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esktop\"/>
    </mc:Choice>
  </mc:AlternateContent>
  <xr:revisionPtr revIDLastSave="0" documentId="13_ncr:1_{3F6CB597-52F8-4B2C-8931-57104C5987C5}" xr6:coauthVersionLast="36" xr6:coauthVersionMax="47" xr10:uidLastSave="{00000000-0000-0000-0000-000000000000}"/>
  <bookViews>
    <workbookView xWindow="-105" yWindow="-105" windowWidth="23250" windowHeight="12450" firstSheet="1" activeTab="4" xr2:uid="{2DE43C6B-F34B-417B-A563-A7A6C29EA570}"/>
  </bookViews>
  <sheets>
    <sheet name="scoring schema" sheetId="6" r:id="rId1"/>
    <sheet name="scoring schema 2" sheetId="8" r:id="rId2"/>
    <sheet name="matched records only" sheetId="5" r:id="rId3"/>
    <sheet name="Clean data" sheetId="10" r:id="rId4"/>
    <sheet name="Metadata" sheetId="9" r:id="rId5"/>
    <sheet name="input_raw cmsws" sheetId="11" r:id="rId6"/>
  </sheets>
  <externalReferences>
    <externalReference r:id="rId7"/>
    <externalReference r:id="rId8"/>
  </externalReferences>
  <definedNames>
    <definedName name="_xlnm._FilterDatabase" localSheetId="2" hidden="1">'matched records only'!$A$1:$BN$1265</definedName>
    <definedName name="W_Flood">#REF!</definedName>
    <definedName name="W_Prox">#REF!</definedName>
  </definedNames>
  <calcPr calcId="191029"/>
  <pivotCaches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2" i="5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2" i="11"/>
  <c r="BE3" i="5" l="1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BE269" i="5"/>
  <c r="BE270" i="5"/>
  <c r="BE271" i="5"/>
  <c r="BE272" i="5"/>
  <c r="BE273" i="5"/>
  <c r="BE274" i="5"/>
  <c r="BE275" i="5"/>
  <c r="BE276" i="5"/>
  <c r="BE277" i="5"/>
  <c r="BE278" i="5"/>
  <c r="BE279" i="5"/>
  <c r="BE280" i="5"/>
  <c r="BE281" i="5"/>
  <c r="BE282" i="5"/>
  <c r="BE283" i="5"/>
  <c r="BE284" i="5"/>
  <c r="BE285" i="5"/>
  <c r="BE286" i="5"/>
  <c r="BE287" i="5"/>
  <c r="BE288" i="5"/>
  <c r="BE289" i="5"/>
  <c r="BE290" i="5"/>
  <c r="BE291" i="5"/>
  <c r="BE292" i="5"/>
  <c r="BE293" i="5"/>
  <c r="BE294" i="5"/>
  <c r="BE295" i="5"/>
  <c r="BE296" i="5"/>
  <c r="BE297" i="5"/>
  <c r="BE298" i="5"/>
  <c r="BE299" i="5"/>
  <c r="BE300" i="5"/>
  <c r="BE301" i="5"/>
  <c r="BE302" i="5"/>
  <c r="BE303" i="5"/>
  <c r="BE304" i="5"/>
  <c r="BE305" i="5"/>
  <c r="BE306" i="5"/>
  <c r="BE307" i="5"/>
  <c r="BE308" i="5"/>
  <c r="BE309" i="5"/>
  <c r="BE310" i="5"/>
  <c r="BE311" i="5"/>
  <c r="BE312" i="5"/>
  <c r="BE313" i="5"/>
  <c r="BE314" i="5"/>
  <c r="BE315" i="5"/>
  <c r="BE316" i="5"/>
  <c r="BE317" i="5"/>
  <c r="BE318" i="5"/>
  <c r="BE319" i="5"/>
  <c r="BE320" i="5"/>
  <c r="BE321" i="5"/>
  <c r="BE322" i="5"/>
  <c r="BE323" i="5"/>
  <c r="BE324" i="5"/>
  <c r="BE325" i="5"/>
  <c r="BE326" i="5"/>
  <c r="BE327" i="5"/>
  <c r="BE328" i="5"/>
  <c r="BE329" i="5"/>
  <c r="BE330" i="5"/>
  <c r="BE331" i="5"/>
  <c r="BE332" i="5"/>
  <c r="BE333" i="5"/>
  <c r="BE334" i="5"/>
  <c r="BE335" i="5"/>
  <c r="BE336" i="5"/>
  <c r="BE337" i="5"/>
  <c r="BE338" i="5"/>
  <c r="BE339" i="5"/>
  <c r="BE340" i="5"/>
  <c r="BE341" i="5"/>
  <c r="BE342" i="5"/>
  <c r="BE343" i="5"/>
  <c r="BE344" i="5"/>
  <c r="BE345" i="5"/>
  <c r="BE346" i="5"/>
  <c r="BE347" i="5"/>
  <c r="BE348" i="5"/>
  <c r="BE349" i="5"/>
  <c r="BE350" i="5"/>
  <c r="BE351" i="5"/>
  <c r="BE352" i="5"/>
  <c r="BE353" i="5"/>
  <c r="BE354" i="5"/>
  <c r="BE355" i="5"/>
  <c r="BE356" i="5"/>
  <c r="BE357" i="5"/>
  <c r="BE358" i="5"/>
  <c r="BE359" i="5"/>
  <c r="BE360" i="5"/>
  <c r="BE361" i="5"/>
  <c r="BE362" i="5"/>
  <c r="BE363" i="5"/>
  <c r="BE364" i="5"/>
  <c r="BE365" i="5"/>
  <c r="BE366" i="5"/>
  <c r="BE367" i="5"/>
  <c r="BE368" i="5"/>
  <c r="BE369" i="5"/>
  <c r="BE370" i="5"/>
  <c r="BE371" i="5"/>
  <c r="BE372" i="5"/>
  <c r="BE373" i="5"/>
  <c r="BE374" i="5"/>
  <c r="BE375" i="5"/>
  <c r="BE376" i="5"/>
  <c r="BE377" i="5"/>
  <c r="BE378" i="5"/>
  <c r="BE379" i="5"/>
  <c r="BE380" i="5"/>
  <c r="BE381" i="5"/>
  <c r="BE382" i="5"/>
  <c r="BE383" i="5"/>
  <c r="BE384" i="5"/>
  <c r="BE385" i="5"/>
  <c r="BE386" i="5"/>
  <c r="BE387" i="5"/>
  <c r="BE388" i="5"/>
  <c r="BE389" i="5"/>
  <c r="BE390" i="5"/>
  <c r="BE391" i="5"/>
  <c r="BE392" i="5"/>
  <c r="BE393" i="5"/>
  <c r="BE394" i="5"/>
  <c r="BE395" i="5"/>
  <c r="BE396" i="5"/>
  <c r="BE397" i="5"/>
  <c r="BE398" i="5"/>
  <c r="BE399" i="5"/>
  <c r="BE400" i="5"/>
  <c r="BE401" i="5"/>
  <c r="BE402" i="5"/>
  <c r="BE403" i="5"/>
  <c r="BE404" i="5"/>
  <c r="BE405" i="5"/>
  <c r="BE406" i="5"/>
  <c r="BE407" i="5"/>
  <c r="BE408" i="5"/>
  <c r="BE409" i="5"/>
  <c r="BE410" i="5"/>
  <c r="BE411" i="5"/>
  <c r="BE412" i="5"/>
  <c r="BE413" i="5"/>
  <c r="BE414" i="5"/>
  <c r="BE415" i="5"/>
  <c r="BE416" i="5"/>
  <c r="BE417" i="5"/>
  <c r="BE418" i="5"/>
  <c r="BE419" i="5"/>
  <c r="BE420" i="5"/>
  <c r="BE421" i="5"/>
  <c r="BE422" i="5"/>
  <c r="BE423" i="5"/>
  <c r="BE424" i="5"/>
  <c r="BE425" i="5"/>
  <c r="BE426" i="5"/>
  <c r="BE427" i="5"/>
  <c r="BE428" i="5"/>
  <c r="BE429" i="5"/>
  <c r="BE430" i="5"/>
  <c r="BE431" i="5"/>
  <c r="BE432" i="5"/>
  <c r="BE433" i="5"/>
  <c r="BE434" i="5"/>
  <c r="BE435" i="5"/>
  <c r="BE436" i="5"/>
  <c r="BE437" i="5"/>
  <c r="BE438" i="5"/>
  <c r="BE439" i="5"/>
  <c r="BE440" i="5"/>
  <c r="BE441" i="5"/>
  <c r="BE442" i="5"/>
  <c r="BE443" i="5"/>
  <c r="BE444" i="5"/>
  <c r="BE445" i="5"/>
  <c r="BE446" i="5"/>
  <c r="BE447" i="5"/>
  <c r="BE448" i="5"/>
  <c r="BE449" i="5"/>
  <c r="BE450" i="5"/>
  <c r="BE451" i="5"/>
  <c r="BE452" i="5"/>
  <c r="BE453" i="5"/>
  <c r="BE454" i="5"/>
  <c r="BE455" i="5"/>
  <c r="BE456" i="5"/>
  <c r="BE457" i="5"/>
  <c r="BE458" i="5"/>
  <c r="BE459" i="5"/>
  <c r="BE460" i="5"/>
  <c r="BE461" i="5"/>
  <c r="BE462" i="5"/>
  <c r="BE463" i="5"/>
  <c r="BE464" i="5"/>
  <c r="BE465" i="5"/>
  <c r="BE466" i="5"/>
  <c r="BE467" i="5"/>
  <c r="BE468" i="5"/>
  <c r="BE469" i="5"/>
  <c r="BE470" i="5"/>
  <c r="BE471" i="5"/>
  <c r="BE472" i="5"/>
  <c r="BE473" i="5"/>
  <c r="BE474" i="5"/>
  <c r="BE475" i="5"/>
  <c r="BE476" i="5"/>
  <c r="BE477" i="5"/>
  <c r="BE478" i="5"/>
  <c r="BE479" i="5"/>
  <c r="BE480" i="5"/>
  <c r="BE481" i="5"/>
  <c r="BE482" i="5"/>
  <c r="BE483" i="5"/>
  <c r="BE484" i="5"/>
  <c r="BE485" i="5"/>
  <c r="BE486" i="5"/>
  <c r="BE487" i="5"/>
  <c r="BE488" i="5"/>
  <c r="BE489" i="5"/>
  <c r="BE490" i="5"/>
  <c r="BE491" i="5"/>
  <c r="BE492" i="5"/>
  <c r="BE493" i="5"/>
  <c r="BE494" i="5"/>
  <c r="BE495" i="5"/>
  <c r="BE496" i="5"/>
  <c r="BE497" i="5"/>
  <c r="BE498" i="5"/>
  <c r="BE499" i="5"/>
  <c r="BE500" i="5"/>
  <c r="BE501" i="5"/>
  <c r="BE502" i="5"/>
  <c r="BE503" i="5"/>
  <c r="BE504" i="5"/>
  <c r="BE505" i="5"/>
  <c r="BE506" i="5"/>
  <c r="BE507" i="5"/>
  <c r="BE508" i="5"/>
  <c r="BE509" i="5"/>
  <c r="BE510" i="5"/>
  <c r="BE511" i="5"/>
  <c r="BE512" i="5"/>
  <c r="BE513" i="5"/>
  <c r="BE514" i="5"/>
  <c r="BE515" i="5"/>
  <c r="BE516" i="5"/>
  <c r="BE517" i="5"/>
  <c r="BE518" i="5"/>
  <c r="BE519" i="5"/>
  <c r="BE520" i="5"/>
  <c r="BE521" i="5"/>
  <c r="BE522" i="5"/>
  <c r="BE523" i="5"/>
  <c r="BE524" i="5"/>
  <c r="BE525" i="5"/>
  <c r="BE526" i="5"/>
  <c r="BE527" i="5"/>
  <c r="BE528" i="5"/>
  <c r="BE529" i="5"/>
  <c r="BE530" i="5"/>
  <c r="BE531" i="5"/>
  <c r="BE532" i="5"/>
  <c r="BE533" i="5"/>
  <c r="BE534" i="5"/>
  <c r="BE535" i="5"/>
  <c r="BE536" i="5"/>
  <c r="BE537" i="5"/>
  <c r="BE538" i="5"/>
  <c r="BE539" i="5"/>
  <c r="BE540" i="5"/>
  <c r="BE541" i="5"/>
  <c r="BE542" i="5"/>
  <c r="BE543" i="5"/>
  <c r="BE544" i="5"/>
  <c r="BE545" i="5"/>
  <c r="BE546" i="5"/>
  <c r="BE547" i="5"/>
  <c r="BE548" i="5"/>
  <c r="BE549" i="5"/>
  <c r="BE550" i="5"/>
  <c r="BE551" i="5"/>
  <c r="BE552" i="5"/>
  <c r="BE553" i="5"/>
  <c r="BE554" i="5"/>
  <c r="BE555" i="5"/>
  <c r="BE556" i="5"/>
  <c r="BE557" i="5"/>
  <c r="BE558" i="5"/>
  <c r="BE559" i="5"/>
  <c r="BE560" i="5"/>
  <c r="BE561" i="5"/>
  <c r="BE562" i="5"/>
  <c r="BE563" i="5"/>
  <c r="BE564" i="5"/>
  <c r="BE565" i="5"/>
  <c r="BE566" i="5"/>
  <c r="BE567" i="5"/>
  <c r="BE568" i="5"/>
  <c r="BE569" i="5"/>
  <c r="BE570" i="5"/>
  <c r="BE571" i="5"/>
  <c r="BE572" i="5"/>
  <c r="BE573" i="5"/>
  <c r="BE574" i="5"/>
  <c r="BE575" i="5"/>
  <c r="BE576" i="5"/>
  <c r="BE577" i="5"/>
  <c r="BE578" i="5"/>
  <c r="BE579" i="5"/>
  <c r="BE580" i="5"/>
  <c r="BE581" i="5"/>
  <c r="BE582" i="5"/>
  <c r="BE583" i="5"/>
  <c r="BE584" i="5"/>
  <c r="BE585" i="5"/>
  <c r="BE586" i="5"/>
  <c r="BE587" i="5"/>
  <c r="BE588" i="5"/>
  <c r="BE589" i="5"/>
  <c r="BE590" i="5"/>
  <c r="BE591" i="5"/>
  <c r="BE592" i="5"/>
  <c r="BE593" i="5"/>
  <c r="BE594" i="5"/>
  <c r="BE595" i="5"/>
  <c r="BE596" i="5"/>
  <c r="BE597" i="5"/>
  <c r="BE598" i="5"/>
  <c r="BE599" i="5"/>
  <c r="BE600" i="5"/>
  <c r="BE601" i="5"/>
  <c r="BE602" i="5"/>
  <c r="BE603" i="5"/>
  <c r="BE604" i="5"/>
  <c r="BE605" i="5"/>
  <c r="BE606" i="5"/>
  <c r="BE607" i="5"/>
  <c r="BE608" i="5"/>
  <c r="BE609" i="5"/>
  <c r="BE610" i="5"/>
  <c r="BE611" i="5"/>
  <c r="BE612" i="5"/>
  <c r="BE613" i="5"/>
  <c r="BE614" i="5"/>
  <c r="BE615" i="5"/>
  <c r="BE616" i="5"/>
  <c r="BE617" i="5"/>
  <c r="BE618" i="5"/>
  <c r="BE619" i="5"/>
  <c r="BE620" i="5"/>
  <c r="BE621" i="5"/>
  <c r="BE622" i="5"/>
  <c r="BE623" i="5"/>
  <c r="BE624" i="5"/>
  <c r="BE625" i="5"/>
  <c r="BE626" i="5"/>
  <c r="BE627" i="5"/>
  <c r="BE628" i="5"/>
  <c r="BE629" i="5"/>
  <c r="BE630" i="5"/>
  <c r="BE631" i="5"/>
  <c r="BE632" i="5"/>
  <c r="BE633" i="5"/>
  <c r="BE634" i="5"/>
  <c r="BE635" i="5"/>
  <c r="BE636" i="5"/>
  <c r="BE637" i="5"/>
  <c r="BE638" i="5"/>
  <c r="BE639" i="5"/>
  <c r="BE640" i="5"/>
  <c r="BE641" i="5"/>
  <c r="BE642" i="5"/>
  <c r="BE643" i="5"/>
  <c r="BE644" i="5"/>
  <c r="BE645" i="5"/>
  <c r="BE646" i="5"/>
  <c r="BE647" i="5"/>
  <c r="BE648" i="5"/>
  <c r="BE649" i="5"/>
  <c r="BE650" i="5"/>
  <c r="BE651" i="5"/>
  <c r="BE652" i="5"/>
  <c r="BE653" i="5"/>
  <c r="BE654" i="5"/>
  <c r="BE655" i="5"/>
  <c r="BE656" i="5"/>
  <c r="BE657" i="5"/>
  <c r="BE658" i="5"/>
  <c r="BE659" i="5"/>
  <c r="BE660" i="5"/>
  <c r="BE661" i="5"/>
  <c r="BE662" i="5"/>
  <c r="BE663" i="5"/>
  <c r="BE664" i="5"/>
  <c r="BE665" i="5"/>
  <c r="BE666" i="5"/>
  <c r="BE667" i="5"/>
  <c r="BE668" i="5"/>
  <c r="BE669" i="5"/>
  <c r="BE670" i="5"/>
  <c r="BE671" i="5"/>
  <c r="BE672" i="5"/>
  <c r="BE673" i="5"/>
  <c r="BE674" i="5"/>
  <c r="BE675" i="5"/>
  <c r="BE676" i="5"/>
  <c r="BE677" i="5"/>
  <c r="BE678" i="5"/>
  <c r="BE679" i="5"/>
  <c r="BE680" i="5"/>
  <c r="BE681" i="5"/>
  <c r="BE682" i="5"/>
  <c r="BE683" i="5"/>
  <c r="BE684" i="5"/>
  <c r="BE685" i="5"/>
  <c r="BE686" i="5"/>
  <c r="BE687" i="5"/>
  <c r="BE688" i="5"/>
  <c r="BE689" i="5"/>
  <c r="BE690" i="5"/>
  <c r="BE691" i="5"/>
  <c r="BE692" i="5"/>
  <c r="BE693" i="5"/>
  <c r="BE694" i="5"/>
  <c r="BE695" i="5"/>
  <c r="BE696" i="5"/>
  <c r="BE697" i="5"/>
  <c r="BE698" i="5"/>
  <c r="BE699" i="5"/>
  <c r="BE700" i="5"/>
  <c r="BE701" i="5"/>
  <c r="BE702" i="5"/>
  <c r="BE703" i="5"/>
  <c r="BE704" i="5"/>
  <c r="BE705" i="5"/>
  <c r="BE706" i="5"/>
  <c r="BE707" i="5"/>
  <c r="BE708" i="5"/>
  <c r="BE709" i="5"/>
  <c r="BE710" i="5"/>
  <c r="BE711" i="5"/>
  <c r="BE712" i="5"/>
  <c r="BE713" i="5"/>
  <c r="BE714" i="5"/>
  <c r="BE715" i="5"/>
  <c r="BE716" i="5"/>
  <c r="BE717" i="5"/>
  <c r="BE718" i="5"/>
  <c r="BE719" i="5"/>
  <c r="BE720" i="5"/>
  <c r="BE721" i="5"/>
  <c r="BE722" i="5"/>
  <c r="BE723" i="5"/>
  <c r="BE724" i="5"/>
  <c r="BE725" i="5"/>
  <c r="BE726" i="5"/>
  <c r="BE727" i="5"/>
  <c r="BE728" i="5"/>
  <c r="BE729" i="5"/>
  <c r="BE730" i="5"/>
  <c r="BE731" i="5"/>
  <c r="BE732" i="5"/>
  <c r="BE733" i="5"/>
  <c r="BE734" i="5"/>
  <c r="BE735" i="5"/>
  <c r="BE736" i="5"/>
  <c r="BE737" i="5"/>
  <c r="BE738" i="5"/>
  <c r="BE739" i="5"/>
  <c r="BE740" i="5"/>
  <c r="BE741" i="5"/>
  <c r="BE742" i="5"/>
  <c r="BE743" i="5"/>
  <c r="BE744" i="5"/>
  <c r="BE745" i="5"/>
  <c r="BE746" i="5"/>
  <c r="BE747" i="5"/>
  <c r="BE748" i="5"/>
  <c r="BE749" i="5"/>
  <c r="BE750" i="5"/>
  <c r="BE751" i="5"/>
  <c r="BE752" i="5"/>
  <c r="BE753" i="5"/>
  <c r="BE754" i="5"/>
  <c r="BE755" i="5"/>
  <c r="BE756" i="5"/>
  <c r="BE757" i="5"/>
  <c r="BE758" i="5"/>
  <c r="BE759" i="5"/>
  <c r="BE760" i="5"/>
  <c r="BE761" i="5"/>
  <c r="BE762" i="5"/>
  <c r="BE763" i="5"/>
  <c r="BE764" i="5"/>
  <c r="BE765" i="5"/>
  <c r="BE766" i="5"/>
  <c r="BE767" i="5"/>
  <c r="BE768" i="5"/>
  <c r="BE769" i="5"/>
  <c r="BE770" i="5"/>
  <c r="BE771" i="5"/>
  <c r="BE772" i="5"/>
  <c r="BE773" i="5"/>
  <c r="BE774" i="5"/>
  <c r="BE775" i="5"/>
  <c r="BE776" i="5"/>
  <c r="BE777" i="5"/>
  <c r="BE778" i="5"/>
  <c r="BE779" i="5"/>
  <c r="BE780" i="5"/>
  <c r="BE781" i="5"/>
  <c r="BE782" i="5"/>
  <c r="BE783" i="5"/>
  <c r="BE784" i="5"/>
  <c r="BE785" i="5"/>
  <c r="BE786" i="5"/>
  <c r="BE787" i="5"/>
  <c r="BE788" i="5"/>
  <c r="BE789" i="5"/>
  <c r="BE790" i="5"/>
  <c r="BE791" i="5"/>
  <c r="BE792" i="5"/>
  <c r="BE793" i="5"/>
  <c r="BE794" i="5"/>
  <c r="BE795" i="5"/>
  <c r="BE796" i="5"/>
  <c r="BE797" i="5"/>
  <c r="BE798" i="5"/>
  <c r="BE799" i="5"/>
  <c r="BE800" i="5"/>
  <c r="BE801" i="5"/>
  <c r="BE802" i="5"/>
  <c r="BE803" i="5"/>
  <c r="BE804" i="5"/>
  <c r="BE805" i="5"/>
  <c r="BE806" i="5"/>
  <c r="BE807" i="5"/>
  <c r="BE808" i="5"/>
  <c r="BE809" i="5"/>
  <c r="BE810" i="5"/>
  <c r="BE811" i="5"/>
  <c r="BE812" i="5"/>
  <c r="BE813" i="5"/>
  <c r="BE814" i="5"/>
  <c r="BE815" i="5"/>
  <c r="BE816" i="5"/>
  <c r="BE817" i="5"/>
  <c r="BE818" i="5"/>
  <c r="BE819" i="5"/>
  <c r="BE820" i="5"/>
  <c r="BE821" i="5"/>
  <c r="BE822" i="5"/>
  <c r="BE823" i="5"/>
  <c r="BE824" i="5"/>
  <c r="BE825" i="5"/>
  <c r="BE826" i="5"/>
  <c r="BE827" i="5"/>
  <c r="BE828" i="5"/>
  <c r="BE829" i="5"/>
  <c r="BE830" i="5"/>
  <c r="BE831" i="5"/>
  <c r="BE832" i="5"/>
  <c r="BE833" i="5"/>
  <c r="BE834" i="5"/>
  <c r="BE835" i="5"/>
  <c r="BE836" i="5"/>
  <c r="BE837" i="5"/>
  <c r="BE838" i="5"/>
  <c r="BE839" i="5"/>
  <c r="BE840" i="5"/>
  <c r="BE841" i="5"/>
  <c r="BE842" i="5"/>
  <c r="BE843" i="5"/>
  <c r="BE844" i="5"/>
  <c r="BE845" i="5"/>
  <c r="BE846" i="5"/>
  <c r="BE847" i="5"/>
  <c r="BE848" i="5"/>
  <c r="BE849" i="5"/>
  <c r="BE850" i="5"/>
  <c r="BE851" i="5"/>
  <c r="BE852" i="5"/>
  <c r="BE853" i="5"/>
  <c r="BE854" i="5"/>
  <c r="BE855" i="5"/>
  <c r="BE856" i="5"/>
  <c r="BE857" i="5"/>
  <c r="BE858" i="5"/>
  <c r="BE859" i="5"/>
  <c r="BE860" i="5"/>
  <c r="BE861" i="5"/>
  <c r="BE862" i="5"/>
  <c r="BE863" i="5"/>
  <c r="BE864" i="5"/>
  <c r="BE865" i="5"/>
  <c r="BE866" i="5"/>
  <c r="BE867" i="5"/>
  <c r="BE868" i="5"/>
  <c r="BE869" i="5"/>
  <c r="BE870" i="5"/>
  <c r="BE871" i="5"/>
  <c r="BE872" i="5"/>
  <c r="BE873" i="5"/>
  <c r="BE874" i="5"/>
  <c r="BE875" i="5"/>
  <c r="BE876" i="5"/>
  <c r="BE877" i="5"/>
  <c r="BE878" i="5"/>
  <c r="BE879" i="5"/>
  <c r="BE880" i="5"/>
  <c r="BE881" i="5"/>
  <c r="BE882" i="5"/>
  <c r="BE883" i="5"/>
  <c r="BE884" i="5"/>
  <c r="BE885" i="5"/>
  <c r="BE886" i="5"/>
  <c r="BE887" i="5"/>
  <c r="BE888" i="5"/>
  <c r="BE889" i="5"/>
  <c r="BE890" i="5"/>
  <c r="BE891" i="5"/>
  <c r="BE892" i="5"/>
  <c r="BE893" i="5"/>
  <c r="BE894" i="5"/>
  <c r="BE895" i="5"/>
  <c r="BE896" i="5"/>
  <c r="BE897" i="5"/>
  <c r="BE898" i="5"/>
  <c r="BE899" i="5"/>
  <c r="BE900" i="5"/>
  <c r="BE901" i="5"/>
  <c r="BE902" i="5"/>
  <c r="BE903" i="5"/>
  <c r="BE904" i="5"/>
  <c r="BE905" i="5"/>
  <c r="BE906" i="5"/>
  <c r="BE907" i="5"/>
  <c r="BE908" i="5"/>
  <c r="BE909" i="5"/>
  <c r="BE910" i="5"/>
  <c r="BE911" i="5"/>
  <c r="BE912" i="5"/>
  <c r="BE913" i="5"/>
  <c r="BE914" i="5"/>
  <c r="BE915" i="5"/>
  <c r="BE916" i="5"/>
  <c r="BE917" i="5"/>
  <c r="BE918" i="5"/>
  <c r="BE919" i="5"/>
  <c r="BE920" i="5"/>
  <c r="BE921" i="5"/>
  <c r="BE922" i="5"/>
  <c r="BE923" i="5"/>
  <c r="BE924" i="5"/>
  <c r="BE925" i="5"/>
  <c r="BE926" i="5"/>
  <c r="BE927" i="5"/>
  <c r="BE928" i="5"/>
  <c r="BE929" i="5"/>
  <c r="BE930" i="5"/>
  <c r="BE931" i="5"/>
  <c r="BE932" i="5"/>
  <c r="BE933" i="5"/>
  <c r="BE934" i="5"/>
  <c r="BE935" i="5"/>
  <c r="BE936" i="5"/>
  <c r="BE937" i="5"/>
  <c r="BE938" i="5"/>
  <c r="BE939" i="5"/>
  <c r="BE940" i="5"/>
  <c r="BE941" i="5"/>
  <c r="BE942" i="5"/>
  <c r="BE943" i="5"/>
  <c r="BE944" i="5"/>
  <c r="BE945" i="5"/>
  <c r="BE946" i="5"/>
  <c r="BE947" i="5"/>
  <c r="BE948" i="5"/>
  <c r="BE949" i="5"/>
  <c r="BE950" i="5"/>
  <c r="BE951" i="5"/>
  <c r="BE952" i="5"/>
  <c r="BE953" i="5"/>
  <c r="BE954" i="5"/>
  <c r="BE955" i="5"/>
  <c r="BE956" i="5"/>
  <c r="BE957" i="5"/>
  <c r="BE958" i="5"/>
  <c r="BE959" i="5"/>
  <c r="BE960" i="5"/>
  <c r="BE961" i="5"/>
  <c r="BE962" i="5"/>
  <c r="BE963" i="5"/>
  <c r="BE964" i="5"/>
  <c r="BE965" i="5"/>
  <c r="BE966" i="5"/>
  <c r="BE967" i="5"/>
  <c r="BE968" i="5"/>
  <c r="BE969" i="5"/>
  <c r="BE970" i="5"/>
  <c r="BE971" i="5"/>
  <c r="BE972" i="5"/>
  <c r="BE973" i="5"/>
  <c r="BE974" i="5"/>
  <c r="BE975" i="5"/>
  <c r="BE976" i="5"/>
  <c r="BE977" i="5"/>
  <c r="BE978" i="5"/>
  <c r="BE979" i="5"/>
  <c r="BE980" i="5"/>
  <c r="BE981" i="5"/>
  <c r="BE982" i="5"/>
  <c r="BE983" i="5"/>
  <c r="BE984" i="5"/>
  <c r="BE985" i="5"/>
  <c r="BE986" i="5"/>
  <c r="BE987" i="5"/>
  <c r="BE988" i="5"/>
  <c r="BE989" i="5"/>
  <c r="BE990" i="5"/>
  <c r="BE991" i="5"/>
  <c r="BE992" i="5"/>
  <c r="BE993" i="5"/>
  <c r="BE994" i="5"/>
  <c r="BE995" i="5"/>
  <c r="BE996" i="5"/>
  <c r="BE997" i="5"/>
  <c r="BE998" i="5"/>
  <c r="BE999" i="5"/>
  <c r="BE1000" i="5"/>
  <c r="BE1001" i="5"/>
  <c r="BE1002" i="5"/>
  <c r="BE1003" i="5"/>
  <c r="BE1004" i="5"/>
  <c r="BE1005" i="5"/>
  <c r="BE1006" i="5"/>
  <c r="BE1007" i="5"/>
  <c r="BE1008" i="5"/>
  <c r="BE1009" i="5"/>
  <c r="BE1010" i="5"/>
  <c r="BE1011" i="5"/>
  <c r="BE1012" i="5"/>
  <c r="BE1013" i="5"/>
  <c r="BE1014" i="5"/>
  <c r="BE1015" i="5"/>
  <c r="BE1016" i="5"/>
  <c r="BE1017" i="5"/>
  <c r="BE1018" i="5"/>
  <c r="BE1019" i="5"/>
  <c r="BE1020" i="5"/>
  <c r="BE1021" i="5"/>
  <c r="BE1022" i="5"/>
  <c r="BE1023" i="5"/>
  <c r="BE1024" i="5"/>
  <c r="BE1025" i="5"/>
  <c r="BE1026" i="5"/>
  <c r="BE1027" i="5"/>
  <c r="BE1028" i="5"/>
  <c r="BE1029" i="5"/>
  <c r="BE1030" i="5"/>
  <c r="BE1031" i="5"/>
  <c r="BE1032" i="5"/>
  <c r="BE1033" i="5"/>
  <c r="BE1034" i="5"/>
  <c r="BE1035" i="5"/>
  <c r="BE1036" i="5"/>
  <c r="BE1037" i="5"/>
  <c r="BE1038" i="5"/>
  <c r="BE1039" i="5"/>
  <c r="BE1040" i="5"/>
  <c r="BE1041" i="5"/>
  <c r="BE1042" i="5"/>
  <c r="BE1043" i="5"/>
  <c r="BE1044" i="5"/>
  <c r="BE1045" i="5"/>
  <c r="BE1046" i="5"/>
  <c r="BE1047" i="5"/>
  <c r="BE1048" i="5"/>
  <c r="BE1049" i="5"/>
  <c r="BE1050" i="5"/>
  <c r="BE1051" i="5"/>
  <c r="BE1052" i="5"/>
  <c r="BE1053" i="5"/>
  <c r="BE1054" i="5"/>
  <c r="BE1055" i="5"/>
  <c r="BE1056" i="5"/>
  <c r="BE1057" i="5"/>
  <c r="BE1058" i="5"/>
  <c r="BE1059" i="5"/>
  <c r="BE1060" i="5"/>
  <c r="BE1061" i="5"/>
  <c r="BE1062" i="5"/>
  <c r="BE1063" i="5"/>
  <c r="BE1064" i="5"/>
  <c r="BE1065" i="5"/>
  <c r="BE1066" i="5"/>
  <c r="BE1067" i="5"/>
  <c r="BE1068" i="5"/>
  <c r="BE1069" i="5"/>
  <c r="BE1070" i="5"/>
  <c r="BE1071" i="5"/>
  <c r="BE1072" i="5"/>
  <c r="BE1073" i="5"/>
  <c r="BE1074" i="5"/>
  <c r="BE1075" i="5"/>
  <c r="BE1076" i="5"/>
  <c r="BE1077" i="5"/>
  <c r="BE1078" i="5"/>
  <c r="BE1079" i="5"/>
  <c r="BE1080" i="5"/>
  <c r="BE1081" i="5"/>
  <c r="BE1082" i="5"/>
  <c r="BE1083" i="5"/>
  <c r="BE1084" i="5"/>
  <c r="BE1085" i="5"/>
  <c r="BE1086" i="5"/>
  <c r="BE1087" i="5"/>
  <c r="BE1088" i="5"/>
  <c r="BE1089" i="5"/>
  <c r="BE1090" i="5"/>
  <c r="BE1091" i="5"/>
  <c r="BE1092" i="5"/>
  <c r="BE1093" i="5"/>
  <c r="BE1094" i="5"/>
  <c r="BE1095" i="5"/>
  <c r="BE1096" i="5"/>
  <c r="BE1097" i="5"/>
  <c r="BE1098" i="5"/>
  <c r="BE1099" i="5"/>
  <c r="BE1100" i="5"/>
  <c r="BE1101" i="5"/>
  <c r="BE1102" i="5"/>
  <c r="BE1103" i="5"/>
  <c r="BE1104" i="5"/>
  <c r="BE1105" i="5"/>
  <c r="BE1106" i="5"/>
  <c r="BE1107" i="5"/>
  <c r="BE1108" i="5"/>
  <c r="BE1109" i="5"/>
  <c r="BE1110" i="5"/>
  <c r="BE1111" i="5"/>
  <c r="BE1112" i="5"/>
  <c r="BE1113" i="5"/>
  <c r="BE1114" i="5"/>
  <c r="BE1115" i="5"/>
  <c r="BE1116" i="5"/>
  <c r="BE1117" i="5"/>
  <c r="BE1118" i="5"/>
  <c r="BE1119" i="5"/>
  <c r="BE1120" i="5"/>
  <c r="BE1121" i="5"/>
  <c r="BE1122" i="5"/>
  <c r="BE1123" i="5"/>
  <c r="BE1124" i="5"/>
  <c r="BE1125" i="5"/>
  <c r="BE1126" i="5"/>
  <c r="BE1127" i="5"/>
  <c r="BE1128" i="5"/>
  <c r="BE1129" i="5"/>
  <c r="BE1130" i="5"/>
  <c r="BE1131" i="5"/>
  <c r="BE1132" i="5"/>
  <c r="BE1133" i="5"/>
  <c r="BE1134" i="5"/>
  <c r="BE1135" i="5"/>
  <c r="BE1136" i="5"/>
  <c r="BE1137" i="5"/>
  <c r="BE1138" i="5"/>
  <c r="BE1139" i="5"/>
  <c r="BE1140" i="5"/>
  <c r="BE1141" i="5"/>
  <c r="BE1142" i="5"/>
  <c r="BE1143" i="5"/>
  <c r="BE1144" i="5"/>
  <c r="BE1145" i="5"/>
  <c r="BE1146" i="5"/>
  <c r="BE1147" i="5"/>
  <c r="BE1148" i="5"/>
  <c r="BE1149" i="5"/>
  <c r="BE1150" i="5"/>
  <c r="BE1151" i="5"/>
  <c r="BE1152" i="5"/>
  <c r="BE1153" i="5"/>
  <c r="BE1154" i="5"/>
  <c r="BE1155" i="5"/>
  <c r="BE1156" i="5"/>
  <c r="BE1157" i="5"/>
  <c r="BE1158" i="5"/>
  <c r="BE1159" i="5"/>
  <c r="BE1160" i="5"/>
  <c r="BE1161" i="5"/>
  <c r="BE1162" i="5"/>
  <c r="BE1163" i="5"/>
  <c r="BE1164" i="5"/>
  <c r="BE1165" i="5"/>
  <c r="BE1166" i="5"/>
  <c r="BE1167" i="5"/>
  <c r="BE1168" i="5"/>
  <c r="BE1169" i="5"/>
  <c r="BE1170" i="5"/>
  <c r="BE1171" i="5"/>
  <c r="BE1172" i="5"/>
  <c r="BE1173" i="5"/>
  <c r="BE1174" i="5"/>
  <c r="BE1175" i="5"/>
  <c r="BE1176" i="5"/>
  <c r="BE1177" i="5"/>
  <c r="BE1178" i="5"/>
  <c r="BE1179" i="5"/>
  <c r="BE1180" i="5"/>
  <c r="BE1181" i="5"/>
  <c r="BE1182" i="5"/>
  <c r="BE1183" i="5"/>
  <c r="BE1184" i="5"/>
  <c r="BE1185" i="5"/>
  <c r="BE1186" i="5"/>
  <c r="BE1187" i="5"/>
  <c r="BE1188" i="5"/>
  <c r="BE1189" i="5"/>
  <c r="BE1190" i="5"/>
  <c r="BE1191" i="5"/>
  <c r="BE1192" i="5"/>
  <c r="BE1193" i="5"/>
  <c r="BE1194" i="5"/>
  <c r="BE1195" i="5"/>
  <c r="BE1196" i="5"/>
  <c r="BE1197" i="5"/>
  <c r="BE1198" i="5"/>
  <c r="BE1199" i="5"/>
  <c r="BE1200" i="5"/>
  <c r="BE1201" i="5"/>
  <c r="BE1202" i="5"/>
  <c r="BE1203" i="5"/>
  <c r="BE1204" i="5"/>
  <c r="BE1205" i="5"/>
  <c r="BE1206" i="5"/>
  <c r="BE1207" i="5"/>
  <c r="BE1208" i="5"/>
  <c r="BE1209" i="5"/>
  <c r="BE1210" i="5"/>
  <c r="BE1211" i="5"/>
  <c r="BE1212" i="5"/>
  <c r="BE1213" i="5"/>
  <c r="BE1214" i="5"/>
  <c r="BE1215" i="5"/>
  <c r="BE1216" i="5"/>
  <c r="BE1217" i="5"/>
  <c r="BE1218" i="5"/>
  <c r="BE1219" i="5"/>
  <c r="BE1220" i="5"/>
  <c r="BE1221" i="5"/>
  <c r="BE1222" i="5"/>
  <c r="BE1223" i="5"/>
  <c r="BE1224" i="5"/>
  <c r="BE1225" i="5"/>
  <c r="BE1226" i="5"/>
  <c r="BE1227" i="5"/>
  <c r="BE1228" i="5"/>
  <c r="BE1229" i="5"/>
  <c r="BE1230" i="5"/>
  <c r="BE1231" i="5"/>
  <c r="BE1232" i="5"/>
  <c r="BE1233" i="5"/>
  <c r="BE1234" i="5"/>
  <c r="BE1235" i="5"/>
  <c r="BE1236" i="5"/>
  <c r="BE1237" i="5"/>
  <c r="BE1238" i="5"/>
  <c r="BE1239" i="5"/>
  <c r="BE1240" i="5"/>
  <c r="BE1241" i="5"/>
  <c r="BE1242" i="5"/>
  <c r="BE1243" i="5"/>
  <c r="BE1244" i="5"/>
  <c r="BE1245" i="5"/>
  <c r="BE1246" i="5"/>
  <c r="BE1247" i="5"/>
  <c r="BE1248" i="5"/>
  <c r="BE1249" i="5"/>
  <c r="BE1250" i="5"/>
  <c r="BE1251" i="5"/>
  <c r="BE1252" i="5"/>
  <c r="BE1253" i="5"/>
  <c r="BE1254" i="5"/>
  <c r="BE1255" i="5"/>
  <c r="BE1256" i="5"/>
  <c r="BE1257" i="5"/>
  <c r="BE1258" i="5"/>
  <c r="BE1259" i="5"/>
  <c r="BE1260" i="5"/>
  <c r="BE1261" i="5"/>
  <c r="BE1262" i="5"/>
  <c r="BE1263" i="5"/>
  <c r="BE1264" i="5"/>
  <c r="BE1265" i="5"/>
  <c r="BE2" i="5"/>
  <c r="AM1135" i="5"/>
  <c r="AN1010" i="5"/>
  <c r="AM1010" i="5"/>
  <c r="AM1043" i="5"/>
  <c r="AM435" i="5"/>
  <c r="AM428" i="5"/>
  <c r="AM350" i="5"/>
  <c r="AM34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3" i="5"/>
  <c r="O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1" i="5"/>
  <c r="I22" i="5"/>
  <c r="I23" i="5"/>
  <c r="I24" i="5"/>
  <c r="I25" i="5"/>
  <c r="I26" i="5"/>
  <c r="I28" i="5"/>
  <c r="I29" i="5"/>
  <c r="I30" i="5"/>
  <c r="I31" i="5"/>
  <c r="I32" i="5"/>
  <c r="I33" i="5"/>
  <c r="I34" i="5"/>
  <c r="I35" i="5"/>
  <c r="I36" i="5"/>
  <c r="I38" i="5"/>
  <c r="I39" i="5"/>
  <c r="I42" i="5"/>
  <c r="I43" i="5"/>
  <c r="I44" i="5"/>
  <c r="I45" i="5"/>
  <c r="I47" i="5"/>
  <c r="I48" i="5"/>
  <c r="I49" i="5"/>
  <c r="I50" i="5"/>
  <c r="I51" i="5"/>
  <c r="I52" i="5"/>
  <c r="I53" i="5"/>
  <c r="I54" i="5"/>
  <c r="I56" i="5"/>
  <c r="I57" i="5"/>
  <c r="I58" i="5"/>
  <c r="I59" i="5"/>
  <c r="I60" i="5"/>
  <c r="I61" i="5"/>
  <c r="I63" i="5"/>
  <c r="I64" i="5"/>
  <c r="I65" i="5"/>
  <c r="I66" i="5"/>
  <c r="I67" i="5"/>
  <c r="I68" i="5"/>
  <c r="I69" i="5"/>
  <c r="I70" i="5"/>
  <c r="I72" i="5"/>
  <c r="I73" i="5"/>
  <c r="I75" i="5"/>
  <c r="I78" i="5"/>
  <c r="I80" i="5"/>
  <c r="I81" i="5"/>
  <c r="I82" i="5"/>
  <c r="I83" i="5"/>
  <c r="I85" i="5"/>
  <c r="I86" i="5"/>
  <c r="I87" i="5"/>
  <c r="I88" i="5"/>
  <c r="I89" i="5"/>
  <c r="I90" i="5"/>
  <c r="I91" i="5"/>
  <c r="I92" i="5"/>
  <c r="I94" i="5"/>
  <c r="I95" i="5"/>
  <c r="I96" i="5"/>
  <c r="I97" i="5"/>
  <c r="I98" i="5"/>
  <c r="I100" i="5"/>
  <c r="I101" i="5"/>
  <c r="I102" i="5"/>
  <c r="I107" i="5"/>
  <c r="I108" i="5"/>
  <c r="I109" i="5"/>
  <c r="I110" i="5"/>
  <c r="I111" i="5"/>
  <c r="I112" i="5"/>
  <c r="I113" i="5"/>
  <c r="I115" i="5"/>
  <c r="I116" i="5"/>
  <c r="I117" i="5"/>
  <c r="I118" i="5"/>
  <c r="I119" i="5"/>
  <c r="I120" i="5"/>
  <c r="I121" i="5"/>
  <c r="I122" i="5"/>
  <c r="I123" i="5"/>
  <c r="I125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3" i="5"/>
  <c r="I144" i="5"/>
  <c r="I146" i="5"/>
  <c r="I147" i="5"/>
  <c r="I148" i="5"/>
  <c r="I149" i="5"/>
  <c r="I150" i="5"/>
  <c r="I151" i="5"/>
  <c r="I153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9" i="5"/>
  <c r="I171" i="5"/>
  <c r="I172" i="5"/>
  <c r="I174" i="5"/>
  <c r="I175" i="5"/>
  <c r="I176" i="5"/>
  <c r="I177" i="5"/>
  <c r="I179" i="5"/>
  <c r="I180" i="5"/>
  <c r="I182" i="5"/>
  <c r="I183" i="5"/>
  <c r="I184" i="5"/>
  <c r="I185" i="5"/>
  <c r="I186" i="5"/>
  <c r="I187" i="5"/>
  <c r="I188" i="5"/>
  <c r="I189" i="5"/>
  <c r="I190" i="5"/>
  <c r="I191" i="5"/>
  <c r="I193" i="5"/>
  <c r="I195" i="5"/>
  <c r="I196" i="5"/>
  <c r="I198" i="5"/>
  <c r="I199" i="5"/>
  <c r="I201" i="5"/>
  <c r="I205" i="5"/>
  <c r="I207" i="5"/>
  <c r="I208" i="5"/>
  <c r="I209" i="5"/>
  <c r="I210" i="5"/>
  <c r="I211" i="5"/>
  <c r="I212" i="5"/>
  <c r="I213" i="5"/>
  <c r="I214" i="5"/>
  <c r="I216" i="5"/>
  <c r="I217" i="5"/>
  <c r="I218" i="5"/>
  <c r="I220" i="5"/>
  <c r="I222" i="5"/>
  <c r="I224" i="5"/>
  <c r="I225" i="5"/>
  <c r="I226" i="5"/>
  <c r="I227" i="5"/>
  <c r="I228" i="5"/>
  <c r="I229" i="5"/>
  <c r="I230" i="5"/>
  <c r="I231" i="5"/>
  <c r="I232" i="5"/>
  <c r="I233" i="5"/>
  <c r="I234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50" i="5"/>
  <c r="I251" i="5"/>
  <c r="I252" i="5"/>
  <c r="I253" i="5"/>
  <c r="I254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1" i="5"/>
  <c r="I272" i="5"/>
  <c r="I275" i="5"/>
  <c r="I276" i="5"/>
  <c r="I277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8" i="5"/>
  <c r="I301" i="5"/>
  <c r="I302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20" i="5"/>
  <c r="I321" i="5"/>
  <c r="I322" i="5"/>
  <c r="I323" i="5"/>
  <c r="I324" i="5"/>
  <c r="I325" i="5"/>
  <c r="I326" i="5"/>
  <c r="I327" i="5"/>
  <c r="I328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4" i="5"/>
  <c r="I375" i="5"/>
  <c r="I376" i="5"/>
  <c r="I377" i="5"/>
  <c r="I378" i="5"/>
  <c r="I379" i="5"/>
  <c r="I380" i="5"/>
  <c r="I382" i="5"/>
  <c r="I383" i="5"/>
  <c r="I385" i="5"/>
  <c r="I386" i="5"/>
  <c r="I388" i="5"/>
  <c r="I393" i="5"/>
  <c r="I394" i="5"/>
  <c r="I395" i="5"/>
  <c r="I396" i="5"/>
  <c r="I397" i="5"/>
  <c r="I398" i="5"/>
  <c r="I399" i="5"/>
  <c r="I400" i="5"/>
  <c r="I401" i="5"/>
  <c r="I402" i="5"/>
  <c r="I403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3" i="5"/>
  <c r="I424" i="5"/>
  <c r="I425" i="5"/>
  <c r="I426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5" i="5"/>
  <c r="I516" i="5"/>
  <c r="I517" i="5"/>
  <c r="I518" i="5"/>
  <c r="I519" i="5"/>
  <c r="I520" i="5"/>
  <c r="I521" i="5"/>
  <c r="I522" i="5"/>
  <c r="I523" i="5"/>
  <c r="I524" i="5"/>
  <c r="I525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62" i="5"/>
  <c r="I564" i="5"/>
  <c r="I565" i="5"/>
  <c r="I567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9" i="5"/>
  <c r="I611" i="5"/>
  <c r="I612" i="5"/>
  <c r="I613" i="5"/>
  <c r="I614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30" i="5"/>
  <c r="I631" i="5"/>
  <c r="I632" i="5"/>
  <c r="I633" i="5"/>
  <c r="I634" i="5"/>
  <c r="I636" i="5"/>
  <c r="I637" i="5"/>
  <c r="I638" i="5"/>
  <c r="I639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7" i="5"/>
  <c r="I658" i="5"/>
  <c r="I659" i="5"/>
  <c r="I660" i="5"/>
  <c r="I661" i="5"/>
  <c r="I662" i="5"/>
  <c r="I667" i="5"/>
  <c r="I668" i="5"/>
  <c r="I669" i="5"/>
  <c r="I671" i="5"/>
  <c r="I672" i="5"/>
  <c r="I673" i="5"/>
  <c r="I674" i="5"/>
  <c r="I675" i="5"/>
  <c r="I677" i="5"/>
  <c r="I678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9" i="5"/>
  <c r="I700" i="5"/>
  <c r="I701" i="5"/>
  <c r="I702" i="5"/>
  <c r="I706" i="5"/>
  <c r="I707" i="5"/>
  <c r="I708" i="5"/>
  <c r="I709" i="5"/>
  <c r="I710" i="5"/>
  <c r="I711" i="5"/>
  <c r="I712" i="5"/>
  <c r="I713" i="5"/>
  <c r="I714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61" i="5"/>
  <c r="I762" i="5"/>
  <c r="I763" i="5"/>
  <c r="I764" i="5"/>
  <c r="I765" i="5"/>
  <c r="I766" i="5"/>
  <c r="I768" i="5"/>
  <c r="I769" i="5"/>
  <c r="I770" i="5"/>
  <c r="I771" i="5"/>
  <c r="I772" i="5"/>
  <c r="I773" i="5"/>
  <c r="I774" i="5"/>
  <c r="I775" i="5"/>
  <c r="I776" i="5"/>
  <c r="I777" i="5"/>
  <c r="I782" i="5"/>
  <c r="I783" i="5"/>
  <c r="I784" i="5"/>
  <c r="I785" i="5"/>
  <c r="I786" i="5"/>
  <c r="I787" i="5"/>
  <c r="I788" i="5"/>
  <c r="I789" i="5"/>
  <c r="I791" i="5"/>
  <c r="I792" i="5"/>
  <c r="I793" i="5"/>
  <c r="I794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9" i="5"/>
  <c r="I820" i="5"/>
  <c r="I821" i="5"/>
  <c r="I823" i="5"/>
  <c r="I826" i="5"/>
  <c r="I827" i="5"/>
  <c r="I828" i="5"/>
  <c r="I829" i="5"/>
  <c r="I830" i="5"/>
  <c r="I831" i="5"/>
  <c r="I832" i="5"/>
  <c r="I833" i="5"/>
  <c r="I834" i="5"/>
  <c r="I835" i="5"/>
  <c r="I836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8" i="5"/>
  <c r="I890" i="5"/>
  <c r="I891" i="5"/>
  <c r="I892" i="5"/>
  <c r="I895" i="5"/>
  <c r="I896" i="5"/>
  <c r="I897" i="5"/>
  <c r="I898" i="5"/>
  <c r="I899" i="5"/>
  <c r="I900" i="5"/>
  <c r="I902" i="5"/>
  <c r="I903" i="5"/>
  <c r="I906" i="5"/>
  <c r="I907" i="5"/>
  <c r="I910" i="5"/>
  <c r="I911" i="5"/>
  <c r="I912" i="5"/>
  <c r="I913" i="5"/>
  <c r="I917" i="5"/>
  <c r="I918" i="5"/>
  <c r="I920" i="5"/>
  <c r="I921" i="5"/>
  <c r="I923" i="5"/>
  <c r="I925" i="5"/>
  <c r="I926" i="5"/>
  <c r="I927" i="5"/>
  <c r="I928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6" i="5"/>
  <c r="I948" i="5"/>
  <c r="I950" i="5"/>
  <c r="I951" i="5"/>
  <c r="I952" i="5"/>
  <c r="I953" i="5"/>
  <c r="I954" i="5"/>
  <c r="I955" i="5"/>
  <c r="I956" i="5"/>
  <c r="I960" i="5"/>
  <c r="I962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9" i="5"/>
  <c r="I980" i="5"/>
  <c r="I983" i="5"/>
  <c r="I984" i="5"/>
  <c r="I986" i="5"/>
  <c r="I987" i="5"/>
  <c r="I988" i="5"/>
  <c r="I989" i="5"/>
  <c r="I990" i="5"/>
  <c r="I992" i="5"/>
  <c r="I993" i="5"/>
  <c r="I994" i="5"/>
  <c r="I995" i="5"/>
  <c r="I996" i="5"/>
  <c r="I997" i="5"/>
  <c r="I998" i="5"/>
  <c r="I1001" i="5"/>
  <c r="I1002" i="5"/>
  <c r="I1005" i="5"/>
  <c r="I1006" i="5"/>
  <c r="I1007" i="5"/>
  <c r="I1008" i="5"/>
  <c r="I1009" i="5"/>
  <c r="I1010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5" i="5"/>
  <c r="I1036" i="5"/>
  <c r="I1037" i="5"/>
  <c r="I1038" i="5"/>
  <c r="I1039" i="5"/>
  <c r="I1040" i="5"/>
  <c r="I1041" i="5"/>
  <c r="I1043" i="5"/>
  <c r="I1044" i="5"/>
  <c r="I1045" i="5"/>
  <c r="I1046" i="5"/>
  <c r="I1047" i="5"/>
  <c r="I1048" i="5"/>
  <c r="I1049" i="5"/>
  <c r="I1050" i="5"/>
  <c r="I1051" i="5"/>
  <c r="I1052" i="5"/>
  <c r="I1053" i="5"/>
  <c r="I1055" i="5"/>
  <c r="I1056" i="5"/>
  <c r="I1057" i="5"/>
  <c r="I1058" i="5"/>
  <c r="I1060" i="5"/>
  <c r="I1061" i="5"/>
  <c r="I1062" i="5"/>
  <c r="I1063" i="5"/>
  <c r="I1064" i="5"/>
  <c r="I1066" i="5"/>
  <c r="I1067" i="5"/>
  <c r="I1068" i="5"/>
  <c r="I1069" i="5"/>
  <c r="I1071" i="5"/>
  <c r="I1072" i="5"/>
  <c r="I1073" i="5"/>
  <c r="I1074" i="5"/>
  <c r="I1076" i="5"/>
  <c r="I1077" i="5"/>
  <c r="I1078" i="5"/>
  <c r="I1079" i="5"/>
  <c r="I1080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8" i="5"/>
  <c r="I1119" i="5"/>
  <c r="I1122" i="5"/>
  <c r="I1123" i="5"/>
  <c r="I1127" i="5"/>
  <c r="I1128" i="5"/>
  <c r="I1130" i="5"/>
  <c r="I1131" i="5"/>
  <c r="I1132" i="5"/>
  <c r="I1133" i="5"/>
  <c r="I1135" i="5"/>
  <c r="I1136" i="5"/>
  <c r="I1138" i="5"/>
  <c r="I1139" i="5"/>
  <c r="I1140" i="5"/>
  <c r="I1141" i="5"/>
  <c r="I1142" i="5"/>
  <c r="I1143" i="5"/>
  <c r="I1144" i="5"/>
  <c r="I1147" i="5"/>
  <c r="I1148" i="5"/>
  <c r="I1149" i="5"/>
  <c r="I1150" i="5"/>
  <c r="I1151" i="5"/>
  <c r="I1152" i="5"/>
  <c r="I1154" i="5"/>
  <c r="I1155" i="5"/>
  <c r="I1156" i="5"/>
  <c r="I1157" i="5"/>
  <c r="I1158" i="5"/>
  <c r="I1159" i="5"/>
  <c r="I1161" i="5"/>
  <c r="I1162" i="5"/>
  <c r="I1163" i="5"/>
  <c r="I1164" i="5"/>
  <c r="I1165" i="5"/>
  <c r="I1166" i="5"/>
  <c r="I1167" i="5"/>
  <c r="I1168" i="5"/>
  <c r="I1172" i="5"/>
  <c r="I1173" i="5"/>
  <c r="I1175" i="5"/>
  <c r="I1176" i="5"/>
  <c r="I1177" i="5"/>
  <c r="I1178" i="5"/>
  <c r="I1179" i="5"/>
  <c r="I1180" i="5"/>
  <c r="I1181" i="5"/>
  <c r="I1182" i="5"/>
  <c r="I1183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200" i="5"/>
  <c r="I1201" i="5"/>
  <c r="I1202" i="5"/>
  <c r="I1203" i="5"/>
  <c r="I1204" i="5"/>
  <c r="I1205" i="5"/>
  <c r="I1207" i="5"/>
  <c r="I1208" i="5"/>
  <c r="I1209" i="5"/>
  <c r="I1210" i="5"/>
  <c r="I1211" i="5"/>
  <c r="I1212" i="5"/>
  <c r="I1214" i="5"/>
  <c r="I1215" i="5"/>
  <c r="I1216" i="5"/>
  <c r="I1218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40" i="5"/>
  <c r="I1241" i="5"/>
  <c r="I1242" i="5"/>
  <c r="I1245" i="5"/>
  <c r="I1246" i="5"/>
  <c r="I1247" i="5"/>
  <c r="I1248" i="5"/>
  <c r="I1249" i="5"/>
  <c r="I1250" i="5"/>
  <c r="I1251" i="5"/>
  <c r="I1252" i="5"/>
  <c r="I1253" i="5"/>
  <c r="I1256" i="5"/>
  <c r="I1257" i="5"/>
  <c r="I1258" i="5"/>
  <c r="I1259" i="5"/>
  <c r="I1260" i="5"/>
  <c r="I1261" i="5"/>
  <c r="I1262" i="5"/>
  <c r="I1263" i="5"/>
  <c r="I1264" i="5"/>
  <c r="I1265" i="5"/>
  <c r="I2" i="5"/>
  <c r="BN3" i="5" l="1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N214" i="5"/>
  <c r="BN215" i="5"/>
  <c r="BN216" i="5"/>
  <c r="BN217" i="5"/>
  <c r="BN218" i="5"/>
  <c r="BN219" i="5"/>
  <c r="BN220" i="5"/>
  <c r="BN221" i="5"/>
  <c r="BN222" i="5"/>
  <c r="BN223" i="5"/>
  <c r="BN224" i="5"/>
  <c r="BN225" i="5"/>
  <c r="BN226" i="5"/>
  <c r="BN227" i="5"/>
  <c r="BN228" i="5"/>
  <c r="BN229" i="5"/>
  <c r="BN230" i="5"/>
  <c r="BN231" i="5"/>
  <c r="BN232" i="5"/>
  <c r="BN233" i="5"/>
  <c r="BN234" i="5"/>
  <c r="BN235" i="5"/>
  <c r="BN236" i="5"/>
  <c r="BN237" i="5"/>
  <c r="BN238" i="5"/>
  <c r="BN239" i="5"/>
  <c r="BN240" i="5"/>
  <c r="BN241" i="5"/>
  <c r="BN242" i="5"/>
  <c r="BN243" i="5"/>
  <c r="BN244" i="5"/>
  <c r="BN245" i="5"/>
  <c r="BN246" i="5"/>
  <c r="BN247" i="5"/>
  <c r="BN248" i="5"/>
  <c r="BN249" i="5"/>
  <c r="BN250" i="5"/>
  <c r="BN251" i="5"/>
  <c r="BN252" i="5"/>
  <c r="BN253" i="5"/>
  <c r="BN254" i="5"/>
  <c r="BN255" i="5"/>
  <c r="BN256" i="5"/>
  <c r="BN257" i="5"/>
  <c r="BN258" i="5"/>
  <c r="BN259" i="5"/>
  <c r="BN260" i="5"/>
  <c r="BN261" i="5"/>
  <c r="BN262" i="5"/>
  <c r="BN263" i="5"/>
  <c r="BN264" i="5"/>
  <c r="BN265" i="5"/>
  <c r="BN266" i="5"/>
  <c r="BN267" i="5"/>
  <c r="BN268" i="5"/>
  <c r="BN269" i="5"/>
  <c r="BN270" i="5"/>
  <c r="BN271" i="5"/>
  <c r="BN272" i="5"/>
  <c r="BN273" i="5"/>
  <c r="BN274" i="5"/>
  <c r="BN275" i="5"/>
  <c r="BN276" i="5"/>
  <c r="BN277" i="5"/>
  <c r="BN278" i="5"/>
  <c r="BN279" i="5"/>
  <c r="BN280" i="5"/>
  <c r="BN281" i="5"/>
  <c r="BN282" i="5"/>
  <c r="BN283" i="5"/>
  <c r="BN284" i="5"/>
  <c r="BN285" i="5"/>
  <c r="BN286" i="5"/>
  <c r="BN287" i="5"/>
  <c r="BN288" i="5"/>
  <c r="BN289" i="5"/>
  <c r="BN290" i="5"/>
  <c r="BN291" i="5"/>
  <c r="BN292" i="5"/>
  <c r="BN293" i="5"/>
  <c r="BN294" i="5"/>
  <c r="BN295" i="5"/>
  <c r="BN296" i="5"/>
  <c r="BN297" i="5"/>
  <c r="BN298" i="5"/>
  <c r="BN299" i="5"/>
  <c r="BN300" i="5"/>
  <c r="BN301" i="5"/>
  <c r="BN302" i="5"/>
  <c r="BN303" i="5"/>
  <c r="BN304" i="5"/>
  <c r="BN305" i="5"/>
  <c r="BN306" i="5"/>
  <c r="BN307" i="5"/>
  <c r="BN308" i="5"/>
  <c r="BN309" i="5"/>
  <c r="BN310" i="5"/>
  <c r="BN311" i="5"/>
  <c r="BN312" i="5"/>
  <c r="BN313" i="5"/>
  <c r="BN314" i="5"/>
  <c r="BN315" i="5"/>
  <c r="BN316" i="5"/>
  <c r="BN317" i="5"/>
  <c r="BN318" i="5"/>
  <c r="BN319" i="5"/>
  <c r="BN320" i="5"/>
  <c r="BN321" i="5"/>
  <c r="BN322" i="5"/>
  <c r="BN323" i="5"/>
  <c r="BN324" i="5"/>
  <c r="BN325" i="5"/>
  <c r="BN326" i="5"/>
  <c r="BN327" i="5"/>
  <c r="BN328" i="5"/>
  <c r="BN329" i="5"/>
  <c r="BN330" i="5"/>
  <c r="BN331" i="5"/>
  <c r="BN332" i="5"/>
  <c r="BN333" i="5"/>
  <c r="BN334" i="5"/>
  <c r="BN335" i="5"/>
  <c r="BN336" i="5"/>
  <c r="BN337" i="5"/>
  <c r="BN338" i="5"/>
  <c r="BN339" i="5"/>
  <c r="BN340" i="5"/>
  <c r="BN341" i="5"/>
  <c r="BN342" i="5"/>
  <c r="BN343" i="5"/>
  <c r="BN344" i="5"/>
  <c r="BN345" i="5"/>
  <c r="BN346" i="5"/>
  <c r="BN347" i="5"/>
  <c r="BN348" i="5"/>
  <c r="BN349" i="5"/>
  <c r="BN350" i="5"/>
  <c r="BN351" i="5"/>
  <c r="BN352" i="5"/>
  <c r="BN353" i="5"/>
  <c r="BN354" i="5"/>
  <c r="BN355" i="5"/>
  <c r="BN356" i="5"/>
  <c r="BN357" i="5"/>
  <c r="BN358" i="5"/>
  <c r="BN359" i="5"/>
  <c r="BN360" i="5"/>
  <c r="BN361" i="5"/>
  <c r="BN362" i="5"/>
  <c r="BN363" i="5"/>
  <c r="BN364" i="5"/>
  <c r="BN365" i="5"/>
  <c r="BN366" i="5"/>
  <c r="BN367" i="5"/>
  <c r="BN368" i="5"/>
  <c r="BN369" i="5"/>
  <c r="BN370" i="5"/>
  <c r="BN371" i="5"/>
  <c r="BN372" i="5"/>
  <c r="BN373" i="5"/>
  <c r="BN374" i="5"/>
  <c r="BN375" i="5"/>
  <c r="BN376" i="5"/>
  <c r="BN377" i="5"/>
  <c r="BN378" i="5"/>
  <c r="BN379" i="5"/>
  <c r="BN380" i="5"/>
  <c r="BN381" i="5"/>
  <c r="BN382" i="5"/>
  <c r="BN383" i="5"/>
  <c r="BN384" i="5"/>
  <c r="BN385" i="5"/>
  <c r="BN386" i="5"/>
  <c r="BN387" i="5"/>
  <c r="BN388" i="5"/>
  <c r="BN389" i="5"/>
  <c r="BN390" i="5"/>
  <c r="BN391" i="5"/>
  <c r="BN392" i="5"/>
  <c r="BN393" i="5"/>
  <c r="BN394" i="5"/>
  <c r="BN395" i="5"/>
  <c r="BN396" i="5"/>
  <c r="BN397" i="5"/>
  <c r="BN398" i="5"/>
  <c r="BN399" i="5"/>
  <c r="BN400" i="5"/>
  <c r="BN401" i="5"/>
  <c r="BN402" i="5"/>
  <c r="BN403" i="5"/>
  <c r="BN404" i="5"/>
  <c r="BN405" i="5"/>
  <c r="BN406" i="5"/>
  <c r="BN407" i="5"/>
  <c r="BN408" i="5"/>
  <c r="BN409" i="5"/>
  <c r="BN410" i="5"/>
  <c r="BN411" i="5"/>
  <c r="BN412" i="5"/>
  <c r="BN413" i="5"/>
  <c r="BN414" i="5"/>
  <c r="BN415" i="5"/>
  <c r="BN416" i="5"/>
  <c r="BN417" i="5"/>
  <c r="BN418" i="5"/>
  <c r="BN419" i="5"/>
  <c r="BN420" i="5"/>
  <c r="BN421" i="5"/>
  <c r="BN422" i="5"/>
  <c r="BN423" i="5"/>
  <c r="BN424" i="5"/>
  <c r="BN425" i="5"/>
  <c r="BN426" i="5"/>
  <c r="BN427" i="5"/>
  <c r="BN428" i="5"/>
  <c r="BN429" i="5"/>
  <c r="BN430" i="5"/>
  <c r="BN431" i="5"/>
  <c r="BN432" i="5"/>
  <c r="BN433" i="5"/>
  <c r="BN434" i="5"/>
  <c r="BN435" i="5"/>
  <c r="BN436" i="5"/>
  <c r="BN437" i="5"/>
  <c r="BN438" i="5"/>
  <c r="BN439" i="5"/>
  <c r="BN440" i="5"/>
  <c r="BN441" i="5"/>
  <c r="BN442" i="5"/>
  <c r="BN443" i="5"/>
  <c r="BN444" i="5"/>
  <c r="BN445" i="5"/>
  <c r="BN446" i="5"/>
  <c r="BN447" i="5"/>
  <c r="BN448" i="5"/>
  <c r="BN449" i="5"/>
  <c r="BN450" i="5"/>
  <c r="BN451" i="5"/>
  <c r="BN452" i="5"/>
  <c r="BN453" i="5"/>
  <c r="BN454" i="5"/>
  <c r="BN455" i="5"/>
  <c r="BN456" i="5"/>
  <c r="BN457" i="5"/>
  <c r="BN458" i="5"/>
  <c r="BN459" i="5"/>
  <c r="BN460" i="5"/>
  <c r="BN461" i="5"/>
  <c r="BN462" i="5"/>
  <c r="BN463" i="5"/>
  <c r="BN464" i="5"/>
  <c r="BN465" i="5"/>
  <c r="BN466" i="5"/>
  <c r="BN467" i="5"/>
  <c r="BN468" i="5"/>
  <c r="BN469" i="5"/>
  <c r="BN470" i="5"/>
  <c r="BN471" i="5"/>
  <c r="BN472" i="5"/>
  <c r="BN473" i="5"/>
  <c r="BN474" i="5"/>
  <c r="BN475" i="5"/>
  <c r="BN476" i="5"/>
  <c r="BN477" i="5"/>
  <c r="BN478" i="5"/>
  <c r="BN479" i="5"/>
  <c r="BN480" i="5"/>
  <c r="BN481" i="5"/>
  <c r="BN482" i="5"/>
  <c r="BN483" i="5"/>
  <c r="BN484" i="5"/>
  <c r="BN485" i="5"/>
  <c r="BN486" i="5"/>
  <c r="BN487" i="5"/>
  <c r="BN488" i="5"/>
  <c r="BN489" i="5"/>
  <c r="BN490" i="5"/>
  <c r="BN491" i="5"/>
  <c r="BN492" i="5"/>
  <c r="BN493" i="5"/>
  <c r="BN494" i="5"/>
  <c r="BN495" i="5"/>
  <c r="BN496" i="5"/>
  <c r="BN497" i="5"/>
  <c r="BN498" i="5"/>
  <c r="BN499" i="5"/>
  <c r="BN500" i="5"/>
  <c r="BN501" i="5"/>
  <c r="BN502" i="5"/>
  <c r="BN503" i="5"/>
  <c r="BN504" i="5"/>
  <c r="BN505" i="5"/>
  <c r="BN506" i="5"/>
  <c r="BN507" i="5"/>
  <c r="BN508" i="5"/>
  <c r="BN509" i="5"/>
  <c r="BN510" i="5"/>
  <c r="BN511" i="5"/>
  <c r="BN512" i="5"/>
  <c r="BN513" i="5"/>
  <c r="BN514" i="5"/>
  <c r="BN515" i="5"/>
  <c r="BN516" i="5"/>
  <c r="BN517" i="5"/>
  <c r="BN518" i="5"/>
  <c r="BN519" i="5"/>
  <c r="BN520" i="5"/>
  <c r="BN521" i="5"/>
  <c r="BN522" i="5"/>
  <c r="BN523" i="5"/>
  <c r="BN524" i="5"/>
  <c r="BN525" i="5"/>
  <c r="BN526" i="5"/>
  <c r="BN527" i="5"/>
  <c r="BN528" i="5"/>
  <c r="BN529" i="5"/>
  <c r="BN530" i="5"/>
  <c r="BN531" i="5"/>
  <c r="BN532" i="5"/>
  <c r="BN533" i="5"/>
  <c r="BN534" i="5"/>
  <c r="BN535" i="5"/>
  <c r="BN536" i="5"/>
  <c r="BN537" i="5"/>
  <c r="BN538" i="5"/>
  <c r="BN539" i="5"/>
  <c r="BN540" i="5"/>
  <c r="BN541" i="5"/>
  <c r="BN542" i="5"/>
  <c r="BN543" i="5"/>
  <c r="BN544" i="5"/>
  <c r="BN545" i="5"/>
  <c r="BN546" i="5"/>
  <c r="BN547" i="5"/>
  <c r="BN548" i="5"/>
  <c r="BN549" i="5"/>
  <c r="BN550" i="5"/>
  <c r="BN551" i="5"/>
  <c r="BN552" i="5"/>
  <c r="BN553" i="5"/>
  <c r="BN554" i="5"/>
  <c r="BN555" i="5"/>
  <c r="BN556" i="5"/>
  <c r="BN557" i="5"/>
  <c r="BN558" i="5"/>
  <c r="BN559" i="5"/>
  <c r="BN560" i="5"/>
  <c r="BN561" i="5"/>
  <c r="BN562" i="5"/>
  <c r="BN563" i="5"/>
  <c r="BN564" i="5"/>
  <c r="BN565" i="5"/>
  <c r="BN566" i="5"/>
  <c r="BN567" i="5"/>
  <c r="BN568" i="5"/>
  <c r="BN569" i="5"/>
  <c r="BN570" i="5"/>
  <c r="BN571" i="5"/>
  <c r="BN572" i="5"/>
  <c r="BN573" i="5"/>
  <c r="BN574" i="5"/>
  <c r="BN575" i="5"/>
  <c r="BN576" i="5"/>
  <c r="BN577" i="5"/>
  <c r="BN578" i="5"/>
  <c r="BN579" i="5"/>
  <c r="BN580" i="5"/>
  <c r="BN581" i="5"/>
  <c r="BN582" i="5"/>
  <c r="BN583" i="5"/>
  <c r="BN584" i="5"/>
  <c r="BN585" i="5"/>
  <c r="BN586" i="5"/>
  <c r="BN587" i="5"/>
  <c r="BN588" i="5"/>
  <c r="BN589" i="5"/>
  <c r="BN590" i="5"/>
  <c r="BN591" i="5"/>
  <c r="BN592" i="5"/>
  <c r="BN593" i="5"/>
  <c r="BN594" i="5"/>
  <c r="BN595" i="5"/>
  <c r="BN596" i="5"/>
  <c r="BN597" i="5"/>
  <c r="BN598" i="5"/>
  <c r="BN599" i="5"/>
  <c r="BN600" i="5"/>
  <c r="BN601" i="5"/>
  <c r="BN602" i="5"/>
  <c r="BN603" i="5"/>
  <c r="BN604" i="5"/>
  <c r="BN605" i="5"/>
  <c r="BN606" i="5"/>
  <c r="BN607" i="5"/>
  <c r="BN608" i="5"/>
  <c r="BN609" i="5"/>
  <c r="BN610" i="5"/>
  <c r="BN611" i="5"/>
  <c r="BN612" i="5"/>
  <c r="BN613" i="5"/>
  <c r="BN614" i="5"/>
  <c r="BN615" i="5"/>
  <c r="BN616" i="5"/>
  <c r="BN617" i="5"/>
  <c r="BN618" i="5"/>
  <c r="BN619" i="5"/>
  <c r="BN620" i="5"/>
  <c r="BN621" i="5"/>
  <c r="BN622" i="5"/>
  <c r="BN623" i="5"/>
  <c r="BN624" i="5"/>
  <c r="BN625" i="5"/>
  <c r="BN626" i="5"/>
  <c r="BN627" i="5"/>
  <c r="BN628" i="5"/>
  <c r="BN629" i="5"/>
  <c r="BN630" i="5"/>
  <c r="BN631" i="5"/>
  <c r="BN632" i="5"/>
  <c r="BN633" i="5"/>
  <c r="BN634" i="5"/>
  <c r="BN635" i="5"/>
  <c r="BN636" i="5"/>
  <c r="BN637" i="5"/>
  <c r="BN638" i="5"/>
  <c r="BN639" i="5"/>
  <c r="BN640" i="5"/>
  <c r="BN641" i="5"/>
  <c r="BN642" i="5"/>
  <c r="BN643" i="5"/>
  <c r="BN644" i="5"/>
  <c r="BN645" i="5"/>
  <c r="BN646" i="5"/>
  <c r="BN647" i="5"/>
  <c r="BN648" i="5"/>
  <c r="BN649" i="5"/>
  <c r="BN650" i="5"/>
  <c r="BN651" i="5"/>
  <c r="BN652" i="5"/>
  <c r="BN653" i="5"/>
  <c r="BN654" i="5"/>
  <c r="BN655" i="5"/>
  <c r="BN656" i="5"/>
  <c r="BN657" i="5"/>
  <c r="BN658" i="5"/>
  <c r="BN659" i="5"/>
  <c r="BN660" i="5"/>
  <c r="BN661" i="5"/>
  <c r="BN662" i="5"/>
  <c r="BN663" i="5"/>
  <c r="BN664" i="5"/>
  <c r="BN665" i="5"/>
  <c r="BN666" i="5"/>
  <c r="BN667" i="5"/>
  <c r="BN668" i="5"/>
  <c r="BN669" i="5"/>
  <c r="BN670" i="5"/>
  <c r="BN671" i="5"/>
  <c r="BN672" i="5"/>
  <c r="BN673" i="5"/>
  <c r="BN674" i="5"/>
  <c r="BN675" i="5"/>
  <c r="BN676" i="5"/>
  <c r="BN677" i="5"/>
  <c r="BN678" i="5"/>
  <c r="BN679" i="5"/>
  <c r="BN680" i="5"/>
  <c r="BN681" i="5"/>
  <c r="BN682" i="5"/>
  <c r="BN683" i="5"/>
  <c r="BN684" i="5"/>
  <c r="BN685" i="5"/>
  <c r="BN686" i="5"/>
  <c r="BN687" i="5"/>
  <c r="BN688" i="5"/>
  <c r="BN689" i="5"/>
  <c r="BN690" i="5"/>
  <c r="BN691" i="5"/>
  <c r="BN692" i="5"/>
  <c r="BN693" i="5"/>
  <c r="BN694" i="5"/>
  <c r="BN695" i="5"/>
  <c r="BN696" i="5"/>
  <c r="BN697" i="5"/>
  <c r="BN698" i="5"/>
  <c r="BN699" i="5"/>
  <c r="BN700" i="5"/>
  <c r="BN701" i="5"/>
  <c r="BN702" i="5"/>
  <c r="BN703" i="5"/>
  <c r="BN704" i="5"/>
  <c r="BN705" i="5"/>
  <c r="BN706" i="5"/>
  <c r="BN707" i="5"/>
  <c r="BN708" i="5"/>
  <c r="BN709" i="5"/>
  <c r="BN710" i="5"/>
  <c r="BN711" i="5"/>
  <c r="BN712" i="5"/>
  <c r="BN713" i="5"/>
  <c r="BN714" i="5"/>
  <c r="BN715" i="5"/>
  <c r="BN716" i="5"/>
  <c r="BN717" i="5"/>
  <c r="BN718" i="5"/>
  <c r="BN719" i="5"/>
  <c r="BN720" i="5"/>
  <c r="BN721" i="5"/>
  <c r="BN722" i="5"/>
  <c r="BN723" i="5"/>
  <c r="BN724" i="5"/>
  <c r="BN725" i="5"/>
  <c r="BN726" i="5"/>
  <c r="BN727" i="5"/>
  <c r="BN728" i="5"/>
  <c r="BN729" i="5"/>
  <c r="BN730" i="5"/>
  <c r="BN731" i="5"/>
  <c r="BN732" i="5"/>
  <c r="BN733" i="5"/>
  <c r="BN734" i="5"/>
  <c r="BN735" i="5"/>
  <c r="BN736" i="5"/>
  <c r="BN737" i="5"/>
  <c r="BN738" i="5"/>
  <c r="BN739" i="5"/>
  <c r="BN740" i="5"/>
  <c r="BN741" i="5"/>
  <c r="BN742" i="5"/>
  <c r="BN743" i="5"/>
  <c r="BN744" i="5"/>
  <c r="BN745" i="5"/>
  <c r="BN746" i="5"/>
  <c r="BN747" i="5"/>
  <c r="BN748" i="5"/>
  <c r="BN749" i="5"/>
  <c r="BN750" i="5"/>
  <c r="BN751" i="5"/>
  <c r="BN752" i="5"/>
  <c r="BN753" i="5"/>
  <c r="BN754" i="5"/>
  <c r="BN755" i="5"/>
  <c r="BN756" i="5"/>
  <c r="BN757" i="5"/>
  <c r="BN758" i="5"/>
  <c r="BN759" i="5"/>
  <c r="BN760" i="5"/>
  <c r="BN761" i="5"/>
  <c r="BN762" i="5"/>
  <c r="BN763" i="5"/>
  <c r="BN764" i="5"/>
  <c r="BN765" i="5"/>
  <c r="BN766" i="5"/>
  <c r="BN767" i="5"/>
  <c r="BN768" i="5"/>
  <c r="BN769" i="5"/>
  <c r="BN770" i="5"/>
  <c r="BN771" i="5"/>
  <c r="BN772" i="5"/>
  <c r="BN773" i="5"/>
  <c r="BN774" i="5"/>
  <c r="BN775" i="5"/>
  <c r="BN776" i="5"/>
  <c r="BN777" i="5"/>
  <c r="BN778" i="5"/>
  <c r="BN779" i="5"/>
  <c r="BN780" i="5"/>
  <c r="BN781" i="5"/>
  <c r="BN782" i="5"/>
  <c r="BN783" i="5"/>
  <c r="BN784" i="5"/>
  <c r="BN785" i="5"/>
  <c r="BN786" i="5"/>
  <c r="BN787" i="5"/>
  <c r="BN788" i="5"/>
  <c r="BN789" i="5"/>
  <c r="BN790" i="5"/>
  <c r="BN791" i="5"/>
  <c r="BN792" i="5"/>
  <c r="BN793" i="5"/>
  <c r="BN794" i="5"/>
  <c r="BN795" i="5"/>
  <c r="BN796" i="5"/>
  <c r="BN797" i="5"/>
  <c r="BN798" i="5"/>
  <c r="BN799" i="5"/>
  <c r="BN800" i="5"/>
  <c r="BN801" i="5"/>
  <c r="BN802" i="5"/>
  <c r="BN803" i="5"/>
  <c r="BN804" i="5"/>
  <c r="BN805" i="5"/>
  <c r="BN806" i="5"/>
  <c r="BN807" i="5"/>
  <c r="BN808" i="5"/>
  <c r="BN809" i="5"/>
  <c r="BN810" i="5"/>
  <c r="BN811" i="5"/>
  <c r="BN812" i="5"/>
  <c r="BN813" i="5"/>
  <c r="BN814" i="5"/>
  <c r="BN815" i="5"/>
  <c r="BN816" i="5"/>
  <c r="BN817" i="5"/>
  <c r="BN818" i="5"/>
  <c r="BN819" i="5"/>
  <c r="BN820" i="5"/>
  <c r="BN821" i="5"/>
  <c r="BN822" i="5"/>
  <c r="BN823" i="5"/>
  <c r="BN824" i="5"/>
  <c r="BN825" i="5"/>
  <c r="BN826" i="5"/>
  <c r="BN827" i="5"/>
  <c r="BN828" i="5"/>
  <c r="BN829" i="5"/>
  <c r="BN830" i="5"/>
  <c r="BN831" i="5"/>
  <c r="BN832" i="5"/>
  <c r="BN833" i="5"/>
  <c r="BN834" i="5"/>
  <c r="BN835" i="5"/>
  <c r="BN836" i="5"/>
  <c r="BN837" i="5"/>
  <c r="BN838" i="5"/>
  <c r="BN839" i="5"/>
  <c r="BN840" i="5"/>
  <c r="BN841" i="5"/>
  <c r="BN842" i="5"/>
  <c r="BN843" i="5"/>
  <c r="BN844" i="5"/>
  <c r="BN845" i="5"/>
  <c r="BN846" i="5"/>
  <c r="BN847" i="5"/>
  <c r="BN848" i="5"/>
  <c r="BN849" i="5"/>
  <c r="BN850" i="5"/>
  <c r="BN851" i="5"/>
  <c r="BN852" i="5"/>
  <c r="BN853" i="5"/>
  <c r="BN854" i="5"/>
  <c r="BN855" i="5"/>
  <c r="BN856" i="5"/>
  <c r="BN857" i="5"/>
  <c r="BN858" i="5"/>
  <c r="BN859" i="5"/>
  <c r="BN860" i="5"/>
  <c r="BN861" i="5"/>
  <c r="BN862" i="5"/>
  <c r="BN863" i="5"/>
  <c r="BN864" i="5"/>
  <c r="BN865" i="5"/>
  <c r="BN866" i="5"/>
  <c r="BN867" i="5"/>
  <c r="BN868" i="5"/>
  <c r="BN869" i="5"/>
  <c r="BN870" i="5"/>
  <c r="BN871" i="5"/>
  <c r="BN872" i="5"/>
  <c r="BN873" i="5"/>
  <c r="BN874" i="5"/>
  <c r="BN875" i="5"/>
  <c r="BN876" i="5"/>
  <c r="BN877" i="5"/>
  <c r="BN878" i="5"/>
  <c r="BN879" i="5"/>
  <c r="BN880" i="5"/>
  <c r="BN881" i="5"/>
  <c r="BN882" i="5"/>
  <c r="BN883" i="5"/>
  <c r="BN884" i="5"/>
  <c r="BN885" i="5"/>
  <c r="BN886" i="5"/>
  <c r="BN887" i="5"/>
  <c r="BN888" i="5"/>
  <c r="BN889" i="5"/>
  <c r="BN890" i="5"/>
  <c r="BN891" i="5"/>
  <c r="BN892" i="5"/>
  <c r="BN893" i="5"/>
  <c r="BN894" i="5"/>
  <c r="BN895" i="5"/>
  <c r="BN896" i="5"/>
  <c r="BN897" i="5"/>
  <c r="BN898" i="5"/>
  <c r="BN899" i="5"/>
  <c r="BN900" i="5"/>
  <c r="BN901" i="5"/>
  <c r="BN902" i="5"/>
  <c r="BN903" i="5"/>
  <c r="BN904" i="5"/>
  <c r="BN905" i="5"/>
  <c r="BN906" i="5"/>
  <c r="BN907" i="5"/>
  <c r="BN908" i="5"/>
  <c r="BN909" i="5"/>
  <c r="BN910" i="5"/>
  <c r="BN911" i="5"/>
  <c r="BN912" i="5"/>
  <c r="BN913" i="5"/>
  <c r="BN914" i="5"/>
  <c r="BN915" i="5"/>
  <c r="BN916" i="5"/>
  <c r="BN917" i="5"/>
  <c r="BN918" i="5"/>
  <c r="BN919" i="5"/>
  <c r="BN920" i="5"/>
  <c r="BN921" i="5"/>
  <c r="BN922" i="5"/>
  <c r="BN923" i="5"/>
  <c r="BN924" i="5"/>
  <c r="BN925" i="5"/>
  <c r="BN926" i="5"/>
  <c r="BN927" i="5"/>
  <c r="BN928" i="5"/>
  <c r="BN929" i="5"/>
  <c r="BN930" i="5"/>
  <c r="BN931" i="5"/>
  <c r="BN932" i="5"/>
  <c r="BN933" i="5"/>
  <c r="BN934" i="5"/>
  <c r="BN935" i="5"/>
  <c r="BN936" i="5"/>
  <c r="BN937" i="5"/>
  <c r="BN938" i="5"/>
  <c r="BN939" i="5"/>
  <c r="BN940" i="5"/>
  <c r="BN941" i="5"/>
  <c r="BN942" i="5"/>
  <c r="BN943" i="5"/>
  <c r="BN944" i="5"/>
  <c r="BN945" i="5"/>
  <c r="BN946" i="5"/>
  <c r="BN947" i="5"/>
  <c r="BN948" i="5"/>
  <c r="BN949" i="5"/>
  <c r="BN950" i="5"/>
  <c r="BN951" i="5"/>
  <c r="BN952" i="5"/>
  <c r="BN953" i="5"/>
  <c r="BN954" i="5"/>
  <c r="BN955" i="5"/>
  <c r="BN956" i="5"/>
  <c r="BN957" i="5"/>
  <c r="BN958" i="5"/>
  <c r="BN959" i="5"/>
  <c r="BN960" i="5"/>
  <c r="BN961" i="5"/>
  <c r="BN962" i="5"/>
  <c r="BN963" i="5"/>
  <c r="BN964" i="5"/>
  <c r="BN965" i="5"/>
  <c r="BN966" i="5"/>
  <c r="BN967" i="5"/>
  <c r="BN968" i="5"/>
  <c r="BN969" i="5"/>
  <c r="BN970" i="5"/>
  <c r="BN971" i="5"/>
  <c r="BN972" i="5"/>
  <c r="BN973" i="5"/>
  <c r="BN974" i="5"/>
  <c r="BN975" i="5"/>
  <c r="BN976" i="5"/>
  <c r="BN977" i="5"/>
  <c r="BN978" i="5"/>
  <c r="BN979" i="5"/>
  <c r="BN980" i="5"/>
  <c r="BN981" i="5"/>
  <c r="BN982" i="5"/>
  <c r="BN983" i="5"/>
  <c r="BN984" i="5"/>
  <c r="BN985" i="5"/>
  <c r="BN986" i="5"/>
  <c r="BN987" i="5"/>
  <c r="BN988" i="5"/>
  <c r="BN989" i="5"/>
  <c r="BN990" i="5"/>
  <c r="BN991" i="5"/>
  <c r="BN992" i="5"/>
  <c r="BN993" i="5"/>
  <c r="BN994" i="5"/>
  <c r="BN995" i="5"/>
  <c r="BN996" i="5"/>
  <c r="BN997" i="5"/>
  <c r="BN998" i="5"/>
  <c r="BN999" i="5"/>
  <c r="BN1000" i="5"/>
  <c r="BN1001" i="5"/>
  <c r="BN1002" i="5"/>
  <c r="BN1003" i="5"/>
  <c r="BN1004" i="5"/>
  <c r="BN1005" i="5"/>
  <c r="BN1006" i="5"/>
  <c r="BN1007" i="5"/>
  <c r="BN1008" i="5"/>
  <c r="BN1009" i="5"/>
  <c r="BN1010" i="5"/>
  <c r="BN1011" i="5"/>
  <c r="BN1012" i="5"/>
  <c r="BN1013" i="5"/>
  <c r="BN1014" i="5"/>
  <c r="BN1015" i="5"/>
  <c r="BN1016" i="5"/>
  <c r="BN1017" i="5"/>
  <c r="BN1018" i="5"/>
  <c r="BN1019" i="5"/>
  <c r="BN1020" i="5"/>
  <c r="BN1021" i="5"/>
  <c r="BN1022" i="5"/>
  <c r="BN1023" i="5"/>
  <c r="BN1024" i="5"/>
  <c r="BN1025" i="5"/>
  <c r="BN1026" i="5"/>
  <c r="BN1027" i="5"/>
  <c r="BN1028" i="5"/>
  <c r="BN1029" i="5"/>
  <c r="BN1030" i="5"/>
  <c r="BN1031" i="5"/>
  <c r="BN1032" i="5"/>
  <c r="BN1033" i="5"/>
  <c r="BN1034" i="5"/>
  <c r="BN1035" i="5"/>
  <c r="BN1036" i="5"/>
  <c r="BN1037" i="5"/>
  <c r="BN1038" i="5"/>
  <c r="BN1039" i="5"/>
  <c r="BN1040" i="5"/>
  <c r="BN1041" i="5"/>
  <c r="BN1042" i="5"/>
  <c r="BN1043" i="5"/>
  <c r="BN1044" i="5"/>
  <c r="BN1045" i="5"/>
  <c r="BN1046" i="5"/>
  <c r="BN1047" i="5"/>
  <c r="BN1048" i="5"/>
  <c r="BN1049" i="5"/>
  <c r="BN1050" i="5"/>
  <c r="BN1051" i="5"/>
  <c r="BN1052" i="5"/>
  <c r="BN1053" i="5"/>
  <c r="BN1054" i="5"/>
  <c r="BN1055" i="5"/>
  <c r="BN1056" i="5"/>
  <c r="BN1057" i="5"/>
  <c r="BN1058" i="5"/>
  <c r="BN1059" i="5"/>
  <c r="BN1060" i="5"/>
  <c r="BN1061" i="5"/>
  <c r="BN1062" i="5"/>
  <c r="BN1063" i="5"/>
  <c r="BN1064" i="5"/>
  <c r="BN1065" i="5"/>
  <c r="BN1066" i="5"/>
  <c r="BN1067" i="5"/>
  <c r="BN1068" i="5"/>
  <c r="BN1069" i="5"/>
  <c r="BN1070" i="5"/>
  <c r="BN1071" i="5"/>
  <c r="BN1072" i="5"/>
  <c r="BN1073" i="5"/>
  <c r="BN1074" i="5"/>
  <c r="BN1075" i="5"/>
  <c r="BN1076" i="5"/>
  <c r="BN1077" i="5"/>
  <c r="BN1078" i="5"/>
  <c r="BN1079" i="5"/>
  <c r="BN1080" i="5"/>
  <c r="BN1081" i="5"/>
  <c r="BN1082" i="5"/>
  <c r="BN1083" i="5"/>
  <c r="BN1084" i="5"/>
  <c r="BN1085" i="5"/>
  <c r="BN1086" i="5"/>
  <c r="BN1087" i="5"/>
  <c r="BN1088" i="5"/>
  <c r="BN1089" i="5"/>
  <c r="BN1090" i="5"/>
  <c r="BN1091" i="5"/>
  <c r="BN1092" i="5"/>
  <c r="BN1093" i="5"/>
  <c r="BN1094" i="5"/>
  <c r="BN1095" i="5"/>
  <c r="BN1096" i="5"/>
  <c r="BN1097" i="5"/>
  <c r="BN1098" i="5"/>
  <c r="BN1099" i="5"/>
  <c r="BN1100" i="5"/>
  <c r="BN1101" i="5"/>
  <c r="BN1102" i="5"/>
  <c r="BN1103" i="5"/>
  <c r="BN1104" i="5"/>
  <c r="BN1105" i="5"/>
  <c r="BN1106" i="5"/>
  <c r="BN1107" i="5"/>
  <c r="BN1108" i="5"/>
  <c r="BN1109" i="5"/>
  <c r="BN1110" i="5"/>
  <c r="BN1111" i="5"/>
  <c r="BN1112" i="5"/>
  <c r="BN1113" i="5"/>
  <c r="BN1114" i="5"/>
  <c r="BN1115" i="5"/>
  <c r="BN1116" i="5"/>
  <c r="BN1117" i="5"/>
  <c r="BN1118" i="5"/>
  <c r="BN1119" i="5"/>
  <c r="BN1120" i="5"/>
  <c r="BN1121" i="5"/>
  <c r="BN1122" i="5"/>
  <c r="BN1123" i="5"/>
  <c r="BN1124" i="5"/>
  <c r="BN1125" i="5"/>
  <c r="BN1126" i="5"/>
  <c r="BN1127" i="5"/>
  <c r="BN1128" i="5"/>
  <c r="BN1129" i="5"/>
  <c r="BN1130" i="5"/>
  <c r="BN1131" i="5"/>
  <c r="BN1132" i="5"/>
  <c r="BN1133" i="5"/>
  <c r="BN1134" i="5"/>
  <c r="BN1135" i="5"/>
  <c r="BN1136" i="5"/>
  <c r="BN1137" i="5"/>
  <c r="BN1138" i="5"/>
  <c r="BN1139" i="5"/>
  <c r="BN1140" i="5"/>
  <c r="BN1141" i="5"/>
  <c r="BN1142" i="5"/>
  <c r="BN1143" i="5"/>
  <c r="BN1144" i="5"/>
  <c r="BN1145" i="5"/>
  <c r="BN1146" i="5"/>
  <c r="BN1147" i="5"/>
  <c r="BN1148" i="5"/>
  <c r="BN1149" i="5"/>
  <c r="BN1150" i="5"/>
  <c r="BN1151" i="5"/>
  <c r="BN1152" i="5"/>
  <c r="BN1153" i="5"/>
  <c r="BN1154" i="5"/>
  <c r="BN1155" i="5"/>
  <c r="BN1156" i="5"/>
  <c r="BN1157" i="5"/>
  <c r="BN1158" i="5"/>
  <c r="BN1159" i="5"/>
  <c r="BN1160" i="5"/>
  <c r="BN1161" i="5"/>
  <c r="BN1162" i="5"/>
  <c r="BN1163" i="5"/>
  <c r="BN1164" i="5"/>
  <c r="BN1165" i="5"/>
  <c r="BN1166" i="5"/>
  <c r="BN1167" i="5"/>
  <c r="BN1168" i="5"/>
  <c r="BN1169" i="5"/>
  <c r="BN1170" i="5"/>
  <c r="BN1171" i="5"/>
  <c r="BN1172" i="5"/>
  <c r="BN1173" i="5"/>
  <c r="BN1174" i="5"/>
  <c r="BN1175" i="5"/>
  <c r="BN1176" i="5"/>
  <c r="BN1177" i="5"/>
  <c r="BN1178" i="5"/>
  <c r="BN1179" i="5"/>
  <c r="BN1180" i="5"/>
  <c r="BN1181" i="5"/>
  <c r="BN1182" i="5"/>
  <c r="BN1183" i="5"/>
  <c r="BN1184" i="5"/>
  <c r="BN1185" i="5"/>
  <c r="BN1186" i="5"/>
  <c r="BN1187" i="5"/>
  <c r="BN1188" i="5"/>
  <c r="BN1189" i="5"/>
  <c r="BN1190" i="5"/>
  <c r="BN1191" i="5"/>
  <c r="BN1192" i="5"/>
  <c r="BN1193" i="5"/>
  <c r="BN1194" i="5"/>
  <c r="BN1195" i="5"/>
  <c r="BN1196" i="5"/>
  <c r="BN1197" i="5"/>
  <c r="BN1198" i="5"/>
  <c r="BN1199" i="5"/>
  <c r="BN1200" i="5"/>
  <c r="BN1201" i="5"/>
  <c r="BN1202" i="5"/>
  <c r="BN1203" i="5"/>
  <c r="BN1204" i="5"/>
  <c r="BN1205" i="5"/>
  <c r="BN1206" i="5"/>
  <c r="BN1207" i="5"/>
  <c r="BN1208" i="5"/>
  <c r="BN1209" i="5"/>
  <c r="BN1210" i="5"/>
  <c r="BN1211" i="5"/>
  <c r="BN1212" i="5"/>
  <c r="BN1213" i="5"/>
  <c r="BN1214" i="5"/>
  <c r="BN1215" i="5"/>
  <c r="BN1216" i="5"/>
  <c r="BN1217" i="5"/>
  <c r="BN1218" i="5"/>
  <c r="BN1219" i="5"/>
  <c r="BN1220" i="5"/>
  <c r="BN1221" i="5"/>
  <c r="BN1222" i="5"/>
  <c r="BN1223" i="5"/>
  <c r="BN1224" i="5"/>
  <c r="BN1225" i="5"/>
  <c r="BN1226" i="5"/>
  <c r="BN1227" i="5"/>
  <c r="BN1228" i="5"/>
  <c r="BN1229" i="5"/>
  <c r="BN1230" i="5"/>
  <c r="BN1231" i="5"/>
  <c r="BN1232" i="5"/>
  <c r="BN1233" i="5"/>
  <c r="BN1234" i="5"/>
  <c r="BN1235" i="5"/>
  <c r="BN1236" i="5"/>
  <c r="BN1237" i="5"/>
  <c r="BN1238" i="5"/>
  <c r="BN1239" i="5"/>
  <c r="BN1240" i="5"/>
  <c r="BN1241" i="5"/>
  <c r="BN1242" i="5"/>
  <c r="BN1243" i="5"/>
  <c r="BN1244" i="5"/>
  <c r="BN1245" i="5"/>
  <c r="BN1246" i="5"/>
  <c r="BN1247" i="5"/>
  <c r="BN1248" i="5"/>
  <c r="BN1249" i="5"/>
  <c r="BN1250" i="5"/>
  <c r="BN1251" i="5"/>
  <c r="BN1252" i="5"/>
  <c r="BN1253" i="5"/>
  <c r="BN1254" i="5"/>
  <c r="BN1255" i="5"/>
  <c r="BN1256" i="5"/>
  <c r="BN1257" i="5"/>
  <c r="BN1258" i="5"/>
  <c r="BN1259" i="5"/>
  <c r="BN1260" i="5"/>
  <c r="BN1261" i="5"/>
  <c r="BN1262" i="5"/>
  <c r="BN1263" i="5"/>
  <c r="BN1264" i="5"/>
  <c r="BN1265" i="5"/>
  <c r="BN2" i="5"/>
  <c r="BI3" i="5" l="1"/>
  <c r="BJ3" i="5"/>
  <c r="BK3" i="5"/>
  <c r="BL3" i="5"/>
  <c r="BM3" i="5"/>
  <c r="BI4" i="5"/>
  <c r="BJ4" i="5"/>
  <c r="BK4" i="5"/>
  <c r="BL4" i="5"/>
  <c r="BM4" i="5"/>
  <c r="BI5" i="5"/>
  <c r="BJ5" i="5"/>
  <c r="BK5" i="5"/>
  <c r="BL5" i="5"/>
  <c r="BM5" i="5"/>
  <c r="BI6" i="5"/>
  <c r="BJ6" i="5"/>
  <c r="BK6" i="5"/>
  <c r="BL6" i="5"/>
  <c r="BM6" i="5"/>
  <c r="BI7" i="5"/>
  <c r="BJ7" i="5"/>
  <c r="BK7" i="5"/>
  <c r="BL7" i="5"/>
  <c r="BM7" i="5"/>
  <c r="BI8" i="5"/>
  <c r="BJ8" i="5"/>
  <c r="BK8" i="5"/>
  <c r="BL8" i="5"/>
  <c r="BM8" i="5"/>
  <c r="BI9" i="5"/>
  <c r="BJ9" i="5"/>
  <c r="BK9" i="5"/>
  <c r="BL9" i="5"/>
  <c r="BM9" i="5"/>
  <c r="BI10" i="5"/>
  <c r="BJ10" i="5"/>
  <c r="BK10" i="5"/>
  <c r="BL10" i="5"/>
  <c r="BM10" i="5"/>
  <c r="BI11" i="5"/>
  <c r="BJ11" i="5"/>
  <c r="BK11" i="5"/>
  <c r="BL11" i="5"/>
  <c r="BM11" i="5"/>
  <c r="BI12" i="5"/>
  <c r="BJ12" i="5"/>
  <c r="BK12" i="5"/>
  <c r="BL12" i="5"/>
  <c r="BM12" i="5"/>
  <c r="BI13" i="5"/>
  <c r="BJ13" i="5"/>
  <c r="BK13" i="5"/>
  <c r="BL13" i="5"/>
  <c r="BM13" i="5"/>
  <c r="BI14" i="5"/>
  <c r="BJ14" i="5"/>
  <c r="BK14" i="5"/>
  <c r="BL14" i="5"/>
  <c r="BM14" i="5"/>
  <c r="BI15" i="5"/>
  <c r="BJ15" i="5"/>
  <c r="BK15" i="5"/>
  <c r="BL15" i="5"/>
  <c r="BM15" i="5"/>
  <c r="BI16" i="5"/>
  <c r="BJ16" i="5"/>
  <c r="BK16" i="5"/>
  <c r="BL16" i="5"/>
  <c r="BM16" i="5"/>
  <c r="BI17" i="5"/>
  <c r="BJ17" i="5"/>
  <c r="BK17" i="5"/>
  <c r="BL17" i="5"/>
  <c r="BM17" i="5"/>
  <c r="BI18" i="5"/>
  <c r="BJ18" i="5"/>
  <c r="BK18" i="5"/>
  <c r="BL18" i="5"/>
  <c r="BM18" i="5"/>
  <c r="BI19" i="5"/>
  <c r="BJ19" i="5"/>
  <c r="BK19" i="5"/>
  <c r="BL19" i="5"/>
  <c r="BM19" i="5"/>
  <c r="BI20" i="5"/>
  <c r="BJ20" i="5"/>
  <c r="BK20" i="5"/>
  <c r="BL20" i="5"/>
  <c r="BM20" i="5"/>
  <c r="BI21" i="5"/>
  <c r="BJ21" i="5"/>
  <c r="BK21" i="5"/>
  <c r="BL21" i="5"/>
  <c r="BM21" i="5"/>
  <c r="BI22" i="5"/>
  <c r="BJ22" i="5"/>
  <c r="BK22" i="5"/>
  <c r="BL22" i="5"/>
  <c r="BM22" i="5"/>
  <c r="BI23" i="5"/>
  <c r="BJ23" i="5"/>
  <c r="BK23" i="5"/>
  <c r="BL23" i="5"/>
  <c r="BM23" i="5"/>
  <c r="BI24" i="5"/>
  <c r="BJ24" i="5"/>
  <c r="BK24" i="5"/>
  <c r="BL24" i="5"/>
  <c r="BM24" i="5"/>
  <c r="BI25" i="5"/>
  <c r="BJ25" i="5"/>
  <c r="BK25" i="5"/>
  <c r="BL25" i="5"/>
  <c r="BM25" i="5"/>
  <c r="BI26" i="5"/>
  <c r="BJ26" i="5"/>
  <c r="BK26" i="5"/>
  <c r="BL26" i="5"/>
  <c r="BM26" i="5"/>
  <c r="BI27" i="5"/>
  <c r="BJ27" i="5"/>
  <c r="BK27" i="5"/>
  <c r="BL27" i="5"/>
  <c r="BM27" i="5"/>
  <c r="BI28" i="5"/>
  <c r="BJ28" i="5"/>
  <c r="BK28" i="5"/>
  <c r="BL28" i="5"/>
  <c r="BM28" i="5"/>
  <c r="BI29" i="5"/>
  <c r="BJ29" i="5"/>
  <c r="BK29" i="5"/>
  <c r="BL29" i="5"/>
  <c r="BM29" i="5"/>
  <c r="BI30" i="5"/>
  <c r="BJ30" i="5"/>
  <c r="BK30" i="5"/>
  <c r="BL30" i="5"/>
  <c r="BM30" i="5"/>
  <c r="BI31" i="5"/>
  <c r="BJ31" i="5"/>
  <c r="BK31" i="5"/>
  <c r="BL31" i="5"/>
  <c r="BM31" i="5"/>
  <c r="BI32" i="5"/>
  <c r="BJ32" i="5"/>
  <c r="BK32" i="5"/>
  <c r="BL32" i="5"/>
  <c r="BM32" i="5"/>
  <c r="BI33" i="5"/>
  <c r="BJ33" i="5"/>
  <c r="BK33" i="5"/>
  <c r="BL33" i="5"/>
  <c r="BM33" i="5"/>
  <c r="BI34" i="5"/>
  <c r="BJ34" i="5"/>
  <c r="BK34" i="5"/>
  <c r="BL34" i="5"/>
  <c r="BM34" i="5"/>
  <c r="BI35" i="5"/>
  <c r="BJ35" i="5"/>
  <c r="BK35" i="5"/>
  <c r="BL35" i="5"/>
  <c r="BM35" i="5"/>
  <c r="BI36" i="5"/>
  <c r="BJ36" i="5"/>
  <c r="BK36" i="5"/>
  <c r="BL36" i="5"/>
  <c r="BM36" i="5"/>
  <c r="BI37" i="5"/>
  <c r="BJ37" i="5"/>
  <c r="BK37" i="5"/>
  <c r="BL37" i="5"/>
  <c r="BM37" i="5"/>
  <c r="BI38" i="5"/>
  <c r="BJ38" i="5"/>
  <c r="BK38" i="5"/>
  <c r="BL38" i="5"/>
  <c r="BM38" i="5"/>
  <c r="BI39" i="5"/>
  <c r="BJ39" i="5"/>
  <c r="BK39" i="5"/>
  <c r="BL39" i="5"/>
  <c r="BM39" i="5"/>
  <c r="BI40" i="5"/>
  <c r="BJ40" i="5"/>
  <c r="BK40" i="5"/>
  <c r="BL40" i="5"/>
  <c r="BM40" i="5"/>
  <c r="BI41" i="5"/>
  <c r="BJ41" i="5"/>
  <c r="BK41" i="5"/>
  <c r="BL41" i="5"/>
  <c r="BM41" i="5"/>
  <c r="BI42" i="5"/>
  <c r="BJ42" i="5"/>
  <c r="BK42" i="5"/>
  <c r="BL42" i="5"/>
  <c r="BM42" i="5"/>
  <c r="BI43" i="5"/>
  <c r="BJ43" i="5"/>
  <c r="BK43" i="5"/>
  <c r="BL43" i="5"/>
  <c r="BM43" i="5"/>
  <c r="BI44" i="5"/>
  <c r="BJ44" i="5"/>
  <c r="BK44" i="5"/>
  <c r="BL44" i="5"/>
  <c r="BM44" i="5"/>
  <c r="BI45" i="5"/>
  <c r="BJ45" i="5"/>
  <c r="BK45" i="5"/>
  <c r="BL45" i="5"/>
  <c r="BM45" i="5"/>
  <c r="BI46" i="5"/>
  <c r="BJ46" i="5"/>
  <c r="BK46" i="5"/>
  <c r="BL46" i="5"/>
  <c r="BM46" i="5"/>
  <c r="BI47" i="5"/>
  <c r="BJ47" i="5"/>
  <c r="BK47" i="5"/>
  <c r="BL47" i="5"/>
  <c r="BM47" i="5"/>
  <c r="BI48" i="5"/>
  <c r="BJ48" i="5"/>
  <c r="BK48" i="5"/>
  <c r="BL48" i="5"/>
  <c r="BM48" i="5"/>
  <c r="BI49" i="5"/>
  <c r="BJ49" i="5"/>
  <c r="BK49" i="5"/>
  <c r="BL49" i="5"/>
  <c r="BM49" i="5"/>
  <c r="BI50" i="5"/>
  <c r="BJ50" i="5"/>
  <c r="BK50" i="5"/>
  <c r="BL50" i="5"/>
  <c r="BM50" i="5"/>
  <c r="BI51" i="5"/>
  <c r="BJ51" i="5"/>
  <c r="BK51" i="5"/>
  <c r="BL51" i="5"/>
  <c r="BM51" i="5"/>
  <c r="BI52" i="5"/>
  <c r="BJ52" i="5"/>
  <c r="BK52" i="5"/>
  <c r="BL52" i="5"/>
  <c r="BM52" i="5"/>
  <c r="BI53" i="5"/>
  <c r="BJ53" i="5"/>
  <c r="BK53" i="5"/>
  <c r="BL53" i="5"/>
  <c r="BM53" i="5"/>
  <c r="BI54" i="5"/>
  <c r="BJ54" i="5"/>
  <c r="BK54" i="5"/>
  <c r="BL54" i="5"/>
  <c r="BM54" i="5"/>
  <c r="BI55" i="5"/>
  <c r="BJ55" i="5"/>
  <c r="BK55" i="5"/>
  <c r="BL55" i="5"/>
  <c r="BM55" i="5"/>
  <c r="BI56" i="5"/>
  <c r="BJ56" i="5"/>
  <c r="BK56" i="5"/>
  <c r="BL56" i="5"/>
  <c r="BM56" i="5"/>
  <c r="BI57" i="5"/>
  <c r="BJ57" i="5"/>
  <c r="BK57" i="5"/>
  <c r="BL57" i="5"/>
  <c r="BM57" i="5"/>
  <c r="BI58" i="5"/>
  <c r="BJ58" i="5"/>
  <c r="BK58" i="5"/>
  <c r="BL58" i="5"/>
  <c r="BM58" i="5"/>
  <c r="BI59" i="5"/>
  <c r="BJ59" i="5"/>
  <c r="BK59" i="5"/>
  <c r="BL59" i="5"/>
  <c r="BM59" i="5"/>
  <c r="BI60" i="5"/>
  <c r="BJ60" i="5"/>
  <c r="BK60" i="5"/>
  <c r="BL60" i="5"/>
  <c r="BM60" i="5"/>
  <c r="BI61" i="5"/>
  <c r="BJ61" i="5"/>
  <c r="BK61" i="5"/>
  <c r="BL61" i="5"/>
  <c r="BM61" i="5"/>
  <c r="BI62" i="5"/>
  <c r="BJ62" i="5"/>
  <c r="BK62" i="5"/>
  <c r="BL62" i="5"/>
  <c r="BM62" i="5"/>
  <c r="BI63" i="5"/>
  <c r="BJ63" i="5"/>
  <c r="BK63" i="5"/>
  <c r="BL63" i="5"/>
  <c r="BM63" i="5"/>
  <c r="BI64" i="5"/>
  <c r="BJ64" i="5"/>
  <c r="BK64" i="5"/>
  <c r="BL64" i="5"/>
  <c r="BM64" i="5"/>
  <c r="BI65" i="5"/>
  <c r="BJ65" i="5"/>
  <c r="BK65" i="5"/>
  <c r="BL65" i="5"/>
  <c r="BM65" i="5"/>
  <c r="BI66" i="5"/>
  <c r="BJ66" i="5"/>
  <c r="BK66" i="5"/>
  <c r="BL66" i="5"/>
  <c r="BM66" i="5"/>
  <c r="BI67" i="5"/>
  <c r="BJ67" i="5"/>
  <c r="BK67" i="5"/>
  <c r="BL67" i="5"/>
  <c r="BM67" i="5"/>
  <c r="BI68" i="5"/>
  <c r="BJ68" i="5"/>
  <c r="BK68" i="5"/>
  <c r="BL68" i="5"/>
  <c r="BM68" i="5"/>
  <c r="BI69" i="5"/>
  <c r="BJ69" i="5"/>
  <c r="BK69" i="5"/>
  <c r="BL69" i="5"/>
  <c r="BM69" i="5"/>
  <c r="BI70" i="5"/>
  <c r="BJ70" i="5"/>
  <c r="BK70" i="5"/>
  <c r="BL70" i="5"/>
  <c r="BM70" i="5"/>
  <c r="BI71" i="5"/>
  <c r="BJ71" i="5"/>
  <c r="BK71" i="5"/>
  <c r="BL71" i="5"/>
  <c r="BM71" i="5"/>
  <c r="BI72" i="5"/>
  <c r="BJ72" i="5"/>
  <c r="BK72" i="5"/>
  <c r="BL72" i="5"/>
  <c r="BM72" i="5"/>
  <c r="BI73" i="5"/>
  <c r="BJ73" i="5"/>
  <c r="BK73" i="5"/>
  <c r="BL73" i="5"/>
  <c r="BM73" i="5"/>
  <c r="BI74" i="5"/>
  <c r="BJ74" i="5"/>
  <c r="BK74" i="5"/>
  <c r="BL74" i="5"/>
  <c r="BM74" i="5"/>
  <c r="BI75" i="5"/>
  <c r="BJ75" i="5"/>
  <c r="BK75" i="5"/>
  <c r="BL75" i="5"/>
  <c r="BM75" i="5"/>
  <c r="BI76" i="5"/>
  <c r="BJ76" i="5"/>
  <c r="BK76" i="5"/>
  <c r="BL76" i="5"/>
  <c r="BM76" i="5"/>
  <c r="BI77" i="5"/>
  <c r="BJ77" i="5"/>
  <c r="BK77" i="5"/>
  <c r="BL77" i="5"/>
  <c r="BM77" i="5"/>
  <c r="BI78" i="5"/>
  <c r="BJ78" i="5"/>
  <c r="BK78" i="5"/>
  <c r="BL78" i="5"/>
  <c r="BM78" i="5"/>
  <c r="BI79" i="5"/>
  <c r="BJ79" i="5"/>
  <c r="BK79" i="5"/>
  <c r="BL79" i="5"/>
  <c r="BM79" i="5"/>
  <c r="BI80" i="5"/>
  <c r="BJ80" i="5"/>
  <c r="BK80" i="5"/>
  <c r="BL80" i="5"/>
  <c r="BM80" i="5"/>
  <c r="BI81" i="5"/>
  <c r="BJ81" i="5"/>
  <c r="BK81" i="5"/>
  <c r="BL81" i="5"/>
  <c r="BM81" i="5"/>
  <c r="BI82" i="5"/>
  <c r="BJ82" i="5"/>
  <c r="BK82" i="5"/>
  <c r="BL82" i="5"/>
  <c r="BM82" i="5"/>
  <c r="BI83" i="5"/>
  <c r="BJ83" i="5"/>
  <c r="BK83" i="5"/>
  <c r="BL83" i="5"/>
  <c r="BM83" i="5"/>
  <c r="BI84" i="5"/>
  <c r="BJ84" i="5"/>
  <c r="BK84" i="5"/>
  <c r="BL84" i="5"/>
  <c r="BM84" i="5"/>
  <c r="BI85" i="5"/>
  <c r="BJ85" i="5"/>
  <c r="BK85" i="5"/>
  <c r="BL85" i="5"/>
  <c r="BM85" i="5"/>
  <c r="BI86" i="5"/>
  <c r="BJ86" i="5"/>
  <c r="BK86" i="5"/>
  <c r="BL86" i="5"/>
  <c r="BM86" i="5"/>
  <c r="BI87" i="5"/>
  <c r="BJ87" i="5"/>
  <c r="BK87" i="5"/>
  <c r="BL87" i="5"/>
  <c r="BM87" i="5"/>
  <c r="BI88" i="5"/>
  <c r="BJ88" i="5"/>
  <c r="BK88" i="5"/>
  <c r="BL88" i="5"/>
  <c r="BM88" i="5"/>
  <c r="BI89" i="5"/>
  <c r="BJ89" i="5"/>
  <c r="BK89" i="5"/>
  <c r="BL89" i="5"/>
  <c r="BM89" i="5"/>
  <c r="BI90" i="5"/>
  <c r="BJ90" i="5"/>
  <c r="BK90" i="5"/>
  <c r="BL90" i="5"/>
  <c r="BM90" i="5"/>
  <c r="BI91" i="5"/>
  <c r="BJ91" i="5"/>
  <c r="BK91" i="5"/>
  <c r="BL91" i="5"/>
  <c r="BM91" i="5"/>
  <c r="BI92" i="5"/>
  <c r="BJ92" i="5"/>
  <c r="BK92" i="5"/>
  <c r="BL92" i="5"/>
  <c r="BM92" i="5"/>
  <c r="BI93" i="5"/>
  <c r="BJ93" i="5"/>
  <c r="BK93" i="5"/>
  <c r="BL93" i="5"/>
  <c r="BM93" i="5"/>
  <c r="BI94" i="5"/>
  <c r="BJ94" i="5"/>
  <c r="BK94" i="5"/>
  <c r="BL94" i="5"/>
  <c r="BM94" i="5"/>
  <c r="BI95" i="5"/>
  <c r="BJ95" i="5"/>
  <c r="BK95" i="5"/>
  <c r="BL95" i="5"/>
  <c r="BM95" i="5"/>
  <c r="BI96" i="5"/>
  <c r="BJ96" i="5"/>
  <c r="BK96" i="5"/>
  <c r="BL96" i="5"/>
  <c r="BM96" i="5"/>
  <c r="BI97" i="5"/>
  <c r="BJ97" i="5"/>
  <c r="BK97" i="5"/>
  <c r="BL97" i="5"/>
  <c r="BM97" i="5"/>
  <c r="BI98" i="5"/>
  <c r="BJ98" i="5"/>
  <c r="BK98" i="5"/>
  <c r="BL98" i="5"/>
  <c r="BM98" i="5"/>
  <c r="BI99" i="5"/>
  <c r="BJ99" i="5"/>
  <c r="BK99" i="5"/>
  <c r="BL99" i="5"/>
  <c r="BM99" i="5"/>
  <c r="BI100" i="5"/>
  <c r="BJ100" i="5"/>
  <c r="BK100" i="5"/>
  <c r="BL100" i="5"/>
  <c r="BM100" i="5"/>
  <c r="BI101" i="5"/>
  <c r="BJ101" i="5"/>
  <c r="BK101" i="5"/>
  <c r="BL101" i="5"/>
  <c r="BM101" i="5"/>
  <c r="BI102" i="5"/>
  <c r="BJ102" i="5"/>
  <c r="BK102" i="5"/>
  <c r="BL102" i="5"/>
  <c r="BM102" i="5"/>
  <c r="BI103" i="5"/>
  <c r="BJ103" i="5"/>
  <c r="BK103" i="5"/>
  <c r="BL103" i="5"/>
  <c r="BM103" i="5"/>
  <c r="BI104" i="5"/>
  <c r="BJ104" i="5"/>
  <c r="BK104" i="5"/>
  <c r="BL104" i="5"/>
  <c r="BM104" i="5"/>
  <c r="BI105" i="5"/>
  <c r="BJ105" i="5"/>
  <c r="BK105" i="5"/>
  <c r="BL105" i="5"/>
  <c r="BM105" i="5"/>
  <c r="BI106" i="5"/>
  <c r="BJ106" i="5"/>
  <c r="BK106" i="5"/>
  <c r="BL106" i="5"/>
  <c r="BM106" i="5"/>
  <c r="BI107" i="5"/>
  <c r="BJ107" i="5"/>
  <c r="BK107" i="5"/>
  <c r="BL107" i="5"/>
  <c r="BM107" i="5"/>
  <c r="BI108" i="5"/>
  <c r="BJ108" i="5"/>
  <c r="BK108" i="5"/>
  <c r="BL108" i="5"/>
  <c r="BM108" i="5"/>
  <c r="BI109" i="5"/>
  <c r="BJ109" i="5"/>
  <c r="BK109" i="5"/>
  <c r="BL109" i="5"/>
  <c r="BM109" i="5"/>
  <c r="BI110" i="5"/>
  <c r="BJ110" i="5"/>
  <c r="BK110" i="5"/>
  <c r="BL110" i="5"/>
  <c r="BM110" i="5"/>
  <c r="BI111" i="5"/>
  <c r="BJ111" i="5"/>
  <c r="BK111" i="5"/>
  <c r="BL111" i="5"/>
  <c r="BM111" i="5"/>
  <c r="BI112" i="5"/>
  <c r="BJ112" i="5"/>
  <c r="BK112" i="5"/>
  <c r="BL112" i="5"/>
  <c r="BM112" i="5"/>
  <c r="BI113" i="5"/>
  <c r="BJ113" i="5"/>
  <c r="BK113" i="5"/>
  <c r="BL113" i="5"/>
  <c r="BM113" i="5"/>
  <c r="BI114" i="5"/>
  <c r="BJ114" i="5"/>
  <c r="BK114" i="5"/>
  <c r="BL114" i="5"/>
  <c r="BM114" i="5"/>
  <c r="BI115" i="5"/>
  <c r="BJ115" i="5"/>
  <c r="BK115" i="5"/>
  <c r="BL115" i="5"/>
  <c r="BM115" i="5"/>
  <c r="BI116" i="5"/>
  <c r="BJ116" i="5"/>
  <c r="BK116" i="5"/>
  <c r="BL116" i="5"/>
  <c r="BM116" i="5"/>
  <c r="BI117" i="5"/>
  <c r="BJ117" i="5"/>
  <c r="BK117" i="5"/>
  <c r="BL117" i="5"/>
  <c r="BM117" i="5"/>
  <c r="BI118" i="5"/>
  <c r="BJ118" i="5"/>
  <c r="BK118" i="5"/>
  <c r="BL118" i="5"/>
  <c r="BM118" i="5"/>
  <c r="BI119" i="5"/>
  <c r="BJ119" i="5"/>
  <c r="BK119" i="5"/>
  <c r="BL119" i="5"/>
  <c r="BM119" i="5"/>
  <c r="BI120" i="5"/>
  <c r="BJ120" i="5"/>
  <c r="BK120" i="5"/>
  <c r="BL120" i="5"/>
  <c r="BM120" i="5"/>
  <c r="BI121" i="5"/>
  <c r="BJ121" i="5"/>
  <c r="BK121" i="5"/>
  <c r="BL121" i="5"/>
  <c r="BM121" i="5"/>
  <c r="BI122" i="5"/>
  <c r="BJ122" i="5"/>
  <c r="BK122" i="5"/>
  <c r="BL122" i="5"/>
  <c r="BM122" i="5"/>
  <c r="BI123" i="5"/>
  <c r="BJ123" i="5"/>
  <c r="BK123" i="5"/>
  <c r="BL123" i="5"/>
  <c r="BM123" i="5"/>
  <c r="BI124" i="5"/>
  <c r="BJ124" i="5"/>
  <c r="BK124" i="5"/>
  <c r="BL124" i="5"/>
  <c r="BM124" i="5"/>
  <c r="BI125" i="5"/>
  <c r="BJ125" i="5"/>
  <c r="BK125" i="5"/>
  <c r="BL125" i="5"/>
  <c r="BM125" i="5"/>
  <c r="BI126" i="5"/>
  <c r="BJ126" i="5"/>
  <c r="BK126" i="5"/>
  <c r="BL126" i="5"/>
  <c r="BM126" i="5"/>
  <c r="BI127" i="5"/>
  <c r="BJ127" i="5"/>
  <c r="BK127" i="5"/>
  <c r="BL127" i="5"/>
  <c r="BM127" i="5"/>
  <c r="BI128" i="5"/>
  <c r="BJ128" i="5"/>
  <c r="BK128" i="5"/>
  <c r="BL128" i="5"/>
  <c r="BM128" i="5"/>
  <c r="BI129" i="5"/>
  <c r="BJ129" i="5"/>
  <c r="BK129" i="5"/>
  <c r="BL129" i="5"/>
  <c r="BM129" i="5"/>
  <c r="BI130" i="5"/>
  <c r="BJ130" i="5"/>
  <c r="BK130" i="5"/>
  <c r="BL130" i="5"/>
  <c r="BM130" i="5"/>
  <c r="BI131" i="5"/>
  <c r="BJ131" i="5"/>
  <c r="BK131" i="5"/>
  <c r="BL131" i="5"/>
  <c r="BM131" i="5"/>
  <c r="BI132" i="5"/>
  <c r="BJ132" i="5"/>
  <c r="BK132" i="5"/>
  <c r="BL132" i="5"/>
  <c r="BM132" i="5"/>
  <c r="BI133" i="5"/>
  <c r="BJ133" i="5"/>
  <c r="BK133" i="5"/>
  <c r="BL133" i="5"/>
  <c r="BM133" i="5"/>
  <c r="BI134" i="5"/>
  <c r="BJ134" i="5"/>
  <c r="BK134" i="5"/>
  <c r="BL134" i="5"/>
  <c r="BM134" i="5"/>
  <c r="BI135" i="5"/>
  <c r="BJ135" i="5"/>
  <c r="BK135" i="5"/>
  <c r="BL135" i="5"/>
  <c r="BM135" i="5"/>
  <c r="BI136" i="5"/>
  <c r="BJ136" i="5"/>
  <c r="BK136" i="5"/>
  <c r="BL136" i="5"/>
  <c r="BM136" i="5"/>
  <c r="BI137" i="5"/>
  <c r="BJ137" i="5"/>
  <c r="BK137" i="5"/>
  <c r="BL137" i="5"/>
  <c r="BM137" i="5"/>
  <c r="BI138" i="5"/>
  <c r="BJ138" i="5"/>
  <c r="BK138" i="5"/>
  <c r="BL138" i="5"/>
  <c r="BM138" i="5"/>
  <c r="BI139" i="5"/>
  <c r="BJ139" i="5"/>
  <c r="BK139" i="5"/>
  <c r="BL139" i="5"/>
  <c r="BM139" i="5"/>
  <c r="BI140" i="5"/>
  <c r="BJ140" i="5"/>
  <c r="BK140" i="5"/>
  <c r="BL140" i="5"/>
  <c r="BM140" i="5"/>
  <c r="BI141" i="5"/>
  <c r="BJ141" i="5"/>
  <c r="BK141" i="5"/>
  <c r="BL141" i="5"/>
  <c r="BM141" i="5"/>
  <c r="BI142" i="5"/>
  <c r="BJ142" i="5"/>
  <c r="BK142" i="5"/>
  <c r="BL142" i="5"/>
  <c r="BM142" i="5"/>
  <c r="BI143" i="5"/>
  <c r="BJ143" i="5"/>
  <c r="BK143" i="5"/>
  <c r="BL143" i="5"/>
  <c r="BM143" i="5"/>
  <c r="BI144" i="5"/>
  <c r="BJ144" i="5"/>
  <c r="BK144" i="5"/>
  <c r="BL144" i="5"/>
  <c r="BM144" i="5"/>
  <c r="BI145" i="5"/>
  <c r="BJ145" i="5"/>
  <c r="BK145" i="5"/>
  <c r="BL145" i="5"/>
  <c r="BM145" i="5"/>
  <c r="BI146" i="5"/>
  <c r="BJ146" i="5"/>
  <c r="BK146" i="5"/>
  <c r="BL146" i="5"/>
  <c r="BM146" i="5"/>
  <c r="BI147" i="5"/>
  <c r="BJ147" i="5"/>
  <c r="BK147" i="5"/>
  <c r="BL147" i="5"/>
  <c r="BM147" i="5"/>
  <c r="BI148" i="5"/>
  <c r="BJ148" i="5"/>
  <c r="BK148" i="5"/>
  <c r="BL148" i="5"/>
  <c r="BM148" i="5"/>
  <c r="BI149" i="5"/>
  <c r="BJ149" i="5"/>
  <c r="BK149" i="5"/>
  <c r="BL149" i="5"/>
  <c r="BM149" i="5"/>
  <c r="BI150" i="5"/>
  <c r="BJ150" i="5"/>
  <c r="BK150" i="5"/>
  <c r="BL150" i="5"/>
  <c r="BM150" i="5"/>
  <c r="BI151" i="5"/>
  <c r="BJ151" i="5"/>
  <c r="BK151" i="5"/>
  <c r="BL151" i="5"/>
  <c r="BM151" i="5"/>
  <c r="BI152" i="5"/>
  <c r="BJ152" i="5"/>
  <c r="BK152" i="5"/>
  <c r="BL152" i="5"/>
  <c r="BM152" i="5"/>
  <c r="BI153" i="5"/>
  <c r="BJ153" i="5"/>
  <c r="BK153" i="5"/>
  <c r="BL153" i="5"/>
  <c r="BM153" i="5"/>
  <c r="BI154" i="5"/>
  <c r="BJ154" i="5"/>
  <c r="BK154" i="5"/>
  <c r="BL154" i="5"/>
  <c r="BM154" i="5"/>
  <c r="BI155" i="5"/>
  <c r="BJ155" i="5"/>
  <c r="BK155" i="5"/>
  <c r="BL155" i="5"/>
  <c r="BM155" i="5"/>
  <c r="BI156" i="5"/>
  <c r="BJ156" i="5"/>
  <c r="BK156" i="5"/>
  <c r="BL156" i="5"/>
  <c r="BM156" i="5"/>
  <c r="BI157" i="5"/>
  <c r="BJ157" i="5"/>
  <c r="BK157" i="5"/>
  <c r="BL157" i="5"/>
  <c r="BM157" i="5"/>
  <c r="BI158" i="5"/>
  <c r="BJ158" i="5"/>
  <c r="BK158" i="5"/>
  <c r="BL158" i="5"/>
  <c r="BM158" i="5"/>
  <c r="BI159" i="5"/>
  <c r="BJ159" i="5"/>
  <c r="BK159" i="5"/>
  <c r="BL159" i="5"/>
  <c r="BM159" i="5"/>
  <c r="BI160" i="5"/>
  <c r="BJ160" i="5"/>
  <c r="BK160" i="5"/>
  <c r="BL160" i="5"/>
  <c r="BM160" i="5"/>
  <c r="BI161" i="5"/>
  <c r="BJ161" i="5"/>
  <c r="BK161" i="5"/>
  <c r="BL161" i="5"/>
  <c r="BM161" i="5"/>
  <c r="BI162" i="5"/>
  <c r="BJ162" i="5"/>
  <c r="BK162" i="5"/>
  <c r="BL162" i="5"/>
  <c r="BM162" i="5"/>
  <c r="BI163" i="5"/>
  <c r="BJ163" i="5"/>
  <c r="BK163" i="5"/>
  <c r="BL163" i="5"/>
  <c r="BM163" i="5"/>
  <c r="BI164" i="5"/>
  <c r="BJ164" i="5"/>
  <c r="BK164" i="5"/>
  <c r="BL164" i="5"/>
  <c r="BM164" i="5"/>
  <c r="BI165" i="5"/>
  <c r="BJ165" i="5"/>
  <c r="BK165" i="5"/>
  <c r="BL165" i="5"/>
  <c r="BM165" i="5"/>
  <c r="BI166" i="5"/>
  <c r="BJ166" i="5"/>
  <c r="BK166" i="5"/>
  <c r="BL166" i="5"/>
  <c r="BM166" i="5"/>
  <c r="BI167" i="5"/>
  <c r="BJ167" i="5"/>
  <c r="BK167" i="5"/>
  <c r="BL167" i="5"/>
  <c r="BM167" i="5"/>
  <c r="BI168" i="5"/>
  <c r="BJ168" i="5"/>
  <c r="BK168" i="5"/>
  <c r="BL168" i="5"/>
  <c r="BM168" i="5"/>
  <c r="BI169" i="5"/>
  <c r="BJ169" i="5"/>
  <c r="BK169" i="5"/>
  <c r="BL169" i="5"/>
  <c r="BM169" i="5"/>
  <c r="BI170" i="5"/>
  <c r="BJ170" i="5"/>
  <c r="BK170" i="5"/>
  <c r="BL170" i="5"/>
  <c r="BM170" i="5"/>
  <c r="BI171" i="5"/>
  <c r="BJ171" i="5"/>
  <c r="BK171" i="5"/>
  <c r="BL171" i="5"/>
  <c r="BM171" i="5"/>
  <c r="BI172" i="5"/>
  <c r="BJ172" i="5"/>
  <c r="BK172" i="5"/>
  <c r="BL172" i="5"/>
  <c r="BM172" i="5"/>
  <c r="BI173" i="5"/>
  <c r="BJ173" i="5"/>
  <c r="BK173" i="5"/>
  <c r="BL173" i="5"/>
  <c r="BM173" i="5"/>
  <c r="BI174" i="5"/>
  <c r="BJ174" i="5"/>
  <c r="BK174" i="5"/>
  <c r="BL174" i="5"/>
  <c r="BM174" i="5"/>
  <c r="BI175" i="5"/>
  <c r="BJ175" i="5"/>
  <c r="BK175" i="5"/>
  <c r="BL175" i="5"/>
  <c r="BM175" i="5"/>
  <c r="BI176" i="5"/>
  <c r="BJ176" i="5"/>
  <c r="BK176" i="5"/>
  <c r="BL176" i="5"/>
  <c r="BM176" i="5"/>
  <c r="BI177" i="5"/>
  <c r="BJ177" i="5"/>
  <c r="BK177" i="5"/>
  <c r="BL177" i="5"/>
  <c r="BM177" i="5"/>
  <c r="BI178" i="5"/>
  <c r="BJ178" i="5"/>
  <c r="BK178" i="5"/>
  <c r="BL178" i="5"/>
  <c r="BM178" i="5"/>
  <c r="BI179" i="5"/>
  <c r="BJ179" i="5"/>
  <c r="BK179" i="5"/>
  <c r="BL179" i="5"/>
  <c r="BM179" i="5"/>
  <c r="BI180" i="5"/>
  <c r="BJ180" i="5"/>
  <c r="BK180" i="5"/>
  <c r="BL180" i="5"/>
  <c r="BM180" i="5"/>
  <c r="BI181" i="5"/>
  <c r="BJ181" i="5"/>
  <c r="BK181" i="5"/>
  <c r="BL181" i="5"/>
  <c r="BM181" i="5"/>
  <c r="BI182" i="5"/>
  <c r="BJ182" i="5"/>
  <c r="BK182" i="5"/>
  <c r="BL182" i="5"/>
  <c r="BM182" i="5"/>
  <c r="BI183" i="5"/>
  <c r="BJ183" i="5"/>
  <c r="BK183" i="5"/>
  <c r="BL183" i="5"/>
  <c r="BM183" i="5"/>
  <c r="BI184" i="5"/>
  <c r="BJ184" i="5"/>
  <c r="BK184" i="5"/>
  <c r="BL184" i="5"/>
  <c r="BM184" i="5"/>
  <c r="BI185" i="5"/>
  <c r="BJ185" i="5"/>
  <c r="BK185" i="5"/>
  <c r="BL185" i="5"/>
  <c r="BM185" i="5"/>
  <c r="BI186" i="5"/>
  <c r="BJ186" i="5"/>
  <c r="BK186" i="5"/>
  <c r="BL186" i="5"/>
  <c r="BM186" i="5"/>
  <c r="BI187" i="5"/>
  <c r="BJ187" i="5"/>
  <c r="BK187" i="5"/>
  <c r="BL187" i="5"/>
  <c r="BM187" i="5"/>
  <c r="BI188" i="5"/>
  <c r="BJ188" i="5"/>
  <c r="BK188" i="5"/>
  <c r="BL188" i="5"/>
  <c r="BM188" i="5"/>
  <c r="BI189" i="5"/>
  <c r="BJ189" i="5"/>
  <c r="BK189" i="5"/>
  <c r="BL189" i="5"/>
  <c r="BM189" i="5"/>
  <c r="BI190" i="5"/>
  <c r="BJ190" i="5"/>
  <c r="BK190" i="5"/>
  <c r="BL190" i="5"/>
  <c r="BM190" i="5"/>
  <c r="BI191" i="5"/>
  <c r="BJ191" i="5"/>
  <c r="BK191" i="5"/>
  <c r="BL191" i="5"/>
  <c r="BM191" i="5"/>
  <c r="BI192" i="5"/>
  <c r="BJ192" i="5"/>
  <c r="BK192" i="5"/>
  <c r="BL192" i="5"/>
  <c r="BM192" i="5"/>
  <c r="BI193" i="5"/>
  <c r="BJ193" i="5"/>
  <c r="BK193" i="5"/>
  <c r="BL193" i="5"/>
  <c r="BM193" i="5"/>
  <c r="BI194" i="5"/>
  <c r="BJ194" i="5"/>
  <c r="BK194" i="5"/>
  <c r="BL194" i="5"/>
  <c r="BM194" i="5"/>
  <c r="BI195" i="5"/>
  <c r="BJ195" i="5"/>
  <c r="BK195" i="5"/>
  <c r="BL195" i="5"/>
  <c r="BM195" i="5"/>
  <c r="BI196" i="5"/>
  <c r="BJ196" i="5"/>
  <c r="BK196" i="5"/>
  <c r="BL196" i="5"/>
  <c r="BM196" i="5"/>
  <c r="BI197" i="5"/>
  <c r="BJ197" i="5"/>
  <c r="BK197" i="5"/>
  <c r="BL197" i="5"/>
  <c r="BM197" i="5"/>
  <c r="BI198" i="5"/>
  <c r="BJ198" i="5"/>
  <c r="BK198" i="5"/>
  <c r="BL198" i="5"/>
  <c r="BM198" i="5"/>
  <c r="BI199" i="5"/>
  <c r="BJ199" i="5"/>
  <c r="BK199" i="5"/>
  <c r="BL199" i="5"/>
  <c r="BM199" i="5"/>
  <c r="BI200" i="5"/>
  <c r="BJ200" i="5"/>
  <c r="BK200" i="5"/>
  <c r="BL200" i="5"/>
  <c r="BM200" i="5"/>
  <c r="BI201" i="5"/>
  <c r="BJ201" i="5"/>
  <c r="BK201" i="5"/>
  <c r="BL201" i="5"/>
  <c r="BM201" i="5"/>
  <c r="BI202" i="5"/>
  <c r="BJ202" i="5"/>
  <c r="BK202" i="5"/>
  <c r="BL202" i="5"/>
  <c r="BM202" i="5"/>
  <c r="BI203" i="5"/>
  <c r="BJ203" i="5"/>
  <c r="BK203" i="5"/>
  <c r="BL203" i="5"/>
  <c r="BM203" i="5"/>
  <c r="BI204" i="5"/>
  <c r="BJ204" i="5"/>
  <c r="BK204" i="5"/>
  <c r="BL204" i="5"/>
  <c r="BM204" i="5"/>
  <c r="BI205" i="5"/>
  <c r="BJ205" i="5"/>
  <c r="BK205" i="5"/>
  <c r="BL205" i="5"/>
  <c r="BM205" i="5"/>
  <c r="BI206" i="5"/>
  <c r="BJ206" i="5"/>
  <c r="BK206" i="5"/>
  <c r="BL206" i="5"/>
  <c r="BM206" i="5"/>
  <c r="BI207" i="5"/>
  <c r="BJ207" i="5"/>
  <c r="BK207" i="5"/>
  <c r="BL207" i="5"/>
  <c r="BM207" i="5"/>
  <c r="BI208" i="5"/>
  <c r="BJ208" i="5"/>
  <c r="BK208" i="5"/>
  <c r="BL208" i="5"/>
  <c r="BM208" i="5"/>
  <c r="BI209" i="5"/>
  <c r="BJ209" i="5"/>
  <c r="BK209" i="5"/>
  <c r="BL209" i="5"/>
  <c r="BM209" i="5"/>
  <c r="BI210" i="5"/>
  <c r="BJ210" i="5"/>
  <c r="BK210" i="5"/>
  <c r="BL210" i="5"/>
  <c r="BM210" i="5"/>
  <c r="BI211" i="5"/>
  <c r="BJ211" i="5"/>
  <c r="BK211" i="5"/>
  <c r="BL211" i="5"/>
  <c r="BM211" i="5"/>
  <c r="BI212" i="5"/>
  <c r="BJ212" i="5"/>
  <c r="BK212" i="5"/>
  <c r="BL212" i="5"/>
  <c r="BM212" i="5"/>
  <c r="BI213" i="5"/>
  <c r="BJ213" i="5"/>
  <c r="BK213" i="5"/>
  <c r="BL213" i="5"/>
  <c r="BM213" i="5"/>
  <c r="BI214" i="5"/>
  <c r="BJ214" i="5"/>
  <c r="BK214" i="5"/>
  <c r="BL214" i="5"/>
  <c r="BM214" i="5"/>
  <c r="BI215" i="5"/>
  <c r="BJ215" i="5"/>
  <c r="BK215" i="5"/>
  <c r="BL215" i="5"/>
  <c r="BM215" i="5"/>
  <c r="BI216" i="5"/>
  <c r="BJ216" i="5"/>
  <c r="BK216" i="5"/>
  <c r="BL216" i="5"/>
  <c r="BM216" i="5"/>
  <c r="BI217" i="5"/>
  <c r="BJ217" i="5"/>
  <c r="BK217" i="5"/>
  <c r="BL217" i="5"/>
  <c r="BM217" i="5"/>
  <c r="BI218" i="5"/>
  <c r="BJ218" i="5"/>
  <c r="BK218" i="5"/>
  <c r="BL218" i="5"/>
  <c r="BM218" i="5"/>
  <c r="BI219" i="5"/>
  <c r="BJ219" i="5"/>
  <c r="BK219" i="5"/>
  <c r="BL219" i="5"/>
  <c r="BM219" i="5"/>
  <c r="BI220" i="5"/>
  <c r="BJ220" i="5"/>
  <c r="BK220" i="5"/>
  <c r="BL220" i="5"/>
  <c r="BM220" i="5"/>
  <c r="BI221" i="5"/>
  <c r="BJ221" i="5"/>
  <c r="BK221" i="5"/>
  <c r="BL221" i="5"/>
  <c r="BM221" i="5"/>
  <c r="BI222" i="5"/>
  <c r="BJ222" i="5"/>
  <c r="BK222" i="5"/>
  <c r="BL222" i="5"/>
  <c r="BM222" i="5"/>
  <c r="BI223" i="5"/>
  <c r="BJ223" i="5"/>
  <c r="BK223" i="5"/>
  <c r="BL223" i="5"/>
  <c r="BM223" i="5"/>
  <c r="BI224" i="5"/>
  <c r="BJ224" i="5"/>
  <c r="BK224" i="5"/>
  <c r="BL224" i="5"/>
  <c r="BM224" i="5"/>
  <c r="BI225" i="5"/>
  <c r="BJ225" i="5"/>
  <c r="BK225" i="5"/>
  <c r="BL225" i="5"/>
  <c r="BM225" i="5"/>
  <c r="BI226" i="5"/>
  <c r="BJ226" i="5"/>
  <c r="BK226" i="5"/>
  <c r="BL226" i="5"/>
  <c r="BM226" i="5"/>
  <c r="BI227" i="5"/>
  <c r="BJ227" i="5"/>
  <c r="BK227" i="5"/>
  <c r="BL227" i="5"/>
  <c r="BM227" i="5"/>
  <c r="BI228" i="5"/>
  <c r="BJ228" i="5"/>
  <c r="BK228" i="5"/>
  <c r="BL228" i="5"/>
  <c r="BM228" i="5"/>
  <c r="BI229" i="5"/>
  <c r="BJ229" i="5"/>
  <c r="BK229" i="5"/>
  <c r="BL229" i="5"/>
  <c r="BM229" i="5"/>
  <c r="BI230" i="5"/>
  <c r="BJ230" i="5"/>
  <c r="BK230" i="5"/>
  <c r="BL230" i="5"/>
  <c r="BM230" i="5"/>
  <c r="BI231" i="5"/>
  <c r="BJ231" i="5"/>
  <c r="BK231" i="5"/>
  <c r="BL231" i="5"/>
  <c r="BM231" i="5"/>
  <c r="BI232" i="5"/>
  <c r="BJ232" i="5"/>
  <c r="BK232" i="5"/>
  <c r="BL232" i="5"/>
  <c r="BM232" i="5"/>
  <c r="BI233" i="5"/>
  <c r="BJ233" i="5"/>
  <c r="BK233" i="5"/>
  <c r="BL233" i="5"/>
  <c r="BM233" i="5"/>
  <c r="BI234" i="5"/>
  <c r="BJ234" i="5"/>
  <c r="BK234" i="5"/>
  <c r="BL234" i="5"/>
  <c r="BM234" i="5"/>
  <c r="BI235" i="5"/>
  <c r="BJ235" i="5"/>
  <c r="BK235" i="5"/>
  <c r="BL235" i="5"/>
  <c r="BM235" i="5"/>
  <c r="BI236" i="5"/>
  <c r="BJ236" i="5"/>
  <c r="BK236" i="5"/>
  <c r="BL236" i="5"/>
  <c r="BM236" i="5"/>
  <c r="BI237" i="5"/>
  <c r="BJ237" i="5"/>
  <c r="BK237" i="5"/>
  <c r="BL237" i="5"/>
  <c r="BM237" i="5"/>
  <c r="BI238" i="5"/>
  <c r="BJ238" i="5"/>
  <c r="BK238" i="5"/>
  <c r="BL238" i="5"/>
  <c r="BM238" i="5"/>
  <c r="BI239" i="5"/>
  <c r="BJ239" i="5"/>
  <c r="BK239" i="5"/>
  <c r="BL239" i="5"/>
  <c r="BM239" i="5"/>
  <c r="BI240" i="5"/>
  <c r="BJ240" i="5"/>
  <c r="BK240" i="5"/>
  <c r="BL240" i="5"/>
  <c r="BM240" i="5"/>
  <c r="BI241" i="5"/>
  <c r="BJ241" i="5"/>
  <c r="BK241" i="5"/>
  <c r="BL241" i="5"/>
  <c r="BM241" i="5"/>
  <c r="BI242" i="5"/>
  <c r="BJ242" i="5"/>
  <c r="BK242" i="5"/>
  <c r="BL242" i="5"/>
  <c r="BM242" i="5"/>
  <c r="BI243" i="5"/>
  <c r="BJ243" i="5"/>
  <c r="BK243" i="5"/>
  <c r="BL243" i="5"/>
  <c r="BM243" i="5"/>
  <c r="BI244" i="5"/>
  <c r="BJ244" i="5"/>
  <c r="BK244" i="5"/>
  <c r="BL244" i="5"/>
  <c r="BM244" i="5"/>
  <c r="BI245" i="5"/>
  <c r="BJ245" i="5"/>
  <c r="BK245" i="5"/>
  <c r="BL245" i="5"/>
  <c r="BM245" i="5"/>
  <c r="BI246" i="5"/>
  <c r="BJ246" i="5"/>
  <c r="BK246" i="5"/>
  <c r="BL246" i="5"/>
  <c r="BM246" i="5"/>
  <c r="BI247" i="5"/>
  <c r="BJ247" i="5"/>
  <c r="BK247" i="5"/>
  <c r="BL247" i="5"/>
  <c r="BM247" i="5"/>
  <c r="BI248" i="5"/>
  <c r="BJ248" i="5"/>
  <c r="BK248" i="5"/>
  <c r="BL248" i="5"/>
  <c r="BM248" i="5"/>
  <c r="BI249" i="5"/>
  <c r="BJ249" i="5"/>
  <c r="BK249" i="5"/>
  <c r="BL249" i="5"/>
  <c r="BM249" i="5"/>
  <c r="BI250" i="5"/>
  <c r="BJ250" i="5"/>
  <c r="BK250" i="5"/>
  <c r="BL250" i="5"/>
  <c r="BM250" i="5"/>
  <c r="BI251" i="5"/>
  <c r="BJ251" i="5"/>
  <c r="BK251" i="5"/>
  <c r="BL251" i="5"/>
  <c r="BM251" i="5"/>
  <c r="BI252" i="5"/>
  <c r="BJ252" i="5"/>
  <c r="BK252" i="5"/>
  <c r="BL252" i="5"/>
  <c r="BM252" i="5"/>
  <c r="BI253" i="5"/>
  <c r="BJ253" i="5"/>
  <c r="BK253" i="5"/>
  <c r="BL253" i="5"/>
  <c r="BM253" i="5"/>
  <c r="BI254" i="5"/>
  <c r="BJ254" i="5"/>
  <c r="BK254" i="5"/>
  <c r="BL254" i="5"/>
  <c r="BM254" i="5"/>
  <c r="BI255" i="5"/>
  <c r="BJ255" i="5"/>
  <c r="BK255" i="5"/>
  <c r="BL255" i="5"/>
  <c r="BM255" i="5"/>
  <c r="BI256" i="5"/>
  <c r="BJ256" i="5"/>
  <c r="BK256" i="5"/>
  <c r="BL256" i="5"/>
  <c r="BM256" i="5"/>
  <c r="BI257" i="5"/>
  <c r="BJ257" i="5"/>
  <c r="BK257" i="5"/>
  <c r="BL257" i="5"/>
  <c r="BM257" i="5"/>
  <c r="BI258" i="5"/>
  <c r="BJ258" i="5"/>
  <c r="BK258" i="5"/>
  <c r="BL258" i="5"/>
  <c r="BM258" i="5"/>
  <c r="BI259" i="5"/>
  <c r="BJ259" i="5"/>
  <c r="BK259" i="5"/>
  <c r="BL259" i="5"/>
  <c r="BM259" i="5"/>
  <c r="BI260" i="5"/>
  <c r="BJ260" i="5"/>
  <c r="BK260" i="5"/>
  <c r="BL260" i="5"/>
  <c r="BM260" i="5"/>
  <c r="BI261" i="5"/>
  <c r="BJ261" i="5"/>
  <c r="BK261" i="5"/>
  <c r="BL261" i="5"/>
  <c r="BM261" i="5"/>
  <c r="BI262" i="5"/>
  <c r="BJ262" i="5"/>
  <c r="BK262" i="5"/>
  <c r="BL262" i="5"/>
  <c r="BM262" i="5"/>
  <c r="BI263" i="5"/>
  <c r="BJ263" i="5"/>
  <c r="BK263" i="5"/>
  <c r="BL263" i="5"/>
  <c r="BM263" i="5"/>
  <c r="BI264" i="5"/>
  <c r="BJ264" i="5"/>
  <c r="BK264" i="5"/>
  <c r="BL264" i="5"/>
  <c r="BM264" i="5"/>
  <c r="BI265" i="5"/>
  <c r="BJ265" i="5"/>
  <c r="BK265" i="5"/>
  <c r="BL265" i="5"/>
  <c r="BM265" i="5"/>
  <c r="BI266" i="5"/>
  <c r="BJ266" i="5"/>
  <c r="BK266" i="5"/>
  <c r="BL266" i="5"/>
  <c r="BM266" i="5"/>
  <c r="BI267" i="5"/>
  <c r="BJ267" i="5"/>
  <c r="BK267" i="5"/>
  <c r="BL267" i="5"/>
  <c r="BM267" i="5"/>
  <c r="BI268" i="5"/>
  <c r="BJ268" i="5"/>
  <c r="BK268" i="5"/>
  <c r="BL268" i="5"/>
  <c r="BM268" i="5"/>
  <c r="BI269" i="5"/>
  <c r="BJ269" i="5"/>
  <c r="BK269" i="5"/>
  <c r="BL269" i="5"/>
  <c r="BM269" i="5"/>
  <c r="BI270" i="5"/>
  <c r="BJ270" i="5"/>
  <c r="BK270" i="5"/>
  <c r="BL270" i="5"/>
  <c r="BM270" i="5"/>
  <c r="BI271" i="5"/>
  <c r="BJ271" i="5"/>
  <c r="BK271" i="5"/>
  <c r="BL271" i="5"/>
  <c r="BM271" i="5"/>
  <c r="BI272" i="5"/>
  <c r="BJ272" i="5"/>
  <c r="BK272" i="5"/>
  <c r="BL272" i="5"/>
  <c r="BM272" i="5"/>
  <c r="BI273" i="5"/>
  <c r="BJ273" i="5"/>
  <c r="BK273" i="5"/>
  <c r="BL273" i="5"/>
  <c r="BM273" i="5"/>
  <c r="BI274" i="5"/>
  <c r="BJ274" i="5"/>
  <c r="BK274" i="5"/>
  <c r="BL274" i="5"/>
  <c r="BM274" i="5"/>
  <c r="BI275" i="5"/>
  <c r="BJ275" i="5"/>
  <c r="BK275" i="5"/>
  <c r="BL275" i="5"/>
  <c r="BM275" i="5"/>
  <c r="BI276" i="5"/>
  <c r="BJ276" i="5"/>
  <c r="BK276" i="5"/>
  <c r="BL276" i="5"/>
  <c r="BM276" i="5"/>
  <c r="BI277" i="5"/>
  <c r="BJ277" i="5"/>
  <c r="BK277" i="5"/>
  <c r="BL277" i="5"/>
  <c r="BM277" i="5"/>
  <c r="BI278" i="5"/>
  <c r="BJ278" i="5"/>
  <c r="BK278" i="5"/>
  <c r="BL278" i="5"/>
  <c r="BM278" i="5"/>
  <c r="BI279" i="5"/>
  <c r="BJ279" i="5"/>
  <c r="BK279" i="5"/>
  <c r="BL279" i="5"/>
  <c r="BM279" i="5"/>
  <c r="BI280" i="5"/>
  <c r="BJ280" i="5"/>
  <c r="BK280" i="5"/>
  <c r="BL280" i="5"/>
  <c r="BM280" i="5"/>
  <c r="BI281" i="5"/>
  <c r="BJ281" i="5"/>
  <c r="BK281" i="5"/>
  <c r="BL281" i="5"/>
  <c r="BM281" i="5"/>
  <c r="BI282" i="5"/>
  <c r="BJ282" i="5"/>
  <c r="BK282" i="5"/>
  <c r="BL282" i="5"/>
  <c r="BM282" i="5"/>
  <c r="BI283" i="5"/>
  <c r="BJ283" i="5"/>
  <c r="BK283" i="5"/>
  <c r="BL283" i="5"/>
  <c r="BM283" i="5"/>
  <c r="BI284" i="5"/>
  <c r="BJ284" i="5"/>
  <c r="BK284" i="5"/>
  <c r="BL284" i="5"/>
  <c r="BM284" i="5"/>
  <c r="BI285" i="5"/>
  <c r="BJ285" i="5"/>
  <c r="BK285" i="5"/>
  <c r="BL285" i="5"/>
  <c r="BM285" i="5"/>
  <c r="BI286" i="5"/>
  <c r="BJ286" i="5"/>
  <c r="BK286" i="5"/>
  <c r="BL286" i="5"/>
  <c r="BM286" i="5"/>
  <c r="BI287" i="5"/>
  <c r="BJ287" i="5"/>
  <c r="BK287" i="5"/>
  <c r="BL287" i="5"/>
  <c r="BM287" i="5"/>
  <c r="BI288" i="5"/>
  <c r="BJ288" i="5"/>
  <c r="BK288" i="5"/>
  <c r="BL288" i="5"/>
  <c r="BM288" i="5"/>
  <c r="BI289" i="5"/>
  <c r="BJ289" i="5"/>
  <c r="BK289" i="5"/>
  <c r="BL289" i="5"/>
  <c r="BM289" i="5"/>
  <c r="BI290" i="5"/>
  <c r="BJ290" i="5"/>
  <c r="BK290" i="5"/>
  <c r="BL290" i="5"/>
  <c r="BM290" i="5"/>
  <c r="BI291" i="5"/>
  <c r="BJ291" i="5"/>
  <c r="BK291" i="5"/>
  <c r="BL291" i="5"/>
  <c r="BM291" i="5"/>
  <c r="BI292" i="5"/>
  <c r="BJ292" i="5"/>
  <c r="BK292" i="5"/>
  <c r="BL292" i="5"/>
  <c r="BM292" i="5"/>
  <c r="BI293" i="5"/>
  <c r="BJ293" i="5"/>
  <c r="BK293" i="5"/>
  <c r="BL293" i="5"/>
  <c r="BM293" i="5"/>
  <c r="BI294" i="5"/>
  <c r="BJ294" i="5"/>
  <c r="BK294" i="5"/>
  <c r="BL294" i="5"/>
  <c r="BM294" i="5"/>
  <c r="BI295" i="5"/>
  <c r="BJ295" i="5"/>
  <c r="BK295" i="5"/>
  <c r="BL295" i="5"/>
  <c r="BM295" i="5"/>
  <c r="BI296" i="5"/>
  <c r="BJ296" i="5"/>
  <c r="BK296" i="5"/>
  <c r="BL296" i="5"/>
  <c r="BM296" i="5"/>
  <c r="BI297" i="5"/>
  <c r="BJ297" i="5"/>
  <c r="BK297" i="5"/>
  <c r="BL297" i="5"/>
  <c r="BM297" i="5"/>
  <c r="BI298" i="5"/>
  <c r="BJ298" i="5"/>
  <c r="BK298" i="5"/>
  <c r="BL298" i="5"/>
  <c r="BM298" i="5"/>
  <c r="BI299" i="5"/>
  <c r="BJ299" i="5"/>
  <c r="BK299" i="5"/>
  <c r="BL299" i="5"/>
  <c r="BM299" i="5"/>
  <c r="BI300" i="5"/>
  <c r="BJ300" i="5"/>
  <c r="BK300" i="5"/>
  <c r="BL300" i="5"/>
  <c r="BM300" i="5"/>
  <c r="BI301" i="5"/>
  <c r="BJ301" i="5"/>
  <c r="BK301" i="5"/>
  <c r="BL301" i="5"/>
  <c r="BM301" i="5"/>
  <c r="BI302" i="5"/>
  <c r="BJ302" i="5"/>
  <c r="BK302" i="5"/>
  <c r="BL302" i="5"/>
  <c r="BM302" i="5"/>
  <c r="BI303" i="5"/>
  <c r="BJ303" i="5"/>
  <c r="BK303" i="5"/>
  <c r="BL303" i="5"/>
  <c r="BM303" i="5"/>
  <c r="BI304" i="5"/>
  <c r="BJ304" i="5"/>
  <c r="BK304" i="5"/>
  <c r="BL304" i="5"/>
  <c r="BM304" i="5"/>
  <c r="BI305" i="5"/>
  <c r="BJ305" i="5"/>
  <c r="BK305" i="5"/>
  <c r="BL305" i="5"/>
  <c r="BM305" i="5"/>
  <c r="BI306" i="5"/>
  <c r="BJ306" i="5"/>
  <c r="BK306" i="5"/>
  <c r="BL306" i="5"/>
  <c r="BM306" i="5"/>
  <c r="BI307" i="5"/>
  <c r="BJ307" i="5"/>
  <c r="BK307" i="5"/>
  <c r="BL307" i="5"/>
  <c r="BM307" i="5"/>
  <c r="BI308" i="5"/>
  <c r="BJ308" i="5"/>
  <c r="BK308" i="5"/>
  <c r="BL308" i="5"/>
  <c r="BM308" i="5"/>
  <c r="BI309" i="5"/>
  <c r="BJ309" i="5"/>
  <c r="BK309" i="5"/>
  <c r="BL309" i="5"/>
  <c r="BM309" i="5"/>
  <c r="BI310" i="5"/>
  <c r="BJ310" i="5"/>
  <c r="BK310" i="5"/>
  <c r="BL310" i="5"/>
  <c r="BM310" i="5"/>
  <c r="BI311" i="5"/>
  <c r="BJ311" i="5"/>
  <c r="BK311" i="5"/>
  <c r="BL311" i="5"/>
  <c r="BM311" i="5"/>
  <c r="BI312" i="5"/>
  <c r="BJ312" i="5"/>
  <c r="BK312" i="5"/>
  <c r="BL312" i="5"/>
  <c r="BM312" i="5"/>
  <c r="BI313" i="5"/>
  <c r="BJ313" i="5"/>
  <c r="BK313" i="5"/>
  <c r="BL313" i="5"/>
  <c r="BM313" i="5"/>
  <c r="BI314" i="5"/>
  <c r="BJ314" i="5"/>
  <c r="BK314" i="5"/>
  <c r="BL314" i="5"/>
  <c r="BM314" i="5"/>
  <c r="BI315" i="5"/>
  <c r="BJ315" i="5"/>
  <c r="BK315" i="5"/>
  <c r="BL315" i="5"/>
  <c r="BM315" i="5"/>
  <c r="BI316" i="5"/>
  <c r="BJ316" i="5"/>
  <c r="BK316" i="5"/>
  <c r="BL316" i="5"/>
  <c r="BM316" i="5"/>
  <c r="BI317" i="5"/>
  <c r="BJ317" i="5"/>
  <c r="BK317" i="5"/>
  <c r="BL317" i="5"/>
  <c r="BM317" i="5"/>
  <c r="BI318" i="5"/>
  <c r="BJ318" i="5"/>
  <c r="BK318" i="5"/>
  <c r="BL318" i="5"/>
  <c r="BM318" i="5"/>
  <c r="BI319" i="5"/>
  <c r="BJ319" i="5"/>
  <c r="BK319" i="5"/>
  <c r="BL319" i="5"/>
  <c r="BM319" i="5"/>
  <c r="BI320" i="5"/>
  <c r="BJ320" i="5"/>
  <c r="BK320" i="5"/>
  <c r="BL320" i="5"/>
  <c r="BM320" i="5"/>
  <c r="BI321" i="5"/>
  <c r="BJ321" i="5"/>
  <c r="BK321" i="5"/>
  <c r="BL321" i="5"/>
  <c r="BM321" i="5"/>
  <c r="BI322" i="5"/>
  <c r="BJ322" i="5"/>
  <c r="BK322" i="5"/>
  <c r="BL322" i="5"/>
  <c r="BM322" i="5"/>
  <c r="BI323" i="5"/>
  <c r="BJ323" i="5"/>
  <c r="BK323" i="5"/>
  <c r="BL323" i="5"/>
  <c r="BM323" i="5"/>
  <c r="BI324" i="5"/>
  <c r="BJ324" i="5"/>
  <c r="BK324" i="5"/>
  <c r="BL324" i="5"/>
  <c r="BM324" i="5"/>
  <c r="BI325" i="5"/>
  <c r="BJ325" i="5"/>
  <c r="BK325" i="5"/>
  <c r="BL325" i="5"/>
  <c r="BM325" i="5"/>
  <c r="BI326" i="5"/>
  <c r="BJ326" i="5"/>
  <c r="BK326" i="5"/>
  <c r="BL326" i="5"/>
  <c r="BM326" i="5"/>
  <c r="BI327" i="5"/>
  <c r="BJ327" i="5"/>
  <c r="BK327" i="5"/>
  <c r="BL327" i="5"/>
  <c r="BM327" i="5"/>
  <c r="BI328" i="5"/>
  <c r="BJ328" i="5"/>
  <c r="BK328" i="5"/>
  <c r="BL328" i="5"/>
  <c r="BM328" i="5"/>
  <c r="BI329" i="5"/>
  <c r="BJ329" i="5"/>
  <c r="BK329" i="5"/>
  <c r="BL329" i="5"/>
  <c r="BM329" i="5"/>
  <c r="BI330" i="5"/>
  <c r="BJ330" i="5"/>
  <c r="BK330" i="5"/>
  <c r="BL330" i="5"/>
  <c r="BM330" i="5"/>
  <c r="BI331" i="5"/>
  <c r="BJ331" i="5"/>
  <c r="BK331" i="5"/>
  <c r="BL331" i="5"/>
  <c r="BM331" i="5"/>
  <c r="BI332" i="5"/>
  <c r="BJ332" i="5"/>
  <c r="BK332" i="5"/>
  <c r="BL332" i="5"/>
  <c r="BM332" i="5"/>
  <c r="BI333" i="5"/>
  <c r="BJ333" i="5"/>
  <c r="BK333" i="5"/>
  <c r="BL333" i="5"/>
  <c r="BM333" i="5"/>
  <c r="BI334" i="5"/>
  <c r="BJ334" i="5"/>
  <c r="BK334" i="5"/>
  <c r="BL334" i="5"/>
  <c r="BM334" i="5"/>
  <c r="BI335" i="5"/>
  <c r="BJ335" i="5"/>
  <c r="BK335" i="5"/>
  <c r="BL335" i="5"/>
  <c r="BM335" i="5"/>
  <c r="BI336" i="5"/>
  <c r="BJ336" i="5"/>
  <c r="BK336" i="5"/>
  <c r="BL336" i="5"/>
  <c r="BM336" i="5"/>
  <c r="BI337" i="5"/>
  <c r="BJ337" i="5"/>
  <c r="BK337" i="5"/>
  <c r="BL337" i="5"/>
  <c r="BM337" i="5"/>
  <c r="BI338" i="5"/>
  <c r="BJ338" i="5"/>
  <c r="BK338" i="5"/>
  <c r="BL338" i="5"/>
  <c r="BM338" i="5"/>
  <c r="BI339" i="5"/>
  <c r="BJ339" i="5"/>
  <c r="BK339" i="5"/>
  <c r="BL339" i="5"/>
  <c r="BM339" i="5"/>
  <c r="BI340" i="5"/>
  <c r="BJ340" i="5"/>
  <c r="BK340" i="5"/>
  <c r="BL340" i="5"/>
  <c r="BM340" i="5"/>
  <c r="BI341" i="5"/>
  <c r="BJ341" i="5"/>
  <c r="BK341" i="5"/>
  <c r="BL341" i="5"/>
  <c r="BM341" i="5"/>
  <c r="BI342" i="5"/>
  <c r="BJ342" i="5"/>
  <c r="BK342" i="5"/>
  <c r="BL342" i="5"/>
  <c r="BM342" i="5"/>
  <c r="BI343" i="5"/>
  <c r="BJ343" i="5"/>
  <c r="BK343" i="5"/>
  <c r="BL343" i="5"/>
  <c r="BM343" i="5"/>
  <c r="BI344" i="5"/>
  <c r="BJ344" i="5"/>
  <c r="BK344" i="5"/>
  <c r="BL344" i="5"/>
  <c r="BM344" i="5"/>
  <c r="BI345" i="5"/>
  <c r="BJ345" i="5"/>
  <c r="BK345" i="5"/>
  <c r="BL345" i="5"/>
  <c r="BM345" i="5"/>
  <c r="BI346" i="5"/>
  <c r="BJ346" i="5"/>
  <c r="BK346" i="5"/>
  <c r="BL346" i="5"/>
  <c r="BM346" i="5"/>
  <c r="BI347" i="5"/>
  <c r="BJ347" i="5"/>
  <c r="BK347" i="5"/>
  <c r="BL347" i="5"/>
  <c r="BM347" i="5"/>
  <c r="BI348" i="5"/>
  <c r="BJ348" i="5"/>
  <c r="BK348" i="5"/>
  <c r="BL348" i="5"/>
  <c r="BM348" i="5"/>
  <c r="BI349" i="5"/>
  <c r="BJ349" i="5"/>
  <c r="BK349" i="5"/>
  <c r="BL349" i="5"/>
  <c r="BM349" i="5"/>
  <c r="BI350" i="5"/>
  <c r="BJ350" i="5"/>
  <c r="BK350" i="5"/>
  <c r="BL350" i="5"/>
  <c r="BM350" i="5"/>
  <c r="BI351" i="5"/>
  <c r="BJ351" i="5"/>
  <c r="BK351" i="5"/>
  <c r="BL351" i="5"/>
  <c r="BM351" i="5"/>
  <c r="BI352" i="5"/>
  <c r="BJ352" i="5"/>
  <c r="BK352" i="5"/>
  <c r="BL352" i="5"/>
  <c r="BM352" i="5"/>
  <c r="BI353" i="5"/>
  <c r="BJ353" i="5"/>
  <c r="BK353" i="5"/>
  <c r="BL353" i="5"/>
  <c r="BM353" i="5"/>
  <c r="BI354" i="5"/>
  <c r="BJ354" i="5"/>
  <c r="BK354" i="5"/>
  <c r="BL354" i="5"/>
  <c r="BM354" i="5"/>
  <c r="BI355" i="5"/>
  <c r="BJ355" i="5"/>
  <c r="BK355" i="5"/>
  <c r="BL355" i="5"/>
  <c r="BM355" i="5"/>
  <c r="BI356" i="5"/>
  <c r="BJ356" i="5"/>
  <c r="BK356" i="5"/>
  <c r="BL356" i="5"/>
  <c r="BM356" i="5"/>
  <c r="BI357" i="5"/>
  <c r="BJ357" i="5"/>
  <c r="BK357" i="5"/>
  <c r="BL357" i="5"/>
  <c r="BM357" i="5"/>
  <c r="BI358" i="5"/>
  <c r="BJ358" i="5"/>
  <c r="BK358" i="5"/>
  <c r="BL358" i="5"/>
  <c r="BM358" i="5"/>
  <c r="BI359" i="5"/>
  <c r="BJ359" i="5"/>
  <c r="BK359" i="5"/>
  <c r="BL359" i="5"/>
  <c r="BM359" i="5"/>
  <c r="BI360" i="5"/>
  <c r="BJ360" i="5"/>
  <c r="BK360" i="5"/>
  <c r="BL360" i="5"/>
  <c r="BM360" i="5"/>
  <c r="BI361" i="5"/>
  <c r="BJ361" i="5"/>
  <c r="BK361" i="5"/>
  <c r="BL361" i="5"/>
  <c r="BM361" i="5"/>
  <c r="BI362" i="5"/>
  <c r="BJ362" i="5"/>
  <c r="BK362" i="5"/>
  <c r="BL362" i="5"/>
  <c r="BM362" i="5"/>
  <c r="BI363" i="5"/>
  <c r="BJ363" i="5"/>
  <c r="BK363" i="5"/>
  <c r="BL363" i="5"/>
  <c r="BM363" i="5"/>
  <c r="BI364" i="5"/>
  <c r="BJ364" i="5"/>
  <c r="BK364" i="5"/>
  <c r="BL364" i="5"/>
  <c r="BM364" i="5"/>
  <c r="BI365" i="5"/>
  <c r="BJ365" i="5"/>
  <c r="BK365" i="5"/>
  <c r="BL365" i="5"/>
  <c r="BM365" i="5"/>
  <c r="BI366" i="5"/>
  <c r="BJ366" i="5"/>
  <c r="BK366" i="5"/>
  <c r="BL366" i="5"/>
  <c r="BM366" i="5"/>
  <c r="BI367" i="5"/>
  <c r="BJ367" i="5"/>
  <c r="BK367" i="5"/>
  <c r="BL367" i="5"/>
  <c r="BM367" i="5"/>
  <c r="BI368" i="5"/>
  <c r="BJ368" i="5"/>
  <c r="BK368" i="5"/>
  <c r="BL368" i="5"/>
  <c r="BM368" i="5"/>
  <c r="BI369" i="5"/>
  <c r="BJ369" i="5"/>
  <c r="BK369" i="5"/>
  <c r="BL369" i="5"/>
  <c r="BM369" i="5"/>
  <c r="BI370" i="5"/>
  <c r="BJ370" i="5"/>
  <c r="BK370" i="5"/>
  <c r="BL370" i="5"/>
  <c r="BM370" i="5"/>
  <c r="BI371" i="5"/>
  <c r="BJ371" i="5"/>
  <c r="BK371" i="5"/>
  <c r="BL371" i="5"/>
  <c r="BM371" i="5"/>
  <c r="BI372" i="5"/>
  <c r="BJ372" i="5"/>
  <c r="BK372" i="5"/>
  <c r="BL372" i="5"/>
  <c r="BM372" i="5"/>
  <c r="BI373" i="5"/>
  <c r="BJ373" i="5"/>
  <c r="BK373" i="5"/>
  <c r="BL373" i="5"/>
  <c r="BM373" i="5"/>
  <c r="BI374" i="5"/>
  <c r="BJ374" i="5"/>
  <c r="BK374" i="5"/>
  <c r="BL374" i="5"/>
  <c r="BM374" i="5"/>
  <c r="BI375" i="5"/>
  <c r="BJ375" i="5"/>
  <c r="BK375" i="5"/>
  <c r="BL375" i="5"/>
  <c r="BM375" i="5"/>
  <c r="BI376" i="5"/>
  <c r="BJ376" i="5"/>
  <c r="BK376" i="5"/>
  <c r="BL376" i="5"/>
  <c r="BM376" i="5"/>
  <c r="BI377" i="5"/>
  <c r="BJ377" i="5"/>
  <c r="BK377" i="5"/>
  <c r="BL377" i="5"/>
  <c r="BM377" i="5"/>
  <c r="BI378" i="5"/>
  <c r="BJ378" i="5"/>
  <c r="BK378" i="5"/>
  <c r="BL378" i="5"/>
  <c r="BM378" i="5"/>
  <c r="BI379" i="5"/>
  <c r="BJ379" i="5"/>
  <c r="BK379" i="5"/>
  <c r="BL379" i="5"/>
  <c r="BM379" i="5"/>
  <c r="BI380" i="5"/>
  <c r="BJ380" i="5"/>
  <c r="BK380" i="5"/>
  <c r="BL380" i="5"/>
  <c r="BM380" i="5"/>
  <c r="BI381" i="5"/>
  <c r="BJ381" i="5"/>
  <c r="BK381" i="5"/>
  <c r="BL381" i="5"/>
  <c r="BM381" i="5"/>
  <c r="BI382" i="5"/>
  <c r="BJ382" i="5"/>
  <c r="BK382" i="5"/>
  <c r="BL382" i="5"/>
  <c r="BM382" i="5"/>
  <c r="BI383" i="5"/>
  <c r="BJ383" i="5"/>
  <c r="BK383" i="5"/>
  <c r="BL383" i="5"/>
  <c r="BM383" i="5"/>
  <c r="BI384" i="5"/>
  <c r="BJ384" i="5"/>
  <c r="BK384" i="5"/>
  <c r="BL384" i="5"/>
  <c r="BM384" i="5"/>
  <c r="BI385" i="5"/>
  <c r="BJ385" i="5"/>
  <c r="BK385" i="5"/>
  <c r="BL385" i="5"/>
  <c r="BM385" i="5"/>
  <c r="BI386" i="5"/>
  <c r="BJ386" i="5"/>
  <c r="BK386" i="5"/>
  <c r="BL386" i="5"/>
  <c r="BM386" i="5"/>
  <c r="BI387" i="5"/>
  <c r="BJ387" i="5"/>
  <c r="BK387" i="5"/>
  <c r="BL387" i="5"/>
  <c r="BM387" i="5"/>
  <c r="BI388" i="5"/>
  <c r="BJ388" i="5"/>
  <c r="BK388" i="5"/>
  <c r="BL388" i="5"/>
  <c r="BM388" i="5"/>
  <c r="BI389" i="5"/>
  <c r="BJ389" i="5"/>
  <c r="BK389" i="5"/>
  <c r="BL389" i="5"/>
  <c r="BM389" i="5"/>
  <c r="BI390" i="5"/>
  <c r="BJ390" i="5"/>
  <c r="BK390" i="5"/>
  <c r="BL390" i="5"/>
  <c r="BM390" i="5"/>
  <c r="BI391" i="5"/>
  <c r="BJ391" i="5"/>
  <c r="BK391" i="5"/>
  <c r="BL391" i="5"/>
  <c r="BM391" i="5"/>
  <c r="BI392" i="5"/>
  <c r="BJ392" i="5"/>
  <c r="BK392" i="5"/>
  <c r="BL392" i="5"/>
  <c r="BM392" i="5"/>
  <c r="BI393" i="5"/>
  <c r="BJ393" i="5"/>
  <c r="BK393" i="5"/>
  <c r="BL393" i="5"/>
  <c r="BM393" i="5"/>
  <c r="BI394" i="5"/>
  <c r="BJ394" i="5"/>
  <c r="BK394" i="5"/>
  <c r="BL394" i="5"/>
  <c r="BM394" i="5"/>
  <c r="BI395" i="5"/>
  <c r="BJ395" i="5"/>
  <c r="BK395" i="5"/>
  <c r="BL395" i="5"/>
  <c r="BM395" i="5"/>
  <c r="BI396" i="5"/>
  <c r="BJ396" i="5"/>
  <c r="BK396" i="5"/>
  <c r="BL396" i="5"/>
  <c r="BM396" i="5"/>
  <c r="BI397" i="5"/>
  <c r="BJ397" i="5"/>
  <c r="BK397" i="5"/>
  <c r="BL397" i="5"/>
  <c r="BM397" i="5"/>
  <c r="BI398" i="5"/>
  <c r="BJ398" i="5"/>
  <c r="BK398" i="5"/>
  <c r="BL398" i="5"/>
  <c r="BM398" i="5"/>
  <c r="BI399" i="5"/>
  <c r="BJ399" i="5"/>
  <c r="BK399" i="5"/>
  <c r="BL399" i="5"/>
  <c r="BM399" i="5"/>
  <c r="BI400" i="5"/>
  <c r="BJ400" i="5"/>
  <c r="BK400" i="5"/>
  <c r="BL400" i="5"/>
  <c r="BM400" i="5"/>
  <c r="BI401" i="5"/>
  <c r="BJ401" i="5"/>
  <c r="BK401" i="5"/>
  <c r="BL401" i="5"/>
  <c r="BM401" i="5"/>
  <c r="BI402" i="5"/>
  <c r="BJ402" i="5"/>
  <c r="BK402" i="5"/>
  <c r="BL402" i="5"/>
  <c r="BM402" i="5"/>
  <c r="BI403" i="5"/>
  <c r="BJ403" i="5"/>
  <c r="BK403" i="5"/>
  <c r="BL403" i="5"/>
  <c r="BM403" i="5"/>
  <c r="BI404" i="5"/>
  <c r="BJ404" i="5"/>
  <c r="BK404" i="5"/>
  <c r="BL404" i="5"/>
  <c r="BM404" i="5"/>
  <c r="BI405" i="5"/>
  <c r="BJ405" i="5"/>
  <c r="BK405" i="5"/>
  <c r="BL405" i="5"/>
  <c r="BM405" i="5"/>
  <c r="BI406" i="5"/>
  <c r="BJ406" i="5"/>
  <c r="BK406" i="5"/>
  <c r="BL406" i="5"/>
  <c r="BM406" i="5"/>
  <c r="BI407" i="5"/>
  <c r="BJ407" i="5"/>
  <c r="BK407" i="5"/>
  <c r="BL407" i="5"/>
  <c r="BM407" i="5"/>
  <c r="BI408" i="5"/>
  <c r="BJ408" i="5"/>
  <c r="BK408" i="5"/>
  <c r="BL408" i="5"/>
  <c r="BM408" i="5"/>
  <c r="BI409" i="5"/>
  <c r="BJ409" i="5"/>
  <c r="BK409" i="5"/>
  <c r="BL409" i="5"/>
  <c r="BM409" i="5"/>
  <c r="BI410" i="5"/>
  <c r="BJ410" i="5"/>
  <c r="BK410" i="5"/>
  <c r="BL410" i="5"/>
  <c r="BM410" i="5"/>
  <c r="BI411" i="5"/>
  <c r="BJ411" i="5"/>
  <c r="BK411" i="5"/>
  <c r="BL411" i="5"/>
  <c r="BM411" i="5"/>
  <c r="BI412" i="5"/>
  <c r="BJ412" i="5"/>
  <c r="BK412" i="5"/>
  <c r="BL412" i="5"/>
  <c r="BM412" i="5"/>
  <c r="BI413" i="5"/>
  <c r="BJ413" i="5"/>
  <c r="BK413" i="5"/>
  <c r="BL413" i="5"/>
  <c r="BM413" i="5"/>
  <c r="BI414" i="5"/>
  <c r="BJ414" i="5"/>
  <c r="BK414" i="5"/>
  <c r="BL414" i="5"/>
  <c r="BM414" i="5"/>
  <c r="BI415" i="5"/>
  <c r="BJ415" i="5"/>
  <c r="BK415" i="5"/>
  <c r="BL415" i="5"/>
  <c r="BM415" i="5"/>
  <c r="BI416" i="5"/>
  <c r="BJ416" i="5"/>
  <c r="BK416" i="5"/>
  <c r="BL416" i="5"/>
  <c r="BM416" i="5"/>
  <c r="BI417" i="5"/>
  <c r="BJ417" i="5"/>
  <c r="BK417" i="5"/>
  <c r="BL417" i="5"/>
  <c r="BM417" i="5"/>
  <c r="BI418" i="5"/>
  <c r="BJ418" i="5"/>
  <c r="BK418" i="5"/>
  <c r="BL418" i="5"/>
  <c r="BM418" i="5"/>
  <c r="BI419" i="5"/>
  <c r="BJ419" i="5"/>
  <c r="BK419" i="5"/>
  <c r="BL419" i="5"/>
  <c r="BM419" i="5"/>
  <c r="BI420" i="5"/>
  <c r="BJ420" i="5"/>
  <c r="BK420" i="5"/>
  <c r="BL420" i="5"/>
  <c r="BM420" i="5"/>
  <c r="BI421" i="5"/>
  <c r="BJ421" i="5"/>
  <c r="BK421" i="5"/>
  <c r="BL421" i="5"/>
  <c r="BM421" i="5"/>
  <c r="BI422" i="5"/>
  <c r="BJ422" i="5"/>
  <c r="BK422" i="5"/>
  <c r="BL422" i="5"/>
  <c r="BM422" i="5"/>
  <c r="BI423" i="5"/>
  <c r="BJ423" i="5"/>
  <c r="BK423" i="5"/>
  <c r="BL423" i="5"/>
  <c r="BM423" i="5"/>
  <c r="BI424" i="5"/>
  <c r="BJ424" i="5"/>
  <c r="BK424" i="5"/>
  <c r="BL424" i="5"/>
  <c r="BM424" i="5"/>
  <c r="BI425" i="5"/>
  <c r="BJ425" i="5"/>
  <c r="BK425" i="5"/>
  <c r="BL425" i="5"/>
  <c r="BM425" i="5"/>
  <c r="BI426" i="5"/>
  <c r="BJ426" i="5"/>
  <c r="BK426" i="5"/>
  <c r="BL426" i="5"/>
  <c r="BM426" i="5"/>
  <c r="BI427" i="5"/>
  <c r="BJ427" i="5"/>
  <c r="BK427" i="5"/>
  <c r="BL427" i="5"/>
  <c r="BM427" i="5"/>
  <c r="BI428" i="5"/>
  <c r="BJ428" i="5"/>
  <c r="BK428" i="5"/>
  <c r="BL428" i="5"/>
  <c r="BM428" i="5"/>
  <c r="BI429" i="5"/>
  <c r="BJ429" i="5"/>
  <c r="BK429" i="5"/>
  <c r="BL429" i="5"/>
  <c r="BM429" i="5"/>
  <c r="BI430" i="5"/>
  <c r="BJ430" i="5"/>
  <c r="BK430" i="5"/>
  <c r="BL430" i="5"/>
  <c r="BM430" i="5"/>
  <c r="BI431" i="5"/>
  <c r="BJ431" i="5"/>
  <c r="BK431" i="5"/>
  <c r="BL431" i="5"/>
  <c r="BM431" i="5"/>
  <c r="BI432" i="5"/>
  <c r="BJ432" i="5"/>
  <c r="BK432" i="5"/>
  <c r="BL432" i="5"/>
  <c r="BM432" i="5"/>
  <c r="BI433" i="5"/>
  <c r="BJ433" i="5"/>
  <c r="BK433" i="5"/>
  <c r="BL433" i="5"/>
  <c r="BM433" i="5"/>
  <c r="BI434" i="5"/>
  <c r="BJ434" i="5"/>
  <c r="BK434" i="5"/>
  <c r="BL434" i="5"/>
  <c r="BM434" i="5"/>
  <c r="BI435" i="5"/>
  <c r="BJ435" i="5"/>
  <c r="BK435" i="5"/>
  <c r="BL435" i="5"/>
  <c r="BM435" i="5"/>
  <c r="BI436" i="5"/>
  <c r="BJ436" i="5"/>
  <c r="BK436" i="5"/>
  <c r="BL436" i="5"/>
  <c r="BM436" i="5"/>
  <c r="BI437" i="5"/>
  <c r="BJ437" i="5"/>
  <c r="BK437" i="5"/>
  <c r="BL437" i="5"/>
  <c r="BM437" i="5"/>
  <c r="BI438" i="5"/>
  <c r="BJ438" i="5"/>
  <c r="BK438" i="5"/>
  <c r="BL438" i="5"/>
  <c r="BM438" i="5"/>
  <c r="BI439" i="5"/>
  <c r="BJ439" i="5"/>
  <c r="BK439" i="5"/>
  <c r="BL439" i="5"/>
  <c r="BM439" i="5"/>
  <c r="BI440" i="5"/>
  <c r="BJ440" i="5"/>
  <c r="BK440" i="5"/>
  <c r="BL440" i="5"/>
  <c r="BM440" i="5"/>
  <c r="BI441" i="5"/>
  <c r="BJ441" i="5"/>
  <c r="BK441" i="5"/>
  <c r="BL441" i="5"/>
  <c r="BM441" i="5"/>
  <c r="BI442" i="5"/>
  <c r="BJ442" i="5"/>
  <c r="BK442" i="5"/>
  <c r="BL442" i="5"/>
  <c r="BM442" i="5"/>
  <c r="BI443" i="5"/>
  <c r="BJ443" i="5"/>
  <c r="BK443" i="5"/>
  <c r="BL443" i="5"/>
  <c r="BM443" i="5"/>
  <c r="BI444" i="5"/>
  <c r="BJ444" i="5"/>
  <c r="BK444" i="5"/>
  <c r="BL444" i="5"/>
  <c r="BM444" i="5"/>
  <c r="BI445" i="5"/>
  <c r="BJ445" i="5"/>
  <c r="BK445" i="5"/>
  <c r="BL445" i="5"/>
  <c r="BM445" i="5"/>
  <c r="BI446" i="5"/>
  <c r="BJ446" i="5"/>
  <c r="BK446" i="5"/>
  <c r="BL446" i="5"/>
  <c r="BM446" i="5"/>
  <c r="BI447" i="5"/>
  <c r="BJ447" i="5"/>
  <c r="BK447" i="5"/>
  <c r="BL447" i="5"/>
  <c r="BM447" i="5"/>
  <c r="BI448" i="5"/>
  <c r="BJ448" i="5"/>
  <c r="BK448" i="5"/>
  <c r="BL448" i="5"/>
  <c r="BM448" i="5"/>
  <c r="BI449" i="5"/>
  <c r="BJ449" i="5"/>
  <c r="BK449" i="5"/>
  <c r="BL449" i="5"/>
  <c r="BM449" i="5"/>
  <c r="BI450" i="5"/>
  <c r="BJ450" i="5"/>
  <c r="BK450" i="5"/>
  <c r="BL450" i="5"/>
  <c r="BM450" i="5"/>
  <c r="BI451" i="5"/>
  <c r="BJ451" i="5"/>
  <c r="BK451" i="5"/>
  <c r="BL451" i="5"/>
  <c r="BM451" i="5"/>
  <c r="BI452" i="5"/>
  <c r="BJ452" i="5"/>
  <c r="BK452" i="5"/>
  <c r="BL452" i="5"/>
  <c r="BM452" i="5"/>
  <c r="BI453" i="5"/>
  <c r="BJ453" i="5"/>
  <c r="BK453" i="5"/>
  <c r="BL453" i="5"/>
  <c r="BM453" i="5"/>
  <c r="BI454" i="5"/>
  <c r="BJ454" i="5"/>
  <c r="BK454" i="5"/>
  <c r="BL454" i="5"/>
  <c r="BM454" i="5"/>
  <c r="BI455" i="5"/>
  <c r="BJ455" i="5"/>
  <c r="BK455" i="5"/>
  <c r="BL455" i="5"/>
  <c r="BM455" i="5"/>
  <c r="BI456" i="5"/>
  <c r="BJ456" i="5"/>
  <c r="BK456" i="5"/>
  <c r="BL456" i="5"/>
  <c r="BM456" i="5"/>
  <c r="BI457" i="5"/>
  <c r="BJ457" i="5"/>
  <c r="BK457" i="5"/>
  <c r="BL457" i="5"/>
  <c r="BM457" i="5"/>
  <c r="BI458" i="5"/>
  <c r="BJ458" i="5"/>
  <c r="BK458" i="5"/>
  <c r="BL458" i="5"/>
  <c r="BM458" i="5"/>
  <c r="BI459" i="5"/>
  <c r="BJ459" i="5"/>
  <c r="BK459" i="5"/>
  <c r="BL459" i="5"/>
  <c r="BM459" i="5"/>
  <c r="BI460" i="5"/>
  <c r="BJ460" i="5"/>
  <c r="BK460" i="5"/>
  <c r="BL460" i="5"/>
  <c r="BM460" i="5"/>
  <c r="BI461" i="5"/>
  <c r="BJ461" i="5"/>
  <c r="BK461" i="5"/>
  <c r="BL461" i="5"/>
  <c r="BM461" i="5"/>
  <c r="BI462" i="5"/>
  <c r="BJ462" i="5"/>
  <c r="BK462" i="5"/>
  <c r="BL462" i="5"/>
  <c r="BM462" i="5"/>
  <c r="BI463" i="5"/>
  <c r="BJ463" i="5"/>
  <c r="BK463" i="5"/>
  <c r="BL463" i="5"/>
  <c r="BM463" i="5"/>
  <c r="BI464" i="5"/>
  <c r="BJ464" i="5"/>
  <c r="BK464" i="5"/>
  <c r="BL464" i="5"/>
  <c r="BM464" i="5"/>
  <c r="BI465" i="5"/>
  <c r="BJ465" i="5"/>
  <c r="BK465" i="5"/>
  <c r="BL465" i="5"/>
  <c r="BM465" i="5"/>
  <c r="BI466" i="5"/>
  <c r="BJ466" i="5"/>
  <c r="BK466" i="5"/>
  <c r="BL466" i="5"/>
  <c r="BM466" i="5"/>
  <c r="BI467" i="5"/>
  <c r="BJ467" i="5"/>
  <c r="BK467" i="5"/>
  <c r="BL467" i="5"/>
  <c r="BM467" i="5"/>
  <c r="BI468" i="5"/>
  <c r="BJ468" i="5"/>
  <c r="BK468" i="5"/>
  <c r="BL468" i="5"/>
  <c r="BM468" i="5"/>
  <c r="BI469" i="5"/>
  <c r="BJ469" i="5"/>
  <c r="BK469" i="5"/>
  <c r="BL469" i="5"/>
  <c r="BM469" i="5"/>
  <c r="BI470" i="5"/>
  <c r="BJ470" i="5"/>
  <c r="BK470" i="5"/>
  <c r="BL470" i="5"/>
  <c r="BM470" i="5"/>
  <c r="BI471" i="5"/>
  <c r="BJ471" i="5"/>
  <c r="BK471" i="5"/>
  <c r="BL471" i="5"/>
  <c r="BM471" i="5"/>
  <c r="BI472" i="5"/>
  <c r="BJ472" i="5"/>
  <c r="BK472" i="5"/>
  <c r="BL472" i="5"/>
  <c r="BM472" i="5"/>
  <c r="BI473" i="5"/>
  <c r="BJ473" i="5"/>
  <c r="BK473" i="5"/>
  <c r="BL473" i="5"/>
  <c r="BM473" i="5"/>
  <c r="BI474" i="5"/>
  <c r="BJ474" i="5"/>
  <c r="BK474" i="5"/>
  <c r="BL474" i="5"/>
  <c r="BM474" i="5"/>
  <c r="BI475" i="5"/>
  <c r="BJ475" i="5"/>
  <c r="BK475" i="5"/>
  <c r="BL475" i="5"/>
  <c r="BM475" i="5"/>
  <c r="BI476" i="5"/>
  <c r="BJ476" i="5"/>
  <c r="BK476" i="5"/>
  <c r="BL476" i="5"/>
  <c r="BM476" i="5"/>
  <c r="BI477" i="5"/>
  <c r="BJ477" i="5"/>
  <c r="BK477" i="5"/>
  <c r="BL477" i="5"/>
  <c r="BM477" i="5"/>
  <c r="BI478" i="5"/>
  <c r="BJ478" i="5"/>
  <c r="BK478" i="5"/>
  <c r="BL478" i="5"/>
  <c r="BM478" i="5"/>
  <c r="BI479" i="5"/>
  <c r="BJ479" i="5"/>
  <c r="BK479" i="5"/>
  <c r="BL479" i="5"/>
  <c r="BM479" i="5"/>
  <c r="BI480" i="5"/>
  <c r="BJ480" i="5"/>
  <c r="BK480" i="5"/>
  <c r="BL480" i="5"/>
  <c r="BM480" i="5"/>
  <c r="BI481" i="5"/>
  <c r="BJ481" i="5"/>
  <c r="BK481" i="5"/>
  <c r="BL481" i="5"/>
  <c r="BM481" i="5"/>
  <c r="BI482" i="5"/>
  <c r="BJ482" i="5"/>
  <c r="BK482" i="5"/>
  <c r="BL482" i="5"/>
  <c r="BM482" i="5"/>
  <c r="BI483" i="5"/>
  <c r="BJ483" i="5"/>
  <c r="BK483" i="5"/>
  <c r="BL483" i="5"/>
  <c r="BM483" i="5"/>
  <c r="BI484" i="5"/>
  <c r="BJ484" i="5"/>
  <c r="BK484" i="5"/>
  <c r="BL484" i="5"/>
  <c r="BM484" i="5"/>
  <c r="BI485" i="5"/>
  <c r="BJ485" i="5"/>
  <c r="BK485" i="5"/>
  <c r="BL485" i="5"/>
  <c r="BM485" i="5"/>
  <c r="BI486" i="5"/>
  <c r="BJ486" i="5"/>
  <c r="BK486" i="5"/>
  <c r="BL486" i="5"/>
  <c r="BM486" i="5"/>
  <c r="BI487" i="5"/>
  <c r="BJ487" i="5"/>
  <c r="BK487" i="5"/>
  <c r="BL487" i="5"/>
  <c r="BM487" i="5"/>
  <c r="BI488" i="5"/>
  <c r="BJ488" i="5"/>
  <c r="BK488" i="5"/>
  <c r="BL488" i="5"/>
  <c r="BM488" i="5"/>
  <c r="BI489" i="5"/>
  <c r="BJ489" i="5"/>
  <c r="BK489" i="5"/>
  <c r="BL489" i="5"/>
  <c r="BM489" i="5"/>
  <c r="BI490" i="5"/>
  <c r="BJ490" i="5"/>
  <c r="BK490" i="5"/>
  <c r="BL490" i="5"/>
  <c r="BM490" i="5"/>
  <c r="BI491" i="5"/>
  <c r="BJ491" i="5"/>
  <c r="BK491" i="5"/>
  <c r="BL491" i="5"/>
  <c r="BM491" i="5"/>
  <c r="BI492" i="5"/>
  <c r="BJ492" i="5"/>
  <c r="BK492" i="5"/>
  <c r="BL492" i="5"/>
  <c r="BM492" i="5"/>
  <c r="BI493" i="5"/>
  <c r="BJ493" i="5"/>
  <c r="BK493" i="5"/>
  <c r="BL493" i="5"/>
  <c r="BM493" i="5"/>
  <c r="BI494" i="5"/>
  <c r="BJ494" i="5"/>
  <c r="BK494" i="5"/>
  <c r="BL494" i="5"/>
  <c r="BM494" i="5"/>
  <c r="BI495" i="5"/>
  <c r="BJ495" i="5"/>
  <c r="BK495" i="5"/>
  <c r="BL495" i="5"/>
  <c r="BM495" i="5"/>
  <c r="BI496" i="5"/>
  <c r="BJ496" i="5"/>
  <c r="BK496" i="5"/>
  <c r="BL496" i="5"/>
  <c r="BM496" i="5"/>
  <c r="BI497" i="5"/>
  <c r="BJ497" i="5"/>
  <c r="BK497" i="5"/>
  <c r="BL497" i="5"/>
  <c r="BM497" i="5"/>
  <c r="BI498" i="5"/>
  <c r="BJ498" i="5"/>
  <c r="BK498" i="5"/>
  <c r="BL498" i="5"/>
  <c r="BM498" i="5"/>
  <c r="BI499" i="5"/>
  <c r="BJ499" i="5"/>
  <c r="BK499" i="5"/>
  <c r="BL499" i="5"/>
  <c r="BM499" i="5"/>
  <c r="BI500" i="5"/>
  <c r="BJ500" i="5"/>
  <c r="BK500" i="5"/>
  <c r="BL500" i="5"/>
  <c r="BM500" i="5"/>
  <c r="BI501" i="5"/>
  <c r="BJ501" i="5"/>
  <c r="BK501" i="5"/>
  <c r="BL501" i="5"/>
  <c r="BM501" i="5"/>
  <c r="BI502" i="5"/>
  <c r="BJ502" i="5"/>
  <c r="BK502" i="5"/>
  <c r="BL502" i="5"/>
  <c r="BM502" i="5"/>
  <c r="BI503" i="5"/>
  <c r="BJ503" i="5"/>
  <c r="BK503" i="5"/>
  <c r="BL503" i="5"/>
  <c r="BM503" i="5"/>
  <c r="BI504" i="5"/>
  <c r="BJ504" i="5"/>
  <c r="BK504" i="5"/>
  <c r="BL504" i="5"/>
  <c r="BM504" i="5"/>
  <c r="BI505" i="5"/>
  <c r="BJ505" i="5"/>
  <c r="BK505" i="5"/>
  <c r="BL505" i="5"/>
  <c r="BM505" i="5"/>
  <c r="BI506" i="5"/>
  <c r="BJ506" i="5"/>
  <c r="BK506" i="5"/>
  <c r="BL506" i="5"/>
  <c r="BM506" i="5"/>
  <c r="BI507" i="5"/>
  <c r="BJ507" i="5"/>
  <c r="BK507" i="5"/>
  <c r="BL507" i="5"/>
  <c r="BM507" i="5"/>
  <c r="BI508" i="5"/>
  <c r="BJ508" i="5"/>
  <c r="BK508" i="5"/>
  <c r="BL508" i="5"/>
  <c r="BM508" i="5"/>
  <c r="BI509" i="5"/>
  <c r="BJ509" i="5"/>
  <c r="BK509" i="5"/>
  <c r="BL509" i="5"/>
  <c r="BM509" i="5"/>
  <c r="BI510" i="5"/>
  <c r="BJ510" i="5"/>
  <c r="BK510" i="5"/>
  <c r="BL510" i="5"/>
  <c r="BM510" i="5"/>
  <c r="BI511" i="5"/>
  <c r="BJ511" i="5"/>
  <c r="BK511" i="5"/>
  <c r="BL511" i="5"/>
  <c r="BM511" i="5"/>
  <c r="BI512" i="5"/>
  <c r="BJ512" i="5"/>
  <c r="BK512" i="5"/>
  <c r="BL512" i="5"/>
  <c r="BM512" i="5"/>
  <c r="BI513" i="5"/>
  <c r="BJ513" i="5"/>
  <c r="BK513" i="5"/>
  <c r="BL513" i="5"/>
  <c r="BM513" i="5"/>
  <c r="BI514" i="5"/>
  <c r="BJ514" i="5"/>
  <c r="BK514" i="5"/>
  <c r="BL514" i="5"/>
  <c r="BM514" i="5"/>
  <c r="BI515" i="5"/>
  <c r="BJ515" i="5"/>
  <c r="BK515" i="5"/>
  <c r="BL515" i="5"/>
  <c r="BM515" i="5"/>
  <c r="BI516" i="5"/>
  <c r="BJ516" i="5"/>
  <c r="BK516" i="5"/>
  <c r="BL516" i="5"/>
  <c r="BM516" i="5"/>
  <c r="BI517" i="5"/>
  <c r="BJ517" i="5"/>
  <c r="BK517" i="5"/>
  <c r="BL517" i="5"/>
  <c r="BM517" i="5"/>
  <c r="BI518" i="5"/>
  <c r="BJ518" i="5"/>
  <c r="BK518" i="5"/>
  <c r="BL518" i="5"/>
  <c r="BM518" i="5"/>
  <c r="BI519" i="5"/>
  <c r="BJ519" i="5"/>
  <c r="BK519" i="5"/>
  <c r="BL519" i="5"/>
  <c r="BM519" i="5"/>
  <c r="BI520" i="5"/>
  <c r="BJ520" i="5"/>
  <c r="BK520" i="5"/>
  <c r="BL520" i="5"/>
  <c r="BM520" i="5"/>
  <c r="BI521" i="5"/>
  <c r="BJ521" i="5"/>
  <c r="BK521" i="5"/>
  <c r="BL521" i="5"/>
  <c r="BM521" i="5"/>
  <c r="BI522" i="5"/>
  <c r="BJ522" i="5"/>
  <c r="BK522" i="5"/>
  <c r="BL522" i="5"/>
  <c r="BM522" i="5"/>
  <c r="BI523" i="5"/>
  <c r="BJ523" i="5"/>
  <c r="BK523" i="5"/>
  <c r="BL523" i="5"/>
  <c r="BM523" i="5"/>
  <c r="BI524" i="5"/>
  <c r="BJ524" i="5"/>
  <c r="BK524" i="5"/>
  <c r="BL524" i="5"/>
  <c r="BM524" i="5"/>
  <c r="BI525" i="5"/>
  <c r="BJ525" i="5"/>
  <c r="BK525" i="5"/>
  <c r="BL525" i="5"/>
  <c r="BM525" i="5"/>
  <c r="BI526" i="5"/>
  <c r="BJ526" i="5"/>
  <c r="BK526" i="5"/>
  <c r="BL526" i="5"/>
  <c r="BM526" i="5"/>
  <c r="BI527" i="5"/>
  <c r="BJ527" i="5"/>
  <c r="BK527" i="5"/>
  <c r="BL527" i="5"/>
  <c r="BM527" i="5"/>
  <c r="BI528" i="5"/>
  <c r="BJ528" i="5"/>
  <c r="BK528" i="5"/>
  <c r="BL528" i="5"/>
  <c r="BM528" i="5"/>
  <c r="BI529" i="5"/>
  <c r="BJ529" i="5"/>
  <c r="BK529" i="5"/>
  <c r="BL529" i="5"/>
  <c r="BM529" i="5"/>
  <c r="BI530" i="5"/>
  <c r="BJ530" i="5"/>
  <c r="BK530" i="5"/>
  <c r="BL530" i="5"/>
  <c r="BM530" i="5"/>
  <c r="BI531" i="5"/>
  <c r="BJ531" i="5"/>
  <c r="BK531" i="5"/>
  <c r="BL531" i="5"/>
  <c r="BM531" i="5"/>
  <c r="BI532" i="5"/>
  <c r="BJ532" i="5"/>
  <c r="BK532" i="5"/>
  <c r="BL532" i="5"/>
  <c r="BM532" i="5"/>
  <c r="BI533" i="5"/>
  <c r="BJ533" i="5"/>
  <c r="BK533" i="5"/>
  <c r="BL533" i="5"/>
  <c r="BM533" i="5"/>
  <c r="BI534" i="5"/>
  <c r="BJ534" i="5"/>
  <c r="BK534" i="5"/>
  <c r="BL534" i="5"/>
  <c r="BM534" i="5"/>
  <c r="BI535" i="5"/>
  <c r="BJ535" i="5"/>
  <c r="BK535" i="5"/>
  <c r="BL535" i="5"/>
  <c r="BM535" i="5"/>
  <c r="BI536" i="5"/>
  <c r="BJ536" i="5"/>
  <c r="BK536" i="5"/>
  <c r="BL536" i="5"/>
  <c r="BM536" i="5"/>
  <c r="BI537" i="5"/>
  <c r="BJ537" i="5"/>
  <c r="BK537" i="5"/>
  <c r="BL537" i="5"/>
  <c r="BM537" i="5"/>
  <c r="BI538" i="5"/>
  <c r="BJ538" i="5"/>
  <c r="BK538" i="5"/>
  <c r="BL538" i="5"/>
  <c r="BM538" i="5"/>
  <c r="BI539" i="5"/>
  <c r="BJ539" i="5"/>
  <c r="BK539" i="5"/>
  <c r="BL539" i="5"/>
  <c r="BM539" i="5"/>
  <c r="BI540" i="5"/>
  <c r="BJ540" i="5"/>
  <c r="BK540" i="5"/>
  <c r="BL540" i="5"/>
  <c r="BM540" i="5"/>
  <c r="BI541" i="5"/>
  <c r="BJ541" i="5"/>
  <c r="BK541" i="5"/>
  <c r="BL541" i="5"/>
  <c r="BM541" i="5"/>
  <c r="BI542" i="5"/>
  <c r="BJ542" i="5"/>
  <c r="BK542" i="5"/>
  <c r="BL542" i="5"/>
  <c r="BM542" i="5"/>
  <c r="BI543" i="5"/>
  <c r="BJ543" i="5"/>
  <c r="BK543" i="5"/>
  <c r="BL543" i="5"/>
  <c r="BM543" i="5"/>
  <c r="BI544" i="5"/>
  <c r="BJ544" i="5"/>
  <c r="BK544" i="5"/>
  <c r="BL544" i="5"/>
  <c r="BM544" i="5"/>
  <c r="BI545" i="5"/>
  <c r="BJ545" i="5"/>
  <c r="BK545" i="5"/>
  <c r="BL545" i="5"/>
  <c r="BM545" i="5"/>
  <c r="BI546" i="5"/>
  <c r="BJ546" i="5"/>
  <c r="BK546" i="5"/>
  <c r="BL546" i="5"/>
  <c r="BM546" i="5"/>
  <c r="BI547" i="5"/>
  <c r="BJ547" i="5"/>
  <c r="BK547" i="5"/>
  <c r="BL547" i="5"/>
  <c r="BM547" i="5"/>
  <c r="BI548" i="5"/>
  <c r="BJ548" i="5"/>
  <c r="BK548" i="5"/>
  <c r="BL548" i="5"/>
  <c r="BM548" i="5"/>
  <c r="BI549" i="5"/>
  <c r="BJ549" i="5"/>
  <c r="BK549" i="5"/>
  <c r="BL549" i="5"/>
  <c r="BM549" i="5"/>
  <c r="BI550" i="5"/>
  <c r="BJ550" i="5"/>
  <c r="BK550" i="5"/>
  <c r="BL550" i="5"/>
  <c r="BM550" i="5"/>
  <c r="BI551" i="5"/>
  <c r="BJ551" i="5"/>
  <c r="BK551" i="5"/>
  <c r="BL551" i="5"/>
  <c r="BM551" i="5"/>
  <c r="BI552" i="5"/>
  <c r="BJ552" i="5"/>
  <c r="BK552" i="5"/>
  <c r="BL552" i="5"/>
  <c r="BM552" i="5"/>
  <c r="BI553" i="5"/>
  <c r="BJ553" i="5"/>
  <c r="BK553" i="5"/>
  <c r="BL553" i="5"/>
  <c r="BM553" i="5"/>
  <c r="BI554" i="5"/>
  <c r="BJ554" i="5"/>
  <c r="BK554" i="5"/>
  <c r="BL554" i="5"/>
  <c r="BM554" i="5"/>
  <c r="BI555" i="5"/>
  <c r="BJ555" i="5"/>
  <c r="BK555" i="5"/>
  <c r="BL555" i="5"/>
  <c r="BM555" i="5"/>
  <c r="BI556" i="5"/>
  <c r="BJ556" i="5"/>
  <c r="BK556" i="5"/>
  <c r="BL556" i="5"/>
  <c r="BM556" i="5"/>
  <c r="BI557" i="5"/>
  <c r="BJ557" i="5"/>
  <c r="BK557" i="5"/>
  <c r="BL557" i="5"/>
  <c r="BM557" i="5"/>
  <c r="BI558" i="5"/>
  <c r="BJ558" i="5"/>
  <c r="BK558" i="5"/>
  <c r="BL558" i="5"/>
  <c r="BM558" i="5"/>
  <c r="BI559" i="5"/>
  <c r="BJ559" i="5"/>
  <c r="BK559" i="5"/>
  <c r="BL559" i="5"/>
  <c r="BM559" i="5"/>
  <c r="BI560" i="5"/>
  <c r="BJ560" i="5"/>
  <c r="BK560" i="5"/>
  <c r="BL560" i="5"/>
  <c r="BM560" i="5"/>
  <c r="BI561" i="5"/>
  <c r="BJ561" i="5"/>
  <c r="BK561" i="5"/>
  <c r="BL561" i="5"/>
  <c r="BM561" i="5"/>
  <c r="BI562" i="5"/>
  <c r="BJ562" i="5"/>
  <c r="BK562" i="5"/>
  <c r="BL562" i="5"/>
  <c r="BM562" i="5"/>
  <c r="BI563" i="5"/>
  <c r="BJ563" i="5"/>
  <c r="BK563" i="5"/>
  <c r="BL563" i="5"/>
  <c r="BM563" i="5"/>
  <c r="BI564" i="5"/>
  <c r="BJ564" i="5"/>
  <c r="BK564" i="5"/>
  <c r="BL564" i="5"/>
  <c r="BM564" i="5"/>
  <c r="BI565" i="5"/>
  <c r="BJ565" i="5"/>
  <c r="BK565" i="5"/>
  <c r="BL565" i="5"/>
  <c r="BM565" i="5"/>
  <c r="BI566" i="5"/>
  <c r="BJ566" i="5"/>
  <c r="BK566" i="5"/>
  <c r="BL566" i="5"/>
  <c r="BM566" i="5"/>
  <c r="BI567" i="5"/>
  <c r="BJ567" i="5"/>
  <c r="BK567" i="5"/>
  <c r="BL567" i="5"/>
  <c r="BM567" i="5"/>
  <c r="BI568" i="5"/>
  <c r="BJ568" i="5"/>
  <c r="BK568" i="5"/>
  <c r="BL568" i="5"/>
  <c r="BM568" i="5"/>
  <c r="BI569" i="5"/>
  <c r="BJ569" i="5"/>
  <c r="BK569" i="5"/>
  <c r="BL569" i="5"/>
  <c r="BM569" i="5"/>
  <c r="BI570" i="5"/>
  <c r="BJ570" i="5"/>
  <c r="BK570" i="5"/>
  <c r="BL570" i="5"/>
  <c r="BM570" i="5"/>
  <c r="BI571" i="5"/>
  <c r="BJ571" i="5"/>
  <c r="BK571" i="5"/>
  <c r="BL571" i="5"/>
  <c r="BM571" i="5"/>
  <c r="BI572" i="5"/>
  <c r="BJ572" i="5"/>
  <c r="BK572" i="5"/>
  <c r="BL572" i="5"/>
  <c r="BM572" i="5"/>
  <c r="BI573" i="5"/>
  <c r="BJ573" i="5"/>
  <c r="BK573" i="5"/>
  <c r="BL573" i="5"/>
  <c r="BM573" i="5"/>
  <c r="BI574" i="5"/>
  <c r="BJ574" i="5"/>
  <c r="BK574" i="5"/>
  <c r="BL574" i="5"/>
  <c r="BM574" i="5"/>
  <c r="BI575" i="5"/>
  <c r="BJ575" i="5"/>
  <c r="BK575" i="5"/>
  <c r="BL575" i="5"/>
  <c r="BM575" i="5"/>
  <c r="BI576" i="5"/>
  <c r="BJ576" i="5"/>
  <c r="BK576" i="5"/>
  <c r="BL576" i="5"/>
  <c r="BM576" i="5"/>
  <c r="BI577" i="5"/>
  <c r="BJ577" i="5"/>
  <c r="BK577" i="5"/>
  <c r="BL577" i="5"/>
  <c r="BM577" i="5"/>
  <c r="BI578" i="5"/>
  <c r="BJ578" i="5"/>
  <c r="BK578" i="5"/>
  <c r="BL578" i="5"/>
  <c r="BM578" i="5"/>
  <c r="BI579" i="5"/>
  <c r="BJ579" i="5"/>
  <c r="BK579" i="5"/>
  <c r="BL579" i="5"/>
  <c r="BM579" i="5"/>
  <c r="BI580" i="5"/>
  <c r="BJ580" i="5"/>
  <c r="BK580" i="5"/>
  <c r="BL580" i="5"/>
  <c r="BM580" i="5"/>
  <c r="BI581" i="5"/>
  <c r="BJ581" i="5"/>
  <c r="BK581" i="5"/>
  <c r="BL581" i="5"/>
  <c r="BM581" i="5"/>
  <c r="BI582" i="5"/>
  <c r="BJ582" i="5"/>
  <c r="BK582" i="5"/>
  <c r="BL582" i="5"/>
  <c r="BM582" i="5"/>
  <c r="BI583" i="5"/>
  <c r="BJ583" i="5"/>
  <c r="BK583" i="5"/>
  <c r="BL583" i="5"/>
  <c r="BM583" i="5"/>
  <c r="BI584" i="5"/>
  <c r="BJ584" i="5"/>
  <c r="BK584" i="5"/>
  <c r="BL584" i="5"/>
  <c r="BM584" i="5"/>
  <c r="BI585" i="5"/>
  <c r="BJ585" i="5"/>
  <c r="BK585" i="5"/>
  <c r="BL585" i="5"/>
  <c r="BM585" i="5"/>
  <c r="BI586" i="5"/>
  <c r="BJ586" i="5"/>
  <c r="BK586" i="5"/>
  <c r="BL586" i="5"/>
  <c r="BM586" i="5"/>
  <c r="BI587" i="5"/>
  <c r="BJ587" i="5"/>
  <c r="BK587" i="5"/>
  <c r="BL587" i="5"/>
  <c r="BM587" i="5"/>
  <c r="BI588" i="5"/>
  <c r="BJ588" i="5"/>
  <c r="BK588" i="5"/>
  <c r="BL588" i="5"/>
  <c r="BM588" i="5"/>
  <c r="BI589" i="5"/>
  <c r="BJ589" i="5"/>
  <c r="BK589" i="5"/>
  <c r="BL589" i="5"/>
  <c r="BM589" i="5"/>
  <c r="BI590" i="5"/>
  <c r="BJ590" i="5"/>
  <c r="BK590" i="5"/>
  <c r="BL590" i="5"/>
  <c r="BM590" i="5"/>
  <c r="BI591" i="5"/>
  <c r="BJ591" i="5"/>
  <c r="BK591" i="5"/>
  <c r="BL591" i="5"/>
  <c r="BM591" i="5"/>
  <c r="BI592" i="5"/>
  <c r="BJ592" i="5"/>
  <c r="BK592" i="5"/>
  <c r="BL592" i="5"/>
  <c r="BM592" i="5"/>
  <c r="BI593" i="5"/>
  <c r="BJ593" i="5"/>
  <c r="BK593" i="5"/>
  <c r="BL593" i="5"/>
  <c r="BM593" i="5"/>
  <c r="BI594" i="5"/>
  <c r="BJ594" i="5"/>
  <c r="BK594" i="5"/>
  <c r="BL594" i="5"/>
  <c r="BM594" i="5"/>
  <c r="BI595" i="5"/>
  <c r="BJ595" i="5"/>
  <c r="BK595" i="5"/>
  <c r="BL595" i="5"/>
  <c r="BM595" i="5"/>
  <c r="BI596" i="5"/>
  <c r="BJ596" i="5"/>
  <c r="BK596" i="5"/>
  <c r="BL596" i="5"/>
  <c r="BM596" i="5"/>
  <c r="BI597" i="5"/>
  <c r="BJ597" i="5"/>
  <c r="BK597" i="5"/>
  <c r="BL597" i="5"/>
  <c r="BM597" i="5"/>
  <c r="BI598" i="5"/>
  <c r="BJ598" i="5"/>
  <c r="BK598" i="5"/>
  <c r="BL598" i="5"/>
  <c r="BM598" i="5"/>
  <c r="BI599" i="5"/>
  <c r="BJ599" i="5"/>
  <c r="BK599" i="5"/>
  <c r="BL599" i="5"/>
  <c r="BM599" i="5"/>
  <c r="BI600" i="5"/>
  <c r="BJ600" i="5"/>
  <c r="BK600" i="5"/>
  <c r="BL600" i="5"/>
  <c r="BM600" i="5"/>
  <c r="BI601" i="5"/>
  <c r="BJ601" i="5"/>
  <c r="BK601" i="5"/>
  <c r="BL601" i="5"/>
  <c r="BM601" i="5"/>
  <c r="BI602" i="5"/>
  <c r="BJ602" i="5"/>
  <c r="BK602" i="5"/>
  <c r="BL602" i="5"/>
  <c r="BM602" i="5"/>
  <c r="BI603" i="5"/>
  <c r="BJ603" i="5"/>
  <c r="BK603" i="5"/>
  <c r="BL603" i="5"/>
  <c r="BM603" i="5"/>
  <c r="BI604" i="5"/>
  <c r="BJ604" i="5"/>
  <c r="BK604" i="5"/>
  <c r="BL604" i="5"/>
  <c r="BM604" i="5"/>
  <c r="BI605" i="5"/>
  <c r="BJ605" i="5"/>
  <c r="BK605" i="5"/>
  <c r="BL605" i="5"/>
  <c r="BM605" i="5"/>
  <c r="BI606" i="5"/>
  <c r="BJ606" i="5"/>
  <c r="BK606" i="5"/>
  <c r="BL606" i="5"/>
  <c r="BM606" i="5"/>
  <c r="BI607" i="5"/>
  <c r="BJ607" i="5"/>
  <c r="BK607" i="5"/>
  <c r="BL607" i="5"/>
  <c r="BM607" i="5"/>
  <c r="BI608" i="5"/>
  <c r="BJ608" i="5"/>
  <c r="BK608" i="5"/>
  <c r="BL608" i="5"/>
  <c r="BM608" i="5"/>
  <c r="BI609" i="5"/>
  <c r="BJ609" i="5"/>
  <c r="BK609" i="5"/>
  <c r="BL609" i="5"/>
  <c r="BM609" i="5"/>
  <c r="BI610" i="5"/>
  <c r="BJ610" i="5"/>
  <c r="BK610" i="5"/>
  <c r="BL610" i="5"/>
  <c r="BM610" i="5"/>
  <c r="BI611" i="5"/>
  <c r="BJ611" i="5"/>
  <c r="BK611" i="5"/>
  <c r="BL611" i="5"/>
  <c r="BM611" i="5"/>
  <c r="BI612" i="5"/>
  <c r="BJ612" i="5"/>
  <c r="BK612" i="5"/>
  <c r="BL612" i="5"/>
  <c r="BM612" i="5"/>
  <c r="BI613" i="5"/>
  <c r="BJ613" i="5"/>
  <c r="BK613" i="5"/>
  <c r="BL613" i="5"/>
  <c r="BM613" i="5"/>
  <c r="BI614" i="5"/>
  <c r="BJ614" i="5"/>
  <c r="BK614" i="5"/>
  <c r="BL614" i="5"/>
  <c r="BM614" i="5"/>
  <c r="BI615" i="5"/>
  <c r="BJ615" i="5"/>
  <c r="BK615" i="5"/>
  <c r="BL615" i="5"/>
  <c r="BM615" i="5"/>
  <c r="BI616" i="5"/>
  <c r="BJ616" i="5"/>
  <c r="BK616" i="5"/>
  <c r="BL616" i="5"/>
  <c r="BM616" i="5"/>
  <c r="BI617" i="5"/>
  <c r="BJ617" i="5"/>
  <c r="BK617" i="5"/>
  <c r="BL617" i="5"/>
  <c r="BM617" i="5"/>
  <c r="BI618" i="5"/>
  <c r="BJ618" i="5"/>
  <c r="BK618" i="5"/>
  <c r="BL618" i="5"/>
  <c r="BM618" i="5"/>
  <c r="BI619" i="5"/>
  <c r="BJ619" i="5"/>
  <c r="BK619" i="5"/>
  <c r="BL619" i="5"/>
  <c r="BM619" i="5"/>
  <c r="BI620" i="5"/>
  <c r="BJ620" i="5"/>
  <c r="BK620" i="5"/>
  <c r="BL620" i="5"/>
  <c r="BM620" i="5"/>
  <c r="BI621" i="5"/>
  <c r="BJ621" i="5"/>
  <c r="BK621" i="5"/>
  <c r="BL621" i="5"/>
  <c r="BM621" i="5"/>
  <c r="BI622" i="5"/>
  <c r="BJ622" i="5"/>
  <c r="BK622" i="5"/>
  <c r="BL622" i="5"/>
  <c r="BM622" i="5"/>
  <c r="BI623" i="5"/>
  <c r="BJ623" i="5"/>
  <c r="BK623" i="5"/>
  <c r="BL623" i="5"/>
  <c r="BM623" i="5"/>
  <c r="BI624" i="5"/>
  <c r="BJ624" i="5"/>
  <c r="BK624" i="5"/>
  <c r="BL624" i="5"/>
  <c r="BM624" i="5"/>
  <c r="BI625" i="5"/>
  <c r="BJ625" i="5"/>
  <c r="BK625" i="5"/>
  <c r="BL625" i="5"/>
  <c r="BM625" i="5"/>
  <c r="BI626" i="5"/>
  <c r="BJ626" i="5"/>
  <c r="BK626" i="5"/>
  <c r="BL626" i="5"/>
  <c r="BM626" i="5"/>
  <c r="BI627" i="5"/>
  <c r="BJ627" i="5"/>
  <c r="BK627" i="5"/>
  <c r="BL627" i="5"/>
  <c r="BM627" i="5"/>
  <c r="BI628" i="5"/>
  <c r="BJ628" i="5"/>
  <c r="BK628" i="5"/>
  <c r="BL628" i="5"/>
  <c r="BM628" i="5"/>
  <c r="BI629" i="5"/>
  <c r="BJ629" i="5"/>
  <c r="BK629" i="5"/>
  <c r="BL629" i="5"/>
  <c r="BM629" i="5"/>
  <c r="BI630" i="5"/>
  <c r="BJ630" i="5"/>
  <c r="BK630" i="5"/>
  <c r="BL630" i="5"/>
  <c r="BM630" i="5"/>
  <c r="BI631" i="5"/>
  <c r="BJ631" i="5"/>
  <c r="BK631" i="5"/>
  <c r="BL631" i="5"/>
  <c r="BM631" i="5"/>
  <c r="BI632" i="5"/>
  <c r="BJ632" i="5"/>
  <c r="BK632" i="5"/>
  <c r="BL632" i="5"/>
  <c r="BM632" i="5"/>
  <c r="BI633" i="5"/>
  <c r="BJ633" i="5"/>
  <c r="BK633" i="5"/>
  <c r="BL633" i="5"/>
  <c r="BM633" i="5"/>
  <c r="BI634" i="5"/>
  <c r="BJ634" i="5"/>
  <c r="BK634" i="5"/>
  <c r="BL634" i="5"/>
  <c r="BM634" i="5"/>
  <c r="BI635" i="5"/>
  <c r="BJ635" i="5"/>
  <c r="BK635" i="5"/>
  <c r="BL635" i="5"/>
  <c r="BM635" i="5"/>
  <c r="BI636" i="5"/>
  <c r="BJ636" i="5"/>
  <c r="BK636" i="5"/>
  <c r="BL636" i="5"/>
  <c r="BM636" i="5"/>
  <c r="BI637" i="5"/>
  <c r="BJ637" i="5"/>
  <c r="BK637" i="5"/>
  <c r="BL637" i="5"/>
  <c r="BM637" i="5"/>
  <c r="BI638" i="5"/>
  <c r="BJ638" i="5"/>
  <c r="BK638" i="5"/>
  <c r="BL638" i="5"/>
  <c r="BM638" i="5"/>
  <c r="BI639" i="5"/>
  <c r="BJ639" i="5"/>
  <c r="BK639" i="5"/>
  <c r="BL639" i="5"/>
  <c r="BM639" i="5"/>
  <c r="BI640" i="5"/>
  <c r="BJ640" i="5"/>
  <c r="BK640" i="5"/>
  <c r="BL640" i="5"/>
  <c r="BM640" i="5"/>
  <c r="BI641" i="5"/>
  <c r="BJ641" i="5"/>
  <c r="BK641" i="5"/>
  <c r="BL641" i="5"/>
  <c r="BM641" i="5"/>
  <c r="BI642" i="5"/>
  <c r="BJ642" i="5"/>
  <c r="BK642" i="5"/>
  <c r="BL642" i="5"/>
  <c r="BM642" i="5"/>
  <c r="BI643" i="5"/>
  <c r="BJ643" i="5"/>
  <c r="BK643" i="5"/>
  <c r="BL643" i="5"/>
  <c r="BM643" i="5"/>
  <c r="BI644" i="5"/>
  <c r="BJ644" i="5"/>
  <c r="BK644" i="5"/>
  <c r="BL644" i="5"/>
  <c r="BM644" i="5"/>
  <c r="BI645" i="5"/>
  <c r="BJ645" i="5"/>
  <c r="BK645" i="5"/>
  <c r="BL645" i="5"/>
  <c r="BM645" i="5"/>
  <c r="BI646" i="5"/>
  <c r="BJ646" i="5"/>
  <c r="BK646" i="5"/>
  <c r="BL646" i="5"/>
  <c r="BM646" i="5"/>
  <c r="BI647" i="5"/>
  <c r="BJ647" i="5"/>
  <c r="BK647" i="5"/>
  <c r="BL647" i="5"/>
  <c r="BM647" i="5"/>
  <c r="BI648" i="5"/>
  <c r="BJ648" i="5"/>
  <c r="BK648" i="5"/>
  <c r="BL648" i="5"/>
  <c r="BM648" i="5"/>
  <c r="BI649" i="5"/>
  <c r="BJ649" i="5"/>
  <c r="BK649" i="5"/>
  <c r="BL649" i="5"/>
  <c r="BM649" i="5"/>
  <c r="BI650" i="5"/>
  <c r="BJ650" i="5"/>
  <c r="BK650" i="5"/>
  <c r="BL650" i="5"/>
  <c r="BM650" i="5"/>
  <c r="BI651" i="5"/>
  <c r="BJ651" i="5"/>
  <c r="BK651" i="5"/>
  <c r="BL651" i="5"/>
  <c r="BM651" i="5"/>
  <c r="BI652" i="5"/>
  <c r="BJ652" i="5"/>
  <c r="BK652" i="5"/>
  <c r="BL652" i="5"/>
  <c r="BM652" i="5"/>
  <c r="BI653" i="5"/>
  <c r="BJ653" i="5"/>
  <c r="BK653" i="5"/>
  <c r="BL653" i="5"/>
  <c r="BM653" i="5"/>
  <c r="BI654" i="5"/>
  <c r="BJ654" i="5"/>
  <c r="BK654" i="5"/>
  <c r="BL654" i="5"/>
  <c r="BM654" i="5"/>
  <c r="BI655" i="5"/>
  <c r="BJ655" i="5"/>
  <c r="BK655" i="5"/>
  <c r="BL655" i="5"/>
  <c r="BM655" i="5"/>
  <c r="BI656" i="5"/>
  <c r="BJ656" i="5"/>
  <c r="BK656" i="5"/>
  <c r="BL656" i="5"/>
  <c r="BM656" i="5"/>
  <c r="BI657" i="5"/>
  <c r="BJ657" i="5"/>
  <c r="BK657" i="5"/>
  <c r="BL657" i="5"/>
  <c r="BM657" i="5"/>
  <c r="BI658" i="5"/>
  <c r="BJ658" i="5"/>
  <c r="BK658" i="5"/>
  <c r="BL658" i="5"/>
  <c r="BM658" i="5"/>
  <c r="BI659" i="5"/>
  <c r="BJ659" i="5"/>
  <c r="BK659" i="5"/>
  <c r="BL659" i="5"/>
  <c r="BM659" i="5"/>
  <c r="BI660" i="5"/>
  <c r="BJ660" i="5"/>
  <c r="BK660" i="5"/>
  <c r="BL660" i="5"/>
  <c r="BM660" i="5"/>
  <c r="BI661" i="5"/>
  <c r="BJ661" i="5"/>
  <c r="BK661" i="5"/>
  <c r="BL661" i="5"/>
  <c r="BM661" i="5"/>
  <c r="BI662" i="5"/>
  <c r="BJ662" i="5"/>
  <c r="BK662" i="5"/>
  <c r="BL662" i="5"/>
  <c r="BM662" i="5"/>
  <c r="BI663" i="5"/>
  <c r="BJ663" i="5"/>
  <c r="BK663" i="5"/>
  <c r="BL663" i="5"/>
  <c r="BM663" i="5"/>
  <c r="BI664" i="5"/>
  <c r="BJ664" i="5"/>
  <c r="BK664" i="5"/>
  <c r="BL664" i="5"/>
  <c r="BM664" i="5"/>
  <c r="BI665" i="5"/>
  <c r="BJ665" i="5"/>
  <c r="BK665" i="5"/>
  <c r="BL665" i="5"/>
  <c r="BM665" i="5"/>
  <c r="BI666" i="5"/>
  <c r="BJ666" i="5"/>
  <c r="BK666" i="5"/>
  <c r="BL666" i="5"/>
  <c r="BM666" i="5"/>
  <c r="BI667" i="5"/>
  <c r="BJ667" i="5"/>
  <c r="BK667" i="5"/>
  <c r="BL667" i="5"/>
  <c r="BM667" i="5"/>
  <c r="BI668" i="5"/>
  <c r="BJ668" i="5"/>
  <c r="BK668" i="5"/>
  <c r="BL668" i="5"/>
  <c r="BM668" i="5"/>
  <c r="BI669" i="5"/>
  <c r="BJ669" i="5"/>
  <c r="BK669" i="5"/>
  <c r="BL669" i="5"/>
  <c r="BM669" i="5"/>
  <c r="BI670" i="5"/>
  <c r="BJ670" i="5"/>
  <c r="BK670" i="5"/>
  <c r="BL670" i="5"/>
  <c r="BM670" i="5"/>
  <c r="BI671" i="5"/>
  <c r="BJ671" i="5"/>
  <c r="BK671" i="5"/>
  <c r="BL671" i="5"/>
  <c r="BM671" i="5"/>
  <c r="BI672" i="5"/>
  <c r="BJ672" i="5"/>
  <c r="BK672" i="5"/>
  <c r="BL672" i="5"/>
  <c r="BM672" i="5"/>
  <c r="BI673" i="5"/>
  <c r="BJ673" i="5"/>
  <c r="BK673" i="5"/>
  <c r="BL673" i="5"/>
  <c r="BM673" i="5"/>
  <c r="BI674" i="5"/>
  <c r="BJ674" i="5"/>
  <c r="BK674" i="5"/>
  <c r="BL674" i="5"/>
  <c r="BM674" i="5"/>
  <c r="BI675" i="5"/>
  <c r="BJ675" i="5"/>
  <c r="BK675" i="5"/>
  <c r="BL675" i="5"/>
  <c r="BM675" i="5"/>
  <c r="BI676" i="5"/>
  <c r="BJ676" i="5"/>
  <c r="BK676" i="5"/>
  <c r="BL676" i="5"/>
  <c r="BM676" i="5"/>
  <c r="BI677" i="5"/>
  <c r="BJ677" i="5"/>
  <c r="BK677" i="5"/>
  <c r="BL677" i="5"/>
  <c r="BM677" i="5"/>
  <c r="BI678" i="5"/>
  <c r="BJ678" i="5"/>
  <c r="BK678" i="5"/>
  <c r="BL678" i="5"/>
  <c r="BM678" i="5"/>
  <c r="BI679" i="5"/>
  <c r="BJ679" i="5"/>
  <c r="BK679" i="5"/>
  <c r="BL679" i="5"/>
  <c r="BM679" i="5"/>
  <c r="BI680" i="5"/>
  <c r="BJ680" i="5"/>
  <c r="BK680" i="5"/>
  <c r="BL680" i="5"/>
  <c r="BM680" i="5"/>
  <c r="BI681" i="5"/>
  <c r="BJ681" i="5"/>
  <c r="BK681" i="5"/>
  <c r="BL681" i="5"/>
  <c r="BM681" i="5"/>
  <c r="BI682" i="5"/>
  <c r="BJ682" i="5"/>
  <c r="BK682" i="5"/>
  <c r="BL682" i="5"/>
  <c r="BM682" i="5"/>
  <c r="BI683" i="5"/>
  <c r="BJ683" i="5"/>
  <c r="BK683" i="5"/>
  <c r="BL683" i="5"/>
  <c r="BM683" i="5"/>
  <c r="BI684" i="5"/>
  <c r="BJ684" i="5"/>
  <c r="BK684" i="5"/>
  <c r="BL684" i="5"/>
  <c r="BM684" i="5"/>
  <c r="BI685" i="5"/>
  <c r="BJ685" i="5"/>
  <c r="BK685" i="5"/>
  <c r="BL685" i="5"/>
  <c r="BM685" i="5"/>
  <c r="BI686" i="5"/>
  <c r="BJ686" i="5"/>
  <c r="BK686" i="5"/>
  <c r="BL686" i="5"/>
  <c r="BM686" i="5"/>
  <c r="BI687" i="5"/>
  <c r="BJ687" i="5"/>
  <c r="BK687" i="5"/>
  <c r="BL687" i="5"/>
  <c r="BM687" i="5"/>
  <c r="BI688" i="5"/>
  <c r="BJ688" i="5"/>
  <c r="BK688" i="5"/>
  <c r="BL688" i="5"/>
  <c r="BM688" i="5"/>
  <c r="BI689" i="5"/>
  <c r="BJ689" i="5"/>
  <c r="BK689" i="5"/>
  <c r="BL689" i="5"/>
  <c r="BM689" i="5"/>
  <c r="BI690" i="5"/>
  <c r="BJ690" i="5"/>
  <c r="BK690" i="5"/>
  <c r="BL690" i="5"/>
  <c r="BM690" i="5"/>
  <c r="BI691" i="5"/>
  <c r="BJ691" i="5"/>
  <c r="BK691" i="5"/>
  <c r="BL691" i="5"/>
  <c r="BM691" i="5"/>
  <c r="BI692" i="5"/>
  <c r="BJ692" i="5"/>
  <c r="BK692" i="5"/>
  <c r="BL692" i="5"/>
  <c r="BM692" i="5"/>
  <c r="BI693" i="5"/>
  <c r="BJ693" i="5"/>
  <c r="BK693" i="5"/>
  <c r="BL693" i="5"/>
  <c r="BM693" i="5"/>
  <c r="BI694" i="5"/>
  <c r="BJ694" i="5"/>
  <c r="BK694" i="5"/>
  <c r="BL694" i="5"/>
  <c r="BM694" i="5"/>
  <c r="BI695" i="5"/>
  <c r="BJ695" i="5"/>
  <c r="BK695" i="5"/>
  <c r="BL695" i="5"/>
  <c r="BM695" i="5"/>
  <c r="BI696" i="5"/>
  <c r="BJ696" i="5"/>
  <c r="BK696" i="5"/>
  <c r="BL696" i="5"/>
  <c r="BM696" i="5"/>
  <c r="BI697" i="5"/>
  <c r="BJ697" i="5"/>
  <c r="BK697" i="5"/>
  <c r="BL697" i="5"/>
  <c r="BM697" i="5"/>
  <c r="BI698" i="5"/>
  <c r="BJ698" i="5"/>
  <c r="BK698" i="5"/>
  <c r="BL698" i="5"/>
  <c r="BM698" i="5"/>
  <c r="BI699" i="5"/>
  <c r="BJ699" i="5"/>
  <c r="BK699" i="5"/>
  <c r="BL699" i="5"/>
  <c r="BM699" i="5"/>
  <c r="BI700" i="5"/>
  <c r="BJ700" i="5"/>
  <c r="BK700" i="5"/>
  <c r="BL700" i="5"/>
  <c r="BM700" i="5"/>
  <c r="BI701" i="5"/>
  <c r="BJ701" i="5"/>
  <c r="BK701" i="5"/>
  <c r="BL701" i="5"/>
  <c r="BM701" i="5"/>
  <c r="BI702" i="5"/>
  <c r="BJ702" i="5"/>
  <c r="BK702" i="5"/>
  <c r="BL702" i="5"/>
  <c r="BM702" i="5"/>
  <c r="BI703" i="5"/>
  <c r="BJ703" i="5"/>
  <c r="BK703" i="5"/>
  <c r="BL703" i="5"/>
  <c r="BM703" i="5"/>
  <c r="BI704" i="5"/>
  <c r="BJ704" i="5"/>
  <c r="BK704" i="5"/>
  <c r="BL704" i="5"/>
  <c r="BM704" i="5"/>
  <c r="BI705" i="5"/>
  <c r="BJ705" i="5"/>
  <c r="BK705" i="5"/>
  <c r="BL705" i="5"/>
  <c r="BM705" i="5"/>
  <c r="BI706" i="5"/>
  <c r="BJ706" i="5"/>
  <c r="BK706" i="5"/>
  <c r="BL706" i="5"/>
  <c r="BM706" i="5"/>
  <c r="BI707" i="5"/>
  <c r="BJ707" i="5"/>
  <c r="BK707" i="5"/>
  <c r="BL707" i="5"/>
  <c r="BM707" i="5"/>
  <c r="BI708" i="5"/>
  <c r="BJ708" i="5"/>
  <c r="BK708" i="5"/>
  <c r="BL708" i="5"/>
  <c r="BM708" i="5"/>
  <c r="BI709" i="5"/>
  <c r="BJ709" i="5"/>
  <c r="BK709" i="5"/>
  <c r="BL709" i="5"/>
  <c r="BM709" i="5"/>
  <c r="BI710" i="5"/>
  <c r="BJ710" i="5"/>
  <c r="BK710" i="5"/>
  <c r="BL710" i="5"/>
  <c r="BM710" i="5"/>
  <c r="BI711" i="5"/>
  <c r="BJ711" i="5"/>
  <c r="BK711" i="5"/>
  <c r="BL711" i="5"/>
  <c r="BM711" i="5"/>
  <c r="BI712" i="5"/>
  <c r="BJ712" i="5"/>
  <c r="BK712" i="5"/>
  <c r="BL712" i="5"/>
  <c r="BM712" i="5"/>
  <c r="BI713" i="5"/>
  <c r="BJ713" i="5"/>
  <c r="BK713" i="5"/>
  <c r="BL713" i="5"/>
  <c r="BM713" i="5"/>
  <c r="BI714" i="5"/>
  <c r="BJ714" i="5"/>
  <c r="BK714" i="5"/>
  <c r="BL714" i="5"/>
  <c r="BM714" i="5"/>
  <c r="BI715" i="5"/>
  <c r="BJ715" i="5"/>
  <c r="BK715" i="5"/>
  <c r="BL715" i="5"/>
  <c r="BM715" i="5"/>
  <c r="BI716" i="5"/>
  <c r="BJ716" i="5"/>
  <c r="BK716" i="5"/>
  <c r="BL716" i="5"/>
  <c r="BM716" i="5"/>
  <c r="BI717" i="5"/>
  <c r="BJ717" i="5"/>
  <c r="BK717" i="5"/>
  <c r="BL717" i="5"/>
  <c r="BM717" i="5"/>
  <c r="BI718" i="5"/>
  <c r="BJ718" i="5"/>
  <c r="BK718" i="5"/>
  <c r="BL718" i="5"/>
  <c r="BM718" i="5"/>
  <c r="BI719" i="5"/>
  <c r="BJ719" i="5"/>
  <c r="BK719" i="5"/>
  <c r="BL719" i="5"/>
  <c r="BM719" i="5"/>
  <c r="BI720" i="5"/>
  <c r="BJ720" i="5"/>
  <c r="BK720" i="5"/>
  <c r="BL720" i="5"/>
  <c r="BM720" i="5"/>
  <c r="BI721" i="5"/>
  <c r="BJ721" i="5"/>
  <c r="BK721" i="5"/>
  <c r="BL721" i="5"/>
  <c r="BM721" i="5"/>
  <c r="BI722" i="5"/>
  <c r="BJ722" i="5"/>
  <c r="BK722" i="5"/>
  <c r="BL722" i="5"/>
  <c r="BM722" i="5"/>
  <c r="BI723" i="5"/>
  <c r="BJ723" i="5"/>
  <c r="BK723" i="5"/>
  <c r="BL723" i="5"/>
  <c r="BM723" i="5"/>
  <c r="BI724" i="5"/>
  <c r="BJ724" i="5"/>
  <c r="BK724" i="5"/>
  <c r="BL724" i="5"/>
  <c r="BM724" i="5"/>
  <c r="BI725" i="5"/>
  <c r="BJ725" i="5"/>
  <c r="BK725" i="5"/>
  <c r="BL725" i="5"/>
  <c r="BM725" i="5"/>
  <c r="BI726" i="5"/>
  <c r="BJ726" i="5"/>
  <c r="BK726" i="5"/>
  <c r="BL726" i="5"/>
  <c r="BM726" i="5"/>
  <c r="BI727" i="5"/>
  <c r="BJ727" i="5"/>
  <c r="BK727" i="5"/>
  <c r="BL727" i="5"/>
  <c r="BM727" i="5"/>
  <c r="BI728" i="5"/>
  <c r="BJ728" i="5"/>
  <c r="BK728" i="5"/>
  <c r="BL728" i="5"/>
  <c r="BM728" i="5"/>
  <c r="BI729" i="5"/>
  <c r="BJ729" i="5"/>
  <c r="BK729" i="5"/>
  <c r="BL729" i="5"/>
  <c r="BM729" i="5"/>
  <c r="BI730" i="5"/>
  <c r="BJ730" i="5"/>
  <c r="BK730" i="5"/>
  <c r="BL730" i="5"/>
  <c r="BM730" i="5"/>
  <c r="BI731" i="5"/>
  <c r="BJ731" i="5"/>
  <c r="BK731" i="5"/>
  <c r="BL731" i="5"/>
  <c r="BM731" i="5"/>
  <c r="BI732" i="5"/>
  <c r="BJ732" i="5"/>
  <c r="BK732" i="5"/>
  <c r="BL732" i="5"/>
  <c r="BM732" i="5"/>
  <c r="BI733" i="5"/>
  <c r="BJ733" i="5"/>
  <c r="BK733" i="5"/>
  <c r="BL733" i="5"/>
  <c r="BM733" i="5"/>
  <c r="BI734" i="5"/>
  <c r="BJ734" i="5"/>
  <c r="BK734" i="5"/>
  <c r="BL734" i="5"/>
  <c r="BM734" i="5"/>
  <c r="BI735" i="5"/>
  <c r="BJ735" i="5"/>
  <c r="BK735" i="5"/>
  <c r="BL735" i="5"/>
  <c r="BM735" i="5"/>
  <c r="BI736" i="5"/>
  <c r="BJ736" i="5"/>
  <c r="BK736" i="5"/>
  <c r="BL736" i="5"/>
  <c r="BM736" i="5"/>
  <c r="BI737" i="5"/>
  <c r="BJ737" i="5"/>
  <c r="BK737" i="5"/>
  <c r="BL737" i="5"/>
  <c r="BM737" i="5"/>
  <c r="BI738" i="5"/>
  <c r="BJ738" i="5"/>
  <c r="BK738" i="5"/>
  <c r="BL738" i="5"/>
  <c r="BM738" i="5"/>
  <c r="BI739" i="5"/>
  <c r="BJ739" i="5"/>
  <c r="BK739" i="5"/>
  <c r="BL739" i="5"/>
  <c r="BM739" i="5"/>
  <c r="BI740" i="5"/>
  <c r="BJ740" i="5"/>
  <c r="BK740" i="5"/>
  <c r="BL740" i="5"/>
  <c r="BM740" i="5"/>
  <c r="BI741" i="5"/>
  <c r="BJ741" i="5"/>
  <c r="BK741" i="5"/>
  <c r="BL741" i="5"/>
  <c r="BM741" i="5"/>
  <c r="BI742" i="5"/>
  <c r="BJ742" i="5"/>
  <c r="BK742" i="5"/>
  <c r="BL742" i="5"/>
  <c r="BM742" i="5"/>
  <c r="BI743" i="5"/>
  <c r="BJ743" i="5"/>
  <c r="BK743" i="5"/>
  <c r="BL743" i="5"/>
  <c r="BM743" i="5"/>
  <c r="BI744" i="5"/>
  <c r="BJ744" i="5"/>
  <c r="BK744" i="5"/>
  <c r="BL744" i="5"/>
  <c r="BM744" i="5"/>
  <c r="BI745" i="5"/>
  <c r="BJ745" i="5"/>
  <c r="BK745" i="5"/>
  <c r="BL745" i="5"/>
  <c r="BM745" i="5"/>
  <c r="BI746" i="5"/>
  <c r="BJ746" i="5"/>
  <c r="BK746" i="5"/>
  <c r="BL746" i="5"/>
  <c r="BM746" i="5"/>
  <c r="BI747" i="5"/>
  <c r="BJ747" i="5"/>
  <c r="BK747" i="5"/>
  <c r="BL747" i="5"/>
  <c r="BM747" i="5"/>
  <c r="BI748" i="5"/>
  <c r="BJ748" i="5"/>
  <c r="BK748" i="5"/>
  <c r="BL748" i="5"/>
  <c r="BM748" i="5"/>
  <c r="BI749" i="5"/>
  <c r="BJ749" i="5"/>
  <c r="BK749" i="5"/>
  <c r="BL749" i="5"/>
  <c r="BM749" i="5"/>
  <c r="BI750" i="5"/>
  <c r="BJ750" i="5"/>
  <c r="BK750" i="5"/>
  <c r="BL750" i="5"/>
  <c r="BM750" i="5"/>
  <c r="BI751" i="5"/>
  <c r="BJ751" i="5"/>
  <c r="BK751" i="5"/>
  <c r="BL751" i="5"/>
  <c r="BM751" i="5"/>
  <c r="BI752" i="5"/>
  <c r="BJ752" i="5"/>
  <c r="BK752" i="5"/>
  <c r="BL752" i="5"/>
  <c r="BM752" i="5"/>
  <c r="BI753" i="5"/>
  <c r="BJ753" i="5"/>
  <c r="BK753" i="5"/>
  <c r="BL753" i="5"/>
  <c r="BM753" i="5"/>
  <c r="BI754" i="5"/>
  <c r="BJ754" i="5"/>
  <c r="BK754" i="5"/>
  <c r="BL754" i="5"/>
  <c r="BM754" i="5"/>
  <c r="BI755" i="5"/>
  <c r="BJ755" i="5"/>
  <c r="BK755" i="5"/>
  <c r="BL755" i="5"/>
  <c r="BM755" i="5"/>
  <c r="BI756" i="5"/>
  <c r="BJ756" i="5"/>
  <c r="BK756" i="5"/>
  <c r="BL756" i="5"/>
  <c r="BM756" i="5"/>
  <c r="BI757" i="5"/>
  <c r="BJ757" i="5"/>
  <c r="BK757" i="5"/>
  <c r="BL757" i="5"/>
  <c r="BM757" i="5"/>
  <c r="BI758" i="5"/>
  <c r="BJ758" i="5"/>
  <c r="BK758" i="5"/>
  <c r="BL758" i="5"/>
  <c r="BM758" i="5"/>
  <c r="BI759" i="5"/>
  <c r="BJ759" i="5"/>
  <c r="BK759" i="5"/>
  <c r="BL759" i="5"/>
  <c r="BM759" i="5"/>
  <c r="BI760" i="5"/>
  <c r="BJ760" i="5"/>
  <c r="BK760" i="5"/>
  <c r="BL760" i="5"/>
  <c r="BM760" i="5"/>
  <c r="BI761" i="5"/>
  <c r="BJ761" i="5"/>
  <c r="BK761" i="5"/>
  <c r="BL761" i="5"/>
  <c r="BM761" i="5"/>
  <c r="BI762" i="5"/>
  <c r="BJ762" i="5"/>
  <c r="BK762" i="5"/>
  <c r="BL762" i="5"/>
  <c r="BM762" i="5"/>
  <c r="BI763" i="5"/>
  <c r="BJ763" i="5"/>
  <c r="BK763" i="5"/>
  <c r="BL763" i="5"/>
  <c r="BM763" i="5"/>
  <c r="BI764" i="5"/>
  <c r="BJ764" i="5"/>
  <c r="BK764" i="5"/>
  <c r="BL764" i="5"/>
  <c r="BM764" i="5"/>
  <c r="BI765" i="5"/>
  <c r="BJ765" i="5"/>
  <c r="BK765" i="5"/>
  <c r="BL765" i="5"/>
  <c r="BM765" i="5"/>
  <c r="BI766" i="5"/>
  <c r="BJ766" i="5"/>
  <c r="BK766" i="5"/>
  <c r="BL766" i="5"/>
  <c r="BM766" i="5"/>
  <c r="BI767" i="5"/>
  <c r="BJ767" i="5"/>
  <c r="BK767" i="5"/>
  <c r="BL767" i="5"/>
  <c r="BM767" i="5"/>
  <c r="BI768" i="5"/>
  <c r="BJ768" i="5"/>
  <c r="BK768" i="5"/>
  <c r="BL768" i="5"/>
  <c r="BM768" i="5"/>
  <c r="BI769" i="5"/>
  <c r="BJ769" i="5"/>
  <c r="BK769" i="5"/>
  <c r="BL769" i="5"/>
  <c r="BM769" i="5"/>
  <c r="BI770" i="5"/>
  <c r="BJ770" i="5"/>
  <c r="BK770" i="5"/>
  <c r="BL770" i="5"/>
  <c r="BM770" i="5"/>
  <c r="BI771" i="5"/>
  <c r="BJ771" i="5"/>
  <c r="BK771" i="5"/>
  <c r="BL771" i="5"/>
  <c r="BM771" i="5"/>
  <c r="BI772" i="5"/>
  <c r="BJ772" i="5"/>
  <c r="BK772" i="5"/>
  <c r="BL772" i="5"/>
  <c r="BM772" i="5"/>
  <c r="BI773" i="5"/>
  <c r="BJ773" i="5"/>
  <c r="BK773" i="5"/>
  <c r="BL773" i="5"/>
  <c r="BM773" i="5"/>
  <c r="BI774" i="5"/>
  <c r="BJ774" i="5"/>
  <c r="BK774" i="5"/>
  <c r="BL774" i="5"/>
  <c r="BM774" i="5"/>
  <c r="BI775" i="5"/>
  <c r="BJ775" i="5"/>
  <c r="BK775" i="5"/>
  <c r="BL775" i="5"/>
  <c r="BM775" i="5"/>
  <c r="BI776" i="5"/>
  <c r="BJ776" i="5"/>
  <c r="BK776" i="5"/>
  <c r="BL776" i="5"/>
  <c r="BM776" i="5"/>
  <c r="BI777" i="5"/>
  <c r="BJ777" i="5"/>
  <c r="BK777" i="5"/>
  <c r="BL777" i="5"/>
  <c r="BM777" i="5"/>
  <c r="BI778" i="5"/>
  <c r="BJ778" i="5"/>
  <c r="BK778" i="5"/>
  <c r="BL778" i="5"/>
  <c r="BM778" i="5"/>
  <c r="BI779" i="5"/>
  <c r="BJ779" i="5"/>
  <c r="BK779" i="5"/>
  <c r="BL779" i="5"/>
  <c r="BM779" i="5"/>
  <c r="BI780" i="5"/>
  <c r="BJ780" i="5"/>
  <c r="BK780" i="5"/>
  <c r="BL780" i="5"/>
  <c r="BM780" i="5"/>
  <c r="BI781" i="5"/>
  <c r="BJ781" i="5"/>
  <c r="BK781" i="5"/>
  <c r="BL781" i="5"/>
  <c r="BM781" i="5"/>
  <c r="BI782" i="5"/>
  <c r="BJ782" i="5"/>
  <c r="BK782" i="5"/>
  <c r="BL782" i="5"/>
  <c r="BM782" i="5"/>
  <c r="BI783" i="5"/>
  <c r="BJ783" i="5"/>
  <c r="BK783" i="5"/>
  <c r="BL783" i="5"/>
  <c r="BM783" i="5"/>
  <c r="BI784" i="5"/>
  <c r="BJ784" i="5"/>
  <c r="BK784" i="5"/>
  <c r="BL784" i="5"/>
  <c r="BM784" i="5"/>
  <c r="BI785" i="5"/>
  <c r="BJ785" i="5"/>
  <c r="BK785" i="5"/>
  <c r="BL785" i="5"/>
  <c r="BM785" i="5"/>
  <c r="BI786" i="5"/>
  <c r="BJ786" i="5"/>
  <c r="BK786" i="5"/>
  <c r="BL786" i="5"/>
  <c r="BM786" i="5"/>
  <c r="BI787" i="5"/>
  <c r="BJ787" i="5"/>
  <c r="BK787" i="5"/>
  <c r="BL787" i="5"/>
  <c r="BM787" i="5"/>
  <c r="BI788" i="5"/>
  <c r="BJ788" i="5"/>
  <c r="BK788" i="5"/>
  <c r="BL788" i="5"/>
  <c r="BM788" i="5"/>
  <c r="BI789" i="5"/>
  <c r="BJ789" i="5"/>
  <c r="BK789" i="5"/>
  <c r="BL789" i="5"/>
  <c r="BM789" i="5"/>
  <c r="BI790" i="5"/>
  <c r="BJ790" i="5"/>
  <c r="BK790" i="5"/>
  <c r="BL790" i="5"/>
  <c r="BM790" i="5"/>
  <c r="BI791" i="5"/>
  <c r="BJ791" i="5"/>
  <c r="BK791" i="5"/>
  <c r="BL791" i="5"/>
  <c r="BM791" i="5"/>
  <c r="BI792" i="5"/>
  <c r="BJ792" i="5"/>
  <c r="BK792" i="5"/>
  <c r="BL792" i="5"/>
  <c r="BM792" i="5"/>
  <c r="BI793" i="5"/>
  <c r="BJ793" i="5"/>
  <c r="BK793" i="5"/>
  <c r="BL793" i="5"/>
  <c r="BM793" i="5"/>
  <c r="BI794" i="5"/>
  <c r="BJ794" i="5"/>
  <c r="BK794" i="5"/>
  <c r="BL794" i="5"/>
  <c r="BM794" i="5"/>
  <c r="BI795" i="5"/>
  <c r="BJ795" i="5"/>
  <c r="BK795" i="5"/>
  <c r="BL795" i="5"/>
  <c r="BM795" i="5"/>
  <c r="BI796" i="5"/>
  <c r="BJ796" i="5"/>
  <c r="BK796" i="5"/>
  <c r="BL796" i="5"/>
  <c r="BM796" i="5"/>
  <c r="BI797" i="5"/>
  <c r="BJ797" i="5"/>
  <c r="BK797" i="5"/>
  <c r="BL797" i="5"/>
  <c r="BM797" i="5"/>
  <c r="BI798" i="5"/>
  <c r="BJ798" i="5"/>
  <c r="BK798" i="5"/>
  <c r="BL798" i="5"/>
  <c r="BM798" i="5"/>
  <c r="BI799" i="5"/>
  <c r="BJ799" i="5"/>
  <c r="BK799" i="5"/>
  <c r="BL799" i="5"/>
  <c r="BM799" i="5"/>
  <c r="BI800" i="5"/>
  <c r="BJ800" i="5"/>
  <c r="BK800" i="5"/>
  <c r="BL800" i="5"/>
  <c r="BM800" i="5"/>
  <c r="BI801" i="5"/>
  <c r="BJ801" i="5"/>
  <c r="BK801" i="5"/>
  <c r="BL801" i="5"/>
  <c r="BM801" i="5"/>
  <c r="BI802" i="5"/>
  <c r="BJ802" i="5"/>
  <c r="BK802" i="5"/>
  <c r="BL802" i="5"/>
  <c r="BM802" i="5"/>
  <c r="BI803" i="5"/>
  <c r="BJ803" i="5"/>
  <c r="BK803" i="5"/>
  <c r="BL803" i="5"/>
  <c r="BM803" i="5"/>
  <c r="BI804" i="5"/>
  <c r="BJ804" i="5"/>
  <c r="BK804" i="5"/>
  <c r="BL804" i="5"/>
  <c r="BM804" i="5"/>
  <c r="BI805" i="5"/>
  <c r="BJ805" i="5"/>
  <c r="BK805" i="5"/>
  <c r="BL805" i="5"/>
  <c r="BM805" i="5"/>
  <c r="BI806" i="5"/>
  <c r="BJ806" i="5"/>
  <c r="BK806" i="5"/>
  <c r="BL806" i="5"/>
  <c r="BM806" i="5"/>
  <c r="BI807" i="5"/>
  <c r="BJ807" i="5"/>
  <c r="BK807" i="5"/>
  <c r="BL807" i="5"/>
  <c r="BM807" i="5"/>
  <c r="BI808" i="5"/>
  <c r="BJ808" i="5"/>
  <c r="BK808" i="5"/>
  <c r="BL808" i="5"/>
  <c r="BM808" i="5"/>
  <c r="BI809" i="5"/>
  <c r="BJ809" i="5"/>
  <c r="BK809" i="5"/>
  <c r="BL809" i="5"/>
  <c r="BM809" i="5"/>
  <c r="BI810" i="5"/>
  <c r="BJ810" i="5"/>
  <c r="BK810" i="5"/>
  <c r="BL810" i="5"/>
  <c r="BM810" i="5"/>
  <c r="BI811" i="5"/>
  <c r="BJ811" i="5"/>
  <c r="BK811" i="5"/>
  <c r="BL811" i="5"/>
  <c r="BM811" i="5"/>
  <c r="BI812" i="5"/>
  <c r="BJ812" i="5"/>
  <c r="BK812" i="5"/>
  <c r="BL812" i="5"/>
  <c r="BM812" i="5"/>
  <c r="BI813" i="5"/>
  <c r="BJ813" i="5"/>
  <c r="BK813" i="5"/>
  <c r="BL813" i="5"/>
  <c r="BM813" i="5"/>
  <c r="BI814" i="5"/>
  <c r="BJ814" i="5"/>
  <c r="BK814" i="5"/>
  <c r="BL814" i="5"/>
  <c r="BM814" i="5"/>
  <c r="BI815" i="5"/>
  <c r="BJ815" i="5"/>
  <c r="BK815" i="5"/>
  <c r="BL815" i="5"/>
  <c r="BM815" i="5"/>
  <c r="BI816" i="5"/>
  <c r="BJ816" i="5"/>
  <c r="BK816" i="5"/>
  <c r="BL816" i="5"/>
  <c r="BM816" i="5"/>
  <c r="BI817" i="5"/>
  <c r="BJ817" i="5"/>
  <c r="BK817" i="5"/>
  <c r="BL817" i="5"/>
  <c r="BM817" i="5"/>
  <c r="BI818" i="5"/>
  <c r="BJ818" i="5"/>
  <c r="BK818" i="5"/>
  <c r="BL818" i="5"/>
  <c r="BM818" i="5"/>
  <c r="BI819" i="5"/>
  <c r="BJ819" i="5"/>
  <c r="BK819" i="5"/>
  <c r="BL819" i="5"/>
  <c r="BM819" i="5"/>
  <c r="BI820" i="5"/>
  <c r="BJ820" i="5"/>
  <c r="BK820" i="5"/>
  <c r="BL820" i="5"/>
  <c r="BM820" i="5"/>
  <c r="BI821" i="5"/>
  <c r="BJ821" i="5"/>
  <c r="BK821" i="5"/>
  <c r="BL821" i="5"/>
  <c r="BM821" i="5"/>
  <c r="BI822" i="5"/>
  <c r="BJ822" i="5"/>
  <c r="BK822" i="5"/>
  <c r="BL822" i="5"/>
  <c r="BM822" i="5"/>
  <c r="BI823" i="5"/>
  <c r="BJ823" i="5"/>
  <c r="BK823" i="5"/>
  <c r="BL823" i="5"/>
  <c r="BM823" i="5"/>
  <c r="BI824" i="5"/>
  <c r="BJ824" i="5"/>
  <c r="BK824" i="5"/>
  <c r="BL824" i="5"/>
  <c r="BM824" i="5"/>
  <c r="BI825" i="5"/>
  <c r="BJ825" i="5"/>
  <c r="BK825" i="5"/>
  <c r="BL825" i="5"/>
  <c r="BM825" i="5"/>
  <c r="BI826" i="5"/>
  <c r="BJ826" i="5"/>
  <c r="BK826" i="5"/>
  <c r="BL826" i="5"/>
  <c r="BM826" i="5"/>
  <c r="BI827" i="5"/>
  <c r="BJ827" i="5"/>
  <c r="BK827" i="5"/>
  <c r="BL827" i="5"/>
  <c r="BM827" i="5"/>
  <c r="BI828" i="5"/>
  <c r="BJ828" i="5"/>
  <c r="BK828" i="5"/>
  <c r="BL828" i="5"/>
  <c r="BM828" i="5"/>
  <c r="BI829" i="5"/>
  <c r="BJ829" i="5"/>
  <c r="BK829" i="5"/>
  <c r="BL829" i="5"/>
  <c r="BM829" i="5"/>
  <c r="BI830" i="5"/>
  <c r="BJ830" i="5"/>
  <c r="BK830" i="5"/>
  <c r="BL830" i="5"/>
  <c r="BM830" i="5"/>
  <c r="BI831" i="5"/>
  <c r="BJ831" i="5"/>
  <c r="BK831" i="5"/>
  <c r="BL831" i="5"/>
  <c r="BM831" i="5"/>
  <c r="BI832" i="5"/>
  <c r="BJ832" i="5"/>
  <c r="BK832" i="5"/>
  <c r="BL832" i="5"/>
  <c r="BM832" i="5"/>
  <c r="BI833" i="5"/>
  <c r="BJ833" i="5"/>
  <c r="BK833" i="5"/>
  <c r="BL833" i="5"/>
  <c r="BM833" i="5"/>
  <c r="BI834" i="5"/>
  <c r="BJ834" i="5"/>
  <c r="BK834" i="5"/>
  <c r="BL834" i="5"/>
  <c r="BM834" i="5"/>
  <c r="BI835" i="5"/>
  <c r="BJ835" i="5"/>
  <c r="BK835" i="5"/>
  <c r="BL835" i="5"/>
  <c r="BM835" i="5"/>
  <c r="BI836" i="5"/>
  <c r="BJ836" i="5"/>
  <c r="BK836" i="5"/>
  <c r="BL836" i="5"/>
  <c r="BM836" i="5"/>
  <c r="BI837" i="5"/>
  <c r="BJ837" i="5"/>
  <c r="BK837" i="5"/>
  <c r="BL837" i="5"/>
  <c r="BM837" i="5"/>
  <c r="BI838" i="5"/>
  <c r="BJ838" i="5"/>
  <c r="BK838" i="5"/>
  <c r="BL838" i="5"/>
  <c r="BM838" i="5"/>
  <c r="BI839" i="5"/>
  <c r="BJ839" i="5"/>
  <c r="BK839" i="5"/>
  <c r="BL839" i="5"/>
  <c r="BM839" i="5"/>
  <c r="BI840" i="5"/>
  <c r="BJ840" i="5"/>
  <c r="BK840" i="5"/>
  <c r="BL840" i="5"/>
  <c r="BM840" i="5"/>
  <c r="BI841" i="5"/>
  <c r="BJ841" i="5"/>
  <c r="BK841" i="5"/>
  <c r="BL841" i="5"/>
  <c r="BM841" i="5"/>
  <c r="BI842" i="5"/>
  <c r="BJ842" i="5"/>
  <c r="BK842" i="5"/>
  <c r="BL842" i="5"/>
  <c r="BM842" i="5"/>
  <c r="BI843" i="5"/>
  <c r="BJ843" i="5"/>
  <c r="BK843" i="5"/>
  <c r="BL843" i="5"/>
  <c r="BM843" i="5"/>
  <c r="BI844" i="5"/>
  <c r="BJ844" i="5"/>
  <c r="BK844" i="5"/>
  <c r="BL844" i="5"/>
  <c r="BM844" i="5"/>
  <c r="BI845" i="5"/>
  <c r="BJ845" i="5"/>
  <c r="BK845" i="5"/>
  <c r="BL845" i="5"/>
  <c r="BM845" i="5"/>
  <c r="BI846" i="5"/>
  <c r="BJ846" i="5"/>
  <c r="BK846" i="5"/>
  <c r="BL846" i="5"/>
  <c r="BM846" i="5"/>
  <c r="BI847" i="5"/>
  <c r="BJ847" i="5"/>
  <c r="BK847" i="5"/>
  <c r="BL847" i="5"/>
  <c r="BM847" i="5"/>
  <c r="BI848" i="5"/>
  <c r="BJ848" i="5"/>
  <c r="BK848" i="5"/>
  <c r="BL848" i="5"/>
  <c r="BM848" i="5"/>
  <c r="BI849" i="5"/>
  <c r="BJ849" i="5"/>
  <c r="BK849" i="5"/>
  <c r="BL849" i="5"/>
  <c r="BM849" i="5"/>
  <c r="BI850" i="5"/>
  <c r="BJ850" i="5"/>
  <c r="BK850" i="5"/>
  <c r="BL850" i="5"/>
  <c r="BM850" i="5"/>
  <c r="BI851" i="5"/>
  <c r="BJ851" i="5"/>
  <c r="BK851" i="5"/>
  <c r="BL851" i="5"/>
  <c r="BM851" i="5"/>
  <c r="BI852" i="5"/>
  <c r="BJ852" i="5"/>
  <c r="BK852" i="5"/>
  <c r="BL852" i="5"/>
  <c r="BM852" i="5"/>
  <c r="BI853" i="5"/>
  <c r="BJ853" i="5"/>
  <c r="BK853" i="5"/>
  <c r="BL853" i="5"/>
  <c r="BM853" i="5"/>
  <c r="BI854" i="5"/>
  <c r="BJ854" i="5"/>
  <c r="BK854" i="5"/>
  <c r="BL854" i="5"/>
  <c r="BM854" i="5"/>
  <c r="BI855" i="5"/>
  <c r="BJ855" i="5"/>
  <c r="BK855" i="5"/>
  <c r="BL855" i="5"/>
  <c r="BM855" i="5"/>
  <c r="BI856" i="5"/>
  <c r="BJ856" i="5"/>
  <c r="BK856" i="5"/>
  <c r="BL856" i="5"/>
  <c r="BM856" i="5"/>
  <c r="BI857" i="5"/>
  <c r="BJ857" i="5"/>
  <c r="BK857" i="5"/>
  <c r="BL857" i="5"/>
  <c r="BM857" i="5"/>
  <c r="BI858" i="5"/>
  <c r="BJ858" i="5"/>
  <c r="BK858" i="5"/>
  <c r="BL858" i="5"/>
  <c r="BM858" i="5"/>
  <c r="BI859" i="5"/>
  <c r="BJ859" i="5"/>
  <c r="BK859" i="5"/>
  <c r="BL859" i="5"/>
  <c r="BM859" i="5"/>
  <c r="BI860" i="5"/>
  <c r="BJ860" i="5"/>
  <c r="BK860" i="5"/>
  <c r="BL860" i="5"/>
  <c r="BM860" i="5"/>
  <c r="BI861" i="5"/>
  <c r="BJ861" i="5"/>
  <c r="BK861" i="5"/>
  <c r="BL861" i="5"/>
  <c r="BM861" i="5"/>
  <c r="BI862" i="5"/>
  <c r="BJ862" i="5"/>
  <c r="BK862" i="5"/>
  <c r="BL862" i="5"/>
  <c r="BM862" i="5"/>
  <c r="BI863" i="5"/>
  <c r="BJ863" i="5"/>
  <c r="BK863" i="5"/>
  <c r="BL863" i="5"/>
  <c r="BM863" i="5"/>
  <c r="BI864" i="5"/>
  <c r="BJ864" i="5"/>
  <c r="BK864" i="5"/>
  <c r="BL864" i="5"/>
  <c r="BM864" i="5"/>
  <c r="BI865" i="5"/>
  <c r="BJ865" i="5"/>
  <c r="BK865" i="5"/>
  <c r="BL865" i="5"/>
  <c r="BM865" i="5"/>
  <c r="BI866" i="5"/>
  <c r="BJ866" i="5"/>
  <c r="BK866" i="5"/>
  <c r="BL866" i="5"/>
  <c r="BM866" i="5"/>
  <c r="BI867" i="5"/>
  <c r="BJ867" i="5"/>
  <c r="BK867" i="5"/>
  <c r="BL867" i="5"/>
  <c r="BM867" i="5"/>
  <c r="BI868" i="5"/>
  <c r="BJ868" i="5"/>
  <c r="BK868" i="5"/>
  <c r="BL868" i="5"/>
  <c r="BM868" i="5"/>
  <c r="BI869" i="5"/>
  <c r="BJ869" i="5"/>
  <c r="BK869" i="5"/>
  <c r="BL869" i="5"/>
  <c r="BM869" i="5"/>
  <c r="BI870" i="5"/>
  <c r="BJ870" i="5"/>
  <c r="BK870" i="5"/>
  <c r="BL870" i="5"/>
  <c r="BM870" i="5"/>
  <c r="BI871" i="5"/>
  <c r="BJ871" i="5"/>
  <c r="BK871" i="5"/>
  <c r="BL871" i="5"/>
  <c r="BM871" i="5"/>
  <c r="BI872" i="5"/>
  <c r="BJ872" i="5"/>
  <c r="BK872" i="5"/>
  <c r="BL872" i="5"/>
  <c r="BM872" i="5"/>
  <c r="BI873" i="5"/>
  <c r="BJ873" i="5"/>
  <c r="BK873" i="5"/>
  <c r="BL873" i="5"/>
  <c r="BM873" i="5"/>
  <c r="BI874" i="5"/>
  <c r="BJ874" i="5"/>
  <c r="BK874" i="5"/>
  <c r="BL874" i="5"/>
  <c r="BM874" i="5"/>
  <c r="BI875" i="5"/>
  <c r="BJ875" i="5"/>
  <c r="BK875" i="5"/>
  <c r="BL875" i="5"/>
  <c r="BM875" i="5"/>
  <c r="BI876" i="5"/>
  <c r="BJ876" i="5"/>
  <c r="BK876" i="5"/>
  <c r="BL876" i="5"/>
  <c r="BM876" i="5"/>
  <c r="BI877" i="5"/>
  <c r="BJ877" i="5"/>
  <c r="BK877" i="5"/>
  <c r="BL877" i="5"/>
  <c r="BM877" i="5"/>
  <c r="BI878" i="5"/>
  <c r="BJ878" i="5"/>
  <c r="BK878" i="5"/>
  <c r="BL878" i="5"/>
  <c r="BM878" i="5"/>
  <c r="BI879" i="5"/>
  <c r="BJ879" i="5"/>
  <c r="BK879" i="5"/>
  <c r="BL879" i="5"/>
  <c r="BM879" i="5"/>
  <c r="BI880" i="5"/>
  <c r="BJ880" i="5"/>
  <c r="BK880" i="5"/>
  <c r="BL880" i="5"/>
  <c r="BM880" i="5"/>
  <c r="BI881" i="5"/>
  <c r="BJ881" i="5"/>
  <c r="BK881" i="5"/>
  <c r="BL881" i="5"/>
  <c r="BM881" i="5"/>
  <c r="BI882" i="5"/>
  <c r="BJ882" i="5"/>
  <c r="BK882" i="5"/>
  <c r="BL882" i="5"/>
  <c r="BM882" i="5"/>
  <c r="BI883" i="5"/>
  <c r="BJ883" i="5"/>
  <c r="BK883" i="5"/>
  <c r="BL883" i="5"/>
  <c r="BM883" i="5"/>
  <c r="BI884" i="5"/>
  <c r="BJ884" i="5"/>
  <c r="BK884" i="5"/>
  <c r="BL884" i="5"/>
  <c r="BM884" i="5"/>
  <c r="BI885" i="5"/>
  <c r="BJ885" i="5"/>
  <c r="BK885" i="5"/>
  <c r="BL885" i="5"/>
  <c r="BM885" i="5"/>
  <c r="BI886" i="5"/>
  <c r="BJ886" i="5"/>
  <c r="BK886" i="5"/>
  <c r="BL886" i="5"/>
  <c r="BM886" i="5"/>
  <c r="BI887" i="5"/>
  <c r="BJ887" i="5"/>
  <c r="BK887" i="5"/>
  <c r="BL887" i="5"/>
  <c r="BM887" i="5"/>
  <c r="BI888" i="5"/>
  <c r="BJ888" i="5"/>
  <c r="BK888" i="5"/>
  <c r="BL888" i="5"/>
  <c r="BM888" i="5"/>
  <c r="BI889" i="5"/>
  <c r="BJ889" i="5"/>
  <c r="BK889" i="5"/>
  <c r="BL889" i="5"/>
  <c r="BM889" i="5"/>
  <c r="BI890" i="5"/>
  <c r="BJ890" i="5"/>
  <c r="BK890" i="5"/>
  <c r="BL890" i="5"/>
  <c r="BM890" i="5"/>
  <c r="BI891" i="5"/>
  <c r="BJ891" i="5"/>
  <c r="BK891" i="5"/>
  <c r="BL891" i="5"/>
  <c r="BM891" i="5"/>
  <c r="BI892" i="5"/>
  <c r="BJ892" i="5"/>
  <c r="BK892" i="5"/>
  <c r="BL892" i="5"/>
  <c r="BM892" i="5"/>
  <c r="BI893" i="5"/>
  <c r="BJ893" i="5"/>
  <c r="BK893" i="5"/>
  <c r="BL893" i="5"/>
  <c r="BM893" i="5"/>
  <c r="BI894" i="5"/>
  <c r="BJ894" i="5"/>
  <c r="BK894" i="5"/>
  <c r="BL894" i="5"/>
  <c r="BM894" i="5"/>
  <c r="BI895" i="5"/>
  <c r="BJ895" i="5"/>
  <c r="BK895" i="5"/>
  <c r="BL895" i="5"/>
  <c r="BM895" i="5"/>
  <c r="BI896" i="5"/>
  <c r="BJ896" i="5"/>
  <c r="BK896" i="5"/>
  <c r="BL896" i="5"/>
  <c r="BM896" i="5"/>
  <c r="BI897" i="5"/>
  <c r="BJ897" i="5"/>
  <c r="BK897" i="5"/>
  <c r="BL897" i="5"/>
  <c r="BM897" i="5"/>
  <c r="BI898" i="5"/>
  <c r="BJ898" i="5"/>
  <c r="BK898" i="5"/>
  <c r="BL898" i="5"/>
  <c r="BM898" i="5"/>
  <c r="BI899" i="5"/>
  <c r="BJ899" i="5"/>
  <c r="BK899" i="5"/>
  <c r="BL899" i="5"/>
  <c r="BM899" i="5"/>
  <c r="BI900" i="5"/>
  <c r="BJ900" i="5"/>
  <c r="BK900" i="5"/>
  <c r="BL900" i="5"/>
  <c r="BM900" i="5"/>
  <c r="BI901" i="5"/>
  <c r="BJ901" i="5"/>
  <c r="BK901" i="5"/>
  <c r="BL901" i="5"/>
  <c r="BM901" i="5"/>
  <c r="BI902" i="5"/>
  <c r="BJ902" i="5"/>
  <c r="BK902" i="5"/>
  <c r="BL902" i="5"/>
  <c r="BM902" i="5"/>
  <c r="BI903" i="5"/>
  <c r="BJ903" i="5"/>
  <c r="BK903" i="5"/>
  <c r="BL903" i="5"/>
  <c r="BM903" i="5"/>
  <c r="BI904" i="5"/>
  <c r="BJ904" i="5"/>
  <c r="BK904" i="5"/>
  <c r="BL904" i="5"/>
  <c r="BM904" i="5"/>
  <c r="BI905" i="5"/>
  <c r="BJ905" i="5"/>
  <c r="BK905" i="5"/>
  <c r="BL905" i="5"/>
  <c r="BM905" i="5"/>
  <c r="BI906" i="5"/>
  <c r="BJ906" i="5"/>
  <c r="BK906" i="5"/>
  <c r="BL906" i="5"/>
  <c r="BM906" i="5"/>
  <c r="BI907" i="5"/>
  <c r="BJ907" i="5"/>
  <c r="BK907" i="5"/>
  <c r="BL907" i="5"/>
  <c r="BM907" i="5"/>
  <c r="BI908" i="5"/>
  <c r="BJ908" i="5"/>
  <c r="BK908" i="5"/>
  <c r="BL908" i="5"/>
  <c r="BM908" i="5"/>
  <c r="BI909" i="5"/>
  <c r="BJ909" i="5"/>
  <c r="BK909" i="5"/>
  <c r="BL909" i="5"/>
  <c r="BM909" i="5"/>
  <c r="BI910" i="5"/>
  <c r="BJ910" i="5"/>
  <c r="BK910" i="5"/>
  <c r="BL910" i="5"/>
  <c r="BM910" i="5"/>
  <c r="BI911" i="5"/>
  <c r="BJ911" i="5"/>
  <c r="BK911" i="5"/>
  <c r="BL911" i="5"/>
  <c r="BM911" i="5"/>
  <c r="BI912" i="5"/>
  <c r="BJ912" i="5"/>
  <c r="BK912" i="5"/>
  <c r="BL912" i="5"/>
  <c r="BM912" i="5"/>
  <c r="BI913" i="5"/>
  <c r="BJ913" i="5"/>
  <c r="BK913" i="5"/>
  <c r="BL913" i="5"/>
  <c r="BM913" i="5"/>
  <c r="BI914" i="5"/>
  <c r="BJ914" i="5"/>
  <c r="BK914" i="5"/>
  <c r="BL914" i="5"/>
  <c r="BM914" i="5"/>
  <c r="BI915" i="5"/>
  <c r="BJ915" i="5"/>
  <c r="BK915" i="5"/>
  <c r="BL915" i="5"/>
  <c r="BM915" i="5"/>
  <c r="BI916" i="5"/>
  <c r="BJ916" i="5"/>
  <c r="BK916" i="5"/>
  <c r="BL916" i="5"/>
  <c r="BM916" i="5"/>
  <c r="BI917" i="5"/>
  <c r="BJ917" i="5"/>
  <c r="BK917" i="5"/>
  <c r="BL917" i="5"/>
  <c r="BM917" i="5"/>
  <c r="BI918" i="5"/>
  <c r="BJ918" i="5"/>
  <c r="BK918" i="5"/>
  <c r="BL918" i="5"/>
  <c r="BM918" i="5"/>
  <c r="BI919" i="5"/>
  <c r="BJ919" i="5"/>
  <c r="BK919" i="5"/>
  <c r="BL919" i="5"/>
  <c r="BM919" i="5"/>
  <c r="BI920" i="5"/>
  <c r="BJ920" i="5"/>
  <c r="BK920" i="5"/>
  <c r="BL920" i="5"/>
  <c r="BM920" i="5"/>
  <c r="BI921" i="5"/>
  <c r="BJ921" i="5"/>
  <c r="BK921" i="5"/>
  <c r="BL921" i="5"/>
  <c r="BM921" i="5"/>
  <c r="BI922" i="5"/>
  <c r="BJ922" i="5"/>
  <c r="BK922" i="5"/>
  <c r="BL922" i="5"/>
  <c r="BM922" i="5"/>
  <c r="BI923" i="5"/>
  <c r="BJ923" i="5"/>
  <c r="BK923" i="5"/>
  <c r="BL923" i="5"/>
  <c r="BM923" i="5"/>
  <c r="BI924" i="5"/>
  <c r="BJ924" i="5"/>
  <c r="BK924" i="5"/>
  <c r="BL924" i="5"/>
  <c r="BM924" i="5"/>
  <c r="BI925" i="5"/>
  <c r="BJ925" i="5"/>
  <c r="BK925" i="5"/>
  <c r="BL925" i="5"/>
  <c r="BM925" i="5"/>
  <c r="BI926" i="5"/>
  <c r="BJ926" i="5"/>
  <c r="BK926" i="5"/>
  <c r="BL926" i="5"/>
  <c r="BM926" i="5"/>
  <c r="BI927" i="5"/>
  <c r="BJ927" i="5"/>
  <c r="BK927" i="5"/>
  <c r="BL927" i="5"/>
  <c r="BM927" i="5"/>
  <c r="BI928" i="5"/>
  <c r="BJ928" i="5"/>
  <c r="BK928" i="5"/>
  <c r="BL928" i="5"/>
  <c r="BM928" i="5"/>
  <c r="BI929" i="5"/>
  <c r="BJ929" i="5"/>
  <c r="BK929" i="5"/>
  <c r="BL929" i="5"/>
  <c r="BM929" i="5"/>
  <c r="BI930" i="5"/>
  <c r="BJ930" i="5"/>
  <c r="BK930" i="5"/>
  <c r="BL930" i="5"/>
  <c r="BM930" i="5"/>
  <c r="BI931" i="5"/>
  <c r="BJ931" i="5"/>
  <c r="BK931" i="5"/>
  <c r="BL931" i="5"/>
  <c r="BM931" i="5"/>
  <c r="BI932" i="5"/>
  <c r="BJ932" i="5"/>
  <c r="BK932" i="5"/>
  <c r="BL932" i="5"/>
  <c r="BM932" i="5"/>
  <c r="BI933" i="5"/>
  <c r="BJ933" i="5"/>
  <c r="BK933" i="5"/>
  <c r="BL933" i="5"/>
  <c r="BM933" i="5"/>
  <c r="BI934" i="5"/>
  <c r="BJ934" i="5"/>
  <c r="BK934" i="5"/>
  <c r="BL934" i="5"/>
  <c r="BM934" i="5"/>
  <c r="BI935" i="5"/>
  <c r="BJ935" i="5"/>
  <c r="BK935" i="5"/>
  <c r="BL935" i="5"/>
  <c r="BM935" i="5"/>
  <c r="BI936" i="5"/>
  <c r="BJ936" i="5"/>
  <c r="BK936" i="5"/>
  <c r="BL936" i="5"/>
  <c r="BM936" i="5"/>
  <c r="BI937" i="5"/>
  <c r="BJ937" i="5"/>
  <c r="BK937" i="5"/>
  <c r="BL937" i="5"/>
  <c r="BM937" i="5"/>
  <c r="BI938" i="5"/>
  <c r="BJ938" i="5"/>
  <c r="BK938" i="5"/>
  <c r="BL938" i="5"/>
  <c r="BM938" i="5"/>
  <c r="BI939" i="5"/>
  <c r="BJ939" i="5"/>
  <c r="BK939" i="5"/>
  <c r="BL939" i="5"/>
  <c r="BM939" i="5"/>
  <c r="BI940" i="5"/>
  <c r="BJ940" i="5"/>
  <c r="BK940" i="5"/>
  <c r="BL940" i="5"/>
  <c r="BM940" i="5"/>
  <c r="BI941" i="5"/>
  <c r="BJ941" i="5"/>
  <c r="BK941" i="5"/>
  <c r="BL941" i="5"/>
  <c r="BM941" i="5"/>
  <c r="BI942" i="5"/>
  <c r="BJ942" i="5"/>
  <c r="BK942" i="5"/>
  <c r="BL942" i="5"/>
  <c r="BM942" i="5"/>
  <c r="BI943" i="5"/>
  <c r="BJ943" i="5"/>
  <c r="BK943" i="5"/>
  <c r="BL943" i="5"/>
  <c r="BM943" i="5"/>
  <c r="BI944" i="5"/>
  <c r="BJ944" i="5"/>
  <c r="BK944" i="5"/>
  <c r="BL944" i="5"/>
  <c r="BM944" i="5"/>
  <c r="BI945" i="5"/>
  <c r="BJ945" i="5"/>
  <c r="BK945" i="5"/>
  <c r="BL945" i="5"/>
  <c r="BM945" i="5"/>
  <c r="BI946" i="5"/>
  <c r="BJ946" i="5"/>
  <c r="BK946" i="5"/>
  <c r="BL946" i="5"/>
  <c r="BM946" i="5"/>
  <c r="BI947" i="5"/>
  <c r="BJ947" i="5"/>
  <c r="BK947" i="5"/>
  <c r="BL947" i="5"/>
  <c r="BM947" i="5"/>
  <c r="BI948" i="5"/>
  <c r="BJ948" i="5"/>
  <c r="BK948" i="5"/>
  <c r="BL948" i="5"/>
  <c r="BM948" i="5"/>
  <c r="BI949" i="5"/>
  <c r="BJ949" i="5"/>
  <c r="BK949" i="5"/>
  <c r="BL949" i="5"/>
  <c r="BM949" i="5"/>
  <c r="BI950" i="5"/>
  <c r="BJ950" i="5"/>
  <c r="BK950" i="5"/>
  <c r="BL950" i="5"/>
  <c r="BM950" i="5"/>
  <c r="BI951" i="5"/>
  <c r="BJ951" i="5"/>
  <c r="BK951" i="5"/>
  <c r="BL951" i="5"/>
  <c r="BM951" i="5"/>
  <c r="BI952" i="5"/>
  <c r="BJ952" i="5"/>
  <c r="BK952" i="5"/>
  <c r="BL952" i="5"/>
  <c r="BM952" i="5"/>
  <c r="BI953" i="5"/>
  <c r="BJ953" i="5"/>
  <c r="BK953" i="5"/>
  <c r="BL953" i="5"/>
  <c r="BM953" i="5"/>
  <c r="BI954" i="5"/>
  <c r="BJ954" i="5"/>
  <c r="BK954" i="5"/>
  <c r="BL954" i="5"/>
  <c r="BM954" i="5"/>
  <c r="BI955" i="5"/>
  <c r="BJ955" i="5"/>
  <c r="BK955" i="5"/>
  <c r="BL955" i="5"/>
  <c r="BM955" i="5"/>
  <c r="BI956" i="5"/>
  <c r="BJ956" i="5"/>
  <c r="BK956" i="5"/>
  <c r="BL956" i="5"/>
  <c r="BM956" i="5"/>
  <c r="BI957" i="5"/>
  <c r="BJ957" i="5"/>
  <c r="BK957" i="5"/>
  <c r="BL957" i="5"/>
  <c r="BM957" i="5"/>
  <c r="BI958" i="5"/>
  <c r="BJ958" i="5"/>
  <c r="BK958" i="5"/>
  <c r="BL958" i="5"/>
  <c r="BM958" i="5"/>
  <c r="BI959" i="5"/>
  <c r="BJ959" i="5"/>
  <c r="BK959" i="5"/>
  <c r="BL959" i="5"/>
  <c r="BM959" i="5"/>
  <c r="BI960" i="5"/>
  <c r="BJ960" i="5"/>
  <c r="BK960" i="5"/>
  <c r="BL960" i="5"/>
  <c r="BM960" i="5"/>
  <c r="BI961" i="5"/>
  <c r="BJ961" i="5"/>
  <c r="BK961" i="5"/>
  <c r="BL961" i="5"/>
  <c r="BM961" i="5"/>
  <c r="BI962" i="5"/>
  <c r="BJ962" i="5"/>
  <c r="BK962" i="5"/>
  <c r="BL962" i="5"/>
  <c r="BM962" i="5"/>
  <c r="BI963" i="5"/>
  <c r="BJ963" i="5"/>
  <c r="BK963" i="5"/>
  <c r="BL963" i="5"/>
  <c r="BM963" i="5"/>
  <c r="BI964" i="5"/>
  <c r="BJ964" i="5"/>
  <c r="BK964" i="5"/>
  <c r="BL964" i="5"/>
  <c r="BM964" i="5"/>
  <c r="BI965" i="5"/>
  <c r="BJ965" i="5"/>
  <c r="BK965" i="5"/>
  <c r="BL965" i="5"/>
  <c r="BM965" i="5"/>
  <c r="BI966" i="5"/>
  <c r="BJ966" i="5"/>
  <c r="BK966" i="5"/>
  <c r="BL966" i="5"/>
  <c r="BM966" i="5"/>
  <c r="BI967" i="5"/>
  <c r="BJ967" i="5"/>
  <c r="BK967" i="5"/>
  <c r="BL967" i="5"/>
  <c r="BM967" i="5"/>
  <c r="BI968" i="5"/>
  <c r="BJ968" i="5"/>
  <c r="BK968" i="5"/>
  <c r="BL968" i="5"/>
  <c r="BM968" i="5"/>
  <c r="BI969" i="5"/>
  <c r="BJ969" i="5"/>
  <c r="BK969" i="5"/>
  <c r="BL969" i="5"/>
  <c r="BM969" i="5"/>
  <c r="BI970" i="5"/>
  <c r="BJ970" i="5"/>
  <c r="BK970" i="5"/>
  <c r="BL970" i="5"/>
  <c r="BM970" i="5"/>
  <c r="BI971" i="5"/>
  <c r="BJ971" i="5"/>
  <c r="BK971" i="5"/>
  <c r="BL971" i="5"/>
  <c r="BM971" i="5"/>
  <c r="BI972" i="5"/>
  <c r="BJ972" i="5"/>
  <c r="BK972" i="5"/>
  <c r="BL972" i="5"/>
  <c r="BM972" i="5"/>
  <c r="BI973" i="5"/>
  <c r="BJ973" i="5"/>
  <c r="BK973" i="5"/>
  <c r="BL973" i="5"/>
  <c r="BM973" i="5"/>
  <c r="BI974" i="5"/>
  <c r="BJ974" i="5"/>
  <c r="BK974" i="5"/>
  <c r="BL974" i="5"/>
  <c r="BM974" i="5"/>
  <c r="BI975" i="5"/>
  <c r="BJ975" i="5"/>
  <c r="BK975" i="5"/>
  <c r="BL975" i="5"/>
  <c r="BM975" i="5"/>
  <c r="BI976" i="5"/>
  <c r="BJ976" i="5"/>
  <c r="BK976" i="5"/>
  <c r="BL976" i="5"/>
  <c r="BM976" i="5"/>
  <c r="BI977" i="5"/>
  <c r="BJ977" i="5"/>
  <c r="BK977" i="5"/>
  <c r="BL977" i="5"/>
  <c r="BM977" i="5"/>
  <c r="BI978" i="5"/>
  <c r="BJ978" i="5"/>
  <c r="BK978" i="5"/>
  <c r="BL978" i="5"/>
  <c r="BM978" i="5"/>
  <c r="BI979" i="5"/>
  <c r="BJ979" i="5"/>
  <c r="BK979" i="5"/>
  <c r="BL979" i="5"/>
  <c r="BM979" i="5"/>
  <c r="BI980" i="5"/>
  <c r="BJ980" i="5"/>
  <c r="BK980" i="5"/>
  <c r="BL980" i="5"/>
  <c r="BM980" i="5"/>
  <c r="BI981" i="5"/>
  <c r="BJ981" i="5"/>
  <c r="BK981" i="5"/>
  <c r="BL981" i="5"/>
  <c r="BM981" i="5"/>
  <c r="BI982" i="5"/>
  <c r="BJ982" i="5"/>
  <c r="BK982" i="5"/>
  <c r="BL982" i="5"/>
  <c r="BM982" i="5"/>
  <c r="BI983" i="5"/>
  <c r="BJ983" i="5"/>
  <c r="BK983" i="5"/>
  <c r="BL983" i="5"/>
  <c r="BM983" i="5"/>
  <c r="BI984" i="5"/>
  <c r="BJ984" i="5"/>
  <c r="BK984" i="5"/>
  <c r="BL984" i="5"/>
  <c r="BM984" i="5"/>
  <c r="BI985" i="5"/>
  <c r="BJ985" i="5"/>
  <c r="BK985" i="5"/>
  <c r="BL985" i="5"/>
  <c r="BM985" i="5"/>
  <c r="BI986" i="5"/>
  <c r="BJ986" i="5"/>
  <c r="BK986" i="5"/>
  <c r="BL986" i="5"/>
  <c r="BM986" i="5"/>
  <c r="BI987" i="5"/>
  <c r="BJ987" i="5"/>
  <c r="BK987" i="5"/>
  <c r="BL987" i="5"/>
  <c r="BM987" i="5"/>
  <c r="BI988" i="5"/>
  <c r="BJ988" i="5"/>
  <c r="BK988" i="5"/>
  <c r="BL988" i="5"/>
  <c r="BM988" i="5"/>
  <c r="BI989" i="5"/>
  <c r="BJ989" i="5"/>
  <c r="BK989" i="5"/>
  <c r="BL989" i="5"/>
  <c r="BM989" i="5"/>
  <c r="BI990" i="5"/>
  <c r="BJ990" i="5"/>
  <c r="BK990" i="5"/>
  <c r="BL990" i="5"/>
  <c r="BM990" i="5"/>
  <c r="BI991" i="5"/>
  <c r="BJ991" i="5"/>
  <c r="BK991" i="5"/>
  <c r="BL991" i="5"/>
  <c r="BM991" i="5"/>
  <c r="BI992" i="5"/>
  <c r="BJ992" i="5"/>
  <c r="BK992" i="5"/>
  <c r="BL992" i="5"/>
  <c r="BM992" i="5"/>
  <c r="BI993" i="5"/>
  <c r="BJ993" i="5"/>
  <c r="BK993" i="5"/>
  <c r="BL993" i="5"/>
  <c r="BM993" i="5"/>
  <c r="BI994" i="5"/>
  <c r="BJ994" i="5"/>
  <c r="BK994" i="5"/>
  <c r="BL994" i="5"/>
  <c r="BM994" i="5"/>
  <c r="BI995" i="5"/>
  <c r="BJ995" i="5"/>
  <c r="BK995" i="5"/>
  <c r="BL995" i="5"/>
  <c r="BM995" i="5"/>
  <c r="BI996" i="5"/>
  <c r="BJ996" i="5"/>
  <c r="BK996" i="5"/>
  <c r="BL996" i="5"/>
  <c r="BM996" i="5"/>
  <c r="BI997" i="5"/>
  <c r="BJ997" i="5"/>
  <c r="BK997" i="5"/>
  <c r="BL997" i="5"/>
  <c r="BM997" i="5"/>
  <c r="BI998" i="5"/>
  <c r="BJ998" i="5"/>
  <c r="BK998" i="5"/>
  <c r="BL998" i="5"/>
  <c r="BM998" i="5"/>
  <c r="BI999" i="5"/>
  <c r="BJ999" i="5"/>
  <c r="BK999" i="5"/>
  <c r="BL999" i="5"/>
  <c r="BM999" i="5"/>
  <c r="BI1000" i="5"/>
  <c r="BJ1000" i="5"/>
  <c r="BK1000" i="5"/>
  <c r="BL1000" i="5"/>
  <c r="BM1000" i="5"/>
  <c r="BI1001" i="5"/>
  <c r="BJ1001" i="5"/>
  <c r="BK1001" i="5"/>
  <c r="BL1001" i="5"/>
  <c r="BM1001" i="5"/>
  <c r="BI1002" i="5"/>
  <c r="BJ1002" i="5"/>
  <c r="BK1002" i="5"/>
  <c r="BL1002" i="5"/>
  <c r="BM1002" i="5"/>
  <c r="BI1003" i="5"/>
  <c r="BJ1003" i="5"/>
  <c r="BK1003" i="5"/>
  <c r="BL1003" i="5"/>
  <c r="BM1003" i="5"/>
  <c r="BI1004" i="5"/>
  <c r="BJ1004" i="5"/>
  <c r="BK1004" i="5"/>
  <c r="BL1004" i="5"/>
  <c r="BM1004" i="5"/>
  <c r="BI1005" i="5"/>
  <c r="BJ1005" i="5"/>
  <c r="BK1005" i="5"/>
  <c r="BL1005" i="5"/>
  <c r="BM1005" i="5"/>
  <c r="BI1006" i="5"/>
  <c r="BJ1006" i="5"/>
  <c r="BK1006" i="5"/>
  <c r="BL1006" i="5"/>
  <c r="BM1006" i="5"/>
  <c r="BI1007" i="5"/>
  <c r="BJ1007" i="5"/>
  <c r="BK1007" i="5"/>
  <c r="BL1007" i="5"/>
  <c r="BM1007" i="5"/>
  <c r="BI1008" i="5"/>
  <c r="BJ1008" i="5"/>
  <c r="BK1008" i="5"/>
  <c r="BL1008" i="5"/>
  <c r="BM1008" i="5"/>
  <c r="BI1009" i="5"/>
  <c r="BJ1009" i="5"/>
  <c r="BK1009" i="5"/>
  <c r="BL1009" i="5"/>
  <c r="BM1009" i="5"/>
  <c r="BI1010" i="5"/>
  <c r="BJ1010" i="5"/>
  <c r="BK1010" i="5"/>
  <c r="BL1010" i="5"/>
  <c r="BM1010" i="5"/>
  <c r="BI1011" i="5"/>
  <c r="BJ1011" i="5"/>
  <c r="BK1011" i="5"/>
  <c r="BL1011" i="5"/>
  <c r="BM1011" i="5"/>
  <c r="BI1012" i="5"/>
  <c r="BJ1012" i="5"/>
  <c r="BK1012" i="5"/>
  <c r="BL1012" i="5"/>
  <c r="BM1012" i="5"/>
  <c r="BI1013" i="5"/>
  <c r="BJ1013" i="5"/>
  <c r="BK1013" i="5"/>
  <c r="BL1013" i="5"/>
  <c r="BM1013" i="5"/>
  <c r="BI1014" i="5"/>
  <c r="BJ1014" i="5"/>
  <c r="BK1014" i="5"/>
  <c r="BL1014" i="5"/>
  <c r="BM1014" i="5"/>
  <c r="BI1015" i="5"/>
  <c r="BJ1015" i="5"/>
  <c r="BK1015" i="5"/>
  <c r="BL1015" i="5"/>
  <c r="BM1015" i="5"/>
  <c r="BI1016" i="5"/>
  <c r="BJ1016" i="5"/>
  <c r="BK1016" i="5"/>
  <c r="BL1016" i="5"/>
  <c r="BM1016" i="5"/>
  <c r="BI1017" i="5"/>
  <c r="BJ1017" i="5"/>
  <c r="BK1017" i="5"/>
  <c r="BL1017" i="5"/>
  <c r="BM1017" i="5"/>
  <c r="BI1018" i="5"/>
  <c r="BJ1018" i="5"/>
  <c r="BK1018" i="5"/>
  <c r="BL1018" i="5"/>
  <c r="BM1018" i="5"/>
  <c r="BI1019" i="5"/>
  <c r="BJ1019" i="5"/>
  <c r="BK1019" i="5"/>
  <c r="BL1019" i="5"/>
  <c r="BM1019" i="5"/>
  <c r="BI1020" i="5"/>
  <c r="BJ1020" i="5"/>
  <c r="BK1020" i="5"/>
  <c r="BL1020" i="5"/>
  <c r="BM1020" i="5"/>
  <c r="BI1021" i="5"/>
  <c r="BJ1021" i="5"/>
  <c r="BK1021" i="5"/>
  <c r="BL1021" i="5"/>
  <c r="BM1021" i="5"/>
  <c r="BI1022" i="5"/>
  <c r="BJ1022" i="5"/>
  <c r="BK1022" i="5"/>
  <c r="BL1022" i="5"/>
  <c r="BM1022" i="5"/>
  <c r="BI1023" i="5"/>
  <c r="BJ1023" i="5"/>
  <c r="BK1023" i="5"/>
  <c r="BL1023" i="5"/>
  <c r="BM1023" i="5"/>
  <c r="BI1024" i="5"/>
  <c r="BJ1024" i="5"/>
  <c r="BK1024" i="5"/>
  <c r="BL1024" i="5"/>
  <c r="BM1024" i="5"/>
  <c r="BI1025" i="5"/>
  <c r="BJ1025" i="5"/>
  <c r="BK1025" i="5"/>
  <c r="BL1025" i="5"/>
  <c r="BM1025" i="5"/>
  <c r="BI1026" i="5"/>
  <c r="BJ1026" i="5"/>
  <c r="BK1026" i="5"/>
  <c r="BL1026" i="5"/>
  <c r="BM1026" i="5"/>
  <c r="BI1027" i="5"/>
  <c r="BJ1027" i="5"/>
  <c r="BK1027" i="5"/>
  <c r="BL1027" i="5"/>
  <c r="BM1027" i="5"/>
  <c r="BI1028" i="5"/>
  <c r="BJ1028" i="5"/>
  <c r="BK1028" i="5"/>
  <c r="BL1028" i="5"/>
  <c r="BM1028" i="5"/>
  <c r="BI1029" i="5"/>
  <c r="BJ1029" i="5"/>
  <c r="BK1029" i="5"/>
  <c r="BL1029" i="5"/>
  <c r="BM1029" i="5"/>
  <c r="BI1030" i="5"/>
  <c r="BJ1030" i="5"/>
  <c r="BK1030" i="5"/>
  <c r="BL1030" i="5"/>
  <c r="BM1030" i="5"/>
  <c r="BI1031" i="5"/>
  <c r="BJ1031" i="5"/>
  <c r="BK1031" i="5"/>
  <c r="BL1031" i="5"/>
  <c r="BM1031" i="5"/>
  <c r="BI1032" i="5"/>
  <c r="BJ1032" i="5"/>
  <c r="BK1032" i="5"/>
  <c r="BL1032" i="5"/>
  <c r="BM1032" i="5"/>
  <c r="BI1033" i="5"/>
  <c r="BJ1033" i="5"/>
  <c r="BK1033" i="5"/>
  <c r="BL1033" i="5"/>
  <c r="BM1033" i="5"/>
  <c r="BI1034" i="5"/>
  <c r="BJ1034" i="5"/>
  <c r="BK1034" i="5"/>
  <c r="BL1034" i="5"/>
  <c r="BM1034" i="5"/>
  <c r="BI1035" i="5"/>
  <c r="BJ1035" i="5"/>
  <c r="BK1035" i="5"/>
  <c r="BL1035" i="5"/>
  <c r="BM1035" i="5"/>
  <c r="BI1036" i="5"/>
  <c r="BJ1036" i="5"/>
  <c r="BK1036" i="5"/>
  <c r="BL1036" i="5"/>
  <c r="BM1036" i="5"/>
  <c r="BI1037" i="5"/>
  <c r="BJ1037" i="5"/>
  <c r="BK1037" i="5"/>
  <c r="BL1037" i="5"/>
  <c r="BM1037" i="5"/>
  <c r="BI1038" i="5"/>
  <c r="BJ1038" i="5"/>
  <c r="BK1038" i="5"/>
  <c r="BL1038" i="5"/>
  <c r="BM1038" i="5"/>
  <c r="BI1039" i="5"/>
  <c r="BJ1039" i="5"/>
  <c r="BK1039" i="5"/>
  <c r="BL1039" i="5"/>
  <c r="BM1039" i="5"/>
  <c r="BI1040" i="5"/>
  <c r="BJ1040" i="5"/>
  <c r="BK1040" i="5"/>
  <c r="BL1040" i="5"/>
  <c r="BM1040" i="5"/>
  <c r="BI1041" i="5"/>
  <c r="BJ1041" i="5"/>
  <c r="BK1041" i="5"/>
  <c r="BL1041" i="5"/>
  <c r="BM1041" i="5"/>
  <c r="BI1042" i="5"/>
  <c r="BJ1042" i="5"/>
  <c r="BK1042" i="5"/>
  <c r="BL1042" i="5"/>
  <c r="BM1042" i="5"/>
  <c r="BI1043" i="5"/>
  <c r="BJ1043" i="5"/>
  <c r="BK1043" i="5"/>
  <c r="BL1043" i="5"/>
  <c r="BM1043" i="5"/>
  <c r="BI1044" i="5"/>
  <c r="BJ1044" i="5"/>
  <c r="BK1044" i="5"/>
  <c r="BL1044" i="5"/>
  <c r="BM1044" i="5"/>
  <c r="BI1045" i="5"/>
  <c r="BJ1045" i="5"/>
  <c r="BK1045" i="5"/>
  <c r="BL1045" i="5"/>
  <c r="BM1045" i="5"/>
  <c r="BI1046" i="5"/>
  <c r="BJ1046" i="5"/>
  <c r="BK1046" i="5"/>
  <c r="BL1046" i="5"/>
  <c r="BM1046" i="5"/>
  <c r="BI1047" i="5"/>
  <c r="BJ1047" i="5"/>
  <c r="BK1047" i="5"/>
  <c r="BL1047" i="5"/>
  <c r="BM1047" i="5"/>
  <c r="BI1048" i="5"/>
  <c r="BJ1048" i="5"/>
  <c r="BK1048" i="5"/>
  <c r="BL1048" i="5"/>
  <c r="BM1048" i="5"/>
  <c r="BI1049" i="5"/>
  <c r="BJ1049" i="5"/>
  <c r="BK1049" i="5"/>
  <c r="BL1049" i="5"/>
  <c r="BM1049" i="5"/>
  <c r="BI1050" i="5"/>
  <c r="BJ1050" i="5"/>
  <c r="BK1050" i="5"/>
  <c r="BL1050" i="5"/>
  <c r="BM1050" i="5"/>
  <c r="BI1051" i="5"/>
  <c r="BJ1051" i="5"/>
  <c r="BK1051" i="5"/>
  <c r="BL1051" i="5"/>
  <c r="BM1051" i="5"/>
  <c r="BI1052" i="5"/>
  <c r="BJ1052" i="5"/>
  <c r="BK1052" i="5"/>
  <c r="BL1052" i="5"/>
  <c r="BM1052" i="5"/>
  <c r="BI1053" i="5"/>
  <c r="BJ1053" i="5"/>
  <c r="BK1053" i="5"/>
  <c r="BL1053" i="5"/>
  <c r="BM1053" i="5"/>
  <c r="BI1054" i="5"/>
  <c r="BJ1054" i="5"/>
  <c r="BK1054" i="5"/>
  <c r="BL1054" i="5"/>
  <c r="BM1054" i="5"/>
  <c r="BI1055" i="5"/>
  <c r="BJ1055" i="5"/>
  <c r="BK1055" i="5"/>
  <c r="BL1055" i="5"/>
  <c r="BM1055" i="5"/>
  <c r="BI1056" i="5"/>
  <c r="BJ1056" i="5"/>
  <c r="BK1056" i="5"/>
  <c r="BL1056" i="5"/>
  <c r="BM1056" i="5"/>
  <c r="BI1057" i="5"/>
  <c r="BJ1057" i="5"/>
  <c r="BK1057" i="5"/>
  <c r="BL1057" i="5"/>
  <c r="BM1057" i="5"/>
  <c r="BI1058" i="5"/>
  <c r="BJ1058" i="5"/>
  <c r="BK1058" i="5"/>
  <c r="BL1058" i="5"/>
  <c r="BM1058" i="5"/>
  <c r="BI1059" i="5"/>
  <c r="BJ1059" i="5"/>
  <c r="BK1059" i="5"/>
  <c r="BL1059" i="5"/>
  <c r="BM1059" i="5"/>
  <c r="BI1060" i="5"/>
  <c r="BJ1060" i="5"/>
  <c r="BK1060" i="5"/>
  <c r="BL1060" i="5"/>
  <c r="BM1060" i="5"/>
  <c r="BI1061" i="5"/>
  <c r="BJ1061" i="5"/>
  <c r="BK1061" i="5"/>
  <c r="BL1061" i="5"/>
  <c r="BM1061" i="5"/>
  <c r="BI1062" i="5"/>
  <c r="BJ1062" i="5"/>
  <c r="BK1062" i="5"/>
  <c r="BL1062" i="5"/>
  <c r="BM1062" i="5"/>
  <c r="BI1063" i="5"/>
  <c r="BJ1063" i="5"/>
  <c r="BK1063" i="5"/>
  <c r="BL1063" i="5"/>
  <c r="BM1063" i="5"/>
  <c r="BI1064" i="5"/>
  <c r="BJ1064" i="5"/>
  <c r="BK1064" i="5"/>
  <c r="BL1064" i="5"/>
  <c r="BM1064" i="5"/>
  <c r="BI1065" i="5"/>
  <c r="BJ1065" i="5"/>
  <c r="BK1065" i="5"/>
  <c r="BL1065" i="5"/>
  <c r="BM1065" i="5"/>
  <c r="BI1066" i="5"/>
  <c r="BJ1066" i="5"/>
  <c r="BK1066" i="5"/>
  <c r="BL1066" i="5"/>
  <c r="BM1066" i="5"/>
  <c r="BI1067" i="5"/>
  <c r="BJ1067" i="5"/>
  <c r="BK1067" i="5"/>
  <c r="BL1067" i="5"/>
  <c r="BM1067" i="5"/>
  <c r="BI1068" i="5"/>
  <c r="BJ1068" i="5"/>
  <c r="BK1068" i="5"/>
  <c r="BL1068" i="5"/>
  <c r="BM1068" i="5"/>
  <c r="BI1069" i="5"/>
  <c r="BJ1069" i="5"/>
  <c r="BK1069" i="5"/>
  <c r="BL1069" i="5"/>
  <c r="BM1069" i="5"/>
  <c r="BI1070" i="5"/>
  <c r="BJ1070" i="5"/>
  <c r="BK1070" i="5"/>
  <c r="BL1070" i="5"/>
  <c r="BM1070" i="5"/>
  <c r="BI1071" i="5"/>
  <c r="BJ1071" i="5"/>
  <c r="BK1071" i="5"/>
  <c r="BL1071" i="5"/>
  <c r="BM1071" i="5"/>
  <c r="BI1072" i="5"/>
  <c r="BJ1072" i="5"/>
  <c r="BK1072" i="5"/>
  <c r="BL1072" i="5"/>
  <c r="BM1072" i="5"/>
  <c r="BI1073" i="5"/>
  <c r="BJ1073" i="5"/>
  <c r="BK1073" i="5"/>
  <c r="BL1073" i="5"/>
  <c r="BM1073" i="5"/>
  <c r="BI1074" i="5"/>
  <c r="BJ1074" i="5"/>
  <c r="BK1074" i="5"/>
  <c r="BL1074" i="5"/>
  <c r="BM1074" i="5"/>
  <c r="BI1075" i="5"/>
  <c r="BJ1075" i="5"/>
  <c r="BK1075" i="5"/>
  <c r="BL1075" i="5"/>
  <c r="BM1075" i="5"/>
  <c r="BI1076" i="5"/>
  <c r="BJ1076" i="5"/>
  <c r="BK1076" i="5"/>
  <c r="BL1076" i="5"/>
  <c r="BM1076" i="5"/>
  <c r="BI1077" i="5"/>
  <c r="BJ1077" i="5"/>
  <c r="BK1077" i="5"/>
  <c r="BL1077" i="5"/>
  <c r="BM1077" i="5"/>
  <c r="BI1078" i="5"/>
  <c r="BJ1078" i="5"/>
  <c r="BK1078" i="5"/>
  <c r="BL1078" i="5"/>
  <c r="BM1078" i="5"/>
  <c r="BI1079" i="5"/>
  <c r="BJ1079" i="5"/>
  <c r="BK1079" i="5"/>
  <c r="BL1079" i="5"/>
  <c r="BM1079" i="5"/>
  <c r="BI1080" i="5"/>
  <c r="BJ1080" i="5"/>
  <c r="BK1080" i="5"/>
  <c r="BL1080" i="5"/>
  <c r="BM1080" i="5"/>
  <c r="BI1081" i="5"/>
  <c r="BJ1081" i="5"/>
  <c r="BK1081" i="5"/>
  <c r="BL1081" i="5"/>
  <c r="BM1081" i="5"/>
  <c r="BI1082" i="5"/>
  <c r="BJ1082" i="5"/>
  <c r="BK1082" i="5"/>
  <c r="BL1082" i="5"/>
  <c r="BM1082" i="5"/>
  <c r="BI1083" i="5"/>
  <c r="BJ1083" i="5"/>
  <c r="BK1083" i="5"/>
  <c r="BL1083" i="5"/>
  <c r="BM1083" i="5"/>
  <c r="BI1084" i="5"/>
  <c r="BJ1084" i="5"/>
  <c r="BK1084" i="5"/>
  <c r="BL1084" i="5"/>
  <c r="BM1084" i="5"/>
  <c r="BI1085" i="5"/>
  <c r="BJ1085" i="5"/>
  <c r="BK1085" i="5"/>
  <c r="BL1085" i="5"/>
  <c r="BM1085" i="5"/>
  <c r="BI1086" i="5"/>
  <c r="BJ1086" i="5"/>
  <c r="BK1086" i="5"/>
  <c r="BL1086" i="5"/>
  <c r="BM1086" i="5"/>
  <c r="BI1087" i="5"/>
  <c r="BJ1087" i="5"/>
  <c r="BK1087" i="5"/>
  <c r="BL1087" i="5"/>
  <c r="BM1087" i="5"/>
  <c r="BI1088" i="5"/>
  <c r="BJ1088" i="5"/>
  <c r="BK1088" i="5"/>
  <c r="BL1088" i="5"/>
  <c r="BM1088" i="5"/>
  <c r="BI1089" i="5"/>
  <c r="BJ1089" i="5"/>
  <c r="BK1089" i="5"/>
  <c r="BL1089" i="5"/>
  <c r="BM1089" i="5"/>
  <c r="BI1090" i="5"/>
  <c r="BJ1090" i="5"/>
  <c r="BK1090" i="5"/>
  <c r="BL1090" i="5"/>
  <c r="BM1090" i="5"/>
  <c r="BI1091" i="5"/>
  <c r="BJ1091" i="5"/>
  <c r="BK1091" i="5"/>
  <c r="BL1091" i="5"/>
  <c r="BM1091" i="5"/>
  <c r="BI1092" i="5"/>
  <c r="BJ1092" i="5"/>
  <c r="BK1092" i="5"/>
  <c r="BL1092" i="5"/>
  <c r="BM1092" i="5"/>
  <c r="BI1093" i="5"/>
  <c r="BJ1093" i="5"/>
  <c r="BK1093" i="5"/>
  <c r="BL1093" i="5"/>
  <c r="BM1093" i="5"/>
  <c r="BI1094" i="5"/>
  <c r="BJ1094" i="5"/>
  <c r="BK1094" i="5"/>
  <c r="BL1094" i="5"/>
  <c r="BM1094" i="5"/>
  <c r="BI1095" i="5"/>
  <c r="BJ1095" i="5"/>
  <c r="BK1095" i="5"/>
  <c r="BL1095" i="5"/>
  <c r="BM1095" i="5"/>
  <c r="BI1096" i="5"/>
  <c r="BJ1096" i="5"/>
  <c r="BK1096" i="5"/>
  <c r="BL1096" i="5"/>
  <c r="BM1096" i="5"/>
  <c r="BI1097" i="5"/>
  <c r="BJ1097" i="5"/>
  <c r="BK1097" i="5"/>
  <c r="BL1097" i="5"/>
  <c r="BM1097" i="5"/>
  <c r="BI1098" i="5"/>
  <c r="BJ1098" i="5"/>
  <c r="BK1098" i="5"/>
  <c r="BL1098" i="5"/>
  <c r="BM1098" i="5"/>
  <c r="BI1099" i="5"/>
  <c r="BJ1099" i="5"/>
  <c r="BK1099" i="5"/>
  <c r="BL1099" i="5"/>
  <c r="BM1099" i="5"/>
  <c r="BI1100" i="5"/>
  <c r="BJ1100" i="5"/>
  <c r="BK1100" i="5"/>
  <c r="BL1100" i="5"/>
  <c r="BM1100" i="5"/>
  <c r="BI1101" i="5"/>
  <c r="BJ1101" i="5"/>
  <c r="BK1101" i="5"/>
  <c r="BL1101" i="5"/>
  <c r="BM1101" i="5"/>
  <c r="BI1102" i="5"/>
  <c r="BJ1102" i="5"/>
  <c r="BK1102" i="5"/>
  <c r="BL1102" i="5"/>
  <c r="BM1102" i="5"/>
  <c r="BI1103" i="5"/>
  <c r="BJ1103" i="5"/>
  <c r="BK1103" i="5"/>
  <c r="BL1103" i="5"/>
  <c r="BM1103" i="5"/>
  <c r="BI1104" i="5"/>
  <c r="BJ1104" i="5"/>
  <c r="BK1104" i="5"/>
  <c r="BL1104" i="5"/>
  <c r="BM1104" i="5"/>
  <c r="BI1105" i="5"/>
  <c r="BJ1105" i="5"/>
  <c r="BK1105" i="5"/>
  <c r="BL1105" i="5"/>
  <c r="BM1105" i="5"/>
  <c r="BI1106" i="5"/>
  <c r="BJ1106" i="5"/>
  <c r="BK1106" i="5"/>
  <c r="BL1106" i="5"/>
  <c r="BM1106" i="5"/>
  <c r="BI1107" i="5"/>
  <c r="BJ1107" i="5"/>
  <c r="BK1107" i="5"/>
  <c r="BL1107" i="5"/>
  <c r="BM1107" i="5"/>
  <c r="BI1108" i="5"/>
  <c r="BJ1108" i="5"/>
  <c r="BK1108" i="5"/>
  <c r="BL1108" i="5"/>
  <c r="BM1108" i="5"/>
  <c r="BI1109" i="5"/>
  <c r="BJ1109" i="5"/>
  <c r="BK1109" i="5"/>
  <c r="BL1109" i="5"/>
  <c r="BM1109" i="5"/>
  <c r="BI1110" i="5"/>
  <c r="BJ1110" i="5"/>
  <c r="BK1110" i="5"/>
  <c r="BL1110" i="5"/>
  <c r="BM1110" i="5"/>
  <c r="BI1111" i="5"/>
  <c r="BJ1111" i="5"/>
  <c r="BK1111" i="5"/>
  <c r="BL1111" i="5"/>
  <c r="BM1111" i="5"/>
  <c r="BI1112" i="5"/>
  <c r="BJ1112" i="5"/>
  <c r="BK1112" i="5"/>
  <c r="BL1112" i="5"/>
  <c r="BM1112" i="5"/>
  <c r="BI1113" i="5"/>
  <c r="BJ1113" i="5"/>
  <c r="BK1113" i="5"/>
  <c r="BL1113" i="5"/>
  <c r="BM1113" i="5"/>
  <c r="BI1114" i="5"/>
  <c r="BJ1114" i="5"/>
  <c r="BK1114" i="5"/>
  <c r="BL1114" i="5"/>
  <c r="BM1114" i="5"/>
  <c r="BI1115" i="5"/>
  <c r="BJ1115" i="5"/>
  <c r="BK1115" i="5"/>
  <c r="BL1115" i="5"/>
  <c r="BM1115" i="5"/>
  <c r="BI1116" i="5"/>
  <c r="BJ1116" i="5"/>
  <c r="BK1116" i="5"/>
  <c r="BL1116" i="5"/>
  <c r="BM1116" i="5"/>
  <c r="BI1117" i="5"/>
  <c r="BJ1117" i="5"/>
  <c r="BK1117" i="5"/>
  <c r="BL1117" i="5"/>
  <c r="BM1117" i="5"/>
  <c r="BI1118" i="5"/>
  <c r="BJ1118" i="5"/>
  <c r="BK1118" i="5"/>
  <c r="BL1118" i="5"/>
  <c r="BM1118" i="5"/>
  <c r="BI1119" i="5"/>
  <c r="BJ1119" i="5"/>
  <c r="BK1119" i="5"/>
  <c r="BL1119" i="5"/>
  <c r="BM1119" i="5"/>
  <c r="BI1120" i="5"/>
  <c r="BJ1120" i="5"/>
  <c r="BK1120" i="5"/>
  <c r="BL1120" i="5"/>
  <c r="BM1120" i="5"/>
  <c r="BI1121" i="5"/>
  <c r="BJ1121" i="5"/>
  <c r="BK1121" i="5"/>
  <c r="BL1121" i="5"/>
  <c r="BM1121" i="5"/>
  <c r="BI1122" i="5"/>
  <c r="BJ1122" i="5"/>
  <c r="BK1122" i="5"/>
  <c r="BL1122" i="5"/>
  <c r="BM1122" i="5"/>
  <c r="BI1123" i="5"/>
  <c r="BJ1123" i="5"/>
  <c r="BK1123" i="5"/>
  <c r="BL1123" i="5"/>
  <c r="BM1123" i="5"/>
  <c r="BI1124" i="5"/>
  <c r="BJ1124" i="5"/>
  <c r="BK1124" i="5"/>
  <c r="BL1124" i="5"/>
  <c r="BM1124" i="5"/>
  <c r="BI1125" i="5"/>
  <c r="BJ1125" i="5"/>
  <c r="BK1125" i="5"/>
  <c r="BL1125" i="5"/>
  <c r="BM1125" i="5"/>
  <c r="BI1126" i="5"/>
  <c r="BJ1126" i="5"/>
  <c r="BK1126" i="5"/>
  <c r="BL1126" i="5"/>
  <c r="BM1126" i="5"/>
  <c r="BI1127" i="5"/>
  <c r="BJ1127" i="5"/>
  <c r="BK1127" i="5"/>
  <c r="BL1127" i="5"/>
  <c r="BM1127" i="5"/>
  <c r="BI1128" i="5"/>
  <c r="BJ1128" i="5"/>
  <c r="BK1128" i="5"/>
  <c r="BL1128" i="5"/>
  <c r="BM1128" i="5"/>
  <c r="BI1129" i="5"/>
  <c r="BJ1129" i="5"/>
  <c r="BK1129" i="5"/>
  <c r="BL1129" i="5"/>
  <c r="BM1129" i="5"/>
  <c r="BI1130" i="5"/>
  <c r="BJ1130" i="5"/>
  <c r="BK1130" i="5"/>
  <c r="BL1130" i="5"/>
  <c r="BM1130" i="5"/>
  <c r="BI1131" i="5"/>
  <c r="BJ1131" i="5"/>
  <c r="BK1131" i="5"/>
  <c r="BL1131" i="5"/>
  <c r="BM1131" i="5"/>
  <c r="BI1132" i="5"/>
  <c r="BJ1132" i="5"/>
  <c r="BK1132" i="5"/>
  <c r="BL1132" i="5"/>
  <c r="BM1132" i="5"/>
  <c r="BI1133" i="5"/>
  <c r="BJ1133" i="5"/>
  <c r="BK1133" i="5"/>
  <c r="BL1133" i="5"/>
  <c r="BM1133" i="5"/>
  <c r="BI1134" i="5"/>
  <c r="BJ1134" i="5"/>
  <c r="BK1134" i="5"/>
  <c r="BL1134" i="5"/>
  <c r="BM1134" i="5"/>
  <c r="BI1135" i="5"/>
  <c r="BJ1135" i="5"/>
  <c r="BK1135" i="5"/>
  <c r="BL1135" i="5"/>
  <c r="BM1135" i="5"/>
  <c r="BI1136" i="5"/>
  <c r="BJ1136" i="5"/>
  <c r="BK1136" i="5"/>
  <c r="BL1136" i="5"/>
  <c r="BM1136" i="5"/>
  <c r="BI1137" i="5"/>
  <c r="BJ1137" i="5"/>
  <c r="BK1137" i="5"/>
  <c r="BL1137" i="5"/>
  <c r="BM1137" i="5"/>
  <c r="BI1138" i="5"/>
  <c r="BJ1138" i="5"/>
  <c r="BK1138" i="5"/>
  <c r="BL1138" i="5"/>
  <c r="BM1138" i="5"/>
  <c r="BI1139" i="5"/>
  <c r="BJ1139" i="5"/>
  <c r="BK1139" i="5"/>
  <c r="BL1139" i="5"/>
  <c r="BM1139" i="5"/>
  <c r="BI1140" i="5"/>
  <c r="BJ1140" i="5"/>
  <c r="BK1140" i="5"/>
  <c r="BL1140" i="5"/>
  <c r="BM1140" i="5"/>
  <c r="BI1141" i="5"/>
  <c r="BJ1141" i="5"/>
  <c r="BK1141" i="5"/>
  <c r="BL1141" i="5"/>
  <c r="BM1141" i="5"/>
  <c r="BI1142" i="5"/>
  <c r="BJ1142" i="5"/>
  <c r="BK1142" i="5"/>
  <c r="BL1142" i="5"/>
  <c r="BM1142" i="5"/>
  <c r="BI1143" i="5"/>
  <c r="BJ1143" i="5"/>
  <c r="BK1143" i="5"/>
  <c r="BL1143" i="5"/>
  <c r="BM1143" i="5"/>
  <c r="BI1144" i="5"/>
  <c r="BJ1144" i="5"/>
  <c r="BK1144" i="5"/>
  <c r="BL1144" i="5"/>
  <c r="BM1144" i="5"/>
  <c r="BI1145" i="5"/>
  <c r="BJ1145" i="5"/>
  <c r="BK1145" i="5"/>
  <c r="BL1145" i="5"/>
  <c r="BM1145" i="5"/>
  <c r="BI1146" i="5"/>
  <c r="BJ1146" i="5"/>
  <c r="BK1146" i="5"/>
  <c r="BL1146" i="5"/>
  <c r="BM1146" i="5"/>
  <c r="BI1147" i="5"/>
  <c r="BJ1147" i="5"/>
  <c r="BK1147" i="5"/>
  <c r="BL1147" i="5"/>
  <c r="BM1147" i="5"/>
  <c r="BI1148" i="5"/>
  <c r="BJ1148" i="5"/>
  <c r="BK1148" i="5"/>
  <c r="BL1148" i="5"/>
  <c r="BM1148" i="5"/>
  <c r="BI1149" i="5"/>
  <c r="BJ1149" i="5"/>
  <c r="BK1149" i="5"/>
  <c r="BL1149" i="5"/>
  <c r="BM1149" i="5"/>
  <c r="BI1150" i="5"/>
  <c r="BJ1150" i="5"/>
  <c r="BK1150" i="5"/>
  <c r="BL1150" i="5"/>
  <c r="BM1150" i="5"/>
  <c r="BI1151" i="5"/>
  <c r="BJ1151" i="5"/>
  <c r="BK1151" i="5"/>
  <c r="BL1151" i="5"/>
  <c r="BM1151" i="5"/>
  <c r="BI1152" i="5"/>
  <c r="BJ1152" i="5"/>
  <c r="BK1152" i="5"/>
  <c r="BL1152" i="5"/>
  <c r="BM1152" i="5"/>
  <c r="BI1153" i="5"/>
  <c r="BJ1153" i="5"/>
  <c r="BK1153" i="5"/>
  <c r="BL1153" i="5"/>
  <c r="BM1153" i="5"/>
  <c r="BI1154" i="5"/>
  <c r="BJ1154" i="5"/>
  <c r="BK1154" i="5"/>
  <c r="BL1154" i="5"/>
  <c r="BM1154" i="5"/>
  <c r="BI1155" i="5"/>
  <c r="BJ1155" i="5"/>
  <c r="BK1155" i="5"/>
  <c r="BL1155" i="5"/>
  <c r="BM1155" i="5"/>
  <c r="BI1156" i="5"/>
  <c r="BJ1156" i="5"/>
  <c r="BK1156" i="5"/>
  <c r="BL1156" i="5"/>
  <c r="BM1156" i="5"/>
  <c r="BI1157" i="5"/>
  <c r="BJ1157" i="5"/>
  <c r="BK1157" i="5"/>
  <c r="BL1157" i="5"/>
  <c r="BM1157" i="5"/>
  <c r="BI1158" i="5"/>
  <c r="BJ1158" i="5"/>
  <c r="BK1158" i="5"/>
  <c r="BL1158" i="5"/>
  <c r="BM1158" i="5"/>
  <c r="BI1159" i="5"/>
  <c r="BJ1159" i="5"/>
  <c r="BK1159" i="5"/>
  <c r="BL1159" i="5"/>
  <c r="BM1159" i="5"/>
  <c r="BI1160" i="5"/>
  <c r="BJ1160" i="5"/>
  <c r="BK1160" i="5"/>
  <c r="BL1160" i="5"/>
  <c r="BM1160" i="5"/>
  <c r="BI1161" i="5"/>
  <c r="BJ1161" i="5"/>
  <c r="BK1161" i="5"/>
  <c r="BL1161" i="5"/>
  <c r="BM1161" i="5"/>
  <c r="BI1162" i="5"/>
  <c r="BJ1162" i="5"/>
  <c r="BK1162" i="5"/>
  <c r="BL1162" i="5"/>
  <c r="BM1162" i="5"/>
  <c r="BI1163" i="5"/>
  <c r="BJ1163" i="5"/>
  <c r="BK1163" i="5"/>
  <c r="BL1163" i="5"/>
  <c r="BM1163" i="5"/>
  <c r="BI1164" i="5"/>
  <c r="BJ1164" i="5"/>
  <c r="BK1164" i="5"/>
  <c r="BL1164" i="5"/>
  <c r="BM1164" i="5"/>
  <c r="BI1165" i="5"/>
  <c r="BJ1165" i="5"/>
  <c r="BK1165" i="5"/>
  <c r="BL1165" i="5"/>
  <c r="BM1165" i="5"/>
  <c r="BI1166" i="5"/>
  <c r="BJ1166" i="5"/>
  <c r="BK1166" i="5"/>
  <c r="BL1166" i="5"/>
  <c r="BM1166" i="5"/>
  <c r="BI1167" i="5"/>
  <c r="BJ1167" i="5"/>
  <c r="BK1167" i="5"/>
  <c r="BL1167" i="5"/>
  <c r="BM1167" i="5"/>
  <c r="BI1168" i="5"/>
  <c r="BJ1168" i="5"/>
  <c r="BK1168" i="5"/>
  <c r="BL1168" i="5"/>
  <c r="BM1168" i="5"/>
  <c r="BI1169" i="5"/>
  <c r="BJ1169" i="5"/>
  <c r="BK1169" i="5"/>
  <c r="BL1169" i="5"/>
  <c r="BM1169" i="5"/>
  <c r="BI1170" i="5"/>
  <c r="BJ1170" i="5"/>
  <c r="BK1170" i="5"/>
  <c r="BL1170" i="5"/>
  <c r="BM1170" i="5"/>
  <c r="BI1171" i="5"/>
  <c r="BJ1171" i="5"/>
  <c r="BK1171" i="5"/>
  <c r="BL1171" i="5"/>
  <c r="BM1171" i="5"/>
  <c r="BI1172" i="5"/>
  <c r="BJ1172" i="5"/>
  <c r="BK1172" i="5"/>
  <c r="BL1172" i="5"/>
  <c r="BM1172" i="5"/>
  <c r="BI1173" i="5"/>
  <c r="BJ1173" i="5"/>
  <c r="BK1173" i="5"/>
  <c r="BL1173" i="5"/>
  <c r="BM1173" i="5"/>
  <c r="BI1174" i="5"/>
  <c r="BJ1174" i="5"/>
  <c r="BK1174" i="5"/>
  <c r="BL1174" i="5"/>
  <c r="BM1174" i="5"/>
  <c r="BI1175" i="5"/>
  <c r="BJ1175" i="5"/>
  <c r="BK1175" i="5"/>
  <c r="BL1175" i="5"/>
  <c r="BM1175" i="5"/>
  <c r="BI1176" i="5"/>
  <c r="BJ1176" i="5"/>
  <c r="BK1176" i="5"/>
  <c r="BL1176" i="5"/>
  <c r="BM1176" i="5"/>
  <c r="BI1177" i="5"/>
  <c r="BJ1177" i="5"/>
  <c r="BK1177" i="5"/>
  <c r="BL1177" i="5"/>
  <c r="BM1177" i="5"/>
  <c r="BI1178" i="5"/>
  <c r="BJ1178" i="5"/>
  <c r="BK1178" i="5"/>
  <c r="BL1178" i="5"/>
  <c r="BM1178" i="5"/>
  <c r="BI1179" i="5"/>
  <c r="BJ1179" i="5"/>
  <c r="BK1179" i="5"/>
  <c r="BL1179" i="5"/>
  <c r="BM1179" i="5"/>
  <c r="BI1180" i="5"/>
  <c r="BJ1180" i="5"/>
  <c r="BK1180" i="5"/>
  <c r="BL1180" i="5"/>
  <c r="BM1180" i="5"/>
  <c r="BI1181" i="5"/>
  <c r="BJ1181" i="5"/>
  <c r="BK1181" i="5"/>
  <c r="BL1181" i="5"/>
  <c r="BM1181" i="5"/>
  <c r="BI1182" i="5"/>
  <c r="BJ1182" i="5"/>
  <c r="BK1182" i="5"/>
  <c r="BL1182" i="5"/>
  <c r="BM1182" i="5"/>
  <c r="BI1183" i="5"/>
  <c r="BJ1183" i="5"/>
  <c r="BK1183" i="5"/>
  <c r="BL1183" i="5"/>
  <c r="BM1183" i="5"/>
  <c r="BI1184" i="5"/>
  <c r="BJ1184" i="5"/>
  <c r="BK1184" i="5"/>
  <c r="BL1184" i="5"/>
  <c r="BM1184" i="5"/>
  <c r="BI1185" i="5"/>
  <c r="BJ1185" i="5"/>
  <c r="BK1185" i="5"/>
  <c r="BL1185" i="5"/>
  <c r="BM1185" i="5"/>
  <c r="BI1186" i="5"/>
  <c r="BJ1186" i="5"/>
  <c r="BK1186" i="5"/>
  <c r="BL1186" i="5"/>
  <c r="BM1186" i="5"/>
  <c r="BI1187" i="5"/>
  <c r="BJ1187" i="5"/>
  <c r="BK1187" i="5"/>
  <c r="BL1187" i="5"/>
  <c r="BM1187" i="5"/>
  <c r="BI1188" i="5"/>
  <c r="BJ1188" i="5"/>
  <c r="BK1188" i="5"/>
  <c r="BL1188" i="5"/>
  <c r="BM1188" i="5"/>
  <c r="BI1189" i="5"/>
  <c r="BJ1189" i="5"/>
  <c r="BK1189" i="5"/>
  <c r="BL1189" i="5"/>
  <c r="BM1189" i="5"/>
  <c r="BI1190" i="5"/>
  <c r="BJ1190" i="5"/>
  <c r="BK1190" i="5"/>
  <c r="BL1190" i="5"/>
  <c r="BM1190" i="5"/>
  <c r="BI1191" i="5"/>
  <c r="BJ1191" i="5"/>
  <c r="BK1191" i="5"/>
  <c r="BL1191" i="5"/>
  <c r="BM1191" i="5"/>
  <c r="BI1192" i="5"/>
  <c r="BJ1192" i="5"/>
  <c r="BK1192" i="5"/>
  <c r="BL1192" i="5"/>
  <c r="BM1192" i="5"/>
  <c r="BI1193" i="5"/>
  <c r="BJ1193" i="5"/>
  <c r="BK1193" i="5"/>
  <c r="BL1193" i="5"/>
  <c r="BM1193" i="5"/>
  <c r="BI1194" i="5"/>
  <c r="BJ1194" i="5"/>
  <c r="BK1194" i="5"/>
  <c r="BL1194" i="5"/>
  <c r="BM1194" i="5"/>
  <c r="BI1195" i="5"/>
  <c r="BJ1195" i="5"/>
  <c r="BK1195" i="5"/>
  <c r="BL1195" i="5"/>
  <c r="BM1195" i="5"/>
  <c r="BI1196" i="5"/>
  <c r="BJ1196" i="5"/>
  <c r="BK1196" i="5"/>
  <c r="BL1196" i="5"/>
  <c r="BM1196" i="5"/>
  <c r="BI1197" i="5"/>
  <c r="BJ1197" i="5"/>
  <c r="BK1197" i="5"/>
  <c r="BL1197" i="5"/>
  <c r="BM1197" i="5"/>
  <c r="BI1198" i="5"/>
  <c r="BJ1198" i="5"/>
  <c r="BK1198" i="5"/>
  <c r="BL1198" i="5"/>
  <c r="BM1198" i="5"/>
  <c r="BI1199" i="5"/>
  <c r="BJ1199" i="5"/>
  <c r="BK1199" i="5"/>
  <c r="BL1199" i="5"/>
  <c r="BM1199" i="5"/>
  <c r="BI1200" i="5"/>
  <c r="BJ1200" i="5"/>
  <c r="BK1200" i="5"/>
  <c r="BL1200" i="5"/>
  <c r="BM1200" i="5"/>
  <c r="BI1201" i="5"/>
  <c r="BJ1201" i="5"/>
  <c r="BK1201" i="5"/>
  <c r="BL1201" i="5"/>
  <c r="BM1201" i="5"/>
  <c r="BI1202" i="5"/>
  <c r="BJ1202" i="5"/>
  <c r="BK1202" i="5"/>
  <c r="BL1202" i="5"/>
  <c r="BM1202" i="5"/>
  <c r="BI1203" i="5"/>
  <c r="BJ1203" i="5"/>
  <c r="BK1203" i="5"/>
  <c r="BL1203" i="5"/>
  <c r="BM1203" i="5"/>
  <c r="BI1204" i="5"/>
  <c r="BJ1204" i="5"/>
  <c r="BK1204" i="5"/>
  <c r="BL1204" i="5"/>
  <c r="BM1204" i="5"/>
  <c r="BI1205" i="5"/>
  <c r="BJ1205" i="5"/>
  <c r="BK1205" i="5"/>
  <c r="BL1205" i="5"/>
  <c r="BM1205" i="5"/>
  <c r="BI1206" i="5"/>
  <c r="BJ1206" i="5"/>
  <c r="BK1206" i="5"/>
  <c r="BL1206" i="5"/>
  <c r="BM1206" i="5"/>
  <c r="BI1207" i="5"/>
  <c r="BJ1207" i="5"/>
  <c r="BK1207" i="5"/>
  <c r="BL1207" i="5"/>
  <c r="BM1207" i="5"/>
  <c r="BI1208" i="5"/>
  <c r="BJ1208" i="5"/>
  <c r="BK1208" i="5"/>
  <c r="BL1208" i="5"/>
  <c r="BM1208" i="5"/>
  <c r="BI1209" i="5"/>
  <c r="BJ1209" i="5"/>
  <c r="BK1209" i="5"/>
  <c r="BL1209" i="5"/>
  <c r="BM1209" i="5"/>
  <c r="BI1210" i="5"/>
  <c r="BJ1210" i="5"/>
  <c r="BK1210" i="5"/>
  <c r="BL1210" i="5"/>
  <c r="BM1210" i="5"/>
  <c r="BI1211" i="5"/>
  <c r="BJ1211" i="5"/>
  <c r="BK1211" i="5"/>
  <c r="BL1211" i="5"/>
  <c r="BM1211" i="5"/>
  <c r="BI1212" i="5"/>
  <c r="BJ1212" i="5"/>
  <c r="BK1212" i="5"/>
  <c r="BL1212" i="5"/>
  <c r="BM1212" i="5"/>
  <c r="BI1213" i="5"/>
  <c r="BJ1213" i="5"/>
  <c r="BK1213" i="5"/>
  <c r="BL1213" i="5"/>
  <c r="BM1213" i="5"/>
  <c r="BI1214" i="5"/>
  <c r="BJ1214" i="5"/>
  <c r="BK1214" i="5"/>
  <c r="BL1214" i="5"/>
  <c r="BM1214" i="5"/>
  <c r="BI1215" i="5"/>
  <c r="BJ1215" i="5"/>
  <c r="BK1215" i="5"/>
  <c r="BL1215" i="5"/>
  <c r="BM1215" i="5"/>
  <c r="BI1216" i="5"/>
  <c r="BJ1216" i="5"/>
  <c r="BK1216" i="5"/>
  <c r="BL1216" i="5"/>
  <c r="BM1216" i="5"/>
  <c r="BI1217" i="5"/>
  <c r="BJ1217" i="5"/>
  <c r="BK1217" i="5"/>
  <c r="BL1217" i="5"/>
  <c r="BM1217" i="5"/>
  <c r="BI1218" i="5"/>
  <c r="BJ1218" i="5"/>
  <c r="BK1218" i="5"/>
  <c r="BL1218" i="5"/>
  <c r="BM1218" i="5"/>
  <c r="BI1219" i="5"/>
  <c r="BJ1219" i="5"/>
  <c r="BK1219" i="5"/>
  <c r="BL1219" i="5"/>
  <c r="BM1219" i="5"/>
  <c r="BI1220" i="5"/>
  <c r="BJ1220" i="5"/>
  <c r="BK1220" i="5"/>
  <c r="BL1220" i="5"/>
  <c r="BM1220" i="5"/>
  <c r="BI1221" i="5"/>
  <c r="BJ1221" i="5"/>
  <c r="BK1221" i="5"/>
  <c r="BL1221" i="5"/>
  <c r="BM1221" i="5"/>
  <c r="BI1222" i="5"/>
  <c r="BJ1222" i="5"/>
  <c r="BK1222" i="5"/>
  <c r="BL1222" i="5"/>
  <c r="BM1222" i="5"/>
  <c r="BI1223" i="5"/>
  <c r="BJ1223" i="5"/>
  <c r="BK1223" i="5"/>
  <c r="BL1223" i="5"/>
  <c r="BM1223" i="5"/>
  <c r="BI1224" i="5"/>
  <c r="BJ1224" i="5"/>
  <c r="BK1224" i="5"/>
  <c r="BL1224" i="5"/>
  <c r="BM1224" i="5"/>
  <c r="BI1225" i="5"/>
  <c r="BJ1225" i="5"/>
  <c r="BK1225" i="5"/>
  <c r="BL1225" i="5"/>
  <c r="BM1225" i="5"/>
  <c r="BI1226" i="5"/>
  <c r="BJ1226" i="5"/>
  <c r="BK1226" i="5"/>
  <c r="BL1226" i="5"/>
  <c r="BM1226" i="5"/>
  <c r="BI1227" i="5"/>
  <c r="BJ1227" i="5"/>
  <c r="BK1227" i="5"/>
  <c r="BL1227" i="5"/>
  <c r="BM1227" i="5"/>
  <c r="BI1228" i="5"/>
  <c r="BJ1228" i="5"/>
  <c r="BK1228" i="5"/>
  <c r="BL1228" i="5"/>
  <c r="BM1228" i="5"/>
  <c r="BI1229" i="5"/>
  <c r="BJ1229" i="5"/>
  <c r="BK1229" i="5"/>
  <c r="BL1229" i="5"/>
  <c r="BM1229" i="5"/>
  <c r="BI1230" i="5"/>
  <c r="BJ1230" i="5"/>
  <c r="BK1230" i="5"/>
  <c r="BL1230" i="5"/>
  <c r="BM1230" i="5"/>
  <c r="BI1231" i="5"/>
  <c r="BJ1231" i="5"/>
  <c r="BK1231" i="5"/>
  <c r="BL1231" i="5"/>
  <c r="BM1231" i="5"/>
  <c r="BI1232" i="5"/>
  <c r="BJ1232" i="5"/>
  <c r="BK1232" i="5"/>
  <c r="BL1232" i="5"/>
  <c r="BM1232" i="5"/>
  <c r="BI1233" i="5"/>
  <c r="BJ1233" i="5"/>
  <c r="BK1233" i="5"/>
  <c r="BL1233" i="5"/>
  <c r="BM1233" i="5"/>
  <c r="BI1234" i="5"/>
  <c r="BJ1234" i="5"/>
  <c r="BK1234" i="5"/>
  <c r="BL1234" i="5"/>
  <c r="BM1234" i="5"/>
  <c r="BI1235" i="5"/>
  <c r="BJ1235" i="5"/>
  <c r="BK1235" i="5"/>
  <c r="BL1235" i="5"/>
  <c r="BM1235" i="5"/>
  <c r="BI1236" i="5"/>
  <c r="BJ1236" i="5"/>
  <c r="BK1236" i="5"/>
  <c r="BL1236" i="5"/>
  <c r="BM1236" i="5"/>
  <c r="BI1237" i="5"/>
  <c r="BJ1237" i="5"/>
  <c r="BK1237" i="5"/>
  <c r="BL1237" i="5"/>
  <c r="BM1237" i="5"/>
  <c r="BI1238" i="5"/>
  <c r="BJ1238" i="5"/>
  <c r="BK1238" i="5"/>
  <c r="BL1238" i="5"/>
  <c r="BM1238" i="5"/>
  <c r="BI1239" i="5"/>
  <c r="BJ1239" i="5"/>
  <c r="BK1239" i="5"/>
  <c r="BL1239" i="5"/>
  <c r="BM1239" i="5"/>
  <c r="BI1240" i="5"/>
  <c r="BJ1240" i="5"/>
  <c r="BK1240" i="5"/>
  <c r="BL1240" i="5"/>
  <c r="BM1240" i="5"/>
  <c r="BI1241" i="5"/>
  <c r="BJ1241" i="5"/>
  <c r="BK1241" i="5"/>
  <c r="BL1241" i="5"/>
  <c r="BM1241" i="5"/>
  <c r="BI1242" i="5"/>
  <c r="BJ1242" i="5"/>
  <c r="BK1242" i="5"/>
  <c r="BL1242" i="5"/>
  <c r="BM1242" i="5"/>
  <c r="BI1243" i="5"/>
  <c r="BJ1243" i="5"/>
  <c r="BK1243" i="5"/>
  <c r="BL1243" i="5"/>
  <c r="BM1243" i="5"/>
  <c r="BI1244" i="5"/>
  <c r="BJ1244" i="5"/>
  <c r="BK1244" i="5"/>
  <c r="BL1244" i="5"/>
  <c r="BM1244" i="5"/>
  <c r="BI1245" i="5"/>
  <c r="BJ1245" i="5"/>
  <c r="BK1245" i="5"/>
  <c r="BL1245" i="5"/>
  <c r="BM1245" i="5"/>
  <c r="BI1246" i="5"/>
  <c r="BJ1246" i="5"/>
  <c r="BK1246" i="5"/>
  <c r="BL1246" i="5"/>
  <c r="BM1246" i="5"/>
  <c r="BI1247" i="5"/>
  <c r="BJ1247" i="5"/>
  <c r="BK1247" i="5"/>
  <c r="BL1247" i="5"/>
  <c r="BM1247" i="5"/>
  <c r="BI1248" i="5"/>
  <c r="BJ1248" i="5"/>
  <c r="BK1248" i="5"/>
  <c r="BL1248" i="5"/>
  <c r="BM1248" i="5"/>
  <c r="BI1249" i="5"/>
  <c r="BJ1249" i="5"/>
  <c r="BK1249" i="5"/>
  <c r="BL1249" i="5"/>
  <c r="BM1249" i="5"/>
  <c r="BI1250" i="5"/>
  <c r="BJ1250" i="5"/>
  <c r="BK1250" i="5"/>
  <c r="BL1250" i="5"/>
  <c r="BM1250" i="5"/>
  <c r="BI1251" i="5"/>
  <c r="BJ1251" i="5"/>
  <c r="BK1251" i="5"/>
  <c r="BL1251" i="5"/>
  <c r="BM1251" i="5"/>
  <c r="BI1252" i="5"/>
  <c r="BJ1252" i="5"/>
  <c r="BK1252" i="5"/>
  <c r="BL1252" i="5"/>
  <c r="BM1252" i="5"/>
  <c r="BI1253" i="5"/>
  <c r="BJ1253" i="5"/>
  <c r="BK1253" i="5"/>
  <c r="BL1253" i="5"/>
  <c r="BM1253" i="5"/>
  <c r="BI1254" i="5"/>
  <c r="BJ1254" i="5"/>
  <c r="BK1254" i="5"/>
  <c r="BL1254" i="5"/>
  <c r="BM1254" i="5"/>
  <c r="BI1255" i="5"/>
  <c r="BJ1255" i="5"/>
  <c r="BK1255" i="5"/>
  <c r="BL1255" i="5"/>
  <c r="BM1255" i="5"/>
  <c r="BI1256" i="5"/>
  <c r="BJ1256" i="5"/>
  <c r="BK1256" i="5"/>
  <c r="BL1256" i="5"/>
  <c r="BM1256" i="5"/>
  <c r="BI1257" i="5"/>
  <c r="BJ1257" i="5"/>
  <c r="BK1257" i="5"/>
  <c r="BL1257" i="5"/>
  <c r="BM1257" i="5"/>
  <c r="BI1258" i="5"/>
  <c r="BJ1258" i="5"/>
  <c r="BK1258" i="5"/>
  <c r="BL1258" i="5"/>
  <c r="BM1258" i="5"/>
  <c r="BI1259" i="5"/>
  <c r="BJ1259" i="5"/>
  <c r="BK1259" i="5"/>
  <c r="BL1259" i="5"/>
  <c r="BM1259" i="5"/>
  <c r="BI1260" i="5"/>
  <c r="BJ1260" i="5"/>
  <c r="BK1260" i="5"/>
  <c r="BL1260" i="5"/>
  <c r="BM1260" i="5"/>
  <c r="BI1261" i="5"/>
  <c r="BJ1261" i="5"/>
  <c r="BK1261" i="5"/>
  <c r="BL1261" i="5"/>
  <c r="BM1261" i="5"/>
  <c r="BI1262" i="5"/>
  <c r="BJ1262" i="5"/>
  <c r="BK1262" i="5"/>
  <c r="BL1262" i="5"/>
  <c r="BM1262" i="5"/>
  <c r="BI1263" i="5"/>
  <c r="BJ1263" i="5"/>
  <c r="BK1263" i="5"/>
  <c r="BL1263" i="5"/>
  <c r="BM1263" i="5"/>
  <c r="BI1264" i="5"/>
  <c r="BJ1264" i="5"/>
  <c r="BK1264" i="5"/>
  <c r="BL1264" i="5"/>
  <c r="BM1264" i="5"/>
  <c r="BI1265" i="5"/>
  <c r="BJ1265" i="5"/>
  <c r="BK1265" i="5"/>
  <c r="BL1265" i="5"/>
  <c r="BM1265" i="5"/>
  <c r="BM2" i="5"/>
  <c r="BL2" i="5"/>
  <c r="BK2" i="5"/>
  <c r="BJ2" i="5"/>
  <c r="BI2" i="5"/>
</calcChain>
</file>

<file path=xl/sharedStrings.xml><?xml version="1.0" encoding="utf-8"?>
<sst xmlns="http://schemas.openxmlformats.org/spreadsheetml/2006/main" count="54360" uniqueCount="4195">
  <si>
    <t>AssetID</t>
  </si>
  <si>
    <t>Invest_ID</t>
  </si>
  <si>
    <t>Address</t>
  </si>
  <si>
    <t>Asset_Type</t>
  </si>
  <si>
    <t>StreetWater</t>
  </si>
  <si>
    <t>Depth</t>
  </si>
  <si>
    <t>Clogging</t>
  </si>
  <si>
    <t>Clog_Flooding</t>
  </si>
  <si>
    <t>Flood_Resp</t>
  </si>
  <si>
    <t>Flood_LOF</t>
  </si>
  <si>
    <t>Flood_COF</t>
  </si>
  <si>
    <t>Flood_Risk</t>
  </si>
  <si>
    <t>Crit_Defect</t>
  </si>
  <si>
    <t>Cond_Resp</t>
  </si>
  <si>
    <t>Cond_LOF</t>
  </si>
  <si>
    <t>Cond_COF</t>
  </si>
  <si>
    <t>Cond_Risk</t>
  </si>
  <si>
    <t>LOF</t>
  </si>
  <si>
    <t>COF</t>
  </si>
  <si>
    <t>Risk</t>
  </si>
  <si>
    <t xml:space="preserve">	15011 ASHLIGHT DR </t>
  </si>
  <si>
    <t>pipe</t>
  </si>
  <si>
    <t>no</t>
  </si>
  <si>
    <t>less_than_25%</t>
  </si>
  <si>
    <t>n_a</t>
  </si>
  <si>
    <t>5007 Jordanus Ct</t>
  </si>
  <si>
    <t>structure</t>
  </si>
  <si>
    <t>5017 Sirus Ln</t>
  </si>
  <si>
    <t>between_25%_to_50%</t>
  </si>
  <si>
    <t>yes</t>
  </si>
  <si>
    <t>local</t>
  </si>
  <si>
    <t>between_50%_to_75%</t>
  </si>
  <si>
    <t>greater_than_75%</t>
  </si>
  <si>
    <t>meets_cds</t>
  </si>
  <si>
    <t>11517 Cordage St</t>
  </si>
  <si>
    <t>unknown</t>
  </si>
  <si>
    <t xml:space="preserve">6618 REA CROFT DR </t>
  </si>
  <si>
    <t>local_limited</t>
  </si>
  <si>
    <t xml:space="preserve">5609 FIVE KNOLLS DR </t>
  </si>
  <si>
    <t>1919 Bangor Rd</t>
  </si>
  <si>
    <t>fails_retrofit</t>
  </si>
  <si>
    <t>2756 Coronet WY</t>
  </si>
  <si>
    <t>9822 Stewart Spring Ln Charlotte NC</t>
  </si>
  <si>
    <t xml:space="preserve">350 FRENCH ST </t>
  </si>
  <si>
    <t>driveway_private_drive</t>
  </si>
  <si>
    <t>513 Honeywood AV</t>
  </si>
  <si>
    <t>1800 Kenwood Av</t>
  </si>
  <si>
    <t xml:space="preserve">800 MILL CREEK LN </t>
  </si>
  <si>
    <t xml:space="preserve">6116 SHARON RD </t>
  </si>
  <si>
    <t>5158 Red Cedar Ln</t>
  </si>
  <si>
    <t>501 Billingsley Rd</t>
  </si>
  <si>
    <t>515 Westbury Rd</t>
  </si>
  <si>
    <t>501 Billingsley Rd Charlotte</t>
  </si>
  <si>
    <t>5901 Sardis Rd</t>
  </si>
  <si>
    <t>8409 Darcy Hopkins Dr</t>
  </si>
  <si>
    <t>12517 Bobhouse Dr</t>
  </si>
  <si>
    <t>12525 Bobhouse Dr</t>
  </si>
  <si>
    <t xml:space="preserve">3325 WOODBINE LN </t>
  </si>
  <si>
    <t>3325 WOODBINE LN</t>
  </si>
  <si>
    <t>120 Holly Ln</t>
  </si>
  <si>
    <t xml:space="preserve">717 Sweetgum Ln </t>
  </si>
  <si>
    <t>5517 PROVIDENCE GLEN RD</t>
  </si>
  <si>
    <t>4123 winedale lane</t>
  </si>
  <si>
    <t>701 Jerilyn Dr</t>
  </si>
  <si>
    <t xml:space="preserve">15139 WYNDHAM OAKS DR </t>
  </si>
  <si>
    <t>4124 Nathaniel Glen Ct Matthews NC</t>
  </si>
  <si>
    <t>1718 E 4th St Charlotte NC</t>
  </si>
  <si>
    <t xml:space="preserve"> 1110 Hazel St</t>
  </si>
  <si>
    <t>did_not_inspect</t>
  </si>
  <si>
    <t>10120 Brawley Ln</t>
  </si>
  <si>
    <t>2810 COLISEUM CENTRE DR</t>
  </si>
  <si>
    <t>2119 Kenmore Ave</t>
  </si>
  <si>
    <t>717 Sweetgum Ln</t>
  </si>
  <si>
    <t>1250 Betsy Dr</t>
  </si>
  <si>
    <t>4531 Rosecliff Dr</t>
  </si>
  <si>
    <t>6125 Creola Rd</t>
  </si>
  <si>
    <t>7636 Rawald Dr</t>
  </si>
  <si>
    <t xml:space="preserve">7442 Pirates Cove </t>
  </si>
  <si>
    <t>3007 High Ridge Rd</t>
  </si>
  <si>
    <t>5126 Coburn Ct Charlotte NC</t>
  </si>
  <si>
    <t>channel</t>
  </si>
  <si>
    <t>3416 Gray Moss Rd Charlotte NC</t>
  </si>
  <si>
    <t>1301 N. Caldwell St.</t>
  </si>
  <si>
    <t xml:space="preserve">12423 JACQUELYN CT </t>
  </si>
  <si>
    <t>3724 Sharon Rd</t>
  </si>
  <si>
    <t>1520 Brook Rd</t>
  </si>
  <si>
    <t>513 HONEYWOOD AV</t>
  </si>
  <si>
    <t xml:space="preserve">513 HONEYWOOD AV </t>
  </si>
  <si>
    <t>4208 Burning Tree Ln</t>
  </si>
  <si>
    <t>5901 Winburn Ln</t>
  </si>
  <si>
    <t>3433 Arklow rd</t>
  </si>
  <si>
    <t>3433 Arklow Rd</t>
  </si>
  <si>
    <t>15011 Ashlight DR</t>
  </si>
  <si>
    <t>2739 Travelers Ct</t>
  </si>
  <si>
    <t>707 Coulwood Dr</t>
  </si>
  <si>
    <t>2718 WAMATH DR</t>
  </si>
  <si>
    <t>7301 ENTWHISTLE CT</t>
  </si>
  <si>
    <t>9736 Stewart Spring Ln Charlotte NC</t>
  </si>
  <si>
    <t>9806 Stewart Spring Ln Charlotte NC</t>
  </si>
  <si>
    <t>7808 Montbrook Dr</t>
  </si>
  <si>
    <t>12422 Susanna Dr</t>
  </si>
  <si>
    <t>8534 Brookstead Dr.</t>
  </si>
  <si>
    <t>421 N. Tryon</t>
  </si>
  <si>
    <t>2609 DUNDEEN ST</t>
  </si>
  <si>
    <t>5403 Kincross Ln Charlotte</t>
  </si>
  <si>
    <t>6218 Old Corral St</t>
  </si>
  <si>
    <t xml:space="preserve">311 DOVER AV </t>
  </si>
  <si>
    <t xml:space="preserve">5021 CEDARFOREST DR </t>
  </si>
  <si>
    <t>3109 Colvard Park Wy</t>
  </si>
  <si>
    <t>2211 Carmine St.</t>
  </si>
  <si>
    <t>1701 Flynwood Dr</t>
  </si>
  <si>
    <t>9905 CHIMNEY CORNER CT</t>
  </si>
  <si>
    <t>625 Brackenbury Ln</t>
  </si>
  <si>
    <t>5901 WINBURN LN</t>
  </si>
  <si>
    <t xml:space="preserve">11450 FOGGY BANK LN </t>
  </si>
  <si>
    <t>collector_</t>
  </si>
  <si>
    <t>7632 Glencannon Dr</t>
  </si>
  <si>
    <t>13634 PACIFIC ECHO DR</t>
  </si>
  <si>
    <t>5331 Poplar Springs dr</t>
  </si>
  <si>
    <t>6353 Kelsey Dr.</t>
  </si>
  <si>
    <t>11325 Baronia Pl</t>
  </si>
  <si>
    <t>4331 Hazlitt Ct</t>
  </si>
  <si>
    <t>1162 Brighton Pl</t>
  </si>
  <si>
    <t>1514 Brook Rd</t>
  </si>
  <si>
    <t xml:space="preserve">1438 STERLING RD </t>
  </si>
  <si>
    <t>2626 Booker Av</t>
  </si>
  <si>
    <t>652 Ideal Way</t>
  </si>
  <si>
    <t>1557 Lynway Dr</t>
  </si>
  <si>
    <t>7115 Walnut Wood Dr</t>
  </si>
  <si>
    <t xml:space="preserve">9745 Paper Tree Rd </t>
  </si>
  <si>
    <t>4715 Calico Ct.</t>
  </si>
  <si>
    <t>3441 Nevin Brook Rd.</t>
  </si>
  <si>
    <t>5913 Olinda St</t>
  </si>
  <si>
    <t>2028 Hopedale Ave</t>
  </si>
  <si>
    <t>600 Westbury Rd</t>
  </si>
  <si>
    <t>6239 HERITAGE PL</t>
  </si>
  <si>
    <t>10101 Wood Ct</t>
  </si>
  <si>
    <t>5900 Preston Ln</t>
  </si>
  <si>
    <t>2233 Sutton Sorings Rd Charlotte NC</t>
  </si>
  <si>
    <t>10800 Wild Azalea Ln Charlotte NC</t>
  </si>
  <si>
    <t>2500 Bay St</t>
  </si>
  <si>
    <t>2301 Abelwood Rd</t>
  </si>
  <si>
    <t>8114 PARK VISTA CR</t>
  </si>
  <si>
    <t xml:space="preserve">2900 ROBINET PL </t>
  </si>
  <si>
    <t>441 E 36 st</t>
  </si>
  <si>
    <t>thoroughfare</t>
  </si>
  <si>
    <t>7114 Walnut woods</t>
  </si>
  <si>
    <t xml:space="preserve">3319 Cross winds </t>
  </si>
  <si>
    <t>2001 Broadleaf Pl</t>
  </si>
  <si>
    <t>10006 Fairway Ridge Rd Charlotte NC</t>
  </si>
  <si>
    <t xml:space="preserve">5412 REALTREE LN </t>
  </si>
  <si>
    <t>2002 Ventura Av</t>
  </si>
  <si>
    <t>detached_garage_shed_&gt;_150_sq_f</t>
  </si>
  <si>
    <t>2226 Lanier Av</t>
  </si>
  <si>
    <t xml:space="preserve">822 VALLEY RIDGE RD </t>
  </si>
  <si>
    <t>1110 Jenkins Dr</t>
  </si>
  <si>
    <t>1130 Laurel Park Ln</t>
  </si>
  <si>
    <t>505 S CEDAR ST</t>
  </si>
  <si>
    <t>6120 Bridgeport Dr</t>
  </si>
  <si>
    <t>4911 Brompton Ln</t>
  </si>
  <si>
    <t>3115 Wilkinson Bv.</t>
  </si>
  <si>
    <t>2326 Sandy Porter Rd</t>
  </si>
  <si>
    <t>3403 Lazy Day Ln</t>
  </si>
  <si>
    <t>2416 Lydia Av</t>
  </si>
  <si>
    <t>connectivity</t>
  </si>
  <si>
    <t xml:space="preserve">17308 BRIGHTSTONE CT </t>
  </si>
  <si>
    <t>3907 ASHTON DR</t>
  </si>
  <si>
    <t>2500 Briargrove Dr</t>
  </si>
  <si>
    <t>2227 Gooseberry Rd</t>
  </si>
  <si>
    <t>2239 Gooseberry Rd</t>
  </si>
  <si>
    <t>17435 CAMPBELL HALL CT</t>
  </si>
  <si>
    <t>6236 Sharon Hills Rd</t>
  </si>
  <si>
    <t>5021 CEDARFOREST DR</t>
  </si>
  <si>
    <t>511 Ethel Ct</t>
  </si>
  <si>
    <t>ffe_principal_structure</t>
  </si>
  <si>
    <t>1201 GUM TREE LN</t>
  </si>
  <si>
    <t>1825 Back Creek Dr</t>
  </si>
  <si>
    <t>2024 O'Hara Dr</t>
  </si>
  <si>
    <t xml:space="preserve">4715 Calico Ct.  </t>
  </si>
  <si>
    <t>1108 Elm St</t>
  </si>
  <si>
    <t>10909 Slalom Hill Rd</t>
  </si>
  <si>
    <t>2132 Stratford Av</t>
  </si>
  <si>
    <t xml:space="preserve">3101 STAFFORD DR </t>
  </si>
  <si>
    <t xml:space="preserve">	3101 STAFFORD DR</t>
  </si>
  <si>
    <t>4129 Tamerlane</t>
  </si>
  <si>
    <t>4900 Butterwick Ln</t>
  </si>
  <si>
    <t xml:space="preserve">2323 CENTER PARK DR </t>
  </si>
  <si>
    <t>6103 Darden Ct</t>
  </si>
  <si>
    <t>5122 Auburndale Rd</t>
  </si>
  <si>
    <t>2730 Hutchison-McDonald Rd</t>
  </si>
  <si>
    <t>8724 Bodkin Ct</t>
  </si>
  <si>
    <t>4722 Tennille Ct</t>
  </si>
  <si>
    <t>8534 Brookstead Dr</t>
  </si>
  <si>
    <t>1601 Remount AV</t>
  </si>
  <si>
    <t>8500 Hornwood Ct</t>
  </si>
  <si>
    <t xml:space="preserve">12537 PRESERVATION POINTE DR </t>
  </si>
  <si>
    <t xml:space="preserve">6618 OLD REID RD </t>
  </si>
  <si>
    <t>10142 Victoria Mill Ct</t>
  </si>
  <si>
    <t xml:space="preserve">10142 VICTORIA MILL CT </t>
  </si>
  <si>
    <t>2466 Scott Av</t>
  </si>
  <si>
    <t>626 Pecan Ave</t>
  </si>
  <si>
    <t>221 Farmhurst Dr.</t>
  </si>
  <si>
    <t>fails_cds_meets_retrofit</t>
  </si>
  <si>
    <t>505 S Hoskins Rd</t>
  </si>
  <si>
    <t xml:space="preserve">8900 WINDSONG DR </t>
  </si>
  <si>
    <t>3708 teaberry ct</t>
  </si>
  <si>
    <t>10214 Rocky Ford Club Rd.</t>
  </si>
  <si>
    <t>15139 WYNDHAM OAKS DR</t>
  </si>
  <si>
    <t>2845 West Bv</t>
  </si>
  <si>
    <t>4100 Steele Oaks Dr</t>
  </si>
  <si>
    <t>1216 Braeburn Rd</t>
  </si>
  <si>
    <t>4600 Sharon View Rd Charlotte NC</t>
  </si>
  <si>
    <t>7821 Pebbleridge Dr</t>
  </si>
  <si>
    <t>2220 Retana Dr</t>
  </si>
  <si>
    <t>6732 CARMEL HILLS DR</t>
  </si>
  <si>
    <t>1700 Montana dr</t>
  </si>
  <si>
    <t>4724 Autumn Leaf Ln</t>
  </si>
  <si>
    <t>1340 Fox Run Dr</t>
  </si>
  <si>
    <t>736 Sardis Ln</t>
  </si>
  <si>
    <t>6707 Riva Ridge Ct.</t>
  </si>
  <si>
    <t>507 Burroughs St.</t>
  </si>
  <si>
    <t xml:space="preserve">4713 MURRAYHILL RD </t>
  </si>
  <si>
    <t>2107 Flint Glenn Ln.</t>
  </si>
  <si>
    <t>6408 Bridlewood Ln</t>
  </si>
  <si>
    <t>601 W Arrowood Rd</t>
  </si>
  <si>
    <t>1000 Burnley Rd</t>
  </si>
  <si>
    <t>2552 Vail Ave</t>
  </si>
  <si>
    <t xml:space="preserve">1900 STERLING RD </t>
  </si>
  <si>
    <t xml:space="preserve">11832 LAUREL GROVE LN </t>
  </si>
  <si>
    <t>4204 WATERFORD DR</t>
  </si>
  <si>
    <t>4701 DAWNRIDGE DR</t>
  </si>
  <si>
    <t>1204 Dade St</t>
  </si>
  <si>
    <t xml:space="preserve">2009 HEYWOOD AV </t>
  </si>
  <si>
    <t>7302 Amberwood Ct</t>
  </si>
  <si>
    <t>5025 Banfshire Rd.</t>
  </si>
  <si>
    <t>9040 Raintree Ln</t>
  </si>
  <si>
    <t xml:space="preserve">1912 CUMBERLAND AV </t>
  </si>
  <si>
    <t>5327 Henderson Valley Ln</t>
  </si>
  <si>
    <t>718 EDGEGREEN DR</t>
  </si>
  <si>
    <t>4050 Briarhill Dr</t>
  </si>
  <si>
    <t>4200 MURRAYHILL RD</t>
  </si>
  <si>
    <t>1316 Marble St</t>
  </si>
  <si>
    <t>3308 French Woods Rd</t>
  </si>
  <si>
    <t>3803 Atlas Dr.</t>
  </si>
  <si>
    <t>554 W Kingston Ave</t>
  </si>
  <si>
    <t>1108 CONTINENTAL BV</t>
  </si>
  <si>
    <t>3115 Wilkinson Bv</t>
  </si>
  <si>
    <t>6412 Windyrush Rd</t>
  </si>
  <si>
    <t>1610 Industrial Center Circle</t>
  </si>
  <si>
    <t>6129 Spanish Moss Ln</t>
  </si>
  <si>
    <t xml:space="preserve">11000 TRADEWINDS LN </t>
  </si>
  <si>
    <t>5624 Executive Center Dr</t>
  </si>
  <si>
    <t xml:space="preserve">15403 PRESCOTT HILL AV </t>
  </si>
  <si>
    <t>15011 ASHLIGHT DR</t>
  </si>
  <si>
    <t>6710 Water Mill Ct.</t>
  </si>
  <si>
    <t>2964 Dunlavin Way</t>
  </si>
  <si>
    <t>1110 Jenkins Dr.</t>
  </si>
  <si>
    <t>3718 Burntwood Ct</t>
  </si>
  <si>
    <t>1306 Polk St</t>
  </si>
  <si>
    <t xml:space="preserve">3114 SPRING VALLEY RD </t>
  </si>
  <si>
    <t xml:space="preserve">2615 MCCLINTOCK RD </t>
  </si>
  <si>
    <t>4417 Yancey Rd</t>
  </si>
  <si>
    <t xml:space="preserve">6732 CARMEL HILLS DR </t>
  </si>
  <si>
    <t>6072 St John Ln</t>
  </si>
  <si>
    <t>1954 Shoreham Dr</t>
  </si>
  <si>
    <t>5807 Third St</t>
  </si>
  <si>
    <t>652 ideal way</t>
  </si>
  <si>
    <t>3244 East Ford Rd Charlotte NC</t>
  </si>
  <si>
    <t>5446 Cambridge Bay Dr</t>
  </si>
  <si>
    <t xml:space="preserve">3057 NORTHAMPTON DR </t>
  </si>
  <si>
    <t xml:space="preserve">4200 MURRAYHILL RD </t>
  </si>
  <si>
    <t>8214 Misty Eve Ln</t>
  </si>
  <si>
    <t xml:space="preserve">2418 WINDING RIVER DR </t>
  </si>
  <si>
    <t>12030 Fox Glen rd.</t>
  </si>
  <si>
    <t xml:space="preserve">2436 CRESTVIEW DR </t>
  </si>
  <si>
    <t>3500 Burkland Dr</t>
  </si>
  <si>
    <t>1026 Montford Dr</t>
  </si>
  <si>
    <t>224 N Canterbury Rd</t>
  </si>
  <si>
    <t>238 N Canterbury Rd</t>
  </si>
  <si>
    <t>1719 Lumarka Dr</t>
  </si>
  <si>
    <t>2126 Foxcroft Woods Ln</t>
  </si>
  <si>
    <t>3251 Freedom Dr</t>
  </si>
  <si>
    <t>8410 Darcy Hopkins Dr</t>
  </si>
  <si>
    <t>401 N Kings Dr</t>
  </si>
  <si>
    <t>6307 Sardis Rd</t>
  </si>
  <si>
    <t>2834 EASTBURN RD</t>
  </si>
  <si>
    <t xml:space="preserve">2500 Briargrove </t>
  </si>
  <si>
    <t>10225 Western Ridge Rd</t>
  </si>
  <si>
    <t>923 Kings Dr</t>
  </si>
  <si>
    <t>2901 Oneida Rd</t>
  </si>
  <si>
    <t>10734 Mountain Springs Dr</t>
  </si>
  <si>
    <t>8637 Crows Nest Ln</t>
  </si>
  <si>
    <t>crawl_space</t>
  </si>
  <si>
    <t xml:space="preserve">2203 Winding River </t>
  </si>
  <si>
    <t>3210 CPCC HARRIS CAMPUS DR</t>
  </si>
  <si>
    <t>310 Glen Oaks Rd</t>
  </si>
  <si>
    <t>3416 Gray Moss Rd</t>
  </si>
  <si>
    <t>7119 Colleton Pl</t>
  </si>
  <si>
    <t xml:space="preserve">11508 STONEBRIAR DR </t>
  </si>
  <si>
    <t>10735 HUNTINGTON MEADOW LN</t>
  </si>
  <si>
    <t>11400 Mallard Creek Rd</t>
  </si>
  <si>
    <t>2212 QUEENS RD EAST</t>
  </si>
  <si>
    <t>4727 Benridge Ln Charlotte NC</t>
  </si>
  <si>
    <t>4727 Benridge Ln</t>
  </si>
  <si>
    <t>7151 Candlewyck Ln</t>
  </si>
  <si>
    <t>1219 Redcoat Dr</t>
  </si>
  <si>
    <t>3327 N Davidson St</t>
  </si>
  <si>
    <t>10512 FLENNIGAN WY</t>
  </si>
  <si>
    <t>10409 Gold Pan Rd</t>
  </si>
  <si>
    <t xml:space="preserve">1201 IVERLEIGH TL </t>
  </si>
  <si>
    <t xml:space="preserve">3503 ABBEY HILL LN </t>
  </si>
  <si>
    <t>2100 Bay St</t>
  </si>
  <si>
    <t xml:space="preserve">917 W HILL ST </t>
  </si>
  <si>
    <t xml:space="preserve">441 E 36 St </t>
  </si>
  <si>
    <t>8001 Bella Vista ct</t>
  </si>
  <si>
    <t>8429 Barncliff Rd</t>
  </si>
  <si>
    <t>5525 Nations Ford Rd</t>
  </si>
  <si>
    <t>10212 Roundleaf Dr</t>
  </si>
  <si>
    <t>730 Windsor Oak Ct</t>
  </si>
  <si>
    <t>4900 Chestnut Knoll Ln</t>
  </si>
  <si>
    <t>5228 Tresham Ct</t>
  </si>
  <si>
    <t>1301 East Barden Rd</t>
  </si>
  <si>
    <t>2432 Briargrove dr</t>
  </si>
  <si>
    <t>4505 Nora's Path Rd Charlotte NC</t>
  </si>
  <si>
    <t>254 N Canterbury Rd</t>
  </si>
  <si>
    <t xml:space="preserve">4109 WATERFORD DR </t>
  </si>
  <si>
    <t>2500 Park Road</t>
  </si>
  <si>
    <t>9011 Morgan Downs Ct</t>
  </si>
  <si>
    <t>5124 Park Rd</t>
  </si>
  <si>
    <t>4446 Magnolia Bridge Rd</t>
  </si>
  <si>
    <t>Barringer Dr 3122</t>
  </si>
  <si>
    <t xml:space="preserve">8025 STRAWBERRY POINT DR </t>
  </si>
  <si>
    <t>2805 Olympus DR</t>
  </si>
  <si>
    <t>2128 Kenwood Terrace Dr</t>
  </si>
  <si>
    <t>5727 Charing Pl</t>
  </si>
  <si>
    <t>4226 Silvermere Wy</t>
  </si>
  <si>
    <t>4426 Silvermere Wy</t>
  </si>
  <si>
    <t>5727 Charing Pl Charlotte NC</t>
  </si>
  <si>
    <t>2756 Coronet wy</t>
  </si>
  <si>
    <t>3340 Balsam Tree Dr.</t>
  </si>
  <si>
    <t>5618 Waverly Lynn Ln</t>
  </si>
  <si>
    <t>5516 Bentgrass Run Dr.</t>
  </si>
  <si>
    <t>4319 Belknap Rd</t>
  </si>
  <si>
    <t>8438 Blue Aster Ln.</t>
  </si>
  <si>
    <t>7608 Dorn Circle</t>
  </si>
  <si>
    <t>4101 St Timms Ct</t>
  </si>
  <si>
    <t xml:space="preserve">5313 WALNUT GROVE LN </t>
  </si>
  <si>
    <t>2849 Cowles Rd</t>
  </si>
  <si>
    <t xml:space="preserve">1435 QUAIL ST </t>
  </si>
  <si>
    <t>1518 Coventry Rd</t>
  </si>
  <si>
    <t>918 Valley Ridge Rd</t>
  </si>
  <si>
    <t>1634 Red Robin St</t>
  </si>
  <si>
    <t>2235 Gooseberry Rd</t>
  </si>
  <si>
    <t>2203 Winding River DR</t>
  </si>
  <si>
    <t xml:space="preserve">8437 CULLINGFORD LN </t>
  </si>
  <si>
    <t>5126 Park Rd</t>
  </si>
  <si>
    <t>6301 Wheeler Dr</t>
  </si>
  <si>
    <t>7038 Reeves St.</t>
  </si>
  <si>
    <t>4602 Palladium Pl</t>
  </si>
  <si>
    <t>1124 Shady Bluff Dr</t>
  </si>
  <si>
    <t>1415 DREXEL PL</t>
  </si>
  <si>
    <t xml:space="preserve">5424 Victoria Av </t>
  </si>
  <si>
    <t>7610 Quail Park Dr</t>
  </si>
  <si>
    <t>3616 Denson Pl</t>
  </si>
  <si>
    <t xml:space="preserve">10900 BALLANTYNE CROSSING AV </t>
  </si>
  <si>
    <t>14924 Aven Creek CT</t>
  </si>
  <si>
    <t xml:space="preserve">10747 SUMMITT TREE CT </t>
  </si>
  <si>
    <t>4531 Mullens Ford Rd</t>
  </si>
  <si>
    <t>221 Farmhurst dr.</t>
  </si>
  <si>
    <t>7127 Henderson Valley Ln.</t>
  </si>
  <si>
    <t>7127 Henderson Valley Ln</t>
  </si>
  <si>
    <t>3424 Colony Rd</t>
  </si>
  <si>
    <t>7304 Pence Rd</t>
  </si>
  <si>
    <t>5011 Delivau Dr</t>
  </si>
  <si>
    <t>8414 Darcy Hopkins Dr</t>
  </si>
  <si>
    <t>125 Ross Moore Av</t>
  </si>
  <si>
    <t xml:space="preserve">12010 Summerberry Ct </t>
  </si>
  <si>
    <t xml:space="preserve">441 E 36 st </t>
  </si>
  <si>
    <t xml:space="preserve">11023 HARRISON'S CROSSING AV </t>
  </si>
  <si>
    <t>10734Mountain Springs Dr</t>
  </si>
  <si>
    <t>8215 Misty Eve Ln</t>
  </si>
  <si>
    <t>2000 New Hope Rd</t>
  </si>
  <si>
    <t>12030 Goodrich Dr</t>
  </si>
  <si>
    <t>3406 Green Park Cr</t>
  </si>
  <si>
    <t xml:space="preserve">4201 TOTTENHAM RD </t>
  </si>
  <si>
    <t>6918 Pleasant Dr</t>
  </si>
  <si>
    <t>1837 Dallas Ave</t>
  </si>
  <si>
    <t>2500 Briargrove</t>
  </si>
  <si>
    <t>2730 Hutchison-McDonald Rd.</t>
  </si>
  <si>
    <t>5927 Providence Glen Rd</t>
  </si>
  <si>
    <t>12021 Fox Glen Rd</t>
  </si>
  <si>
    <t>1421 Painter Pl Charlotte</t>
  </si>
  <si>
    <t>1434 Fox Run Dr</t>
  </si>
  <si>
    <t>3144 Freedom DR</t>
  </si>
  <si>
    <t>800 mill creek ln</t>
  </si>
  <si>
    <t>2625 Walker Rd</t>
  </si>
  <si>
    <t>1418 Moondance Ln</t>
  </si>
  <si>
    <t xml:space="preserve">8128 TROTTER RD </t>
  </si>
  <si>
    <t>4625 Colony Rd</t>
  </si>
  <si>
    <t>3100 Kingsnorth Rd</t>
  </si>
  <si>
    <t>5126 Havilon Ct Charlotte NC</t>
  </si>
  <si>
    <t xml:space="preserve">6337 WHISPERING BROOK CT </t>
  </si>
  <si>
    <t>3800 Sedgewood Cr Charlotte NC</t>
  </si>
  <si>
    <t>800 Mill Creek Ln</t>
  </si>
  <si>
    <t xml:space="preserve">1415 DREXEL PL </t>
  </si>
  <si>
    <t>2220 Vail Ave</t>
  </si>
  <si>
    <t>2301 Vail Ave</t>
  </si>
  <si>
    <t xml:space="preserve">2231 COLONY RD </t>
  </si>
  <si>
    <t>5316 Kimmerly Glen Ln</t>
  </si>
  <si>
    <t>15509 Prescott Hill Av</t>
  </si>
  <si>
    <t xml:space="preserve">6221 BEVINGTON PL </t>
  </si>
  <si>
    <t>8115 Sealey Ct</t>
  </si>
  <si>
    <t>6534 Covecreek Dr</t>
  </si>
  <si>
    <t>10501 Andiron Dr</t>
  </si>
  <si>
    <t>940 N. Davidson St.</t>
  </si>
  <si>
    <t>3123 Windbluff Dr</t>
  </si>
  <si>
    <t>1240 Charlottetowne Ave</t>
  </si>
  <si>
    <t>1616 Central Ave</t>
  </si>
  <si>
    <t>1520 Beckwith Pl</t>
  </si>
  <si>
    <t>1512 Shamrock Dr</t>
  </si>
  <si>
    <t xml:space="preserve">626 HARTFORD AV </t>
  </si>
  <si>
    <t xml:space="preserve">901 HOMEWOOD PL </t>
  </si>
  <si>
    <t xml:space="preserve">2114 VARDEN CT </t>
  </si>
  <si>
    <t>1335 Lynbrook Dr</t>
  </si>
  <si>
    <t xml:space="preserve">8401 FALLSDALE DR </t>
  </si>
  <si>
    <t>1847 Arnold Dr.</t>
  </si>
  <si>
    <t>3435 Northerly Rd.</t>
  </si>
  <si>
    <t>4101 Rutgers Av</t>
  </si>
  <si>
    <t>6806 Delta Lake  Dr.</t>
  </si>
  <si>
    <t>4832 Woodway Pl</t>
  </si>
  <si>
    <t>6221 BEVINGTON PL</t>
  </si>
  <si>
    <t>1421 Shamrock Dr</t>
  </si>
  <si>
    <t>2421 The plaza</t>
  </si>
  <si>
    <t xml:space="preserve">740 Seldon Dr </t>
  </si>
  <si>
    <t>13920 Brownfield Trail Ct</t>
  </si>
  <si>
    <t>11912 Mallard Ridge Dr.</t>
  </si>
  <si>
    <t>401 Meadwobrook Rd</t>
  </si>
  <si>
    <t>5126 Havilon Ct</t>
  </si>
  <si>
    <t xml:space="preserve">5900 ELMWOOD CR </t>
  </si>
  <si>
    <t>5223 Gorham Dr</t>
  </si>
  <si>
    <t>5538 Camelot Dr</t>
  </si>
  <si>
    <t>7807 Surreywood Pl</t>
  </si>
  <si>
    <t>2808 BURNT MILL RD</t>
  </si>
  <si>
    <t>8901 Douglas Dr</t>
  </si>
  <si>
    <t>9835 Veronica Ln</t>
  </si>
  <si>
    <t>9407 Covedale Dr</t>
  </si>
  <si>
    <t>2418 WINDING RIVER DR</t>
  </si>
  <si>
    <t>12429 OVERLOOK MOUNTAIN DR</t>
  </si>
  <si>
    <t>6825 WANNAMAKER LN</t>
  </si>
  <si>
    <t>5012 Helena Park Ln</t>
  </si>
  <si>
    <t>4700 Heatherton Pl Charlotte NC</t>
  </si>
  <si>
    <t>3609 Croft haven Dr.</t>
  </si>
  <si>
    <t>12532 Oakton Hunt Dr.</t>
  </si>
  <si>
    <t>6013 Twin Brook Dr.</t>
  </si>
  <si>
    <t>2203 PLEASANT DALE DR</t>
  </si>
  <si>
    <t>5801 General Commerce Dr</t>
  </si>
  <si>
    <t>11630 Texland Bv</t>
  </si>
  <si>
    <t>1520 brook rd</t>
  </si>
  <si>
    <t>1351 Choyce Av</t>
  </si>
  <si>
    <t>405 Heathcliff ST</t>
  </si>
  <si>
    <t>4722 Tennille Ct.</t>
  </si>
  <si>
    <t xml:space="preserve">4200 Rounding Run </t>
  </si>
  <si>
    <t>644 Diana Dr</t>
  </si>
  <si>
    <t>9801 Dusty Cedar Ct.</t>
  </si>
  <si>
    <t>2203 Winding River Dr</t>
  </si>
  <si>
    <t>1926 Truman Rd</t>
  </si>
  <si>
    <t>3037 Attaberry Dr</t>
  </si>
  <si>
    <t>3714 Seaman Dr</t>
  </si>
  <si>
    <t>12310 Dixie Ann Dr.</t>
  </si>
  <si>
    <t>6717 Harrison Rd Charlotte NC</t>
  </si>
  <si>
    <t>12325 Creektree Ct</t>
  </si>
  <si>
    <t>101 S Laurel Ave</t>
  </si>
  <si>
    <t>emergency_route</t>
  </si>
  <si>
    <t>1803 Catawba Av</t>
  </si>
  <si>
    <t>6907 Lowen Rd.</t>
  </si>
  <si>
    <t>12613 Headquarters Farm Rd.</t>
  </si>
  <si>
    <t>2110 PITAL CT</t>
  </si>
  <si>
    <t>1700 Truman Rd</t>
  </si>
  <si>
    <t>4708 Oglukian</t>
  </si>
  <si>
    <t>1930 PHEASANT GLEN RD</t>
  </si>
  <si>
    <t>2111 Parson St.</t>
  </si>
  <si>
    <t>9801 Southampton Commons Dr</t>
  </si>
  <si>
    <t>5122 Auburndale</t>
  </si>
  <si>
    <t>10531 Pickerel Ln</t>
  </si>
  <si>
    <t>3503 ABBEY HILL LN</t>
  </si>
  <si>
    <t>1500 Shamrock Dr</t>
  </si>
  <si>
    <t>1162 Brighton Place</t>
  </si>
  <si>
    <t xml:space="preserve">12017 PLANTERS ESTATES DR </t>
  </si>
  <si>
    <t xml:space="preserve">2643 MULBERRY POND DR </t>
  </si>
  <si>
    <t xml:space="preserve">	5808 BEACONSFIELD RD</t>
  </si>
  <si>
    <t>6034 Black Bear Ct</t>
  </si>
  <si>
    <t>6430 Windyrush Rd</t>
  </si>
  <si>
    <t>2000 knickerbocker dr</t>
  </si>
  <si>
    <t>4209 Burning Tree Dr</t>
  </si>
  <si>
    <t>421 Clanton Rd</t>
  </si>
  <si>
    <t>1845 Pinewood Cr</t>
  </si>
  <si>
    <t>2026 Knell Dr  Charlotte NC</t>
  </si>
  <si>
    <t>1028 Morning Glory Dr.</t>
  </si>
  <si>
    <t>1504 Kensington Dr</t>
  </si>
  <si>
    <t>5610 Robinhood Rd</t>
  </si>
  <si>
    <t>5601 Robinhood Rd</t>
  </si>
  <si>
    <t>4323 La Brea Dr</t>
  </si>
  <si>
    <t>8205 Bar Harbor Ln</t>
  </si>
  <si>
    <t xml:space="preserve">1322 GALESBURG ST </t>
  </si>
  <si>
    <t>1418 Armory Dr</t>
  </si>
  <si>
    <t xml:space="preserve">8731 EARTHENWARE DR </t>
  </si>
  <si>
    <t>3500 E Independence Bv</t>
  </si>
  <si>
    <t>701 TUCKASEEGEE RD</t>
  </si>
  <si>
    <t>741 Kenilworth Ave</t>
  </si>
  <si>
    <t>4632 Somerdale Ln</t>
  </si>
  <si>
    <t>2431 VAIL AV</t>
  </si>
  <si>
    <t>1425 Shamrock Dr</t>
  </si>
  <si>
    <t>721 Wingate Dr</t>
  </si>
  <si>
    <t>2529 Oneida Rd.</t>
  </si>
  <si>
    <t>1721 Weststone Dr</t>
  </si>
  <si>
    <t>5901 Skyline Dr</t>
  </si>
  <si>
    <t>5301 Buckingham Dr</t>
  </si>
  <si>
    <t>716 Kennedy St</t>
  </si>
  <si>
    <t>1131 Lynbrook Dr</t>
  </si>
  <si>
    <t>9718 FOREST DR</t>
  </si>
  <si>
    <t>2030 N. Tryon st.</t>
  </si>
  <si>
    <t>5132 Buckingham Dr</t>
  </si>
  <si>
    <t>11250 WALLAND LN</t>
  </si>
  <si>
    <t xml:space="preserve">305 TRIBUNE DR </t>
  </si>
  <si>
    <t xml:space="preserve">11517 CORDAGE ST </t>
  </si>
  <si>
    <t>4832 WOODWAY PL</t>
  </si>
  <si>
    <t>6621 Santa Cruz Tl</t>
  </si>
  <si>
    <t>6831 Pin Oak Ct</t>
  </si>
  <si>
    <t>4402 Poplar Grove Dr</t>
  </si>
  <si>
    <t>1826 Shoreham Dr</t>
  </si>
  <si>
    <t>1919 Shoreham Dr</t>
  </si>
  <si>
    <t>1834 Shoreham Dr</t>
  </si>
  <si>
    <t>9824 Stewart Spring Ln Charlotte NC</t>
  </si>
  <si>
    <t xml:space="preserve">4701 DAWNRIDGE DR </t>
  </si>
  <si>
    <t>6822 Wagon Oak Ln</t>
  </si>
  <si>
    <t xml:space="preserve">425 CAMPUS ST </t>
  </si>
  <si>
    <t>2432 Briargrove Dr</t>
  </si>
  <si>
    <t>6501 Tuskan Dr</t>
  </si>
  <si>
    <t xml:space="preserve">3201 SEVEN EAGLES </t>
  </si>
  <si>
    <t>1225 Weymouth Ln</t>
  </si>
  <si>
    <t>5118 Piper Glen Dr Charlotte NC</t>
  </si>
  <si>
    <t>9800 Warwickshire Ln Charlotte NC</t>
  </si>
  <si>
    <t xml:space="preserve">8635 WATERROCK RD </t>
  </si>
  <si>
    <t>6319 Day Lilly Ln</t>
  </si>
  <si>
    <t>4804 Benthaven Ln.</t>
  </si>
  <si>
    <t>5808 HORNET DR</t>
  </si>
  <si>
    <t>649 Diana Dr</t>
  </si>
  <si>
    <t>6012 Crossbow Ct</t>
  </si>
  <si>
    <t>531 NORWOOD DR</t>
  </si>
  <si>
    <t xml:space="preserve">10023 PARADISE RIDGE RD </t>
  </si>
  <si>
    <t>2700 ROSWELL AV</t>
  </si>
  <si>
    <t xml:space="preserve">2210 COLONY RD </t>
  </si>
  <si>
    <t>1518 Windy Ridge Rd</t>
  </si>
  <si>
    <t>7701 Briardale Dr.</t>
  </si>
  <si>
    <t>1901 Summerhill Dr</t>
  </si>
  <si>
    <t>1719 Lumarka Dr Charlotte NC</t>
  </si>
  <si>
    <t>6025 Springhouse Ln</t>
  </si>
  <si>
    <t>7731 Dunoon Ln</t>
  </si>
  <si>
    <t>5016 Autumn Oak Dr.</t>
  </si>
  <si>
    <t>11517 Cordage ST</t>
  </si>
  <si>
    <t>3115 planters ridge rd</t>
  </si>
  <si>
    <t>3207 Kalynne ST</t>
  </si>
  <si>
    <t xml:space="preserve">1301 EXCHANGE ST </t>
  </si>
  <si>
    <t>2809 TUCKASEEGEE RD</t>
  </si>
  <si>
    <t>400 W ARROWOOD RD</t>
  </si>
  <si>
    <t>400 Beverly Circle</t>
  </si>
  <si>
    <t>3951 Farlow Rd.</t>
  </si>
  <si>
    <t>2756 Coronet Wy</t>
  </si>
  <si>
    <t>501 Billingsley Rd Charlotte NC</t>
  </si>
  <si>
    <t>2401 Kendall Dr.</t>
  </si>
  <si>
    <t xml:space="preserve">7043 BLITHE LOW PL </t>
  </si>
  <si>
    <t>3020 Ridge Rd.</t>
  </si>
  <si>
    <t>1330 E 4th St</t>
  </si>
  <si>
    <t>4335 Columbine Cr Charlotte NC</t>
  </si>
  <si>
    <t>8401 Darcy Hopkins Dr</t>
  </si>
  <si>
    <t>15129 Strathmor Dr</t>
  </si>
  <si>
    <t>8325 Prince George Rd</t>
  </si>
  <si>
    <t>5601 Doncaster Dr</t>
  </si>
  <si>
    <t xml:space="preserve">3401 JOHNNY CAKE LN </t>
  </si>
  <si>
    <t>1415 Hamilton  St</t>
  </si>
  <si>
    <t>5936 Bridlewood Ln</t>
  </si>
  <si>
    <t>3315 Anson Street</t>
  </si>
  <si>
    <t>8530 Lockerbie</t>
  </si>
  <si>
    <t>9835 Veronica Drive</t>
  </si>
  <si>
    <t>1915 Teddington Dr</t>
  </si>
  <si>
    <t>1907 Burgandy Dr.</t>
  </si>
  <si>
    <t>6100 Sunbridge Ct.</t>
  </si>
  <si>
    <t>3300 Boston Av</t>
  </si>
  <si>
    <t>3502 LAURENHURST LN</t>
  </si>
  <si>
    <t>16536 HAWFIELD WAY DR</t>
  </si>
  <si>
    <t>2425 Pinckney av.</t>
  </si>
  <si>
    <t>2425 Pinckney Av</t>
  </si>
  <si>
    <t>12021 PLANTERS ESTATES DR</t>
  </si>
  <si>
    <t>5100 Kistler Ave</t>
  </si>
  <si>
    <t>Albemarle Rd 9305</t>
  </si>
  <si>
    <t>2627 Moss Spring Rd</t>
  </si>
  <si>
    <t>259 Morning Dale Rd</t>
  </si>
  <si>
    <t>426 Faison Av.</t>
  </si>
  <si>
    <t>259 Morning dale drive</t>
  </si>
  <si>
    <t xml:space="preserve">12129 JAMES JACK LN </t>
  </si>
  <si>
    <t>718 Edgegreen DR</t>
  </si>
  <si>
    <t>4816 Coburn Ct</t>
  </si>
  <si>
    <t>6005 Double Rein Ln</t>
  </si>
  <si>
    <t>12315 Cardinal Point Rd.</t>
  </si>
  <si>
    <t>6806 Delta Lake Dr.</t>
  </si>
  <si>
    <t>2132 Stratford Ave</t>
  </si>
  <si>
    <t>4421 Woods End Ln</t>
  </si>
  <si>
    <t>2116 BACK CREEK CHURCH RD</t>
  </si>
  <si>
    <t>3144 Freedom Dr</t>
  </si>
  <si>
    <t>9419 Raintree Ln</t>
  </si>
  <si>
    <t>1624 RUSSELL AV</t>
  </si>
  <si>
    <t>4600 Sewden RD</t>
  </si>
  <si>
    <t>1940 Shoreham Dr</t>
  </si>
  <si>
    <t>3502 Laurenhurst Ln Charlotte NC</t>
  </si>
  <si>
    <t>2505 Century Oaks Ln</t>
  </si>
  <si>
    <t>2123 Chipstone Rd.</t>
  </si>
  <si>
    <t>700 Central Ave</t>
  </si>
  <si>
    <t>10441 CAMELBACK CR</t>
  </si>
  <si>
    <t>2030 N. Tryon St.</t>
  </si>
  <si>
    <t>9812 Stewart Spring Ln Charlotte NC</t>
  </si>
  <si>
    <t xml:space="preserve">413 E WORTHINGTON AV </t>
  </si>
  <si>
    <t>615 Vickery Dr</t>
  </si>
  <si>
    <t>8022 Bald Ridge Dr</t>
  </si>
  <si>
    <t>3208 Piercy Woods Ct.</t>
  </si>
  <si>
    <t>1109 Beauwyck Ct</t>
  </si>
  <si>
    <t>6706 Southby Ct Charlotte NC</t>
  </si>
  <si>
    <t>5921 Cactus Valley Ct</t>
  </si>
  <si>
    <t>5843 Deveron Dr</t>
  </si>
  <si>
    <t>8401 Brownes Pond Ln</t>
  </si>
  <si>
    <t>2015 Knell Dr</t>
  </si>
  <si>
    <t>12030 Fox Glen Rd.</t>
  </si>
  <si>
    <t>3101 Cresthill Dr</t>
  </si>
  <si>
    <t xml:space="preserve">3301 Blackvine Dr </t>
  </si>
  <si>
    <t xml:space="preserve">7214 Newell Acres Dr </t>
  </si>
  <si>
    <t>7701 Briardale Dr</t>
  </si>
  <si>
    <t>N. Brevard St. and Matheson Av.</t>
  </si>
  <si>
    <t>N. Brevard St. at Matheson Av.</t>
  </si>
  <si>
    <t>N. Brevard St. &amp; Matheson Av.</t>
  </si>
  <si>
    <t>2211 Carmine ST</t>
  </si>
  <si>
    <t>6200 elmwood circle</t>
  </si>
  <si>
    <t xml:space="preserve">5301 GLENHAM DR </t>
  </si>
  <si>
    <t>4125 Earlswood Dr</t>
  </si>
  <si>
    <t>1845 Pinewood Cir</t>
  </si>
  <si>
    <t>1224 Louise Av</t>
  </si>
  <si>
    <t>1708 Lakedell Dr</t>
  </si>
  <si>
    <t xml:space="preserve">12021 PLANTERS ESTATES DR </t>
  </si>
  <si>
    <t>5710 Cary Ridge Dr</t>
  </si>
  <si>
    <t>7008 Lancer Dr Charlotte</t>
  </si>
  <si>
    <t>1749 Shannonhouse Dr</t>
  </si>
  <si>
    <t>5843 Deveron Dr Charlotte NC</t>
  </si>
  <si>
    <t>327 Kalynne ST</t>
  </si>
  <si>
    <t>4241 Nicole Eileen Ln</t>
  </si>
  <si>
    <t xml:space="preserve">12528 MORNING CREEK LN </t>
  </si>
  <si>
    <t xml:space="preserve">650 E STONEWALL ST </t>
  </si>
  <si>
    <t>3769 Abingdon Rd</t>
  </si>
  <si>
    <t>5300 Buckingham Dr</t>
  </si>
  <si>
    <t xml:space="preserve">1001 TYVOLA RD </t>
  </si>
  <si>
    <t>1729 EDGEWATER DR</t>
  </si>
  <si>
    <t>1305 Central Av</t>
  </si>
  <si>
    <t>6309 Honegger Dr</t>
  </si>
  <si>
    <t xml:space="preserve">11405 NORTH COMMUNITY HOUSE RD </t>
  </si>
  <si>
    <t>2600 Dogwood Cr</t>
  </si>
  <si>
    <t>3303 VALERIE DR</t>
  </si>
  <si>
    <t>6258 Glynmoor Lakes Dr</t>
  </si>
  <si>
    <t>1735 Woodberry Rd</t>
  </si>
  <si>
    <t xml:space="preserve">2116 BACK CREEK CHURCH RD </t>
  </si>
  <si>
    <t xml:space="preserve">2744 NORMANDY RD </t>
  </si>
  <si>
    <t xml:space="preserve">2327 ASHLEY RD </t>
  </si>
  <si>
    <t>4049 Rutgers Av</t>
  </si>
  <si>
    <t>3739 Severn Ave</t>
  </si>
  <si>
    <t>701 JERILYN DR</t>
  </si>
  <si>
    <t>6406 Old Post Rd</t>
  </si>
  <si>
    <t>1220 S Kings Dr</t>
  </si>
  <si>
    <t>4301 Castleton Rd</t>
  </si>
  <si>
    <t>5722 Southminster Ln</t>
  </si>
  <si>
    <t>10412 Andiron Dr</t>
  </si>
  <si>
    <t>3000 Campbell Dr</t>
  </si>
  <si>
    <t>1415 Abbey Pl</t>
  </si>
  <si>
    <t>4600 Sweden RD</t>
  </si>
  <si>
    <t>408 E. 17th St.</t>
  </si>
  <si>
    <t>1307 Brook Rd.</t>
  </si>
  <si>
    <t>5129 Dolphin Ln</t>
  </si>
  <si>
    <t>2732 Ashley RD</t>
  </si>
  <si>
    <t>265 Enwood Dr</t>
  </si>
  <si>
    <t>1819 Yaupon Rd</t>
  </si>
  <si>
    <t>8003 Cadmium Ct.</t>
  </si>
  <si>
    <t>3223 Rainbow Cr</t>
  </si>
  <si>
    <t>3127 Kalynne St</t>
  </si>
  <si>
    <t>1800 QUEENS RD W</t>
  </si>
  <si>
    <t xml:space="preserve">259 Morning dale drive </t>
  </si>
  <si>
    <t>9321 HINSON DR</t>
  </si>
  <si>
    <t>11301 Chestnut Hill Dr</t>
  </si>
  <si>
    <t xml:space="preserve">9120 E W T HARRIS BV </t>
  </si>
  <si>
    <t xml:space="preserve">6619 WOODTHRUSH DR </t>
  </si>
  <si>
    <t xml:space="preserve">3912 LOVETT CR </t>
  </si>
  <si>
    <t>2116 Back Creek Church Rd</t>
  </si>
  <si>
    <t>2000 South Bv Charlotte NC</t>
  </si>
  <si>
    <t>10734 Mountain Springs DR</t>
  </si>
  <si>
    <t>sidewalk</t>
  </si>
  <si>
    <t>3929 Atlas Dr.</t>
  </si>
  <si>
    <t>2800 Attaberry Dr</t>
  </si>
  <si>
    <t xml:space="preserve">832 Seldon Dr </t>
  </si>
  <si>
    <t>2220 Rock Creek Dr</t>
  </si>
  <si>
    <t>Clanton Rd</t>
  </si>
  <si>
    <t>2819 Royston Rd</t>
  </si>
  <si>
    <t>culvert_failing_retrofit</t>
  </si>
  <si>
    <t>3223 Harris Houston Rd</t>
  </si>
  <si>
    <t>N. Brevard St.</t>
  </si>
  <si>
    <t xml:space="preserve">1325 DILWORTH RD </t>
  </si>
  <si>
    <t>6719 Thermal Rd Charlotte NC</t>
  </si>
  <si>
    <t>388 GUM BRANCH RD</t>
  </si>
  <si>
    <t xml:space="preserve">2720 SOUTH BV </t>
  </si>
  <si>
    <t>921 Coulwood Dr</t>
  </si>
  <si>
    <t>940 W Tyvola Rd</t>
  </si>
  <si>
    <t>3765 Audrey St</t>
  </si>
  <si>
    <t>4627 Eaves Lane</t>
  </si>
  <si>
    <t>4627 Eaves Ln</t>
  </si>
  <si>
    <t>4627 Eaves ln</t>
  </si>
  <si>
    <t>4031 Rutgers Av</t>
  </si>
  <si>
    <t>5756 Laborde Av</t>
  </si>
  <si>
    <t>5200 Henderson Cr</t>
  </si>
  <si>
    <t>2933 Starnes Rd.</t>
  </si>
  <si>
    <t>N. brevard st. at Matheson Av.</t>
  </si>
  <si>
    <t>4035 Rutgers Av</t>
  </si>
  <si>
    <t>704 Bethune Pl</t>
  </si>
  <si>
    <t>712 TADLOCK PL</t>
  </si>
  <si>
    <t>801 Autumnwood Ln</t>
  </si>
  <si>
    <t>1220 S kings Dr</t>
  </si>
  <si>
    <t>6618 Thermal Rd</t>
  </si>
  <si>
    <t>OBJECTID</t>
  </si>
  <si>
    <t>PIPE_ID</t>
  </si>
  <si>
    <t>INV_DATE</t>
  </si>
  <si>
    <t>TYPE</t>
  </si>
  <si>
    <t>PI_SHAPE</t>
  </si>
  <si>
    <t>PI_SHP_OTH</t>
  </si>
  <si>
    <t>DIAM_OTHER</t>
  </si>
  <si>
    <t>PIPE_RISE</t>
  </si>
  <si>
    <t>PIPE_SPAN</t>
  </si>
  <si>
    <t>MATERIAL</t>
  </si>
  <si>
    <t>US_ID</t>
  </si>
  <si>
    <t>US_DEPTH</t>
  </si>
  <si>
    <t>US_INVERT</t>
  </si>
  <si>
    <t>US_ELEV</t>
  </si>
  <si>
    <t>US_FUNC</t>
  </si>
  <si>
    <t>DS_ID</t>
  </si>
  <si>
    <t>DS_DEPTH</t>
  </si>
  <si>
    <t>DS_INVERT</t>
  </si>
  <si>
    <t>DS_ELEV</t>
  </si>
  <si>
    <t>DS_FUNC</t>
  </si>
  <si>
    <t>SLOPE</t>
  </si>
  <si>
    <t>ENABLED</t>
  </si>
  <si>
    <t>CONST_DATE</t>
  </si>
  <si>
    <t>Active</t>
  </si>
  <si>
    <t>EditDate</t>
  </si>
  <si>
    <t>PACP_Width</t>
  </si>
  <si>
    <t>PACP_Shape</t>
  </si>
  <si>
    <t>PACP_Mater</t>
  </si>
  <si>
    <t>PACP_Notes</t>
  </si>
  <si>
    <t>ShapeSTLen</t>
  </si>
  <si>
    <t>CHARX.70276-P</t>
  </si>
  <si>
    <t>Pipe</t>
  </si>
  <si>
    <t>Circular</t>
  </si>
  <si>
    <t xml:space="preserve"> </t>
  </si>
  <si>
    <t>Concrete</t>
  </si>
  <si>
    <t>CHARX.70276</t>
  </si>
  <si>
    <t>Yes</t>
  </si>
  <si>
    <t>CHARX.70278</t>
  </si>
  <si>
    <t>1</t>
  </si>
  <si>
    <t>C</t>
  </si>
  <si>
    <t>RCP</t>
  </si>
  <si>
    <t>CHARX.41116-P</t>
  </si>
  <si>
    <t>CHARX.41116</t>
  </si>
  <si>
    <t>UNK</t>
  </si>
  <si>
    <t>CHARX.41117</t>
  </si>
  <si>
    <t>PRVNTWN.185-P</t>
  </si>
  <si>
    <t>PRVNTWN.185</t>
  </si>
  <si>
    <t>PRVNTWN.184</t>
  </si>
  <si>
    <t>ULS017-0309-P</t>
  </si>
  <si>
    <t>Metal or Steel</t>
  </si>
  <si>
    <t>ULS017-0309</t>
  </si>
  <si>
    <t>ULS017-0307</t>
  </si>
  <si>
    <t>CMP</t>
  </si>
  <si>
    <t>ULS017-0308-P</t>
  </si>
  <si>
    <t>ULS017-0308</t>
  </si>
  <si>
    <t>CHARX.43285-P</t>
  </si>
  <si>
    <t>Elliptical</t>
  </si>
  <si>
    <t>CHARX.43285</t>
  </si>
  <si>
    <t>CHARX.43706</t>
  </si>
  <si>
    <t>CRDG11517-0002-P</t>
  </si>
  <si>
    <t>CRDG11517-0002</t>
  </si>
  <si>
    <t>CRDG11517-0006</t>
  </si>
  <si>
    <t>SDTOPOM38.11-P</t>
  </si>
  <si>
    <t>SDTOPOM38.11</t>
  </si>
  <si>
    <t>SDTOPOM38.10</t>
  </si>
  <si>
    <t>MCA445-7459-P</t>
  </si>
  <si>
    <t>MCA445-7459</t>
  </si>
  <si>
    <t>SDTOPOM39.141</t>
  </si>
  <si>
    <t>SDTOPOH34-0007-P</t>
  </si>
  <si>
    <t>SDTOPOH34-0007</t>
  </si>
  <si>
    <t>SDTOPOH34-0008</t>
  </si>
  <si>
    <t>XXX</t>
  </si>
  <si>
    <t>Airport19.0886-P</t>
  </si>
  <si>
    <t>Airport19.0886</t>
  </si>
  <si>
    <t>SUG616-0081</t>
  </si>
  <si>
    <t>StwSpLn.19-P</t>
  </si>
  <si>
    <t>StwSpLn.19</t>
  </si>
  <si>
    <t>StwSpLn.05</t>
  </si>
  <si>
    <t>IRW206-11.0057-P</t>
  </si>
  <si>
    <t>IRW206-11.0057</t>
  </si>
  <si>
    <t>IRW202-0001</t>
  </si>
  <si>
    <t>STE610-7741-P</t>
  </si>
  <si>
    <t>STE610-7741</t>
  </si>
  <si>
    <t>STE610-7742</t>
  </si>
  <si>
    <t>LYONC08.410-P</t>
  </si>
  <si>
    <t>LYONC08.410</t>
  </si>
  <si>
    <t>LYONC08.409</t>
  </si>
  <si>
    <t>LLS277-0132-P</t>
  </si>
  <si>
    <t>LLS277-0132</t>
  </si>
  <si>
    <t>LLS277-0133</t>
  </si>
  <si>
    <t>SUNCHND-0267-P</t>
  </si>
  <si>
    <t>SUNCHND-0267</t>
  </si>
  <si>
    <t>SSX4014.19</t>
  </si>
  <si>
    <t>JEFPH2.0005-P</t>
  </si>
  <si>
    <t>JEFPH2.0005</t>
  </si>
  <si>
    <t>MCA392-SWO0562</t>
  </si>
  <si>
    <t>CHARX.81598-PP1</t>
  </si>
  <si>
    <t>CHARX.81598</t>
  </si>
  <si>
    <t>LON317-SWO116565</t>
  </si>
  <si>
    <t>MCM509.0307-P</t>
  </si>
  <si>
    <t>MCM509.0307</t>
  </si>
  <si>
    <t>MCM509.0308</t>
  </si>
  <si>
    <t>PRVNTWN.111-P</t>
  </si>
  <si>
    <t>PRVNTWN.111</t>
  </si>
  <si>
    <t>PRVNTWN.108</t>
  </si>
  <si>
    <t>MARSH2.55-PP1</t>
  </si>
  <si>
    <t>MARSH2.55</t>
  </si>
  <si>
    <t>MARSH2.56</t>
  </si>
  <si>
    <t>CNWYBB.0034-P</t>
  </si>
  <si>
    <t>Box</t>
  </si>
  <si>
    <t>1x culvert</t>
  </si>
  <si>
    <t>CNWYBB.0034</t>
  </si>
  <si>
    <t>CNWYBB.0031</t>
  </si>
  <si>
    <t>R</t>
  </si>
  <si>
    <t>CNWYBB.0016-P</t>
  </si>
  <si>
    <t>CNWYBB.0016</t>
  </si>
  <si>
    <t>CNWYBB.0015</t>
  </si>
  <si>
    <t>CNWYBB.0018-P</t>
  </si>
  <si>
    <t>CNWYBB.0018</t>
  </si>
  <si>
    <t>CNWYBB.0020</t>
  </si>
  <si>
    <t>WDBN3325.03-P</t>
  </si>
  <si>
    <t>WDBN3325.03</t>
  </si>
  <si>
    <t>WDBN3325.02</t>
  </si>
  <si>
    <t>WDBN3325.01-P</t>
  </si>
  <si>
    <t>WDBN3325.01</t>
  </si>
  <si>
    <t>HLLY120.02-P</t>
  </si>
  <si>
    <t>HLLY120.02</t>
  </si>
  <si>
    <t>HLLY120.01</t>
  </si>
  <si>
    <t>CHARX.36808-P</t>
  </si>
  <si>
    <t>CHARX.36808</t>
  </si>
  <si>
    <t>CHARX.36805</t>
  </si>
  <si>
    <t>MCA408-1421-P</t>
  </si>
  <si>
    <t>MCA408-1421</t>
  </si>
  <si>
    <t>MCA408-1422</t>
  </si>
  <si>
    <t>CHARX.21870-P</t>
  </si>
  <si>
    <t>CHARX.21870</t>
  </si>
  <si>
    <t>CHARX.18613</t>
  </si>
  <si>
    <t>MCM505.0352-P</t>
  </si>
  <si>
    <t>MCM505.0352</t>
  </si>
  <si>
    <t>MCM505.0351</t>
  </si>
  <si>
    <t>MCA446-7517-P</t>
  </si>
  <si>
    <t>MCA446-7517</t>
  </si>
  <si>
    <t>MCA446-7518</t>
  </si>
  <si>
    <t>E4TH1718.01-P</t>
  </si>
  <si>
    <t>E4TH1718.01</t>
  </si>
  <si>
    <t>ULS021-0413</t>
  </si>
  <si>
    <t>HZL1110.2-P</t>
  </si>
  <si>
    <t>HZL1110.2</t>
  </si>
  <si>
    <t>IRW192-7630</t>
  </si>
  <si>
    <t>SUG612-1765-P</t>
  </si>
  <si>
    <t>SUG612-1765</t>
  </si>
  <si>
    <t>SUG612-1770</t>
  </si>
  <si>
    <t>BRWL10120.02-P</t>
  </si>
  <si>
    <t>Unknown</t>
  </si>
  <si>
    <t>BRWL10120.02</t>
  </si>
  <si>
    <t>BRWL10120.01</t>
  </si>
  <si>
    <t>Z</t>
  </si>
  <si>
    <t>CHARX.41754-P</t>
  </si>
  <si>
    <t>CHARX.41754</t>
  </si>
  <si>
    <t>CHARX.41755</t>
  </si>
  <si>
    <t>CHARX.62421-P</t>
  </si>
  <si>
    <t>CHARX.62421</t>
  </si>
  <si>
    <t>CHARX.62422</t>
  </si>
  <si>
    <t>CHARX.36806-P</t>
  </si>
  <si>
    <t>CHARX.36806</t>
  </si>
  <si>
    <t>CHARX.36804</t>
  </si>
  <si>
    <t>PGRM1608.01-P</t>
  </si>
  <si>
    <t>PGRM1608.01</t>
  </si>
  <si>
    <t>ULS020-0756</t>
  </si>
  <si>
    <t>CHARX.42849-P</t>
  </si>
  <si>
    <t>CHARX.42849</t>
  </si>
  <si>
    <t>CHARX.42852</t>
  </si>
  <si>
    <t>GRMS3416.0001-P</t>
  </si>
  <si>
    <t>Plastic</t>
  </si>
  <si>
    <t>GRMS3416.0001</t>
  </si>
  <si>
    <t>SDTOPOP41.03</t>
  </si>
  <si>
    <t>PE</t>
  </si>
  <si>
    <t>SBMKT08.80-P</t>
  </si>
  <si>
    <t>Clay</t>
  </si>
  <si>
    <t>SBMKT08.80</t>
  </si>
  <si>
    <t>SBMKT08.76</t>
  </si>
  <si>
    <t>VCP</t>
  </si>
  <si>
    <t>STL10622.0020-P</t>
  </si>
  <si>
    <t>STL10622.0020</t>
  </si>
  <si>
    <t>STL10622.0021</t>
  </si>
  <si>
    <t>SXM661-8217-P</t>
  </si>
  <si>
    <t>SXM661-8217</t>
  </si>
  <si>
    <t>SXM661-8216</t>
  </si>
  <si>
    <t>HNYWD513.03-P</t>
  </si>
  <si>
    <t>HNYWD513.03</t>
  </si>
  <si>
    <t>HNYWD513.02</t>
  </si>
  <si>
    <t>HNYWD513.04-P</t>
  </si>
  <si>
    <t>HNYWD513.04</t>
  </si>
  <si>
    <t>CHARX.56249-P</t>
  </si>
  <si>
    <t>CHARX.56249</t>
  </si>
  <si>
    <t>CHARX.56250</t>
  </si>
  <si>
    <t>HNYWD513.01-P</t>
  </si>
  <si>
    <t>HNYWD513.01</t>
  </si>
  <si>
    <t>CHARX.36348</t>
  </si>
  <si>
    <t>CTYVW.10-P</t>
  </si>
  <si>
    <t>CTYVW.10</t>
  </si>
  <si>
    <t>CTYVW.9</t>
  </si>
  <si>
    <t>ULS020-0417-P</t>
  </si>
  <si>
    <t>ULS020-0417</t>
  </si>
  <si>
    <t>LOUS1003.01</t>
  </si>
  <si>
    <t>MCM518-0178-P</t>
  </si>
  <si>
    <t>CIRC</t>
  </si>
  <si>
    <t>MCM518-0178</t>
  </si>
  <si>
    <t>MCM518-0179</t>
  </si>
  <si>
    <t>INVEN.42462-PP</t>
  </si>
  <si>
    <t>INVEN.42462</t>
  </si>
  <si>
    <t>INVEN.42464</t>
  </si>
  <si>
    <t>CHARX.84152-PP1</t>
  </si>
  <si>
    <t>CHARX.84152</t>
  </si>
  <si>
    <t>CHARX.84146</t>
  </si>
  <si>
    <t>CHARX.70278-P</t>
  </si>
  <si>
    <t>CHARX.70279</t>
  </si>
  <si>
    <t>CLWD707.02-P</t>
  </si>
  <si>
    <t>CLWD707.02</t>
  </si>
  <si>
    <t>CLWD707.01</t>
  </si>
  <si>
    <t>ULS16-00140-P</t>
  </si>
  <si>
    <t>ULS16-00140</t>
  </si>
  <si>
    <t>ULS16-00141</t>
  </si>
  <si>
    <t>SDTOPOK41.76-P</t>
  </si>
  <si>
    <t>SDTOPOK41.76</t>
  </si>
  <si>
    <t>SDTOPOK40.77</t>
  </si>
  <si>
    <t>IRW192-7319-P</t>
  </si>
  <si>
    <t>IRW192-7319</t>
  </si>
  <si>
    <t>IRW192-7318</t>
  </si>
  <si>
    <t>StwSpLn.09-P</t>
  </si>
  <si>
    <t>StwSpLn.09</t>
  </si>
  <si>
    <t>StwSpLn.10</t>
  </si>
  <si>
    <t>StwSpLn.07-P</t>
  </si>
  <si>
    <t>StwSpLn.07</t>
  </si>
  <si>
    <t>CHARX.87760-PP1</t>
  </si>
  <si>
    <t>CHARX.87760</t>
  </si>
  <si>
    <t>CHARX.87826</t>
  </si>
  <si>
    <t>CHARX.71012-PP1</t>
  </si>
  <si>
    <t>CHARX.71012</t>
  </si>
  <si>
    <t>CHARX.71013</t>
  </si>
  <si>
    <t>ULS021-1127-P</t>
  </si>
  <si>
    <t>ULS021-1127</t>
  </si>
  <si>
    <t>ULS021-1126</t>
  </si>
  <si>
    <t>IRW201-7505-P</t>
  </si>
  <si>
    <t>IRW201-7505</t>
  </si>
  <si>
    <t>IRW201-7504</t>
  </si>
  <si>
    <t>IRW208-0944-P</t>
  </si>
  <si>
    <t>IRW208-0944</t>
  </si>
  <si>
    <t>IRW208-0940</t>
  </si>
  <si>
    <t>ULS001-0503-P</t>
  </si>
  <si>
    <t>ULS001-0503</t>
  </si>
  <si>
    <t>ULS001-0502</t>
  </si>
  <si>
    <t>MCM515-0123-P</t>
  </si>
  <si>
    <t>MCM515-0123</t>
  </si>
  <si>
    <t>MCM515-0124</t>
  </si>
  <si>
    <t>CVDPK3101</t>
  </si>
  <si>
    <t>Pipestub</t>
  </si>
  <si>
    <t>No</t>
  </si>
  <si>
    <t>ULS004-1052-P</t>
  </si>
  <si>
    <t>ULS004-1052</t>
  </si>
  <si>
    <t>ULS004-1047</t>
  </si>
  <si>
    <t>HNCMB16437.08-P</t>
  </si>
  <si>
    <t>HNCMB16437.08</t>
  </si>
  <si>
    <t>HNCMB16437.09</t>
  </si>
  <si>
    <t>SDTOPOP37.12-P</t>
  </si>
  <si>
    <t>SDTOPOP37.12</t>
  </si>
  <si>
    <t>SDTOPOP37.13</t>
  </si>
  <si>
    <t>MCM518-0177-P</t>
  </si>
  <si>
    <t>MCM518-0177</t>
  </si>
  <si>
    <t>FGBNK11450.04-P</t>
  </si>
  <si>
    <t>FGBNK11450.04</t>
  </si>
  <si>
    <t>FGBNK11450.03</t>
  </si>
  <si>
    <t>MCA395-1120-P</t>
  </si>
  <si>
    <t>MCA395-1120</t>
  </si>
  <si>
    <t>MCA395-1117</t>
  </si>
  <si>
    <t>IRW191-0202-P</t>
  </si>
  <si>
    <t>IRW191-0202</t>
  </si>
  <si>
    <t>IRW191-0203</t>
  </si>
  <si>
    <t>CHARX.43520-P</t>
  </si>
  <si>
    <t>CHARX.43520</t>
  </si>
  <si>
    <t>CHARX.43521</t>
  </si>
  <si>
    <t>INVEN.38943-PP</t>
  </si>
  <si>
    <t>INVEN.38943</t>
  </si>
  <si>
    <t>INVEN.38945</t>
  </si>
  <si>
    <t>WingateNIP.0089-P</t>
  </si>
  <si>
    <t>WingateNIP.0089</t>
  </si>
  <si>
    <t>WingateNIP.0092</t>
  </si>
  <si>
    <t>SXM661-8147-P</t>
  </si>
  <si>
    <t>SXM661-8147</t>
  </si>
  <si>
    <t>SXM661-8146</t>
  </si>
  <si>
    <t>ULS023-0254-P</t>
  </si>
  <si>
    <t>ULS023-0254</t>
  </si>
  <si>
    <t>ULS023-0261</t>
  </si>
  <si>
    <t>MTNSP10734.5-P</t>
  </si>
  <si>
    <t>MTNSP10734.5</t>
  </si>
  <si>
    <t>MTNSP10734.6</t>
  </si>
  <si>
    <t>IRW201-7415-P</t>
  </si>
  <si>
    <t>IRW201-7415</t>
  </si>
  <si>
    <t>IRW201-7414</t>
  </si>
  <si>
    <t>SNYVL8010.0006-P</t>
  </si>
  <si>
    <t>SNYVL8010.0006</t>
  </si>
  <si>
    <t>SNYVL8010.0007</t>
  </si>
  <si>
    <t>PKSFRM12049.3589-P</t>
  </si>
  <si>
    <t>PKSFRM12049.3589</t>
  </si>
  <si>
    <t>PKSFRM12049.3588</t>
  </si>
  <si>
    <t>INVEN.81150-P</t>
  </si>
  <si>
    <t>INVEN.81150</t>
  </si>
  <si>
    <t>INVEN.81152</t>
  </si>
  <si>
    <t>MCM518-0019-P</t>
  </si>
  <si>
    <t>MCM518-0019</t>
  </si>
  <si>
    <t>MCM518-SWO257384</t>
  </si>
  <si>
    <t>WDBRY-0303-P</t>
  </si>
  <si>
    <t>WDBRY-0303</t>
  </si>
  <si>
    <t>WDBRY-0304</t>
  </si>
  <si>
    <t>MCA416-0153-P</t>
  </si>
  <si>
    <t>MCA416-0153</t>
  </si>
  <si>
    <t>MCA416-0154</t>
  </si>
  <si>
    <t>CHARX.14986-P</t>
  </si>
  <si>
    <t>CHARX.14986</t>
  </si>
  <si>
    <t>CHARX.16212</t>
  </si>
  <si>
    <t>LKW245-9766-P</t>
  </si>
  <si>
    <t>LKW245-9766</t>
  </si>
  <si>
    <t>LKW245-9764</t>
  </si>
  <si>
    <t>MCM509.0305-P</t>
  </si>
  <si>
    <t>MCM509.0305</t>
  </si>
  <si>
    <t>MCM509.0306</t>
  </si>
  <si>
    <t>MAL336-7832-P</t>
  </si>
  <si>
    <t>MAL336-7832</t>
  </si>
  <si>
    <t>MAL336-7831</t>
  </si>
  <si>
    <t>INVEN.34973-PP</t>
  </si>
  <si>
    <t>INVEN.34973</t>
  </si>
  <si>
    <t>INVEN.34975</t>
  </si>
  <si>
    <t>PRST5900.02-P</t>
  </si>
  <si>
    <t>PRST5900.02</t>
  </si>
  <si>
    <t>PRST5900.01</t>
  </si>
  <si>
    <t>MCA408-1541-P</t>
  </si>
  <si>
    <t>MCA408-1541</t>
  </si>
  <si>
    <t>MCA408-1561</t>
  </si>
  <si>
    <t>PRVNTWN.563-P</t>
  </si>
  <si>
    <t>PRVNTWN.563</t>
  </si>
  <si>
    <t>PRVNTWN.562</t>
  </si>
  <si>
    <t>ULS020-0418-P</t>
  </si>
  <si>
    <t>ULS020-0418</t>
  </si>
  <si>
    <t>ABLW2209.0002-P</t>
  </si>
  <si>
    <t>ABLW2209.0002</t>
  </si>
  <si>
    <t>ABLW2209.0001</t>
  </si>
  <si>
    <t>MCM521.0201-P</t>
  </si>
  <si>
    <t>MCM521.0201</t>
  </si>
  <si>
    <t>MCM521.0199</t>
  </si>
  <si>
    <t>ULS16-00100-P</t>
  </si>
  <si>
    <t>ULS16-00100</t>
  </si>
  <si>
    <t>woodfld.01</t>
  </si>
  <si>
    <t>SDTOPOR31.37-P</t>
  </si>
  <si>
    <t>SDTOPOR31.37</t>
  </si>
  <si>
    <t>SDTOPOR31.39</t>
  </si>
  <si>
    <t>SDTOPOR32.79-P</t>
  </si>
  <si>
    <t>SDTOPOR32.79</t>
  </si>
  <si>
    <t>MCA426-0953</t>
  </si>
  <si>
    <t>MCA392-8229-P</t>
  </si>
  <si>
    <t>MCA392-8229</t>
  </si>
  <si>
    <t>MCA392-8230</t>
  </si>
  <si>
    <t>SXM661-8353-P</t>
  </si>
  <si>
    <t>SXM661-8353</t>
  </si>
  <si>
    <t>SXM661-8354</t>
  </si>
  <si>
    <t>CHARX.74869-P</t>
  </si>
  <si>
    <t>CHARX.74869</t>
  </si>
  <si>
    <t>CHARX.74857</t>
  </si>
  <si>
    <t>ULS024-0215-P</t>
  </si>
  <si>
    <t>HDPE</t>
  </si>
  <si>
    <t>ULS024-0215</t>
  </si>
  <si>
    <t>ULS024-0214</t>
  </si>
  <si>
    <t>SDTOPON40.91-P</t>
  </si>
  <si>
    <t>SDTOPON40.91</t>
  </si>
  <si>
    <t>SDTOPON40.92</t>
  </si>
  <si>
    <t>CHARX.23602-P</t>
  </si>
  <si>
    <t>CHARX.23602</t>
  </si>
  <si>
    <t>CHARX.23603</t>
  </si>
  <si>
    <t>IRW201-7414-P</t>
  </si>
  <si>
    <t>IRW201-7413</t>
  </si>
  <si>
    <t>JKNS1104.0001-P</t>
  </si>
  <si>
    <t>JKNS1104.0001</t>
  </si>
  <si>
    <t>JKNS1104.0002</t>
  </si>
  <si>
    <t>IRW208-0041-P</t>
  </si>
  <si>
    <t>IRW208-0041</t>
  </si>
  <si>
    <t>IRW208-1269</t>
  </si>
  <si>
    <t>HnsTkrbllB-0234-P</t>
  </si>
  <si>
    <t>HnsTkrbllB-0234</t>
  </si>
  <si>
    <t>HnsTkrbllB-0233</t>
  </si>
  <si>
    <t>CMNWLTH.06-P</t>
  </si>
  <si>
    <t>CMNWLTH.06</t>
  </si>
  <si>
    <t>LYO08RC.49</t>
  </si>
  <si>
    <t>IRW211-8054-P</t>
  </si>
  <si>
    <t>IRW211-8054</t>
  </si>
  <si>
    <t>IRW211-8055</t>
  </si>
  <si>
    <t>MAL341.0010-P</t>
  </si>
  <si>
    <t>MAL341.0010</t>
  </si>
  <si>
    <t>MAL341.0011</t>
  </si>
  <si>
    <t>CHARX.39774-P</t>
  </si>
  <si>
    <t>CHARX.39774</t>
  </si>
  <si>
    <t>IRW213-7700</t>
  </si>
  <si>
    <t>CHARX.44041-P</t>
  </si>
  <si>
    <t>CHARX.44041</t>
  </si>
  <si>
    <t>CHARX.44042</t>
  </si>
  <si>
    <t>LZDAY3403.02-P</t>
  </si>
  <si>
    <t>LZDAY3403.02</t>
  </si>
  <si>
    <t>LZDAY3403.01</t>
  </si>
  <si>
    <t>SUG629-6584-P</t>
  </si>
  <si>
    <t>SUG629-6584</t>
  </si>
  <si>
    <t>SUG629-6585</t>
  </si>
  <si>
    <t>ULS018-0410-P</t>
  </si>
  <si>
    <t>ULS018-0410</t>
  </si>
  <si>
    <t>ULS018-0408</t>
  </si>
  <si>
    <t>INVEN.11694-PP</t>
  </si>
  <si>
    <t>INVEN.11694</t>
  </si>
  <si>
    <t>INVEN.11696</t>
  </si>
  <si>
    <t>-P</t>
  </si>
  <si>
    <t>ULS006-0038</t>
  </si>
  <si>
    <t>LLS277-0303-P</t>
  </si>
  <si>
    <t>LLS277-0303</t>
  </si>
  <si>
    <t>LLS277-0302</t>
  </si>
  <si>
    <t>CHARX.16330-P</t>
  </si>
  <si>
    <t>CHARX.16330</t>
  </si>
  <si>
    <t>CHARX.16332</t>
  </si>
  <si>
    <t>MulPond.0009-P</t>
  </si>
  <si>
    <t>MulPond.0009</t>
  </si>
  <si>
    <t>MulPond.0011</t>
  </si>
  <si>
    <t>MulPond.0008-P</t>
  </si>
  <si>
    <t>MulPond.0008</t>
  </si>
  <si>
    <t>MAL338-8159-P</t>
  </si>
  <si>
    <t>MAL338-8159</t>
  </si>
  <si>
    <t>MAL338-8160</t>
  </si>
  <si>
    <t>MCM521.0444-P</t>
  </si>
  <si>
    <t>MCM521.0444</t>
  </si>
  <si>
    <t>MCM521.0448</t>
  </si>
  <si>
    <t>INVEN.53674-PP</t>
  </si>
  <si>
    <t>INVEN.53674</t>
  </si>
  <si>
    <t>INVEN.53676</t>
  </si>
  <si>
    <t>SUG614-6593-P</t>
  </si>
  <si>
    <t>SUG614-6593</t>
  </si>
  <si>
    <t>SUG614-6594</t>
  </si>
  <si>
    <t>MAL336-7795-P</t>
  </si>
  <si>
    <t>MAL336-7795</t>
  </si>
  <si>
    <t>MAL336-7796</t>
  </si>
  <si>
    <t>FDABLVD.0005-P</t>
  </si>
  <si>
    <t>FDABLVD.0005</t>
  </si>
  <si>
    <t>INVEN.95873</t>
  </si>
  <si>
    <t>MAL341.0011-PP</t>
  </si>
  <si>
    <t>MAL341.0012</t>
  </si>
  <si>
    <t>MAL341.0012-PP</t>
  </si>
  <si>
    <t>MAL341.0013</t>
  </si>
  <si>
    <t>GMTR1201.01-P</t>
  </si>
  <si>
    <t>GMTR1201.01</t>
  </si>
  <si>
    <t>GMTR1201.02</t>
  </si>
  <si>
    <t>CHARX.71351-P</t>
  </si>
  <si>
    <t>CHARX.71351</t>
  </si>
  <si>
    <t>CHARX.71352</t>
  </si>
  <si>
    <t>CHARX.71353-P</t>
  </si>
  <si>
    <t>CHARX.71353</t>
  </si>
  <si>
    <t>CHARX.71345</t>
  </si>
  <si>
    <t>CHARX.14627-P</t>
  </si>
  <si>
    <t>CHARX.14627</t>
  </si>
  <si>
    <t>CHARX.16042</t>
  </si>
  <si>
    <t>MCA416-0154-P</t>
  </si>
  <si>
    <t>MCA416-0155</t>
  </si>
  <si>
    <t>SBMKT08.373-PP1</t>
  </si>
  <si>
    <t>SBMKT08.373</t>
  </si>
  <si>
    <t>SBMKT08.375</t>
  </si>
  <si>
    <t>CHARX.69770-PP1</t>
  </si>
  <si>
    <t>CHARX.69770</t>
  </si>
  <si>
    <t>CHARX.69771</t>
  </si>
  <si>
    <t>CHARX.69680-PP1</t>
  </si>
  <si>
    <t>CHARX.69680</t>
  </si>
  <si>
    <t>CHARX.69681</t>
  </si>
  <si>
    <t>MCA440-0080-P</t>
  </si>
  <si>
    <t>MCA440-0080</t>
  </si>
  <si>
    <t>SHFTBY.2</t>
  </si>
  <si>
    <t>CHARX.82843-PP1</t>
  </si>
  <si>
    <t>CHARX.82843</t>
  </si>
  <si>
    <t>CHARX.82844</t>
  </si>
  <si>
    <t>CHARX.58167-P</t>
  </si>
  <si>
    <t>CHARX.58167</t>
  </si>
  <si>
    <t>CHARX.58172</t>
  </si>
  <si>
    <t>MCA400-0023-P</t>
  </si>
  <si>
    <t>MCA400-0023</t>
  </si>
  <si>
    <t>MCA400-0026</t>
  </si>
  <si>
    <t>UNCC2008-0020-P</t>
  </si>
  <si>
    <t>UNCC2008-0020</t>
  </si>
  <si>
    <t>MCA394-0020-P</t>
  </si>
  <si>
    <t>MCA394-0020</t>
  </si>
  <si>
    <t>MCA394-0018</t>
  </si>
  <si>
    <t>SUG630-6305-P</t>
  </si>
  <si>
    <t>SUG630-6305</t>
  </si>
  <si>
    <t>SUG630-6304</t>
  </si>
  <si>
    <t>INVEN.69923</t>
  </si>
  <si>
    <t>CHARX.74315-P</t>
  </si>
  <si>
    <t>CHARX.74315</t>
  </si>
  <si>
    <t>CHARX.74314</t>
  </si>
  <si>
    <t>LLS272-0190-P</t>
  </si>
  <si>
    <t>LLS272-0190</t>
  </si>
  <si>
    <t>CHARX.31064</t>
  </si>
  <si>
    <t>CHARX.48921-P</t>
  </si>
  <si>
    <t>CHARX.48921</t>
  </si>
  <si>
    <t>CHARX.48918</t>
  </si>
  <si>
    <t>MCK501.0009-PP</t>
  </si>
  <si>
    <t>MCK501.0009</t>
  </si>
  <si>
    <t>MCK501.0010</t>
  </si>
  <si>
    <t>IRW205-7009-P</t>
  </si>
  <si>
    <t>IRW205-7009</t>
  </si>
  <si>
    <t>IRW205-7008</t>
  </si>
  <si>
    <t>IRW205-7007-P</t>
  </si>
  <si>
    <t>IRW205-7007</t>
  </si>
  <si>
    <t>IRW205-7023</t>
  </si>
  <si>
    <t>IRW205-7006-P</t>
  </si>
  <si>
    <t>IRW205-7006</t>
  </si>
  <si>
    <t>IRW205-7008-P</t>
  </si>
  <si>
    <t>REE563-7302-P</t>
  </si>
  <si>
    <t>REE563-7302</t>
  </si>
  <si>
    <t>REE563-7303</t>
  </si>
  <si>
    <t>CHARX.23589-P</t>
  </si>
  <si>
    <t>CHARX.23589</t>
  </si>
  <si>
    <t>CHARX.23590</t>
  </si>
  <si>
    <t>PRSPT12537.02-P</t>
  </si>
  <si>
    <t>PRSPT12537.02</t>
  </si>
  <si>
    <t>PRSPT12537.01</t>
  </si>
  <si>
    <t>SDTOPOM39.141-P</t>
  </si>
  <si>
    <t>SDTOPOM39.142</t>
  </si>
  <si>
    <t>CHARX.71352-P</t>
  </si>
  <si>
    <t>HGRDG3007.0003-P</t>
  </si>
  <si>
    <t>HGRDG3007.0003</t>
  </si>
  <si>
    <t>HGRDG3007.0002</t>
  </si>
  <si>
    <t>IRW194-0001-P</t>
  </si>
  <si>
    <t>IRW194-0001</t>
  </si>
  <si>
    <t>IRW194-0003</t>
  </si>
  <si>
    <t>BRI053-9182-P</t>
  </si>
  <si>
    <t>BRI053-9182</t>
  </si>
  <si>
    <t>CHARX.24432</t>
  </si>
  <si>
    <t>SDTOPOI35-0108-P</t>
  </si>
  <si>
    <t>SDTOPOI35-0108</t>
  </si>
  <si>
    <t>SDTOPOI35-0107</t>
  </si>
  <si>
    <t>SDTOPOI35-0107-P</t>
  </si>
  <si>
    <t>SDTOPOI35-0106</t>
  </si>
  <si>
    <t>HZL1110.1-P</t>
  </si>
  <si>
    <t>HZL1110.1</t>
  </si>
  <si>
    <t>IRW186-SWO0014-P</t>
  </si>
  <si>
    <t>IRW186-SWO0014</t>
  </si>
  <si>
    <t>IRW186-7499</t>
  </si>
  <si>
    <t>IRW186-7499-P</t>
  </si>
  <si>
    <t>CHARX.38722</t>
  </si>
  <si>
    <t>FRM147-7482-P</t>
  </si>
  <si>
    <t>FRM147-7482</t>
  </si>
  <si>
    <t>FRM147-7484</t>
  </si>
  <si>
    <t>LLS274-0223-P</t>
  </si>
  <si>
    <t>LLS274-0223</t>
  </si>
  <si>
    <t>LLS274-SWO261176</t>
  </si>
  <si>
    <t>LLS274-0221-P</t>
  </si>
  <si>
    <t>LLS274-0221</t>
  </si>
  <si>
    <t>LLS274-0220</t>
  </si>
  <si>
    <t>ULS024-0214-P</t>
  </si>
  <si>
    <t>ULS024-0213</t>
  </si>
  <si>
    <t>SDTOPOQ31.134-P</t>
  </si>
  <si>
    <t>SDTOPOQ31.134</t>
  </si>
  <si>
    <t>SDTOPOQ31.135</t>
  </si>
  <si>
    <t>INVEN.94979-PP</t>
  </si>
  <si>
    <t>INVEN.94979</t>
  </si>
  <si>
    <t>INVEN.94981</t>
  </si>
  <si>
    <t>MCA384-7215-P</t>
  </si>
  <si>
    <t>MCA384-7215</t>
  </si>
  <si>
    <t>MCA384-SWO261400</t>
  </si>
  <si>
    <t>IRW181-7193-P</t>
  </si>
  <si>
    <t>IRW181-7193</t>
  </si>
  <si>
    <t>IRW181-7192</t>
  </si>
  <si>
    <t>IRW181-7192-P</t>
  </si>
  <si>
    <t>IRW181-7190</t>
  </si>
  <si>
    <t>IRW195-0429-P</t>
  </si>
  <si>
    <t>IRW195-0429</t>
  </si>
  <si>
    <t>IRW190-7044</t>
  </si>
  <si>
    <t>IRW202-0001-P</t>
  </si>
  <si>
    <t>IRW202-0002</t>
  </si>
  <si>
    <t>STLOKS4100.0891-P</t>
  </si>
  <si>
    <t>STLOKS4100.0891</t>
  </si>
  <si>
    <t>STLOKS4100.0890</t>
  </si>
  <si>
    <t>SUG632-0121-P</t>
  </si>
  <si>
    <t>SUG632-0121</t>
  </si>
  <si>
    <t>SUG632-0122</t>
  </si>
  <si>
    <t>BRAE1216.02-P</t>
  </si>
  <si>
    <t>BRAE1216.02</t>
  </si>
  <si>
    <t>BRAE1216.01</t>
  </si>
  <si>
    <t>BRAE1216.03-P</t>
  </si>
  <si>
    <t>BRAE1216.03</t>
  </si>
  <si>
    <t>SHRVW4600.0001-P</t>
  </si>
  <si>
    <t>SHRVW4600.0001</t>
  </si>
  <si>
    <t>SHRVW4600.0002</t>
  </si>
  <si>
    <t>MCK497-6345-P</t>
  </si>
  <si>
    <t>MCK497-6345</t>
  </si>
  <si>
    <t>MCK497-6346</t>
  </si>
  <si>
    <t>LXGLD.003-P</t>
  </si>
  <si>
    <t>LXGLD.003</t>
  </si>
  <si>
    <t>BFR530.0011</t>
  </si>
  <si>
    <t>SUG633-8074-P</t>
  </si>
  <si>
    <t>SUG633-8074</t>
  </si>
  <si>
    <t>SUG633-8072</t>
  </si>
  <si>
    <t>SDTOPON40.106-P</t>
  </si>
  <si>
    <t>SDTOPON40.106</t>
  </si>
  <si>
    <t>FRM147-7381</t>
  </si>
  <si>
    <t>MCA421-0278-P</t>
  </si>
  <si>
    <t>MCA421-0278</t>
  </si>
  <si>
    <t>MCA421-0279</t>
  </si>
  <si>
    <t>SDTOPON41.173-P</t>
  </si>
  <si>
    <t>SDTOPON41.173</t>
  </si>
  <si>
    <t>SDTOPON41.174</t>
  </si>
  <si>
    <t>HZL1110.4-P</t>
  </si>
  <si>
    <t>HZL1110.4</t>
  </si>
  <si>
    <t>HZL1110.3</t>
  </si>
  <si>
    <t>EDGN718.0005-P</t>
  </si>
  <si>
    <t>EDGN718.0005</t>
  </si>
  <si>
    <t>EDGN718.0006</t>
  </si>
  <si>
    <t>SRDS736.1-P</t>
  </si>
  <si>
    <t>SRDS736.1</t>
  </si>
  <si>
    <t>FOLGR08.142</t>
  </si>
  <si>
    <t>CHARX.23862-P</t>
  </si>
  <si>
    <t>CHARX.23862</t>
  </si>
  <si>
    <t>CHARX.23861</t>
  </si>
  <si>
    <t>ULS11-00160-P</t>
  </si>
  <si>
    <t>ULS11-00160</t>
  </si>
  <si>
    <t>ULS011-SWO296857</t>
  </si>
  <si>
    <t>ULS003-0585-P</t>
  </si>
  <si>
    <t>ULS003-0585</t>
  </si>
  <si>
    <t>ULS003-0584</t>
  </si>
  <si>
    <t>FLTGL2107.42-P</t>
  </si>
  <si>
    <t>FLTGL2107.42</t>
  </si>
  <si>
    <t>FLTGL2107.41</t>
  </si>
  <si>
    <t>CHARX.16055-P</t>
  </si>
  <si>
    <t>CHARX.16055</t>
  </si>
  <si>
    <t>CHARX.14634</t>
  </si>
  <si>
    <t>CHARX.45533-P</t>
  </si>
  <si>
    <t>CHARX.45533</t>
  </si>
  <si>
    <t>SUG648.0001</t>
  </si>
  <si>
    <t>SUG648.0001-PP1</t>
  </si>
  <si>
    <t>CHARX.45534</t>
  </si>
  <si>
    <t>INVEN.34311-PP</t>
  </si>
  <si>
    <t>INVEN.34311</t>
  </si>
  <si>
    <t>INVEN.34313</t>
  </si>
  <si>
    <t>TLRCK811.0001-P</t>
  </si>
  <si>
    <t>TLRCK811.0001</t>
  </si>
  <si>
    <t>TLRCK811.0002</t>
  </si>
  <si>
    <t>STAFFORD.0072-P</t>
  </si>
  <si>
    <t>STAFFORD.0072</t>
  </si>
  <si>
    <t>STAFFORD.0073</t>
  </si>
  <si>
    <t>Common.0015-P</t>
  </si>
  <si>
    <t>Common.0015</t>
  </si>
  <si>
    <t>Common.0016</t>
  </si>
  <si>
    <t>Common.0014-P</t>
  </si>
  <si>
    <t>Common.0014</t>
  </si>
  <si>
    <t>PRVNTWN.340-P</t>
  </si>
  <si>
    <t>PRVNTWN.340</t>
  </si>
  <si>
    <t>PRVNTWN.339</t>
  </si>
  <si>
    <t>ULS004-1284-P</t>
  </si>
  <si>
    <t>ULS004-1284</t>
  </si>
  <si>
    <t>MYMRII.0172</t>
  </si>
  <si>
    <t>IRW182-7570-P</t>
  </si>
  <si>
    <t>IRW182-7570</t>
  </si>
  <si>
    <t>IRW182-7568</t>
  </si>
  <si>
    <t>Flats.0022-PP</t>
  </si>
  <si>
    <t>Flats.0022</t>
  </si>
  <si>
    <t>Flats.0023</t>
  </si>
  <si>
    <t>SDTOPOO37.103-P</t>
  </si>
  <si>
    <t>SDTOPOO37.103</t>
  </si>
  <si>
    <t>SDTOPOO37.104</t>
  </si>
  <si>
    <t>ULS025-0239-P</t>
  </si>
  <si>
    <t>ULS025-0239</t>
  </si>
  <si>
    <t>ULS025-0236</t>
  </si>
  <si>
    <t>SUG629-6590-P</t>
  </si>
  <si>
    <t>SUG629-6590</t>
  </si>
  <si>
    <t>SUG629-6592</t>
  </si>
  <si>
    <t>DRUIDCIP.0110-P</t>
  </si>
  <si>
    <t>DRUIDCIP.0110</t>
  </si>
  <si>
    <t>DRUIDCIP.0107</t>
  </si>
  <si>
    <t>DRUIDCIP.0109-P</t>
  </si>
  <si>
    <t>DRUIDCIP.0109</t>
  </si>
  <si>
    <t>ULS004-0549-P</t>
  </si>
  <si>
    <t>ULS004-0549</t>
  </si>
  <si>
    <t>ULS004-0553</t>
  </si>
  <si>
    <t>INVEN.53682-PP</t>
  </si>
  <si>
    <t>INVEN.53682</t>
  </si>
  <si>
    <t>INVEN.53684</t>
  </si>
  <si>
    <t>CHARX.16974-P</t>
  </si>
  <si>
    <t>CHARX.16974</t>
  </si>
  <si>
    <t>CHARX.16972</t>
  </si>
  <si>
    <t>ULS12-00034-P</t>
  </si>
  <si>
    <t>ULS12-00034</t>
  </si>
  <si>
    <t>ULS12-00033</t>
  </si>
  <si>
    <t>PKSFRM12049.3594-P</t>
  </si>
  <si>
    <t>PKSFRM12049.3594</t>
  </si>
  <si>
    <t>PKSFRM12049.3591</t>
  </si>
  <si>
    <t>BRI040-8209-P</t>
  </si>
  <si>
    <t>BRI040-8209</t>
  </si>
  <si>
    <t>CHARX.23578</t>
  </si>
  <si>
    <t>IRW208-0330-P</t>
  </si>
  <si>
    <t>IRW208-0330</t>
  </si>
  <si>
    <t>IRW208-0327</t>
  </si>
  <si>
    <t>BRI048-6721-P</t>
  </si>
  <si>
    <t>BRI048-6721</t>
  </si>
  <si>
    <t>BRI048-6720</t>
  </si>
  <si>
    <t>MCM515-0124-P</t>
  </si>
  <si>
    <t>MCM515-0214</t>
  </si>
  <si>
    <t>MCA429-1223-P</t>
  </si>
  <si>
    <t>MCA429-1223</t>
  </si>
  <si>
    <t>MCA429-1224</t>
  </si>
  <si>
    <t>076801.696-PP1</t>
  </si>
  <si>
    <t>076801.696</t>
  </si>
  <si>
    <t>076801.695</t>
  </si>
  <si>
    <t>CHARX.38424-P</t>
  </si>
  <si>
    <t>CHARX.38424</t>
  </si>
  <si>
    <t>CHARX.38426</t>
  </si>
  <si>
    <t>MCM509.0304-P</t>
  </si>
  <si>
    <t>MCM509.0304</t>
  </si>
  <si>
    <t>ULS003-0117-P</t>
  </si>
  <si>
    <t>ULS003-0117</t>
  </si>
  <si>
    <t>ULS003-0114</t>
  </si>
  <si>
    <t>SUG632-0098-P</t>
  </si>
  <si>
    <t>SUG632-0098</t>
  </si>
  <si>
    <t>SUG632-0099</t>
  </si>
  <si>
    <t>MAL366.0009-P</t>
  </si>
  <si>
    <t>MAL366.0009</t>
  </si>
  <si>
    <t>MAL366.0010</t>
  </si>
  <si>
    <t>IRW181-7202-P</t>
  </si>
  <si>
    <t>IRW181-7202</t>
  </si>
  <si>
    <t>IRW181-7189</t>
  </si>
  <si>
    <t>IRW191-0174-P</t>
  </si>
  <si>
    <t>IRW191-0174</t>
  </si>
  <si>
    <t>IRW191-0175</t>
  </si>
  <si>
    <t>IRW210-7647-P</t>
  </si>
  <si>
    <t>IRW210-7647</t>
  </si>
  <si>
    <t>IRW210-7646</t>
  </si>
  <si>
    <t>MCA451.0013-P</t>
  </si>
  <si>
    <t>MCA451.0013</t>
  </si>
  <si>
    <t>MCA451-SWO261421</t>
  </si>
  <si>
    <t>LXGLD.006-P</t>
  </si>
  <si>
    <t>LXGLD.006</t>
  </si>
  <si>
    <t>LXGLD.005</t>
  </si>
  <si>
    <t>IRW211-8051-P</t>
  </si>
  <si>
    <t>IRW211-8051</t>
  </si>
  <si>
    <t>IRW211-8053</t>
  </si>
  <si>
    <t>MAL336-7567-P</t>
  </si>
  <si>
    <t>MAL336-7567</t>
  </si>
  <si>
    <t>MAL336-7566</t>
  </si>
  <si>
    <t>TLRCK811.0002-P</t>
  </si>
  <si>
    <t>TLRCK811.0003</t>
  </si>
  <si>
    <t>MCA441-0034-P</t>
  </si>
  <si>
    <t>MCA441-0034</t>
  </si>
  <si>
    <t>MCA441-0028</t>
  </si>
  <si>
    <t>CHARX.16838-P</t>
  </si>
  <si>
    <t>CHARX.16838</t>
  </si>
  <si>
    <t>CHARX.16839</t>
  </si>
  <si>
    <t>CHARX.62029-P</t>
  </si>
  <si>
    <t>CHARX.62029</t>
  </si>
  <si>
    <t>MCA398-SWO256835</t>
  </si>
  <si>
    <t>CHARX.44620-P</t>
  </si>
  <si>
    <t>CHARX.44620</t>
  </si>
  <si>
    <t>CHARX.44621</t>
  </si>
  <si>
    <t>CHARX.81844-P</t>
  </si>
  <si>
    <t>CHARX.81844</t>
  </si>
  <si>
    <t>CHARX.81845</t>
  </si>
  <si>
    <t>BRI056-0101-P</t>
  </si>
  <si>
    <t>BRI056-0101</t>
  </si>
  <si>
    <t>BRI056-0099</t>
  </si>
  <si>
    <t>BRI056-0100</t>
  </si>
  <si>
    <t>CHARX.70277-P</t>
  </si>
  <si>
    <t>CHARX.70277</t>
  </si>
  <si>
    <t>INVEN.53676-PP</t>
  </si>
  <si>
    <t>INVEN.53678</t>
  </si>
  <si>
    <t>CHARX.16194-P</t>
  </si>
  <si>
    <t>CHARX.16194</t>
  </si>
  <si>
    <t>CHARX.14913</t>
  </si>
  <si>
    <t>INVEN.95873-PP</t>
  </si>
  <si>
    <t>INVEN.95875</t>
  </si>
  <si>
    <t>ULS12-00416-P</t>
  </si>
  <si>
    <t>ULS12-00416</t>
  </si>
  <si>
    <t>ULS12-00417</t>
  </si>
  <si>
    <t>MCA426-1006-P</t>
  </si>
  <si>
    <t>MCA426-1006</t>
  </si>
  <si>
    <t>SDTOPOR31.59</t>
  </si>
  <si>
    <t>CHARX.57744-P</t>
  </si>
  <si>
    <t>CHARX.57744</t>
  </si>
  <si>
    <t>CHARX.57745</t>
  </si>
  <si>
    <t>FLWE600.2-PP1</t>
  </si>
  <si>
    <t>FLWE600.2</t>
  </si>
  <si>
    <t>FLWE600.1</t>
  </si>
  <si>
    <t>LYONC08.62-P</t>
  </si>
  <si>
    <t>LYONC08.62</t>
  </si>
  <si>
    <t>LYONC08.61</t>
  </si>
  <si>
    <t>MAL353-7154-P</t>
  </si>
  <si>
    <t>MAL353-7154</t>
  </si>
  <si>
    <t>MAL353-7153</t>
  </si>
  <si>
    <t>CMH6723.5-P</t>
  </si>
  <si>
    <t>CMH6723.5</t>
  </si>
  <si>
    <t>MCA446-SWO296921</t>
  </si>
  <si>
    <t>CHARX.50853-P</t>
  </si>
  <si>
    <t>CHARX.50853</t>
  </si>
  <si>
    <t>CHARX.50854</t>
  </si>
  <si>
    <t>MAL336-7815-P</t>
  </si>
  <si>
    <t>MAL336-7815</t>
  </si>
  <si>
    <t>MAL336-7816</t>
  </si>
  <si>
    <t>CHARX.29120-P</t>
  </si>
  <si>
    <t>CHARX.29120</t>
  </si>
  <si>
    <t>CHARX.29121</t>
  </si>
  <si>
    <t>PAW524-8070-P</t>
  </si>
  <si>
    <t>PAW524-8070</t>
  </si>
  <si>
    <t>PAW524-8071</t>
  </si>
  <si>
    <t>SNYVL8010.0005-P</t>
  </si>
  <si>
    <t>SNYVL8010.0005</t>
  </si>
  <si>
    <t>SNYVL8010.0003</t>
  </si>
  <si>
    <t>IDWY652.3-PP1</t>
  </si>
  <si>
    <t>IDWY652.3</t>
  </si>
  <si>
    <t>IDWY652.4</t>
  </si>
  <si>
    <t>IDWY652.4-PP1</t>
  </si>
  <si>
    <t>IDWY652.5</t>
  </si>
  <si>
    <t>CHARX.94747-PP1</t>
  </si>
  <si>
    <t>CHARX.94747</t>
  </si>
  <si>
    <t>CHARX.94749</t>
  </si>
  <si>
    <t>CCLUB08.73-PP1</t>
  </si>
  <si>
    <t>CCLUB08.73</t>
  </si>
  <si>
    <t>CCLUB08.72</t>
  </si>
  <si>
    <t>INVEN.81006-P</t>
  </si>
  <si>
    <t>INVEN.81006</t>
  </si>
  <si>
    <t>INVEN.81008</t>
  </si>
  <si>
    <t>LLS273-0182-P</t>
  </si>
  <si>
    <t>LLS273-0182</t>
  </si>
  <si>
    <t>LLS273-0106</t>
  </si>
  <si>
    <t>STE594-7544-P</t>
  </si>
  <si>
    <t>STE594-7544</t>
  </si>
  <si>
    <t>STE594-7545</t>
  </si>
  <si>
    <t>ULS003-0114-P</t>
  </si>
  <si>
    <t>ULS003-0116</t>
  </si>
  <si>
    <t>ULS025-0236-P</t>
  </si>
  <si>
    <t>ULS025-0235</t>
  </si>
  <si>
    <t>SUG629-6591-P</t>
  </si>
  <si>
    <t>SUG629-6591</t>
  </si>
  <si>
    <t>MAL355.0006-PP2</t>
  </si>
  <si>
    <t>MAL355.0006</t>
  </si>
  <si>
    <t>MAL355-SWO117074</t>
  </si>
  <si>
    <t>INVEN.39033-PP</t>
  </si>
  <si>
    <t>INVEN.39033</t>
  </si>
  <si>
    <t>INVEN.39035</t>
  </si>
  <si>
    <t>CHARX.17023-P</t>
  </si>
  <si>
    <t>CHARX.17023</t>
  </si>
  <si>
    <t>CHARX.17009</t>
  </si>
  <si>
    <t>FXGL12030.0002-P</t>
  </si>
  <si>
    <t>FXGL12030.0002</t>
  </si>
  <si>
    <t>FXGL12030.0003</t>
  </si>
  <si>
    <t>IRW202-7651-P</t>
  </si>
  <si>
    <t>IRW202-7651</t>
  </si>
  <si>
    <t>IRW202-7652</t>
  </si>
  <si>
    <t>INVEN.34309-PP</t>
  </si>
  <si>
    <t>INVEN.34309</t>
  </si>
  <si>
    <t>CHARX.58030-P</t>
  </si>
  <si>
    <t>CHARX.58030</t>
  </si>
  <si>
    <t>CHARX.58031</t>
  </si>
  <si>
    <t>ULS009.0004-P</t>
  </si>
  <si>
    <t>ULS009.0004</t>
  </si>
  <si>
    <t>ULS009.0003</t>
  </si>
  <si>
    <t>CHARX.57745-P</t>
  </si>
  <si>
    <t>CHARX.57748</t>
  </si>
  <si>
    <t>CNTRN224-P</t>
  </si>
  <si>
    <t>SDTOPOP33.10-P</t>
  </si>
  <si>
    <t>SDTOPOP33.10</t>
  </si>
  <si>
    <t>CHARX.54156</t>
  </si>
  <si>
    <t>MCK498-6622-P</t>
  </si>
  <si>
    <t>MCK498-6622</t>
  </si>
  <si>
    <t>MCK498-6623</t>
  </si>
  <si>
    <t>CHARX.38213-P</t>
  </si>
  <si>
    <t>CHARX.38213</t>
  </si>
  <si>
    <t>CHARX.38456</t>
  </si>
  <si>
    <t>INVEN.90072-PP</t>
  </si>
  <si>
    <t>INVEN.90072</t>
  </si>
  <si>
    <t>INVEN.90070</t>
  </si>
  <si>
    <t>CHARX.81776-P</t>
  </si>
  <si>
    <t>CHARX.81776</t>
  </si>
  <si>
    <t>CHARX.81778</t>
  </si>
  <si>
    <t>CHARX.3385-PP1</t>
  </si>
  <si>
    <t>CHARX.3385</t>
  </si>
  <si>
    <t>CHARX.3386</t>
  </si>
  <si>
    <t>MCM510-0186-P</t>
  </si>
  <si>
    <t>MCM510-0186</t>
  </si>
  <si>
    <t>MCM510-0184</t>
  </si>
  <si>
    <t>CHARX.16332-P</t>
  </si>
  <si>
    <t>CHARX.15283</t>
  </si>
  <si>
    <t>SDTOPOO37.106-P</t>
  </si>
  <si>
    <t>SDTOPOO37.106</t>
  </si>
  <si>
    <t>SDTOPOO37.105</t>
  </si>
  <si>
    <t>CHARX.36074-PP1</t>
  </si>
  <si>
    <t>CHARX.36074</t>
  </si>
  <si>
    <t>CHARX.36079</t>
  </si>
  <si>
    <t>LYONC08.61-P</t>
  </si>
  <si>
    <t>CLC_QC.6</t>
  </si>
  <si>
    <t>CHARX.21732-P</t>
  </si>
  <si>
    <t>CHARX.21732</t>
  </si>
  <si>
    <t>CHARX.21729</t>
  </si>
  <si>
    <t>WDBN3325.04-P</t>
  </si>
  <si>
    <t>WDBN3325.04</t>
  </si>
  <si>
    <t>WDBN3325.05</t>
  </si>
  <si>
    <t>INVEN.53678-PP</t>
  </si>
  <si>
    <t>INVEN.53680</t>
  </si>
  <si>
    <t>MCA435-1287-P</t>
  </si>
  <si>
    <t>MCA435-1287</t>
  </si>
  <si>
    <t>MCA435-1288</t>
  </si>
  <si>
    <t>CCLUB08.456-PP1</t>
  </si>
  <si>
    <t>CCLUB08.456</t>
  </si>
  <si>
    <t>CCLUB08.455</t>
  </si>
  <si>
    <t>IRW208-0327-P</t>
  </si>
  <si>
    <t>IRW208-0328</t>
  </si>
  <si>
    <t>MCA408-1691-P</t>
  </si>
  <si>
    <t>MCA408-1691</t>
  </si>
  <si>
    <t>MCA408-1692</t>
  </si>
  <si>
    <t>CHARX.94471-PP1</t>
  </si>
  <si>
    <t>CHARX.94471</t>
  </si>
  <si>
    <t>CHARX.94472</t>
  </si>
  <si>
    <t>INVEN.38977-PP</t>
  </si>
  <si>
    <t>INVEN.38977</t>
  </si>
  <si>
    <t>INVEN.38987</t>
  </si>
  <si>
    <t>ULS018-0122-P</t>
  </si>
  <si>
    <t>ULS018-0122</t>
  </si>
  <si>
    <t>ULS018-SWO257990</t>
  </si>
  <si>
    <t>MCA392-8475-P</t>
  </si>
  <si>
    <t>MCA392-8475</t>
  </si>
  <si>
    <t>CNYN311.2</t>
  </si>
  <si>
    <t>CADM8125.0006-P</t>
  </si>
  <si>
    <t>CADM8125.0006</t>
  </si>
  <si>
    <t>CADM8125.0004</t>
  </si>
  <si>
    <t>MCA392-0003-P</t>
  </si>
  <si>
    <t>MCA392-0003</t>
  </si>
  <si>
    <t>MCM509.0101</t>
  </si>
  <si>
    <t>MCA408-1690-P</t>
  </si>
  <si>
    <t>MCA408-1690</t>
  </si>
  <si>
    <t>CHARX.55627-P</t>
  </si>
  <si>
    <t>CHARX.55627</t>
  </si>
  <si>
    <t>CHARX.55626</t>
  </si>
  <si>
    <t>CHARX.62025-P</t>
  </si>
  <si>
    <t>CHARX.62025</t>
  </si>
  <si>
    <t>CHARX.62023</t>
  </si>
  <si>
    <t>MCA426-1154-P</t>
  </si>
  <si>
    <t>MCA426-1154</t>
  </si>
  <si>
    <t>SDTOPOR31.84</t>
  </si>
  <si>
    <t>MCA392-8163-P</t>
  </si>
  <si>
    <t>MCA392-8163</t>
  </si>
  <si>
    <t>MCA392-8164</t>
  </si>
  <si>
    <t>MCM512-0076-P</t>
  </si>
  <si>
    <t>MCM512-0076</t>
  </si>
  <si>
    <t>MCM512-0075</t>
  </si>
  <si>
    <t>CHARX.76269-PP1</t>
  </si>
  <si>
    <t>CHARX.76269</t>
  </si>
  <si>
    <t>CHARX.76263</t>
  </si>
  <si>
    <t>CHARX.31206-P</t>
  </si>
  <si>
    <t>CHARX.31206</t>
  </si>
  <si>
    <t>CHARX.31208</t>
  </si>
  <si>
    <t>SDTOPOM39.112-P</t>
  </si>
  <si>
    <t>SDTOPOM39.112</t>
  </si>
  <si>
    <t>SDTOPOM39.113</t>
  </si>
  <si>
    <t>MCA401-0322-P</t>
  </si>
  <si>
    <t>MCA401-0322</t>
  </si>
  <si>
    <t>MCA401-0317</t>
  </si>
  <si>
    <t>BRAEGKM.4-P</t>
  </si>
  <si>
    <t>BRAEGKM.4</t>
  </si>
  <si>
    <t>BRAEGKM.5</t>
  </si>
  <si>
    <t>BRAEGKM.5-P</t>
  </si>
  <si>
    <t>BRAEBRN.33</t>
  </si>
  <si>
    <t>UNICITY.4-PP1</t>
  </si>
  <si>
    <t>UNICITY.4</t>
  </si>
  <si>
    <t>UNICITY.108</t>
  </si>
  <si>
    <t>LLS273-0245-P</t>
  </si>
  <si>
    <t>LLS273-0245</t>
  </si>
  <si>
    <t>LLS273-0241</t>
  </si>
  <si>
    <t>IRW185-7563</t>
  </si>
  <si>
    <t>MCA434-9442-P</t>
  </si>
  <si>
    <t>MCA434-9442</t>
  </si>
  <si>
    <t>MCA434-9443</t>
  </si>
  <si>
    <t>MCA384-7020-P</t>
  </si>
  <si>
    <t>MCA384-7020</t>
  </si>
  <si>
    <t>MCA384-7126</t>
  </si>
  <si>
    <t>INVEN.95456-PP</t>
  </si>
  <si>
    <t>INVEN.95456</t>
  </si>
  <si>
    <t>INVEN.95458</t>
  </si>
  <si>
    <t>CHARX.58543-P</t>
  </si>
  <si>
    <t>CHARX.58543</t>
  </si>
  <si>
    <t>CHARX.58544</t>
  </si>
  <si>
    <t>IRW208-0027-P</t>
  </si>
  <si>
    <t>IRW208-0027</t>
  </si>
  <si>
    <t>IRW208-0020</t>
  </si>
  <si>
    <t>MCM516-0165-P</t>
  </si>
  <si>
    <t>MCM516-0165</t>
  </si>
  <si>
    <t>MCM516-0164</t>
  </si>
  <si>
    <t>IRW185-7464-P</t>
  </si>
  <si>
    <t>IRW185-7464</t>
  </si>
  <si>
    <t>IRW185-7420</t>
  </si>
  <si>
    <t>CHARX.27072-P</t>
  </si>
  <si>
    <t>CHARX.27072</t>
  </si>
  <si>
    <t>CHARX.27073</t>
  </si>
  <si>
    <t>IRW209-0189-P</t>
  </si>
  <si>
    <t>IRW209-0189</t>
  </si>
  <si>
    <t>IRW209-0188</t>
  </si>
  <si>
    <t>ULS025-0018-P</t>
  </si>
  <si>
    <t>ULS025-0018</t>
  </si>
  <si>
    <t>ULS025-0017</t>
  </si>
  <si>
    <t>ULS025-0020-P</t>
  </si>
  <si>
    <t>ULS025-0020</t>
  </si>
  <si>
    <t>ULS025-0015</t>
  </si>
  <si>
    <t>BKFD6708.0002-P</t>
  </si>
  <si>
    <t>BKFD6708.0002</t>
  </si>
  <si>
    <t>BKFD6708.0001</t>
  </si>
  <si>
    <t>CHARX.43578-P</t>
  </si>
  <si>
    <t>CHARX.43578</t>
  </si>
  <si>
    <t>SUG658-0027</t>
  </si>
  <si>
    <t>BRI051-6818-P</t>
  </si>
  <si>
    <t>BRI051-6818</t>
  </si>
  <si>
    <t>BRI051-6819</t>
  </si>
  <si>
    <t>IRW181-7189-P</t>
  </si>
  <si>
    <t>LLS274-0352-P</t>
  </si>
  <si>
    <t>LLS274-0352</t>
  </si>
  <si>
    <t>LLS274-0379</t>
  </si>
  <si>
    <t>LLS274-0353-P</t>
  </si>
  <si>
    <t>LLS274-0353</t>
  </si>
  <si>
    <t>LLS274-0354</t>
  </si>
  <si>
    <t>ULS019-9754-P</t>
  </si>
  <si>
    <t>ULS019-9754</t>
  </si>
  <si>
    <t>SBMKT08.90</t>
  </si>
  <si>
    <t>CHARX.84929-PP1</t>
  </si>
  <si>
    <t>CHARX.84929</t>
  </si>
  <si>
    <t>CHARX.84930</t>
  </si>
  <si>
    <t>INVEN.34167-P</t>
  </si>
  <si>
    <t>INVEN.34167</t>
  </si>
  <si>
    <t>MCK499-SWO116285</t>
  </si>
  <si>
    <t>JEFPH2.0026-P</t>
  </si>
  <si>
    <t>JEFPH2.0026</t>
  </si>
  <si>
    <t>JEFPH2.0023</t>
  </si>
  <si>
    <t>MCA392-SWO0545</t>
  </si>
  <si>
    <t>MCA392-SWO0545-P</t>
  </si>
  <si>
    <t>MCA392-SWO0546</t>
  </si>
  <si>
    <t>MCA392-SWO0546-P</t>
  </si>
  <si>
    <t>CHARX.25401-PP1</t>
  </si>
  <si>
    <t>CHARX.25401</t>
  </si>
  <si>
    <t>CHARX.25403</t>
  </si>
  <si>
    <t>MCM516-0166-P</t>
  </si>
  <si>
    <t>MCM516-0166</t>
  </si>
  <si>
    <t>MCA430-0066-P</t>
  </si>
  <si>
    <t>MCA430-0066</t>
  </si>
  <si>
    <t>MCA430-0053</t>
  </si>
  <si>
    <t>IRW191-0126-P</t>
  </si>
  <si>
    <t>IRW191-0126</t>
  </si>
  <si>
    <t>IRW191-0125</t>
  </si>
  <si>
    <t>ULS003-0155-P</t>
  </si>
  <si>
    <t>ULS003-0155</t>
  </si>
  <si>
    <t>ULS003-SWO262821</t>
  </si>
  <si>
    <t>CHARX.90940-P</t>
  </si>
  <si>
    <t>CHARX.90940</t>
  </si>
  <si>
    <t>CHARX.90935</t>
  </si>
  <si>
    <t>CHARX.14274-P</t>
  </si>
  <si>
    <t>CHARX.14274</t>
  </si>
  <si>
    <t>ULS025-0033</t>
  </si>
  <si>
    <t>SUG646-8047-P</t>
  </si>
  <si>
    <t>SUG646-8047</t>
  </si>
  <si>
    <t>CNTL1108.01</t>
  </si>
  <si>
    <t>BRNGR3122.0001-P</t>
  </si>
  <si>
    <t>BRNGR3122.0001</t>
  </si>
  <si>
    <t>BRNGR3122.0003</t>
  </si>
  <si>
    <t>STRBPT8025-0001-P</t>
  </si>
  <si>
    <t>STRBPT8025-0001</t>
  </si>
  <si>
    <t>STRBPT8025-0002</t>
  </si>
  <si>
    <t>OLMP2805.02-P</t>
  </si>
  <si>
    <t>OLMP2805.02</t>
  </si>
  <si>
    <t>OLMP2805.01</t>
  </si>
  <si>
    <t>RSCL4531.02-P</t>
  </si>
  <si>
    <t>RSCL4531.02</t>
  </si>
  <si>
    <t>RSCL4531.01</t>
  </si>
  <si>
    <t>KWDTR2218.02-P</t>
  </si>
  <si>
    <t>KWDTR2218.02</t>
  </si>
  <si>
    <t>KWDTR2218.01</t>
  </si>
  <si>
    <t>MCM505.0177-P</t>
  </si>
  <si>
    <t>MCM505.0177</t>
  </si>
  <si>
    <t>MCM505.0175</t>
  </si>
  <si>
    <t>CBRN5126.01-P</t>
  </si>
  <si>
    <t>CBRN5126.01</t>
  </si>
  <si>
    <t>CBRN5126.02</t>
  </si>
  <si>
    <t>SLVM4226.02-P</t>
  </si>
  <si>
    <t>SLVM4226.02</t>
  </si>
  <si>
    <t>SLVM4226.01</t>
  </si>
  <si>
    <t>MAL347.0016</t>
  </si>
  <si>
    <t>NTHGR4124.02-P</t>
  </si>
  <si>
    <t>NTHGR4124.02</t>
  </si>
  <si>
    <t>NTHGR4124.01</t>
  </si>
  <si>
    <t>IRW192-7333-P</t>
  </si>
  <si>
    <t>IRW192-7333</t>
  </si>
  <si>
    <t>BSMTR3340.01-P</t>
  </si>
  <si>
    <t>BSMTR3340.01</t>
  </si>
  <si>
    <t>MAL336-SWO117537</t>
  </si>
  <si>
    <t>O</t>
  </si>
  <si>
    <t>CHARX.90910-P</t>
  </si>
  <si>
    <t>CHARX.90910</t>
  </si>
  <si>
    <t>MAL336-SWO117535</t>
  </si>
  <si>
    <t>INVEN.59688-PP</t>
  </si>
  <si>
    <t>INVEN.59688</t>
  </si>
  <si>
    <t>INVEN.59694</t>
  </si>
  <si>
    <t>MCM511-0242-P</t>
  </si>
  <si>
    <t>MCM511-0242</t>
  </si>
  <si>
    <t>MCM511-0243</t>
  </si>
  <si>
    <t>CHARX.83982-PP1</t>
  </si>
  <si>
    <t>CHARX.83982</t>
  </si>
  <si>
    <t>CHARX.83977</t>
  </si>
  <si>
    <t>SDTOPOP32.45-P</t>
  </si>
  <si>
    <t>SDTOPOP32.45</t>
  </si>
  <si>
    <t>SDTOPOP32.46</t>
  </si>
  <si>
    <t>MCA441-0206-P</t>
  </si>
  <si>
    <t>MCA441-0206</t>
  </si>
  <si>
    <t>MCA441-SWO259499</t>
  </si>
  <si>
    <t>SXM663-SWO117832</t>
  </si>
  <si>
    <t>FRM150-7271-P</t>
  </si>
  <si>
    <t>FRM150-7271</t>
  </si>
  <si>
    <t>FRM150-7270</t>
  </si>
  <si>
    <t>MAL349-7610-P</t>
  </si>
  <si>
    <t>MAL349-7610</t>
  </si>
  <si>
    <t>CHARX.91208</t>
  </si>
  <si>
    <t>CHARX.68257-PP1</t>
  </si>
  <si>
    <t>CHARX.68257</t>
  </si>
  <si>
    <t>CHARX.68268</t>
  </si>
  <si>
    <t>BRI057-8945-P</t>
  </si>
  <si>
    <t>BRI057-8945</t>
  </si>
  <si>
    <t>BRI057-8946</t>
  </si>
  <si>
    <t>INVEN.34305-PP</t>
  </si>
  <si>
    <t>INVEN.34305</t>
  </si>
  <si>
    <t>INVEN.34307</t>
  </si>
  <si>
    <t>INVEN.75368-P</t>
  </si>
  <si>
    <t>INVEN.75368</t>
  </si>
  <si>
    <t>INVEN.75934</t>
  </si>
  <si>
    <t>MulPond.0007-P</t>
  </si>
  <si>
    <t>MulPond.0007</t>
  </si>
  <si>
    <t>CHARX.14925-P</t>
  </si>
  <si>
    <t>CHARX.14925</t>
  </si>
  <si>
    <t>CHARX.14923</t>
  </si>
  <si>
    <t>2LKY.131-PP1</t>
  </si>
  <si>
    <t>2LKY.131</t>
  </si>
  <si>
    <t>2LKY.130</t>
  </si>
  <si>
    <t>CHARX.29705-P</t>
  </si>
  <si>
    <t>CHARX.29705</t>
  </si>
  <si>
    <t>BRI058-0185</t>
  </si>
  <si>
    <t>INVEN.81018-P</t>
  </si>
  <si>
    <t>INVEN.81018</t>
  </si>
  <si>
    <t>INVEN.81020</t>
  </si>
  <si>
    <t>INVEN.37969-P</t>
  </si>
  <si>
    <t>INVEN.37969</t>
  </si>
  <si>
    <t>INVEN.37973</t>
  </si>
  <si>
    <t>ULS025-0001-P</t>
  </si>
  <si>
    <t>ULS025-0001</t>
  </si>
  <si>
    <t>Flats.0016-PP</t>
  </si>
  <si>
    <t>Flats.0016</t>
  </si>
  <si>
    <t>Flats.0017</t>
  </si>
  <si>
    <t>CCLUB08.410-PP1</t>
  </si>
  <si>
    <t>CCLUB08.410</t>
  </si>
  <si>
    <t>CCLUB08.409</t>
  </si>
  <si>
    <t>SDTOPOH34-0006-P</t>
  </si>
  <si>
    <t>SDTOPOH34-0006</t>
  </si>
  <si>
    <t>RVS7038.03-P</t>
  </si>
  <si>
    <t>RVS7038.03</t>
  </si>
  <si>
    <t>RVS7038.02</t>
  </si>
  <si>
    <t>PLD4603.2-P</t>
  </si>
  <si>
    <t>PLD4603.2</t>
  </si>
  <si>
    <t>PLD4603.3</t>
  </si>
  <si>
    <t>CHARX.64145-P</t>
  </si>
  <si>
    <t>CHARX.64145</t>
  </si>
  <si>
    <t>SDBF1116.0001</t>
  </si>
  <si>
    <t>ULS015-0550-P</t>
  </si>
  <si>
    <t>ULS015-0550</t>
  </si>
  <si>
    <t>ULS015-0507</t>
  </si>
  <si>
    <t>ULS015-0508-P</t>
  </si>
  <si>
    <t>ULS015-0508</t>
  </si>
  <si>
    <t>VCTR5424.02-P</t>
  </si>
  <si>
    <t>VCTR5424.02</t>
  </si>
  <si>
    <t>VCTR5424.01</t>
  </si>
  <si>
    <t>IRW217-6907-P</t>
  </si>
  <si>
    <t>IRW217-6907</t>
  </si>
  <si>
    <t>IRW217-6909</t>
  </si>
  <si>
    <t>IRW199-7957-P</t>
  </si>
  <si>
    <t>IRW199-7957</t>
  </si>
  <si>
    <t>IRW199-7954</t>
  </si>
  <si>
    <t>CHARX.46794-P</t>
  </si>
  <si>
    <t>CHARX.46794</t>
  </si>
  <si>
    <t>CHARX.46795</t>
  </si>
  <si>
    <t>MCM512-0051-P</t>
  </si>
  <si>
    <t>MCM512-0051</t>
  </si>
  <si>
    <t>MCM512-0050</t>
  </si>
  <si>
    <t>HVS4812.0001-P</t>
  </si>
  <si>
    <t>HVS4812.0001</t>
  </si>
  <si>
    <t>HVS4812.0002</t>
  </si>
  <si>
    <t>MCA401-0128-P</t>
  </si>
  <si>
    <t>MCA401-0128</t>
  </si>
  <si>
    <t>MCA401-0125</t>
  </si>
  <si>
    <t>MCA434-9440-P</t>
  </si>
  <si>
    <t>MCA434-9440</t>
  </si>
  <si>
    <t>MCA434-9441-P</t>
  </si>
  <si>
    <t>MCA434-9441</t>
  </si>
  <si>
    <t>SUG640-7810-P</t>
  </si>
  <si>
    <t>SUG640-7810</t>
  </si>
  <si>
    <t>SUG640-7815</t>
  </si>
  <si>
    <t>CHARX.65382-P</t>
  </si>
  <si>
    <t>CHARX.65382</t>
  </si>
  <si>
    <t>CHARX.65384</t>
  </si>
  <si>
    <t>SDTOPOI35-0106-P</t>
  </si>
  <si>
    <t>SDTOPOI35-0105</t>
  </si>
  <si>
    <t>INVEN.76648-PP</t>
  </si>
  <si>
    <t>INVEN.76648</t>
  </si>
  <si>
    <t>INVEN.76650</t>
  </si>
  <si>
    <t>INVEN.76650-PP</t>
  </si>
  <si>
    <t>LON299-SWO116606</t>
  </si>
  <si>
    <t>MAL336-7817-P</t>
  </si>
  <si>
    <t>MAL336-7817</t>
  </si>
  <si>
    <t>CHARX.90880</t>
  </si>
  <si>
    <t>UPSTCRK.0002-P</t>
  </si>
  <si>
    <t>UPSTCRK.0002</t>
  </si>
  <si>
    <t>UPSTCRK.0003</t>
  </si>
  <si>
    <t>UPSTCRK.0003-P</t>
  </si>
  <si>
    <t>UPSTCRK.0004</t>
  </si>
  <si>
    <t>UPSTCRK.0004-P</t>
  </si>
  <si>
    <t>UPSTCRK.0005</t>
  </si>
  <si>
    <t>MAL352-7278</t>
  </si>
  <si>
    <t>CLN3424.3-P</t>
  </si>
  <si>
    <t>CLN3424.3</t>
  </si>
  <si>
    <t>CLN3424.4</t>
  </si>
  <si>
    <t>MAL352-7277-P</t>
  </si>
  <si>
    <t>MAL352-7277</t>
  </si>
  <si>
    <t>CLN3424.2-P</t>
  </si>
  <si>
    <t>CLN3424.2</t>
  </si>
  <si>
    <t>CHARX.24474-P</t>
  </si>
  <si>
    <t>CHARX.24474</t>
  </si>
  <si>
    <t>CHARX.24473</t>
  </si>
  <si>
    <t>CHARX.81510-PP1</t>
  </si>
  <si>
    <t>CHARX.81510</t>
  </si>
  <si>
    <t>CHARX.81512</t>
  </si>
  <si>
    <t>SUG645-8005-P</t>
  </si>
  <si>
    <t>SUG645-8005</t>
  </si>
  <si>
    <t>SUG645-8003</t>
  </si>
  <si>
    <t>SDTOPOO37.144-P</t>
  </si>
  <si>
    <t>SDTOPOO37.144</t>
  </si>
  <si>
    <t>SDTOPOO37.146</t>
  </si>
  <si>
    <t>CNWYBB.0033-P</t>
  </si>
  <si>
    <t>CNWYBB.0033</t>
  </si>
  <si>
    <t>TNGRSWD.554-PP1</t>
  </si>
  <si>
    <t>TNGRSWD.554</t>
  </si>
  <si>
    <t>TNGRSWD.553</t>
  </si>
  <si>
    <t>TNGRSWD.554-PP2</t>
  </si>
  <si>
    <t>MTBK7808.0001-P</t>
  </si>
  <si>
    <t>MTBK7808.0001</t>
  </si>
  <si>
    <t>MTBK7808.0002</t>
  </si>
  <si>
    <t>STE610-7735-P</t>
  </si>
  <si>
    <t>STE610-7735</t>
  </si>
  <si>
    <t>STE610-7736</t>
  </si>
  <si>
    <t>STE610-7739-P</t>
  </si>
  <si>
    <t>STE610-7739</t>
  </si>
  <si>
    <t>STE610-7738</t>
  </si>
  <si>
    <t>ULS16-00099-P</t>
  </si>
  <si>
    <t>ULS16-00099</t>
  </si>
  <si>
    <t>ULS16-00098</t>
  </si>
  <si>
    <t>HRSNX11023.4-P</t>
  </si>
  <si>
    <t>HRSNX11023.4</t>
  </si>
  <si>
    <t>HRSNX11023.5</t>
  </si>
  <si>
    <t>MCA427-1747-P</t>
  </si>
  <si>
    <t>MCA427-1747</t>
  </si>
  <si>
    <t>MCA427-1748</t>
  </si>
  <si>
    <t>SUG640-7763-P</t>
  </si>
  <si>
    <t>SUG640-7763</t>
  </si>
  <si>
    <t>SUG640-7770</t>
  </si>
  <si>
    <t>CHARX.81836-P</t>
  </si>
  <si>
    <t>CHARX.81836</t>
  </si>
  <si>
    <t>CHARX.81835</t>
  </si>
  <si>
    <t>IRW201-7506-P</t>
  </si>
  <si>
    <t>IRW201-7506</t>
  </si>
  <si>
    <t>MCM519-0275-P</t>
  </si>
  <si>
    <t>MCM519-0275</t>
  </si>
  <si>
    <t>MCM519-0273</t>
  </si>
  <si>
    <t>SMNT1630.11-P</t>
  </si>
  <si>
    <t>SMNT1630.11</t>
  </si>
  <si>
    <t>IRW210-7731</t>
  </si>
  <si>
    <t>SLVSM512.02-P</t>
  </si>
  <si>
    <t>SLVSM512.02</t>
  </si>
  <si>
    <t>SLVSM512.01</t>
  </si>
  <si>
    <t>ULS017-0442-P</t>
  </si>
  <si>
    <t>ULS017-0442</t>
  </si>
  <si>
    <t>ULS017-0437</t>
  </si>
  <si>
    <t>MCM514-0578-P</t>
  </si>
  <si>
    <t>MCM514-0578</t>
  </si>
  <si>
    <t>MCM514-0579</t>
  </si>
  <si>
    <t>MCA384-7187-P</t>
  </si>
  <si>
    <t>MCA384-7187</t>
  </si>
  <si>
    <t>MCA384-7188</t>
  </si>
  <si>
    <t>ANDR6618.0006-P</t>
  </si>
  <si>
    <t>ANDR6618.0006</t>
  </si>
  <si>
    <t>ANDR6618.0005</t>
  </si>
  <si>
    <t>CCLUB08.43-P</t>
  </si>
  <si>
    <t>CCLUB08.43</t>
  </si>
  <si>
    <t>CCLUB08.41</t>
  </si>
  <si>
    <t>CHARX.38174-P</t>
  </si>
  <si>
    <t>CHARX.38174</t>
  </si>
  <si>
    <t>CHARX.38172</t>
  </si>
  <si>
    <t>MCA440-0081-P</t>
  </si>
  <si>
    <t>MCA440-0081</t>
  </si>
  <si>
    <t>CHARX.34200-P</t>
  </si>
  <si>
    <t>CHARX.34200</t>
  </si>
  <si>
    <t>IRW193-8171</t>
  </si>
  <si>
    <t>MCA408-1530-P</t>
  </si>
  <si>
    <t>MCA408-1530</t>
  </si>
  <si>
    <t>MCA408-1531</t>
  </si>
  <si>
    <t>MAL339.0016-P</t>
  </si>
  <si>
    <t>MAL339.0016</t>
  </si>
  <si>
    <t>MAL339.0017</t>
  </si>
  <si>
    <t>CHARX.56167-P</t>
  </si>
  <si>
    <t>CHARX.56167</t>
  </si>
  <si>
    <t>CHARX.56169</t>
  </si>
  <si>
    <t>OHRA2024.1-P</t>
  </si>
  <si>
    <t>OHRA2024.1</t>
  </si>
  <si>
    <t>LLS278-0213-P</t>
  </si>
  <si>
    <t>LLS278-0213</t>
  </si>
  <si>
    <t>LLS278-0211</t>
  </si>
  <si>
    <t>CHARX.14634-P</t>
  </si>
  <si>
    <t>CHARX.15552</t>
  </si>
  <si>
    <t>MCA407-1289-P</t>
  </si>
  <si>
    <t>MCA407-1289</t>
  </si>
  <si>
    <t>CHARX.50251</t>
  </si>
  <si>
    <t>IRW208-0326-P</t>
  </si>
  <si>
    <t>IRW208-0326</t>
  </si>
  <si>
    <t>IRW208-0325</t>
  </si>
  <si>
    <t>CHARX.68405-PP1</t>
  </si>
  <si>
    <t>CHARX.68405</t>
  </si>
  <si>
    <t>CHARX.68404</t>
  </si>
  <si>
    <t>MCA445-7563-P</t>
  </si>
  <si>
    <t>MCA445-7563</t>
  </si>
  <si>
    <t>MCA445-7562</t>
  </si>
  <si>
    <t>MAL353-7153-P</t>
  </si>
  <si>
    <t>MAL353-7152</t>
  </si>
  <si>
    <t>LYNXBLUEXT.02-P</t>
  </si>
  <si>
    <t>LYNXBLUEXT.02</t>
  </si>
  <si>
    <t>LYNXBLUEXT.03</t>
  </si>
  <si>
    <t>IDWY652.1-PP1</t>
  </si>
  <si>
    <t>IDWY652.1</t>
  </si>
  <si>
    <t>IDWY652.2</t>
  </si>
  <si>
    <t>WLKR2625.49-P</t>
  </si>
  <si>
    <t>WLKR2625.49</t>
  </si>
  <si>
    <t>WLKR2625.50</t>
  </si>
  <si>
    <t>Arch</t>
  </si>
  <si>
    <t>A</t>
  </si>
  <si>
    <t>MCA401-0313-P</t>
  </si>
  <si>
    <t>MCA401-0313</t>
  </si>
  <si>
    <t>MCA401-0312</t>
  </si>
  <si>
    <t>SUG643-0199-P</t>
  </si>
  <si>
    <t>SUG643-0199</t>
  </si>
  <si>
    <t>SUG642-0604</t>
  </si>
  <si>
    <t>CHARX.75750-P</t>
  </si>
  <si>
    <t>CHARX.75750</t>
  </si>
  <si>
    <t>CHARX.75751</t>
  </si>
  <si>
    <t>HVL5126.4-P</t>
  </si>
  <si>
    <t>HVL5126.4</t>
  </si>
  <si>
    <t>MCM507-SWO297068</t>
  </si>
  <si>
    <t>2LKY.122-PP1</t>
  </si>
  <si>
    <t>2LKY.122</t>
  </si>
  <si>
    <t>2LKY.121</t>
  </si>
  <si>
    <t>IRW185-7845-P</t>
  </si>
  <si>
    <t>IRW185-7845</t>
  </si>
  <si>
    <t>IRW185-7822</t>
  </si>
  <si>
    <t>LLS277-0304-P</t>
  </si>
  <si>
    <t>LLS277-0304</t>
  </si>
  <si>
    <t>CHARX.25351-P</t>
  </si>
  <si>
    <t>CHARX.25351</t>
  </si>
  <si>
    <t>CHARX.25348</t>
  </si>
  <si>
    <t>CHARX.30177-P</t>
  </si>
  <si>
    <t>2x culvert</t>
  </si>
  <si>
    <t>CHARX.30177</t>
  </si>
  <si>
    <t>CHARX.30181</t>
  </si>
  <si>
    <t>CHARX.72395-P</t>
  </si>
  <si>
    <t>CHARX.72395</t>
  </si>
  <si>
    <t>CHARX.72407</t>
  </si>
  <si>
    <t>CHARX.75510-P</t>
  </si>
  <si>
    <t>CHARX.75510</t>
  </si>
  <si>
    <t>CHARX.75506</t>
  </si>
  <si>
    <t>LLS277-0139-P</t>
  </si>
  <si>
    <t>LLS277-0139</t>
  </si>
  <si>
    <t>LLS277-0145</t>
  </si>
  <si>
    <t>CHARX.75511-P</t>
  </si>
  <si>
    <t>CHARX.75511</t>
  </si>
  <si>
    <t>ULS020-0577-P</t>
  </si>
  <si>
    <t>ULS020-0577</t>
  </si>
  <si>
    <t>ULS020-0584</t>
  </si>
  <si>
    <t>BRI053-9219-P</t>
  </si>
  <si>
    <t>BRI053-9219</t>
  </si>
  <si>
    <t>CHARX.24640</t>
  </si>
  <si>
    <t>IRW210-7757-P</t>
  </si>
  <si>
    <t>IRW210-7757</t>
  </si>
  <si>
    <t>IRW210-7758</t>
  </si>
  <si>
    <t>CHARX.48680-P</t>
  </si>
  <si>
    <t>CHARX.48680</t>
  </si>
  <si>
    <t>CHARX.48681</t>
  </si>
  <si>
    <t>BRI059-8861-P</t>
  </si>
  <si>
    <t>BRI059-8861</t>
  </si>
  <si>
    <t>CLN3424.1</t>
  </si>
  <si>
    <t>Walmart.019-P</t>
  </si>
  <si>
    <t>Walmart.019</t>
  </si>
  <si>
    <t>Walmart.020</t>
  </si>
  <si>
    <t>FRM152-7372-P</t>
  </si>
  <si>
    <t>FRM152-7372</t>
  </si>
  <si>
    <t>CHARX.59794</t>
  </si>
  <si>
    <t>CHARX.80317-PP1</t>
  </si>
  <si>
    <t>CHARX.80317</t>
  </si>
  <si>
    <t>CHARX.80318</t>
  </si>
  <si>
    <t>ULS021-2048-P</t>
  </si>
  <si>
    <t>ULS021-2048</t>
  </si>
  <si>
    <t>ULS021-2045</t>
  </si>
  <si>
    <t>CHARX.49294-P</t>
  </si>
  <si>
    <t>CHARX.49294</t>
  </si>
  <si>
    <t>CHARX.49295</t>
  </si>
  <si>
    <t>SUG640-7800-P</t>
  </si>
  <si>
    <t>SUG640-7800</t>
  </si>
  <si>
    <t>CHARX.41830</t>
  </si>
  <si>
    <t>SBMKT08.654-PP1</t>
  </si>
  <si>
    <t>SBMKT08.654</t>
  </si>
  <si>
    <t>SBMKT08.655</t>
  </si>
  <si>
    <t>SBMKT08.655-PP1</t>
  </si>
  <si>
    <t>SBMKT08.656</t>
  </si>
  <si>
    <t>CHARX.95429-PP1</t>
  </si>
  <si>
    <t>CHARX.95429</t>
  </si>
  <si>
    <t>CHARX.95430</t>
  </si>
  <si>
    <t>STE594-7659-P</t>
  </si>
  <si>
    <t>STE594-7659</t>
  </si>
  <si>
    <t>STE594-7658</t>
  </si>
  <si>
    <t>MAL352-7287</t>
  </si>
  <si>
    <t>FLNWD1644.0002-P</t>
  </si>
  <si>
    <t>FLNWD1644.0002</t>
  </si>
  <si>
    <t>FLNWD1644.0001</t>
  </si>
  <si>
    <t>PreQCMAL.3-P</t>
  </si>
  <si>
    <t>PreQCMAL.3</t>
  </si>
  <si>
    <t>INNVPK.0043</t>
  </si>
  <si>
    <t>CHARX.61281-P</t>
  </si>
  <si>
    <t>CHARX.61281</t>
  </si>
  <si>
    <t>CHARX.61282</t>
  </si>
  <si>
    <t>LYONC08.387-P</t>
  </si>
  <si>
    <t>LYONC08.387</t>
  </si>
  <si>
    <t>LYONC08.383</t>
  </si>
  <si>
    <t>ULS021-0565-P</t>
  </si>
  <si>
    <t>ULS021-0565</t>
  </si>
  <si>
    <t>ULS021-0561</t>
  </si>
  <si>
    <t>SDTOPOP40.38-P</t>
  </si>
  <si>
    <t>SDTOPOP40.38</t>
  </si>
  <si>
    <t>HGRDG3007.0004</t>
  </si>
  <si>
    <t>StreetcarFY11-0622-P</t>
  </si>
  <si>
    <t>StreetcarFY11-0622</t>
  </si>
  <si>
    <t>CMNPLZ.21</t>
  </si>
  <si>
    <t>SDTOPON40.94-P</t>
  </si>
  <si>
    <t>SDTOPON40.94</t>
  </si>
  <si>
    <t>CCLUB08.221-PP1</t>
  </si>
  <si>
    <t>CCLUB08.221</t>
  </si>
  <si>
    <t>CCLUB08.220</t>
  </si>
  <si>
    <t>CCLUB08.220-PP1</t>
  </si>
  <si>
    <t>CCLUB08.201</t>
  </si>
  <si>
    <t>CCLUB08.201-PP1</t>
  </si>
  <si>
    <t>CCLUB08.207</t>
  </si>
  <si>
    <t>MARSH1.28-PP1</t>
  </si>
  <si>
    <t>MARSH1.28</t>
  </si>
  <si>
    <t>MARSH1.30</t>
  </si>
  <si>
    <t>IRW201-7413-P</t>
  </si>
  <si>
    <t>IRW201-7412</t>
  </si>
  <si>
    <t>MAL348-1013-P</t>
  </si>
  <si>
    <t>MAL348-1013</t>
  </si>
  <si>
    <t>MAL348-1012</t>
  </si>
  <si>
    <t>CHARX.74943-P</t>
  </si>
  <si>
    <t>CHARX.74943</t>
  </si>
  <si>
    <t>CHARX.74946</t>
  </si>
  <si>
    <t>DNCSTR1.1-P</t>
  </si>
  <si>
    <t>DNCSTR1.1</t>
  </si>
  <si>
    <t>DNCSTR1.2</t>
  </si>
  <si>
    <t>CHARX.29282-P</t>
  </si>
  <si>
    <t>CHARX.29282</t>
  </si>
  <si>
    <t>CHARX.29261</t>
  </si>
  <si>
    <t>IRW185-7471-P</t>
  </si>
  <si>
    <t>IRW185-7471</t>
  </si>
  <si>
    <t>IRW185-7463</t>
  </si>
  <si>
    <t>CHARX.89850-PP1</t>
  </si>
  <si>
    <t>CHARX.89850</t>
  </si>
  <si>
    <t>CHARX.89852</t>
  </si>
  <si>
    <t>ProsRdg.0059-PP</t>
  </si>
  <si>
    <t>ProsRdg.0059</t>
  </si>
  <si>
    <t>ProsRdg.0060</t>
  </si>
  <si>
    <t>CHARX.27375-P</t>
  </si>
  <si>
    <t>CHARX.27375</t>
  </si>
  <si>
    <t>CHARX.27370</t>
  </si>
  <si>
    <t>MCA445-7583-P</t>
  </si>
  <si>
    <t>MCA445-7583</t>
  </si>
  <si>
    <t>FRM150-7263</t>
  </si>
  <si>
    <t>FRM150-7262-P</t>
  </si>
  <si>
    <t>FRM150-7262</t>
  </si>
  <si>
    <t>FRM150-7260</t>
  </si>
  <si>
    <t>CHARX.91209-P</t>
  </si>
  <si>
    <t>CHARX.91209</t>
  </si>
  <si>
    <t>MAL349-7609</t>
  </si>
  <si>
    <t>NRTL3435.1</t>
  </si>
  <si>
    <t>ULS006-0086-P</t>
  </si>
  <si>
    <t>ULS006-0086</t>
  </si>
  <si>
    <t>ULS006-0085</t>
  </si>
  <si>
    <t>ULS021-2015-P</t>
  </si>
  <si>
    <t>ULS021-2015</t>
  </si>
  <si>
    <t>ULS021-2014</t>
  </si>
  <si>
    <t>SMINT1024.01-P</t>
  </si>
  <si>
    <t>SMINT1024.01</t>
  </si>
  <si>
    <t>IRW209-0291</t>
  </si>
  <si>
    <t>CHARX.60061-P</t>
  </si>
  <si>
    <t>CHARX.60061</t>
  </si>
  <si>
    <t>ULS017-0439-P</t>
  </si>
  <si>
    <t>ULS017-0439</t>
  </si>
  <si>
    <t>CCLUB08.160-PP1</t>
  </si>
  <si>
    <t>CCLUB08.160</t>
  </si>
  <si>
    <t>CCLUB08.213</t>
  </si>
  <si>
    <t>ULS018-0412-P</t>
  </si>
  <si>
    <t>ULS018-0412</t>
  </si>
  <si>
    <t>ULS018-0411</t>
  </si>
  <si>
    <t>IRW202-7579-P</t>
  </si>
  <si>
    <t>IRW202-7579</t>
  </si>
  <si>
    <t>IRW185-7560-P</t>
  </si>
  <si>
    <t>IRW185-7560</t>
  </si>
  <si>
    <t>IRW185-SWO117110</t>
  </si>
  <si>
    <t>MLRDG11912.6837-P</t>
  </si>
  <si>
    <t>MLRDG11912.6837</t>
  </si>
  <si>
    <t>MLRDG11912.6836</t>
  </si>
  <si>
    <t>HZL1110.3-P</t>
  </si>
  <si>
    <t>CHARX.26020-P</t>
  </si>
  <si>
    <t>CHARX.26020</t>
  </si>
  <si>
    <t>BRI055-SWO258842</t>
  </si>
  <si>
    <t>CHARX.26021</t>
  </si>
  <si>
    <t>CHARX.26021-P</t>
  </si>
  <si>
    <t>CHARX.30813-P</t>
  </si>
  <si>
    <t>CHARX.30813</t>
  </si>
  <si>
    <t>CHARX.30814</t>
  </si>
  <si>
    <t>CHARX.45318-P</t>
  </si>
  <si>
    <t>CHARX.45318</t>
  </si>
  <si>
    <t>CHARX.45317</t>
  </si>
  <si>
    <t>CHARX.72214-P</t>
  </si>
  <si>
    <t>CHARX.72214</t>
  </si>
  <si>
    <t>CHARX.72219</t>
  </si>
  <si>
    <t>CMLT5538.02-P</t>
  </si>
  <si>
    <t>CMLT5538.02</t>
  </si>
  <si>
    <t>CMLT5538.01</t>
  </si>
  <si>
    <t>SDTOPOP35.32-P</t>
  </si>
  <si>
    <t>SDTOPOP35.32</t>
  </si>
  <si>
    <t>SDTOPOP35.31</t>
  </si>
  <si>
    <t>LLS273-0022-P</t>
  </si>
  <si>
    <t>LLS273-0022</t>
  </si>
  <si>
    <t>LLS273-0021</t>
  </si>
  <si>
    <t>IRW201-7775-P</t>
  </si>
  <si>
    <t>IRW201-7775</t>
  </si>
  <si>
    <t>CHARX.38316</t>
  </si>
  <si>
    <t>CHARX.57114-P</t>
  </si>
  <si>
    <t>CHARX.57114</t>
  </si>
  <si>
    <t>CHARX.57116</t>
  </si>
  <si>
    <t>SUNCHND-0488-P</t>
  </si>
  <si>
    <t>SUNCHND-0488</t>
  </si>
  <si>
    <t>CHWTHSDIP.05</t>
  </si>
  <si>
    <t>MCK499-6540-P</t>
  </si>
  <si>
    <t>MCK499-6540</t>
  </si>
  <si>
    <t>MCK499-SWO116286</t>
  </si>
  <si>
    <t>SDTOPOP35.05-P</t>
  </si>
  <si>
    <t>SDTOPOP35.05</t>
  </si>
  <si>
    <t>SDTOPOP35.06</t>
  </si>
  <si>
    <t>CHARX.17009-P</t>
  </si>
  <si>
    <t>CHARX.17011</t>
  </si>
  <si>
    <t>IRW201-7416-P</t>
  </si>
  <si>
    <t>IRW201-7416</t>
  </si>
  <si>
    <t>OVRLKMNT12429.0003-P</t>
  </si>
  <si>
    <t>OVRLKMNT12429.0003</t>
  </si>
  <si>
    <t>OVRLKMNT12429.0004</t>
  </si>
  <si>
    <t>SPMSS6125.02-P</t>
  </si>
  <si>
    <t>SPMSS6125.02</t>
  </si>
  <si>
    <t>SPMSS6125.01</t>
  </si>
  <si>
    <t>SDTOPOL39.62-P</t>
  </si>
  <si>
    <t>SDTOPOL39.62</t>
  </si>
  <si>
    <t>SDTOPOL39.63</t>
  </si>
  <si>
    <t>SXM662-8010-P</t>
  </si>
  <si>
    <t>SXM662-8010</t>
  </si>
  <si>
    <t>SXM662-8002</t>
  </si>
  <si>
    <t>CHARX.60501-P</t>
  </si>
  <si>
    <t>CHARX.60501</t>
  </si>
  <si>
    <t>CHARX.60502</t>
  </si>
  <si>
    <t>DavRidg.0050-PP</t>
  </si>
  <si>
    <t>CRHV3606-0001</t>
  </si>
  <si>
    <t>DavRidg.0051</t>
  </si>
  <si>
    <t>MAL376-7765-P</t>
  </si>
  <si>
    <t>MAL376-7765</t>
  </si>
  <si>
    <t>MAL376-7766</t>
  </si>
  <si>
    <t>MAL344-0127-P</t>
  </si>
  <si>
    <t>MAL344-0127</t>
  </si>
  <si>
    <t>MAL344-0132</t>
  </si>
  <si>
    <t>BX10900.3-P</t>
  </si>
  <si>
    <t>BX10900.3</t>
  </si>
  <si>
    <t>BX10900.4</t>
  </si>
  <si>
    <t>CHARX.78757-PP1</t>
  </si>
  <si>
    <t>CHARX.78757</t>
  </si>
  <si>
    <t>CHARX.78743</t>
  </si>
  <si>
    <t>MCA398-7368-P</t>
  </si>
  <si>
    <t>MCA398-7368</t>
  </si>
  <si>
    <t>MCA398-SWO261469</t>
  </si>
  <si>
    <t>MCA398-7364-P</t>
  </si>
  <si>
    <t>MCA398-7364</t>
  </si>
  <si>
    <t>STBR11218.0001</t>
  </si>
  <si>
    <t>INVEN.94583-PP</t>
  </si>
  <si>
    <t>INVEN.94583</t>
  </si>
  <si>
    <t>INVEN.94585</t>
  </si>
  <si>
    <t>MGN9011.6-P2</t>
  </si>
  <si>
    <t>MGN9011.6</t>
  </si>
  <si>
    <t>FRM146.0017</t>
  </si>
  <si>
    <t>TXLD11630.02-P</t>
  </si>
  <si>
    <t>TXLD11630.02</t>
  </si>
  <si>
    <t>TXLD11630.01</t>
  </si>
  <si>
    <t>CHARX.44071-P</t>
  </si>
  <si>
    <t>CHARX.44071</t>
  </si>
  <si>
    <t>CHARX.44072</t>
  </si>
  <si>
    <t>STFD2132.0002-P</t>
  </si>
  <si>
    <t>STFD2132.0002</t>
  </si>
  <si>
    <t>STFD2132.0003</t>
  </si>
  <si>
    <t>SUG644-7829-P</t>
  </si>
  <si>
    <t>SUG644-7829</t>
  </si>
  <si>
    <t>SDTOPOH34-0062</t>
  </si>
  <si>
    <t>W4THEXT.0001-P</t>
  </si>
  <si>
    <t>W4THEXT.0001</t>
  </si>
  <si>
    <t>W4THEXT.0003</t>
  </si>
  <si>
    <t>CHARX.27370-P</t>
  </si>
  <si>
    <t>CHARX.27369</t>
  </si>
  <si>
    <t>MCA447-6920-P</t>
  </si>
  <si>
    <t>MCA447-6920</t>
  </si>
  <si>
    <t>SDTOPOK40.17</t>
  </si>
  <si>
    <t>SDTOPOK41.11-P</t>
  </si>
  <si>
    <t>SDTOPOK41.11</t>
  </si>
  <si>
    <t>SDTOPOK41.12</t>
  </si>
  <si>
    <t>TRLT2300.06-P</t>
  </si>
  <si>
    <t>TRLT2300.06</t>
  </si>
  <si>
    <t>TRLT2300.05</t>
  </si>
  <si>
    <t>MCM514-0204-P</t>
  </si>
  <si>
    <t>MCM514-0204</t>
  </si>
  <si>
    <t>MCM514-0205</t>
  </si>
  <si>
    <t>MGN9011.4-PP1</t>
  </si>
  <si>
    <t>MGN9011.4</t>
  </si>
  <si>
    <t>MGN9011.5</t>
  </si>
  <si>
    <t>DSTCDR9801.02-P</t>
  </si>
  <si>
    <t>DSTCDR9801.02</t>
  </si>
  <si>
    <t>DSTCDR9801.01</t>
  </si>
  <si>
    <t>INVEN.38975-PP</t>
  </si>
  <si>
    <t>INVEN.38975</t>
  </si>
  <si>
    <t>PRVNTWN.419-P</t>
  </si>
  <si>
    <t>PRVNTWN.419</t>
  </si>
  <si>
    <t>SXM661-8447</t>
  </si>
  <si>
    <t>CCLUB08.214-PP1</t>
  </si>
  <si>
    <t>CCLUB08.214</t>
  </si>
  <si>
    <t>CCLUB08.223</t>
  </si>
  <si>
    <t>CCLUB08.223-PP1</t>
  </si>
  <si>
    <t>CCLUB08.222</t>
  </si>
  <si>
    <t>ULS021-0707-P</t>
  </si>
  <si>
    <t>ULS021-0707</t>
  </si>
  <si>
    <t>ULS021-0726</t>
  </si>
  <si>
    <t>CHARX.44606-P</t>
  </si>
  <si>
    <t>CHARX.44606</t>
  </si>
  <si>
    <t>CHARX.44605</t>
  </si>
  <si>
    <t>STE605.0017-P</t>
  </si>
  <si>
    <t>STE605.0017</t>
  </si>
  <si>
    <t>STE605.0018</t>
  </si>
  <si>
    <t>IRW182-7543-P</t>
  </si>
  <si>
    <t>IRW182-7543</t>
  </si>
  <si>
    <t>IRW182-7545</t>
  </si>
  <si>
    <t>IRW214-0955-P</t>
  </si>
  <si>
    <t>IRW214-0955</t>
  </si>
  <si>
    <t>IRW214-0956</t>
  </si>
  <si>
    <t>INVEN.31387-P</t>
  </si>
  <si>
    <t>INVEN.31387</t>
  </si>
  <si>
    <t>INVEN.31391</t>
  </si>
  <si>
    <t>SUG640-7801-P</t>
  </si>
  <si>
    <t>SUG640-7801</t>
  </si>
  <si>
    <t>IRW199-7954-P</t>
  </si>
  <si>
    <t>IRW199-7953</t>
  </si>
  <si>
    <t>MCA439-0486-P</t>
  </si>
  <si>
    <t>MCA439-0486</t>
  </si>
  <si>
    <t>SDTOPOO37.35</t>
  </si>
  <si>
    <t>CHARX.94622-PP1</t>
  </si>
  <si>
    <t>CHARX.94622</t>
  </si>
  <si>
    <t>LKW239-0720</t>
  </si>
  <si>
    <t>LAMAR.7-PP1</t>
  </si>
  <si>
    <t>LAMAR.7</t>
  </si>
  <si>
    <t>CHARX.6691</t>
  </si>
  <si>
    <t>CHARX.55206-P</t>
  </si>
  <si>
    <t>CHARX.55206</t>
  </si>
  <si>
    <t>CHARX.55201</t>
  </si>
  <si>
    <t>CHARX.89730-PP1</t>
  </si>
  <si>
    <t>CHARX.89730</t>
  </si>
  <si>
    <t>CHARX.89725</t>
  </si>
  <si>
    <t>ULS018-0406-P</t>
  </si>
  <si>
    <t>ULS018-0406</t>
  </si>
  <si>
    <t>ULS018-0407</t>
  </si>
  <si>
    <t>LWN6906.2-P</t>
  </si>
  <si>
    <t>LWN6906.2</t>
  </si>
  <si>
    <t>LWN6906.3</t>
  </si>
  <si>
    <t>MCM509.0306-P</t>
  </si>
  <si>
    <t>CHARX.91816-P</t>
  </si>
  <si>
    <t>CHARX.91816</t>
  </si>
  <si>
    <t>CHARX.91817</t>
  </si>
  <si>
    <t>MCA413-0036-P</t>
  </si>
  <si>
    <t>MCA413-0036</t>
  </si>
  <si>
    <t>MCA413-0046</t>
  </si>
  <si>
    <t>FGBNK11450.01-P</t>
  </si>
  <si>
    <t>FGBNK11450.01</t>
  </si>
  <si>
    <t>PTL2110.1</t>
  </si>
  <si>
    <t>TNDG8914.0002-P</t>
  </si>
  <si>
    <t>TNDG8914.0002</t>
  </si>
  <si>
    <t>TNDG8914.0001</t>
  </si>
  <si>
    <t>JEFPH2.0034-P</t>
  </si>
  <si>
    <t>JEFPH2.0034</t>
  </si>
  <si>
    <t>JEFPH2.0033</t>
  </si>
  <si>
    <t>IDWY652.2-PP1</t>
  </si>
  <si>
    <t>IVRL1201.3708-P</t>
  </si>
  <si>
    <t>IVRL1201.3708</t>
  </si>
  <si>
    <t>IVRL1201.3707</t>
  </si>
  <si>
    <t>INVEN.75354-P</t>
  </si>
  <si>
    <t>INVEN.75354</t>
  </si>
  <si>
    <t>INVEN.75356</t>
  </si>
  <si>
    <t>MCA418-9315-P</t>
  </si>
  <si>
    <t>MCA418-9315</t>
  </si>
  <si>
    <t>MCA418-9314</t>
  </si>
  <si>
    <t>MCM518-0224-P</t>
  </si>
  <si>
    <t>MCM518-0224</t>
  </si>
  <si>
    <t>MCM518-0226</t>
  </si>
  <si>
    <t>MCM509.0259-P</t>
  </si>
  <si>
    <t>MCM509.0259</t>
  </si>
  <si>
    <t>MCM509.0261</t>
  </si>
  <si>
    <t>CHARX.95030-PP2</t>
  </si>
  <si>
    <t>3x culvert</t>
  </si>
  <si>
    <t>CHARX.95030</t>
  </si>
  <si>
    <t>CHARX.95031</t>
  </si>
  <si>
    <t>CHARX.95030-PP1</t>
  </si>
  <si>
    <t>CHARX.95030-PP3</t>
  </si>
  <si>
    <t>MCASWO-259450-P</t>
  </si>
  <si>
    <t>MCASWO-259450</t>
  </si>
  <si>
    <t>CHARX.49705</t>
  </si>
  <si>
    <t>MCA442-7708-P</t>
  </si>
  <si>
    <t>MCA442-7708</t>
  </si>
  <si>
    <t>MCA442-7709</t>
  </si>
  <si>
    <t>CHARX.71574-PP1</t>
  </si>
  <si>
    <t>CHARX.71574</t>
  </si>
  <si>
    <t>CHARX.71580</t>
  </si>
  <si>
    <t>CCLUB08.222-PP1</t>
  </si>
  <si>
    <t>ULS021-0071-P</t>
  </si>
  <si>
    <t>ULS021-0071</t>
  </si>
  <si>
    <t>ULS021-0061</t>
  </si>
  <si>
    <t>CINDYLN0408.041-P</t>
  </si>
  <si>
    <t>CINDYLN0408.041</t>
  </si>
  <si>
    <t>CINDYLN0408.040</t>
  </si>
  <si>
    <t>MCA445-7560-P</t>
  </si>
  <si>
    <t>MCA445-7560</t>
  </si>
  <si>
    <t>MCA445-7559</t>
  </si>
  <si>
    <t>INVEN.38911-PP</t>
  </si>
  <si>
    <t>INVEN.38911</t>
  </si>
  <si>
    <t>INVEN.38917</t>
  </si>
  <si>
    <t>SDTOPON40.66-P</t>
  </si>
  <si>
    <t>SDTOPON40.66</t>
  </si>
  <si>
    <t>SDTOPON40.67</t>
  </si>
  <si>
    <t>SMBRY12010.29-P</t>
  </si>
  <si>
    <t>SMBRY12010.29</t>
  </si>
  <si>
    <t>SMBRY12010.28</t>
  </si>
  <si>
    <t>CHARX.57474-P</t>
  </si>
  <si>
    <t>CHARX.57474</t>
  </si>
  <si>
    <t>MCA408-1629</t>
  </si>
  <si>
    <t>CHARX.73099-P</t>
  </si>
  <si>
    <t>CHARX.73099</t>
  </si>
  <si>
    <t>CHARX.73100</t>
  </si>
  <si>
    <t>KWDTR2218.01-P</t>
  </si>
  <si>
    <t>MCA398-7371-P</t>
  </si>
  <si>
    <t>MCA398-7371</t>
  </si>
  <si>
    <t>MCA398-7365</t>
  </si>
  <si>
    <t>MCA398-7365-P</t>
  </si>
  <si>
    <t>HZLT4331.0002-P</t>
  </si>
  <si>
    <t>HZLT4331.0002</t>
  </si>
  <si>
    <t>HZLT4331.0001</t>
  </si>
  <si>
    <t>MCM505.0510-P</t>
  </si>
  <si>
    <t>MCM505.0510</t>
  </si>
  <si>
    <t>MCM505.0525</t>
  </si>
  <si>
    <t>CHARX.15751-P</t>
  </si>
  <si>
    <t>CHARX.15751</t>
  </si>
  <si>
    <t>CHARX.15747</t>
  </si>
  <si>
    <t>SDTOPON40.93-P</t>
  </si>
  <si>
    <t>SDTOPON40.93</t>
  </si>
  <si>
    <t>FRM148-SWO257027</t>
  </si>
  <si>
    <t>CLTFIRE43.0011-P</t>
  </si>
  <si>
    <t>CLTFIRE43.0011</t>
  </si>
  <si>
    <t>IRW182-7987</t>
  </si>
  <si>
    <t>CRLA6021.03-P</t>
  </si>
  <si>
    <t>CRLA6021.03</t>
  </si>
  <si>
    <t>CRLA6021.02</t>
  </si>
  <si>
    <t>CHARX.27669-P</t>
  </si>
  <si>
    <t>CHARX.27669</t>
  </si>
  <si>
    <t>CHARX.27667</t>
  </si>
  <si>
    <t>KNL2026.01-P</t>
  </si>
  <si>
    <t>KNL2026.01</t>
  </si>
  <si>
    <t>MCM505.0511</t>
  </si>
  <si>
    <t>MAL377-SWO117601-P</t>
  </si>
  <si>
    <t>MAL377-SWO117601</t>
  </si>
  <si>
    <t>ULS020-0593-P</t>
  </si>
  <si>
    <t>ULS020-0593</t>
  </si>
  <si>
    <t>ULS020-0590</t>
  </si>
  <si>
    <t>ADDDVRN.81-P</t>
  </si>
  <si>
    <t>ADDDVRN.81</t>
  </si>
  <si>
    <t>ADDDVRN.80</t>
  </si>
  <si>
    <t>TYVOLADRSDI408.003-P</t>
  </si>
  <si>
    <t>TYVOLADRSDI408.003</t>
  </si>
  <si>
    <t>TYVLDR.19</t>
  </si>
  <si>
    <t>LON304-0513-P</t>
  </si>
  <si>
    <t>LON304-0513</t>
  </si>
  <si>
    <t>LON304-0514</t>
  </si>
  <si>
    <t>MCM517-0218-P</t>
  </si>
  <si>
    <t>MCM517-0218</t>
  </si>
  <si>
    <t>MCM517-0499</t>
  </si>
  <si>
    <t>CHARX.39882-P</t>
  </si>
  <si>
    <t>CHARX.39882</t>
  </si>
  <si>
    <t>CHARX.39894</t>
  </si>
  <si>
    <t>MCM518-0223-P</t>
  </si>
  <si>
    <t>MCM518-0223</t>
  </si>
  <si>
    <t>MCM518-0222</t>
  </si>
  <si>
    <t>ULS021-0566-P</t>
  </si>
  <si>
    <t>ULS021-0566</t>
  </si>
  <si>
    <t>ULS021-0578</t>
  </si>
  <si>
    <t>CHARX.23329-P</t>
  </si>
  <si>
    <t>CHARX.23329</t>
  </si>
  <si>
    <t>CHARX.23356</t>
  </si>
  <si>
    <t>CHARX.73211-P</t>
  </si>
  <si>
    <t>CHARX.73211</t>
  </si>
  <si>
    <t>CHARX.73212</t>
  </si>
  <si>
    <t>IRW204-7443-P</t>
  </si>
  <si>
    <t>IRW204-7443</t>
  </si>
  <si>
    <t>TCKSG701.01</t>
  </si>
  <si>
    <t>ULS022-0384-P</t>
  </si>
  <si>
    <t>ULS022-0384</t>
  </si>
  <si>
    <t>ULS022-SWO258332</t>
  </si>
  <si>
    <t>CHARX.19542-P</t>
  </si>
  <si>
    <t>CHARX.19542</t>
  </si>
  <si>
    <t>SMRDL4621.1</t>
  </si>
  <si>
    <t>CHARX.95299-PP1</t>
  </si>
  <si>
    <t>CHARX.95299</t>
  </si>
  <si>
    <t>CHARX.95300</t>
  </si>
  <si>
    <t>CCLUB08.213-PP1</t>
  </si>
  <si>
    <t>WNGT721.02-P</t>
  </si>
  <si>
    <t>WNGT721.02</t>
  </si>
  <si>
    <t>WNGT721.01</t>
  </si>
  <si>
    <t>MCA413-0037-P</t>
  </si>
  <si>
    <t>MCA413-0037</t>
  </si>
  <si>
    <t>IRW213-0002-P</t>
  </si>
  <si>
    <t>IRW213-0002</t>
  </si>
  <si>
    <t>IRW213-0001</t>
  </si>
  <si>
    <t>CHARX.75745-P</t>
  </si>
  <si>
    <t>CHARX.75745</t>
  </si>
  <si>
    <t>CHARX.75734</t>
  </si>
  <si>
    <t>SUG640-7764-P</t>
  </si>
  <si>
    <t>SUG640-7764</t>
  </si>
  <si>
    <t>BKHM5150.01-P</t>
  </si>
  <si>
    <t>ULS025-SWO258498</t>
  </si>
  <si>
    <t>SDTOPOH35-0109-P</t>
  </si>
  <si>
    <t>SDTOPOH35-0109</t>
  </si>
  <si>
    <t>CLNAC539.01</t>
  </si>
  <si>
    <t>MCA421-0279-P</t>
  </si>
  <si>
    <t>MCA421-0282</t>
  </si>
  <si>
    <t>IVRL1201.3716-P</t>
  </si>
  <si>
    <t>IVRL1201.3716</t>
  </si>
  <si>
    <t>IVRL1201.3715</t>
  </si>
  <si>
    <t>MCM517-0444-P</t>
  </si>
  <si>
    <t>MCM517-0444</t>
  </si>
  <si>
    <t>MCM517-0442</t>
  </si>
  <si>
    <t>LLS272-0147-P</t>
  </si>
  <si>
    <t>LLS272-0147</t>
  </si>
  <si>
    <t>LLS272-0146</t>
  </si>
  <si>
    <t>MCM516-0178-P</t>
  </si>
  <si>
    <t>MCM516-0178</t>
  </si>
  <si>
    <t>MCM516-0176</t>
  </si>
  <si>
    <t>INVEN.90050-PP</t>
  </si>
  <si>
    <t>INVEN.90050</t>
  </si>
  <si>
    <t>INVEN.90054</t>
  </si>
  <si>
    <t>SUG640-7834-P</t>
  </si>
  <si>
    <t>SUG640-7834</t>
  </si>
  <si>
    <t>SUG640-7835</t>
  </si>
  <si>
    <t>SUG614-6939-P</t>
  </si>
  <si>
    <t>SUG614-6939</t>
  </si>
  <si>
    <t>SUG614-6940</t>
  </si>
  <si>
    <t>PCECH13634.02-P</t>
  </si>
  <si>
    <t>PCECH13634.02</t>
  </si>
  <si>
    <t>PCECH13634.01</t>
  </si>
  <si>
    <t>BRI043-6668-P</t>
  </si>
  <si>
    <t>BRI043-6668</t>
  </si>
  <si>
    <t>VKY239.0008-P</t>
  </si>
  <si>
    <t>VKY239.0008</t>
  </si>
  <si>
    <t>VKY239.0007</t>
  </si>
  <si>
    <t>ULS11-00260-P</t>
  </si>
  <si>
    <t>ULS11-00260</t>
  </si>
  <si>
    <t>ULS11-00259</t>
  </si>
  <si>
    <t>CHARX.38418-P</t>
  </si>
  <si>
    <t>CHARX.38418</t>
  </si>
  <si>
    <t>CHARX.38419</t>
  </si>
  <si>
    <t>CHARX.73240-P</t>
  </si>
  <si>
    <t>CHARX.73240</t>
  </si>
  <si>
    <t>CHARX.73242</t>
  </si>
  <si>
    <t>CHARX.70259-P</t>
  </si>
  <si>
    <t>CHARX.70259</t>
  </si>
  <si>
    <t>CHARX.70260</t>
  </si>
  <si>
    <t>IRW185-7855-P</t>
  </si>
  <si>
    <t>IRW185-7855</t>
  </si>
  <si>
    <t>IRW185-7850</t>
  </si>
  <si>
    <t>SDTOPOK41.82-P</t>
  </si>
  <si>
    <t>SDTOPOK41.82</t>
  </si>
  <si>
    <t>PNOK6831.0001</t>
  </si>
  <si>
    <t>PNOK6831.0001-P</t>
  </si>
  <si>
    <t>SDTOPOK41.84</t>
  </si>
  <si>
    <t>MAL341.0024-P</t>
  </si>
  <si>
    <t>MAL341.0024</t>
  </si>
  <si>
    <t>MAL341.0025</t>
  </si>
  <si>
    <t>CHARX.59736-PP1</t>
  </si>
  <si>
    <t>CHARX.59736</t>
  </si>
  <si>
    <t>CHARX.96910</t>
  </si>
  <si>
    <t>MCA392-8214-P</t>
  </si>
  <si>
    <t>MCA392-8214</t>
  </si>
  <si>
    <t>MCA392-8213</t>
  </si>
  <si>
    <t>MCA392-8196-P</t>
  </si>
  <si>
    <t>MCA392-8196</t>
  </si>
  <si>
    <t>MCA392-8197</t>
  </si>
  <si>
    <t>BKHM5150.04-P</t>
  </si>
  <si>
    <t>BKHM5150.04</t>
  </si>
  <si>
    <t>BKHM5150.03</t>
  </si>
  <si>
    <t>StwSpLn.04-P</t>
  </si>
  <si>
    <t>StwSpLn.04</t>
  </si>
  <si>
    <t>CHARX.22199-P</t>
  </si>
  <si>
    <t>CHARX.22199</t>
  </si>
  <si>
    <t>CHARX.22246</t>
  </si>
  <si>
    <t>SDTOPOL39.129-P</t>
  </si>
  <si>
    <t>SDTOPOL39.129</t>
  </si>
  <si>
    <t>SDTOPOL39.130</t>
  </si>
  <si>
    <t>CHARX.81890-PP1</t>
  </si>
  <si>
    <t>CHARX.81890</t>
  </si>
  <si>
    <t>CHARX.81891</t>
  </si>
  <si>
    <t>MCA400-0301-P</t>
  </si>
  <si>
    <t>MCA400-0301</t>
  </si>
  <si>
    <t>MCA400-SWO116369</t>
  </si>
  <si>
    <t>PLNEST12017.794-P</t>
  </si>
  <si>
    <t>PLNEST12017.794</t>
  </si>
  <si>
    <t>PLNEST12017.793</t>
  </si>
  <si>
    <t>CHARX.54955-P</t>
  </si>
  <si>
    <t>CHARX.54955</t>
  </si>
  <si>
    <t>SDTOPOO37.141</t>
  </si>
  <si>
    <t>MCM517-0130-P</t>
  </si>
  <si>
    <t>MCM517-0130</t>
  </si>
  <si>
    <t>MCM517-0129</t>
  </si>
  <si>
    <t>MCA427-1699-P</t>
  </si>
  <si>
    <t>MCA427-1699</t>
  </si>
  <si>
    <t>MCA427-1698</t>
  </si>
  <si>
    <t>SUG612-1671-P</t>
  </si>
  <si>
    <t>SUG612-1671</t>
  </si>
  <si>
    <t>SUG612-1670</t>
  </si>
  <si>
    <t>ULS025.0004-P</t>
  </si>
  <si>
    <t>ULS025.0004</t>
  </si>
  <si>
    <t>ULS025.0003</t>
  </si>
  <si>
    <t>CHARX.57185-P</t>
  </si>
  <si>
    <t>CHARX.57185</t>
  </si>
  <si>
    <t>CHARX.57186</t>
  </si>
  <si>
    <t>woodfld.01-P</t>
  </si>
  <si>
    <t>CHARX.50252-P</t>
  </si>
  <si>
    <t>CHARX.50252</t>
  </si>
  <si>
    <t>FRM133-7423-P</t>
  </si>
  <si>
    <t>FRM133-7423</t>
  </si>
  <si>
    <t>CHARX.61420</t>
  </si>
  <si>
    <t>FRM151-7425-P</t>
  </si>
  <si>
    <t>FRM151-7425</t>
  </si>
  <si>
    <t>FRM151-7422</t>
  </si>
  <si>
    <t>FRM133-7395-P</t>
  </si>
  <si>
    <t>FRM133-7395</t>
  </si>
  <si>
    <t>FRM133-7417</t>
  </si>
  <si>
    <t>IRW208-0900</t>
  </si>
  <si>
    <t>CHARX.22803-P</t>
  </si>
  <si>
    <t>CHARX.22803</t>
  </si>
  <si>
    <t>CHARX.22797</t>
  </si>
  <si>
    <t>CHARX.85284-PP1</t>
  </si>
  <si>
    <t>CHARX.85284</t>
  </si>
  <si>
    <t>CHARX.85285</t>
  </si>
  <si>
    <t>HNT5801.2-PP1</t>
  </si>
  <si>
    <t>HNT5801.2</t>
  </si>
  <si>
    <t>HNT5801.3</t>
  </si>
  <si>
    <t>MCM514-0403-P</t>
  </si>
  <si>
    <t>MCM514-0403</t>
  </si>
  <si>
    <t>MCM514-SWO257642</t>
  </si>
  <si>
    <t>SDTOPOG37-0030-P</t>
  </si>
  <si>
    <t>SDTOPOG37-0030</t>
  </si>
  <si>
    <t>SDTOPOG37-0012</t>
  </si>
  <si>
    <t>TNGRSWD.653-PP1</t>
  </si>
  <si>
    <t>TNGRSWD.653</t>
  </si>
  <si>
    <t>TNGRSWD.651</t>
  </si>
  <si>
    <t>SUG612-1647-P</t>
  </si>
  <si>
    <t>SUG612-1647</t>
  </si>
  <si>
    <t>SUG612-1646</t>
  </si>
  <si>
    <t>SUG640-7772-P</t>
  </si>
  <si>
    <t>SUG640-7772</t>
  </si>
  <si>
    <t>CHARX.41852</t>
  </si>
  <si>
    <t>CHARX.71301-P</t>
  </si>
  <si>
    <t>CHARX.71301</t>
  </si>
  <si>
    <t>CHARX.71300</t>
  </si>
  <si>
    <t>SUG640-7777-P</t>
  </si>
  <si>
    <t>SUG640-7777</t>
  </si>
  <si>
    <t>SUG640-7775</t>
  </si>
  <si>
    <t>CHARX.15645-P</t>
  </si>
  <si>
    <t>CHARX.15645</t>
  </si>
  <si>
    <t>CHARX.15642</t>
  </si>
  <si>
    <t>CHARX.15642-P</t>
  </si>
  <si>
    <t>CHARX.15643</t>
  </si>
  <si>
    <t>SDTOPOM38.10-P</t>
  </si>
  <si>
    <t>SDTOPOM38.09</t>
  </si>
  <si>
    <t>MCA384-7138-P</t>
  </si>
  <si>
    <t>MCA384-7138</t>
  </si>
  <si>
    <t>MCA384-7144</t>
  </si>
  <si>
    <t>BRI058-0023-P</t>
  </si>
  <si>
    <t>BRI058-0023</t>
  </si>
  <si>
    <t>BRI058-0022</t>
  </si>
  <si>
    <t>BRI058-0022-P</t>
  </si>
  <si>
    <t>BRI058-0046</t>
  </si>
  <si>
    <t>PLNEST12017.795-P</t>
  </si>
  <si>
    <t>PLNEST12017.795</t>
  </si>
  <si>
    <t>INVEN.82146-PP</t>
  </si>
  <si>
    <t>INVEN.82146</t>
  </si>
  <si>
    <t>INVEN.82148</t>
  </si>
  <si>
    <t>CHARX.55245-P</t>
  </si>
  <si>
    <t>CHARX.55245</t>
  </si>
  <si>
    <t>CHARX.55246</t>
  </si>
  <si>
    <t>CHARX.57001-P</t>
  </si>
  <si>
    <t>CHARX.57001</t>
  </si>
  <si>
    <t>MCA392-8183</t>
  </si>
  <si>
    <t>CHARX.49461-P</t>
  </si>
  <si>
    <t>CHARX.49461</t>
  </si>
  <si>
    <t>MCA427-1676</t>
  </si>
  <si>
    <t>MCA421-0281-P</t>
  </si>
  <si>
    <t>MCA421-0281</t>
  </si>
  <si>
    <t>MCA421-0280</t>
  </si>
  <si>
    <t>CHARX.31761-P</t>
  </si>
  <si>
    <t>CHARX.31761</t>
  </si>
  <si>
    <t>CHARX.31762</t>
  </si>
  <si>
    <t>CHARX.45712-P</t>
  </si>
  <si>
    <t>CHARX.45712</t>
  </si>
  <si>
    <t>CHARX.45703</t>
  </si>
  <si>
    <t>CHARX.45711-P</t>
  </si>
  <si>
    <t>CHARX.45711</t>
  </si>
  <si>
    <t>ULS025-0003-P</t>
  </si>
  <si>
    <t>ULS025-0003</t>
  </si>
  <si>
    <t>ULS025-0002</t>
  </si>
  <si>
    <t>CHARX.61206-P</t>
  </si>
  <si>
    <t>CHARX.61206</t>
  </si>
  <si>
    <t>CHARX.61205</t>
  </si>
  <si>
    <t>LRPK1130.02-P</t>
  </si>
  <si>
    <t>LRPK1130.02</t>
  </si>
  <si>
    <t>LRPK1130.01</t>
  </si>
  <si>
    <t>SDTOPOP33.09-P</t>
  </si>
  <si>
    <t>SDTOPOP33.09</t>
  </si>
  <si>
    <t>CHARX.54345-P</t>
  </si>
  <si>
    <t>CHARX.54345</t>
  </si>
  <si>
    <t>CHARX.54359</t>
  </si>
  <si>
    <t>ATMOK5016.0001-P</t>
  </si>
  <si>
    <t>ATMOK5016.0001</t>
  </si>
  <si>
    <t>ATMOK5016.0002</t>
  </si>
  <si>
    <t>CHARX.16040-P</t>
  </si>
  <si>
    <t>CHARX.16040</t>
  </si>
  <si>
    <t>SDTOPOG37-0003-P</t>
  </si>
  <si>
    <t>SDTOPOG37-0003</t>
  </si>
  <si>
    <t>SDTOPOG37-0034</t>
  </si>
  <si>
    <t>IRW213-7707-P</t>
  </si>
  <si>
    <t>IRW213-7707</t>
  </si>
  <si>
    <t>IRW213-7708</t>
  </si>
  <si>
    <t>PLRDG3115.2-P</t>
  </si>
  <si>
    <t>PLRDG3115.2</t>
  </si>
  <si>
    <t>PLRDG3115.3</t>
  </si>
  <si>
    <t>KNCR5403.02-P</t>
  </si>
  <si>
    <t>KNCR5403.02</t>
  </si>
  <si>
    <t>KNCR5403.01</t>
  </si>
  <si>
    <t>MCA451.0009-P</t>
  </si>
  <si>
    <t>MCA451.0009</t>
  </si>
  <si>
    <t>MCA451.0010</t>
  </si>
  <si>
    <t>SUG657-6551-P</t>
  </si>
  <si>
    <t>SUG657-6551</t>
  </si>
  <si>
    <t>Airport12.0585</t>
  </si>
  <si>
    <t>CHARX.45405-P</t>
  </si>
  <si>
    <t>CHARX.45405</t>
  </si>
  <si>
    <t>CHARX.45406</t>
  </si>
  <si>
    <t>SUG633-7928-P</t>
  </si>
  <si>
    <t>SUG633-7928</t>
  </si>
  <si>
    <t>CHARX.44301</t>
  </si>
  <si>
    <t>BRI056-8957-P</t>
  </si>
  <si>
    <t>BRI056-8957</t>
  </si>
  <si>
    <t>BRI056-0112</t>
  </si>
  <si>
    <t>FRM152-7394-P</t>
  </si>
  <si>
    <t>FRM152-7394</t>
  </si>
  <si>
    <t>FRM152-7395</t>
  </si>
  <si>
    <t>CHARX.45546-P</t>
  </si>
  <si>
    <t>CHARX.45546</t>
  </si>
  <si>
    <t>CHARX.45547</t>
  </si>
  <si>
    <t>BVRL400.02-P</t>
  </si>
  <si>
    <t>BVRL400.02</t>
  </si>
  <si>
    <t>BVRL400.01</t>
  </si>
  <si>
    <t>MAL340-0036-P</t>
  </si>
  <si>
    <t>MAL340-0036</t>
  </si>
  <si>
    <t>MAL340-0037</t>
  </si>
  <si>
    <t>IRW211-8075-P</t>
  </si>
  <si>
    <t>IRW211-8075</t>
  </si>
  <si>
    <t>IRW211-7811</t>
  </si>
  <si>
    <t>CHARX.62019-P</t>
  </si>
  <si>
    <t>CHARX.62019</t>
  </si>
  <si>
    <t>BRI043-6664-P</t>
  </si>
  <si>
    <t>BRI043-6664</t>
  </si>
  <si>
    <t>SUG612-1670-P</t>
  </si>
  <si>
    <t>SUG612-1669</t>
  </si>
  <si>
    <t>JC12419.2-PP1</t>
  </si>
  <si>
    <t>JC12419.2</t>
  </si>
  <si>
    <t>STE598-SWO117674</t>
  </si>
  <si>
    <t>SDTOPOO39.26-P</t>
  </si>
  <si>
    <t>SDTOPOO39.26</t>
  </si>
  <si>
    <t>SDTOPOO39.25</t>
  </si>
  <si>
    <t>ULS017-0466-P</t>
  </si>
  <si>
    <t>RR bridge</t>
  </si>
  <si>
    <t>ULS017-0466</t>
  </si>
  <si>
    <t>ULS017-0465</t>
  </si>
  <si>
    <t>CHARX.68625-PP1</t>
  </si>
  <si>
    <t>CHARX.68625</t>
  </si>
  <si>
    <t>CHARX.68633</t>
  </si>
  <si>
    <t>RDGRD3020.0001-P</t>
  </si>
  <si>
    <t>RDGRD3020.0001</t>
  </si>
  <si>
    <t>RDGRD3020.0002</t>
  </si>
  <si>
    <t>ULS021-0281-P</t>
  </si>
  <si>
    <t>ULS021-0281</t>
  </si>
  <si>
    <t>CHARX.10781</t>
  </si>
  <si>
    <t>CRLA6021.02-P</t>
  </si>
  <si>
    <t>CRLA6021.01</t>
  </si>
  <si>
    <t>MCA421-0070-P</t>
  </si>
  <si>
    <t>MCA421-0070</t>
  </si>
  <si>
    <t>MCA421-0069</t>
  </si>
  <si>
    <t>INVEN.90054-PP</t>
  </si>
  <si>
    <t>CHARX.69604-PP1</t>
  </si>
  <si>
    <t>CHARX.69604</t>
  </si>
  <si>
    <t>CHARX.69884</t>
  </si>
  <si>
    <t>CHARX.69473-P</t>
  </si>
  <si>
    <t>CHARX.69473</t>
  </si>
  <si>
    <t>CHARX.69472</t>
  </si>
  <si>
    <t>CHARX.80798-PP1</t>
  </si>
  <si>
    <t>CHARX.80798</t>
  </si>
  <si>
    <t>CHARX.80800</t>
  </si>
  <si>
    <t>CHARX.75383-P</t>
  </si>
  <si>
    <t>CHARX.75383</t>
  </si>
  <si>
    <t>CHARX.75380</t>
  </si>
  <si>
    <t>CHARX.75382-P</t>
  </si>
  <si>
    <t>CHARX.75382</t>
  </si>
  <si>
    <t>2LKY.338-PP1</t>
  </si>
  <si>
    <t>2LKY.338</t>
  </si>
  <si>
    <t>2LKY.339</t>
  </si>
  <si>
    <t>CHARX.73100-P</t>
  </si>
  <si>
    <t>CHARX.73096</t>
  </si>
  <si>
    <t>MNDN1418.03-P</t>
  </si>
  <si>
    <t>MNDN1418.03</t>
  </si>
  <si>
    <t>MNDN1418.02</t>
  </si>
  <si>
    <t>RSEVLLY.0009-P</t>
  </si>
  <si>
    <t>RSEVLLY.0009</t>
  </si>
  <si>
    <t>RSEVLLY.0010</t>
  </si>
  <si>
    <t>MRDLPH2B.035-P</t>
  </si>
  <si>
    <t>MRDLPH2B.035</t>
  </si>
  <si>
    <t>MRDLPH2B.034</t>
  </si>
  <si>
    <t>BRI051-6822-P</t>
  </si>
  <si>
    <t>BRI051-6822</t>
  </si>
  <si>
    <t>BRI051-6821</t>
  </si>
  <si>
    <t>MCA401-0053-P</t>
  </si>
  <si>
    <t>MCA401-0053</t>
  </si>
  <si>
    <t>MCA401-0054</t>
  </si>
  <si>
    <t>IRW206-11.0440-P</t>
  </si>
  <si>
    <t>IRW206-11.0440</t>
  </si>
  <si>
    <t>IRW206-11.0433</t>
  </si>
  <si>
    <t>BRI039-6212-P</t>
  </si>
  <si>
    <t>BRI039-6212</t>
  </si>
  <si>
    <t>BRI039-6211</t>
  </si>
  <si>
    <t>IRW211-7915-P</t>
  </si>
  <si>
    <t>IRW211-7915</t>
  </si>
  <si>
    <t>IRW211-7917</t>
  </si>
  <si>
    <t>IRW211-7917-P</t>
  </si>
  <si>
    <t>IRW211-7918</t>
  </si>
  <si>
    <t>ULS11-00239-P</t>
  </si>
  <si>
    <t>ULS11-00239</t>
  </si>
  <si>
    <t>ULS11-00238</t>
  </si>
  <si>
    <t>TMS2009.0005-P</t>
  </si>
  <si>
    <t>TMS2009.0005</t>
  </si>
  <si>
    <t>TMS2009.0004</t>
  </si>
  <si>
    <t>CHARX.71059-PP1</t>
  </si>
  <si>
    <t>CHARX.71059</t>
  </si>
  <si>
    <t>CHARX.71065</t>
  </si>
  <si>
    <t>MCA412-0649-P</t>
  </si>
  <si>
    <t>MCA412-0649</t>
  </si>
  <si>
    <t>MCA412-SWO2611</t>
  </si>
  <si>
    <t>MCM509.0047-P</t>
  </si>
  <si>
    <t>MCM509.0047</t>
  </si>
  <si>
    <t>MCM509.0082</t>
  </si>
  <si>
    <t>CHARX.74295-PP1</t>
  </si>
  <si>
    <t>CHARX.74295</t>
  </si>
  <si>
    <t>CHARX.74296</t>
  </si>
  <si>
    <t>CHARX.87840-PP1</t>
  </si>
  <si>
    <t>CHARX.87840</t>
  </si>
  <si>
    <t>CHARX.87836</t>
  </si>
  <si>
    <t>MAL336-7880-P</t>
  </si>
  <si>
    <t>MAL336-7880</t>
  </si>
  <si>
    <t>MAL336-7879</t>
  </si>
  <si>
    <t>MCA407-1290-P</t>
  </si>
  <si>
    <t>MCA407-1290</t>
  </si>
  <si>
    <t>MCA407-1291</t>
  </si>
  <si>
    <t>CHARX.85848-PP1</t>
  </si>
  <si>
    <t>CHARX.85848</t>
  </si>
  <si>
    <t>CHARX.85847</t>
  </si>
  <si>
    <t>SDTOPOK41.85-P</t>
  </si>
  <si>
    <t>SDTOPOK41.85</t>
  </si>
  <si>
    <t>IRW188-0250-P</t>
  </si>
  <si>
    <t>IRW188-0250</t>
  </si>
  <si>
    <t>IRW188-0261</t>
  </si>
  <si>
    <t>CHARX.57473-P</t>
  </si>
  <si>
    <t>CHARX.57473</t>
  </si>
  <si>
    <t>MCA408-SWO261250</t>
  </si>
  <si>
    <t>CHARX.38208-P</t>
  </si>
  <si>
    <t>CHARX.38208</t>
  </si>
  <si>
    <t>CHARX.37825</t>
  </si>
  <si>
    <t>SDTOPOH36-0115-P</t>
  </si>
  <si>
    <t>SDTOPOH36-0115</t>
  </si>
  <si>
    <t>SDTOPOH36-0117</t>
  </si>
  <si>
    <t>LRNH3502.0001-P</t>
  </si>
  <si>
    <t>LRNH3502.0001</t>
  </si>
  <si>
    <t>LRNH3502.0002</t>
  </si>
  <si>
    <t>HWFWY16536.04-P</t>
  </si>
  <si>
    <t>HWFWY16536.04</t>
  </si>
  <si>
    <t>HWFWY16536.02</t>
  </si>
  <si>
    <t>VKY239.0009-P</t>
  </si>
  <si>
    <t>VKY239.0009</t>
  </si>
  <si>
    <t>CHARX.16042-P</t>
  </si>
  <si>
    <t>VKY239.0011</t>
  </si>
  <si>
    <t>SDTOPOG37-0018-P</t>
  </si>
  <si>
    <t>SDTOPOG37-0018</t>
  </si>
  <si>
    <t>SDTOPOG37-0046</t>
  </si>
  <si>
    <t>VKY239.0011-P</t>
  </si>
  <si>
    <t>ULS018-0308-P</t>
  </si>
  <si>
    <t>ULS018-0308</t>
  </si>
  <si>
    <t>ULS018-SWO258204</t>
  </si>
  <si>
    <t>ULS018-SWO258203-P</t>
  </si>
  <si>
    <t>ULS018-SWO258203</t>
  </si>
  <si>
    <t>ULS018-0305</t>
  </si>
  <si>
    <t>MCM514-0104-P</t>
  </si>
  <si>
    <t>MCM514-0104</t>
  </si>
  <si>
    <t>MCM514-SWO257407</t>
  </si>
  <si>
    <t>LKW245-9765-P</t>
  </si>
  <si>
    <t>LKW245-9765</t>
  </si>
  <si>
    <t>CHARX.50382-PP1</t>
  </si>
  <si>
    <t>CHARX.50382</t>
  </si>
  <si>
    <t>CHARX.50384</t>
  </si>
  <si>
    <t>MCM512-0204-P</t>
  </si>
  <si>
    <t>MCM512-0204</t>
  </si>
  <si>
    <t>CHARX.64727</t>
  </si>
  <si>
    <t>PLNEST12017.793-P</t>
  </si>
  <si>
    <t>PLNEST12017.792</t>
  </si>
  <si>
    <t>CHARX.22971-P</t>
  </si>
  <si>
    <t>CHARX.22971</t>
  </si>
  <si>
    <t>CHARX.22981</t>
  </si>
  <si>
    <t>IRW208-0548-P</t>
  </si>
  <si>
    <t>IRW208-0548</t>
  </si>
  <si>
    <t>IRW208-0546</t>
  </si>
  <si>
    <t>SDTOPOL38.01-P</t>
  </si>
  <si>
    <t>SDTOPOL38.01</t>
  </si>
  <si>
    <t>SDTOPOM39.02</t>
  </si>
  <si>
    <t>CHARX.60435-P</t>
  </si>
  <si>
    <t>CHARX.60435</t>
  </si>
  <si>
    <t>CHARX.60430</t>
  </si>
  <si>
    <t>CHARX.85850-PP1</t>
  </si>
  <si>
    <t>CHARX.85850</t>
  </si>
  <si>
    <t>CHARX.85851</t>
  </si>
  <si>
    <t>MCA418-9145-P</t>
  </si>
  <si>
    <t>MCA418-9145</t>
  </si>
  <si>
    <t>MCA418-9146</t>
  </si>
  <si>
    <t>MCM516-0149-P</t>
  </si>
  <si>
    <t>MCM516-0149</t>
  </si>
  <si>
    <t>MCM516-SWO257427</t>
  </si>
  <si>
    <t>CHARX.89208-PP1</t>
  </si>
  <si>
    <t>CHARX.89208</t>
  </si>
  <si>
    <t>CHARX.89209</t>
  </si>
  <si>
    <t>CHARX.16851-P</t>
  </si>
  <si>
    <t>CHARX.16851</t>
  </si>
  <si>
    <t>CHARX.16854</t>
  </si>
  <si>
    <t>MCA386-SWO0139-P</t>
  </si>
  <si>
    <t>MCA386-SWO0139</t>
  </si>
  <si>
    <t>MCA386-0149</t>
  </si>
  <si>
    <t>CHARX.63074-PP1</t>
  </si>
  <si>
    <t>CHARX.63074</t>
  </si>
  <si>
    <t>CHARX.63075</t>
  </si>
  <si>
    <t>SDTOPOP32.137-P</t>
  </si>
  <si>
    <t>SDTOPOP32.137</t>
  </si>
  <si>
    <t>SDTOPOP32.136</t>
  </si>
  <si>
    <t>BRI048-6720-P</t>
  </si>
  <si>
    <t>BRI048-SWO116182</t>
  </si>
  <si>
    <t>CHARX.56199-P</t>
  </si>
  <si>
    <t>CHARX.56199</t>
  </si>
  <si>
    <t>CHARX.56200</t>
  </si>
  <si>
    <t>IRW202-0002-P</t>
  </si>
  <si>
    <t>IRW202-7627</t>
  </si>
  <si>
    <t>CHARX.69479-PP1</t>
  </si>
  <si>
    <t>CHARX.69479</t>
  </si>
  <si>
    <t>CHARX.69475</t>
  </si>
  <si>
    <t>2LKY.337-PP1</t>
  </si>
  <si>
    <t>2LKY.337</t>
  </si>
  <si>
    <t>MLRDG11912.6838-P</t>
  </si>
  <si>
    <t>MLRDG11912.6838</t>
  </si>
  <si>
    <t>FRM150-7311-P</t>
  </si>
  <si>
    <t>FRM150-7311</t>
  </si>
  <si>
    <t>FRM150-7306</t>
  </si>
  <si>
    <t>ULS021-0413-P</t>
  </si>
  <si>
    <t>ULS021-0386</t>
  </si>
  <si>
    <t>CHARX.49957-P</t>
  </si>
  <si>
    <t>CHARX.49957</t>
  </si>
  <si>
    <t>CHARX.49958</t>
  </si>
  <si>
    <t>MAL374-7742-P</t>
  </si>
  <si>
    <t>MAL374-7742</t>
  </si>
  <si>
    <t>MAL374-7741</t>
  </si>
  <si>
    <t>BRI052-8954-P</t>
  </si>
  <si>
    <t>BRI052-8954</t>
  </si>
  <si>
    <t>INVEN.65909-PP</t>
  </si>
  <si>
    <t>INVEN.65909</t>
  </si>
  <si>
    <t>INVEN.65911</t>
  </si>
  <si>
    <t>IRW191-0210-P</t>
  </si>
  <si>
    <t>IRW191-0210</t>
  </si>
  <si>
    <t>IRW191-0209</t>
  </si>
  <si>
    <t>APGT4347.0006-P</t>
  </si>
  <si>
    <t>APGT4347.0006</t>
  </si>
  <si>
    <t>ULS009.0219</t>
  </si>
  <si>
    <t>DLT6806.1-P</t>
  </si>
  <si>
    <t>DLT6806.1</t>
  </si>
  <si>
    <t>DLT6806.2</t>
  </si>
  <si>
    <t>ULS025-0002-P</t>
  </si>
  <si>
    <t>SDTOPOP33.11-P</t>
  </si>
  <si>
    <t>SDTOPOP33.11</t>
  </si>
  <si>
    <t>DNCSTR1.5-P</t>
  </si>
  <si>
    <t>DNCSTR1.5</t>
  </si>
  <si>
    <t>DNCSTR1.6</t>
  </si>
  <si>
    <t>EDGN718.0004-P</t>
  </si>
  <si>
    <t>EDGN718.0004</t>
  </si>
  <si>
    <t>CCB2_08.177-P</t>
  </si>
  <si>
    <t>CCB2_08.177</t>
  </si>
  <si>
    <t>STFD2132.0001</t>
  </si>
  <si>
    <t>SDTOPON40.156-P</t>
  </si>
  <si>
    <t>SDTOPON40.156</t>
  </si>
  <si>
    <t>SDTOPON40.150</t>
  </si>
  <si>
    <t>CHARX.44074-P</t>
  </si>
  <si>
    <t>CHARX.44074</t>
  </si>
  <si>
    <t>CHARX.43981</t>
  </si>
  <si>
    <t>IRW201-7581-P</t>
  </si>
  <si>
    <t>IRW201-7581</t>
  </si>
  <si>
    <t>IRW201-7556</t>
  </si>
  <si>
    <t>CHARX.23605-P</t>
  </si>
  <si>
    <t>CHARX.23605</t>
  </si>
  <si>
    <t>CHARX.23631</t>
  </si>
  <si>
    <t>IRW208-0328-P</t>
  </si>
  <si>
    <t>CHARX.49704-P</t>
  </si>
  <si>
    <t>CHARX.49704</t>
  </si>
  <si>
    <t>MCA395-1428</t>
  </si>
  <si>
    <t>RN9319A.23-PP1</t>
  </si>
  <si>
    <t>RN9319A.23</t>
  </si>
  <si>
    <t>RN9319A.24</t>
  </si>
  <si>
    <t>INVEN.51100-P</t>
  </si>
  <si>
    <t>INVEN.51100</t>
  </si>
  <si>
    <t>INVEN.51102</t>
  </si>
  <si>
    <t>JR3130-P</t>
  </si>
  <si>
    <t>JR3130</t>
  </si>
  <si>
    <t>JR3129</t>
  </si>
  <si>
    <t>IRW196-0251-P</t>
  </si>
  <si>
    <t>IRW196-0251</t>
  </si>
  <si>
    <t>IRW196-0147</t>
  </si>
  <si>
    <t>CHARX.43818-P</t>
  </si>
  <si>
    <t>CHARX.43818</t>
  </si>
  <si>
    <t>Airport12.0284</t>
  </si>
  <si>
    <t>CHARX.41852-P</t>
  </si>
  <si>
    <t>SUG640-7773</t>
  </si>
  <si>
    <t>WILKBYR.14-P</t>
  </si>
  <si>
    <t>WILKBYR.14</t>
  </si>
  <si>
    <t>SUG622-6774</t>
  </si>
  <si>
    <t>CHARX.45532-P</t>
  </si>
  <si>
    <t>CHARX.45532</t>
  </si>
  <si>
    <t>INVEN.5568-PP</t>
  </si>
  <si>
    <t>INVEN.5568</t>
  </si>
  <si>
    <t>INVEN.5570</t>
  </si>
  <si>
    <t>CHARX.87704-P</t>
  </si>
  <si>
    <t>CHARX.87704</t>
  </si>
  <si>
    <t>CNTOKS2505.01</t>
  </si>
  <si>
    <t>CHST2123.0004-P</t>
  </si>
  <si>
    <t>CHST2123.0004</t>
  </si>
  <si>
    <t>CHST2123.0001</t>
  </si>
  <si>
    <t>HNYWD513.06-P</t>
  </si>
  <si>
    <t>HNYWD513.06</t>
  </si>
  <si>
    <t>HNYWD513.05</t>
  </si>
  <si>
    <t>MAL336-7816-P</t>
  </si>
  <si>
    <t>MAL336-7818</t>
  </si>
  <si>
    <t>LON314-6867-P</t>
  </si>
  <si>
    <t>LON314-6867</t>
  </si>
  <si>
    <t>CHARX.82562</t>
  </si>
  <si>
    <t>SUG640-7828-P</t>
  </si>
  <si>
    <t>SUG640-7828</t>
  </si>
  <si>
    <t>SUG640-7827</t>
  </si>
  <si>
    <t>ULS017-0307-P</t>
  </si>
  <si>
    <t>ULS017-0298</t>
  </si>
  <si>
    <t>CHARX.56148-P</t>
  </si>
  <si>
    <t>CHARX.56148</t>
  </si>
  <si>
    <t>MCA394-SWO0434</t>
  </si>
  <si>
    <t>CHARX.71011-PP1</t>
  </si>
  <si>
    <t>CHARX.71011</t>
  </si>
  <si>
    <t>StwSpLn.06-P</t>
  </si>
  <si>
    <t>StwSpLn.06</t>
  </si>
  <si>
    <t>CKR8409.10-PP1</t>
  </si>
  <si>
    <t>CKR8409.10</t>
  </si>
  <si>
    <t>CKR8409.4</t>
  </si>
  <si>
    <t>MAL374.0061-P</t>
  </si>
  <si>
    <t>MAL374.0061</t>
  </si>
  <si>
    <t>MAL374.0059</t>
  </si>
  <si>
    <t>LCL222-8082-P</t>
  </si>
  <si>
    <t>LCL222-8082</t>
  </si>
  <si>
    <t>LCL222-8081</t>
  </si>
  <si>
    <t>FRM142.0030-PP</t>
  </si>
  <si>
    <t>FRM142.0030</t>
  </si>
  <si>
    <t>CVT1065.0001</t>
  </si>
  <si>
    <t>MCA389-6605-P</t>
  </si>
  <si>
    <t>MCA389-6605</t>
  </si>
  <si>
    <t>MCA389-6606</t>
  </si>
  <si>
    <t>CHARX.84623-P</t>
  </si>
  <si>
    <t>CHARX.84623</t>
  </si>
  <si>
    <t>CHARX.84607</t>
  </si>
  <si>
    <t>CHARX.16212-P</t>
  </si>
  <si>
    <t>CHARX.14978</t>
  </si>
  <si>
    <t>Airport19.1595-P</t>
  </si>
  <si>
    <t>Airport19.1595</t>
  </si>
  <si>
    <t>Airport19.1594</t>
  </si>
  <si>
    <t>IRW208-1269-P</t>
  </si>
  <si>
    <t>IRW208-0037</t>
  </si>
  <si>
    <t>MCM521.0123-P</t>
  </si>
  <si>
    <t>MCM521.0123</t>
  </si>
  <si>
    <t>MCM521.0124</t>
  </si>
  <si>
    <t>CHARX.63370-P</t>
  </si>
  <si>
    <t>CHARX.63370</t>
  </si>
  <si>
    <t>CHARX.63375</t>
  </si>
  <si>
    <t>SDTOPOO37.119-P</t>
  </si>
  <si>
    <t>SDTOPOO37.119</t>
  </si>
  <si>
    <t>SDTOPOO37.120</t>
  </si>
  <si>
    <t>SDTOPON43-0009-P</t>
  </si>
  <si>
    <t>SDTOPON43-0009</t>
  </si>
  <si>
    <t>SXM661-SWO117835</t>
  </si>
  <si>
    <t>CHARX.39177-P</t>
  </si>
  <si>
    <t>CHARX.39177</t>
  </si>
  <si>
    <t>CHARX.39176</t>
  </si>
  <si>
    <t>IRW188-0178-P</t>
  </si>
  <si>
    <t>IRW188-0178</t>
  </si>
  <si>
    <t>IRW188-0179</t>
  </si>
  <si>
    <t>WLKR2625.46-P</t>
  </si>
  <si>
    <t>WLKR2625.46</t>
  </si>
  <si>
    <t>WLKR2625.47</t>
  </si>
  <si>
    <t>INVEN.90048-PP</t>
  </si>
  <si>
    <t>INVEN.90048</t>
  </si>
  <si>
    <t>CHARX.61329-P</t>
  </si>
  <si>
    <t>CHARX.61329</t>
  </si>
  <si>
    <t>CHARX.61330</t>
  </si>
  <si>
    <t>FXGL12030.0003-P</t>
  </si>
  <si>
    <t>FXGL12030.0004</t>
  </si>
  <si>
    <t>MCA426-0924-P</t>
  </si>
  <si>
    <t>MCA426-0924</t>
  </si>
  <si>
    <t>MCA426-0923</t>
  </si>
  <si>
    <t>CCLUB08.216-PP1</t>
  </si>
  <si>
    <t>BRI049-0720</t>
  </si>
  <si>
    <t>CCLUB08.215</t>
  </si>
  <si>
    <t>MCA431-0102-P</t>
  </si>
  <si>
    <t>MCA431-0102</t>
  </si>
  <si>
    <t>MCA431-0103</t>
  </si>
  <si>
    <t>CHARX.17172-P</t>
  </si>
  <si>
    <t>CHARX.17172</t>
  </si>
  <si>
    <t>CHARX.17170</t>
  </si>
  <si>
    <t>SDTOPOH36-0117-P</t>
  </si>
  <si>
    <t>WND8717.1</t>
  </si>
  <si>
    <t>REE563.0025-P</t>
  </si>
  <si>
    <t>REE563.0025</t>
  </si>
  <si>
    <t>REE563-7301</t>
  </si>
  <si>
    <t>FOLGR08.142-P</t>
  </si>
  <si>
    <t>SRDS736.3</t>
  </si>
  <si>
    <t>CHARX.94434-PP1</t>
  </si>
  <si>
    <t>CHARX.94434</t>
  </si>
  <si>
    <t>CHARX.94436</t>
  </si>
  <si>
    <t>SUG622-6972-P</t>
  </si>
  <si>
    <t>SUG622-6972</t>
  </si>
  <si>
    <t>SUG622-6952</t>
  </si>
  <si>
    <t>IRW208-1240-P</t>
  </si>
  <si>
    <t>IRW208-1240</t>
  </si>
  <si>
    <t>IRW208-1239</t>
  </si>
  <si>
    <t>SLHLL10905.02-P</t>
  </si>
  <si>
    <t>SLHLL10905.02</t>
  </si>
  <si>
    <t>SLHLL10905.01</t>
  </si>
  <si>
    <t>IRW201-7507-P</t>
  </si>
  <si>
    <t>IRW201-7507</t>
  </si>
  <si>
    <t>IRW203-0172-P</t>
  </si>
  <si>
    <t>IRW203-0172</t>
  </si>
  <si>
    <t>IRW203-0170</t>
  </si>
  <si>
    <t>MCA398-7370-P</t>
  </si>
  <si>
    <t>MCA398-7370</t>
  </si>
  <si>
    <t>CHARX.23593-P</t>
  </si>
  <si>
    <t>CHARX.23593</t>
  </si>
  <si>
    <t>CHARX.23594</t>
  </si>
  <si>
    <t>CHARX.35161-PP1</t>
  </si>
  <si>
    <t>CHARX.35161</t>
  </si>
  <si>
    <t>CHARX.35162</t>
  </si>
  <si>
    <t>CHARX.74440-P</t>
  </si>
  <si>
    <t>CHARX.74440</t>
  </si>
  <si>
    <t>CHARX.74439</t>
  </si>
  <si>
    <t>HUSQV-0004-P</t>
  </si>
  <si>
    <t>HUSQV-0004</t>
  </si>
  <si>
    <t>HUSQV-0005</t>
  </si>
  <si>
    <t>BKR5300.01-P</t>
  </si>
  <si>
    <t>BKR5300.01</t>
  </si>
  <si>
    <t>ULS015-0286</t>
  </si>
  <si>
    <t>SUG640-7813-P</t>
  </si>
  <si>
    <t>SUG640-7813</t>
  </si>
  <si>
    <t>SUG640-7811</t>
  </si>
  <si>
    <t>ULS025-8660-P</t>
  </si>
  <si>
    <t>ULS025-8660</t>
  </si>
  <si>
    <t>ULS025-8661</t>
  </si>
  <si>
    <t>ULS003-0113-P</t>
  </si>
  <si>
    <t>ULS003-0111</t>
  </si>
  <si>
    <t>MCA401-0166-P</t>
  </si>
  <si>
    <t>MCA401-0166</t>
  </si>
  <si>
    <t>MCA401-0165</t>
  </si>
  <si>
    <t>CKR8409.4-PP1</t>
  </si>
  <si>
    <t>CKR8409.7</t>
  </si>
  <si>
    <t>CKR8409.9-PP1</t>
  </si>
  <si>
    <t>CKR8409.9</t>
  </si>
  <si>
    <t>CKR8409.8</t>
  </si>
  <si>
    <t>Airport12.0518-P</t>
  </si>
  <si>
    <t>Airport12.0518</t>
  </si>
  <si>
    <t>CHARX.43599</t>
  </si>
  <si>
    <t>IRW211-7953-P</t>
  </si>
  <si>
    <t>IRW211-7953</t>
  </si>
  <si>
    <t>IRW211-7946</t>
  </si>
  <si>
    <t>PRSHLL15403.44-P</t>
  </si>
  <si>
    <t>PRSHLL15403.44</t>
  </si>
  <si>
    <t>PRSHLL15403.43</t>
  </si>
  <si>
    <t>PLNEST12017.792-P</t>
  </si>
  <si>
    <t>PLNEST12017.791</t>
  </si>
  <si>
    <t>CHARX.58452-P</t>
  </si>
  <si>
    <t>CHARX.58452</t>
  </si>
  <si>
    <t>CHARX.58453</t>
  </si>
  <si>
    <t>SUG625-0910-P</t>
  </si>
  <si>
    <t>SUG625-0910</t>
  </si>
  <si>
    <t>CHARX.43467</t>
  </si>
  <si>
    <t>HnsTkrbllB-0235-P</t>
  </si>
  <si>
    <t>HnsTkrbllB-0235</t>
  </si>
  <si>
    <t>HnsTkrbllB-0236</t>
  </si>
  <si>
    <t>TRWD1813.0013-P</t>
  </si>
  <si>
    <t>TRWD1813.0013</t>
  </si>
  <si>
    <t>TRWD1813.0014</t>
  </si>
  <si>
    <t>BRI056-8956-P</t>
  </si>
  <si>
    <t>BRI056-8956</t>
  </si>
  <si>
    <t>INVEN.95875-PP</t>
  </si>
  <si>
    <t>INVEN.95877</t>
  </si>
  <si>
    <t>IRW208-0325-P</t>
  </si>
  <si>
    <t>IRW208-0323</t>
  </si>
  <si>
    <t>LLS271-0200-P</t>
  </si>
  <si>
    <t>LLS271-0200</t>
  </si>
  <si>
    <t>LLS271-0199</t>
  </si>
  <si>
    <t>CHARX.16059-P</t>
  </si>
  <si>
    <t>CHARX.16059</t>
  </si>
  <si>
    <t>CHARX.38143-P</t>
  </si>
  <si>
    <t>CHARX.38143</t>
  </si>
  <si>
    <t>IRW192-7331</t>
  </si>
  <si>
    <t>BRFDTL13920.205-P</t>
  </si>
  <si>
    <t>BRFDTL13920.205</t>
  </si>
  <si>
    <t>BRFDTL13920.204</t>
  </si>
  <si>
    <t>HYWDAVE2009.1-P</t>
  </si>
  <si>
    <t>HYWDAVE2009.1</t>
  </si>
  <si>
    <t>HYWDAVE2009.2</t>
  </si>
  <si>
    <t>INVEN.27760-PP</t>
  </si>
  <si>
    <t>INVEN.27760</t>
  </si>
  <si>
    <t>INVEN.27762</t>
  </si>
  <si>
    <t>CHARX.43501-P</t>
  </si>
  <si>
    <t>CHARX.43501</t>
  </si>
  <si>
    <t>CHARX.43500</t>
  </si>
  <si>
    <t>INVEN.34313-PP</t>
  </si>
  <si>
    <t>INVEN.34315</t>
  </si>
  <si>
    <t>IRW196-0147-P</t>
  </si>
  <si>
    <t>IRW196-0142</t>
  </si>
  <si>
    <t>STH2109.3-PP1</t>
  </si>
  <si>
    <t>STH2109.3</t>
  </si>
  <si>
    <t>STH2109.4</t>
  </si>
  <si>
    <t>CLC_QC.6-P</t>
  </si>
  <si>
    <t>LYONC08.60</t>
  </si>
  <si>
    <t>CMHL17435.01-P</t>
  </si>
  <si>
    <t>CMHL17435.01</t>
  </si>
  <si>
    <t>SXM677-SWO117610</t>
  </si>
  <si>
    <t>ERWR8731-0002-P</t>
  </si>
  <si>
    <t>ERWR8731-0002</t>
  </si>
  <si>
    <t>ERWR8731-0003</t>
  </si>
  <si>
    <t>ULS020-0679-P</t>
  </si>
  <si>
    <t>ULS020-0679</t>
  </si>
  <si>
    <t xml:space="preserve"> Louise Ave</t>
  </si>
  <si>
    <t>SUG640-7837-P</t>
  </si>
  <si>
    <t>SUG640-7837</t>
  </si>
  <si>
    <t>SUG640-7836</t>
  </si>
  <si>
    <t>CHARX.83508-PP1</t>
  </si>
  <si>
    <t>CHARX.83508</t>
  </si>
  <si>
    <t>CHARX.83509</t>
  </si>
  <si>
    <t>CHARX.94508-PP1</t>
  </si>
  <si>
    <t>CHARX.94508</t>
  </si>
  <si>
    <t>CHARX.94510</t>
  </si>
  <si>
    <t>MAL363.0022-P</t>
  </si>
  <si>
    <t>MAL363.0022</t>
  </si>
  <si>
    <t>MAL363.0023</t>
  </si>
  <si>
    <t>MAL341.0024-PP2</t>
  </si>
  <si>
    <t>MCA389-6392-P</t>
  </si>
  <si>
    <t>MCA389-6392</t>
  </si>
  <si>
    <t>MCA389-SWO116380</t>
  </si>
  <si>
    <t>MWLCL222.0021-P</t>
  </si>
  <si>
    <t>MWLCL222.0021</t>
  </si>
  <si>
    <t>LCL222-SWO117981</t>
  </si>
  <si>
    <t>IRW210-7648-P</t>
  </si>
  <si>
    <t>IRW210-7648</t>
  </si>
  <si>
    <t>CHARX.49098-P</t>
  </si>
  <si>
    <t>CHARX.49098</t>
  </si>
  <si>
    <t>MCA421-0038</t>
  </si>
  <si>
    <t>ULS004-0068-P</t>
  </si>
  <si>
    <t>ULS004-0068</t>
  </si>
  <si>
    <t>ULS004-0069</t>
  </si>
  <si>
    <t>CHARX.72538-P</t>
  </si>
  <si>
    <t>CHARX.72538</t>
  </si>
  <si>
    <t>CHARX.72532</t>
  </si>
  <si>
    <t>CHARX.71300-P</t>
  </si>
  <si>
    <t>CHARX.71299</t>
  </si>
  <si>
    <t>MAL366.0007-P</t>
  </si>
  <si>
    <t>MAL366.0007</t>
  </si>
  <si>
    <t>MAL366.0008</t>
  </si>
  <si>
    <t>INVEN.76644-PP</t>
  </si>
  <si>
    <t>INVEN.76644</t>
  </si>
  <si>
    <t>INVEN.76646</t>
  </si>
  <si>
    <t>CHARX.55230-P</t>
  </si>
  <si>
    <t>CHARX.55230</t>
  </si>
  <si>
    <t>CHARX.55231</t>
  </si>
  <si>
    <t>MAL366.0008-PP</t>
  </si>
  <si>
    <t>IRW210-7646-P</t>
  </si>
  <si>
    <t>IRW210-SWO117383</t>
  </si>
  <si>
    <t>MCM507.0197-P</t>
  </si>
  <si>
    <t>MCM507.0197</t>
  </si>
  <si>
    <t>LNBK1131.01</t>
  </si>
  <si>
    <t>DNCSTR1.2-P</t>
  </si>
  <si>
    <t>CHARX.39885-P</t>
  </si>
  <si>
    <t>CHARX.39885</t>
  </si>
  <si>
    <t>CHARX.39887</t>
  </si>
  <si>
    <t>LKW245-9783-P</t>
  </si>
  <si>
    <t>LKW245-9783</t>
  </si>
  <si>
    <t>LKW245-9784</t>
  </si>
  <si>
    <t>CHARX.54264-P</t>
  </si>
  <si>
    <t>CHARX.54264</t>
  </si>
  <si>
    <t>CHARX.54266</t>
  </si>
  <si>
    <t>MCM510-0417-P</t>
  </si>
  <si>
    <t>MCM510-0417</t>
  </si>
  <si>
    <t>MCM510-0418</t>
  </si>
  <si>
    <t>CHARX.23594-P</t>
  </si>
  <si>
    <t>CHARX.23595</t>
  </si>
  <si>
    <t>CHARX.23595-P</t>
  </si>
  <si>
    <t>CHARX.23601</t>
  </si>
  <si>
    <t>CHARX.37825-P</t>
  </si>
  <si>
    <t>CHARX.37826</t>
  </si>
  <si>
    <t>BKHM5150.02-P</t>
  </si>
  <si>
    <t>BKHM5150.02</t>
  </si>
  <si>
    <t>BKHM5150.01</t>
  </si>
  <si>
    <t>BRI039-6156-P</t>
  </si>
  <si>
    <t>BRI039-6156</t>
  </si>
  <si>
    <t>BRI039-6219</t>
  </si>
  <si>
    <t>CHARX.45830-PP1</t>
  </si>
  <si>
    <t>CHARX.45830</t>
  </si>
  <si>
    <t>CHARX.45831</t>
  </si>
  <si>
    <t>MAL336-7834-P</t>
  </si>
  <si>
    <t>MAL336-7834</t>
  </si>
  <si>
    <t>MAL336-7829</t>
  </si>
  <si>
    <t>SUG614-6543-P</t>
  </si>
  <si>
    <t>SUG614-6543</t>
  </si>
  <si>
    <t>SUG614-6539</t>
  </si>
  <si>
    <t>CCLUB08.439-PP1</t>
  </si>
  <si>
    <t>CCLUB08.439</t>
  </si>
  <si>
    <t>CCLUB08.438</t>
  </si>
  <si>
    <t>ULS020-0517-P</t>
  </si>
  <si>
    <t>ULS020-0517</t>
  </si>
  <si>
    <t>ULS020-0488</t>
  </si>
  <si>
    <t>BRAEGKM.62-P</t>
  </si>
  <si>
    <t>BRAEGKM.62</t>
  </si>
  <si>
    <t>BRAEGKM.63</t>
  </si>
  <si>
    <t>SUG630-6643-P</t>
  </si>
  <si>
    <t>SUG630-6643</t>
  </si>
  <si>
    <t>SUG630-6635</t>
  </si>
  <si>
    <t>CHARX.72709-P</t>
  </si>
  <si>
    <t>CHARX.72709</t>
  </si>
  <si>
    <t>CHARX.72707</t>
  </si>
  <si>
    <t>MCA407-1370-P</t>
  </si>
  <si>
    <t>MCA407-1370</t>
  </si>
  <si>
    <t>CHARX.50151</t>
  </si>
  <si>
    <t>CHARX.94479-PP1</t>
  </si>
  <si>
    <t>CHARX.94479</t>
  </si>
  <si>
    <t>CHARX.94465</t>
  </si>
  <si>
    <t>IRW192-7318-P</t>
  </si>
  <si>
    <t>CHARX.37798</t>
  </si>
  <si>
    <t>FRM145.0008-P</t>
  </si>
  <si>
    <t>FRM145.0008</t>
  </si>
  <si>
    <t>FRM145-SWO0069</t>
  </si>
  <si>
    <t>IRW207-11.0083-P</t>
  </si>
  <si>
    <t>IRW207-11.0083</t>
  </si>
  <si>
    <t>IRW207-11.0084</t>
  </si>
  <si>
    <t>CHARX.71057-PP1</t>
  </si>
  <si>
    <t>CHARX.71057</t>
  </si>
  <si>
    <t>NTRYCRDR.159-P</t>
  </si>
  <si>
    <t>NTRYCRDR.159</t>
  </si>
  <si>
    <t>NTRYCRDR.37</t>
  </si>
  <si>
    <t>CHARX.60881-P</t>
  </si>
  <si>
    <t>CHARX.60881</t>
  </si>
  <si>
    <t>CHARX.60880</t>
  </si>
  <si>
    <t>MCA421-0239-P</t>
  </si>
  <si>
    <t>MCA421-0239</t>
  </si>
  <si>
    <t>MCA421-0238</t>
  </si>
  <si>
    <t>SDTOPOQ31.151-P</t>
  </si>
  <si>
    <t>SDTOPOQ31.151</t>
  </si>
  <si>
    <t>SDTOPOQ31.154</t>
  </si>
  <si>
    <t>CHARX.19091-P</t>
  </si>
  <si>
    <t>CHARX.19091</t>
  </si>
  <si>
    <t>CHARX.19085</t>
  </si>
  <si>
    <t>CHARX.53945-P</t>
  </si>
  <si>
    <t>CHARX.53945</t>
  </si>
  <si>
    <t>CHARX.53946</t>
  </si>
  <si>
    <t>IRW201-7559-P</t>
  </si>
  <si>
    <t>IRW201-7559</t>
  </si>
  <si>
    <t>IRW201-7560</t>
  </si>
  <si>
    <t>CHARX.23610-P</t>
  </si>
  <si>
    <t>CHARX.23610</t>
  </si>
  <si>
    <t>CHARX.23583</t>
  </si>
  <si>
    <t>IRW196-0178-P</t>
  </si>
  <si>
    <t>IRW196-0178</t>
  </si>
  <si>
    <t>IRW196-0177</t>
  </si>
  <si>
    <t>SXM661-8215-P</t>
  </si>
  <si>
    <t>SXM661-8215</t>
  </si>
  <si>
    <t>SXM661-8214</t>
  </si>
  <si>
    <t>IRW204-7445-P</t>
  </si>
  <si>
    <t>IRW204-7445</t>
  </si>
  <si>
    <t>CHARX.71344-P</t>
  </si>
  <si>
    <t>CHARX.71344</t>
  </si>
  <si>
    <t>SUG640-7773-P</t>
  </si>
  <si>
    <t>CHARX.41821</t>
  </si>
  <si>
    <t>ULS006-0084-P</t>
  </si>
  <si>
    <t>ULS006-0084</t>
  </si>
  <si>
    <t>ULS006-0083</t>
  </si>
  <si>
    <t>SVN3739.1-PP1</t>
  </si>
  <si>
    <t>SVN3739.1</t>
  </si>
  <si>
    <t>SVN3739.2</t>
  </si>
  <si>
    <t>MCM505.0351-P</t>
  </si>
  <si>
    <t>MCM505.0350</t>
  </si>
  <si>
    <t>ERWR8731-0001-P</t>
  </si>
  <si>
    <t>ERWR8731-0001</t>
  </si>
  <si>
    <t>FGBNK11450.05-P</t>
  </si>
  <si>
    <t>FGBNK11450.05</t>
  </si>
  <si>
    <t>MCA395-1119-P</t>
  </si>
  <si>
    <t>MCA395-1119</t>
  </si>
  <si>
    <t>MCA395-1118</t>
  </si>
  <si>
    <t>CHARX.63075-PP1</t>
  </si>
  <si>
    <t>CHARX.63076</t>
  </si>
  <si>
    <t>FRM142.0031-PP</t>
  </si>
  <si>
    <t>FRM142.0031</t>
  </si>
  <si>
    <t>FRM142.0032</t>
  </si>
  <si>
    <t>OPS6406.1-P</t>
  </si>
  <si>
    <t>OPS6406.1</t>
  </si>
  <si>
    <t>SDTOPOP32.135</t>
  </si>
  <si>
    <t>CHARX.82651-P</t>
  </si>
  <si>
    <t>CHARX.82651</t>
  </si>
  <si>
    <t>CHARX.23603-P</t>
  </si>
  <si>
    <t>CHARX.23604</t>
  </si>
  <si>
    <t>CHARX.37826-P</t>
  </si>
  <si>
    <t>CHARX.38207</t>
  </si>
  <si>
    <t>SUG637-7944-P</t>
  </si>
  <si>
    <t>SUG637-7944</t>
  </si>
  <si>
    <t>CHARX.44586</t>
  </si>
  <si>
    <t>ULS009-0934-P</t>
  </si>
  <si>
    <t>ULS009-0934</t>
  </si>
  <si>
    <t>ULS009-0933</t>
  </si>
  <si>
    <t>ULS023-0476-P</t>
  </si>
  <si>
    <t>ULS023-0476</t>
  </si>
  <si>
    <t>ULS023-0478</t>
  </si>
  <si>
    <t>SUG640-7812-P</t>
  </si>
  <si>
    <t>SUG640-7812</t>
  </si>
  <si>
    <t>CHARX.50188-P</t>
  </si>
  <si>
    <t>CHARX.50188</t>
  </si>
  <si>
    <t>CHARX.50189</t>
  </si>
  <si>
    <t>ULS015-0299-P</t>
  </si>
  <si>
    <t>ULS015-0299</t>
  </si>
  <si>
    <t>ULS12-00415-P</t>
  </si>
  <si>
    <t>ULS12-00415</t>
  </si>
  <si>
    <t>ULS12-00414</t>
  </si>
  <si>
    <t>MCM518-0138-P</t>
  </si>
  <si>
    <t xml:space="preserve"> OCTAGONAL</t>
  </si>
  <si>
    <t>MCM518-0138</t>
  </si>
  <si>
    <t>MCM518-0137</t>
  </si>
  <si>
    <t>IRW207-11.0075-P</t>
  </si>
  <si>
    <t>IRW207-11.0075</t>
  </si>
  <si>
    <t>IRW207-11.0074</t>
  </si>
  <si>
    <t>MCM516-0222-P</t>
  </si>
  <si>
    <t>MCM516-0222</t>
  </si>
  <si>
    <t>ULS009.0003-P</t>
  </si>
  <si>
    <t>ULS009.0002</t>
  </si>
  <si>
    <t>SDTOPOL38.50-P</t>
  </si>
  <si>
    <t>SDTOPOL38.50</t>
  </si>
  <si>
    <t>SDTOPOL38.51</t>
  </si>
  <si>
    <t>SXM662.0005-P</t>
  </si>
  <si>
    <t>SXM662.0005</t>
  </si>
  <si>
    <t>ANR10501.02</t>
  </si>
  <si>
    <t>LMI292-SWO116722-P</t>
  </si>
  <si>
    <t>LMI292-SWO116722</t>
  </si>
  <si>
    <t>LMI292.0008</t>
  </si>
  <si>
    <t>CHARX.16852-P</t>
  </si>
  <si>
    <t>CHARX.16852</t>
  </si>
  <si>
    <t>CHARX.16853</t>
  </si>
  <si>
    <t>CHARX.16853-P</t>
  </si>
  <si>
    <t>CHARX.16859</t>
  </si>
  <si>
    <t>CHARX.24269-P</t>
  </si>
  <si>
    <t>CHARX.24269</t>
  </si>
  <si>
    <t>CHARX.24011</t>
  </si>
  <si>
    <t>FDABLVD.0003-P</t>
  </si>
  <si>
    <t>FDABLVD.0003</t>
  </si>
  <si>
    <t>IRW204-7508-P</t>
  </si>
  <si>
    <t>IRW204-7508</t>
  </si>
  <si>
    <t>IRW204-7507</t>
  </si>
  <si>
    <t>IRW201-7789-P</t>
  </si>
  <si>
    <t>IRW201-7790</t>
  </si>
  <si>
    <t>IRW207-11.0422-P</t>
  </si>
  <si>
    <t>IRW207-11.0422</t>
  </si>
  <si>
    <t>IRW207-11.0423</t>
  </si>
  <si>
    <t>ULS015-0451-P</t>
  </si>
  <si>
    <t>ULS015-0451</t>
  </si>
  <si>
    <t>ULS015-0448</t>
  </si>
  <si>
    <t>INVEN.65351-P</t>
  </si>
  <si>
    <t>INVEN.65351</t>
  </si>
  <si>
    <t>INVEN.65353</t>
  </si>
  <si>
    <t>CHARX.47061-P</t>
  </si>
  <si>
    <t>CHARX.47061</t>
  </si>
  <si>
    <t>CHARX.47372</t>
  </si>
  <si>
    <t>Galleria.23437-P</t>
  </si>
  <si>
    <t>Galleria.23437</t>
  </si>
  <si>
    <t>Galleria.69635</t>
  </si>
  <si>
    <t>SBMKT08.90-P</t>
  </si>
  <si>
    <t>SBMKT08.89</t>
  </si>
  <si>
    <t>SXM661-8172-P</t>
  </si>
  <si>
    <t>SXM661-8172</t>
  </si>
  <si>
    <t>SXM661-8171</t>
  </si>
  <si>
    <t>CHARX.23604-P</t>
  </si>
  <si>
    <t>SUG640-7836-P</t>
  </si>
  <si>
    <t>SUG640-7839</t>
  </si>
  <si>
    <t>CHARX.23590-P</t>
  </si>
  <si>
    <t>CHARX.42150-P</t>
  </si>
  <si>
    <t>CHARX.42150</t>
  </si>
  <si>
    <t>CHARX.42152</t>
  </si>
  <si>
    <t>RDN3601.11-P</t>
  </si>
  <si>
    <t>RDN3601.11</t>
  </si>
  <si>
    <t>RDN3601.12</t>
  </si>
  <si>
    <t>ULS12-00085-P</t>
  </si>
  <si>
    <t>ULS12-00085</t>
  </si>
  <si>
    <t>ULS12-00086</t>
  </si>
  <si>
    <t>ULS003-0667-P</t>
  </si>
  <si>
    <t>ULS003-0667</t>
  </si>
  <si>
    <t>ULS003-0662</t>
  </si>
  <si>
    <t>ULS003-0656-P</t>
  </si>
  <si>
    <t>ULS003-0656</t>
  </si>
  <si>
    <t>ULS003-0654</t>
  </si>
  <si>
    <t>ULS003-0050-P</t>
  </si>
  <si>
    <t>ULS003-0050</t>
  </si>
  <si>
    <t>CHARX.11945</t>
  </si>
  <si>
    <t>ULS009.0013-P</t>
  </si>
  <si>
    <t>ULS009.0013</t>
  </si>
  <si>
    <t>ULS023-0478-P</t>
  </si>
  <si>
    <t>ULS023-0479</t>
  </si>
  <si>
    <t>MGN9011.6-P1</t>
  </si>
  <si>
    <t>MCA418-9355-P</t>
  </si>
  <si>
    <t>MCA418-9355</t>
  </si>
  <si>
    <t>MCA418-9353</t>
  </si>
  <si>
    <t>ULS018-0543-P</t>
  </si>
  <si>
    <t>ULS018-0543</t>
  </si>
  <si>
    <t>ULS018-0800</t>
  </si>
  <si>
    <t>BRI048-SWO116182-P</t>
  </si>
  <si>
    <t>BRI048-6719</t>
  </si>
  <si>
    <t>FGBNK11450.08-P</t>
  </si>
  <si>
    <t>FGBNK11450.08</t>
  </si>
  <si>
    <t>FGBNK11450.07</t>
  </si>
  <si>
    <t>CHARX.19492-P</t>
  </si>
  <si>
    <t>CHARX.19492</t>
  </si>
  <si>
    <t>BRI047-6237</t>
  </si>
  <si>
    <t>INDPPRK.17-PP1</t>
  </si>
  <si>
    <t>INDPPRK.17</t>
  </si>
  <si>
    <t>CHARX.6028</t>
  </si>
  <si>
    <t>CHARX.39757-P</t>
  </si>
  <si>
    <t>CHARX.39757</t>
  </si>
  <si>
    <t>CHARX.39762</t>
  </si>
  <si>
    <t>SUG644-7847-P</t>
  </si>
  <si>
    <t>SUG644-7847</t>
  </si>
  <si>
    <t>SUG644-7846</t>
  </si>
  <si>
    <t>INVEN.32104-PP</t>
  </si>
  <si>
    <t>INVEN.32104</t>
  </si>
  <si>
    <t>INVEN.32106</t>
  </si>
  <si>
    <t>CHARX.48683-P</t>
  </si>
  <si>
    <t>CHARX.48683</t>
  </si>
  <si>
    <t>MCA402-7717-P</t>
  </si>
  <si>
    <t>MCA402-7717</t>
  </si>
  <si>
    <t>MCA402-7718</t>
  </si>
  <si>
    <t>MCA392-8554-P</t>
  </si>
  <si>
    <t>MCA392-8554</t>
  </si>
  <si>
    <t>MCA392-8361</t>
  </si>
  <si>
    <t>CHARX.43495-P</t>
  </si>
  <si>
    <t>CHARX.43495</t>
  </si>
  <si>
    <t>CHARX.70638-PP1</t>
  </si>
  <si>
    <t>CHARX.70638</t>
  </si>
  <si>
    <t>CHARX.70639</t>
  </si>
  <si>
    <t>IRW207-11.0142-P</t>
  </si>
  <si>
    <t>IRW207-11.0142</t>
  </si>
  <si>
    <t>MOSVLG.0013</t>
  </si>
  <si>
    <t>CHARX.28429-P</t>
  </si>
  <si>
    <t>CHARX.28429</t>
  </si>
  <si>
    <t>ULS12-00082-P</t>
  </si>
  <si>
    <t>ULS12-00082</t>
  </si>
  <si>
    <t>ULS12-00083</t>
  </si>
  <si>
    <t>CHARX.80349-PP1</t>
  </si>
  <si>
    <t>CHARX.80349</t>
  </si>
  <si>
    <t>LON309-SWO116616</t>
  </si>
  <si>
    <t>CHARX.75507-PP1</t>
  </si>
  <si>
    <t>CHARX.75507</t>
  </si>
  <si>
    <t>CHARX.75512</t>
  </si>
  <si>
    <t>SUG616-0079-P</t>
  </si>
  <si>
    <t>SUG616-0079</t>
  </si>
  <si>
    <t>PRN2018.31-PP2</t>
  </si>
  <si>
    <t>PRN2018.31</t>
  </si>
  <si>
    <t>CHARX.12785</t>
  </si>
  <si>
    <t>CHARX.45807-PP1</t>
  </si>
  <si>
    <t>CHARX.45807</t>
  </si>
  <si>
    <t>RNTR105.01</t>
  </si>
  <si>
    <t>MCA389-6449-P</t>
  </si>
  <si>
    <t>MCA389-6449</t>
  </si>
  <si>
    <t>MCA389-6450</t>
  </si>
  <si>
    <t>ULS16-00178-P</t>
  </si>
  <si>
    <t>ULS16-00178</t>
  </si>
  <si>
    <t>ULS16-00177</t>
  </si>
  <si>
    <t>IRW185-7472-P</t>
  </si>
  <si>
    <t>IRW185-7472</t>
  </si>
  <si>
    <t>MAL352-7276</t>
  </si>
  <si>
    <t>ULS16-00179-P</t>
  </si>
  <si>
    <t>ULS16-00179</t>
  </si>
  <si>
    <t>ULS16-00183</t>
  </si>
  <si>
    <t>ULS003-0672-P</t>
  </si>
  <si>
    <t>ULS003-0672</t>
  </si>
  <si>
    <t>ULS003-0673</t>
  </si>
  <si>
    <t>ULS003-0671-P</t>
  </si>
  <si>
    <t>ULS003-0671</t>
  </si>
  <si>
    <t>ULS003-0673-P</t>
  </si>
  <si>
    <t>ULS003-0670</t>
  </si>
  <si>
    <t>ULS003-0670-P</t>
  </si>
  <si>
    <t>ULS003-0669</t>
  </si>
  <si>
    <t>ULS003-0669-P</t>
  </si>
  <si>
    <t>ULS003-0668</t>
  </si>
  <si>
    <t>ULS003-0668-P</t>
  </si>
  <si>
    <t>ULS003-0662-P</t>
  </si>
  <si>
    <t>ULS003-0658</t>
  </si>
  <si>
    <t>ULS003-0658-P</t>
  </si>
  <si>
    <t>CHARX.23601-P</t>
  </si>
  <si>
    <t>MAL369-7379-P</t>
  </si>
  <si>
    <t>MAL369-7379</t>
  </si>
  <si>
    <t>MAL365-7562</t>
  </si>
  <si>
    <t>CHARX.38207-P</t>
  </si>
  <si>
    <t>CHARX.37827</t>
  </si>
  <si>
    <t>CHARX.55746-P</t>
  </si>
  <si>
    <t>CHARX.55746</t>
  </si>
  <si>
    <t>CHARX.55747</t>
  </si>
  <si>
    <t>INVEN.76646-PP</t>
  </si>
  <si>
    <t>SXM662.0019-P</t>
  </si>
  <si>
    <t>SXM662.0019</t>
  </si>
  <si>
    <t>SXM662.0020</t>
  </si>
  <si>
    <t>CHARX.50812-P</t>
  </si>
  <si>
    <t>CHARX.50812</t>
  </si>
  <si>
    <t>CHARX.50808</t>
  </si>
  <si>
    <t>CHARX.49418-P</t>
  </si>
  <si>
    <t>CHARX.49418</t>
  </si>
  <si>
    <t>CHARX.49419</t>
  </si>
  <si>
    <t>ULS017-0298-P</t>
  </si>
  <si>
    <t>ULS017-0300</t>
  </si>
  <si>
    <t>CHARX.83430-P</t>
  </si>
  <si>
    <t>CHARX.83430</t>
  </si>
  <si>
    <t>CHARX.83435</t>
  </si>
  <si>
    <t>CHARX.85362-PP1</t>
  </si>
  <si>
    <t>CHARX.85362</t>
  </si>
  <si>
    <t>CHARX.85360</t>
  </si>
  <si>
    <t>MCA395-1156-P</t>
  </si>
  <si>
    <t>MCA395-1156</t>
  </si>
  <si>
    <t>CHARX.50177</t>
  </si>
  <si>
    <t>MAL355.0006-PP1</t>
  </si>
  <si>
    <t>SR15513.11-PP1</t>
  </si>
  <si>
    <t>SR15513.11</t>
  </si>
  <si>
    <t>SR15513.13</t>
  </si>
  <si>
    <t>MCA401-0388-P</t>
  </si>
  <si>
    <t>MCA401-0388</t>
  </si>
  <si>
    <t>MCA401-0385</t>
  </si>
  <si>
    <t>LVT3901.3-PS2</t>
  </si>
  <si>
    <t>LVT3901.3</t>
  </si>
  <si>
    <t>SUNCHND-0385</t>
  </si>
  <si>
    <t>BAC033.0020-PP</t>
  </si>
  <si>
    <t>BAC033.0020</t>
  </si>
  <si>
    <t>BAC033.0021</t>
  </si>
  <si>
    <t>FGBNK11450.07-P</t>
  </si>
  <si>
    <t>FGBNK11450.03-P</t>
  </si>
  <si>
    <t>INVEN.6524642-PP2</t>
  </si>
  <si>
    <t>INVEN.6524642</t>
  </si>
  <si>
    <t>INVEN.6524644</t>
  </si>
  <si>
    <t>INVEN.6524642-PP1</t>
  </si>
  <si>
    <t>ULS003-8437-P</t>
  </si>
  <si>
    <t>ULS003-8437</t>
  </si>
  <si>
    <t>CHARX.39306</t>
  </si>
  <si>
    <t>ULS004-1051-P</t>
  </si>
  <si>
    <t>ULS004-1051</t>
  </si>
  <si>
    <t>ULS004-1050</t>
  </si>
  <si>
    <t>ULS004-1047-P</t>
  </si>
  <si>
    <t>ULS004-1046</t>
  </si>
  <si>
    <t>REE563-7301-P</t>
  </si>
  <si>
    <t>LKW237.0001-P</t>
  </si>
  <si>
    <t>LKW237.0001</t>
  </si>
  <si>
    <t>MTNSP10734.4</t>
  </si>
  <si>
    <t>CHARX.57198-P</t>
  </si>
  <si>
    <t>CHARX.57198</t>
  </si>
  <si>
    <t>CHARX.56552</t>
  </si>
  <si>
    <t>NODA3444.0001-P</t>
  </si>
  <si>
    <t>NODA3444.0001</t>
  </si>
  <si>
    <t>ULS16-00175</t>
  </si>
  <si>
    <t>IRW208-0042-P</t>
  </si>
  <si>
    <t>IRW208-0042</t>
  </si>
  <si>
    <t>UNCC2008-0411-P</t>
  </si>
  <si>
    <t>UNCC2008-0411</t>
  </si>
  <si>
    <t>UNCC2008-0410</t>
  </si>
  <si>
    <t>INVEN.76642-PP</t>
  </si>
  <si>
    <t>INVEN.76642</t>
  </si>
  <si>
    <t>LON299-SWO116605</t>
  </si>
  <si>
    <t>CHARX.23587-P</t>
  </si>
  <si>
    <t>CHARX.23587</t>
  </si>
  <si>
    <t>CHARX.23588</t>
  </si>
  <si>
    <t>MCA414-6705-P</t>
  </si>
  <si>
    <t>MCA414-6705</t>
  </si>
  <si>
    <t>MCA414-6704</t>
  </si>
  <si>
    <t>IRW192-7323-P</t>
  </si>
  <si>
    <t>IRW192-7323</t>
  </si>
  <si>
    <t>WHTPL920.0008-P</t>
  </si>
  <si>
    <t>WHTPL920.0008</t>
  </si>
  <si>
    <t>WHTPL920.0009</t>
  </si>
  <si>
    <t>CHESCT-016-P</t>
  </si>
  <si>
    <t>CHESCT-016</t>
  </si>
  <si>
    <t>BRI056-8911</t>
  </si>
  <si>
    <t>ULS021-0723-P</t>
  </si>
  <si>
    <t>ULS021-0723</t>
  </si>
  <si>
    <t>ULS021-0725</t>
  </si>
  <si>
    <t>CHARX.23579-P</t>
  </si>
  <si>
    <t>CHARX.23579</t>
  </si>
  <si>
    <t>CHARX.23582</t>
  </si>
  <si>
    <t>BRI047-6237-P</t>
  </si>
  <si>
    <t>CHARX.20365</t>
  </si>
  <si>
    <t>CHARX.16854-P</t>
  </si>
  <si>
    <t>CHARX.16840-P</t>
  </si>
  <si>
    <t>CHARX.16840</t>
  </si>
  <si>
    <t>CHARX.16833</t>
  </si>
  <si>
    <t>IRW191-0176-P</t>
  </si>
  <si>
    <t>IRW191-0176</t>
  </si>
  <si>
    <t>INVEN.66037-PP</t>
  </si>
  <si>
    <t>INVEN.66037</t>
  </si>
  <si>
    <t>INVEN.66039</t>
  </si>
  <si>
    <t>CCB2_08.150-PP1</t>
  </si>
  <si>
    <t>CCB2_08.150</t>
  </si>
  <si>
    <t>CCB2_08.148</t>
  </si>
  <si>
    <t>MAL336-7814-P</t>
  </si>
  <si>
    <t>MAL336-7814</t>
  </si>
  <si>
    <t>CHARX.38667-P</t>
  </si>
  <si>
    <t>CHARX.38667</t>
  </si>
  <si>
    <t>CHARX.38668</t>
  </si>
  <si>
    <t>HnsTkrbllW-0084-P</t>
  </si>
  <si>
    <t>HnsTkrbllW-0084</t>
  </si>
  <si>
    <t>HnsTkrbllW-0086</t>
  </si>
  <si>
    <t>RockCk.0006-P</t>
  </si>
  <si>
    <t>RockCk.0006</t>
  </si>
  <si>
    <t>RockCk.0005</t>
  </si>
  <si>
    <t>CHARX.15592-PP1</t>
  </si>
  <si>
    <t>CHARX.15592</t>
  </si>
  <si>
    <t>BRI039-SWO116142</t>
  </si>
  <si>
    <t>CHARX.39477-P</t>
  </si>
  <si>
    <t>CHARX.39477</t>
  </si>
  <si>
    <t>CHARX.39392</t>
  </si>
  <si>
    <t>CHARX.55748-P</t>
  </si>
  <si>
    <t>CHARX.55748</t>
  </si>
  <si>
    <t>CHARX.55741</t>
  </si>
  <si>
    <t>CHARX.38055-P</t>
  </si>
  <si>
    <t>CHARX.38055</t>
  </si>
  <si>
    <t>CHARX.38054</t>
  </si>
  <si>
    <t>CHARX.43498-P</t>
  </si>
  <si>
    <t>CHARX.43498</t>
  </si>
  <si>
    <t>IRW211-7730-P</t>
  </si>
  <si>
    <t>IRW211-7730</t>
  </si>
  <si>
    <t>IRW211-7729</t>
  </si>
  <si>
    <t>BRNDNRD.01-P</t>
  </si>
  <si>
    <t>BRNDNRD.01</t>
  </si>
  <si>
    <t>ULS023-0380</t>
  </si>
  <si>
    <t>MCA401-0125-P</t>
  </si>
  <si>
    <t>MCA401-0126</t>
  </si>
  <si>
    <t>SSNA12422.0001-P</t>
  </si>
  <si>
    <t>SSNA12422.0001</t>
  </si>
  <si>
    <t>SSNA12422.0002</t>
  </si>
  <si>
    <t>BRI057-8941-P</t>
  </si>
  <si>
    <t>BRI057-8941</t>
  </si>
  <si>
    <t>ULS018-0124-P</t>
  </si>
  <si>
    <t>ULS018-0124</t>
  </si>
  <si>
    <t>NHP2000.1-P</t>
  </si>
  <si>
    <t>NHP2000.1</t>
  </si>
  <si>
    <t>ULS023-0032</t>
  </si>
  <si>
    <t>CHARX.82959-PP1</t>
  </si>
  <si>
    <t>CHARX.82959</t>
  </si>
  <si>
    <t>CHARX.81724</t>
  </si>
  <si>
    <t>CHARX.40384-P</t>
  </si>
  <si>
    <t>CHARX.40384</t>
  </si>
  <si>
    <t>CHARX.40333</t>
  </si>
  <si>
    <t>SUG644-7823-P</t>
  </si>
  <si>
    <t>SUG644-7823</t>
  </si>
  <si>
    <t>SDTOPOH34-0052</t>
  </si>
  <si>
    <t>Airport19.1597-P</t>
  </si>
  <si>
    <t>Airport19.1597</t>
  </si>
  <si>
    <t>Airport19.1596</t>
  </si>
  <si>
    <t>MCA395-1118-P</t>
  </si>
  <si>
    <t>IRW207-11.0337-P</t>
  </si>
  <si>
    <t>IRW207-11.0337</t>
  </si>
  <si>
    <t>IRW207-11.0338</t>
  </si>
  <si>
    <t>ULS018-0799-P</t>
  </si>
  <si>
    <t>ULS018-0799</t>
  </si>
  <si>
    <t>ULS018-0540</t>
  </si>
  <si>
    <t>CHARX.5042</t>
  </si>
  <si>
    <t>CHARX.23588-P</t>
  </si>
  <si>
    <t>ULS020-0818-P</t>
  </si>
  <si>
    <t>ULS020-0818</t>
  </si>
  <si>
    <t>ULS020-0822</t>
  </si>
  <si>
    <t>ULS022-0186-P</t>
  </si>
  <si>
    <t>ULS022-0186</t>
  </si>
  <si>
    <t>ULS022-0185</t>
  </si>
  <si>
    <t>CHARX.56009-PP1</t>
  </si>
  <si>
    <t>CHARX.56009</t>
  </si>
  <si>
    <t>MCA394-SWO0465</t>
  </si>
  <si>
    <t>CHARX.56223-P</t>
  </si>
  <si>
    <t>CHARX.56223</t>
  </si>
  <si>
    <t>CHARX.56224</t>
  </si>
  <si>
    <t>CHARX.16839-P</t>
  </si>
  <si>
    <t>BRI056-8905-P</t>
  </si>
  <si>
    <t>BRI056-8905</t>
  </si>
  <si>
    <t>BRI056-8908</t>
  </si>
  <si>
    <t>CHARX.62934-P</t>
  </si>
  <si>
    <t>CHARX.62934</t>
  </si>
  <si>
    <t>CHARX.62935</t>
  </si>
  <si>
    <t>CCLUB08.215-PP1</t>
  </si>
  <si>
    <t>CHARX.44042-P</t>
  </si>
  <si>
    <t>QT1065.0001</t>
  </si>
  <si>
    <t>FRM152-7393-P</t>
  </si>
  <si>
    <t>FRM152-7393</t>
  </si>
  <si>
    <t>FRM152-7432</t>
  </si>
  <si>
    <t>CCB2_08.159-P</t>
  </si>
  <si>
    <t>CCB2_08.159</t>
  </si>
  <si>
    <t>FRM145-SWO0068-P</t>
  </si>
  <si>
    <t>FRM145-SWO0068</t>
  </si>
  <si>
    <t>FRM145.0011</t>
  </si>
  <si>
    <t>Other</t>
  </si>
  <si>
    <t>IRW211-7850</t>
  </si>
  <si>
    <t>CHARX.47774-P</t>
  </si>
  <si>
    <t>CHARX.47774</t>
  </si>
  <si>
    <t>SUG649-7642</t>
  </si>
  <si>
    <t>ULS16-00177-P</t>
  </si>
  <si>
    <t>INVEN.32108-PP</t>
  </si>
  <si>
    <t>INVEN.32108</t>
  </si>
  <si>
    <t>INVEN.32110</t>
  </si>
  <si>
    <t>SUG642-0322-P</t>
  </si>
  <si>
    <t>SUG642-0322</t>
  </si>
  <si>
    <t>SUG642-0429</t>
  </si>
  <si>
    <t>CHARX.19288-P</t>
  </si>
  <si>
    <t>CHARX.19288</t>
  </si>
  <si>
    <t>CHARX.19289</t>
  </si>
  <si>
    <t>MCA392-8184-P</t>
  </si>
  <si>
    <t>MCA392-8184</t>
  </si>
  <si>
    <t>CHARX.57009</t>
  </si>
  <si>
    <t>MCM516-0164-P</t>
  </si>
  <si>
    <t>MCM516-0163</t>
  </si>
  <si>
    <t>CLN3424.6-P</t>
  </si>
  <si>
    <t>CLN3424.6</t>
  </si>
  <si>
    <t>MCM521.0153-P</t>
  </si>
  <si>
    <t>MCM521.0153</t>
  </si>
  <si>
    <t>MCM521.0161</t>
  </si>
  <si>
    <t>ULS021-1195P</t>
  </si>
  <si>
    <t>ULS021-1195</t>
  </si>
  <si>
    <t>ULS021-1192</t>
  </si>
  <si>
    <t>Stone</t>
  </si>
  <si>
    <t>CHARX.64652-P</t>
  </si>
  <si>
    <t>CHARX.64652</t>
  </si>
  <si>
    <t>CHARX.64656</t>
  </si>
  <si>
    <t>CHARX.17355-P</t>
  </si>
  <si>
    <t>CHARX.17355</t>
  </si>
  <si>
    <t>CHARX.17356</t>
  </si>
  <si>
    <t>RTG4035-0008-P</t>
  </si>
  <si>
    <t>RTG4035-0008</t>
  </si>
  <si>
    <t>RTG4035-0007</t>
  </si>
  <si>
    <t>RTG4035-0011-P1</t>
  </si>
  <si>
    <t>RTG4035-0011</t>
  </si>
  <si>
    <t>ULS006-0021-P</t>
  </si>
  <si>
    <t>ULS006-0021</t>
  </si>
  <si>
    <t>ULS006-0020</t>
  </si>
  <si>
    <t>MCA395-1117-P</t>
  </si>
  <si>
    <t>MCA395-1111</t>
  </si>
  <si>
    <t>CHARX.20365-P</t>
  </si>
  <si>
    <t>CHARX.19491</t>
  </si>
  <si>
    <t>CHARX.19491-P</t>
  </si>
  <si>
    <t>BRI047-SWO116222</t>
  </si>
  <si>
    <t>CHARX.16843-P</t>
  </si>
  <si>
    <t>CHARX.16843</t>
  </si>
  <si>
    <t>CHARX.16892</t>
  </si>
  <si>
    <t>MCA401-0407-P</t>
  </si>
  <si>
    <t>MCA401-0407</t>
  </si>
  <si>
    <t>QLRSH2702.0001</t>
  </si>
  <si>
    <t>INVEN.76640-PP</t>
  </si>
  <si>
    <t>INVEN.76640</t>
  </si>
  <si>
    <t>INVEN.76652-PP</t>
  </si>
  <si>
    <t>INVEN.76652</t>
  </si>
  <si>
    <t>INVEN.76636</t>
  </si>
  <si>
    <t>LON303.0011-PP</t>
  </si>
  <si>
    <t>LON303.0011</t>
  </si>
  <si>
    <t>LON303.0012</t>
  </si>
  <si>
    <t>2LKY.406-P</t>
  </si>
  <si>
    <t>2LKY.406</t>
  </si>
  <si>
    <t>IRW198-6923</t>
  </si>
  <si>
    <t>SUG627-0001-P</t>
  </si>
  <si>
    <t>SUG627-0001</t>
  </si>
  <si>
    <t>SUG627-0002</t>
  </si>
  <si>
    <t>MCA443-0316-P</t>
  </si>
  <si>
    <t>MCA443-0316</t>
  </si>
  <si>
    <t>MCA443-0284</t>
  </si>
  <si>
    <t>CHARX.56200-P</t>
  </si>
  <si>
    <t>CHARX.56210</t>
  </si>
  <si>
    <t>CLVRT1056.0001-P</t>
  </si>
  <si>
    <t>CLVRT1056.0001</t>
  </si>
  <si>
    <t>FRM132-SWO262743</t>
  </si>
  <si>
    <t>CHARX.78803-PP1</t>
  </si>
  <si>
    <t>CHARX.78803</t>
  </si>
  <si>
    <t>STN2930.1</t>
  </si>
  <si>
    <t>ULS018-0540-P</t>
  </si>
  <si>
    <t>CHARX.55720-P</t>
  </si>
  <si>
    <t>CHARX.55720</t>
  </si>
  <si>
    <t>CHARX.23190-P</t>
  </si>
  <si>
    <t>CHARX.23190</t>
  </si>
  <si>
    <t>CHARX.23187</t>
  </si>
  <si>
    <t>CHARX.5042-P</t>
  </si>
  <si>
    <t>LCL222-8081-P</t>
  </si>
  <si>
    <t>MCA398-7363-P</t>
  </si>
  <si>
    <t>MCA398-7363</t>
  </si>
  <si>
    <t>SUG640-7835-P</t>
  </si>
  <si>
    <t>CVT1065.0001-P</t>
  </si>
  <si>
    <t>FRM140.0031</t>
  </si>
  <si>
    <t>CHARX.39201-P</t>
  </si>
  <si>
    <t>CHARX.39201</t>
  </si>
  <si>
    <t>CHARX.39199</t>
  </si>
  <si>
    <t>CHARX.15535-P</t>
  </si>
  <si>
    <t>CHARX.15535</t>
  </si>
  <si>
    <t>CHARX.15537</t>
  </si>
  <si>
    <t>RTG4035-0013-P</t>
  </si>
  <si>
    <t>RTG4035-0013</t>
  </si>
  <si>
    <t>RTG4035-0012</t>
  </si>
  <si>
    <t>CHARX.16893-P</t>
  </si>
  <si>
    <t>CHARX.16893</t>
  </si>
  <si>
    <t>BRI039-SWO116144</t>
  </si>
  <si>
    <t>IRW207-11.0338-P</t>
  </si>
  <si>
    <t>IRW207-11.0339</t>
  </si>
  <si>
    <t>CHARX.55733-PP1</t>
  </si>
  <si>
    <t>CHARX.55733</t>
  </si>
  <si>
    <t>CHARX.55732</t>
  </si>
  <si>
    <t>CHARX.55736-P</t>
  </si>
  <si>
    <t>CHARX.55736</t>
  </si>
  <si>
    <t>CHARX.55735</t>
  </si>
  <si>
    <t>CHARX.90670-PP2</t>
  </si>
  <si>
    <t>CHARX.90670</t>
  </si>
  <si>
    <t>CHARX.90669</t>
  </si>
  <si>
    <t>CHARX.55728-P</t>
  </si>
  <si>
    <t>CHARX.55728</t>
  </si>
  <si>
    <t>CHARX.55723</t>
  </si>
  <si>
    <t>FRM145.0009-PP</t>
  </si>
  <si>
    <t>ULS006-0017-P</t>
  </si>
  <si>
    <t>ELPS</t>
  </si>
  <si>
    <t>ULS006-0017</t>
  </si>
  <si>
    <t>ULS006-0018</t>
  </si>
  <si>
    <t>CHARX.55747-P</t>
  </si>
  <si>
    <t>ULS018-SWO258204-P</t>
  </si>
  <si>
    <t>SUG640-7765</t>
  </si>
  <si>
    <t>ULS023-0474-P</t>
  </si>
  <si>
    <t>ULS023-0474</t>
  </si>
  <si>
    <t>KNGSDR923.04-P</t>
  </si>
  <si>
    <t>KNGSDR923.04</t>
  </si>
  <si>
    <t>ULS022-0417</t>
  </si>
  <si>
    <t>CCB2_08.160-PP1</t>
  </si>
  <si>
    <t>CCB2_08.160</t>
  </si>
  <si>
    <t>CHARX.69239-P</t>
  </si>
  <si>
    <t>CHARX.69239</t>
  </si>
  <si>
    <t>STE610-SWO117719</t>
  </si>
  <si>
    <t>CHARX.90670-PP1</t>
  </si>
  <si>
    <t>CHARX.56079-P</t>
  </si>
  <si>
    <t>CHARX.56079</t>
  </si>
  <si>
    <t>CHARX.56082</t>
  </si>
  <si>
    <t>MCA414-6704-P</t>
  </si>
  <si>
    <t>MCA414-6688</t>
  </si>
  <si>
    <t>ULS021-0727</t>
  </si>
  <si>
    <t>BRI038-9072-P</t>
  </si>
  <si>
    <t>BRI038-9072</t>
  </si>
  <si>
    <t>BRI038-SWO258812</t>
  </si>
  <si>
    <t>CHARX.47263-P</t>
  </si>
  <si>
    <t>CHARX.47263</t>
  </si>
  <si>
    <t>SUG626-SWO257394</t>
  </si>
  <si>
    <t>ULS022-0425-P</t>
  </si>
  <si>
    <t>ULS022-0425</t>
  </si>
  <si>
    <t>KNGSDR923.01</t>
  </si>
  <si>
    <t>ULS020-0680-P</t>
  </si>
  <si>
    <t>ULS020-0680</t>
  </si>
  <si>
    <t>MCA395-1428-P</t>
  </si>
  <si>
    <t>ULS023-0475-P</t>
  </si>
  <si>
    <t>ULS023-0475</t>
  </si>
  <si>
    <t>ULS021-0708-P</t>
  </si>
  <si>
    <t>ULS021-0708</t>
  </si>
  <si>
    <t>HHR3220.0002-P</t>
  </si>
  <si>
    <t>HHR3220.0002</t>
  </si>
  <si>
    <t>HHR3220.0001</t>
  </si>
  <si>
    <t>MUKEY</t>
  </si>
  <si>
    <t>hydrologic</t>
  </si>
  <si>
    <t>Precipitation, mon avg, in.</t>
  </si>
  <si>
    <t>soil descriptio</t>
  </si>
  <si>
    <t>Hydro  group encoded</t>
  </si>
  <si>
    <t>Soil Type</t>
  </si>
  <si>
    <t>Clogging score</t>
  </si>
  <si>
    <t>Row Labels</t>
  </si>
  <si>
    <t>(blank)</t>
  </si>
  <si>
    <t>Grand Total</t>
  </si>
  <si>
    <t>Count of Clogging</t>
  </si>
  <si>
    <t>C_Flood no missing</t>
  </si>
  <si>
    <t>Flooding design std.</t>
  </si>
  <si>
    <t>flood design score</t>
  </si>
  <si>
    <t>Count of Flooding design std.</t>
  </si>
  <si>
    <t>Count of Consequence location</t>
  </si>
  <si>
    <t>Cons. location (C/F)</t>
  </si>
  <si>
    <t>Cons. location (C/F) score</t>
  </si>
  <si>
    <t>Corrections/adjustments</t>
  </si>
  <si>
    <t>1. added columns 'Clogging score, C_Flood no missing, Cons. location (C/F) score, flood design score', based on the score schema by CMSWS</t>
  </si>
  <si>
    <t>PACP_Heigh, IN</t>
  </si>
  <si>
    <t>DIAMETER,FT</t>
  </si>
  <si>
    <t>The information in the columns named with a PACP prefix is generally more reliable</t>
  </si>
  <si>
    <t>4. modified missing material info in PACP xx</t>
  </si>
  <si>
    <t>3. modified missing dimensional info in PACP  xx</t>
  </si>
  <si>
    <t>2. modified PACP shape missing data</t>
  </si>
  <si>
    <t>Some of the columns use formulas, make a copy before making any further changes</t>
  </si>
  <si>
    <t>Inspection Date</t>
  </si>
  <si>
    <t>Age at inspection</t>
  </si>
  <si>
    <t>5. corrected some materials (MANY IN every category)</t>
  </si>
  <si>
    <t>6. Corrected age conflicts (89 RECORDS)</t>
  </si>
  <si>
    <t>113660</t>
  </si>
  <si>
    <t>CuB</t>
  </si>
  <si>
    <t>Cecil-Urban land complex, 2 to 8 percent slopes</t>
  </si>
  <si>
    <t>B</t>
  </si>
  <si>
    <t>113658</t>
  </si>
  <si>
    <t>CeB2</t>
  </si>
  <si>
    <t>Cecil sandy clay loam, 2 to 8 percent slopes, eroded</t>
  </si>
  <si>
    <t>113683</t>
  </si>
  <si>
    <t>PaE</t>
  </si>
  <si>
    <t>Pacolet sandy loam, 15 to 25 percent slopes</t>
  </si>
  <si>
    <t>113674</t>
  </si>
  <si>
    <t>IrB</t>
  </si>
  <si>
    <t>Iredell fine sandy loam, 1 to 8 percent slopes</t>
  </si>
  <si>
    <t>C/D</t>
  </si>
  <si>
    <t>113665</t>
  </si>
  <si>
    <t>EnB</t>
  </si>
  <si>
    <t>Enon sandy loam, 2 to 8 percent slopes</t>
  </si>
  <si>
    <t>113659</t>
  </si>
  <si>
    <t>CeD2</t>
  </si>
  <si>
    <t>Cecil sandy clay loam, 8 to 15 percent slopes, eroded</t>
  </si>
  <si>
    <t>113677</t>
  </si>
  <si>
    <t>MO</t>
  </si>
  <si>
    <t>Monacan loam</t>
  </si>
  <si>
    <t>113689</t>
  </si>
  <si>
    <t>VaB</t>
  </si>
  <si>
    <t>Vance sandy loam, 2 to 8 percent slopes</t>
  </si>
  <si>
    <t>113688</t>
  </si>
  <si>
    <t>Ur</t>
  </si>
  <si>
    <t>Urban land</t>
  </si>
  <si>
    <t>N/A</t>
  </si>
  <si>
    <t>113679</t>
  </si>
  <si>
    <t>MeB</t>
  </si>
  <si>
    <t>Mecklenburg fine sandy loam, 2 to 8 percent slopes</t>
  </si>
  <si>
    <t>113672</t>
  </si>
  <si>
    <t>HuB</t>
  </si>
  <si>
    <t>Helena-Urban land complex, 2 to 8 percent slopes</t>
  </si>
  <si>
    <t>113680</t>
  </si>
  <si>
    <t>MeD</t>
  </si>
  <si>
    <t>Mecklenburg fine sandy loam, 8 to 15 percent slopes</t>
  </si>
  <si>
    <t>113673</t>
  </si>
  <si>
    <t>IrA</t>
  </si>
  <si>
    <t>Iredell fine sandy loam, 0 to 1 percent slopes</t>
  </si>
  <si>
    <t>113693</t>
  </si>
  <si>
    <t>WkD</t>
  </si>
  <si>
    <t>Wilkes loam, 8 to 15 percent slopes</t>
  </si>
  <si>
    <t>D</t>
  </si>
  <si>
    <t>113671</t>
  </si>
  <si>
    <t>HeB</t>
  </si>
  <si>
    <t>Helena sandy loam, 2 to 8 percent slopes</t>
  </si>
  <si>
    <t>113694</t>
  </si>
  <si>
    <t>WkE</t>
  </si>
  <si>
    <t>Wilkes loam, 15 to 25 percent slopes</t>
  </si>
  <si>
    <t>113678</t>
  </si>
  <si>
    <t>MS</t>
  </si>
  <si>
    <t>Monacan and Arents soils</t>
  </si>
  <si>
    <t>113666</t>
  </si>
  <si>
    <t>EnD</t>
  </si>
  <si>
    <t>Enon sandy loam, 8 to 15 percent slopes</t>
  </si>
  <si>
    <t>113692</t>
  </si>
  <si>
    <t>WkB</t>
  </si>
  <si>
    <t>Wilkes loam, 4 to 8 percent slopes</t>
  </si>
  <si>
    <t>113681</t>
  </si>
  <si>
    <t>MkB</t>
  </si>
  <si>
    <t>Mecklenburg-Urban land complex, 2 to 8 percent slopes</t>
  </si>
  <si>
    <t>113695</t>
  </si>
  <si>
    <t>WkF</t>
  </si>
  <si>
    <t>Wilkes loam, 25 to 45 percent slopes</t>
  </si>
  <si>
    <t>113661</t>
  </si>
  <si>
    <t>CuD</t>
  </si>
  <si>
    <t>Cecil-Urban land complex, 8 to 15 percent slopes</t>
  </si>
  <si>
    <t>113657</t>
  </si>
  <si>
    <t>ApD</t>
  </si>
  <si>
    <t>Appling sandy loam, 8 to 15 percent slopes</t>
  </si>
  <si>
    <t>113690</t>
  </si>
  <si>
    <t>VaD</t>
  </si>
  <si>
    <t>Vance sandy loam, 8 to 15 percent slopes</t>
  </si>
  <si>
    <t>113696</t>
  </si>
  <si>
    <t>WuD</t>
  </si>
  <si>
    <t>Wilkes-Urban land complex, 8 to 15 percent slopes</t>
  </si>
  <si>
    <t>113691</t>
  </si>
  <si>
    <t>W</t>
  </si>
  <si>
    <t>Water</t>
  </si>
  <si>
    <t>113686</t>
  </si>
  <si>
    <t>UL</t>
  </si>
  <si>
    <t>Udorthents, loamy</t>
  </si>
  <si>
    <t>113675</t>
  </si>
  <si>
    <t>IuB</t>
  </si>
  <si>
    <t>Iredell-Urban land complex, 0 to 8 percent slopes</t>
  </si>
  <si>
    <t>113662</t>
  </si>
  <si>
    <t>DaB</t>
  </si>
  <si>
    <t>Davidson sandy clay loam, 2 to 8 percent slopes</t>
  </si>
  <si>
    <t>113656</t>
  </si>
  <si>
    <t>ApB</t>
  </si>
  <si>
    <t>Appling sandy loam, 2 to 8 percent slopes</t>
  </si>
  <si>
    <t>113684</t>
  </si>
  <si>
    <t>PaF</t>
  </si>
  <si>
    <t>Pacolet sandy loam, 25 to 45 percent slopes</t>
  </si>
  <si>
    <t>Major missing information filter: PACP diameter, and material  (final record#: 1221)</t>
  </si>
  <si>
    <t>Asset ID:</t>
  </si>
  <si>
    <t>Investigation ID:</t>
  </si>
  <si>
    <t>Inspection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</si>
</sst>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sz val="11"/>
      <color rgb="FF0061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6E6E6"/>
        <bgColor rgb="FFE6E6E6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theme="1"/>
      </top>
      <bottom style="medium">
        <color rgb="FF000000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2" fillId="5" borderId="2">
      <alignment horizontal="left"/>
    </xf>
    <xf numFmtId="0" fontId="4" fillId="6" borderId="0" applyNumberFormat="0" applyBorder="0" applyAlignment="0" applyProtection="0"/>
  </cellStyleXfs>
  <cellXfs count="24">
    <xf numFmtId="0" fontId="0" fillId="0" borderId="0" xfId="0"/>
    <xf numFmtId="0" fontId="1" fillId="3" borderId="1" xfId="0" applyFont="1" applyFill="1" applyBorder="1"/>
    <xf numFmtId="0" fontId="0" fillId="4" borderId="0" xfId="0" applyFont="1" applyFill="1"/>
    <xf numFmtId="0" fontId="0" fillId="0" borderId="0" xfId="0" applyFont="1"/>
    <xf numFmtId="0" fontId="1" fillId="2" borderId="1" xfId="0" applyFont="1" applyFill="1" applyBorder="1"/>
    <xf numFmtId="0" fontId="3" fillId="5" borderId="3" xfId="1" applyNumberFormat="1" applyFont="1" applyFill="1" applyBorder="1" applyAlignment="1">
      <alignment horizontal="left"/>
    </xf>
    <xf numFmtId="14" fontId="0" fillId="4" borderId="0" xfId="0" applyNumberFormat="1" applyFont="1" applyFill="1"/>
    <xf numFmtId="14" fontId="0" fillId="0" borderId="0" xfId="0" applyNumberFormat="1" applyFont="1"/>
    <xf numFmtId="0" fontId="0" fillId="0" borderId="0" xfId="0" applyFont="1" applyBorder="1"/>
    <xf numFmtId="0" fontId="0" fillId="4" borderId="4" xfId="0" applyFont="1" applyFill="1" applyBorder="1"/>
    <xf numFmtId="14" fontId="0" fillId="0" borderId="0" xfId="0" applyNumberFormat="1" applyFont="1" applyBorder="1"/>
    <xf numFmtId="14" fontId="0" fillId="4" borderId="4" xfId="0" applyNumberFormat="1" applyFont="1" applyFill="1" applyBorder="1"/>
    <xf numFmtId="0" fontId="2" fillId="5" borderId="2" xfId="1" applyAlignment="1">
      <alignment horizontal="left"/>
    </xf>
    <xf numFmtId="0" fontId="2" fillId="5" borderId="0" xfId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5" borderId="3" xfId="1" applyNumberFormat="1" applyFont="1" applyFill="1" applyBorder="1" applyAlignment="1">
      <alignment horizontal="left"/>
    </xf>
    <xf numFmtId="2" fontId="0" fillId="4" borderId="0" xfId="0" applyNumberFormat="1" applyFont="1" applyFill="1"/>
    <xf numFmtId="0" fontId="5" fillId="7" borderId="0" xfId="0" applyFont="1" applyFill="1" applyAlignment="1">
      <alignment horizontal="center"/>
    </xf>
    <xf numFmtId="0" fontId="6" fillId="6" borderId="0" xfId="2" applyFont="1" applyAlignment="1">
      <alignment horizontal="center" wrapText="1"/>
    </xf>
    <xf numFmtId="0" fontId="7" fillId="8" borderId="0" xfId="0" applyFont="1" applyFill="1" applyAlignment="1">
      <alignment horizontal="center" vertical="center" wrapText="1"/>
    </xf>
    <xf numFmtId="0" fontId="8" fillId="0" borderId="0" xfId="0" applyFont="1"/>
    <xf numFmtId="22" fontId="9" fillId="0" borderId="0" xfId="0" applyNumberFormat="1" applyFont="1"/>
  </cellXfs>
  <cellStyles count="3">
    <cellStyle name="Good" xfId="2" builtinId="26"/>
    <cellStyle name="Normal" xfId="0" builtinId="0"/>
    <cellStyle name="Style0" xfId="1" xr:uid="{7736DE99-2C8B-4F05-9052-8345346019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ustomXml" Target="../ink/ink5.xml"/><Relationship Id="rId18" Type="http://schemas.openxmlformats.org/officeDocument/2006/relationships/image" Target="../media/image11.png"/><Relationship Id="rId26" Type="http://schemas.openxmlformats.org/officeDocument/2006/relationships/image" Target="../media/image16.png"/><Relationship Id="rId3" Type="http://schemas.openxmlformats.org/officeDocument/2006/relationships/customXml" Target="../ink/ink1.xml"/><Relationship Id="rId21" Type="http://schemas.openxmlformats.org/officeDocument/2006/relationships/image" Target="../media/image13.pn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ustomXml" Target="../ink/ink7.xml"/><Relationship Id="rId25" Type="http://schemas.openxmlformats.org/officeDocument/2006/relationships/customXml" Target="../ink/ink10.xml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1" Type="http://schemas.openxmlformats.org/officeDocument/2006/relationships/customXml" Target="../ink/ink4.xml"/><Relationship Id="rId24" Type="http://schemas.openxmlformats.org/officeDocument/2006/relationships/image" Target="../media/image15.png"/><Relationship Id="rId5" Type="http://schemas.openxmlformats.org/officeDocument/2006/relationships/image" Target="../media/image4.png"/><Relationship Id="rId15" Type="http://schemas.openxmlformats.org/officeDocument/2006/relationships/customXml" Target="../ink/ink6.xml"/><Relationship Id="rId23" Type="http://schemas.openxmlformats.org/officeDocument/2006/relationships/image" Target="../media/image14.png"/><Relationship Id="rId28" Type="http://schemas.openxmlformats.org/officeDocument/2006/relationships/image" Target="../media/image17.png"/><Relationship Id="rId10" Type="http://schemas.openxmlformats.org/officeDocument/2006/relationships/image" Target="../media/image7.png"/><Relationship Id="rId19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customXml" Target="../ink/ink3.xml"/><Relationship Id="rId14" Type="http://schemas.openxmlformats.org/officeDocument/2006/relationships/image" Target="../media/image9.png"/><Relationship Id="rId22" Type="http://schemas.openxmlformats.org/officeDocument/2006/relationships/customXml" Target="../ink/ink9.xml"/><Relationship Id="rId27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6</xdr:row>
      <xdr:rowOff>114300</xdr:rowOff>
    </xdr:from>
    <xdr:to>
      <xdr:col>12</xdr:col>
      <xdr:colOff>314764</xdr:colOff>
      <xdr:row>39</xdr:row>
      <xdr:rowOff>29440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07630D-8D98-4465-9645-17F651E1A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1257300"/>
          <a:ext cx="3143689" cy="620164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5</xdr:row>
      <xdr:rowOff>152400</xdr:rowOff>
    </xdr:from>
    <xdr:to>
      <xdr:col>22</xdr:col>
      <xdr:colOff>572348</xdr:colOff>
      <xdr:row>21</xdr:row>
      <xdr:rowOff>67088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CA2A048-577F-4905-8C20-5F9B76F1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1104900"/>
          <a:ext cx="6077798" cy="2962688"/>
        </a:xfrm>
        <a:prstGeom prst="rect">
          <a:avLst/>
        </a:prstGeom>
      </xdr:spPr>
    </xdr:pic>
    <xdr:clientData/>
  </xdr:twoCellAnchor>
  <xdr:twoCellAnchor>
    <xdr:from>
      <xdr:col>7</xdr:col>
      <xdr:colOff>171435</xdr:colOff>
      <xdr:row>6</xdr:row>
      <xdr:rowOff>142560</xdr:rowOff>
    </xdr:from>
    <xdr:to>
      <xdr:col>22</xdr:col>
      <xdr:colOff>325680</xdr:colOff>
      <xdr:row>10</xdr:row>
      <xdr:rowOff>85080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5157D89-A4CD-4FDC-96DD-A1EF961F03BB}"/>
                </a:ext>
              </a:extLst>
            </xdr14:cNvPr>
            <xdr14:cNvContentPartPr/>
          </xdr14:nvContentPartPr>
          <xdr14:nvPr macro=""/>
          <xdr14:xfrm>
            <a:off x="4438635" y="1285560"/>
            <a:ext cx="9298245" cy="704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5157D89-A4CD-4FDC-96DD-A1EF961F03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29635" y="1276916"/>
              <a:ext cx="9315885" cy="722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171450</xdr:colOff>
      <xdr:row>22</xdr:row>
      <xdr:rowOff>57150</xdr:rowOff>
    </xdr:from>
    <xdr:to>
      <xdr:col>17</xdr:col>
      <xdr:colOff>171790</xdr:colOff>
      <xdr:row>54</xdr:row>
      <xdr:rowOff>19896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D804206-E7F3-4EC8-ADE3-711BC3E08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0" y="4248150"/>
          <a:ext cx="2438740" cy="6058746"/>
        </a:xfrm>
        <a:prstGeom prst="rect">
          <a:avLst/>
        </a:prstGeom>
      </xdr:spPr>
    </xdr:pic>
    <xdr:clientData/>
  </xdr:twoCellAnchor>
  <xdr:twoCellAnchor>
    <xdr:from>
      <xdr:col>13</xdr:col>
      <xdr:colOff>370320</xdr:colOff>
      <xdr:row>22</xdr:row>
      <xdr:rowOff>138720</xdr:rowOff>
    </xdr:from>
    <xdr:to>
      <xdr:col>17</xdr:col>
      <xdr:colOff>50880</xdr:colOff>
      <xdr:row>25</xdr:row>
      <xdr:rowOff>97140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496B80A-30CA-46F8-910D-CE0A94AE6D0F}"/>
                </a:ext>
              </a:extLst>
            </xdr14:cNvPr>
            <xdr14:cNvContentPartPr/>
          </xdr14:nvContentPartPr>
          <xdr14:nvPr macro=""/>
          <xdr14:xfrm>
            <a:off x="8295120" y="4329720"/>
            <a:ext cx="2118960" cy="529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496B80A-30CA-46F8-910D-CE0A94AE6D0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86122" y="4321080"/>
              <a:ext cx="2136597" cy="54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228600</xdr:colOff>
      <xdr:row>21</xdr:row>
      <xdr:rowOff>85725</xdr:rowOff>
    </xdr:from>
    <xdr:to>
      <xdr:col>22</xdr:col>
      <xdr:colOff>9835</xdr:colOff>
      <xdr:row>32</xdr:row>
      <xdr:rowOff>133649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EA3FDE8-F3A5-4DF9-B8E8-F66423058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01400" y="4086225"/>
          <a:ext cx="2219635" cy="2143424"/>
        </a:xfrm>
        <a:prstGeom prst="rect">
          <a:avLst/>
        </a:prstGeom>
      </xdr:spPr>
    </xdr:pic>
    <xdr:clientData/>
  </xdr:twoCellAnchor>
  <xdr:twoCellAnchor>
    <xdr:from>
      <xdr:col>10</xdr:col>
      <xdr:colOff>276000</xdr:colOff>
      <xdr:row>12</xdr:row>
      <xdr:rowOff>55080</xdr:rowOff>
    </xdr:from>
    <xdr:to>
      <xdr:col>11</xdr:col>
      <xdr:colOff>20280</xdr:colOff>
      <xdr:row>15</xdr:row>
      <xdr:rowOff>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06480F6-418B-42FA-AE5F-23A42F69A01A}"/>
                </a:ext>
              </a:extLst>
            </xdr14:cNvPr>
            <xdr14:cNvContentPartPr/>
          </xdr14:nvContentPartPr>
          <xdr14:nvPr macro=""/>
          <xdr14:xfrm>
            <a:off x="6372000" y="2341080"/>
            <a:ext cx="353880" cy="523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06480F6-418B-42FA-AE5F-23A42F69A01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63360" y="2332440"/>
              <a:ext cx="37152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199800</xdr:colOff>
      <xdr:row>12</xdr:row>
      <xdr:rowOff>36720</xdr:rowOff>
    </xdr:from>
    <xdr:to>
      <xdr:col>15</xdr:col>
      <xdr:colOff>590760</xdr:colOff>
      <xdr:row>15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645547D-05C0-430A-A3D3-06D582A37BA1}"/>
                </a:ext>
              </a:extLst>
            </xdr14:cNvPr>
            <xdr14:cNvContentPartPr/>
          </xdr14:nvContentPartPr>
          <xdr14:nvPr macro=""/>
          <xdr14:xfrm>
            <a:off x="9343800" y="2322720"/>
            <a:ext cx="390960" cy="5497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645547D-05C0-430A-A3D3-06D582A37BA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335160" y="2313720"/>
              <a:ext cx="40860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460560</xdr:colOff>
      <xdr:row>26</xdr:row>
      <xdr:rowOff>152160</xdr:rowOff>
    </xdr:from>
    <xdr:to>
      <xdr:col>15</xdr:col>
      <xdr:colOff>164160</xdr:colOff>
      <xdr:row>30</xdr:row>
      <xdr:rowOff>84960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BB8FB0C-9E7D-45AA-A4B5-8E29C0E9297B}"/>
                </a:ext>
              </a:extLst>
            </xdr14:cNvPr>
            <xdr14:cNvContentPartPr/>
          </xdr14:nvContentPartPr>
          <xdr14:nvPr macro=""/>
          <xdr14:xfrm>
            <a:off x="8994960" y="5105160"/>
            <a:ext cx="313200" cy="6948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CBB8FB0C-9E7D-45AA-A4B5-8E29C0E9297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985960" y="5096520"/>
              <a:ext cx="330840" cy="712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338040</xdr:colOff>
      <xdr:row>22</xdr:row>
      <xdr:rowOff>161400</xdr:rowOff>
    </xdr:from>
    <xdr:to>
      <xdr:col>21</xdr:col>
      <xdr:colOff>239400</xdr:colOff>
      <xdr:row>31</xdr:row>
      <xdr:rowOff>21180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A1711B5-79AA-4941-BC09-60733186048D}"/>
                </a:ext>
              </a:extLst>
            </xdr14:cNvPr>
            <xdr14:cNvContentPartPr/>
          </xdr14:nvContentPartPr>
          <xdr14:nvPr macro=""/>
          <xdr14:xfrm>
            <a:off x="11310840" y="4352400"/>
            <a:ext cx="1730160" cy="15742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A1711B5-79AA-4941-BC09-60733186048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02200" y="4343760"/>
              <a:ext cx="1747800" cy="159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409320</xdr:colOff>
      <xdr:row>6</xdr:row>
      <xdr:rowOff>95040</xdr:rowOff>
    </xdr:from>
    <xdr:to>
      <xdr:col>0</xdr:col>
      <xdr:colOff>409680</xdr:colOff>
      <xdr:row>6</xdr:row>
      <xdr:rowOff>95400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2D65BA6-3966-402F-AC2C-5AFC4DE320AD}"/>
                </a:ext>
              </a:extLst>
            </xdr14:cNvPr>
            <xdr14:cNvContentPartPr/>
          </xdr14:nvContentPartPr>
          <xdr14:nvPr macro=""/>
          <xdr14:xfrm>
            <a:off x="409320" y="123804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2D65BA6-3966-402F-AC2C-5AFC4DE320A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00680" y="122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</xdr:colOff>
      <xdr:row>20</xdr:row>
      <xdr:rowOff>152400</xdr:rowOff>
    </xdr:from>
    <xdr:to>
      <xdr:col>6</xdr:col>
      <xdr:colOff>457201</xdr:colOff>
      <xdr:row>30</xdr:row>
      <xdr:rowOff>73395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4CB2CB2-2693-4181-AE54-79D3E6C09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962400"/>
          <a:ext cx="4114800" cy="1825995"/>
        </a:xfrm>
        <a:prstGeom prst="rect">
          <a:avLst/>
        </a:prstGeom>
      </xdr:spPr>
    </xdr:pic>
    <xdr:clientData/>
  </xdr:twoCellAnchor>
  <xdr:twoCellAnchor>
    <xdr:from>
      <xdr:col>5</xdr:col>
      <xdr:colOff>219000</xdr:colOff>
      <xdr:row>23</xdr:row>
      <xdr:rowOff>75660</xdr:rowOff>
    </xdr:from>
    <xdr:to>
      <xdr:col>6</xdr:col>
      <xdr:colOff>412920</xdr:colOff>
      <xdr:row>27</xdr:row>
      <xdr:rowOff>183060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6061BA6-D55C-4DFF-802B-3FC5F121663E}"/>
                </a:ext>
              </a:extLst>
            </xdr14:cNvPr>
            <xdr14:cNvContentPartPr/>
          </xdr14:nvContentPartPr>
          <xdr14:nvPr macro=""/>
          <xdr14:xfrm>
            <a:off x="3267000" y="4457160"/>
            <a:ext cx="803520" cy="8694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6061BA6-D55C-4DFF-802B-3FC5F121663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258000" y="4448520"/>
              <a:ext cx="821160" cy="887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-31680</xdr:colOff>
      <xdr:row>22</xdr:row>
      <xdr:rowOff>19920</xdr:rowOff>
    </xdr:from>
    <xdr:to>
      <xdr:col>4</xdr:col>
      <xdr:colOff>225240</xdr:colOff>
      <xdr:row>26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4986DF5-508F-4C34-92FA-FBB29DB55D3A}"/>
                </a:ext>
              </a:extLst>
            </xdr14:cNvPr>
            <xdr14:cNvContentPartPr/>
          </xdr14:nvContentPartPr>
          <xdr14:nvPr macro=""/>
          <xdr14:xfrm>
            <a:off x="-31680" y="4210920"/>
            <a:ext cx="2695320" cy="914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74986DF5-508F-4C34-92FA-FBB29DB55D3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-40320" y="4202280"/>
              <a:ext cx="2712960" cy="9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27</xdr:row>
      <xdr:rowOff>104775</xdr:rowOff>
    </xdr:from>
    <xdr:to>
      <xdr:col>4</xdr:col>
      <xdr:colOff>457604</xdr:colOff>
      <xdr:row>37</xdr:row>
      <xdr:rowOff>9778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AB2382B-FAB1-48DC-83BD-D01067BD1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248275"/>
          <a:ext cx="2896004" cy="1810003"/>
        </a:xfrm>
        <a:prstGeom prst="rect">
          <a:avLst/>
        </a:prstGeom>
      </xdr:spPr>
    </xdr:pic>
    <xdr:clientData/>
  </xdr:twoCellAnchor>
  <xdr:twoCellAnchor>
    <xdr:from>
      <xdr:col>0</xdr:col>
      <xdr:colOff>-96120</xdr:colOff>
      <xdr:row>28</xdr:row>
      <xdr:rowOff>88740</xdr:rowOff>
    </xdr:from>
    <xdr:to>
      <xdr:col>3</xdr:col>
      <xdr:colOff>249480</xdr:colOff>
      <xdr:row>31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7E6FD22-D638-4D52-98E3-153694F8BF48}"/>
                </a:ext>
              </a:extLst>
            </xdr14:cNvPr>
            <xdr14:cNvContentPartPr/>
          </xdr14:nvContentPartPr>
          <xdr14:nvPr macro=""/>
          <xdr14:xfrm>
            <a:off x="-96120" y="5422740"/>
            <a:ext cx="2174400" cy="635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7E6FD22-D638-4D52-98E3-153694F8BF4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-105120" y="5414100"/>
              <a:ext cx="2192040" cy="653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583560</xdr:colOff>
      <xdr:row>33</xdr:row>
      <xdr:rowOff>18600</xdr:rowOff>
    </xdr:from>
    <xdr:to>
      <xdr:col>4</xdr:col>
      <xdr:colOff>257280</xdr:colOff>
      <xdr:row>36</xdr:row>
      <xdr:rowOff>65580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897ACFB-DD63-4962-84C6-813BFCAAA622}"/>
                </a:ext>
              </a:extLst>
            </xdr14:cNvPr>
            <xdr14:cNvContentPartPr/>
          </xdr14:nvContentPartPr>
          <xdr14:nvPr macro=""/>
          <xdr14:xfrm>
            <a:off x="2412360" y="6305100"/>
            <a:ext cx="283320" cy="618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4897ACFB-DD63-4962-84C6-813BFCAAA62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403720" y="6296460"/>
              <a:ext cx="300960" cy="636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Fall%202021\ML%20Project\ArcGIS%20Pro%20backup\SW_Pipes%201222_soil_TableTo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Fall%202021\ML%20Project\ArcGIS%20Pro%20backup\SW_Pipes1222_pr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_Pipes 1222_soil.shp"/>
      <sheetName val="Sheet1"/>
      <sheetName val="Sheet2"/>
    </sheetNames>
    <sheetDataSet>
      <sheetData sheetId="0">
        <row r="2">
          <cell r="AE2">
            <v>56</v>
          </cell>
          <cell r="AF2">
            <v>15</v>
          </cell>
          <cell r="AG2">
            <v>0</v>
          </cell>
          <cell r="AH2" t="str">
            <v>C</v>
          </cell>
          <cell r="AI2" t="str">
            <v>RCP</v>
          </cell>
          <cell r="AJ2" t="str">
            <v xml:space="preserve"> </v>
          </cell>
          <cell r="AK2">
            <v>27.025489480416621</v>
          </cell>
          <cell r="AL2" t="str">
            <v>NC119</v>
          </cell>
          <cell r="AM2">
            <v>5</v>
          </cell>
          <cell r="AN2" t="str">
            <v>113660</v>
          </cell>
          <cell r="AO2" t="str">
            <v>CuB</v>
          </cell>
          <cell r="AP2" t="str">
            <v>Cecil-Urban land complex, 2 to 8 percent slopes</v>
          </cell>
          <cell r="AQ2" t="str">
            <v>B</v>
          </cell>
          <cell r="AR2">
            <v>1</v>
          </cell>
        </row>
        <row r="3">
          <cell r="AE3">
            <v>166</v>
          </cell>
          <cell r="AF3">
            <v>15</v>
          </cell>
          <cell r="AG3">
            <v>0</v>
          </cell>
          <cell r="AH3" t="str">
            <v>C</v>
          </cell>
          <cell r="AI3" t="str">
            <v>RCP</v>
          </cell>
          <cell r="AJ3" t="str">
            <v xml:space="preserve"> </v>
          </cell>
          <cell r="AK3">
            <v>47.496658972676393</v>
          </cell>
          <cell r="AL3" t="str">
            <v>NC119</v>
          </cell>
          <cell r="AM3">
            <v>5</v>
          </cell>
          <cell r="AN3" t="str">
            <v>113658</v>
          </cell>
          <cell r="AO3" t="str">
            <v>CeB2</v>
          </cell>
          <cell r="AP3" t="str">
            <v>Cecil sandy clay loam, 2 to 8 percent slopes, eroded</v>
          </cell>
          <cell r="AQ3" t="str">
            <v>B</v>
          </cell>
          <cell r="AR3">
            <v>1</v>
          </cell>
        </row>
        <row r="4">
          <cell r="AE4">
            <v>445</v>
          </cell>
          <cell r="AF4">
            <v>12</v>
          </cell>
          <cell r="AG4">
            <v>0</v>
          </cell>
          <cell r="AH4" t="str">
            <v>C</v>
          </cell>
          <cell r="AI4" t="str">
            <v>RCP</v>
          </cell>
          <cell r="AJ4" t="str">
            <v xml:space="preserve"> </v>
          </cell>
          <cell r="AK4">
            <v>23.166209554136909</v>
          </cell>
          <cell r="AL4" t="str">
            <v>NC119</v>
          </cell>
          <cell r="AM4">
            <v>5</v>
          </cell>
          <cell r="AN4" t="str">
            <v>113658</v>
          </cell>
          <cell r="AO4" t="str">
            <v>CeB2</v>
          </cell>
          <cell r="AP4" t="str">
            <v>Cecil sandy clay loam, 2 to 8 percent slopes, eroded</v>
          </cell>
          <cell r="AQ4" t="str">
            <v>B</v>
          </cell>
          <cell r="AR4">
            <v>1</v>
          </cell>
        </row>
        <row r="5">
          <cell r="AE5">
            <v>1632</v>
          </cell>
          <cell r="AF5">
            <v>36</v>
          </cell>
          <cell r="AG5">
            <v>0</v>
          </cell>
          <cell r="AH5" t="str">
            <v>C</v>
          </cell>
          <cell r="AI5" t="str">
            <v>RCP</v>
          </cell>
          <cell r="AJ5" t="str">
            <v xml:space="preserve"> </v>
          </cell>
          <cell r="AK5">
            <v>65.280399964639003</v>
          </cell>
          <cell r="AL5" t="str">
            <v>NC119</v>
          </cell>
          <cell r="AM5">
            <v>5</v>
          </cell>
          <cell r="AN5" t="str">
            <v>113683</v>
          </cell>
          <cell r="AO5" t="str">
            <v>PaE</v>
          </cell>
          <cell r="AP5" t="str">
            <v>Pacolet sandy loam, 15 to 25 percent slopes</v>
          </cell>
          <cell r="AQ5" t="str">
            <v>B</v>
          </cell>
          <cell r="AR5">
            <v>1</v>
          </cell>
        </row>
        <row r="6">
          <cell r="AE6">
            <v>1884</v>
          </cell>
          <cell r="AF6">
            <v>54</v>
          </cell>
          <cell r="AG6">
            <v>0</v>
          </cell>
          <cell r="AH6" t="str">
            <v>C</v>
          </cell>
          <cell r="AI6" t="str">
            <v>RCP</v>
          </cell>
          <cell r="AJ6" t="str">
            <v xml:space="preserve"> </v>
          </cell>
          <cell r="AK6">
            <v>20.7143754721831</v>
          </cell>
          <cell r="AL6" t="str">
            <v>NC119</v>
          </cell>
          <cell r="AM6">
            <v>5</v>
          </cell>
          <cell r="AN6" t="str">
            <v>113660</v>
          </cell>
          <cell r="AO6" t="str">
            <v>CuB</v>
          </cell>
          <cell r="AP6" t="str">
            <v>Cecil-Urban land complex, 2 to 8 percent slopes</v>
          </cell>
          <cell r="AQ6" t="str">
            <v>B</v>
          </cell>
          <cell r="AR6">
            <v>1</v>
          </cell>
        </row>
        <row r="7">
          <cell r="AE7">
            <v>2308</v>
          </cell>
          <cell r="AF7">
            <v>15</v>
          </cell>
          <cell r="AG7">
            <v>0</v>
          </cell>
          <cell r="AH7" t="str">
            <v>C</v>
          </cell>
          <cell r="AI7" t="str">
            <v>RCP</v>
          </cell>
          <cell r="AJ7" t="str">
            <v xml:space="preserve"> </v>
          </cell>
          <cell r="AK7">
            <v>59.153356590127267</v>
          </cell>
          <cell r="AL7" t="str">
            <v>NC119</v>
          </cell>
          <cell r="AM7">
            <v>5</v>
          </cell>
          <cell r="AN7" t="str">
            <v>113674</v>
          </cell>
          <cell r="AO7" t="str">
            <v>IrB</v>
          </cell>
          <cell r="AP7" t="str">
            <v>Iredell fine sandy loam, 1 to 8 percent slopes</v>
          </cell>
          <cell r="AQ7" t="str">
            <v>C/D</v>
          </cell>
          <cell r="AR7">
            <v>3</v>
          </cell>
        </row>
        <row r="8">
          <cell r="AE8">
            <v>4046</v>
          </cell>
          <cell r="AF8">
            <v>15</v>
          </cell>
          <cell r="AG8">
            <v>0</v>
          </cell>
          <cell r="AH8" t="str">
            <v>C</v>
          </cell>
          <cell r="AI8" t="str">
            <v>RCP</v>
          </cell>
          <cell r="AJ8" t="str">
            <v xml:space="preserve"> </v>
          </cell>
          <cell r="AK8">
            <v>56.062037061603647</v>
          </cell>
          <cell r="AL8" t="str">
            <v>NC119</v>
          </cell>
          <cell r="AM8">
            <v>5</v>
          </cell>
          <cell r="AN8" t="str">
            <v>113658</v>
          </cell>
          <cell r="AO8" t="str">
            <v>CeB2</v>
          </cell>
          <cell r="AP8" t="str">
            <v>Cecil sandy clay loam, 2 to 8 percent slopes, eroded</v>
          </cell>
          <cell r="AQ8" t="str">
            <v>B</v>
          </cell>
          <cell r="AR8">
            <v>1</v>
          </cell>
        </row>
        <row r="9">
          <cell r="AE9">
            <v>4845</v>
          </cell>
          <cell r="AF9">
            <v>72</v>
          </cell>
          <cell r="AG9">
            <v>0</v>
          </cell>
          <cell r="AH9" t="str">
            <v>C</v>
          </cell>
          <cell r="AI9" t="str">
            <v>RCP</v>
          </cell>
          <cell r="AJ9" t="str">
            <v xml:space="preserve"> </v>
          </cell>
          <cell r="AK9">
            <v>78.148834501122209</v>
          </cell>
          <cell r="AL9" t="str">
            <v>NC119</v>
          </cell>
          <cell r="AM9">
            <v>5</v>
          </cell>
          <cell r="AN9" t="str">
            <v>113665</v>
          </cell>
          <cell r="AO9" t="str">
            <v>EnB</v>
          </cell>
          <cell r="AP9" t="str">
            <v>Enon sandy loam, 2 to 8 percent slopes</v>
          </cell>
          <cell r="AQ9" t="str">
            <v>C</v>
          </cell>
          <cell r="AR9">
            <v>2</v>
          </cell>
        </row>
        <row r="10">
          <cell r="AE10">
            <v>5391</v>
          </cell>
          <cell r="AF10">
            <v>30</v>
          </cell>
          <cell r="AG10">
            <v>0</v>
          </cell>
          <cell r="AH10" t="str">
            <v>C</v>
          </cell>
          <cell r="AI10" t="str">
            <v>RCP</v>
          </cell>
          <cell r="AJ10" t="str">
            <v xml:space="preserve"> </v>
          </cell>
          <cell r="AK10">
            <v>221.51099914526259</v>
          </cell>
          <cell r="AL10" t="str">
            <v>NC119</v>
          </cell>
          <cell r="AM10">
            <v>5</v>
          </cell>
          <cell r="AN10" t="str">
            <v>113658</v>
          </cell>
          <cell r="AO10" t="str">
            <v>CeB2</v>
          </cell>
          <cell r="AP10" t="str">
            <v>Cecil sandy clay loam, 2 to 8 percent slopes, eroded</v>
          </cell>
          <cell r="AQ10" t="str">
            <v>B</v>
          </cell>
          <cell r="AR10">
            <v>1</v>
          </cell>
        </row>
        <row r="11">
          <cell r="AE11">
            <v>5547</v>
          </cell>
          <cell r="AF11">
            <v>15</v>
          </cell>
          <cell r="AG11">
            <v>0</v>
          </cell>
          <cell r="AH11" t="str">
            <v>C</v>
          </cell>
          <cell r="AI11" t="str">
            <v>RCP</v>
          </cell>
          <cell r="AJ11" t="str">
            <v xml:space="preserve"> </v>
          </cell>
          <cell r="AK11">
            <v>223.81214974395741</v>
          </cell>
          <cell r="AL11" t="str">
            <v>NC119</v>
          </cell>
          <cell r="AM11">
            <v>5</v>
          </cell>
          <cell r="AN11" t="str">
            <v>113674</v>
          </cell>
          <cell r="AO11" t="str">
            <v>IrB</v>
          </cell>
          <cell r="AP11" t="str">
            <v>Iredell fine sandy loam, 1 to 8 percent slopes</v>
          </cell>
          <cell r="AQ11" t="str">
            <v>C/D</v>
          </cell>
          <cell r="AR11">
            <v>3</v>
          </cell>
        </row>
        <row r="12">
          <cell r="AE12">
            <v>6690</v>
          </cell>
          <cell r="AF12">
            <v>36</v>
          </cell>
          <cell r="AG12">
            <v>0</v>
          </cell>
          <cell r="AH12" t="str">
            <v>C</v>
          </cell>
          <cell r="AI12" t="str">
            <v>RCP</v>
          </cell>
          <cell r="AJ12" t="str">
            <v xml:space="preserve"> </v>
          </cell>
          <cell r="AK12">
            <v>193.28712840851921</v>
          </cell>
          <cell r="AL12" t="str">
            <v>NC119</v>
          </cell>
          <cell r="AM12">
            <v>5</v>
          </cell>
          <cell r="AN12" t="str">
            <v>113659</v>
          </cell>
          <cell r="AO12" t="str">
            <v>CeD2</v>
          </cell>
          <cell r="AP12" t="str">
            <v>Cecil sandy clay loam, 8 to 15 percent slopes, eroded</v>
          </cell>
          <cell r="AQ12" t="str">
            <v>B</v>
          </cell>
          <cell r="AR12">
            <v>1</v>
          </cell>
        </row>
        <row r="13">
          <cell r="AE13">
            <v>6741</v>
          </cell>
          <cell r="AF13">
            <v>30</v>
          </cell>
          <cell r="AG13">
            <v>0</v>
          </cell>
          <cell r="AH13" t="str">
            <v>C</v>
          </cell>
          <cell r="AI13" t="str">
            <v>RCP</v>
          </cell>
          <cell r="AJ13" t="str">
            <v xml:space="preserve"> </v>
          </cell>
          <cell r="AK13">
            <v>166.24225478346739</v>
          </cell>
          <cell r="AL13" t="str">
            <v>NC119</v>
          </cell>
          <cell r="AM13">
            <v>5</v>
          </cell>
          <cell r="AN13" t="str">
            <v>113677</v>
          </cell>
          <cell r="AO13" t="str">
            <v>MO</v>
          </cell>
          <cell r="AP13" t="str">
            <v>Monacan loam</v>
          </cell>
          <cell r="AQ13" t="str">
            <v>C</v>
          </cell>
          <cell r="AR13">
            <v>2</v>
          </cell>
        </row>
        <row r="14">
          <cell r="AE14">
            <v>6831</v>
          </cell>
          <cell r="AF14">
            <v>24</v>
          </cell>
          <cell r="AG14">
            <v>0</v>
          </cell>
          <cell r="AH14" t="str">
            <v>C</v>
          </cell>
          <cell r="AI14" t="str">
            <v>RCP</v>
          </cell>
          <cell r="AJ14" t="str">
            <v xml:space="preserve"> </v>
          </cell>
          <cell r="AK14">
            <v>151.44054748886779</v>
          </cell>
          <cell r="AL14" t="str">
            <v>NC119</v>
          </cell>
          <cell r="AM14">
            <v>5</v>
          </cell>
          <cell r="AN14" t="str">
            <v>113689</v>
          </cell>
          <cell r="AO14" t="str">
            <v>VaB</v>
          </cell>
          <cell r="AP14" t="str">
            <v>Vance sandy loam, 2 to 8 percent slopes</v>
          </cell>
          <cell r="AQ14" t="str">
            <v>C</v>
          </cell>
          <cell r="AR14">
            <v>2</v>
          </cell>
        </row>
        <row r="15">
          <cell r="AE15">
            <v>6832</v>
          </cell>
          <cell r="AF15">
            <v>12</v>
          </cell>
          <cell r="AG15">
            <v>0</v>
          </cell>
          <cell r="AH15" t="str">
            <v>C</v>
          </cell>
          <cell r="AI15" t="str">
            <v>RCP</v>
          </cell>
          <cell r="AJ15" t="str">
            <v xml:space="preserve"> </v>
          </cell>
          <cell r="AK15">
            <v>19.17191935076654</v>
          </cell>
          <cell r="AL15" t="str">
            <v>NC119</v>
          </cell>
          <cell r="AM15">
            <v>5</v>
          </cell>
          <cell r="AN15" t="str">
            <v>113658</v>
          </cell>
          <cell r="AO15" t="str">
            <v>CeB2</v>
          </cell>
          <cell r="AP15" t="str">
            <v>Cecil sandy clay loam, 2 to 8 percent slopes, eroded</v>
          </cell>
          <cell r="AQ15" t="str">
            <v>B</v>
          </cell>
          <cell r="AR15">
            <v>1</v>
          </cell>
        </row>
        <row r="16">
          <cell r="AE16">
            <v>6910</v>
          </cell>
          <cell r="AF16">
            <v>15</v>
          </cell>
          <cell r="AG16">
            <v>0</v>
          </cell>
          <cell r="AH16" t="str">
            <v>C</v>
          </cell>
          <cell r="AI16" t="str">
            <v>RCP</v>
          </cell>
          <cell r="AJ16" t="str">
            <v xml:space="preserve"> </v>
          </cell>
          <cell r="AK16">
            <v>342.56488491932879</v>
          </cell>
          <cell r="AL16" t="str">
            <v>NC119</v>
          </cell>
          <cell r="AM16">
            <v>5</v>
          </cell>
          <cell r="AN16" t="str">
            <v>113688</v>
          </cell>
          <cell r="AO16" t="str">
            <v>Ur</v>
          </cell>
          <cell r="AP16" t="str">
            <v>Urban land</v>
          </cell>
          <cell r="AQ16" t="str">
            <v>N/A</v>
          </cell>
          <cell r="AR16">
            <v>4</v>
          </cell>
        </row>
        <row r="17">
          <cell r="AE17">
            <v>7192</v>
          </cell>
          <cell r="AF17">
            <v>15</v>
          </cell>
          <cell r="AG17">
            <v>0</v>
          </cell>
          <cell r="AH17" t="str">
            <v>C</v>
          </cell>
          <cell r="AI17" t="str">
            <v>RCP</v>
          </cell>
          <cell r="AJ17" t="str">
            <v xml:space="preserve"> </v>
          </cell>
          <cell r="AK17">
            <v>209.42882600473629</v>
          </cell>
          <cell r="AL17" t="str">
            <v>NC119</v>
          </cell>
          <cell r="AM17">
            <v>5</v>
          </cell>
          <cell r="AN17" t="str">
            <v>113658</v>
          </cell>
          <cell r="AO17" t="str">
            <v>CeB2</v>
          </cell>
          <cell r="AP17" t="str">
            <v>Cecil sandy clay loam, 2 to 8 percent slopes, eroded</v>
          </cell>
          <cell r="AQ17" t="str">
            <v>B</v>
          </cell>
          <cell r="AR17">
            <v>1</v>
          </cell>
        </row>
        <row r="18">
          <cell r="AE18">
            <v>7201</v>
          </cell>
          <cell r="AF18">
            <v>15</v>
          </cell>
          <cell r="AG18">
            <v>0</v>
          </cell>
          <cell r="AH18" t="str">
            <v>C</v>
          </cell>
          <cell r="AI18" t="str">
            <v>RCP</v>
          </cell>
          <cell r="AJ18" t="str">
            <v xml:space="preserve"> </v>
          </cell>
          <cell r="AK18">
            <v>87.530889910281573</v>
          </cell>
          <cell r="AL18" t="str">
            <v>NC119</v>
          </cell>
          <cell r="AM18">
            <v>5</v>
          </cell>
          <cell r="AN18" t="str">
            <v>113679</v>
          </cell>
          <cell r="AO18" t="str">
            <v>MeB</v>
          </cell>
          <cell r="AP18" t="str">
            <v>Mecklenburg fine sandy loam, 2 to 8 percent slopes</v>
          </cell>
          <cell r="AQ18" t="str">
            <v>C</v>
          </cell>
          <cell r="AR18">
            <v>2</v>
          </cell>
        </row>
        <row r="19">
          <cell r="AE19">
            <v>7491</v>
          </cell>
          <cell r="AF19">
            <v>15</v>
          </cell>
          <cell r="AG19">
            <v>0</v>
          </cell>
          <cell r="AH19" t="str">
            <v>C</v>
          </cell>
          <cell r="AI19" t="str">
            <v>RCP</v>
          </cell>
          <cell r="AJ19" t="str">
            <v xml:space="preserve"> </v>
          </cell>
          <cell r="AK19">
            <v>30.842417841105281</v>
          </cell>
          <cell r="AL19" t="str">
            <v>NC119</v>
          </cell>
          <cell r="AM19">
            <v>5</v>
          </cell>
          <cell r="AN19" t="str">
            <v>113679</v>
          </cell>
          <cell r="AO19" t="str">
            <v>MeB</v>
          </cell>
          <cell r="AP19" t="str">
            <v>Mecklenburg fine sandy loam, 2 to 8 percent slopes</v>
          </cell>
          <cell r="AQ19" t="str">
            <v>C</v>
          </cell>
          <cell r="AR19">
            <v>2</v>
          </cell>
        </row>
        <row r="20">
          <cell r="AE20">
            <v>8069</v>
          </cell>
          <cell r="AF20">
            <v>18</v>
          </cell>
          <cell r="AG20">
            <v>0</v>
          </cell>
          <cell r="AH20" t="str">
            <v>C</v>
          </cell>
          <cell r="AI20" t="str">
            <v>RCP</v>
          </cell>
          <cell r="AJ20" t="str">
            <v xml:space="preserve"> </v>
          </cell>
          <cell r="AK20">
            <v>239.03480558239701</v>
          </cell>
          <cell r="AL20" t="str">
            <v>NC119</v>
          </cell>
          <cell r="AM20">
            <v>5</v>
          </cell>
          <cell r="AN20" t="str">
            <v>113658</v>
          </cell>
          <cell r="AO20" t="str">
            <v>CeB2</v>
          </cell>
          <cell r="AP20" t="str">
            <v>Cecil sandy clay loam, 2 to 8 percent slopes, eroded</v>
          </cell>
          <cell r="AQ20" t="str">
            <v>B</v>
          </cell>
          <cell r="AR20">
            <v>1</v>
          </cell>
        </row>
        <row r="21">
          <cell r="AE21">
            <v>8961</v>
          </cell>
          <cell r="AF21">
            <v>54</v>
          </cell>
          <cell r="AG21">
            <v>0</v>
          </cell>
          <cell r="AH21" t="str">
            <v>C</v>
          </cell>
          <cell r="AI21" t="str">
            <v>RCP</v>
          </cell>
          <cell r="AJ21" t="str">
            <v xml:space="preserve"> </v>
          </cell>
          <cell r="AK21">
            <v>72.530282734926118</v>
          </cell>
          <cell r="AL21" t="str">
            <v>NC119</v>
          </cell>
          <cell r="AM21">
            <v>5</v>
          </cell>
          <cell r="AN21" t="str">
            <v>113672</v>
          </cell>
          <cell r="AO21" t="str">
            <v>HuB</v>
          </cell>
          <cell r="AP21" t="str">
            <v>Helena-Urban land complex, 2 to 8 percent slopes</v>
          </cell>
          <cell r="AQ21" t="str">
            <v>C</v>
          </cell>
          <cell r="AR21">
            <v>2</v>
          </cell>
        </row>
        <row r="22">
          <cell r="AE22">
            <v>9033</v>
          </cell>
          <cell r="AF22">
            <v>15</v>
          </cell>
          <cell r="AG22">
            <v>0</v>
          </cell>
          <cell r="AH22" t="str">
            <v>C</v>
          </cell>
          <cell r="AI22" t="str">
            <v>RCP</v>
          </cell>
          <cell r="AJ22" t="str">
            <v xml:space="preserve"> </v>
          </cell>
          <cell r="AK22">
            <v>38.796576567534267</v>
          </cell>
          <cell r="AL22" t="str">
            <v>NC119</v>
          </cell>
          <cell r="AM22">
            <v>5</v>
          </cell>
          <cell r="AN22" t="str">
            <v>113674</v>
          </cell>
          <cell r="AO22" t="str">
            <v>IrB</v>
          </cell>
          <cell r="AP22" t="str">
            <v>Iredell fine sandy loam, 1 to 8 percent slopes</v>
          </cell>
          <cell r="AQ22" t="str">
            <v>C/D</v>
          </cell>
          <cell r="AR22">
            <v>3</v>
          </cell>
        </row>
        <row r="23">
          <cell r="AE23">
            <v>9215</v>
          </cell>
          <cell r="AF23">
            <v>24</v>
          </cell>
          <cell r="AG23">
            <v>0</v>
          </cell>
          <cell r="AH23" t="str">
            <v>C</v>
          </cell>
          <cell r="AI23" t="str">
            <v>RCP</v>
          </cell>
          <cell r="AJ23" t="str">
            <v xml:space="preserve"> </v>
          </cell>
          <cell r="AK23">
            <v>51.87530566521837</v>
          </cell>
          <cell r="AL23" t="str">
            <v>NC119</v>
          </cell>
          <cell r="AM23">
            <v>5</v>
          </cell>
          <cell r="AN23" t="str">
            <v>113677</v>
          </cell>
          <cell r="AO23" t="str">
            <v>MO</v>
          </cell>
          <cell r="AP23" t="str">
            <v>Monacan loam</v>
          </cell>
          <cell r="AQ23" t="str">
            <v>C</v>
          </cell>
          <cell r="AR23">
            <v>2</v>
          </cell>
        </row>
        <row r="24">
          <cell r="AE24">
            <v>9999</v>
          </cell>
          <cell r="AF24">
            <v>30</v>
          </cell>
          <cell r="AG24">
            <v>0</v>
          </cell>
          <cell r="AH24" t="str">
            <v>C</v>
          </cell>
          <cell r="AI24" t="str">
            <v>RCP</v>
          </cell>
          <cell r="AJ24" t="str">
            <v xml:space="preserve"> </v>
          </cell>
          <cell r="AK24">
            <v>89.434490121603872</v>
          </cell>
          <cell r="AL24" t="str">
            <v>NC119</v>
          </cell>
          <cell r="AM24">
            <v>5</v>
          </cell>
          <cell r="AN24" t="str">
            <v>113674</v>
          </cell>
          <cell r="AO24" t="str">
            <v>IrB</v>
          </cell>
          <cell r="AP24" t="str">
            <v>Iredell fine sandy loam, 1 to 8 percent slopes</v>
          </cell>
          <cell r="AQ24" t="str">
            <v>C/D</v>
          </cell>
          <cell r="AR24">
            <v>3</v>
          </cell>
        </row>
        <row r="25">
          <cell r="AE25">
            <v>10146</v>
          </cell>
          <cell r="AF25">
            <v>42</v>
          </cell>
          <cell r="AG25">
            <v>0</v>
          </cell>
          <cell r="AH25" t="str">
            <v>C</v>
          </cell>
          <cell r="AI25" t="str">
            <v>CMP</v>
          </cell>
          <cell r="AJ25" t="str">
            <v xml:space="preserve"> </v>
          </cell>
          <cell r="AK25">
            <v>42.077081255716067</v>
          </cell>
          <cell r="AL25" t="str">
            <v>NC119</v>
          </cell>
          <cell r="AM25">
            <v>5</v>
          </cell>
          <cell r="AN25" t="str">
            <v>113677</v>
          </cell>
          <cell r="AO25" t="str">
            <v>MO</v>
          </cell>
          <cell r="AP25" t="str">
            <v>Monacan loam</v>
          </cell>
          <cell r="AQ25" t="str">
            <v>C</v>
          </cell>
          <cell r="AR25">
            <v>2</v>
          </cell>
        </row>
        <row r="26">
          <cell r="AE26">
            <v>11089</v>
          </cell>
          <cell r="AF26">
            <v>18</v>
          </cell>
          <cell r="AG26">
            <v>0</v>
          </cell>
          <cell r="AH26" t="str">
            <v>C</v>
          </cell>
          <cell r="AI26" t="str">
            <v>RCP</v>
          </cell>
          <cell r="AJ26" t="str">
            <v xml:space="preserve"> </v>
          </cell>
          <cell r="AK26">
            <v>32.928543825106672</v>
          </cell>
          <cell r="AL26" t="str">
            <v>NC119</v>
          </cell>
          <cell r="AM26">
            <v>5</v>
          </cell>
          <cell r="AN26" t="str">
            <v>113680</v>
          </cell>
          <cell r="AO26" t="str">
            <v>MeD</v>
          </cell>
          <cell r="AP26" t="str">
            <v>Mecklenburg fine sandy loam, 8 to 15 percent slopes</v>
          </cell>
          <cell r="AQ26" t="str">
            <v>C</v>
          </cell>
          <cell r="AR26">
            <v>2</v>
          </cell>
        </row>
        <row r="27">
          <cell r="AE27">
            <v>11274</v>
          </cell>
          <cell r="AF27">
            <v>48</v>
          </cell>
          <cell r="AG27">
            <v>0</v>
          </cell>
          <cell r="AH27" t="str">
            <v>C</v>
          </cell>
          <cell r="AI27" t="str">
            <v>RCP</v>
          </cell>
          <cell r="AJ27" t="str">
            <v xml:space="preserve"> </v>
          </cell>
          <cell r="AK27">
            <v>41.37529837446148</v>
          </cell>
          <cell r="AL27" t="str">
            <v>NC119</v>
          </cell>
          <cell r="AM27">
            <v>5</v>
          </cell>
          <cell r="AN27" t="str">
            <v>113660</v>
          </cell>
          <cell r="AO27" t="str">
            <v>CuB</v>
          </cell>
          <cell r="AP27" t="str">
            <v>Cecil-Urban land complex, 2 to 8 percent slopes</v>
          </cell>
          <cell r="AQ27" t="str">
            <v>B</v>
          </cell>
          <cell r="AR27">
            <v>1</v>
          </cell>
        </row>
        <row r="28">
          <cell r="AE28">
            <v>11279</v>
          </cell>
          <cell r="AF28">
            <v>54</v>
          </cell>
          <cell r="AG28">
            <v>0</v>
          </cell>
          <cell r="AH28" t="str">
            <v>C</v>
          </cell>
          <cell r="AI28" t="str">
            <v>CMP</v>
          </cell>
          <cell r="AJ28" t="str">
            <v xml:space="preserve"> </v>
          </cell>
          <cell r="AK28">
            <v>121.2174737032683</v>
          </cell>
          <cell r="AL28" t="str">
            <v>NC119</v>
          </cell>
          <cell r="AM28">
            <v>5</v>
          </cell>
          <cell r="AN28" t="str">
            <v>113660</v>
          </cell>
          <cell r="AO28" t="str">
            <v>CuB</v>
          </cell>
          <cell r="AP28" t="str">
            <v>Cecil-Urban land complex, 2 to 8 percent slopes</v>
          </cell>
          <cell r="AQ28" t="str">
            <v>B</v>
          </cell>
          <cell r="AR28">
            <v>1</v>
          </cell>
        </row>
        <row r="29">
          <cell r="AE29">
            <v>11308</v>
          </cell>
          <cell r="AF29">
            <v>84</v>
          </cell>
          <cell r="AG29">
            <v>0</v>
          </cell>
          <cell r="AH29" t="str">
            <v>C</v>
          </cell>
          <cell r="AI29" t="str">
            <v>CMP</v>
          </cell>
          <cell r="AJ29" t="str">
            <v xml:space="preserve"> </v>
          </cell>
          <cell r="AK29">
            <v>73.656267343259529</v>
          </cell>
          <cell r="AL29" t="str">
            <v>NC119</v>
          </cell>
          <cell r="AM29">
            <v>5</v>
          </cell>
          <cell r="AN29" t="str">
            <v>113673</v>
          </cell>
          <cell r="AO29" t="str">
            <v>IrA</v>
          </cell>
          <cell r="AP29" t="str">
            <v>Iredell fine sandy loam, 0 to 1 percent slopes</v>
          </cell>
          <cell r="AQ29" t="str">
            <v>C/D</v>
          </cell>
          <cell r="AR29">
            <v>3</v>
          </cell>
        </row>
        <row r="30">
          <cell r="AE30">
            <v>11384</v>
          </cell>
          <cell r="AF30">
            <v>18</v>
          </cell>
          <cell r="AG30">
            <v>0</v>
          </cell>
          <cell r="AH30" t="str">
            <v>C</v>
          </cell>
          <cell r="AI30" t="str">
            <v>RCP</v>
          </cell>
          <cell r="AJ30" t="str">
            <v xml:space="preserve"> </v>
          </cell>
          <cell r="AK30">
            <v>12.91219226727735</v>
          </cell>
          <cell r="AL30" t="str">
            <v>NC119</v>
          </cell>
          <cell r="AM30">
            <v>5</v>
          </cell>
          <cell r="AN30" t="str">
            <v>113680</v>
          </cell>
          <cell r="AO30" t="str">
            <v>MeD</v>
          </cell>
          <cell r="AP30" t="str">
            <v>Mecklenburg fine sandy loam, 8 to 15 percent slopes</v>
          </cell>
          <cell r="AQ30" t="str">
            <v>C</v>
          </cell>
          <cell r="AR30">
            <v>2</v>
          </cell>
        </row>
        <row r="31">
          <cell r="AE31">
            <v>11385</v>
          </cell>
          <cell r="AF31">
            <v>12</v>
          </cell>
          <cell r="AG31">
            <v>0</v>
          </cell>
          <cell r="AH31" t="str">
            <v>C</v>
          </cell>
          <cell r="AI31" t="str">
            <v>RCP</v>
          </cell>
          <cell r="AJ31" t="str">
            <v xml:space="preserve"> </v>
          </cell>
          <cell r="AK31">
            <v>137.86718466085529</v>
          </cell>
          <cell r="AL31" t="str">
            <v>NC119</v>
          </cell>
          <cell r="AM31">
            <v>5</v>
          </cell>
          <cell r="AN31" t="str">
            <v>113674</v>
          </cell>
          <cell r="AO31" t="str">
            <v>IrB</v>
          </cell>
          <cell r="AP31" t="str">
            <v>Iredell fine sandy loam, 1 to 8 percent slopes</v>
          </cell>
          <cell r="AQ31" t="str">
            <v>C/D</v>
          </cell>
          <cell r="AR31">
            <v>3</v>
          </cell>
        </row>
        <row r="32">
          <cell r="AE32">
            <v>11539</v>
          </cell>
          <cell r="AF32">
            <v>72</v>
          </cell>
          <cell r="AG32">
            <v>0</v>
          </cell>
          <cell r="AH32" t="str">
            <v>C</v>
          </cell>
          <cell r="AI32" t="str">
            <v>CMP</v>
          </cell>
          <cell r="AJ32" t="str">
            <v xml:space="preserve"> </v>
          </cell>
          <cell r="AK32">
            <v>67.808362159079195</v>
          </cell>
          <cell r="AL32" t="str">
            <v>NC119</v>
          </cell>
          <cell r="AM32">
            <v>5</v>
          </cell>
          <cell r="AN32" t="str">
            <v>113688</v>
          </cell>
          <cell r="AO32" t="str">
            <v>Ur</v>
          </cell>
          <cell r="AP32" t="str">
            <v>Urban land</v>
          </cell>
          <cell r="AQ32" t="str">
            <v>N/A</v>
          </cell>
          <cell r="AR32">
            <v>4</v>
          </cell>
        </row>
        <row r="33">
          <cell r="AE33">
            <v>11798</v>
          </cell>
          <cell r="AF33">
            <v>15</v>
          </cell>
          <cell r="AG33">
            <v>0</v>
          </cell>
          <cell r="AH33" t="str">
            <v>C</v>
          </cell>
          <cell r="AI33" t="str">
            <v>RCP</v>
          </cell>
          <cell r="AJ33" t="str">
            <v xml:space="preserve"> </v>
          </cell>
          <cell r="AK33">
            <v>118.5846727002545</v>
          </cell>
          <cell r="AL33" t="str">
            <v>NC119</v>
          </cell>
          <cell r="AM33">
            <v>5</v>
          </cell>
          <cell r="AN33" t="str">
            <v>113693</v>
          </cell>
          <cell r="AO33" t="str">
            <v>WkD</v>
          </cell>
          <cell r="AP33" t="str">
            <v>Wilkes loam, 8 to 15 percent slopes</v>
          </cell>
          <cell r="AQ33" t="str">
            <v>D</v>
          </cell>
          <cell r="AR33">
            <v>4</v>
          </cell>
        </row>
        <row r="34">
          <cell r="AE34">
            <v>11986</v>
          </cell>
          <cell r="AF34">
            <v>18</v>
          </cell>
          <cell r="AG34">
            <v>0</v>
          </cell>
          <cell r="AH34" t="str">
            <v>C</v>
          </cell>
          <cell r="AI34" t="str">
            <v>RCP</v>
          </cell>
          <cell r="AJ34" t="str">
            <v xml:space="preserve"> </v>
          </cell>
          <cell r="AK34">
            <v>33.674863658819447</v>
          </cell>
          <cell r="AL34" t="str">
            <v>NC119</v>
          </cell>
          <cell r="AM34">
            <v>5</v>
          </cell>
          <cell r="AN34" t="str">
            <v>113671</v>
          </cell>
          <cell r="AO34" t="str">
            <v>HeB</v>
          </cell>
          <cell r="AP34" t="str">
            <v>Helena sandy loam, 2 to 8 percent slopes</v>
          </cell>
          <cell r="AQ34" t="str">
            <v>C</v>
          </cell>
          <cell r="AR34">
            <v>2</v>
          </cell>
        </row>
        <row r="35">
          <cell r="AE35">
            <v>12129</v>
          </cell>
          <cell r="AF35">
            <v>15</v>
          </cell>
          <cell r="AG35">
            <v>0</v>
          </cell>
          <cell r="AH35" t="str">
            <v>C</v>
          </cell>
          <cell r="AI35" t="str">
            <v>RCP</v>
          </cell>
          <cell r="AJ35" t="str">
            <v xml:space="preserve"> </v>
          </cell>
          <cell r="AK35">
            <v>75.001346154868429</v>
          </cell>
          <cell r="AL35" t="str">
            <v>NC119</v>
          </cell>
          <cell r="AM35">
            <v>5</v>
          </cell>
          <cell r="AN35" t="str">
            <v>113659</v>
          </cell>
          <cell r="AO35" t="str">
            <v>CeD2</v>
          </cell>
          <cell r="AP35" t="str">
            <v>Cecil sandy clay loam, 8 to 15 percent slopes, eroded</v>
          </cell>
          <cell r="AQ35" t="str">
            <v>B</v>
          </cell>
          <cell r="AR35">
            <v>1</v>
          </cell>
        </row>
        <row r="36">
          <cell r="AE36">
            <v>12332</v>
          </cell>
          <cell r="AF36">
            <v>48</v>
          </cell>
          <cell r="AG36">
            <v>0</v>
          </cell>
          <cell r="AH36" t="str">
            <v>C</v>
          </cell>
          <cell r="AI36" t="str">
            <v>RCP</v>
          </cell>
          <cell r="AJ36" t="str">
            <v xml:space="preserve"> </v>
          </cell>
          <cell r="AK36">
            <v>144.4267171024668</v>
          </cell>
          <cell r="AL36" t="str">
            <v>NC119</v>
          </cell>
          <cell r="AM36">
            <v>5</v>
          </cell>
          <cell r="AN36" t="str">
            <v>113694</v>
          </cell>
          <cell r="AO36" t="str">
            <v>WkE</v>
          </cell>
          <cell r="AP36" t="str">
            <v>Wilkes loam, 15 to 25 percent slopes</v>
          </cell>
          <cell r="AQ36" t="str">
            <v>D</v>
          </cell>
          <cell r="AR36">
            <v>4</v>
          </cell>
        </row>
        <row r="37">
          <cell r="AE37">
            <v>12581</v>
          </cell>
          <cell r="AF37">
            <v>15</v>
          </cell>
          <cell r="AG37">
            <v>0</v>
          </cell>
          <cell r="AH37" t="str">
            <v>C</v>
          </cell>
          <cell r="AI37" t="str">
            <v>RCP</v>
          </cell>
          <cell r="AJ37" t="str">
            <v xml:space="preserve"> </v>
          </cell>
          <cell r="AK37">
            <v>103.8131112971203</v>
          </cell>
          <cell r="AL37" t="str">
            <v>NC119</v>
          </cell>
          <cell r="AM37">
            <v>5</v>
          </cell>
          <cell r="AN37" t="str">
            <v>113683</v>
          </cell>
          <cell r="AO37" t="str">
            <v>PaE</v>
          </cell>
          <cell r="AP37" t="str">
            <v>Pacolet sandy loam, 15 to 25 percent slopes</v>
          </cell>
          <cell r="AQ37" t="str">
            <v>B</v>
          </cell>
          <cell r="AR37">
            <v>1</v>
          </cell>
        </row>
        <row r="38">
          <cell r="AE38">
            <v>12625</v>
          </cell>
          <cell r="AF38">
            <v>15</v>
          </cell>
          <cell r="AG38">
            <v>0</v>
          </cell>
          <cell r="AH38" t="str">
            <v>C</v>
          </cell>
          <cell r="AI38" t="str">
            <v>RCP</v>
          </cell>
          <cell r="AJ38" t="str">
            <v xml:space="preserve"> </v>
          </cell>
          <cell r="AK38">
            <v>25.787420896790788</v>
          </cell>
          <cell r="AL38" t="str">
            <v>NC119</v>
          </cell>
          <cell r="AM38">
            <v>5</v>
          </cell>
          <cell r="AN38" t="str">
            <v>113683</v>
          </cell>
          <cell r="AO38" t="str">
            <v>PaE</v>
          </cell>
          <cell r="AP38" t="str">
            <v>Pacolet sandy loam, 15 to 25 percent slopes</v>
          </cell>
          <cell r="AQ38" t="str">
            <v>B</v>
          </cell>
          <cell r="AR38">
            <v>1</v>
          </cell>
        </row>
        <row r="39">
          <cell r="AE39">
            <v>12676</v>
          </cell>
          <cell r="AF39">
            <v>24</v>
          </cell>
          <cell r="AG39">
            <v>0</v>
          </cell>
          <cell r="AH39" t="str">
            <v>C</v>
          </cell>
          <cell r="AI39" t="str">
            <v>RCP</v>
          </cell>
          <cell r="AJ39" t="str">
            <v xml:space="preserve"> </v>
          </cell>
          <cell r="AK39">
            <v>275.98676872904019</v>
          </cell>
          <cell r="AL39" t="str">
            <v>NC119</v>
          </cell>
          <cell r="AM39">
            <v>5</v>
          </cell>
          <cell r="AN39" t="str">
            <v>113679</v>
          </cell>
          <cell r="AO39" t="str">
            <v>MeB</v>
          </cell>
          <cell r="AP39" t="str">
            <v>Mecklenburg fine sandy loam, 2 to 8 percent slopes</v>
          </cell>
          <cell r="AQ39" t="str">
            <v>C</v>
          </cell>
          <cell r="AR39">
            <v>2</v>
          </cell>
        </row>
        <row r="40">
          <cell r="AE40">
            <v>12813</v>
          </cell>
          <cell r="AF40">
            <v>60</v>
          </cell>
          <cell r="AG40">
            <v>0</v>
          </cell>
          <cell r="AH40" t="str">
            <v>C</v>
          </cell>
          <cell r="AI40" t="str">
            <v>RCP</v>
          </cell>
          <cell r="AJ40" t="str">
            <v xml:space="preserve"> </v>
          </cell>
          <cell r="AK40">
            <v>26.015960402477742</v>
          </cell>
          <cell r="AL40" t="str">
            <v>NC119</v>
          </cell>
          <cell r="AM40">
            <v>5</v>
          </cell>
          <cell r="AN40" t="str">
            <v>113683</v>
          </cell>
          <cell r="AO40" t="str">
            <v>PaE</v>
          </cell>
          <cell r="AP40" t="str">
            <v>Pacolet sandy loam, 15 to 25 percent slopes</v>
          </cell>
          <cell r="AQ40" t="str">
            <v>B</v>
          </cell>
          <cell r="AR40">
            <v>1</v>
          </cell>
        </row>
        <row r="41">
          <cell r="AE41">
            <v>12937</v>
          </cell>
          <cell r="AF41">
            <v>54</v>
          </cell>
          <cell r="AG41">
            <v>0</v>
          </cell>
          <cell r="AH41" t="str">
            <v>C</v>
          </cell>
          <cell r="AI41" t="str">
            <v>RCP</v>
          </cell>
          <cell r="AJ41" t="str">
            <v xml:space="preserve"> </v>
          </cell>
          <cell r="AK41">
            <v>37.555683732674233</v>
          </cell>
          <cell r="AL41" t="str">
            <v>NC119</v>
          </cell>
          <cell r="AM41">
            <v>5</v>
          </cell>
          <cell r="AN41" t="str">
            <v>113677</v>
          </cell>
          <cell r="AO41" t="str">
            <v>MO</v>
          </cell>
          <cell r="AP41" t="str">
            <v>Monacan loam</v>
          </cell>
          <cell r="AQ41" t="str">
            <v>C</v>
          </cell>
          <cell r="AR41">
            <v>2</v>
          </cell>
        </row>
        <row r="42">
          <cell r="AE42">
            <v>12997</v>
          </cell>
          <cell r="AF42">
            <v>54</v>
          </cell>
          <cell r="AG42">
            <v>0</v>
          </cell>
          <cell r="AH42" t="str">
            <v>C</v>
          </cell>
          <cell r="AI42" t="str">
            <v>RCP</v>
          </cell>
          <cell r="AJ42" t="str">
            <v xml:space="preserve"> </v>
          </cell>
          <cell r="AK42">
            <v>297.99441060257021</v>
          </cell>
          <cell r="AL42" t="str">
            <v>NC119</v>
          </cell>
          <cell r="AM42">
            <v>5</v>
          </cell>
          <cell r="AN42" t="str">
            <v>113677</v>
          </cell>
          <cell r="AO42" t="str">
            <v>MO</v>
          </cell>
          <cell r="AP42" t="str">
            <v>Monacan loam</v>
          </cell>
          <cell r="AQ42" t="str">
            <v>C</v>
          </cell>
          <cell r="AR42">
            <v>2</v>
          </cell>
        </row>
        <row r="43">
          <cell r="AE43">
            <v>13076</v>
          </cell>
          <cell r="AF43">
            <v>54</v>
          </cell>
          <cell r="AG43">
            <v>0</v>
          </cell>
          <cell r="AH43" t="str">
            <v>C</v>
          </cell>
          <cell r="AI43" t="str">
            <v>RCP</v>
          </cell>
          <cell r="AJ43" t="str">
            <v xml:space="preserve"> </v>
          </cell>
          <cell r="AK43">
            <v>72.482916394706066</v>
          </cell>
          <cell r="AL43" t="str">
            <v>NC119</v>
          </cell>
          <cell r="AM43">
            <v>5</v>
          </cell>
          <cell r="AN43" t="str">
            <v>113677</v>
          </cell>
          <cell r="AO43" t="str">
            <v>MO</v>
          </cell>
          <cell r="AP43" t="str">
            <v>Monacan loam</v>
          </cell>
          <cell r="AQ43" t="str">
            <v>C</v>
          </cell>
          <cell r="AR43">
            <v>2</v>
          </cell>
        </row>
        <row r="44">
          <cell r="AE44">
            <v>13154</v>
          </cell>
          <cell r="AF44">
            <v>24</v>
          </cell>
          <cell r="AG44">
            <v>0</v>
          </cell>
          <cell r="AH44" t="str">
            <v>C</v>
          </cell>
          <cell r="AI44" t="str">
            <v>RCP</v>
          </cell>
          <cell r="AJ44" t="str">
            <v xml:space="preserve"> </v>
          </cell>
          <cell r="AK44">
            <v>96.151727026064208</v>
          </cell>
          <cell r="AL44" t="str">
            <v>NC119</v>
          </cell>
          <cell r="AM44">
            <v>5</v>
          </cell>
          <cell r="AN44" t="str">
            <v>113659</v>
          </cell>
          <cell r="AO44" t="str">
            <v>CeD2</v>
          </cell>
          <cell r="AP44" t="str">
            <v>Cecil sandy clay loam, 8 to 15 percent slopes, eroded</v>
          </cell>
          <cell r="AQ44" t="str">
            <v>B</v>
          </cell>
          <cell r="AR44">
            <v>1</v>
          </cell>
        </row>
        <row r="45">
          <cell r="AE45">
            <v>13545</v>
          </cell>
          <cell r="AF45">
            <v>48</v>
          </cell>
          <cell r="AG45">
            <v>0</v>
          </cell>
          <cell r="AH45" t="str">
            <v>C</v>
          </cell>
          <cell r="AI45" t="str">
            <v>CMP</v>
          </cell>
          <cell r="AJ45" t="str">
            <v xml:space="preserve"> </v>
          </cell>
          <cell r="AK45">
            <v>113.71121443211931</v>
          </cell>
          <cell r="AL45" t="str">
            <v>NC119</v>
          </cell>
          <cell r="AM45">
            <v>5</v>
          </cell>
          <cell r="AN45" t="str">
            <v>113688</v>
          </cell>
          <cell r="AO45" t="str">
            <v>Ur</v>
          </cell>
          <cell r="AP45" t="str">
            <v>Urban land</v>
          </cell>
          <cell r="AQ45" t="str">
            <v>N/A</v>
          </cell>
          <cell r="AR45">
            <v>4</v>
          </cell>
        </row>
        <row r="46">
          <cell r="AE46">
            <v>13734</v>
          </cell>
          <cell r="AF46">
            <v>72</v>
          </cell>
          <cell r="AG46">
            <v>96</v>
          </cell>
          <cell r="AH46" t="str">
            <v>R</v>
          </cell>
          <cell r="AI46" t="str">
            <v>RCP</v>
          </cell>
          <cell r="AJ46" t="str">
            <v xml:space="preserve"> </v>
          </cell>
          <cell r="AK46">
            <v>14.76798327569535</v>
          </cell>
          <cell r="AL46" t="str">
            <v>NC119</v>
          </cell>
          <cell r="AM46">
            <v>5</v>
          </cell>
          <cell r="AN46" t="str">
            <v>113678</v>
          </cell>
          <cell r="AO46" t="str">
            <v>MS</v>
          </cell>
          <cell r="AP46" t="str">
            <v>Monacan and Arents soils</v>
          </cell>
          <cell r="AQ46" t="str">
            <v>C</v>
          </cell>
          <cell r="AR46">
            <v>2</v>
          </cell>
        </row>
        <row r="47">
          <cell r="AE47">
            <v>14085</v>
          </cell>
          <cell r="AF47">
            <v>36</v>
          </cell>
          <cell r="AG47">
            <v>0</v>
          </cell>
          <cell r="AH47" t="str">
            <v>C</v>
          </cell>
          <cell r="AI47" t="str">
            <v>RCP</v>
          </cell>
          <cell r="AJ47" t="str">
            <v xml:space="preserve"> </v>
          </cell>
          <cell r="AK47">
            <v>40.48067495463826</v>
          </cell>
          <cell r="AL47" t="str">
            <v>NC119</v>
          </cell>
          <cell r="AM47">
            <v>5</v>
          </cell>
          <cell r="AN47" t="str">
            <v>113677</v>
          </cell>
          <cell r="AO47" t="str">
            <v>MO</v>
          </cell>
          <cell r="AP47" t="str">
            <v>Monacan loam</v>
          </cell>
          <cell r="AQ47" t="str">
            <v>C</v>
          </cell>
          <cell r="AR47">
            <v>2</v>
          </cell>
        </row>
        <row r="48">
          <cell r="AE48">
            <v>14154</v>
          </cell>
          <cell r="AF48">
            <v>15</v>
          </cell>
          <cell r="AG48">
            <v>0</v>
          </cell>
          <cell r="AH48" t="str">
            <v>C</v>
          </cell>
          <cell r="AI48" t="str">
            <v>RCP</v>
          </cell>
          <cell r="AJ48" t="str">
            <v xml:space="preserve"> </v>
          </cell>
          <cell r="AK48">
            <v>49.645187044921613</v>
          </cell>
          <cell r="AL48" t="str">
            <v>NC119</v>
          </cell>
          <cell r="AM48">
            <v>5</v>
          </cell>
          <cell r="AN48" t="str">
            <v>113679</v>
          </cell>
          <cell r="AO48" t="str">
            <v>MeB</v>
          </cell>
          <cell r="AP48" t="str">
            <v>Mecklenburg fine sandy loam, 2 to 8 percent slopes</v>
          </cell>
          <cell r="AQ48" t="str">
            <v>C</v>
          </cell>
          <cell r="AR48">
            <v>2</v>
          </cell>
        </row>
        <row r="49">
          <cell r="AE49">
            <v>14768</v>
          </cell>
          <cell r="AF49">
            <v>60</v>
          </cell>
          <cell r="AG49">
            <v>0</v>
          </cell>
          <cell r="AH49" t="str">
            <v>C</v>
          </cell>
          <cell r="AI49" t="str">
            <v>CMP</v>
          </cell>
          <cell r="AJ49" t="str">
            <v xml:space="preserve"> </v>
          </cell>
          <cell r="AK49">
            <v>24.06299091948528</v>
          </cell>
          <cell r="AL49" t="str">
            <v>NC119</v>
          </cell>
          <cell r="AM49">
            <v>5</v>
          </cell>
          <cell r="AN49" t="str">
            <v>113666</v>
          </cell>
          <cell r="AO49" t="str">
            <v>EnD</v>
          </cell>
          <cell r="AP49" t="str">
            <v>Enon sandy loam, 8 to 15 percent slopes</v>
          </cell>
          <cell r="AQ49" t="str">
            <v>C</v>
          </cell>
          <cell r="AR49">
            <v>2</v>
          </cell>
        </row>
        <row r="50">
          <cell r="AE50">
            <v>14833</v>
          </cell>
          <cell r="AF50">
            <v>15</v>
          </cell>
          <cell r="AG50">
            <v>0</v>
          </cell>
          <cell r="AH50" t="str">
            <v>C</v>
          </cell>
          <cell r="AI50" t="str">
            <v>RCP</v>
          </cell>
          <cell r="AJ50" t="str">
            <v xml:space="preserve"> </v>
          </cell>
          <cell r="AK50">
            <v>89.406942312835156</v>
          </cell>
          <cell r="AL50" t="str">
            <v>NC119</v>
          </cell>
          <cell r="AM50">
            <v>5</v>
          </cell>
          <cell r="AN50" t="str">
            <v>113659</v>
          </cell>
          <cell r="AO50" t="str">
            <v>CeD2</v>
          </cell>
          <cell r="AP50" t="str">
            <v>Cecil sandy clay loam, 8 to 15 percent slopes, eroded</v>
          </cell>
          <cell r="AQ50" t="str">
            <v>B</v>
          </cell>
          <cell r="AR50">
            <v>1</v>
          </cell>
        </row>
        <row r="51">
          <cell r="AE51">
            <v>14920</v>
          </cell>
          <cell r="AF51">
            <v>15</v>
          </cell>
          <cell r="AG51">
            <v>0</v>
          </cell>
          <cell r="AH51" t="str">
            <v>C</v>
          </cell>
          <cell r="AI51" t="str">
            <v>CMP</v>
          </cell>
          <cell r="AJ51" t="str">
            <v xml:space="preserve"> </v>
          </cell>
          <cell r="AK51">
            <v>126.89437906033071</v>
          </cell>
          <cell r="AL51" t="str">
            <v>NC119</v>
          </cell>
          <cell r="AM51">
            <v>5</v>
          </cell>
          <cell r="AN51" t="str">
            <v>113658</v>
          </cell>
          <cell r="AO51" t="str">
            <v>CeB2</v>
          </cell>
          <cell r="AP51" t="str">
            <v>Cecil sandy clay loam, 2 to 8 percent slopes, eroded</v>
          </cell>
          <cell r="AQ51" t="str">
            <v>B</v>
          </cell>
          <cell r="AR51">
            <v>1</v>
          </cell>
        </row>
        <row r="52">
          <cell r="AE52">
            <v>15511</v>
          </cell>
          <cell r="AF52">
            <v>12</v>
          </cell>
          <cell r="AG52">
            <v>0</v>
          </cell>
          <cell r="AH52" t="str">
            <v>C</v>
          </cell>
          <cell r="AI52" t="str">
            <v>RCP</v>
          </cell>
          <cell r="AJ52" t="str">
            <v xml:space="preserve"> </v>
          </cell>
          <cell r="AK52">
            <v>20.446969066366819</v>
          </cell>
          <cell r="AL52" t="str">
            <v>NC119</v>
          </cell>
          <cell r="AM52">
            <v>5</v>
          </cell>
          <cell r="AN52" t="str">
            <v>113672</v>
          </cell>
          <cell r="AO52" t="str">
            <v>HuB</v>
          </cell>
          <cell r="AP52" t="str">
            <v>Helena-Urban land complex, 2 to 8 percent slopes</v>
          </cell>
          <cell r="AQ52" t="str">
            <v>C</v>
          </cell>
          <cell r="AR52">
            <v>2</v>
          </cell>
        </row>
        <row r="53">
          <cell r="AE53">
            <v>16229</v>
          </cell>
          <cell r="AF53">
            <v>72</v>
          </cell>
          <cell r="AG53">
            <v>0</v>
          </cell>
          <cell r="AH53" t="str">
            <v>C</v>
          </cell>
          <cell r="AI53" t="str">
            <v>CMP</v>
          </cell>
          <cell r="AJ53" t="str">
            <v xml:space="preserve"> </v>
          </cell>
          <cell r="AK53">
            <v>118.5856809884061</v>
          </cell>
          <cell r="AL53" t="str">
            <v>NC119</v>
          </cell>
          <cell r="AM53">
            <v>5</v>
          </cell>
          <cell r="AN53" t="str">
            <v>113677</v>
          </cell>
          <cell r="AO53" t="str">
            <v>MO</v>
          </cell>
          <cell r="AP53" t="str">
            <v>Monacan loam</v>
          </cell>
          <cell r="AQ53" t="str">
            <v>C</v>
          </cell>
          <cell r="AR53">
            <v>2</v>
          </cell>
        </row>
        <row r="54">
          <cell r="AE54">
            <v>16431</v>
          </cell>
          <cell r="AF54">
            <v>12</v>
          </cell>
          <cell r="AG54">
            <v>0</v>
          </cell>
          <cell r="AH54" t="str">
            <v>C</v>
          </cell>
          <cell r="AI54" t="str">
            <v>RCP</v>
          </cell>
          <cell r="AJ54" t="str">
            <v xml:space="preserve"> </v>
          </cell>
          <cell r="AK54">
            <v>13.12061928268651</v>
          </cell>
          <cell r="AL54" t="str">
            <v>NC119</v>
          </cell>
          <cell r="AM54">
            <v>5</v>
          </cell>
          <cell r="AN54" t="str">
            <v>113692</v>
          </cell>
          <cell r="AO54" t="str">
            <v>WkB</v>
          </cell>
          <cell r="AP54" t="str">
            <v>Wilkes loam, 4 to 8 percent slopes</v>
          </cell>
          <cell r="AQ54" t="str">
            <v>D</v>
          </cell>
          <cell r="AR54">
            <v>4</v>
          </cell>
        </row>
        <row r="55">
          <cell r="AE55">
            <v>17552</v>
          </cell>
          <cell r="AF55">
            <v>72</v>
          </cell>
          <cell r="AG55">
            <v>0</v>
          </cell>
          <cell r="AH55" t="str">
            <v>C</v>
          </cell>
          <cell r="AI55" t="str">
            <v>CMP</v>
          </cell>
          <cell r="AJ55" t="str">
            <v xml:space="preserve"> </v>
          </cell>
          <cell r="AK55">
            <v>53.680421150869989</v>
          </cell>
          <cell r="AL55" t="str">
            <v>NC119</v>
          </cell>
          <cell r="AM55">
            <v>5</v>
          </cell>
          <cell r="AN55" t="str">
            <v>113677</v>
          </cell>
          <cell r="AO55" t="str">
            <v>MO</v>
          </cell>
          <cell r="AP55" t="str">
            <v>Monacan loam</v>
          </cell>
          <cell r="AQ55" t="str">
            <v>C</v>
          </cell>
          <cell r="AR55">
            <v>2</v>
          </cell>
        </row>
        <row r="56">
          <cell r="AE56">
            <v>17553</v>
          </cell>
          <cell r="AF56">
            <v>36</v>
          </cell>
          <cell r="AG56">
            <v>0</v>
          </cell>
          <cell r="AH56" t="str">
            <v>C</v>
          </cell>
          <cell r="AI56" t="str">
            <v>RCP</v>
          </cell>
          <cell r="AJ56" t="str">
            <v xml:space="preserve"> </v>
          </cell>
          <cell r="AK56">
            <v>120.10091464140331</v>
          </cell>
          <cell r="AL56" t="str">
            <v>NC119</v>
          </cell>
          <cell r="AM56">
            <v>5</v>
          </cell>
          <cell r="AN56" t="str">
            <v>113694</v>
          </cell>
          <cell r="AO56" t="str">
            <v>WkE</v>
          </cell>
          <cell r="AP56" t="str">
            <v>Wilkes loam, 15 to 25 percent slopes</v>
          </cell>
          <cell r="AQ56" t="str">
            <v>D</v>
          </cell>
          <cell r="AR56">
            <v>4</v>
          </cell>
        </row>
        <row r="57">
          <cell r="AE57">
            <v>17732</v>
          </cell>
          <cell r="AF57">
            <v>15</v>
          </cell>
          <cell r="AG57">
            <v>0</v>
          </cell>
          <cell r="AH57" t="str">
            <v>C</v>
          </cell>
          <cell r="AI57" t="str">
            <v>RCP</v>
          </cell>
          <cell r="AJ57" t="str">
            <v xml:space="preserve"> </v>
          </cell>
          <cell r="AK57">
            <v>68.657107728032827</v>
          </cell>
          <cell r="AL57" t="str">
            <v>NC119</v>
          </cell>
          <cell r="AM57">
            <v>5</v>
          </cell>
          <cell r="AN57" t="str">
            <v>113681</v>
          </cell>
          <cell r="AO57" t="str">
            <v>MkB</v>
          </cell>
          <cell r="AP57" t="str">
            <v>Mecklenburg-Urban land complex, 2 to 8 percent slopes</v>
          </cell>
          <cell r="AQ57" t="str">
            <v>C</v>
          </cell>
          <cell r="AR57">
            <v>2</v>
          </cell>
        </row>
        <row r="58">
          <cell r="AE58">
            <v>18056</v>
          </cell>
          <cell r="AF58">
            <v>36</v>
          </cell>
          <cell r="AG58">
            <v>0</v>
          </cell>
          <cell r="AH58" t="str">
            <v>C</v>
          </cell>
          <cell r="AI58" t="str">
            <v>RCP</v>
          </cell>
          <cell r="AJ58" t="str">
            <v xml:space="preserve"> </v>
          </cell>
          <cell r="AK58">
            <v>33.854421811063098</v>
          </cell>
          <cell r="AL58" t="str">
            <v>NC119</v>
          </cell>
          <cell r="AM58">
            <v>5</v>
          </cell>
          <cell r="AN58" t="str">
            <v>113659</v>
          </cell>
          <cell r="AO58" t="str">
            <v>CeD2</v>
          </cell>
          <cell r="AP58" t="str">
            <v>Cecil sandy clay loam, 8 to 15 percent slopes, eroded</v>
          </cell>
          <cell r="AQ58" t="str">
            <v>B</v>
          </cell>
          <cell r="AR58">
            <v>1</v>
          </cell>
        </row>
        <row r="59">
          <cell r="AE59">
            <v>18205</v>
          </cell>
          <cell r="AF59">
            <v>15</v>
          </cell>
          <cell r="AG59">
            <v>0</v>
          </cell>
          <cell r="AH59" t="str">
            <v>C</v>
          </cell>
          <cell r="AI59" t="str">
            <v>RCP</v>
          </cell>
          <cell r="AJ59" t="str">
            <v xml:space="preserve"> </v>
          </cell>
          <cell r="AK59">
            <v>26.513570309398592</v>
          </cell>
          <cell r="AL59" t="str">
            <v>NC119</v>
          </cell>
          <cell r="AM59">
            <v>5</v>
          </cell>
          <cell r="AN59" t="str">
            <v>113658</v>
          </cell>
          <cell r="AO59" t="str">
            <v>CeB2</v>
          </cell>
          <cell r="AP59" t="str">
            <v>Cecil sandy clay loam, 2 to 8 percent slopes, eroded</v>
          </cell>
          <cell r="AQ59" t="str">
            <v>B</v>
          </cell>
          <cell r="AR59">
            <v>1</v>
          </cell>
        </row>
        <row r="60">
          <cell r="AE60">
            <v>18226</v>
          </cell>
          <cell r="AF60">
            <v>15</v>
          </cell>
          <cell r="AG60">
            <v>0</v>
          </cell>
          <cell r="AH60" t="str">
            <v>C</v>
          </cell>
          <cell r="AI60" t="str">
            <v>RCP</v>
          </cell>
          <cell r="AJ60" t="str">
            <v xml:space="preserve"> </v>
          </cell>
          <cell r="AK60">
            <v>49.375551988468452</v>
          </cell>
          <cell r="AL60" t="str">
            <v>NC119</v>
          </cell>
          <cell r="AM60">
            <v>5</v>
          </cell>
          <cell r="AN60" t="str">
            <v>113665</v>
          </cell>
          <cell r="AO60" t="str">
            <v>EnB</v>
          </cell>
          <cell r="AP60" t="str">
            <v>Enon sandy loam, 2 to 8 percent slopes</v>
          </cell>
          <cell r="AQ60" t="str">
            <v>C</v>
          </cell>
          <cell r="AR60">
            <v>2</v>
          </cell>
        </row>
        <row r="61">
          <cell r="AE61">
            <v>18347</v>
          </cell>
          <cell r="AF61">
            <v>48</v>
          </cell>
          <cell r="AG61">
            <v>0</v>
          </cell>
          <cell r="AH61" t="str">
            <v>C</v>
          </cell>
          <cell r="AI61" t="str">
            <v>CMP</v>
          </cell>
          <cell r="AJ61" t="str">
            <v xml:space="preserve"> </v>
          </cell>
          <cell r="AK61">
            <v>115.0560102131076</v>
          </cell>
          <cell r="AL61" t="str">
            <v>NC119</v>
          </cell>
          <cell r="AM61">
            <v>5</v>
          </cell>
          <cell r="AN61" t="str">
            <v>113660</v>
          </cell>
          <cell r="AO61" t="str">
            <v>CuB</v>
          </cell>
          <cell r="AP61" t="str">
            <v>Cecil-Urban land complex, 2 to 8 percent slopes</v>
          </cell>
          <cell r="AQ61" t="str">
            <v>B</v>
          </cell>
          <cell r="AR61">
            <v>1</v>
          </cell>
        </row>
        <row r="62">
          <cell r="AE62">
            <v>19195</v>
          </cell>
          <cell r="AF62">
            <v>18</v>
          </cell>
          <cell r="AG62">
            <v>0</v>
          </cell>
          <cell r="AH62" t="str">
            <v>C</v>
          </cell>
          <cell r="AI62" t="str">
            <v>VCP</v>
          </cell>
          <cell r="AJ62" t="str">
            <v xml:space="preserve"> </v>
          </cell>
          <cell r="AK62">
            <v>197.6850923039265</v>
          </cell>
          <cell r="AL62" t="str">
            <v>NC119</v>
          </cell>
          <cell r="AM62">
            <v>5</v>
          </cell>
          <cell r="AN62" t="str">
            <v>113658</v>
          </cell>
          <cell r="AO62" t="str">
            <v>CeB2</v>
          </cell>
          <cell r="AP62" t="str">
            <v>Cecil sandy clay loam, 2 to 8 percent slopes, eroded</v>
          </cell>
          <cell r="AQ62" t="str">
            <v>B</v>
          </cell>
          <cell r="AR62">
            <v>1</v>
          </cell>
        </row>
        <row r="63">
          <cell r="AE63">
            <v>19275</v>
          </cell>
          <cell r="AF63">
            <v>36</v>
          </cell>
          <cell r="AG63">
            <v>0</v>
          </cell>
          <cell r="AH63" t="str">
            <v>C</v>
          </cell>
          <cell r="AI63" t="str">
            <v>RCP</v>
          </cell>
          <cell r="AJ63" t="str">
            <v xml:space="preserve"> </v>
          </cell>
          <cell r="AK63">
            <v>95.030664316824868</v>
          </cell>
          <cell r="AL63" t="str">
            <v>NC119</v>
          </cell>
          <cell r="AM63">
            <v>5</v>
          </cell>
          <cell r="AN63" t="str">
            <v>113692</v>
          </cell>
          <cell r="AO63" t="str">
            <v>WkB</v>
          </cell>
          <cell r="AP63" t="str">
            <v>Wilkes loam, 4 to 8 percent slopes</v>
          </cell>
          <cell r="AQ63" t="str">
            <v>D</v>
          </cell>
          <cell r="AR63">
            <v>4</v>
          </cell>
        </row>
        <row r="64">
          <cell r="AE64">
            <v>20237</v>
          </cell>
          <cell r="AF64">
            <v>18</v>
          </cell>
          <cell r="AG64">
            <v>0</v>
          </cell>
          <cell r="AH64" t="str">
            <v>C</v>
          </cell>
          <cell r="AI64" t="str">
            <v>RCP</v>
          </cell>
          <cell r="AJ64" t="str">
            <v xml:space="preserve"> </v>
          </cell>
          <cell r="AK64">
            <v>92.1695573181849</v>
          </cell>
          <cell r="AL64" t="str">
            <v>NC119</v>
          </cell>
          <cell r="AM64">
            <v>5</v>
          </cell>
          <cell r="AN64" t="str">
            <v>113693</v>
          </cell>
          <cell r="AO64" t="str">
            <v>WkD</v>
          </cell>
          <cell r="AP64" t="str">
            <v>Wilkes loam, 8 to 15 percent slopes</v>
          </cell>
          <cell r="AQ64" t="str">
            <v>D</v>
          </cell>
          <cell r="AR64">
            <v>4</v>
          </cell>
        </row>
        <row r="65">
          <cell r="AE65">
            <v>20239</v>
          </cell>
          <cell r="AF65">
            <v>15</v>
          </cell>
          <cell r="AG65">
            <v>0</v>
          </cell>
          <cell r="AH65" t="str">
            <v>C</v>
          </cell>
          <cell r="AI65" t="str">
            <v>PE</v>
          </cell>
          <cell r="AJ65" t="str">
            <v xml:space="preserve"> </v>
          </cell>
          <cell r="AK65">
            <v>90.051976954653384</v>
          </cell>
          <cell r="AL65" t="str">
            <v>NC119</v>
          </cell>
          <cell r="AM65">
            <v>5</v>
          </cell>
          <cell r="AN65" t="str">
            <v>113660</v>
          </cell>
          <cell r="AO65" t="str">
            <v>CuB</v>
          </cell>
          <cell r="AP65" t="str">
            <v>Cecil-Urban land complex, 2 to 8 percent slopes</v>
          </cell>
          <cell r="AQ65" t="str">
            <v>B</v>
          </cell>
          <cell r="AR65">
            <v>1</v>
          </cell>
        </row>
        <row r="66">
          <cell r="AE66">
            <v>20324</v>
          </cell>
          <cell r="AF66">
            <v>15</v>
          </cell>
          <cell r="AG66">
            <v>0</v>
          </cell>
          <cell r="AH66" t="str">
            <v>C</v>
          </cell>
          <cell r="AI66" t="str">
            <v>RCP</v>
          </cell>
          <cell r="AJ66" t="str">
            <v xml:space="preserve"> </v>
          </cell>
          <cell r="AK66">
            <v>34.585012696760998</v>
          </cell>
          <cell r="AL66" t="str">
            <v>NC119</v>
          </cell>
          <cell r="AM66">
            <v>5</v>
          </cell>
          <cell r="AN66" t="str">
            <v>113692</v>
          </cell>
          <cell r="AO66" t="str">
            <v>WkB</v>
          </cell>
          <cell r="AP66" t="str">
            <v>Wilkes loam, 4 to 8 percent slopes</v>
          </cell>
          <cell r="AQ66" t="str">
            <v>D</v>
          </cell>
          <cell r="AR66">
            <v>4</v>
          </cell>
        </row>
        <row r="67">
          <cell r="AE67">
            <v>20325</v>
          </cell>
          <cell r="AF67">
            <v>12</v>
          </cell>
          <cell r="AG67">
            <v>0</v>
          </cell>
          <cell r="AH67" t="str">
            <v>C</v>
          </cell>
          <cell r="AI67" t="str">
            <v>PE</v>
          </cell>
          <cell r="AJ67" t="str">
            <v xml:space="preserve"> </v>
          </cell>
          <cell r="AK67">
            <v>19.57042740491843</v>
          </cell>
          <cell r="AL67" t="str">
            <v>NC119</v>
          </cell>
          <cell r="AM67">
            <v>5</v>
          </cell>
          <cell r="AN67" t="str">
            <v>113658</v>
          </cell>
          <cell r="AO67" t="str">
            <v>CeB2</v>
          </cell>
          <cell r="AP67" t="str">
            <v>Cecil sandy clay loam, 2 to 8 percent slopes, eroded</v>
          </cell>
          <cell r="AQ67" t="str">
            <v>B</v>
          </cell>
          <cell r="AR67">
            <v>1</v>
          </cell>
        </row>
        <row r="68">
          <cell r="AE68">
            <v>21345</v>
          </cell>
          <cell r="AF68">
            <v>15</v>
          </cell>
          <cell r="AG68">
            <v>0</v>
          </cell>
          <cell r="AH68" t="str">
            <v>C</v>
          </cell>
          <cell r="AI68" t="str">
            <v>RCP</v>
          </cell>
          <cell r="AJ68" t="str">
            <v xml:space="preserve"> </v>
          </cell>
          <cell r="AK68">
            <v>48.576246109849698</v>
          </cell>
          <cell r="AL68" t="str">
            <v>NC119</v>
          </cell>
          <cell r="AM68">
            <v>5</v>
          </cell>
          <cell r="AN68" t="str">
            <v>113694</v>
          </cell>
          <cell r="AO68" t="str">
            <v>WkE</v>
          </cell>
          <cell r="AP68" t="str">
            <v>Wilkes loam, 15 to 25 percent slopes</v>
          </cell>
          <cell r="AQ68" t="str">
            <v>D</v>
          </cell>
          <cell r="AR68">
            <v>4</v>
          </cell>
        </row>
        <row r="69">
          <cell r="AE69">
            <v>21360</v>
          </cell>
          <cell r="AF69">
            <v>8</v>
          </cell>
          <cell r="AG69">
            <v>0</v>
          </cell>
          <cell r="AH69" t="str">
            <v>C</v>
          </cell>
          <cell r="AI69" t="str">
            <v>VCP</v>
          </cell>
          <cell r="AJ69" t="str">
            <v xml:space="preserve"> </v>
          </cell>
          <cell r="AK69">
            <v>38.422001832453873</v>
          </cell>
          <cell r="AL69" t="str">
            <v>NC119</v>
          </cell>
          <cell r="AM69">
            <v>5</v>
          </cell>
          <cell r="AN69" t="str">
            <v>113658</v>
          </cell>
          <cell r="AO69" t="str">
            <v>CeB2</v>
          </cell>
          <cell r="AP69" t="str">
            <v>Cecil sandy clay loam, 2 to 8 percent slopes, eroded</v>
          </cell>
          <cell r="AQ69" t="str">
            <v>B</v>
          </cell>
          <cell r="AR69">
            <v>1</v>
          </cell>
        </row>
        <row r="70">
          <cell r="AE70">
            <v>21401</v>
          </cell>
          <cell r="AF70">
            <v>48</v>
          </cell>
          <cell r="AG70">
            <v>0</v>
          </cell>
          <cell r="AH70" t="str">
            <v>C</v>
          </cell>
          <cell r="AI70" t="str">
            <v>CMP</v>
          </cell>
          <cell r="AJ70" t="str">
            <v xml:space="preserve"> </v>
          </cell>
          <cell r="AK70">
            <v>449.7525676623311</v>
          </cell>
          <cell r="AL70" t="str">
            <v>NC119</v>
          </cell>
          <cell r="AM70">
            <v>5</v>
          </cell>
          <cell r="AN70" t="str">
            <v>113671</v>
          </cell>
          <cell r="AO70" t="str">
            <v>HeB</v>
          </cell>
          <cell r="AP70" t="str">
            <v>Helena sandy loam, 2 to 8 percent slopes</v>
          </cell>
          <cell r="AQ70" t="str">
            <v>C</v>
          </cell>
          <cell r="AR70">
            <v>2</v>
          </cell>
        </row>
        <row r="71">
          <cell r="AE71">
            <v>21754</v>
          </cell>
          <cell r="AF71">
            <v>24</v>
          </cell>
          <cell r="AG71">
            <v>0</v>
          </cell>
          <cell r="AH71" t="str">
            <v>C</v>
          </cell>
          <cell r="AI71" t="str">
            <v>RCP</v>
          </cell>
          <cell r="AJ71" t="str">
            <v xml:space="preserve"> </v>
          </cell>
          <cell r="AK71">
            <v>163.2439156535219</v>
          </cell>
          <cell r="AL71" t="str">
            <v>NC119</v>
          </cell>
          <cell r="AM71">
            <v>5</v>
          </cell>
          <cell r="AN71" t="str">
            <v>113665</v>
          </cell>
          <cell r="AO71" t="str">
            <v>EnB</v>
          </cell>
          <cell r="AP71" t="str">
            <v>Enon sandy loam, 2 to 8 percent slopes</v>
          </cell>
          <cell r="AQ71" t="str">
            <v>C</v>
          </cell>
          <cell r="AR71">
            <v>2</v>
          </cell>
        </row>
        <row r="72">
          <cell r="AE72">
            <v>22217</v>
          </cell>
          <cell r="AF72">
            <v>24</v>
          </cell>
          <cell r="AG72">
            <v>0</v>
          </cell>
          <cell r="AH72" t="str">
            <v>C</v>
          </cell>
          <cell r="AI72" t="str">
            <v>RCP</v>
          </cell>
          <cell r="AJ72" t="str">
            <v xml:space="preserve"> </v>
          </cell>
          <cell r="AK72">
            <v>33.341479216381288</v>
          </cell>
          <cell r="AL72" t="str">
            <v>NC119</v>
          </cell>
          <cell r="AM72">
            <v>5</v>
          </cell>
          <cell r="AN72" t="str">
            <v>113660</v>
          </cell>
          <cell r="AO72" t="str">
            <v>CuB</v>
          </cell>
          <cell r="AP72" t="str">
            <v>Cecil-Urban land complex, 2 to 8 percent slopes</v>
          </cell>
          <cell r="AQ72" t="str">
            <v>B</v>
          </cell>
          <cell r="AR72">
            <v>1</v>
          </cell>
        </row>
        <row r="73">
          <cell r="AE73">
            <v>22234</v>
          </cell>
          <cell r="AF73">
            <v>24</v>
          </cell>
          <cell r="AG73">
            <v>0</v>
          </cell>
          <cell r="AH73" t="str">
            <v>C</v>
          </cell>
          <cell r="AI73" t="str">
            <v>RCP</v>
          </cell>
          <cell r="AJ73" t="str">
            <v xml:space="preserve"> </v>
          </cell>
          <cell r="AK73">
            <v>155.09975893765741</v>
          </cell>
          <cell r="AL73" t="str">
            <v>NC119</v>
          </cell>
          <cell r="AM73">
            <v>5</v>
          </cell>
          <cell r="AN73" t="str">
            <v>113695</v>
          </cell>
          <cell r="AO73" t="str">
            <v>WkF</v>
          </cell>
          <cell r="AP73" t="str">
            <v>Wilkes loam, 25 to 45 percent slopes</v>
          </cell>
          <cell r="AQ73" t="str">
            <v>D</v>
          </cell>
          <cell r="AR73">
            <v>4</v>
          </cell>
        </row>
        <row r="74">
          <cell r="AE74">
            <v>22273</v>
          </cell>
          <cell r="AF74">
            <v>24</v>
          </cell>
          <cell r="AG74">
            <v>0</v>
          </cell>
          <cell r="AH74" t="str">
            <v>C</v>
          </cell>
          <cell r="AI74" t="str">
            <v>RCP</v>
          </cell>
          <cell r="AJ74" t="str">
            <v xml:space="preserve"> </v>
          </cell>
          <cell r="AK74">
            <v>89.839991466399709</v>
          </cell>
          <cell r="AL74" t="str">
            <v>NC119</v>
          </cell>
          <cell r="AM74">
            <v>5</v>
          </cell>
          <cell r="AN74" t="str">
            <v>113659</v>
          </cell>
          <cell r="AO74" t="str">
            <v>CeD2</v>
          </cell>
          <cell r="AP74" t="str">
            <v>Cecil sandy clay loam, 8 to 15 percent slopes, eroded</v>
          </cell>
          <cell r="AQ74" t="str">
            <v>B</v>
          </cell>
          <cell r="AR74">
            <v>1</v>
          </cell>
        </row>
        <row r="75">
          <cell r="AE75">
            <v>22815</v>
          </cell>
          <cell r="AF75">
            <v>18</v>
          </cell>
          <cell r="AG75">
            <v>0</v>
          </cell>
          <cell r="AH75" t="str">
            <v>C</v>
          </cell>
          <cell r="AI75" t="str">
            <v>RCP</v>
          </cell>
          <cell r="AJ75" t="str">
            <v xml:space="preserve"> </v>
          </cell>
          <cell r="AK75">
            <v>191.08901812191351</v>
          </cell>
          <cell r="AL75" t="str">
            <v>NC119</v>
          </cell>
          <cell r="AM75">
            <v>5</v>
          </cell>
          <cell r="AN75" t="str">
            <v>113693</v>
          </cell>
          <cell r="AO75" t="str">
            <v>WkD</v>
          </cell>
          <cell r="AP75" t="str">
            <v>Wilkes loam, 8 to 15 percent slopes</v>
          </cell>
          <cell r="AQ75" t="str">
            <v>D</v>
          </cell>
          <cell r="AR75">
            <v>4</v>
          </cell>
        </row>
        <row r="76">
          <cell r="AE76">
            <v>22820</v>
          </cell>
          <cell r="AF76">
            <v>15</v>
          </cell>
          <cell r="AG76">
            <v>0</v>
          </cell>
          <cell r="AH76" t="str">
            <v>C</v>
          </cell>
          <cell r="AI76" t="str">
            <v>RCP</v>
          </cell>
          <cell r="AJ76" t="str">
            <v xml:space="preserve"> </v>
          </cell>
          <cell r="AK76">
            <v>152.9064681264945</v>
          </cell>
          <cell r="AL76" t="str">
            <v>NC119</v>
          </cell>
          <cell r="AM76">
            <v>5</v>
          </cell>
          <cell r="AN76" t="str">
            <v>113692</v>
          </cell>
          <cell r="AO76" t="str">
            <v>WkB</v>
          </cell>
          <cell r="AP76" t="str">
            <v>Wilkes loam, 4 to 8 percent slopes</v>
          </cell>
          <cell r="AQ76" t="str">
            <v>D</v>
          </cell>
          <cell r="AR76">
            <v>4</v>
          </cell>
        </row>
        <row r="77">
          <cell r="AE77">
            <v>23280</v>
          </cell>
          <cell r="AF77">
            <v>18</v>
          </cell>
          <cell r="AG77">
            <v>0</v>
          </cell>
          <cell r="AH77" t="str">
            <v>C</v>
          </cell>
          <cell r="AI77" t="str">
            <v>RCP</v>
          </cell>
          <cell r="AJ77" t="str">
            <v xml:space="preserve"> </v>
          </cell>
          <cell r="AK77">
            <v>235.05795151636991</v>
          </cell>
          <cell r="AL77" t="str">
            <v>NC119</v>
          </cell>
          <cell r="AM77">
            <v>5</v>
          </cell>
          <cell r="AN77" t="str">
            <v>113659</v>
          </cell>
          <cell r="AO77" t="str">
            <v>CeD2</v>
          </cell>
          <cell r="AP77" t="str">
            <v>Cecil sandy clay loam, 8 to 15 percent slopes, eroded</v>
          </cell>
          <cell r="AQ77" t="str">
            <v>B</v>
          </cell>
          <cell r="AR77">
            <v>1</v>
          </cell>
        </row>
        <row r="78">
          <cell r="AE78">
            <v>23527</v>
          </cell>
          <cell r="AF78">
            <v>18</v>
          </cell>
          <cell r="AG78">
            <v>0</v>
          </cell>
          <cell r="AH78" t="str">
            <v>C</v>
          </cell>
          <cell r="AI78" t="str">
            <v>RCP</v>
          </cell>
          <cell r="AJ78" t="str">
            <v xml:space="preserve"> </v>
          </cell>
          <cell r="AK78">
            <v>31.23155189010987</v>
          </cell>
          <cell r="AL78" t="str">
            <v>NC119</v>
          </cell>
          <cell r="AM78">
            <v>5</v>
          </cell>
          <cell r="AN78" t="str">
            <v>113688</v>
          </cell>
          <cell r="AO78" t="str">
            <v>Ur</v>
          </cell>
          <cell r="AP78" t="str">
            <v>Urban land</v>
          </cell>
          <cell r="AQ78" t="str">
            <v>N/A</v>
          </cell>
          <cell r="AR78">
            <v>4</v>
          </cell>
        </row>
        <row r="79">
          <cell r="AE79">
            <v>23788</v>
          </cell>
          <cell r="AF79">
            <v>15</v>
          </cell>
          <cell r="AG79">
            <v>0</v>
          </cell>
          <cell r="AH79" t="str">
            <v>C</v>
          </cell>
          <cell r="AI79" t="str">
            <v>RCP</v>
          </cell>
          <cell r="AJ79" t="str">
            <v xml:space="preserve"> </v>
          </cell>
          <cell r="AK79">
            <v>99.268012349354848</v>
          </cell>
          <cell r="AL79" t="str">
            <v>NC119</v>
          </cell>
          <cell r="AM79">
            <v>5</v>
          </cell>
          <cell r="AN79" t="str">
            <v>113671</v>
          </cell>
          <cell r="AO79" t="str">
            <v>HeB</v>
          </cell>
          <cell r="AP79" t="str">
            <v>Helena sandy loam, 2 to 8 percent slopes</v>
          </cell>
          <cell r="AQ79" t="str">
            <v>C</v>
          </cell>
          <cell r="AR79">
            <v>2</v>
          </cell>
        </row>
        <row r="80">
          <cell r="AE80">
            <v>23876</v>
          </cell>
          <cell r="AF80">
            <v>24</v>
          </cell>
          <cell r="AG80">
            <v>0</v>
          </cell>
          <cell r="AH80" t="str">
            <v>C</v>
          </cell>
          <cell r="AI80" t="str">
            <v>RCP</v>
          </cell>
          <cell r="AJ80" t="str">
            <v xml:space="preserve"> </v>
          </cell>
          <cell r="AK80">
            <v>25.723193524266069</v>
          </cell>
          <cell r="AL80" t="str">
            <v>NC119</v>
          </cell>
          <cell r="AM80">
            <v>5</v>
          </cell>
          <cell r="AN80" t="str">
            <v>113666</v>
          </cell>
          <cell r="AO80" t="str">
            <v>EnD</v>
          </cell>
          <cell r="AP80" t="str">
            <v>Enon sandy loam, 8 to 15 percent slopes</v>
          </cell>
          <cell r="AQ80" t="str">
            <v>C</v>
          </cell>
          <cell r="AR80">
            <v>2</v>
          </cell>
        </row>
        <row r="81">
          <cell r="AE81">
            <v>24567</v>
          </cell>
          <cell r="AF81">
            <v>24</v>
          </cell>
          <cell r="AG81">
            <v>0</v>
          </cell>
          <cell r="AH81" t="str">
            <v>C</v>
          </cell>
          <cell r="AI81" t="str">
            <v>RCP</v>
          </cell>
          <cell r="AJ81" t="str">
            <v xml:space="preserve"> </v>
          </cell>
          <cell r="AK81">
            <v>84.609742214152732</v>
          </cell>
          <cell r="AL81" t="str">
            <v>NC119</v>
          </cell>
          <cell r="AM81">
            <v>5</v>
          </cell>
          <cell r="AN81" t="str">
            <v>113683</v>
          </cell>
          <cell r="AO81" t="str">
            <v>PaE</v>
          </cell>
          <cell r="AP81" t="str">
            <v>Pacolet sandy loam, 15 to 25 percent slopes</v>
          </cell>
          <cell r="AQ81" t="str">
            <v>B</v>
          </cell>
          <cell r="AR81">
            <v>1</v>
          </cell>
        </row>
        <row r="82">
          <cell r="AE82">
            <v>24754</v>
          </cell>
          <cell r="AF82">
            <v>24</v>
          </cell>
          <cell r="AG82">
            <v>0</v>
          </cell>
          <cell r="AH82" t="str">
            <v>C</v>
          </cell>
          <cell r="AI82" t="str">
            <v>RCP</v>
          </cell>
          <cell r="AJ82" t="str">
            <v xml:space="preserve"> </v>
          </cell>
          <cell r="AK82">
            <v>133.7132318894262</v>
          </cell>
          <cell r="AL82" t="str">
            <v>NC119</v>
          </cell>
          <cell r="AM82">
            <v>5</v>
          </cell>
          <cell r="AN82" t="str">
            <v>113677</v>
          </cell>
          <cell r="AO82" t="str">
            <v>MO</v>
          </cell>
          <cell r="AP82" t="str">
            <v>Monacan loam</v>
          </cell>
          <cell r="AQ82" t="str">
            <v>C</v>
          </cell>
          <cell r="AR82">
            <v>2</v>
          </cell>
        </row>
        <row r="83">
          <cell r="AE83">
            <v>24869</v>
          </cell>
          <cell r="AF83">
            <v>24</v>
          </cell>
          <cell r="AG83">
            <v>0</v>
          </cell>
          <cell r="AH83" t="str">
            <v>C</v>
          </cell>
          <cell r="AI83" t="str">
            <v>RCP</v>
          </cell>
          <cell r="AJ83" t="str">
            <v xml:space="preserve"> </v>
          </cell>
          <cell r="AK83">
            <v>39.655676156838439</v>
          </cell>
          <cell r="AL83" t="str">
            <v>NC119</v>
          </cell>
          <cell r="AM83">
            <v>5</v>
          </cell>
          <cell r="AN83" t="str">
            <v>113683</v>
          </cell>
          <cell r="AO83" t="str">
            <v>PaE</v>
          </cell>
          <cell r="AP83" t="str">
            <v>Pacolet sandy loam, 15 to 25 percent slopes</v>
          </cell>
          <cell r="AQ83" t="str">
            <v>B</v>
          </cell>
          <cell r="AR83">
            <v>1</v>
          </cell>
        </row>
        <row r="84">
          <cell r="AE84">
            <v>25425</v>
          </cell>
          <cell r="AF84">
            <v>12</v>
          </cell>
          <cell r="AG84">
            <v>0</v>
          </cell>
          <cell r="AH84" t="str">
            <v>C</v>
          </cell>
          <cell r="AI84" t="str">
            <v>PE</v>
          </cell>
          <cell r="AJ84" t="str">
            <v xml:space="preserve"> </v>
          </cell>
          <cell r="AK84">
            <v>158.23922887160731</v>
          </cell>
          <cell r="AL84" t="str">
            <v>NC119</v>
          </cell>
          <cell r="AM84">
            <v>5</v>
          </cell>
          <cell r="AN84" t="str">
            <v>113688</v>
          </cell>
          <cell r="AO84" t="str">
            <v>Ur</v>
          </cell>
          <cell r="AP84" t="str">
            <v>Urban land</v>
          </cell>
          <cell r="AQ84" t="str">
            <v>N/A</v>
          </cell>
          <cell r="AR84">
            <v>4</v>
          </cell>
        </row>
        <row r="85">
          <cell r="AE85">
            <v>25501</v>
          </cell>
          <cell r="AF85">
            <v>54</v>
          </cell>
          <cell r="AG85">
            <v>0</v>
          </cell>
          <cell r="AH85" t="str">
            <v>C</v>
          </cell>
          <cell r="AI85" t="str">
            <v>CMP</v>
          </cell>
          <cell r="AJ85" t="str">
            <v xml:space="preserve"> </v>
          </cell>
          <cell r="AK85">
            <v>158.70495475312009</v>
          </cell>
          <cell r="AL85" t="str">
            <v>NC119</v>
          </cell>
          <cell r="AM85">
            <v>5</v>
          </cell>
          <cell r="AN85" t="str">
            <v>113661</v>
          </cell>
          <cell r="AO85" t="str">
            <v>CuD</v>
          </cell>
          <cell r="AP85" t="str">
            <v>Cecil-Urban land complex, 8 to 15 percent slopes</v>
          </cell>
          <cell r="AQ85" t="str">
            <v>B</v>
          </cell>
          <cell r="AR85">
            <v>1</v>
          </cell>
        </row>
        <row r="86">
          <cell r="AE86">
            <v>25692</v>
          </cell>
          <cell r="AF86">
            <v>15</v>
          </cell>
          <cell r="AG86">
            <v>0</v>
          </cell>
          <cell r="AH86" t="str">
            <v>C</v>
          </cell>
          <cell r="AI86" t="str">
            <v>RCP</v>
          </cell>
          <cell r="AJ86" t="str">
            <v xml:space="preserve"> </v>
          </cell>
          <cell r="AK86">
            <v>89.540670000280883</v>
          </cell>
          <cell r="AL86" t="str">
            <v>NC119</v>
          </cell>
          <cell r="AM86">
            <v>5</v>
          </cell>
          <cell r="AN86" t="str">
            <v>113659</v>
          </cell>
          <cell r="AO86" t="str">
            <v>CeD2</v>
          </cell>
          <cell r="AP86" t="str">
            <v>Cecil sandy clay loam, 8 to 15 percent slopes, eroded</v>
          </cell>
          <cell r="AQ86" t="str">
            <v>B</v>
          </cell>
          <cell r="AR86">
            <v>1</v>
          </cell>
        </row>
        <row r="87">
          <cell r="AE87">
            <v>25884</v>
          </cell>
          <cell r="AF87">
            <v>60</v>
          </cell>
          <cell r="AG87">
            <v>0</v>
          </cell>
          <cell r="AH87" t="str">
            <v>C</v>
          </cell>
          <cell r="AI87" t="str">
            <v>CMP</v>
          </cell>
          <cell r="AJ87" t="str">
            <v xml:space="preserve"> </v>
          </cell>
          <cell r="AK87">
            <v>272.07144148466813</v>
          </cell>
          <cell r="AL87" t="str">
            <v>NC119</v>
          </cell>
          <cell r="AM87">
            <v>5</v>
          </cell>
          <cell r="AN87" t="str">
            <v>113661</v>
          </cell>
          <cell r="AO87" t="str">
            <v>CuD</v>
          </cell>
          <cell r="AP87" t="str">
            <v>Cecil-Urban land complex, 8 to 15 percent slopes</v>
          </cell>
          <cell r="AQ87" t="str">
            <v>B</v>
          </cell>
          <cell r="AR87">
            <v>1</v>
          </cell>
        </row>
        <row r="88">
          <cell r="AE88">
            <v>25895</v>
          </cell>
          <cell r="AF88">
            <v>24</v>
          </cell>
          <cell r="AG88">
            <v>0</v>
          </cell>
          <cell r="AH88" t="str">
            <v>C</v>
          </cell>
          <cell r="AI88" t="str">
            <v>CMP</v>
          </cell>
          <cell r="AJ88" t="str">
            <v xml:space="preserve"> </v>
          </cell>
          <cell r="AK88">
            <v>202.64982648630101</v>
          </cell>
          <cell r="AL88" t="str">
            <v>NC119</v>
          </cell>
          <cell r="AM88">
            <v>5</v>
          </cell>
          <cell r="AN88" t="str">
            <v>113681</v>
          </cell>
          <cell r="AO88" t="str">
            <v>MkB</v>
          </cell>
          <cell r="AP88" t="str">
            <v>Mecklenburg-Urban land complex, 2 to 8 percent slopes</v>
          </cell>
          <cell r="AQ88" t="str">
            <v>C</v>
          </cell>
          <cell r="AR88">
            <v>2</v>
          </cell>
        </row>
        <row r="89">
          <cell r="AE89">
            <v>26002</v>
          </cell>
          <cell r="AF89">
            <v>18</v>
          </cell>
          <cell r="AG89">
            <v>0</v>
          </cell>
          <cell r="AH89" t="str">
            <v>C</v>
          </cell>
          <cell r="AI89" t="str">
            <v>RCP</v>
          </cell>
          <cell r="AJ89" t="str">
            <v xml:space="preserve"> </v>
          </cell>
          <cell r="AK89">
            <v>105.475770861174</v>
          </cell>
          <cell r="AL89" t="str">
            <v>NC119</v>
          </cell>
          <cell r="AM89">
            <v>5</v>
          </cell>
          <cell r="AN89" t="str">
            <v>113658</v>
          </cell>
          <cell r="AO89" t="str">
            <v>CeB2</v>
          </cell>
          <cell r="AP89" t="str">
            <v>Cecil sandy clay loam, 2 to 8 percent slopes, eroded</v>
          </cell>
          <cell r="AQ89" t="str">
            <v>B</v>
          </cell>
          <cell r="AR89">
            <v>1</v>
          </cell>
        </row>
        <row r="90">
          <cell r="AE90">
            <v>26013</v>
          </cell>
          <cell r="AF90">
            <v>48</v>
          </cell>
          <cell r="AG90">
            <v>0</v>
          </cell>
          <cell r="AH90" t="str">
            <v>C</v>
          </cell>
          <cell r="AI90" t="str">
            <v>RCP</v>
          </cell>
          <cell r="AJ90" t="str">
            <v xml:space="preserve"> </v>
          </cell>
          <cell r="AK90">
            <v>180.98918190638349</v>
          </cell>
          <cell r="AL90" t="str">
            <v>NC119</v>
          </cell>
          <cell r="AM90">
            <v>5</v>
          </cell>
          <cell r="AN90" t="str">
            <v>113659</v>
          </cell>
          <cell r="AO90" t="str">
            <v>CeD2</v>
          </cell>
          <cell r="AP90" t="str">
            <v>Cecil sandy clay loam, 8 to 15 percent slopes, eroded</v>
          </cell>
          <cell r="AQ90" t="str">
            <v>B</v>
          </cell>
          <cell r="AR90">
            <v>1</v>
          </cell>
        </row>
        <row r="91">
          <cell r="AE91">
            <v>26559</v>
          </cell>
          <cell r="AF91">
            <v>15</v>
          </cell>
          <cell r="AG91">
            <v>0</v>
          </cell>
          <cell r="AH91" t="str">
            <v>C</v>
          </cell>
          <cell r="AI91" t="str">
            <v>RCP</v>
          </cell>
          <cell r="AJ91" t="str">
            <v xml:space="preserve"> </v>
          </cell>
          <cell r="AK91">
            <v>189.51049911239309</v>
          </cell>
          <cell r="AL91" t="str">
            <v>NC119</v>
          </cell>
          <cell r="AM91">
            <v>5</v>
          </cell>
          <cell r="AN91" t="str">
            <v>113679</v>
          </cell>
          <cell r="AO91" t="str">
            <v>MeB</v>
          </cell>
          <cell r="AP91" t="str">
            <v>Mecklenburg fine sandy loam, 2 to 8 percent slopes</v>
          </cell>
          <cell r="AQ91" t="str">
            <v>C</v>
          </cell>
          <cell r="AR91">
            <v>2</v>
          </cell>
        </row>
        <row r="92">
          <cell r="AE92">
            <v>26642</v>
          </cell>
          <cell r="AF92">
            <v>15</v>
          </cell>
          <cell r="AG92">
            <v>0</v>
          </cell>
          <cell r="AH92" t="str">
            <v>C</v>
          </cell>
          <cell r="AI92" t="str">
            <v>RCP</v>
          </cell>
          <cell r="AJ92" t="str">
            <v xml:space="preserve"> </v>
          </cell>
          <cell r="AK92">
            <v>20.632908840423351</v>
          </cell>
          <cell r="AL92" t="str">
            <v>NC119</v>
          </cell>
          <cell r="AM92">
            <v>5</v>
          </cell>
          <cell r="AN92" t="str">
            <v>113659</v>
          </cell>
          <cell r="AO92" t="str">
            <v>CeD2</v>
          </cell>
          <cell r="AP92" t="str">
            <v>Cecil sandy clay loam, 8 to 15 percent slopes, eroded</v>
          </cell>
          <cell r="AQ92" t="str">
            <v>B</v>
          </cell>
          <cell r="AR92">
            <v>1</v>
          </cell>
        </row>
        <row r="93">
          <cell r="AE93">
            <v>26899</v>
          </cell>
          <cell r="AF93">
            <v>72</v>
          </cell>
          <cell r="AG93">
            <v>0</v>
          </cell>
          <cell r="AH93" t="str">
            <v>C</v>
          </cell>
          <cell r="AI93" t="str">
            <v>CMP</v>
          </cell>
          <cell r="AJ93" t="str">
            <v xml:space="preserve"> </v>
          </cell>
          <cell r="AK93">
            <v>75.531585316170322</v>
          </cell>
          <cell r="AL93" t="str">
            <v>NC119</v>
          </cell>
          <cell r="AM93">
            <v>5</v>
          </cell>
          <cell r="AN93" t="str">
            <v>113672</v>
          </cell>
          <cell r="AO93" t="str">
            <v>HuB</v>
          </cell>
          <cell r="AP93" t="str">
            <v>Helena-Urban land complex, 2 to 8 percent slopes</v>
          </cell>
          <cell r="AQ93" t="str">
            <v>C</v>
          </cell>
          <cell r="AR93">
            <v>2</v>
          </cell>
        </row>
        <row r="94">
          <cell r="AE94">
            <v>27090</v>
          </cell>
          <cell r="AF94">
            <v>60</v>
          </cell>
          <cell r="AG94">
            <v>0</v>
          </cell>
          <cell r="AH94" t="str">
            <v>C</v>
          </cell>
          <cell r="AI94" t="str">
            <v>CMP</v>
          </cell>
          <cell r="AJ94" t="str">
            <v xml:space="preserve"> </v>
          </cell>
          <cell r="AK94">
            <v>60.565789324388462</v>
          </cell>
          <cell r="AL94" t="str">
            <v>NC119</v>
          </cell>
          <cell r="AM94">
            <v>5</v>
          </cell>
          <cell r="AN94" t="str">
            <v>113677</v>
          </cell>
          <cell r="AO94" t="str">
            <v>MO</v>
          </cell>
          <cell r="AP94" t="str">
            <v>Monacan loam</v>
          </cell>
          <cell r="AQ94" t="str">
            <v>C</v>
          </cell>
          <cell r="AR94">
            <v>2</v>
          </cell>
        </row>
        <row r="95">
          <cell r="AE95">
            <v>27105</v>
          </cell>
          <cell r="AF95">
            <v>18</v>
          </cell>
          <cell r="AG95">
            <v>0</v>
          </cell>
          <cell r="AH95" t="str">
            <v>C</v>
          </cell>
          <cell r="AI95" t="str">
            <v>PE</v>
          </cell>
          <cell r="AJ95" t="str">
            <v xml:space="preserve"> </v>
          </cell>
          <cell r="AK95">
            <v>51.129495643931207</v>
          </cell>
          <cell r="AL95" t="str">
            <v>NC119</v>
          </cell>
          <cell r="AM95">
            <v>5</v>
          </cell>
          <cell r="AN95" t="str">
            <v>113688</v>
          </cell>
          <cell r="AO95" t="str">
            <v>Ur</v>
          </cell>
          <cell r="AP95" t="str">
            <v>Urban land</v>
          </cell>
          <cell r="AQ95" t="str">
            <v>N/A</v>
          </cell>
          <cell r="AR95">
            <v>4</v>
          </cell>
        </row>
        <row r="96">
          <cell r="AE96">
            <v>27274</v>
          </cell>
          <cell r="AF96">
            <v>36</v>
          </cell>
          <cell r="AG96">
            <v>0</v>
          </cell>
          <cell r="AH96" t="str">
            <v>C</v>
          </cell>
          <cell r="AI96" t="str">
            <v>RCP</v>
          </cell>
          <cell r="AJ96" t="str">
            <v xml:space="preserve"> </v>
          </cell>
          <cell r="AK96">
            <v>126.9565334433414</v>
          </cell>
          <cell r="AL96" t="str">
            <v>NC119</v>
          </cell>
          <cell r="AM96">
            <v>5</v>
          </cell>
          <cell r="AN96" t="str">
            <v>113658</v>
          </cell>
          <cell r="AO96" t="str">
            <v>CeB2</v>
          </cell>
          <cell r="AP96" t="str">
            <v>Cecil sandy clay loam, 2 to 8 percent slopes, eroded</v>
          </cell>
          <cell r="AQ96" t="str">
            <v>B</v>
          </cell>
          <cell r="AR96">
            <v>1</v>
          </cell>
        </row>
        <row r="97">
          <cell r="AE97">
            <v>27371</v>
          </cell>
          <cell r="AF97">
            <v>15</v>
          </cell>
          <cell r="AG97">
            <v>0</v>
          </cell>
          <cell r="AH97" t="str">
            <v>C</v>
          </cell>
          <cell r="AI97" t="str">
            <v>RCP</v>
          </cell>
          <cell r="AJ97" t="str">
            <v xml:space="preserve"> </v>
          </cell>
          <cell r="AK97">
            <v>301.40503345632419</v>
          </cell>
          <cell r="AL97" t="str">
            <v>NC119</v>
          </cell>
          <cell r="AM97">
            <v>5</v>
          </cell>
          <cell r="AN97" t="str">
            <v>113665</v>
          </cell>
          <cell r="AO97" t="str">
            <v>EnB</v>
          </cell>
          <cell r="AP97" t="str">
            <v>Enon sandy loam, 2 to 8 percent slopes</v>
          </cell>
          <cell r="AQ97" t="str">
            <v>C</v>
          </cell>
          <cell r="AR97">
            <v>2</v>
          </cell>
        </row>
        <row r="98">
          <cell r="AE98">
            <v>27372</v>
          </cell>
          <cell r="AF98">
            <v>24</v>
          </cell>
          <cell r="AG98">
            <v>0</v>
          </cell>
          <cell r="AH98" t="str">
            <v>C</v>
          </cell>
          <cell r="AI98" t="str">
            <v>PE</v>
          </cell>
          <cell r="AJ98" t="str">
            <v xml:space="preserve"> </v>
          </cell>
          <cell r="AK98">
            <v>17.45271890306902</v>
          </cell>
          <cell r="AL98" t="str">
            <v>NC119</v>
          </cell>
          <cell r="AM98">
            <v>5</v>
          </cell>
          <cell r="AN98" t="str">
            <v>113688</v>
          </cell>
          <cell r="AO98" t="str">
            <v>Ur</v>
          </cell>
          <cell r="AP98" t="str">
            <v>Urban land</v>
          </cell>
          <cell r="AQ98" t="str">
            <v>N/A</v>
          </cell>
          <cell r="AR98">
            <v>4</v>
          </cell>
        </row>
        <row r="99">
          <cell r="AE99">
            <v>27374</v>
          </cell>
          <cell r="AF99">
            <v>60</v>
          </cell>
          <cell r="AG99">
            <v>0</v>
          </cell>
          <cell r="AH99" t="str">
            <v>C</v>
          </cell>
          <cell r="AI99" t="str">
            <v>RCP</v>
          </cell>
          <cell r="AJ99" t="str">
            <v xml:space="preserve"> </v>
          </cell>
          <cell r="AK99">
            <v>101.4416215390562</v>
          </cell>
          <cell r="AL99" t="str">
            <v>NC119</v>
          </cell>
          <cell r="AM99">
            <v>5</v>
          </cell>
          <cell r="AN99" t="str">
            <v>113693</v>
          </cell>
          <cell r="AO99" t="str">
            <v>WkD</v>
          </cell>
          <cell r="AP99" t="str">
            <v>Wilkes loam, 8 to 15 percent slopes</v>
          </cell>
          <cell r="AQ99" t="str">
            <v>D</v>
          </cell>
          <cell r="AR99">
            <v>4</v>
          </cell>
        </row>
        <row r="100">
          <cell r="AE100">
            <v>27397</v>
          </cell>
          <cell r="AF100">
            <v>24</v>
          </cell>
          <cell r="AG100">
            <v>0</v>
          </cell>
          <cell r="AH100" t="str">
            <v>C</v>
          </cell>
          <cell r="AI100" t="str">
            <v>RCP</v>
          </cell>
          <cell r="AJ100" t="str">
            <v xml:space="preserve"> </v>
          </cell>
          <cell r="AK100">
            <v>229.82699195632969</v>
          </cell>
          <cell r="AL100" t="str">
            <v>NC119</v>
          </cell>
          <cell r="AM100">
            <v>5</v>
          </cell>
          <cell r="AN100" t="str">
            <v>113659</v>
          </cell>
          <cell r="AO100" t="str">
            <v>CeD2</v>
          </cell>
          <cell r="AP100" t="str">
            <v>Cecil sandy clay loam, 8 to 15 percent slopes, eroded</v>
          </cell>
          <cell r="AQ100" t="str">
            <v>B</v>
          </cell>
          <cell r="AR100">
            <v>1</v>
          </cell>
        </row>
        <row r="101">
          <cell r="AE101">
            <v>27780</v>
          </cell>
          <cell r="AF101">
            <v>18</v>
          </cell>
          <cell r="AG101">
            <v>0</v>
          </cell>
          <cell r="AH101" t="str">
            <v>C</v>
          </cell>
          <cell r="AI101" t="str">
            <v>RCP</v>
          </cell>
          <cell r="AJ101" t="str">
            <v xml:space="preserve"> </v>
          </cell>
          <cell r="AK101">
            <v>168.3067909080855</v>
          </cell>
          <cell r="AL101" t="str">
            <v>NC119</v>
          </cell>
          <cell r="AM101">
            <v>5</v>
          </cell>
          <cell r="AN101" t="str">
            <v>113665</v>
          </cell>
          <cell r="AO101" t="str">
            <v>EnB</v>
          </cell>
          <cell r="AP101" t="str">
            <v>Enon sandy loam, 2 to 8 percent slopes</v>
          </cell>
          <cell r="AQ101" t="str">
            <v>C</v>
          </cell>
          <cell r="AR101">
            <v>2</v>
          </cell>
        </row>
        <row r="102">
          <cell r="AE102">
            <v>28768</v>
          </cell>
          <cell r="AF102">
            <v>15</v>
          </cell>
          <cell r="AG102">
            <v>0</v>
          </cell>
          <cell r="AH102" t="str">
            <v>C</v>
          </cell>
          <cell r="AI102" t="str">
            <v>RCP</v>
          </cell>
          <cell r="AJ102" t="str">
            <v xml:space="preserve"> </v>
          </cell>
          <cell r="AK102">
            <v>40.551679601783533</v>
          </cell>
          <cell r="AL102" t="str">
            <v>NC119</v>
          </cell>
          <cell r="AM102">
            <v>5</v>
          </cell>
          <cell r="AN102" t="str">
            <v>113658</v>
          </cell>
          <cell r="AO102" t="str">
            <v>CeB2</v>
          </cell>
          <cell r="AP102" t="str">
            <v>Cecil sandy clay loam, 2 to 8 percent slopes, eroded</v>
          </cell>
          <cell r="AQ102" t="str">
            <v>B</v>
          </cell>
          <cell r="AR102">
            <v>1</v>
          </cell>
        </row>
        <row r="103">
          <cell r="AE103">
            <v>28951</v>
          </cell>
          <cell r="AF103">
            <v>15</v>
          </cell>
          <cell r="AG103">
            <v>0</v>
          </cell>
          <cell r="AH103" t="str">
            <v>C</v>
          </cell>
          <cell r="AI103" t="str">
            <v>RCP</v>
          </cell>
          <cell r="AJ103" t="str">
            <v xml:space="preserve"> </v>
          </cell>
          <cell r="AK103">
            <v>60.684317707300877</v>
          </cell>
          <cell r="AL103" t="str">
            <v>NC119</v>
          </cell>
          <cell r="AM103">
            <v>5</v>
          </cell>
          <cell r="AN103" t="str">
            <v>113679</v>
          </cell>
          <cell r="AO103" t="str">
            <v>MeB</v>
          </cell>
          <cell r="AP103" t="str">
            <v>Mecklenburg fine sandy loam, 2 to 8 percent slopes</v>
          </cell>
          <cell r="AQ103" t="str">
            <v>C</v>
          </cell>
          <cell r="AR103">
            <v>2</v>
          </cell>
        </row>
        <row r="104">
          <cell r="AE104">
            <v>29009</v>
          </cell>
          <cell r="AF104">
            <v>30</v>
          </cell>
          <cell r="AG104">
            <v>0</v>
          </cell>
          <cell r="AH104" t="str">
            <v>C</v>
          </cell>
          <cell r="AI104" t="str">
            <v>RCP</v>
          </cell>
          <cell r="AJ104" t="str">
            <v xml:space="preserve"> </v>
          </cell>
          <cell r="AK104">
            <v>9.4923414646502682</v>
          </cell>
          <cell r="AL104" t="str">
            <v>NC119</v>
          </cell>
          <cell r="AM104">
            <v>5</v>
          </cell>
          <cell r="AN104" t="str">
            <v>113672</v>
          </cell>
          <cell r="AO104" t="str">
            <v>HuB</v>
          </cell>
          <cell r="AP104" t="str">
            <v>Helena-Urban land complex, 2 to 8 percent slopes</v>
          </cell>
          <cell r="AQ104" t="str">
            <v>C</v>
          </cell>
          <cell r="AR104">
            <v>2</v>
          </cell>
        </row>
        <row r="105">
          <cell r="AE105">
            <v>29335</v>
          </cell>
          <cell r="AF105">
            <v>36</v>
          </cell>
          <cell r="AG105">
            <v>0</v>
          </cell>
          <cell r="AH105" t="str">
            <v>C</v>
          </cell>
          <cell r="AI105" t="str">
            <v>CMP</v>
          </cell>
          <cell r="AJ105" t="str">
            <v xml:space="preserve"> </v>
          </cell>
          <cell r="AK105">
            <v>117.2596942993751</v>
          </cell>
          <cell r="AL105" t="str">
            <v>NC119</v>
          </cell>
          <cell r="AM105">
            <v>5</v>
          </cell>
          <cell r="AN105" t="str">
            <v>113688</v>
          </cell>
          <cell r="AO105" t="str">
            <v>Ur</v>
          </cell>
          <cell r="AP105" t="str">
            <v>Urban land</v>
          </cell>
          <cell r="AQ105" t="str">
            <v>N/A</v>
          </cell>
          <cell r="AR105">
            <v>4</v>
          </cell>
        </row>
        <row r="106">
          <cell r="AE106">
            <v>29336</v>
          </cell>
          <cell r="AF106">
            <v>60</v>
          </cell>
          <cell r="AG106">
            <v>0</v>
          </cell>
          <cell r="AH106" t="str">
            <v>C</v>
          </cell>
          <cell r="AI106" t="str">
            <v>RCP</v>
          </cell>
          <cell r="AJ106" t="str">
            <v xml:space="preserve"> </v>
          </cell>
          <cell r="AK106">
            <v>67.63830517177945</v>
          </cell>
          <cell r="AL106" t="str">
            <v>NC119</v>
          </cell>
          <cell r="AM106">
            <v>5</v>
          </cell>
          <cell r="AN106" t="str">
            <v>113671</v>
          </cell>
          <cell r="AO106" t="str">
            <v>HeB</v>
          </cell>
          <cell r="AP106" t="str">
            <v>Helena sandy loam, 2 to 8 percent slopes</v>
          </cell>
          <cell r="AQ106" t="str">
            <v>C</v>
          </cell>
          <cell r="AR106">
            <v>2</v>
          </cell>
        </row>
        <row r="107">
          <cell r="AE107">
            <v>29523</v>
          </cell>
          <cell r="AF107">
            <v>30</v>
          </cell>
          <cell r="AG107">
            <v>0</v>
          </cell>
          <cell r="AH107" t="str">
            <v>C</v>
          </cell>
          <cell r="AI107" t="str">
            <v>RCP</v>
          </cell>
          <cell r="AJ107" t="str">
            <v xml:space="preserve"> </v>
          </cell>
          <cell r="AK107">
            <v>32.91391798956078</v>
          </cell>
          <cell r="AL107" t="str">
            <v>NC119</v>
          </cell>
          <cell r="AM107">
            <v>5</v>
          </cell>
          <cell r="AN107" t="str">
            <v>113672</v>
          </cell>
          <cell r="AO107" t="str">
            <v>HuB</v>
          </cell>
          <cell r="AP107" t="str">
            <v>Helena-Urban land complex, 2 to 8 percent slopes</v>
          </cell>
          <cell r="AQ107" t="str">
            <v>C</v>
          </cell>
          <cell r="AR107">
            <v>2</v>
          </cell>
        </row>
        <row r="108">
          <cell r="AE108">
            <v>29583</v>
          </cell>
          <cell r="AF108">
            <v>15</v>
          </cell>
          <cell r="AG108">
            <v>0</v>
          </cell>
          <cell r="AH108" t="str">
            <v>C</v>
          </cell>
          <cell r="AI108" t="str">
            <v>RCP</v>
          </cell>
          <cell r="AJ108" t="str">
            <v xml:space="preserve"> </v>
          </cell>
          <cell r="AK108">
            <v>29.308527770886489</v>
          </cell>
          <cell r="AL108" t="str">
            <v>NC119</v>
          </cell>
          <cell r="AM108">
            <v>5</v>
          </cell>
          <cell r="AN108" t="str">
            <v>113660</v>
          </cell>
          <cell r="AO108" t="str">
            <v>CuB</v>
          </cell>
          <cell r="AP108" t="str">
            <v>Cecil-Urban land complex, 2 to 8 percent slopes</v>
          </cell>
          <cell r="AQ108" t="str">
            <v>B</v>
          </cell>
          <cell r="AR108">
            <v>1</v>
          </cell>
        </row>
        <row r="109">
          <cell r="AE109">
            <v>29937</v>
          </cell>
          <cell r="AF109">
            <v>15</v>
          </cell>
          <cell r="AG109">
            <v>0</v>
          </cell>
          <cell r="AH109" t="str">
            <v>C</v>
          </cell>
          <cell r="AI109" t="str">
            <v>RCP</v>
          </cell>
          <cell r="AJ109" t="str">
            <v xml:space="preserve"> </v>
          </cell>
          <cell r="AK109">
            <v>140.23188376320959</v>
          </cell>
          <cell r="AL109" t="str">
            <v>NC119</v>
          </cell>
          <cell r="AM109">
            <v>5</v>
          </cell>
          <cell r="AN109" t="str">
            <v>113658</v>
          </cell>
          <cell r="AO109" t="str">
            <v>CeB2</v>
          </cell>
          <cell r="AP109" t="str">
            <v>Cecil sandy clay loam, 2 to 8 percent slopes, eroded</v>
          </cell>
          <cell r="AQ109" t="str">
            <v>B</v>
          </cell>
          <cell r="AR109">
            <v>1</v>
          </cell>
        </row>
        <row r="110">
          <cell r="AE110">
            <v>31039</v>
          </cell>
          <cell r="AF110">
            <v>24</v>
          </cell>
          <cell r="AG110">
            <v>0</v>
          </cell>
          <cell r="AH110" t="str">
            <v>C</v>
          </cell>
          <cell r="AI110" t="str">
            <v>RCP</v>
          </cell>
          <cell r="AJ110" t="str">
            <v xml:space="preserve"> </v>
          </cell>
          <cell r="AK110">
            <v>152.78501668262621</v>
          </cell>
          <cell r="AL110" t="str">
            <v>NC119</v>
          </cell>
          <cell r="AM110">
            <v>5</v>
          </cell>
          <cell r="AN110" t="str">
            <v>113671</v>
          </cell>
          <cell r="AO110" t="str">
            <v>HeB</v>
          </cell>
          <cell r="AP110" t="str">
            <v>Helena sandy loam, 2 to 8 percent slopes</v>
          </cell>
          <cell r="AQ110" t="str">
            <v>C</v>
          </cell>
          <cell r="AR110">
            <v>2</v>
          </cell>
        </row>
        <row r="111">
          <cell r="AE111">
            <v>31205</v>
          </cell>
          <cell r="AF111">
            <v>15</v>
          </cell>
          <cell r="AG111">
            <v>0</v>
          </cell>
          <cell r="AH111" t="str">
            <v>C</v>
          </cell>
          <cell r="AI111" t="str">
            <v>RCP</v>
          </cell>
          <cell r="AJ111" t="str">
            <v xml:space="preserve"> </v>
          </cell>
          <cell r="AK111">
            <v>123.15365553591801</v>
          </cell>
          <cell r="AL111" t="str">
            <v>NC119</v>
          </cell>
          <cell r="AM111">
            <v>5</v>
          </cell>
          <cell r="AN111" t="str">
            <v>113689</v>
          </cell>
          <cell r="AO111" t="str">
            <v>VaB</v>
          </cell>
          <cell r="AP111" t="str">
            <v>Vance sandy loam, 2 to 8 percent slopes</v>
          </cell>
          <cell r="AQ111" t="str">
            <v>C</v>
          </cell>
          <cell r="AR111">
            <v>2</v>
          </cell>
        </row>
        <row r="112">
          <cell r="AE112">
            <v>31727</v>
          </cell>
          <cell r="AF112">
            <v>30</v>
          </cell>
          <cell r="AG112">
            <v>0</v>
          </cell>
          <cell r="AH112" t="str">
            <v>C</v>
          </cell>
          <cell r="AI112" t="str">
            <v>RCP</v>
          </cell>
          <cell r="AJ112" t="str">
            <v xml:space="preserve"> </v>
          </cell>
          <cell r="AK112">
            <v>266.0740397669606</v>
          </cell>
          <cell r="AL112" t="str">
            <v>NC119</v>
          </cell>
          <cell r="AM112">
            <v>5</v>
          </cell>
          <cell r="AN112" t="str">
            <v>113688</v>
          </cell>
          <cell r="AO112" t="str">
            <v>Ur</v>
          </cell>
          <cell r="AP112" t="str">
            <v>Urban land</v>
          </cell>
          <cell r="AQ112" t="str">
            <v>N/A</v>
          </cell>
          <cell r="AR112">
            <v>4</v>
          </cell>
        </row>
        <row r="113">
          <cell r="AE113">
            <v>32510</v>
          </cell>
          <cell r="AF113">
            <v>54</v>
          </cell>
          <cell r="AG113">
            <v>0</v>
          </cell>
          <cell r="AH113" t="str">
            <v>C</v>
          </cell>
          <cell r="AI113" t="str">
            <v>RCP</v>
          </cell>
          <cell r="AJ113" t="str">
            <v xml:space="preserve"> </v>
          </cell>
          <cell r="AK113">
            <v>97.215515314679379</v>
          </cell>
          <cell r="AL113" t="str">
            <v>NC119</v>
          </cell>
          <cell r="AM113">
            <v>5</v>
          </cell>
          <cell r="AN113" t="str">
            <v>113677</v>
          </cell>
          <cell r="AO113" t="str">
            <v>MO</v>
          </cell>
          <cell r="AP113" t="str">
            <v>Monacan loam</v>
          </cell>
          <cell r="AQ113" t="str">
            <v>C</v>
          </cell>
          <cell r="AR113">
            <v>2</v>
          </cell>
        </row>
        <row r="114">
          <cell r="AE114">
            <v>32701</v>
          </cell>
          <cell r="AF114">
            <v>48</v>
          </cell>
          <cell r="AG114">
            <v>0</v>
          </cell>
          <cell r="AH114" t="str">
            <v>C</v>
          </cell>
          <cell r="AI114" t="str">
            <v>RCP</v>
          </cell>
          <cell r="AJ114" t="str">
            <v xml:space="preserve"> </v>
          </cell>
          <cell r="AK114">
            <v>117.12248650180609</v>
          </cell>
          <cell r="AL114" t="str">
            <v>NC119</v>
          </cell>
          <cell r="AM114">
            <v>5</v>
          </cell>
          <cell r="AN114" t="str">
            <v>113677</v>
          </cell>
          <cell r="AO114" t="str">
            <v>MO</v>
          </cell>
          <cell r="AP114" t="str">
            <v>Monacan loam</v>
          </cell>
          <cell r="AQ114" t="str">
            <v>C</v>
          </cell>
          <cell r="AR114">
            <v>2</v>
          </cell>
        </row>
        <row r="115">
          <cell r="AE115">
            <v>33030</v>
          </cell>
          <cell r="AF115">
            <v>36</v>
          </cell>
          <cell r="AG115">
            <v>0</v>
          </cell>
          <cell r="AH115" t="str">
            <v>C</v>
          </cell>
          <cell r="AI115" t="str">
            <v>CMP</v>
          </cell>
          <cell r="AJ115" t="str">
            <v xml:space="preserve"> </v>
          </cell>
          <cell r="AK115">
            <v>204.64370552862499</v>
          </cell>
          <cell r="AL115" t="str">
            <v>NC119</v>
          </cell>
          <cell r="AM115">
            <v>5</v>
          </cell>
          <cell r="AN115" t="str">
            <v>113660</v>
          </cell>
          <cell r="AO115" t="str">
            <v>CuB</v>
          </cell>
          <cell r="AP115" t="str">
            <v>Cecil-Urban land complex, 2 to 8 percent slopes</v>
          </cell>
          <cell r="AQ115" t="str">
            <v>B</v>
          </cell>
          <cell r="AR115">
            <v>1</v>
          </cell>
        </row>
        <row r="116">
          <cell r="AE116">
            <v>33507</v>
          </cell>
          <cell r="AF116">
            <v>15</v>
          </cell>
          <cell r="AG116">
            <v>0</v>
          </cell>
          <cell r="AH116" t="str">
            <v>C</v>
          </cell>
          <cell r="AI116" t="str">
            <v>RCP</v>
          </cell>
          <cell r="AJ116" t="str">
            <v xml:space="preserve"> </v>
          </cell>
          <cell r="AK116">
            <v>51.209796064838891</v>
          </cell>
          <cell r="AL116" t="str">
            <v>NC119</v>
          </cell>
          <cell r="AM116">
            <v>5</v>
          </cell>
          <cell r="AN116" t="str">
            <v>113694</v>
          </cell>
          <cell r="AO116" t="str">
            <v>WkE</v>
          </cell>
          <cell r="AP116" t="str">
            <v>Wilkes loam, 15 to 25 percent slopes</v>
          </cell>
          <cell r="AQ116" t="str">
            <v>D</v>
          </cell>
          <cell r="AR116">
            <v>4</v>
          </cell>
        </row>
        <row r="117">
          <cell r="AE117">
            <v>33957</v>
          </cell>
          <cell r="AF117">
            <v>84</v>
          </cell>
          <cell r="AG117">
            <v>0</v>
          </cell>
          <cell r="AH117" t="str">
            <v>C</v>
          </cell>
          <cell r="AI117" t="str">
            <v>CMP</v>
          </cell>
          <cell r="AJ117" t="str">
            <v xml:space="preserve"> </v>
          </cell>
          <cell r="AK117">
            <v>11.971308314337479</v>
          </cell>
          <cell r="AL117" t="str">
            <v>NC119</v>
          </cell>
          <cell r="AM117">
            <v>5</v>
          </cell>
          <cell r="AN117" t="str">
            <v>113673</v>
          </cell>
          <cell r="AO117" t="str">
            <v>IrA</v>
          </cell>
          <cell r="AP117" t="str">
            <v>Iredell fine sandy loam, 0 to 1 percent slopes</v>
          </cell>
          <cell r="AQ117" t="str">
            <v>C/D</v>
          </cell>
          <cell r="AR117">
            <v>3</v>
          </cell>
        </row>
        <row r="118">
          <cell r="AE118">
            <v>34105</v>
          </cell>
          <cell r="AF118">
            <v>108</v>
          </cell>
          <cell r="AG118">
            <v>0</v>
          </cell>
          <cell r="AH118" t="str">
            <v>C</v>
          </cell>
          <cell r="AI118" t="str">
            <v>CMP</v>
          </cell>
          <cell r="AJ118" t="str">
            <v xml:space="preserve"> </v>
          </cell>
          <cell r="AK118">
            <v>93.084974658789193</v>
          </cell>
          <cell r="AL118" t="str">
            <v>NC119</v>
          </cell>
          <cell r="AM118">
            <v>5</v>
          </cell>
          <cell r="AN118" t="str">
            <v>113694</v>
          </cell>
          <cell r="AO118" t="str">
            <v>WkE</v>
          </cell>
          <cell r="AP118" t="str">
            <v>Wilkes loam, 15 to 25 percent slopes</v>
          </cell>
          <cell r="AQ118" t="str">
            <v>D</v>
          </cell>
          <cell r="AR118">
            <v>4</v>
          </cell>
        </row>
        <row r="119">
          <cell r="AE119">
            <v>34728</v>
          </cell>
          <cell r="AF119">
            <v>18</v>
          </cell>
          <cell r="AG119">
            <v>0</v>
          </cell>
          <cell r="AH119" t="str">
            <v>C</v>
          </cell>
          <cell r="AI119" t="str">
            <v>RCP</v>
          </cell>
          <cell r="AJ119" t="str">
            <v xml:space="preserve"> </v>
          </cell>
          <cell r="AK119">
            <v>447.0503682564846</v>
          </cell>
          <cell r="AL119" t="str">
            <v>NC119</v>
          </cell>
          <cell r="AM119">
            <v>5</v>
          </cell>
          <cell r="AN119" t="str">
            <v>113658</v>
          </cell>
          <cell r="AO119" t="str">
            <v>CeB2</v>
          </cell>
          <cell r="AP119" t="str">
            <v>Cecil sandy clay loam, 2 to 8 percent slopes, eroded</v>
          </cell>
          <cell r="AQ119" t="str">
            <v>B</v>
          </cell>
          <cell r="AR119">
            <v>1</v>
          </cell>
        </row>
        <row r="120">
          <cell r="AE120">
            <v>35243</v>
          </cell>
          <cell r="AF120">
            <v>18</v>
          </cell>
          <cell r="AG120">
            <v>0</v>
          </cell>
          <cell r="AH120" t="str">
            <v>C</v>
          </cell>
          <cell r="AI120" t="str">
            <v>RCP</v>
          </cell>
          <cell r="AJ120" t="str">
            <v xml:space="preserve"> </v>
          </cell>
          <cell r="AK120">
            <v>60.950695082203389</v>
          </cell>
          <cell r="AL120" t="str">
            <v>NC119</v>
          </cell>
          <cell r="AM120">
            <v>5</v>
          </cell>
          <cell r="AN120" t="str">
            <v>113658</v>
          </cell>
          <cell r="AO120" t="str">
            <v>CeB2</v>
          </cell>
          <cell r="AP120" t="str">
            <v>Cecil sandy clay loam, 2 to 8 percent slopes, eroded</v>
          </cell>
          <cell r="AQ120" t="str">
            <v>B</v>
          </cell>
          <cell r="AR120">
            <v>1</v>
          </cell>
        </row>
        <row r="121">
          <cell r="AE121">
            <v>36931</v>
          </cell>
          <cell r="AF121">
            <v>48</v>
          </cell>
          <cell r="AG121">
            <v>0</v>
          </cell>
          <cell r="AH121" t="str">
            <v>C</v>
          </cell>
          <cell r="AI121" t="str">
            <v>RCP</v>
          </cell>
          <cell r="AJ121" t="str">
            <v xml:space="preserve"> </v>
          </cell>
          <cell r="AK121">
            <v>74.351259967406108</v>
          </cell>
          <cell r="AL121" t="str">
            <v>NC119</v>
          </cell>
          <cell r="AM121">
            <v>5</v>
          </cell>
          <cell r="AN121" t="str">
            <v>113683</v>
          </cell>
          <cell r="AO121" t="str">
            <v>PaE</v>
          </cell>
          <cell r="AP121" t="str">
            <v>Pacolet sandy loam, 15 to 25 percent slopes</v>
          </cell>
          <cell r="AQ121" t="str">
            <v>B</v>
          </cell>
          <cell r="AR121">
            <v>1</v>
          </cell>
        </row>
        <row r="122">
          <cell r="AE122">
            <v>36963</v>
          </cell>
          <cell r="AF122">
            <v>24</v>
          </cell>
          <cell r="AG122">
            <v>0</v>
          </cell>
          <cell r="AH122" t="str">
            <v>C</v>
          </cell>
          <cell r="AI122" t="str">
            <v>CMP</v>
          </cell>
          <cell r="AJ122" t="str">
            <v xml:space="preserve"> </v>
          </cell>
          <cell r="AK122">
            <v>144.3166328259415</v>
          </cell>
          <cell r="AL122" t="str">
            <v>NC119</v>
          </cell>
          <cell r="AM122">
            <v>5</v>
          </cell>
          <cell r="AN122" t="str">
            <v>113660</v>
          </cell>
          <cell r="AO122" t="str">
            <v>CuB</v>
          </cell>
          <cell r="AP122" t="str">
            <v>Cecil-Urban land complex, 2 to 8 percent slopes</v>
          </cell>
          <cell r="AQ122" t="str">
            <v>B</v>
          </cell>
          <cell r="AR122">
            <v>1</v>
          </cell>
        </row>
        <row r="123">
          <cell r="AE123">
            <v>37406</v>
          </cell>
          <cell r="AF123">
            <v>15</v>
          </cell>
          <cell r="AG123">
            <v>0</v>
          </cell>
          <cell r="AH123" t="str">
            <v>C</v>
          </cell>
          <cell r="AI123" t="str">
            <v>RCP</v>
          </cell>
          <cell r="AJ123" t="str">
            <v xml:space="preserve"> </v>
          </cell>
          <cell r="AK123">
            <v>23.811585732826021</v>
          </cell>
          <cell r="AL123" t="str">
            <v>NC119</v>
          </cell>
          <cell r="AM123">
            <v>5</v>
          </cell>
          <cell r="AN123" t="str">
            <v>113693</v>
          </cell>
          <cell r="AO123" t="str">
            <v>WkD</v>
          </cell>
          <cell r="AP123" t="str">
            <v>Wilkes loam, 8 to 15 percent slopes</v>
          </cell>
          <cell r="AQ123" t="str">
            <v>D</v>
          </cell>
          <cell r="AR123">
            <v>4</v>
          </cell>
        </row>
        <row r="124">
          <cell r="AE124">
            <v>37678</v>
          </cell>
          <cell r="AF124">
            <v>24</v>
          </cell>
          <cell r="AG124">
            <v>0</v>
          </cell>
          <cell r="AH124" t="str">
            <v>C</v>
          </cell>
          <cell r="AI124" t="str">
            <v>RCP</v>
          </cell>
          <cell r="AJ124" t="str">
            <v xml:space="preserve"> </v>
          </cell>
          <cell r="AK124">
            <v>39.238585760935052</v>
          </cell>
          <cell r="AL124" t="str">
            <v>NC119</v>
          </cell>
          <cell r="AM124">
            <v>5</v>
          </cell>
          <cell r="AN124" t="str">
            <v>113658</v>
          </cell>
          <cell r="AO124" t="str">
            <v>CeB2</v>
          </cell>
          <cell r="AP124" t="str">
            <v>Cecil sandy clay loam, 2 to 8 percent slopes, eroded</v>
          </cell>
          <cell r="AQ124" t="str">
            <v>B</v>
          </cell>
          <cell r="AR124">
            <v>1</v>
          </cell>
        </row>
        <row r="125">
          <cell r="AE125">
            <v>37820</v>
          </cell>
          <cell r="AF125">
            <v>30</v>
          </cell>
          <cell r="AG125">
            <v>0</v>
          </cell>
          <cell r="AH125" t="str">
            <v>C</v>
          </cell>
          <cell r="AI125" t="str">
            <v>RCP</v>
          </cell>
          <cell r="AJ125" t="str">
            <v xml:space="preserve"> </v>
          </cell>
          <cell r="AK125">
            <v>96.624323832000769</v>
          </cell>
          <cell r="AL125" t="str">
            <v>NC119</v>
          </cell>
          <cell r="AM125">
            <v>5</v>
          </cell>
          <cell r="AN125" t="str">
            <v>113693</v>
          </cell>
          <cell r="AO125" t="str">
            <v>WkD</v>
          </cell>
          <cell r="AP125" t="str">
            <v>Wilkes loam, 8 to 15 percent slopes</v>
          </cell>
          <cell r="AQ125" t="str">
            <v>D</v>
          </cell>
          <cell r="AR125">
            <v>4</v>
          </cell>
        </row>
        <row r="126">
          <cell r="AE126">
            <v>37827</v>
          </cell>
          <cell r="AF126">
            <v>15</v>
          </cell>
          <cell r="AG126">
            <v>0</v>
          </cell>
          <cell r="AH126" t="str">
            <v>C</v>
          </cell>
          <cell r="AI126" t="str">
            <v>RCP</v>
          </cell>
          <cell r="AJ126" t="str">
            <v xml:space="preserve"> </v>
          </cell>
          <cell r="AK126">
            <v>23.28005656977097</v>
          </cell>
          <cell r="AL126" t="str">
            <v>NC119</v>
          </cell>
          <cell r="AM126">
            <v>5</v>
          </cell>
          <cell r="AN126" t="str">
            <v>113658</v>
          </cell>
          <cell r="AO126" t="str">
            <v>CeB2</v>
          </cell>
          <cell r="AP126" t="str">
            <v>Cecil sandy clay loam, 2 to 8 percent slopes, eroded</v>
          </cell>
          <cell r="AQ126" t="str">
            <v>B</v>
          </cell>
          <cell r="AR126">
            <v>1</v>
          </cell>
        </row>
        <row r="127">
          <cell r="AE127">
            <v>37982</v>
          </cell>
          <cell r="AF127">
            <v>36</v>
          </cell>
          <cell r="AG127">
            <v>0</v>
          </cell>
          <cell r="AH127" t="str">
            <v>C</v>
          </cell>
          <cell r="AI127" t="str">
            <v>RCP</v>
          </cell>
          <cell r="AJ127" t="str">
            <v xml:space="preserve"> </v>
          </cell>
          <cell r="AK127">
            <v>171.95061267060461</v>
          </cell>
          <cell r="AL127" t="str">
            <v>NC119</v>
          </cell>
          <cell r="AM127">
            <v>5</v>
          </cell>
          <cell r="AN127" t="str">
            <v>113658</v>
          </cell>
          <cell r="AO127" t="str">
            <v>CeB2</v>
          </cell>
          <cell r="AP127" t="str">
            <v>Cecil sandy clay loam, 2 to 8 percent slopes, eroded</v>
          </cell>
          <cell r="AQ127" t="str">
            <v>B</v>
          </cell>
          <cell r="AR127">
            <v>1</v>
          </cell>
        </row>
        <row r="128">
          <cell r="AE128">
            <v>38076</v>
          </cell>
          <cell r="AF128">
            <v>54</v>
          </cell>
          <cell r="AG128">
            <v>0</v>
          </cell>
          <cell r="AH128" t="str">
            <v>C</v>
          </cell>
          <cell r="AI128" t="str">
            <v>CMP</v>
          </cell>
          <cell r="AJ128" t="str">
            <v xml:space="preserve"> </v>
          </cell>
          <cell r="AK128">
            <v>41.894481839006822</v>
          </cell>
          <cell r="AL128" t="str">
            <v>NC119</v>
          </cell>
          <cell r="AM128">
            <v>5</v>
          </cell>
          <cell r="AN128" t="str">
            <v>113660</v>
          </cell>
          <cell r="AO128" t="str">
            <v>CuB</v>
          </cell>
          <cell r="AP128" t="str">
            <v>Cecil-Urban land complex, 2 to 8 percent slopes</v>
          </cell>
          <cell r="AQ128" t="str">
            <v>B</v>
          </cell>
          <cell r="AR128">
            <v>1</v>
          </cell>
        </row>
        <row r="129">
          <cell r="AE129">
            <v>38249</v>
          </cell>
          <cell r="AF129">
            <v>15</v>
          </cell>
          <cell r="AG129">
            <v>0</v>
          </cell>
          <cell r="AH129" t="str">
            <v>C</v>
          </cell>
          <cell r="AI129" t="str">
            <v>RCP</v>
          </cell>
          <cell r="AJ129" t="str">
            <v xml:space="preserve"> </v>
          </cell>
          <cell r="AK129">
            <v>53.926467263136672</v>
          </cell>
          <cell r="AL129" t="str">
            <v>NC119</v>
          </cell>
          <cell r="AM129">
            <v>5</v>
          </cell>
          <cell r="AN129" t="str">
            <v>113693</v>
          </cell>
          <cell r="AO129" t="str">
            <v>WkD</v>
          </cell>
          <cell r="AP129" t="str">
            <v>Wilkes loam, 8 to 15 percent slopes</v>
          </cell>
          <cell r="AQ129" t="str">
            <v>D</v>
          </cell>
          <cell r="AR129">
            <v>4</v>
          </cell>
        </row>
        <row r="130">
          <cell r="AE130">
            <v>38250</v>
          </cell>
          <cell r="AF130">
            <v>48</v>
          </cell>
          <cell r="AG130">
            <v>0</v>
          </cell>
          <cell r="AH130" t="str">
            <v>C</v>
          </cell>
          <cell r="AI130" t="str">
            <v>RCP</v>
          </cell>
          <cell r="AJ130" t="str">
            <v xml:space="preserve"> </v>
          </cell>
          <cell r="AK130">
            <v>86.028466927312209</v>
          </cell>
          <cell r="AL130" t="str">
            <v>NC119</v>
          </cell>
          <cell r="AM130">
            <v>5</v>
          </cell>
          <cell r="AN130" t="str">
            <v>113658</v>
          </cell>
          <cell r="AO130" t="str">
            <v>CeB2</v>
          </cell>
          <cell r="AP130" t="str">
            <v>Cecil sandy clay loam, 2 to 8 percent slopes, eroded</v>
          </cell>
          <cell r="AQ130" t="str">
            <v>B</v>
          </cell>
          <cell r="AR130">
            <v>1</v>
          </cell>
        </row>
        <row r="131">
          <cell r="AE131">
            <v>38332</v>
          </cell>
          <cell r="AF131">
            <v>54</v>
          </cell>
          <cell r="AG131">
            <v>0</v>
          </cell>
          <cell r="AH131" t="str">
            <v>C</v>
          </cell>
          <cell r="AI131" t="str">
            <v>CMP</v>
          </cell>
          <cell r="AJ131" t="str">
            <v xml:space="preserve"> </v>
          </cell>
          <cell r="AK131">
            <v>79.959785112339304</v>
          </cell>
          <cell r="AL131" t="str">
            <v>NC119</v>
          </cell>
          <cell r="AM131">
            <v>5</v>
          </cell>
          <cell r="AN131" t="str">
            <v>113660</v>
          </cell>
          <cell r="AO131" t="str">
            <v>CuB</v>
          </cell>
          <cell r="AP131" t="str">
            <v>Cecil-Urban land complex, 2 to 8 percent slopes</v>
          </cell>
          <cell r="AQ131" t="str">
            <v>B</v>
          </cell>
          <cell r="AR131">
            <v>1</v>
          </cell>
        </row>
        <row r="132">
          <cell r="AE132">
            <v>38374</v>
          </cell>
          <cell r="AF132">
            <v>54</v>
          </cell>
          <cell r="AG132">
            <v>0</v>
          </cell>
          <cell r="AH132" t="str">
            <v>C</v>
          </cell>
          <cell r="AI132" t="str">
            <v>CMP</v>
          </cell>
          <cell r="AJ132" t="str">
            <v xml:space="preserve"> </v>
          </cell>
          <cell r="AK132">
            <v>53.239395683494408</v>
          </cell>
          <cell r="AL132" t="str">
            <v>NC119</v>
          </cell>
          <cell r="AM132">
            <v>5</v>
          </cell>
          <cell r="AN132" t="str">
            <v>113660</v>
          </cell>
          <cell r="AO132" t="str">
            <v>CuB</v>
          </cell>
          <cell r="AP132" t="str">
            <v>Cecil-Urban land complex, 2 to 8 percent slopes</v>
          </cell>
          <cell r="AQ132" t="str">
            <v>B</v>
          </cell>
          <cell r="AR132">
            <v>1</v>
          </cell>
        </row>
        <row r="133">
          <cell r="AE133">
            <v>38678</v>
          </cell>
          <cell r="AF133">
            <v>54</v>
          </cell>
          <cell r="AG133">
            <v>0</v>
          </cell>
          <cell r="AH133" t="str">
            <v>C</v>
          </cell>
          <cell r="AI133" t="str">
            <v>CMP</v>
          </cell>
          <cell r="AJ133" t="str">
            <v xml:space="preserve"> </v>
          </cell>
          <cell r="AK133">
            <v>145.98360787220781</v>
          </cell>
          <cell r="AL133" t="str">
            <v>NC119</v>
          </cell>
          <cell r="AM133">
            <v>5</v>
          </cell>
          <cell r="AN133" t="str">
            <v>113660</v>
          </cell>
          <cell r="AO133" t="str">
            <v>CuB</v>
          </cell>
          <cell r="AP133" t="str">
            <v>Cecil-Urban land complex, 2 to 8 percent slopes</v>
          </cell>
          <cell r="AQ133" t="str">
            <v>B</v>
          </cell>
          <cell r="AR133">
            <v>1</v>
          </cell>
        </row>
        <row r="134">
          <cell r="AE134">
            <v>39074</v>
          </cell>
          <cell r="AF134">
            <v>18</v>
          </cell>
          <cell r="AG134">
            <v>0</v>
          </cell>
          <cell r="AH134" t="str">
            <v>C</v>
          </cell>
          <cell r="AI134" t="str">
            <v>RCP</v>
          </cell>
          <cell r="AJ134" t="str">
            <v xml:space="preserve"> </v>
          </cell>
          <cell r="AK134">
            <v>172.11085245997751</v>
          </cell>
          <cell r="AL134" t="str">
            <v>NC119</v>
          </cell>
          <cell r="AM134">
            <v>5</v>
          </cell>
          <cell r="AN134" t="str">
            <v>113679</v>
          </cell>
          <cell r="AO134" t="str">
            <v>MeB</v>
          </cell>
          <cell r="AP134" t="str">
            <v>Mecklenburg fine sandy loam, 2 to 8 percent slopes</v>
          </cell>
          <cell r="AQ134" t="str">
            <v>C</v>
          </cell>
          <cell r="AR134">
            <v>2</v>
          </cell>
        </row>
        <row r="135">
          <cell r="AE135">
            <v>39563</v>
          </cell>
          <cell r="AF135">
            <v>18</v>
          </cell>
          <cell r="AG135">
            <v>0</v>
          </cell>
          <cell r="AH135" t="str">
            <v>C</v>
          </cell>
          <cell r="AI135" t="str">
            <v>RCP</v>
          </cell>
          <cell r="AJ135" t="str">
            <v xml:space="preserve"> </v>
          </cell>
          <cell r="AK135">
            <v>25.43012752615655</v>
          </cell>
          <cell r="AL135" t="str">
            <v>NC119</v>
          </cell>
          <cell r="AM135">
            <v>5</v>
          </cell>
          <cell r="AN135" t="str">
            <v>113658</v>
          </cell>
          <cell r="AO135" t="str">
            <v>CeB2</v>
          </cell>
          <cell r="AP135" t="str">
            <v>Cecil sandy clay loam, 2 to 8 percent slopes, eroded</v>
          </cell>
          <cell r="AQ135" t="str">
            <v>B</v>
          </cell>
          <cell r="AR135">
            <v>1</v>
          </cell>
        </row>
        <row r="136">
          <cell r="AE136">
            <v>39565</v>
          </cell>
          <cell r="AF136">
            <v>15</v>
          </cell>
          <cell r="AG136">
            <v>0</v>
          </cell>
          <cell r="AH136" t="str">
            <v>C</v>
          </cell>
          <cell r="AI136" t="str">
            <v>RCP</v>
          </cell>
          <cell r="AJ136" t="str">
            <v xml:space="preserve"> </v>
          </cell>
          <cell r="AK136">
            <v>21.599093453476549</v>
          </cell>
          <cell r="AL136" t="str">
            <v>NC119</v>
          </cell>
          <cell r="AM136">
            <v>5</v>
          </cell>
          <cell r="AN136" t="str">
            <v>113658</v>
          </cell>
          <cell r="AO136" t="str">
            <v>CeB2</v>
          </cell>
          <cell r="AP136" t="str">
            <v>Cecil sandy clay loam, 2 to 8 percent slopes, eroded</v>
          </cell>
          <cell r="AQ136" t="str">
            <v>B</v>
          </cell>
          <cell r="AR136">
            <v>1</v>
          </cell>
        </row>
        <row r="137">
          <cell r="AE137">
            <v>40396</v>
          </cell>
          <cell r="AF137">
            <v>15</v>
          </cell>
          <cell r="AG137">
            <v>0</v>
          </cell>
          <cell r="AH137" t="str">
            <v>C</v>
          </cell>
          <cell r="AI137" t="str">
            <v>RCP</v>
          </cell>
          <cell r="AJ137" t="str">
            <v xml:space="preserve"> </v>
          </cell>
          <cell r="AK137">
            <v>89.369768562421214</v>
          </cell>
          <cell r="AL137" t="str">
            <v>NC119</v>
          </cell>
          <cell r="AM137">
            <v>5</v>
          </cell>
          <cell r="AN137" t="str">
            <v>113674</v>
          </cell>
          <cell r="AO137" t="str">
            <v>IrB</v>
          </cell>
          <cell r="AP137" t="str">
            <v>Iredell fine sandy loam, 1 to 8 percent slopes</v>
          </cell>
          <cell r="AQ137" t="str">
            <v>C/D</v>
          </cell>
          <cell r="AR137">
            <v>3</v>
          </cell>
        </row>
        <row r="138">
          <cell r="AE138">
            <v>40397</v>
          </cell>
          <cell r="AF138">
            <v>15</v>
          </cell>
          <cell r="AG138">
            <v>0</v>
          </cell>
          <cell r="AH138" t="str">
            <v>C</v>
          </cell>
          <cell r="AI138" t="str">
            <v>RCP</v>
          </cell>
          <cell r="AJ138" t="str">
            <v xml:space="preserve"> </v>
          </cell>
          <cell r="AK138">
            <v>49.812367958261788</v>
          </cell>
          <cell r="AL138" t="str">
            <v>NC119</v>
          </cell>
          <cell r="AM138">
            <v>5</v>
          </cell>
          <cell r="AN138" t="str">
            <v>113674</v>
          </cell>
          <cell r="AO138" t="str">
            <v>IrB</v>
          </cell>
          <cell r="AP138" t="str">
            <v>Iredell fine sandy loam, 1 to 8 percent slopes</v>
          </cell>
          <cell r="AQ138" t="str">
            <v>C/D</v>
          </cell>
          <cell r="AR138">
            <v>3</v>
          </cell>
        </row>
        <row r="139">
          <cell r="AE139">
            <v>40408</v>
          </cell>
          <cell r="AF139">
            <v>18</v>
          </cell>
          <cell r="AG139">
            <v>0</v>
          </cell>
          <cell r="AH139" t="str">
            <v>C</v>
          </cell>
          <cell r="AI139" t="str">
            <v>RCP</v>
          </cell>
          <cell r="AJ139" t="str">
            <v xml:space="preserve"> </v>
          </cell>
          <cell r="AK139">
            <v>200.10725539904561</v>
          </cell>
          <cell r="AL139" t="str">
            <v>NC119</v>
          </cell>
          <cell r="AM139">
            <v>5</v>
          </cell>
          <cell r="AN139" t="str">
            <v>113671</v>
          </cell>
          <cell r="AO139" t="str">
            <v>HeB</v>
          </cell>
          <cell r="AP139" t="str">
            <v>Helena sandy loam, 2 to 8 percent slopes</v>
          </cell>
          <cell r="AQ139" t="str">
            <v>C</v>
          </cell>
          <cell r="AR139">
            <v>2</v>
          </cell>
        </row>
        <row r="140">
          <cell r="AE140">
            <v>40870</v>
          </cell>
          <cell r="AF140">
            <v>15</v>
          </cell>
          <cell r="AG140">
            <v>0</v>
          </cell>
          <cell r="AH140" t="str">
            <v>C</v>
          </cell>
          <cell r="AI140" t="str">
            <v>RCP</v>
          </cell>
          <cell r="AJ140" t="str">
            <v xml:space="preserve"> </v>
          </cell>
          <cell r="AK140">
            <v>167.84878806385399</v>
          </cell>
          <cell r="AL140" t="str">
            <v>NC119</v>
          </cell>
          <cell r="AM140">
            <v>5</v>
          </cell>
          <cell r="AN140" t="str">
            <v>113679</v>
          </cell>
          <cell r="AO140" t="str">
            <v>MeB</v>
          </cell>
          <cell r="AP140" t="str">
            <v>Mecklenburg fine sandy loam, 2 to 8 percent slopes</v>
          </cell>
          <cell r="AQ140" t="str">
            <v>C</v>
          </cell>
          <cell r="AR140">
            <v>2</v>
          </cell>
        </row>
        <row r="141">
          <cell r="AE141">
            <v>41119</v>
          </cell>
          <cell r="AF141">
            <v>36</v>
          </cell>
          <cell r="AG141">
            <v>0</v>
          </cell>
          <cell r="AH141" t="str">
            <v>C</v>
          </cell>
          <cell r="AI141" t="str">
            <v>RCP</v>
          </cell>
          <cell r="AJ141" t="str">
            <v xml:space="preserve"> </v>
          </cell>
          <cell r="AK141">
            <v>107.9551409693415</v>
          </cell>
          <cell r="AL141" t="str">
            <v>NC119</v>
          </cell>
          <cell r="AM141">
            <v>5</v>
          </cell>
          <cell r="AN141" t="str">
            <v>113680</v>
          </cell>
          <cell r="AO141" t="str">
            <v>MeD</v>
          </cell>
          <cell r="AP141" t="str">
            <v>Mecklenburg fine sandy loam, 8 to 15 percent slopes</v>
          </cell>
          <cell r="AQ141" t="str">
            <v>C</v>
          </cell>
          <cell r="AR141">
            <v>2</v>
          </cell>
        </row>
        <row r="142">
          <cell r="AE142">
            <v>41120</v>
          </cell>
          <cell r="AF142">
            <v>15</v>
          </cell>
          <cell r="AG142">
            <v>0</v>
          </cell>
          <cell r="AH142" t="str">
            <v>C</v>
          </cell>
          <cell r="AI142" t="str">
            <v>RCP</v>
          </cell>
          <cell r="AJ142" t="str">
            <v xml:space="preserve"> </v>
          </cell>
          <cell r="AK142">
            <v>80.153115312194544</v>
          </cell>
          <cell r="AL142" t="str">
            <v>NC119</v>
          </cell>
          <cell r="AM142">
            <v>5</v>
          </cell>
          <cell r="AN142" t="str">
            <v>113693</v>
          </cell>
          <cell r="AO142" t="str">
            <v>WkD</v>
          </cell>
          <cell r="AP142" t="str">
            <v>Wilkes loam, 8 to 15 percent slopes</v>
          </cell>
          <cell r="AQ142" t="str">
            <v>D</v>
          </cell>
          <cell r="AR142">
            <v>4</v>
          </cell>
        </row>
        <row r="143">
          <cell r="AE143">
            <v>41355</v>
          </cell>
          <cell r="AF143">
            <v>42</v>
          </cell>
          <cell r="AG143">
            <v>0</v>
          </cell>
          <cell r="AH143" t="str">
            <v>C</v>
          </cell>
          <cell r="AI143" t="str">
            <v>RCP</v>
          </cell>
          <cell r="AJ143" t="str">
            <v xml:space="preserve"> </v>
          </cell>
          <cell r="AK143">
            <v>72.554201697126757</v>
          </cell>
          <cell r="AL143" t="str">
            <v>NC119</v>
          </cell>
          <cell r="AM143">
            <v>5</v>
          </cell>
          <cell r="AN143" t="str">
            <v>113688</v>
          </cell>
          <cell r="AO143" t="str">
            <v>Ur</v>
          </cell>
          <cell r="AP143" t="str">
            <v>Urban land</v>
          </cell>
          <cell r="AQ143" t="str">
            <v>N/A</v>
          </cell>
          <cell r="AR143">
            <v>4</v>
          </cell>
        </row>
        <row r="144">
          <cell r="AE144">
            <v>41442</v>
          </cell>
          <cell r="AF144">
            <v>30</v>
          </cell>
          <cell r="AG144">
            <v>0</v>
          </cell>
          <cell r="AH144" t="str">
            <v>C</v>
          </cell>
          <cell r="AI144" t="str">
            <v>RCP</v>
          </cell>
          <cell r="AJ144" t="str">
            <v xml:space="preserve"> </v>
          </cell>
          <cell r="AK144">
            <v>62.913560383048193</v>
          </cell>
          <cell r="AL144" t="str">
            <v>NC119</v>
          </cell>
          <cell r="AM144">
            <v>5</v>
          </cell>
          <cell r="AN144" t="str">
            <v>113680</v>
          </cell>
          <cell r="AO144" t="str">
            <v>MeD</v>
          </cell>
          <cell r="AP144" t="str">
            <v>Mecklenburg fine sandy loam, 8 to 15 percent slopes</v>
          </cell>
          <cell r="AQ144" t="str">
            <v>C</v>
          </cell>
          <cell r="AR144">
            <v>2</v>
          </cell>
        </row>
        <row r="145">
          <cell r="AE145">
            <v>41443</v>
          </cell>
          <cell r="AF145">
            <v>12</v>
          </cell>
          <cell r="AG145">
            <v>0</v>
          </cell>
          <cell r="AH145" t="str">
            <v>C</v>
          </cell>
          <cell r="AI145" t="str">
            <v>RCP</v>
          </cell>
          <cell r="AJ145" t="str">
            <v xml:space="preserve"> </v>
          </cell>
          <cell r="AK145">
            <v>24.023234849569981</v>
          </cell>
          <cell r="AL145" t="str">
            <v>NC119</v>
          </cell>
          <cell r="AM145">
            <v>5</v>
          </cell>
          <cell r="AN145" t="str">
            <v>113660</v>
          </cell>
          <cell r="AO145" t="str">
            <v>CuB</v>
          </cell>
          <cell r="AP145" t="str">
            <v>Cecil-Urban land complex, 2 to 8 percent slopes</v>
          </cell>
          <cell r="AQ145" t="str">
            <v>B</v>
          </cell>
          <cell r="AR145">
            <v>1</v>
          </cell>
        </row>
        <row r="146">
          <cell r="AE146">
            <v>41764</v>
          </cell>
          <cell r="AF146">
            <v>15</v>
          </cell>
          <cell r="AG146">
            <v>0</v>
          </cell>
          <cell r="AH146" t="str">
            <v>C</v>
          </cell>
          <cell r="AI146" t="str">
            <v>RCP</v>
          </cell>
          <cell r="AJ146" t="str">
            <v xml:space="preserve"> </v>
          </cell>
          <cell r="AK146">
            <v>41.664104344588551</v>
          </cell>
          <cell r="AL146" t="str">
            <v>NC119</v>
          </cell>
          <cell r="AM146">
            <v>5</v>
          </cell>
          <cell r="AN146" t="str">
            <v>113683</v>
          </cell>
          <cell r="AO146" t="str">
            <v>PaE</v>
          </cell>
          <cell r="AP146" t="str">
            <v>Pacolet sandy loam, 15 to 25 percent slopes</v>
          </cell>
          <cell r="AQ146" t="str">
            <v>B</v>
          </cell>
          <cell r="AR146">
            <v>1</v>
          </cell>
        </row>
        <row r="147">
          <cell r="AE147">
            <v>42766</v>
          </cell>
          <cell r="AF147">
            <v>24</v>
          </cell>
          <cell r="AG147">
            <v>0</v>
          </cell>
          <cell r="AH147" t="str">
            <v>C</v>
          </cell>
          <cell r="AI147" t="str">
            <v>RCP</v>
          </cell>
          <cell r="AJ147" t="str">
            <v xml:space="preserve"> </v>
          </cell>
          <cell r="AK147">
            <v>41.884203222453031</v>
          </cell>
          <cell r="AL147" t="str">
            <v>NC119</v>
          </cell>
          <cell r="AM147">
            <v>5</v>
          </cell>
          <cell r="AN147" t="str">
            <v>113659</v>
          </cell>
          <cell r="AO147" t="str">
            <v>CeD2</v>
          </cell>
          <cell r="AP147" t="str">
            <v>Cecil sandy clay loam, 8 to 15 percent slopes, eroded</v>
          </cell>
          <cell r="AQ147" t="str">
            <v>B</v>
          </cell>
          <cell r="AR147">
            <v>1</v>
          </cell>
        </row>
        <row r="148">
          <cell r="AE148">
            <v>42792</v>
          </cell>
          <cell r="AF148">
            <v>24</v>
          </cell>
          <cell r="AG148">
            <v>0</v>
          </cell>
          <cell r="AH148" t="str">
            <v>C</v>
          </cell>
          <cell r="AI148" t="str">
            <v>PE</v>
          </cell>
          <cell r="AJ148" t="str">
            <v xml:space="preserve"> </v>
          </cell>
          <cell r="AK148">
            <v>24.025123879850749</v>
          </cell>
          <cell r="AL148" t="str">
            <v>NC119</v>
          </cell>
          <cell r="AM148">
            <v>5</v>
          </cell>
          <cell r="AN148" t="str">
            <v>113660</v>
          </cell>
          <cell r="AO148" t="str">
            <v>CuB</v>
          </cell>
          <cell r="AP148" t="str">
            <v>Cecil-Urban land complex, 2 to 8 percent slopes</v>
          </cell>
          <cell r="AQ148" t="str">
            <v>B</v>
          </cell>
          <cell r="AR148">
            <v>1</v>
          </cell>
        </row>
        <row r="149">
          <cell r="AE149">
            <v>43697</v>
          </cell>
          <cell r="AF149">
            <v>60</v>
          </cell>
          <cell r="AG149">
            <v>0</v>
          </cell>
          <cell r="AH149" t="str">
            <v>C</v>
          </cell>
          <cell r="AI149" t="str">
            <v>RCP</v>
          </cell>
          <cell r="AJ149" t="str">
            <v xml:space="preserve"> </v>
          </cell>
          <cell r="AK149">
            <v>118.9883407613774</v>
          </cell>
          <cell r="AL149" t="str">
            <v>NC119</v>
          </cell>
          <cell r="AM149">
            <v>5</v>
          </cell>
          <cell r="AN149" t="str">
            <v>113666</v>
          </cell>
          <cell r="AO149" t="str">
            <v>EnD</v>
          </cell>
          <cell r="AP149" t="str">
            <v>Enon sandy loam, 8 to 15 percent slopes</v>
          </cell>
          <cell r="AQ149" t="str">
            <v>C</v>
          </cell>
          <cell r="AR149">
            <v>2</v>
          </cell>
        </row>
        <row r="150">
          <cell r="AE150">
            <v>43789</v>
          </cell>
          <cell r="AF150">
            <v>12</v>
          </cell>
          <cell r="AG150">
            <v>0</v>
          </cell>
          <cell r="AH150" t="str">
            <v>C</v>
          </cell>
          <cell r="AI150" t="str">
            <v>RCP</v>
          </cell>
          <cell r="AJ150" t="str">
            <v xml:space="preserve"> </v>
          </cell>
          <cell r="AK150">
            <v>47.559482379761377</v>
          </cell>
          <cell r="AL150" t="str">
            <v>NC119</v>
          </cell>
          <cell r="AM150">
            <v>5</v>
          </cell>
          <cell r="AN150" t="str">
            <v>113688</v>
          </cell>
          <cell r="AO150" t="str">
            <v>Ur</v>
          </cell>
          <cell r="AP150" t="str">
            <v>Urban land</v>
          </cell>
          <cell r="AQ150" t="str">
            <v>N/A</v>
          </cell>
          <cell r="AR150">
            <v>4</v>
          </cell>
        </row>
        <row r="151">
          <cell r="AE151">
            <v>43828</v>
          </cell>
          <cell r="AF151">
            <v>15</v>
          </cell>
          <cell r="AG151">
            <v>0</v>
          </cell>
          <cell r="AH151" t="str">
            <v>C</v>
          </cell>
          <cell r="AI151" t="str">
            <v>RCP</v>
          </cell>
          <cell r="AJ151" t="str">
            <v xml:space="preserve"> </v>
          </cell>
          <cell r="AK151">
            <v>122.2634229246183</v>
          </cell>
          <cell r="AL151" t="str">
            <v>NC119</v>
          </cell>
          <cell r="AM151">
            <v>5</v>
          </cell>
          <cell r="AN151" t="str">
            <v>113679</v>
          </cell>
          <cell r="AO151" t="str">
            <v>MeB</v>
          </cell>
          <cell r="AP151" t="str">
            <v>Mecklenburg fine sandy loam, 2 to 8 percent slopes</v>
          </cell>
          <cell r="AQ151" t="str">
            <v>C</v>
          </cell>
          <cell r="AR151">
            <v>2</v>
          </cell>
        </row>
        <row r="152">
          <cell r="AE152">
            <v>43879</v>
          </cell>
          <cell r="AF152">
            <v>15</v>
          </cell>
          <cell r="AG152">
            <v>0</v>
          </cell>
          <cell r="AH152" t="str">
            <v>C</v>
          </cell>
          <cell r="AI152" t="str">
            <v>RCP</v>
          </cell>
          <cell r="AJ152" t="str">
            <v xml:space="preserve"> </v>
          </cell>
          <cell r="AK152">
            <v>200.78545169426471</v>
          </cell>
          <cell r="AL152" t="str">
            <v>NC119</v>
          </cell>
          <cell r="AM152">
            <v>5</v>
          </cell>
          <cell r="AN152" t="str">
            <v>113674</v>
          </cell>
          <cell r="AO152" t="str">
            <v>IrB</v>
          </cell>
          <cell r="AP152" t="str">
            <v>Iredell fine sandy loam, 1 to 8 percent slopes</v>
          </cell>
          <cell r="AQ152" t="str">
            <v>C/D</v>
          </cell>
          <cell r="AR152">
            <v>3</v>
          </cell>
        </row>
        <row r="153">
          <cell r="AE153">
            <v>43936</v>
          </cell>
          <cell r="AF153">
            <v>15</v>
          </cell>
          <cell r="AG153">
            <v>0</v>
          </cell>
          <cell r="AH153" t="str">
            <v>C</v>
          </cell>
          <cell r="AI153" t="str">
            <v>RCP</v>
          </cell>
          <cell r="AJ153" t="str">
            <v xml:space="preserve"> </v>
          </cell>
          <cell r="AK153">
            <v>64.018464531285829</v>
          </cell>
          <cell r="AL153" t="str">
            <v>NC119</v>
          </cell>
          <cell r="AM153">
            <v>5</v>
          </cell>
          <cell r="AN153" t="str">
            <v>113679</v>
          </cell>
          <cell r="AO153" t="str">
            <v>MeB</v>
          </cell>
          <cell r="AP153" t="str">
            <v>Mecklenburg fine sandy loam, 2 to 8 percent slopes</v>
          </cell>
          <cell r="AQ153" t="str">
            <v>C</v>
          </cell>
          <cell r="AR153">
            <v>2</v>
          </cell>
        </row>
        <row r="154">
          <cell r="AE154">
            <v>46041</v>
          </cell>
          <cell r="AF154">
            <v>84</v>
          </cell>
          <cell r="AG154">
            <v>0</v>
          </cell>
          <cell r="AH154" t="str">
            <v>C</v>
          </cell>
          <cell r="AI154" t="str">
            <v>CMP</v>
          </cell>
          <cell r="AJ154" t="str">
            <v xml:space="preserve"> </v>
          </cell>
          <cell r="AK154">
            <v>17.771423897504029</v>
          </cell>
          <cell r="AL154" t="str">
            <v>NC119</v>
          </cell>
          <cell r="AM154">
            <v>5</v>
          </cell>
          <cell r="AN154" t="str">
            <v>113677</v>
          </cell>
          <cell r="AO154" t="str">
            <v>MO</v>
          </cell>
          <cell r="AP154" t="str">
            <v>Monacan loam</v>
          </cell>
          <cell r="AQ154" t="str">
            <v>C</v>
          </cell>
          <cell r="AR154">
            <v>2</v>
          </cell>
        </row>
        <row r="155">
          <cell r="AE155">
            <v>46154</v>
          </cell>
          <cell r="AF155">
            <v>84</v>
          </cell>
          <cell r="AG155">
            <v>0</v>
          </cell>
          <cell r="AH155" t="str">
            <v>C</v>
          </cell>
          <cell r="AI155" t="str">
            <v>CMP</v>
          </cell>
          <cell r="AJ155" t="str">
            <v xml:space="preserve"> </v>
          </cell>
          <cell r="AK155">
            <v>49.56700874081541</v>
          </cell>
          <cell r="AL155" t="str">
            <v>NC119</v>
          </cell>
          <cell r="AM155">
            <v>5</v>
          </cell>
          <cell r="AN155" t="str">
            <v>113677</v>
          </cell>
          <cell r="AO155" t="str">
            <v>MO</v>
          </cell>
          <cell r="AP155" t="str">
            <v>Monacan loam</v>
          </cell>
          <cell r="AQ155" t="str">
            <v>C</v>
          </cell>
          <cell r="AR155">
            <v>2</v>
          </cell>
        </row>
        <row r="156">
          <cell r="AE156">
            <v>46169</v>
          </cell>
          <cell r="AF156">
            <v>15</v>
          </cell>
          <cell r="AG156">
            <v>0</v>
          </cell>
          <cell r="AH156" t="str">
            <v>C</v>
          </cell>
          <cell r="AI156" t="str">
            <v>RCP</v>
          </cell>
          <cell r="AJ156" t="str">
            <v xml:space="preserve"> </v>
          </cell>
          <cell r="AK156">
            <v>50.239092941189853</v>
          </cell>
          <cell r="AL156" t="str">
            <v>NC119</v>
          </cell>
          <cell r="AM156">
            <v>5</v>
          </cell>
          <cell r="AN156" t="str">
            <v>113658</v>
          </cell>
          <cell r="AO156" t="str">
            <v>CeB2</v>
          </cell>
          <cell r="AP156" t="str">
            <v>Cecil sandy clay loam, 2 to 8 percent slopes, eroded</v>
          </cell>
          <cell r="AQ156" t="str">
            <v>B</v>
          </cell>
          <cell r="AR156">
            <v>1</v>
          </cell>
        </row>
        <row r="157">
          <cell r="AE157">
            <v>46387</v>
          </cell>
          <cell r="AF157">
            <v>30</v>
          </cell>
          <cell r="AG157">
            <v>0</v>
          </cell>
          <cell r="AH157" t="str">
            <v>C</v>
          </cell>
          <cell r="AI157" t="str">
            <v>CMP</v>
          </cell>
          <cell r="AJ157" t="str">
            <v xml:space="preserve"> </v>
          </cell>
          <cell r="AK157">
            <v>144.98743093720779</v>
          </cell>
          <cell r="AL157" t="str">
            <v>NC119</v>
          </cell>
          <cell r="AM157">
            <v>5</v>
          </cell>
          <cell r="AN157" t="str">
            <v>113658</v>
          </cell>
          <cell r="AO157" t="str">
            <v>CeB2</v>
          </cell>
          <cell r="AP157" t="str">
            <v>Cecil sandy clay loam, 2 to 8 percent slopes, eroded</v>
          </cell>
          <cell r="AQ157" t="str">
            <v>B</v>
          </cell>
          <cell r="AR157">
            <v>1</v>
          </cell>
        </row>
        <row r="158">
          <cell r="AE158">
            <v>46391</v>
          </cell>
          <cell r="AF158">
            <v>36</v>
          </cell>
          <cell r="AG158">
            <v>0</v>
          </cell>
          <cell r="AH158" t="str">
            <v>C</v>
          </cell>
          <cell r="AI158" t="str">
            <v>CMP</v>
          </cell>
          <cell r="AJ158" t="str">
            <v xml:space="preserve"> </v>
          </cell>
          <cell r="AK158">
            <v>51.163574564625549</v>
          </cell>
          <cell r="AL158" t="str">
            <v>NC119</v>
          </cell>
          <cell r="AM158">
            <v>5</v>
          </cell>
          <cell r="AN158" t="str">
            <v>113658</v>
          </cell>
          <cell r="AO158" t="str">
            <v>CeB2</v>
          </cell>
          <cell r="AP158" t="str">
            <v>Cecil sandy clay loam, 2 to 8 percent slopes, eroded</v>
          </cell>
          <cell r="AQ158" t="str">
            <v>B</v>
          </cell>
          <cell r="AR158">
            <v>1</v>
          </cell>
        </row>
        <row r="159">
          <cell r="AE159">
            <v>46416</v>
          </cell>
          <cell r="AF159">
            <v>15</v>
          </cell>
          <cell r="AG159">
            <v>0</v>
          </cell>
          <cell r="AH159" t="str">
            <v>C</v>
          </cell>
          <cell r="AI159" t="str">
            <v>RCP</v>
          </cell>
          <cell r="AJ159" t="str">
            <v xml:space="preserve"> </v>
          </cell>
          <cell r="AK159">
            <v>32.327972747504127</v>
          </cell>
          <cell r="AL159" t="str">
            <v>NC119</v>
          </cell>
          <cell r="AM159">
            <v>5</v>
          </cell>
          <cell r="AN159" t="str">
            <v>113660</v>
          </cell>
          <cell r="AO159" t="str">
            <v>CuB</v>
          </cell>
          <cell r="AP159" t="str">
            <v>Cecil-Urban land complex, 2 to 8 percent slopes</v>
          </cell>
          <cell r="AQ159" t="str">
            <v>B</v>
          </cell>
          <cell r="AR159">
            <v>1</v>
          </cell>
        </row>
        <row r="160">
          <cell r="AE160">
            <v>46496</v>
          </cell>
          <cell r="AF160">
            <v>15</v>
          </cell>
          <cell r="AG160">
            <v>0</v>
          </cell>
          <cell r="AH160" t="str">
            <v>C</v>
          </cell>
          <cell r="AI160" t="str">
            <v>RCP</v>
          </cell>
          <cell r="AJ160" t="str">
            <v xml:space="preserve"> </v>
          </cell>
          <cell r="AK160">
            <v>55.201983975967153</v>
          </cell>
          <cell r="AL160" t="str">
            <v>NC119</v>
          </cell>
          <cell r="AM160">
            <v>5</v>
          </cell>
          <cell r="AN160" t="str">
            <v>113657</v>
          </cell>
          <cell r="AO160" t="str">
            <v>ApD</v>
          </cell>
          <cell r="AP160" t="str">
            <v>Appling sandy loam, 8 to 15 percent slopes</v>
          </cell>
          <cell r="AQ160" t="str">
            <v>B</v>
          </cell>
          <cell r="AR160">
            <v>1</v>
          </cell>
        </row>
        <row r="161">
          <cell r="AE161">
            <v>46841</v>
          </cell>
          <cell r="AF161">
            <v>60</v>
          </cell>
          <cell r="AG161">
            <v>0</v>
          </cell>
          <cell r="AH161" t="str">
            <v>C</v>
          </cell>
          <cell r="AI161" t="str">
            <v>RCP</v>
          </cell>
          <cell r="AJ161" t="str">
            <v xml:space="preserve"> </v>
          </cell>
          <cell r="AK161">
            <v>96.484519947035025</v>
          </cell>
          <cell r="AL161" t="str">
            <v>NC119</v>
          </cell>
          <cell r="AM161">
            <v>5</v>
          </cell>
          <cell r="AN161" t="str">
            <v>113690</v>
          </cell>
          <cell r="AO161" t="str">
            <v>VaD</v>
          </cell>
          <cell r="AP161" t="str">
            <v>Vance sandy loam, 8 to 15 percent slopes</v>
          </cell>
          <cell r="AQ161" t="str">
            <v>C</v>
          </cell>
          <cell r="AR161">
            <v>2</v>
          </cell>
        </row>
        <row r="162">
          <cell r="AE162">
            <v>46856</v>
          </cell>
          <cell r="AF162">
            <v>36</v>
          </cell>
          <cell r="AG162">
            <v>0</v>
          </cell>
          <cell r="AH162" t="str">
            <v>C</v>
          </cell>
          <cell r="AI162" t="str">
            <v>PE</v>
          </cell>
          <cell r="AJ162" t="str">
            <v xml:space="preserve"> </v>
          </cell>
          <cell r="AK162">
            <v>74.112391211953991</v>
          </cell>
          <cell r="AL162" t="str">
            <v>NC119</v>
          </cell>
          <cell r="AM162">
            <v>5</v>
          </cell>
          <cell r="AN162" t="str">
            <v>113660</v>
          </cell>
          <cell r="AO162" t="str">
            <v>CuB</v>
          </cell>
          <cell r="AP162" t="str">
            <v>Cecil-Urban land complex, 2 to 8 percent slopes</v>
          </cell>
          <cell r="AQ162" t="str">
            <v>B</v>
          </cell>
          <cell r="AR162">
            <v>1</v>
          </cell>
        </row>
        <row r="163">
          <cell r="AE163">
            <v>46912</v>
          </cell>
          <cell r="AF163">
            <v>15</v>
          </cell>
          <cell r="AG163">
            <v>0</v>
          </cell>
          <cell r="AH163" t="str">
            <v>C</v>
          </cell>
          <cell r="AI163" t="str">
            <v>PE</v>
          </cell>
          <cell r="AJ163" t="str">
            <v xml:space="preserve"> </v>
          </cell>
          <cell r="AK163">
            <v>22.07122353168289</v>
          </cell>
          <cell r="AL163" t="str">
            <v>NC119</v>
          </cell>
          <cell r="AM163">
            <v>5</v>
          </cell>
          <cell r="AN163" t="str">
            <v>113677</v>
          </cell>
          <cell r="AO163" t="str">
            <v>MO</v>
          </cell>
          <cell r="AP163" t="str">
            <v>Monacan loam</v>
          </cell>
          <cell r="AQ163" t="str">
            <v>C</v>
          </cell>
          <cell r="AR163">
            <v>2</v>
          </cell>
        </row>
        <row r="164">
          <cell r="AE164">
            <v>46941</v>
          </cell>
          <cell r="AF164">
            <v>18</v>
          </cell>
          <cell r="AG164">
            <v>0</v>
          </cell>
          <cell r="AH164" t="str">
            <v>C</v>
          </cell>
          <cell r="AI164" t="str">
            <v>RCP</v>
          </cell>
          <cell r="AJ164" t="str">
            <v xml:space="preserve"> </v>
          </cell>
          <cell r="AK164">
            <v>138.63375109496519</v>
          </cell>
          <cell r="AL164" t="str">
            <v>NC119</v>
          </cell>
          <cell r="AM164">
            <v>5</v>
          </cell>
          <cell r="AN164" t="str">
            <v>113659</v>
          </cell>
          <cell r="AO164" t="str">
            <v>CeD2</v>
          </cell>
          <cell r="AP164" t="str">
            <v>Cecil sandy clay loam, 8 to 15 percent slopes, eroded</v>
          </cell>
          <cell r="AQ164" t="str">
            <v>B</v>
          </cell>
          <cell r="AR164">
            <v>1</v>
          </cell>
        </row>
        <row r="165">
          <cell r="AE165">
            <v>47015</v>
          </cell>
          <cell r="AF165">
            <v>36</v>
          </cell>
          <cell r="AG165">
            <v>0</v>
          </cell>
          <cell r="AH165" t="str">
            <v>C</v>
          </cell>
          <cell r="AI165" t="str">
            <v>PE</v>
          </cell>
          <cell r="AJ165" t="str">
            <v xml:space="preserve"> </v>
          </cell>
          <cell r="AK165">
            <v>43.851476193932051</v>
          </cell>
          <cell r="AL165" t="str">
            <v>NC119</v>
          </cell>
          <cell r="AM165">
            <v>5</v>
          </cell>
          <cell r="AN165" t="str">
            <v>113660</v>
          </cell>
          <cell r="AO165" t="str">
            <v>CuB</v>
          </cell>
          <cell r="AP165" t="str">
            <v>Cecil-Urban land complex, 2 to 8 percent slopes</v>
          </cell>
          <cell r="AQ165" t="str">
            <v>B</v>
          </cell>
          <cell r="AR165">
            <v>1</v>
          </cell>
        </row>
        <row r="166">
          <cell r="AE166">
            <v>47048</v>
          </cell>
          <cell r="AF166">
            <v>54</v>
          </cell>
          <cell r="AG166">
            <v>0</v>
          </cell>
          <cell r="AH166" t="str">
            <v>C</v>
          </cell>
          <cell r="AI166" t="str">
            <v>CMP</v>
          </cell>
          <cell r="AJ166" t="str">
            <v xml:space="preserve"> </v>
          </cell>
          <cell r="AK166">
            <v>220.15963638824661</v>
          </cell>
          <cell r="AL166" t="str">
            <v>NC119</v>
          </cell>
          <cell r="AM166">
            <v>5</v>
          </cell>
          <cell r="AN166" t="str">
            <v>113659</v>
          </cell>
          <cell r="AO166" t="str">
            <v>CeD2</v>
          </cell>
          <cell r="AP166" t="str">
            <v>Cecil sandy clay loam, 8 to 15 percent slopes, eroded</v>
          </cell>
          <cell r="AQ166" t="str">
            <v>B</v>
          </cell>
          <cell r="AR166">
            <v>1</v>
          </cell>
        </row>
        <row r="167">
          <cell r="AE167">
            <v>47170</v>
          </cell>
          <cell r="AF167">
            <v>48</v>
          </cell>
          <cell r="AG167">
            <v>0</v>
          </cell>
          <cell r="AH167" t="str">
            <v>C</v>
          </cell>
          <cell r="AI167" t="str">
            <v>RCP</v>
          </cell>
          <cell r="AJ167" t="str">
            <v xml:space="preserve"> </v>
          </cell>
          <cell r="AK167">
            <v>252.38390142428059</v>
          </cell>
          <cell r="AL167" t="str">
            <v>NC119</v>
          </cell>
          <cell r="AM167">
            <v>5</v>
          </cell>
          <cell r="AN167" t="str">
            <v>113688</v>
          </cell>
          <cell r="AO167" t="str">
            <v>Ur</v>
          </cell>
          <cell r="AP167" t="str">
            <v>Urban land</v>
          </cell>
          <cell r="AQ167" t="str">
            <v>N/A</v>
          </cell>
          <cell r="AR167">
            <v>4</v>
          </cell>
        </row>
        <row r="168">
          <cell r="AE168">
            <v>47172</v>
          </cell>
          <cell r="AF168">
            <v>24</v>
          </cell>
          <cell r="AG168">
            <v>0</v>
          </cell>
          <cell r="AH168" t="str">
            <v>C</v>
          </cell>
          <cell r="AI168" t="str">
            <v>RCP</v>
          </cell>
          <cell r="AJ168" t="str">
            <v xml:space="preserve"> </v>
          </cell>
          <cell r="AK168">
            <v>68.78041030984545</v>
          </cell>
          <cell r="AL168" t="str">
            <v>NC119</v>
          </cell>
          <cell r="AM168">
            <v>5</v>
          </cell>
          <cell r="AN168" t="str">
            <v>113658</v>
          </cell>
          <cell r="AO168" t="str">
            <v>CeB2</v>
          </cell>
          <cell r="AP168" t="str">
            <v>Cecil sandy clay loam, 2 to 8 percent slopes, eroded</v>
          </cell>
          <cell r="AQ168" t="str">
            <v>B</v>
          </cell>
          <cell r="AR168">
            <v>1</v>
          </cell>
        </row>
        <row r="169">
          <cell r="AE169">
            <v>47249</v>
          </cell>
          <cell r="AF169">
            <v>15</v>
          </cell>
          <cell r="AG169">
            <v>0</v>
          </cell>
          <cell r="AH169" t="str">
            <v>C</v>
          </cell>
          <cell r="AI169" t="str">
            <v>RCP</v>
          </cell>
          <cell r="AJ169" t="str">
            <v xml:space="preserve"> </v>
          </cell>
          <cell r="AK169">
            <v>14.46703011878571</v>
          </cell>
          <cell r="AL169" t="str">
            <v>NC119</v>
          </cell>
          <cell r="AM169">
            <v>5</v>
          </cell>
          <cell r="AN169" t="str">
            <v>113681</v>
          </cell>
          <cell r="AO169" t="str">
            <v>MkB</v>
          </cell>
          <cell r="AP169" t="str">
            <v>Mecklenburg-Urban land complex, 2 to 8 percent slopes</v>
          </cell>
          <cell r="AQ169" t="str">
            <v>C</v>
          </cell>
          <cell r="AR169">
            <v>2</v>
          </cell>
        </row>
        <row r="170">
          <cell r="AE170">
            <v>47297</v>
          </cell>
          <cell r="AF170">
            <v>48</v>
          </cell>
          <cell r="AG170">
            <v>0</v>
          </cell>
          <cell r="AH170" t="str">
            <v>C</v>
          </cell>
          <cell r="AI170" t="str">
            <v>RCP</v>
          </cell>
          <cell r="AJ170" t="str">
            <v xml:space="preserve"> </v>
          </cell>
          <cell r="AK170">
            <v>215.21706863322811</v>
          </cell>
          <cell r="AL170" t="str">
            <v>NC119</v>
          </cell>
          <cell r="AM170">
            <v>5</v>
          </cell>
          <cell r="AN170" t="str">
            <v>113671</v>
          </cell>
          <cell r="AO170" t="str">
            <v>HeB</v>
          </cell>
          <cell r="AP170" t="str">
            <v>Helena sandy loam, 2 to 8 percent slopes</v>
          </cell>
          <cell r="AQ170" t="str">
            <v>C</v>
          </cell>
          <cell r="AR170">
            <v>2</v>
          </cell>
        </row>
        <row r="171">
          <cell r="AE171">
            <v>47363</v>
          </cell>
          <cell r="AF171">
            <v>42</v>
          </cell>
          <cell r="AG171">
            <v>0</v>
          </cell>
          <cell r="AH171" t="str">
            <v>C</v>
          </cell>
          <cell r="AI171" t="str">
            <v>RCP</v>
          </cell>
          <cell r="AJ171" t="str">
            <v xml:space="preserve"> </v>
          </cell>
          <cell r="AK171">
            <v>175.25962466625859</v>
          </cell>
          <cell r="AL171" t="str">
            <v>NC119</v>
          </cell>
          <cell r="AM171">
            <v>5</v>
          </cell>
          <cell r="AN171" t="str">
            <v>113661</v>
          </cell>
          <cell r="AO171" t="str">
            <v>CuD</v>
          </cell>
          <cell r="AP171" t="str">
            <v>Cecil-Urban land complex, 8 to 15 percent slopes</v>
          </cell>
          <cell r="AQ171" t="str">
            <v>B</v>
          </cell>
          <cell r="AR171">
            <v>1</v>
          </cell>
        </row>
        <row r="172">
          <cell r="AE172">
            <v>47422</v>
          </cell>
          <cell r="AF172">
            <v>36</v>
          </cell>
          <cell r="AG172">
            <v>0</v>
          </cell>
          <cell r="AH172" t="str">
            <v>C</v>
          </cell>
          <cell r="AI172" t="str">
            <v>PE</v>
          </cell>
          <cell r="AJ172" t="str">
            <v xml:space="preserve"> </v>
          </cell>
          <cell r="AK172">
            <v>57.739923583442263</v>
          </cell>
          <cell r="AL172" t="str">
            <v>NC119</v>
          </cell>
          <cell r="AM172">
            <v>5</v>
          </cell>
          <cell r="AN172" t="str">
            <v>113660</v>
          </cell>
          <cell r="AO172" t="str">
            <v>CuB</v>
          </cell>
          <cell r="AP172" t="str">
            <v>Cecil-Urban land complex, 2 to 8 percent slopes</v>
          </cell>
          <cell r="AQ172" t="str">
            <v>B</v>
          </cell>
          <cell r="AR172">
            <v>1</v>
          </cell>
        </row>
        <row r="173">
          <cell r="AE173">
            <v>47443</v>
          </cell>
          <cell r="AF173">
            <v>15</v>
          </cell>
          <cell r="AG173">
            <v>0</v>
          </cell>
          <cell r="AH173" t="str">
            <v>C</v>
          </cell>
          <cell r="AI173" t="str">
            <v>RCP</v>
          </cell>
          <cell r="AJ173" t="str">
            <v xml:space="preserve"> </v>
          </cell>
          <cell r="AK173">
            <v>37.376722727261793</v>
          </cell>
          <cell r="AL173" t="str">
            <v>NC119</v>
          </cell>
          <cell r="AM173">
            <v>5</v>
          </cell>
          <cell r="AN173" t="str">
            <v>113688</v>
          </cell>
          <cell r="AO173" t="str">
            <v>Ur</v>
          </cell>
          <cell r="AP173" t="str">
            <v>Urban land</v>
          </cell>
          <cell r="AQ173" t="str">
            <v>N/A</v>
          </cell>
          <cell r="AR173">
            <v>4</v>
          </cell>
        </row>
        <row r="174">
          <cell r="AE174">
            <v>47681</v>
          </cell>
          <cell r="AF174">
            <v>15</v>
          </cell>
          <cell r="AG174">
            <v>0</v>
          </cell>
          <cell r="AH174" t="str">
            <v>C</v>
          </cell>
          <cell r="AI174" t="str">
            <v>RCP</v>
          </cell>
          <cell r="AJ174" t="str">
            <v xml:space="preserve"> </v>
          </cell>
          <cell r="AK174">
            <v>51.61043139379467</v>
          </cell>
          <cell r="AL174" t="str">
            <v>NC119</v>
          </cell>
          <cell r="AM174">
            <v>5</v>
          </cell>
          <cell r="AN174" t="str">
            <v>113688</v>
          </cell>
          <cell r="AO174" t="str">
            <v>Ur</v>
          </cell>
          <cell r="AP174" t="str">
            <v>Urban land</v>
          </cell>
          <cell r="AQ174" t="str">
            <v>N/A</v>
          </cell>
          <cell r="AR174">
            <v>4</v>
          </cell>
        </row>
        <row r="175">
          <cell r="AE175">
            <v>47721</v>
          </cell>
          <cell r="AF175">
            <v>30</v>
          </cell>
          <cell r="AG175">
            <v>0</v>
          </cell>
          <cell r="AH175" t="str">
            <v>C</v>
          </cell>
          <cell r="AI175" t="str">
            <v>PE</v>
          </cell>
          <cell r="AJ175" t="str">
            <v xml:space="preserve"> </v>
          </cell>
          <cell r="AK175">
            <v>8.5027744791252164</v>
          </cell>
          <cell r="AL175" t="str">
            <v>NC119</v>
          </cell>
          <cell r="AM175">
            <v>5</v>
          </cell>
          <cell r="AN175" t="str">
            <v>113660</v>
          </cell>
          <cell r="AO175" t="str">
            <v>CuB</v>
          </cell>
          <cell r="AP175" t="str">
            <v>Cecil-Urban land complex, 2 to 8 percent slopes</v>
          </cell>
          <cell r="AQ175" t="str">
            <v>B</v>
          </cell>
          <cell r="AR175">
            <v>1</v>
          </cell>
        </row>
        <row r="176">
          <cell r="AE176">
            <v>47817</v>
          </cell>
          <cell r="AF176">
            <v>15</v>
          </cell>
          <cell r="AG176">
            <v>0</v>
          </cell>
          <cell r="AH176" t="str">
            <v>C</v>
          </cell>
          <cell r="AI176" t="str">
            <v>RCP</v>
          </cell>
          <cell r="AJ176" t="str">
            <v xml:space="preserve"> </v>
          </cell>
          <cell r="AK176">
            <v>40.108415598450222</v>
          </cell>
          <cell r="AL176" t="str">
            <v>NC119</v>
          </cell>
          <cell r="AM176">
            <v>5</v>
          </cell>
          <cell r="AN176" t="str">
            <v>113681</v>
          </cell>
          <cell r="AO176" t="str">
            <v>MkB</v>
          </cell>
          <cell r="AP176" t="str">
            <v>Mecklenburg-Urban land complex, 2 to 8 percent slopes</v>
          </cell>
          <cell r="AQ176" t="str">
            <v>C</v>
          </cell>
          <cell r="AR176">
            <v>2</v>
          </cell>
        </row>
        <row r="177">
          <cell r="AE177">
            <v>47955</v>
          </cell>
          <cell r="AF177">
            <v>30</v>
          </cell>
          <cell r="AG177">
            <v>0</v>
          </cell>
          <cell r="AH177" t="str">
            <v>C</v>
          </cell>
          <cell r="AI177" t="str">
            <v>RCP</v>
          </cell>
          <cell r="AJ177" t="str">
            <v xml:space="preserve"> </v>
          </cell>
          <cell r="AK177">
            <v>149.29766665463569</v>
          </cell>
          <cell r="AL177" t="str">
            <v>NC119</v>
          </cell>
          <cell r="AM177">
            <v>5</v>
          </cell>
          <cell r="AN177" t="str">
            <v>113659</v>
          </cell>
          <cell r="AO177" t="str">
            <v>CeD2</v>
          </cell>
          <cell r="AP177" t="str">
            <v>Cecil sandy clay loam, 8 to 15 percent slopes, eroded</v>
          </cell>
          <cell r="AQ177" t="str">
            <v>B</v>
          </cell>
          <cell r="AR177">
            <v>1</v>
          </cell>
        </row>
        <row r="178">
          <cell r="AE178">
            <v>48536</v>
          </cell>
          <cell r="AF178">
            <v>30</v>
          </cell>
          <cell r="AG178">
            <v>0</v>
          </cell>
          <cell r="AH178" t="str">
            <v>C</v>
          </cell>
          <cell r="AI178" t="str">
            <v>RCP</v>
          </cell>
          <cell r="AJ178" t="str">
            <v xml:space="preserve"> </v>
          </cell>
          <cell r="AK178">
            <v>29.269031037071901</v>
          </cell>
          <cell r="AL178" t="str">
            <v>NC119</v>
          </cell>
          <cell r="AM178">
            <v>5</v>
          </cell>
          <cell r="AN178" t="str">
            <v>113688</v>
          </cell>
          <cell r="AO178" t="str">
            <v>Ur</v>
          </cell>
          <cell r="AP178" t="str">
            <v>Urban land</v>
          </cell>
          <cell r="AQ178" t="str">
            <v>N/A</v>
          </cell>
          <cell r="AR178">
            <v>4</v>
          </cell>
        </row>
        <row r="179">
          <cell r="AE179">
            <v>48539</v>
          </cell>
          <cell r="AF179">
            <v>15</v>
          </cell>
          <cell r="AG179">
            <v>0</v>
          </cell>
          <cell r="AH179" t="str">
            <v>C</v>
          </cell>
          <cell r="AI179" t="str">
            <v>RCP</v>
          </cell>
          <cell r="AJ179" t="str">
            <v xml:space="preserve"> </v>
          </cell>
          <cell r="AK179">
            <v>295.00084537696341</v>
          </cell>
          <cell r="AL179" t="str">
            <v>NC119</v>
          </cell>
          <cell r="AM179">
            <v>5</v>
          </cell>
          <cell r="AN179" t="str">
            <v>113660</v>
          </cell>
          <cell r="AO179" t="str">
            <v>CuB</v>
          </cell>
          <cell r="AP179" t="str">
            <v>Cecil-Urban land complex, 2 to 8 percent slopes</v>
          </cell>
          <cell r="AQ179" t="str">
            <v>B</v>
          </cell>
          <cell r="AR179">
            <v>1</v>
          </cell>
        </row>
        <row r="180">
          <cell r="AE180">
            <v>48798</v>
          </cell>
          <cell r="AF180">
            <v>60</v>
          </cell>
          <cell r="AG180">
            <v>84</v>
          </cell>
          <cell r="AH180" t="str">
            <v>O</v>
          </cell>
          <cell r="AI180" t="str">
            <v>CMP</v>
          </cell>
          <cell r="AJ180" t="str">
            <v xml:space="preserve"> </v>
          </cell>
          <cell r="AK180">
            <v>26.585674292595801</v>
          </cell>
          <cell r="AL180" t="str">
            <v>NC119</v>
          </cell>
          <cell r="AM180">
            <v>5</v>
          </cell>
          <cell r="AN180" t="str">
            <v>113671</v>
          </cell>
          <cell r="AO180" t="str">
            <v>HeB</v>
          </cell>
          <cell r="AP180" t="str">
            <v>Helena sandy loam, 2 to 8 percent slopes</v>
          </cell>
          <cell r="AQ180" t="str">
            <v>C</v>
          </cell>
          <cell r="AR180">
            <v>2</v>
          </cell>
        </row>
        <row r="181">
          <cell r="AE181">
            <v>48948</v>
          </cell>
          <cell r="AF181">
            <v>24</v>
          </cell>
          <cell r="AG181">
            <v>0</v>
          </cell>
          <cell r="AH181" t="str">
            <v>C</v>
          </cell>
          <cell r="AI181" t="str">
            <v>RCP</v>
          </cell>
          <cell r="AJ181" t="str">
            <v xml:space="preserve"> </v>
          </cell>
          <cell r="AK181">
            <v>80.202033186026952</v>
          </cell>
          <cell r="AL181" t="str">
            <v>NC119</v>
          </cell>
          <cell r="AM181">
            <v>5</v>
          </cell>
          <cell r="AN181" t="str">
            <v>113688</v>
          </cell>
          <cell r="AO181" t="str">
            <v>Ur</v>
          </cell>
          <cell r="AP181" t="str">
            <v>Urban land</v>
          </cell>
          <cell r="AQ181" t="str">
            <v>N/A</v>
          </cell>
          <cell r="AR181">
            <v>4</v>
          </cell>
        </row>
        <row r="182">
          <cell r="AE182">
            <v>48949</v>
          </cell>
          <cell r="AF182">
            <v>15</v>
          </cell>
          <cell r="AG182">
            <v>0</v>
          </cell>
          <cell r="AH182" t="str">
            <v>C</v>
          </cell>
          <cell r="AI182" t="str">
            <v>RCP</v>
          </cell>
          <cell r="AJ182" t="str">
            <v xml:space="preserve"> </v>
          </cell>
          <cell r="AK182">
            <v>101.69220644915831</v>
          </cell>
          <cell r="AL182" t="str">
            <v>NC119</v>
          </cell>
          <cell r="AM182">
            <v>5</v>
          </cell>
          <cell r="AN182" t="str">
            <v>113658</v>
          </cell>
          <cell r="AO182" t="str">
            <v>CeB2</v>
          </cell>
          <cell r="AP182" t="str">
            <v>Cecil sandy clay loam, 2 to 8 percent slopes, eroded</v>
          </cell>
          <cell r="AQ182" t="str">
            <v>B</v>
          </cell>
          <cell r="AR182">
            <v>1</v>
          </cell>
        </row>
        <row r="183">
          <cell r="AE183">
            <v>48950</v>
          </cell>
          <cell r="AF183">
            <v>48</v>
          </cell>
          <cell r="AG183">
            <v>0</v>
          </cell>
          <cell r="AH183" t="str">
            <v>C</v>
          </cell>
          <cell r="AI183" t="str">
            <v>RCP</v>
          </cell>
          <cell r="AJ183" t="str">
            <v xml:space="preserve"> </v>
          </cell>
          <cell r="AK183">
            <v>290.13528536411621</v>
          </cell>
          <cell r="AL183" t="str">
            <v>NC119</v>
          </cell>
          <cell r="AM183">
            <v>5</v>
          </cell>
          <cell r="AN183" t="str">
            <v>113666</v>
          </cell>
          <cell r="AO183" t="str">
            <v>EnD</v>
          </cell>
          <cell r="AP183" t="str">
            <v>Enon sandy loam, 8 to 15 percent slopes</v>
          </cell>
          <cell r="AQ183" t="str">
            <v>C</v>
          </cell>
          <cell r="AR183">
            <v>2</v>
          </cell>
        </row>
        <row r="184">
          <cell r="AE184">
            <v>49350</v>
          </cell>
          <cell r="AF184">
            <v>24</v>
          </cell>
          <cell r="AG184">
            <v>0</v>
          </cell>
          <cell r="AH184" t="str">
            <v>C</v>
          </cell>
          <cell r="AI184" t="str">
            <v>RCP</v>
          </cell>
          <cell r="AJ184" t="str">
            <v xml:space="preserve"> </v>
          </cell>
          <cell r="AK184">
            <v>72.935150921421595</v>
          </cell>
          <cell r="AL184" t="str">
            <v>NC119</v>
          </cell>
          <cell r="AM184">
            <v>5</v>
          </cell>
          <cell r="AN184" t="str">
            <v>113661</v>
          </cell>
          <cell r="AO184" t="str">
            <v>CuD</v>
          </cell>
          <cell r="AP184" t="str">
            <v>Cecil-Urban land complex, 8 to 15 percent slopes</v>
          </cell>
          <cell r="AQ184" t="str">
            <v>B</v>
          </cell>
          <cell r="AR184">
            <v>1</v>
          </cell>
        </row>
        <row r="185">
          <cell r="AE185">
            <v>49595</v>
          </cell>
          <cell r="AF185">
            <v>85</v>
          </cell>
          <cell r="AG185">
            <v>124</v>
          </cell>
          <cell r="AH185" t="str">
            <v>O</v>
          </cell>
          <cell r="AI185" t="str">
            <v>CMP</v>
          </cell>
          <cell r="AJ185" t="str">
            <v xml:space="preserve"> </v>
          </cell>
          <cell r="AK185">
            <v>69.281982693475143</v>
          </cell>
          <cell r="AL185" t="str">
            <v>NC119</v>
          </cell>
          <cell r="AM185">
            <v>5</v>
          </cell>
          <cell r="AN185" t="str">
            <v>113677</v>
          </cell>
          <cell r="AO185" t="str">
            <v>MO</v>
          </cell>
          <cell r="AP185" t="str">
            <v>Monacan loam</v>
          </cell>
          <cell r="AQ185" t="str">
            <v>C</v>
          </cell>
          <cell r="AR185">
            <v>2</v>
          </cell>
        </row>
        <row r="186">
          <cell r="AE186">
            <v>49787</v>
          </cell>
          <cell r="AF186">
            <v>15</v>
          </cell>
          <cell r="AG186">
            <v>0</v>
          </cell>
          <cell r="AH186" t="str">
            <v>C</v>
          </cell>
          <cell r="AI186" t="str">
            <v>RCP</v>
          </cell>
          <cell r="AJ186" t="str">
            <v xml:space="preserve"> </v>
          </cell>
          <cell r="AK186">
            <v>196.52775235135911</v>
          </cell>
          <cell r="AL186" t="str">
            <v>NC119</v>
          </cell>
          <cell r="AM186">
            <v>5</v>
          </cell>
          <cell r="AN186" t="str">
            <v>113674</v>
          </cell>
          <cell r="AO186" t="str">
            <v>IrB</v>
          </cell>
          <cell r="AP186" t="str">
            <v>Iredell fine sandy loam, 1 to 8 percent slopes</v>
          </cell>
          <cell r="AQ186" t="str">
            <v>C/D</v>
          </cell>
          <cell r="AR186">
            <v>3</v>
          </cell>
        </row>
        <row r="187">
          <cell r="AE187">
            <v>49915</v>
          </cell>
          <cell r="AF187">
            <v>18</v>
          </cell>
          <cell r="AG187">
            <v>0</v>
          </cell>
          <cell r="AH187" t="str">
            <v>C</v>
          </cell>
          <cell r="AI187" t="str">
            <v>RCP</v>
          </cell>
          <cell r="AJ187" t="str">
            <v xml:space="preserve"> </v>
          </cell>
          <cell r="AK187">
            <v>21.899667400401061</v>
          </cell>
          <cell r="AL187" t="str">
            <v>NC119</v>
          </cell>
          <cell r="AM187">
            <v>5</v>
          </cell>
          <cell r="AN187" t="str">
            <v>113659</v>
          </cell>
          <cell r="AO187" t="str">
            <v>CeD2</v>
          </cell>
          <cell r="AP187" t="str">
            <v>Cecil sandy clay loam, 8 to 15 percent slopes, eroded</v>
          </cell>
          <cell r="AQ187" t="str">
            <v>B</v>
          </cell>
          <cell r="AR187">
            <v>1</v>
          </cell>
        </row>
        <row r="188">
          <cell r="AE188">
            <v>50044</v>
          </cell>
          <cell r="AF188">
            <v>24</v>
          </cell>
          <cell r="AG188">
            <v>0</v>
          </cell>
          <cell r="AH188" t="str">
            <v>C</v>
          </cell>
          <cell r="AI188" t="str">
            <v>RCP</v>
          </cell>
          <cell r="AJ188" t="str">
            <v xml:space="preserve"> </v>
          </cell>
          <cell r="AK188">
            <v>58.144284938017528</v>
          </cell>
          <cell r="AL188" t="str">
            <v>NC119</v>
          </cell>
          <cell r="AM188">
            <v>5</v>
          </cell>
          <cell r="AN188" t="str">
            <v>113660</v>
          </cell>
          <cell r="AO188" t="str">
            <v>CuB</v>
          </cell>
          <cell r="AP188" t="str">
            <v>Cecil-Urban land complex, 2 to 8 percent slopes</v>
          </cell>
          <cell r="AQ188" t="str">
            <v>B</v>
          </cell>
          <cell r="AR188">
            <v>1</v>
          </cell>
        </row>
        <row r="189">
          <cell r="AE189">
            <v>50182</v>
          </cell>
          <cell r="AF189">
            <v>24</v>
          </cell>
          <cell r="AG189">
            <v>0</v>
          </cell>
          <cell r="AH189" t="str">
            <v>C</v>
          </cell>
          <cell r="AI189" t="str">
            <v>RCP</v>
          </cell>
          <cell r="AJ189" t="str">
            <v xml:space="preserve"> </v>
          </cell>
          <cell r="AK189">
            <v>347.30083337759612</v>
          </cell>
          <cell r="AL189" t="str">
            <v>NC119</v>
          </cell>
          <cell r="AM189">
            <v>5</v>
          </cell>
          <cell r="AN189" t="str">
            <v>113660</v>
          </cell>
          <cell r="AO189" t="str">
            <v>CuB</v>
          </cell>
          <cell r="AP189" t="str">
            <v>Cecil-Urban land complex, 2 to 8 percent slopes</v>
          </cell>
          <cell r="AQ189" t="str">
            <v>B</v>
          </cell>
          <cell r="AR189">
            <v>1</v>
          </cell>
        </row>
        <row r="190">
          <cell r="AE190">
            <v>50365</v>
          </cell>
          <cell r="AF190">
            <v>36</v>
          </cell>
          <cell r="AG190">
            <v>0</v>
          </cell>
          <cell r="AH190" t="str">
            <v>C</v>
          </cell>
          <cell r="AI190" t="str">
            <v>RCP</v>
          </cell>
          <cell r="AJ190" t="str">
            <v xml:space="preserve"> </v>
          </cell>
          <cell r="AK190">
            <v>58.770265873048871</v>
          </cell>
          <cell r="AL190" t="str">
            <v>NC119</v>
          </cell>
          <cell r="AM190">
            <v>5</v>
          </cell>
          <cell r="AN190" t="str">
            <v>113660</v>
          </cell>
          <cell r="AO190" t="str">
            <v>CuB</v>
          </cell>
          <cell r="AP190" t="str">
            <v>Cecil-Urban land complex, 2 to 8 percent slopes</v>
          </cell>
          <cell r="AQ190" t="str">
            <v>B</v>
          </cell>
          <cell r="AR190">
            <v>1</v>
          </cell>
        </row>
        <row r="191">
          <cell r="AE191">
            <v>51358</v>
          </cell>
          <cell r="AF191">
            <v>36</v>
          </cell>
          <cell r="AG191">
            <v>0</v>
          </cell>
          <cell r="AH191" t="str">
            <v>C</v>
          </cell>
          <cell r="AI191" t="str">
            <v>RCP</v>
          </cell>
          <cell r="AJ191" t="str">
            <v xml:space="preserve"> </v>
          </cell>
          <cell r="AK191">
            <v>67.158611085790639</v>
          </cell>
          <cell r="AL191" t="str">
            <v>NC119</v>
          </cell>
          <cell r="AM191">
            <v>5</v>
          </cell>
          <cell r="AN191" t="str">
            <v>113660</v>
          </cell>
          <cell r="AO191" t="str">
            <v>CuB</v>
          </cell>
          <cell r="AP191" t="str">
            <v>Cecil-Urban land complex, 2 to 8 percent slopes</v>
          </cell>
          <cell r="AQ191" t="str">
            <v>B</v>
          </cell>
          <cell r="AR191">
            <v>1</v>
          </cell>
        </row>
        <row r="192">
          <cell r="AE192">
            <v>52100</v>
          </cell>
          <cell r="AF192">
            <v>30</v>
          </cell>
          <cell r="AG192">
            <v>0</v>
          </cell>
          <cell r="AH192" t="str">
            <v>C</v>
          </cell>
          <cell r="AI192" t="str">
            <v>RCP</v>
          </cell>
          <cell r="AJ192" t="str">
            <v xml:space="preserve"> </v>
          </cell>
          <cell r="AK192">
            <v>21.88644908391883</v>
          </cell>
          <cell r="AL192" t="str">
            <v>NC119</v>
          </cell>
          <cell r="AM192">
            <v>5</v>
          </cell>
          <cell r="AN192" t="str">
            <v>113673</v>
          </cell>
          <cell r="AO192" t="str">
            <v>IrA</v>
          </cell>
          <cell r="AP192" t="str">
            <v>Iredell fine sandy loam, 0 to 1 percent slopes</v>
          </cell>
          <cell r="AQ192" t="str">
            <v>C/D</v>
          </cell>
          <cell r="AR192">
            <v>3</v>
          </cell>
        </row>
        <row r="193">
          <cell r="AE193">
            <v>52112</v>
          </cell>
          <cell r="AF193">
            <v>18</v>
          </cell>
          <cell r="AG193">
            <v>0</v>
          </cell>
          <cell r="AH193" t="str">
            <v>C</v>
          </cell>
          <cell r="AI193" t="str">
            <v>RCP</v>
          </cell>
          <cell r="AJ193" t="str">
            <v xml:space="preserve"> </v>
          </cell>
          <cell r="AK193">
            <v>161.9918832420542</v>
          </cell>
          <cell r="AL193" t="str">
            <v>NC119</v>
          </cell>
          <cell r="AM193">
            <v>5</v>
          </cell>
          <cell r="AN193" t="str">
            <v>113673</v>
          </cell>
          <cell r="AO193" t="str">
            <v>IrA</v>
          </cell>
          <cell r="AP193" t="str">
            <v>Iredell fine sandy loam, 0 to 1 percent slopes</v>
          </cell>
          <cell r="AQ193" t="str">
            <v>C/D</v>
          </cell>
          <cell r="AR193">
            <v>3</v>
          </cell>
        </row>
        <row r="194">
          <cell r="AE194">
            <v>52356</v>
          </cell>
          <cell r="AF194">
            <v>15</v>
          </cell>
          <cell r="AG194">
            <v>0</v>
          </cell>
          <cell r="AH194" t="str">
            <v>C</v>
          </cell>
          <cell r="AI194" t="str">
            <v>RCP</v>
          </cell>
          <cell r="AJ194" t="str">
            <v xml:space="preserve"> </v>
          </cell>
          <cell r="AK194">
            <v>38.139021796879177</v>
          </cell>
          <cell r="AL194" t="str">
            <v>NC119</v>
          </cell>
          <cell r="AM194">
            <v>5</v>
          </cell>
          <cell r="AN194" t="str">
            <v>113673</v>
          </cell>
          <cell r="AO194" t="str">
            <v>IrA</v>
          </cell>
          <cell r="AP194" t="str">
            <v>Iredell fine sandy loam, 0 to 1 percent slopes</v>
          </cell>
          <cell r="AQ194" t="str">
            <v>C/D</v>
          </cell>
          <cell r="AR194">
            <v>3</v>
          </cell>
        </row>
        <row r="195">
          <cell r="AE195">
            <v>52584</v>
          </cell>
          <cell r="AF195">
            <v>15</v>
          </cell>
          <cell r="AG195">
            <v>0</v>
          </cell>
          <cell r="AH195" t="str">
            <v>C</v>
          </cell>
          <cell r="AI195" t="str">
            <v>RCP</v>
          </cell>
          <cell r="AJ195" t="str">
            <v xml:space="preserve"> </v>
          </cell>
          <cell r="AK195">
            <v>47.129102498767011</v>
          </cell>
          <cell r="AL195" t="str">
            <v>NC119</v>
          </cell>
          <cell r="AM195">
            <v>5</v>
          </cell>
          <cell r="AN195" t="str">
            <v>113671</v>
          </cell>
          <cell r="AO195" t="str">
            <v>HeB</v>
          </cell>
          <cell r="AP195" t="str">
            <v>Helena sandy loam, 2 to 8 percent slopes</v>
          </cell>
          <cell r="AQ195" t="str">
            <v>C</v>
          </cell>
          <cell r="AR195">
            <v>2</v>
          </cell>
        </row>
        <row r="196">
          <cell r="AE196">
            <v>52603</v>
          </cell>
          <cell r="AF196">
            <v>18</v>
          </cell>
          <cell r="AG196">
            <v>0</v>
          </cell>
          <cell r="AH196" t="str">
            <v>C</v>
          </cell>
          <cell r="AI196" t="str">
            <v>RCP</v>
          </cell>
          <cell r="AJ196" t="str">
            <v xml:space="preserve"> </v>
          </cell>
          <cell r="AK196">
            <v>34.868582340488928</v>
          </cell>
          <cell r="AL196" t="str">
            <v>NC119</v>
          </cell>
          <cell r="AM196">
            <v>5</v>
          </cell>
          <cell r="AN196" t="str">
            <v>113674</v>
          </cell>
          <cell r="AO196" t="str">
            <v>IrB</v>
          </cell>
          <cell r="AP196" t="str">
            <v>Iredell fine sandy loam, 1 to 8 percent slopes</v>
          </cell>
          <cell r="AQ196" t="str">
            <v>C/D</v>
          </cell>
          <cell r="AR196">
            <v>3</v>
          </cell>
        </row>
        <row r="197">
          <cell r="AE197">
            <v>52951</v>
          </cell>
          <cell r="AF197">
            <v>30</v>
          </cell>
          <cell r="AG197">
            <v>0</v>
          </cell>
          <cell r="AH197" t="str">
            <v>C</v>
          </cell>
          <cell r="AI197" t="str">
            <v>RCP</v>
          </cell>
          <cell r="AJ197" t="str">
            <v xml:space="preserve"> </v>
          </cell>
          <cell r="AK197">
            <v>145.17940458201949</v>
          </cell>
          <cell r="AL197" t="str">
            <v>NC119</v>
          </cell>
          <cell r="AM197">
            <v>5</v>
          </cell>
          <cell r="AN197" t="str">
            <v>113671</v>
          </cell>
          <cell r="AO197" t="str">
            <v>HeB</v>
          </cell>
          <cell r="AP197" t="str">
            <v>Helena sandy loam, 2 to 8 percent slopes</v>
          </cell>
          <cell r="AQ197" t="str">
            <v>C</v>
          </cell>
          <cell r="AR197">
            <v>2</v>
          </cell>
        </row>
        <row r="198">
          <cell r="AE198">
            <v>53687</v>
          </cell>
          <cell r="AF198">
            <v>15</v>
          </cell>
          <cell r="AG198">
            <v>0</v>
          </cell>
          <cell r="AH198" t="str">
            <v>C</v>
          </cell>
          <cell r="AI198" t="str">
            <v>RCP</v>
          </cell>
          <cell r="AJ198" t="str">
            <v xml:space="preserve"> </v>
          </cell>
          <cell r="AK198">
            <v>135.49408307886901</v>
          </cell>
          <cell r="AL198" t="str">
            <v>NC119</v>
          </cell>
          <cell r="AM198">
            <v>5</v>
          </cell>
          <cell r="AN198" t="str">
            <v>113683</v>
          </cell>
          <cell r="AO198" t="str">
            <v>PaE</v>
          </cell>
          <cell r="AP198" t="str">
            <v>Pacolet sandy loam, 15 to 25 percent slopes</v>
          </cell>
          <cell r="AQ198" t="str">
            <v>B</v>
          </cell>
          <cell r="AR198">
            <v>1</v>
          </cell>
        </row>
        <row r="199">
          <cell r="AE199">
            <v>53843</v>
          </cell>
          <cell r="AF199">
            <v>15</v>
          </cell>
          <cell r="AG199">
            <v>0</v>
          </cell>
          <cell r="AH199" t="str">
            <v>C</v>
          </cell>
          <cell r="AI199" t="str">
            <v>RCP</v>
          </cell>
          <cell r="AJ199" t="str">
            <v xml:space="preserve"> </v>
          </cell>
          <cell r="AK199">
            <v>50.753511532103168</v>
          </cell>
          <cell r="AL199" t="str">
            <v>NC119</v>
          </cell>
          <cell r="AM199">
            <v>5</v>
          </cell>
          <cell r="AN199" t="str">
            <v>113683</v>
          </cell>
          <cell r="AO199" t="str">
            <v>PaE</v>
          </cell>
          <cell r="AP199" t="str">
            <v>Pacolet sandy loam, 15 to 25 percent slopes</v>
          </cell>
          <cell r="AQ199" t="str">
            <v>B</v>
          </cell>
          <cell r="AR199">
            <v>1</v>
          </cell>
        </row>
        <row r="200">
          <cell r="AE200">
            <v>53866</v>
          </cell>
          <cell r="AF200">
            <v>36</v>
          </cell>
          <cell r="AG200">
            <v>0</v>
          </cell>
          <cell r="AH200" t="str">
            <v>C</v>
          </cell>
          <cell r="AI200" t="str">
            <v>RCP</v>
          </cell>
          <cell r="AJ200" t="str">
            <v xml:space="preserve"> </v>
          </cell>
          <cell r="AK200">
            <v>41.503499526675753</v>
          </cell>
          <cell r="AL200" t="str">
            <v>NC119</v>
          </cell>
          <cell r="AM200">
            <v>5</v>
          </cell>
          <cell r="AN200" t="str">
            <v>113660</v>
          </cell>
          <cell r="AO200" t="str">
            <v>CuB</v>
          </cell>
          <cell r="AP200" t="str">
            <v>Cecil-Urban land complex, 2 to 8 percent slopes</v>
          </cell>
          <cell r="AQ200" t="str">
            <v>B</v>
          </cell>
          <cell r="AR200">
            <v>1</v>
          </cell>
        </row>
        <row r="201">
          <cell r="AE201">
            <v>54010</v>
          </cell>
          <cell r="AF201">
            <v>15</v>
          </cell>
          <cell r="AG201">
            <v>0</v>
          </cell>
          <cell r="AH201" t="str">
            <v>C</v>
          </cell>
          <cell r="AI201" t="str">
            <v>RCP</v>
          </cell>
          <cell r="AJ201" t="str">
            <v xml:space="preserve"> </v>
          </cell>
          <cell r="AK201">
            <v>24.709795471119811</v>
          </cell>
          <cell r="AL201" t="str">
            <v>NC119</v>
          </cell>
          <cell r="AM201">
            <v>5</v>
          </cell>
          <cell r="AN201" t="str">
            <v>113683</v>
          </cell>
          <cell r="AO201" t="str">
            <v>PaE</v>
          </cell>
          <cell r="AP201" t="str">
            <v>Pacolet sandy loam, 15 to 25 percent slopes</v>
          </cell>
          <cell r="AQ201" t="str">
            <v>B</v>
          </cell>
          <cell r="AR201">
            <v>1</v>
          </cell>
        </row>
        <row r="202">
          <cell r="AE202">
            <v>54084</v>
          </cell>
          <cell r="AF202">
            <v>36</v>
          </cell>
          <cell r="AG202">
            <v>0</v>
          </cell>
          <cell r="AH202" t="str">
            <v>C</v>
          </cell>
          <cell r="AI202" t="str">
            <v>RCP</v>
          </cell>
          <cell r="AJ202" t="str">
            <v xml:space="preserve"> </v>
          </cell>
          <cell r="AK202">
            <v>28.401419699517309</v>
          </cell>
          <cell r="AL202" t="str">
            <v>NC119</v>
          </cell>
          <cell r="AM202">
            <v>5</v>
          </cell>
          <cell r="AN202" t="str">
            <v>113681</v>
          </cell>
          <cell r="AO202" t="str">
            <v>MkB</v>
          </cell>
          <cell r="AP202" t="str">
            <v>Mecklenburg-Urban land complex, 2 to 8 percent slopes</v>
          </cell>
          <cell r="AQ202" t="str">
            <v>C</v>
          </cell>
          <cell r="AR202">
            <v>2</v>
          </cell>
        </row>
        <row r="203">
          <cell r="AE203">
            <v>54935</v>
          </cell>
          <cell r="AF203">
            <v>15</v>
          </cell>
          <cell r="AG203">
            <v>0</v>
          </cell>
          <cell r="AH203" t="str">
            <v>C</v>
          </cell>
          <cell r="AI203" t="str">
            <v>RCP</v>
          </cell>
          <cell r="AJ203" t="str">
            <v xml:space="preserve"> </v>
          </cell>
          <cell r="AK203">
            <v>37.993019904514362</v>
          </cell>
          <cell r="AL203" t="str">
            <v>NC119</v>
          </cell>
          <cell r="AM203">
            <v>5</v>
          </cell>
          <cell r="AN203" t="str">
            <v>113658</v>
          </cell>
          <cell r="AO203" t="str">
            <v>CeB2</v>
          </cell>
          <cell r="AP203" t="str">
            <v>Cecil sandy clay loam, 2 to 8 percent slopes, eroded</v>
          </cell>
          <cell r="AQ203" t="str">
            <v>B</v>
          </cell>
          <cell r="AR203">
            <v>1</v>
          </cell>
        </row>
        <row r="204">
          <cell r="AE204">
            <v>55185</v>
          </cell>
          <cell r="AF204">
            <v>15</v>
          </cell>
          <cell r="AG204">
            <v>0</v>
          </cell>
          <cell r="AH204" t="str">
            <v>C</v>
          </cell>
          <cell r="AI204" t="str">
            <v>RCP</v>
          </cell>
          <cell r="AJ204" t="str">
            <v xml:space="preserve"> </v>
          </cell>
          <cell r="AK204">
            <v>20.7033138327436</v>
          </cell>
          <cell r="AL204" t="str">
            <v>NC119</v>
          </cell>
          <cell r="AM204">
            <v>5</v>
          </cell>
          <cell r="AN204" t="str">
            <v>113658</v>
          </cell>
          <cell r="AO204" t="str">
            <v>CeB2</v>
          </cell>
          <cell r="AP204" t="str">
            <v>Cecil sandy clay loam, 2 to 8 percent slopes, eroded</v>
          </cell>
          <cell r="AQ204" t="str">
            <v>B</v>
          </cell>
          <cell r="AR204">
            <v>1</v>
          </cell>
        </row>
        <row r="205">
          <cell r="AE205">
            <v>55186</v>
          </cell>
          <cell r="AF205">
            <v>30</v>
          </cell>
          <cell r="AG205">
            <v>0</v>
          </cell>
          <cell r="AH205" t="str">
            <v>C</v>
          </cell>
          <cell r="AI205" t="str">
            <v>RCP</v>
          </cell>
          <cell r="AJ205" t="str">
            <v xml:space="preserve"> </v>
          </cell>
          <cell r="AK205">
            <v>21.855650523650571</v>
          </cell>
          <cell r="AL205" t="str">
            <v>NC119</v>
          </cell>
          <cell r="AM205">
            <v>5</v>
          </cell>
          <cell r="AN205" t="str">
            <v>113658</v>
          </cell>
          <cell r="AO205" t="str">
            <v>CeB2</v>
          </cell>
          <cell r="AP205" t="str">
            <v>Cecil sandy clay loam, 2 to 8 percent slopes, eroded</v>
          </cell>
          <cell r="AQ205" t="str">
            <v>B</v>
          </cell>
          <cell r="AR205">
            <v>1</v>
          </cell>
        </row>
        <row r="206">
          <cell r="AE206">
            <v>55380</v>
          </cell>
          <cell r="AF206">
            <v>15</v>
          </cell>
          <cell r="AG206">
            <v>0</v>
          </cell>
          <cell r="AH206" t="str">
            <v>C</v>
          </cell>
          <cell r="AI206" t="str">
            <v>RCP</v>
          </cell>
          <cell r="AJ206" t="str">
            <v xml:space="preserve"> </v>
          </cell>
          <cell r="AK206">
            <v>43.766301070408574</v>
          </cell>
          <cell r="AL206" t="str">
            <v>NC119</v>
          </cell>
          <cell r="AM206">
            <v>5</v>
          </cell>
          <cell r="AN206" t="str">
            <v>113658</v>
          </cell>
          <cell r="AO206" t="str">
            <v>CeB2</v>
          </cell>
          <cell r="AP206" t="str">
            <v>Cecil sandy clay loam, 2 to 8 percent slopes, eroded</v>
          </cell>
          <cell r="AQ206" t="str">
            <v>B</v>
          </cell>
          <cell r="AR206">
            <v>1</v>
          </cell>
        </row>
        <row r="207">
          <cell r="AE207">
            <v>55489</v>
          </cell>
          <cell r="AF207">
            <v>15</v>
          </cell>
          <cell r="AG207">
            <v>0</v>
          </cell>
          <cell r="AH207" t="str">
            <v>C</v>
          </cell>
          <cell r="AI207" t="str">
            <v>RCP</v>
          </cell>
          <cell r="AJ207" t="str">
            <v xml:space="preserve"> </v>
          </cell>
          <cell r="AK207">
            <v>83.364392916412072</v>
          </cell>
          <cell r="AL207" t="str">
            <v>NC119</v>
          </cell>
          <cell r="AM207">
            <v>5</v>
          </cell>
          <cell r="AN207" t="str">
            <v>113658</v>
          </cell>
          <cell r="AO207" t="str">
            <v>CeB2</v>
          </cell>
          <cell r="AP207" t="str">
            <v>Cecil sandy clay loam, 2 to 8 percent slopes, eroded</v>
          </cell>
          <cell r="AQ207" t="str">
            <v>B</v>
          </cell>
          <cell r="AR207">
            <v>1</v>
          </cell>
        </row>
        <row r="208">
          <cell r="AE208">
            <v>55744</v>
          </cell>
          <cell r="AF208">
            <v>72</v>
          </cell>
          <cell r="AG208">
            <v>0</v>
          </cell>
          <cell r="AH208" t="str">
            <v>C</v>
          </cell>
          <cell r="AI208" t="str">
            <v>CMP</v>
          </cell>
          <cell r="AJ208" t="str">
            <v xml:space="preserve"> </v>
          </cell>
          <cell r="AK208">
            <v>115.5313436714012</v>
          </cell>
          <cell r="AL208" t="str">
            <v>NC119</v>
          </cell>
          <cell r="AM208">
            <v>5</v>
          </cell>
          <cell r="AN208" t="str">
            <v>113677</v>
          </cell>
          <cell r="AO208" t="str">
            <v>MO</v>
          </cell>
          <cell r="AP208" t="str">
            <v>Monacan loam</v>
          </cell>
          <cell r="AQ208" t="str">
            <v>C</v>
          </cell>
          <cell r="AR208">
            <v>2</v>
          </cell>
        </row>
        <row r="209">
          <cell r="AE209">
            <v>56258</v>
          </cell>
          <cell r="AF209">
            <v>30</v>
          </cell>
          <cell r="AG209">
            <v>0</v>
          </cell>
          <cell r="AH209" t="str">
            <v>C</v>
          </cell>
          <cell r="AI209" t="str">
            <v>RCP</v>
          </cell>
          <cell r="AJ209" t="str">
            <v xml:space="preserve"> </v>
          </cell>
          <cell r="AK209">
            <v>276.66618859722229</v>
          </cell>
          <cell r="AL209" t="str">
            <v>NC119</v>
          </cell>
          <cell r="AM209">
            <v>5</v>
          </cell>
          <cell r="AN209" t="str">
            <v>113688</v>
          </cell>
          <cell r="AO209" t="str">
            <v>Ur</v>
          </cell>
          <cell r="AP209" t="str">
            <v>Urban land</v>
          </cell>
          <cell r="AQ209" t="str">
            <v>N/A</v>
          </cell>
          <cell r="AR209">
            <v>4</v>
          </cell>
        </row>
        <row r="210">
          <cell r="AE210">
            <v>56408</v>
          </cell>
          <cell r="AF210">
            <v>15</v>
          </cell>
          <cell r="AG210">
            <v>0</v>
          </cell>
          <cell r="AH210" t="str">
            <v>C</v>
          </cell>
          <cell r="AI210" t="str">
            <v>RCP</v>
          </cell>
          <cell r="AJ210" t="str">
            <v xml:space="preserve"> </v>
          </cell>
          <cell r="AK210">
            <v>243.83838920963979</v>
          </cell>
          <cell r="AL210" t="str">
            <v>NC119</v>
          </cell>
          <cell r="AM210">
            <v>5</v>
          </cell>
          <cell r="AN210" t="str">
            <v>113660</v>
          </cell>
          <cell r="AO210" t="str">
            <v>CuB</v>
          </cell>
          <cell r="AP210" t="str">
            <v>Cecil-Urban land complex, 2 to 8 percent slopes</v>
          </cell>
          <cell r="AQ210" t="str">
            <v>B</v>
          </cell>
          <cell r="AR210">
            <v>1</v>
          </cell>
        </row>
        <row r="211">
          <cell r="AE211">
            <v>56516</v>
          </cell>
          <cell r="AF211">
            <v>36</v>
          </cell>
          <cell r="AG211">
            <v>0</v>
          </cell>
          <cell r="AH211" t="str">
            <v>C</v>
          </cell>
          <cell r="AI211" t="str">
            <v>RCP</v>
          </cell>
          <cell r="AJ211" t="str">
            <v xml:space="preserve"> </v>
          </cell>
          <cell r="AK211">
            <v>116.0522500447092</v>
          </cell>
          <cell r="AL211" t="str">
            <v>NC119</v>
          </cell>
          <cell r="AM211">
            <v>5</v>
          </cell>
          <cell r="AN211" t="str">
            <v>113659</v>
          </cell>
          <cell r="AO211" t="str">
            <v>CeD2</v>
          </cell>
          <cell r="AP211" t="str">
            <v>Cecil sandy clay loam, 8 to 15 percent slopes, eroded</v>
          </cell>
          <cell r="AQ211" t="str">
            <v>B</v>
          </cell>
          <cell r="AR211">
            <v>1</v>
          </cell>
        </row>
        <row r="212">
          <cell r="AE212">
            <v>56710</v>
          </cell>
          <cell r="AF212">
            <v>48</v>
          </cell>
          <cell r="AG212">
            <v>0</v>
          </cell>
          <cell r="AH212" t="str">
            <v>C</v>
          </cell>
          <cell r="AI212" t="str">
            <v>RCP</v>
          </cell>
          <cell r="AJ212" t="str">
            <v xml:space="preserve"> </v>
          </cell>
          <cell r="AK212">
            <v>96.115896559168974</v>
          </cell>
          <cell r="AL212" t="str">
            <v>NC119</v>
          </cell>
          <cell r="AM212">
            <v>5</v>
          </cell>
          <cell r="AN212" t="str">
            <v>113660</v>
          </cell>
          <cell r="AO212" t="str">
            <v>CuB</v>
          </cell>
          <cell r="AP212" t="str">
            <v>Cecil-Urban land complex, 2 to 8 percent slopes</v>
          </cell>
          <cell r="AQ212" t="str">
            <v>B</v>
          </cell>
          <cell r="AR212">
            <v>1</v>
          </cell>
        </row>
        <row r="213">
          <cell r="AE213">
            <v>56880</v>
          </cell>
          <cell r="AF213">
            <v>36</v>
          </cell>
          <cell r="AG213">
            <v>0</v>
          </cell>
          <cell r="AH213" t="str">
            <v>C</v>
          </cell>
          <cell r="AI213" t="str">
            <v>CMP</v>
          </cell>
          <cell r="AJ213" t="str">
            <v xml:space="preserve"> </v>
          </cell>
          <cell r="AK213">
            <v>50.617857326833303</v>
          </cell>
          <cell r="AL213" t="str">
            <v>NC119</v>
          </cell>
          <cell r="AM213">
            <v>5</v>
          </cell>
          <cell r="AN213" t="str">
            <v>113657</v>
          </cell>
          <cell r="AO213" t="str">
            <v>ApD</v>
          </cell>
          <cell r="AP213" t="str">
            <v>Appling sandy loam, 8 to 15 percent slopes</v>
          </cell>
          <cell r="AQ213" t="str">
            <v>B</v>
          </cell>
          <cell r="AR213">
            <v>1</v>
          </cell>
        </row>
        <row r="214">
          <cell r="AE214">
            <v>57629</v>
          </cell>
          <cell r="AF214">
            <v>30</v>
          </cell>
          <cell r="AG214">
            <v>0</v>
          </cell>
          <cell r="AH214" t="str">
            <v>C</v>
          </cell>
          <cell r="AI214" t="str">
            <v>RCP</v>
          </cell>
          <cell r="AJ214" t="str">
            <v xml:space="preserve"> </v>
          </cell>
          <cell r="AK214">
            <v>135.67950885515381</v>
          </cell>
          <cell r="AL214" t="str">
            <v>NC119</v>
          </cell>
          <cell r="AM214">
            <v>5</v>
          </cell>
          <cell r="AN214" t="str">
            <v>113658</v>
          </cell>
          <cell r="AO214" t="str">
            <v>CeB2</v>
          </cell>
          <cell r="AP214" t="str">
            <v>Cecil sandy clay loam, 2 to 8 percent slopes, eroded</v>
          </cell>
          <cell r="AQ214" t="str">
            <v>B</v>
          </cell>
          <cell r="AR214">
            <v>1</v>
          </cell>
        </row>
        <row r="215">
          <cell r="AE215">
            <v>58088</v>
          </cell>
          <cell r="AF215">
            <v>18</v>
          </cell>
          <cell r="AG215">
            <v>0</v>
          </cell>
          <cell r="AH215" t="str">
            <v>C</v>
          </cell>
          <cell r="AI215" t="str">
            <v>RCP</v>
          </cell>
          <cell r="AJ215" t="str">
            <v xml:space="preserve"> </v>
          </cell>
          <cell r="AK215">
            <v>25.74391072815726</v>
          </cell>
          <cell r="AL215" t="str">
            <v>NC119</v>
          </cell>
          <cell r="AM215">
            <v>5</v>
          </cell>
          <cell r="AN215" t="str">
            <v>113696</v>
          </cell>
          <cell r="AO215" t="str">
            <v>WuD</v>
          </cell>
          <cell r="AP215" t="str">
            <v>Wilkes-Urban land complex, 8 to 15 percent slopes</v>
          </cell>
          <cell r="AQ215" t="str">
            <v>D</v>
          </cell>
          <cell r="AR215">
            <v>4</v>
          </cell>
        </row>
        <row r="216">
          <cell r="AE216">
            <v>58342</v>
          </cell>
          <cell r="AF216">
            <v>24</v>
          </cell>
          <cell r="AG216">
            <v>0</v>
          </cell>
          <cell r="AH216" t="str">
            <v>C</v>
          </cell>
          <cell r="AI216" t="str">
            <v>RCP</v>
          </cell>
          <cell r="AJ216" t="str">
            <v xml:space="preserve"> </v>
          </cell>
          <cell r="AK216">
            <v>16.859576327381141</v>
          </cell>
          <cell r="AL216" t="str">
            <v>NC119</v>
          </cell>
          <cell r="AM216">
            <v>5</v>
          </cell>
          <cell r="AN216" t="str">
            <v>113658</v>
          </cell>
          <cell r="AO216" t="str">
            <v>CeB2</v>
          </cell>
          <cell r="AP216" t="str">
            <v>Cecil sandy clay loam, 2 to 8 percent slopes, eroded</v>
          </cell>
          <cell r="AQ216" t="str">
            <v>B</v>
          </cell>
          <cell r="AR216">
            <v>1</v>
          </cell>
        </row>
        <row r="217">
          <cell r="AE217">
            <v>58343</v>
          </cell>
          <cell r="AF217">
            <v>24</v>
          </cell>
          <cell r="AG217">
            <v>0</v>
          </cell>
          <cell r="AH217" t="str">
            <v>C</v>
          </cell>
          <cell r="AI217" t="str">
            <v>RCP</v>
          </cell>
          <cell r="AJ217" t="str">
            <v xml:space="preserve"> </v>
          </cell>
          <cell r="AK217">
            <v>94.276012518779623</v>
          </cell>
          <cell r="AL217" t="str">
            <v>NC119</v>
          </cell>
          <cell r="AM217">
            <v>5</v>
          </cell>
          <cell r="AN217" t="str">
            <v>113658</v>
          </cell>
          <cell r="AO217" t="str">
            <v>CeB2</v>
          </cell>
          <cell r="AP217" t="str">
            <v>Cecil sandy clay loam, 2 to 8 percent slopes, eroded</v>
          </cell>
          <cell r="AQ217" t="str">
            <v>B</v>
          </cell>
          <cell r="AR217">
            <v>1</v>
          </cell>
        </row>
        <row r="218">
          <cell r="AE218">
            <v>59033</v>
          </cell>
          <cell r="AF218">
            <v>30</v>
          </cell>
          <cell r="AG218">
            <v>0</v>
          </cell>
          <cell r="AH218" t="str">
            <v>C</v>
          </cell>
          <cell r="AI218" t="str">
            <v>RCP</v>
          </cell>
          <cell r="AJ218" t="str">
            <v xml:space="preserve"> </v>
          </cell>
          <cell r="AK218">
            <v>120.8521813127642</v>
          </cell>
          <cell r="AL218" t="str">
            <v>NC119</v>
          </cell>
          <cell r="AM218">
            <v>5</v>
          </cell>
          <cell r="AN218" t="str">
            <v>113677</v>
          </cell>
          <cell r="AO218" t="str">
            <v>MO</v>
          </cell>
          <cell r="AP218" t="str">
            <v>Monacan loam</v>
          </cell>
          <cell r="AQ218" t="str">
            <v>C</v>
          </cell>
          <cell r="AR218">
            <v>2</v>
          </cell>
        </row>
        <row r="219">
          <cell r="AE219">
            <v>60659</v>
          </cell>
          <cell r="AF219">
            <v>96</v>
          </cell>
          <cell r="AG219">
            <v>0</v>
          </cell>
          <cell r="AH219" t="str">
            <v>C</v>
          </cell>
          <cell r="AI219" t="str">
            <v>CMP</v>
          </cell>
          <cell r="AJ219" t="str">
            <v xml:space="preserve"> </v>
          </cell>
          <cell r="AK219">
            <v>41.617733356725147</v>
          </cell>
          <cell r="AL219" t="str">
            <v>NC119</v>
          </cell>
          <cell r="AM219">
            <v>5</v>
          </cell>
          <cell r="AN219" t="str">
            <v>113677</v>
          </cell>
          <cell r="AO219" t="str">
            <v>MO</v>
          </cell>
          <cell r="AP219" t="str">
            <v>Monacan loam</v>
          </cell>
          <cell r="AQ219" t="str">
            <v>C</v>
          </cell>
          <cell r="AR219">
            <v>2</v>
          </cell>
        </row>
        <row r="220">
          <cell r="AE220">
            <v>61183</v>
          </cell>
          <cell r="AF220">
            <v>15</v>
          </cell>
          <cell r="AG220">
            <v>0</v>
          </cell>
          <cell r="AH220" t="str">
            <v>C</v>
          </cell>
          <cell r="AI220" t="str">
            <v>XXX</v>
          </cell>
          <cell r="AJ220" t="str">
            <v xml:space="preserve"> </v>
          </cell>
          <cell r="AK220">
            <v>228.07893813498191</v>
          </cell>
          <cell r="AL220" t="str">
            <v>NC119</v>
          </cell>
          <cell r="AM220">
            <v>5</v>
          </cell>
          <cell r="AN220" t="str">
            <v>113693</v>
          </cell>
          <cell r="AO220" t="str">
            <v>WkD</v>
          </cell>
          <cell r="AP220" t="str">
            <v>Wilkes loam, 8 to 15 percent slopes</v>
          </cell>
          <cell r="AQ220" t="str">
            <v>D</v>
          </cell>
          <cell r="AR220">
            <v>4</v>
          </cell>
        </row>
        <row r="221">
          <cell r="AE221">
            <v>61408</v>
          </cell>
          <cell r="AF221">
            <v>54</v>
          </cell>
          <cell r="AG221">
            <v>0</v>
          </cell>
          <cell r="AH221" t="str">
            <v>C</v>
          </cell>
          <cell r="AI221" t="str">
            <v>RCP</v>
          </cell>
          <cell r="AJ221" t="str">
            <v xml:space="preserve"> </v>
          </cell>
          <cell r="AK221">
            <v>64.573074273061664</v>
          </cell>
          <cell r="AL221" t="str">
            <v>NC119</v>
          </cell>
          <cell r="AM221">
            <v>5</v>
          </cell>
          <cell r="AN221" t="str">
            <v>113665</v>
          </cell>
          <cell r="AO221" t="str">
            <v>EnB</v>
          </cell>
          <cell r="AP221" t="str">
            <v>Enon sandy loam, 2 to 8 percent slopes</v>
          </cell>
          <cell r="AQ221" t="str">
            <v>C</v>
          </cell>
          <cell r="AR221">
            <v>2</v>
          </cell>
        </row>
        <row r="222">
          <cell r="AE222">
            <v>61423</v>
          </cell>
          <cell r="AF222">
            <v>54</v>
          </cell>
          <cell r="AG222">
            <v>0</v>
          </cell>
          <cell r="AH222" t="str">
            <v>C</v>
          </cell>
          <cell r="AI222" t="str">
            <v>RCP</v>
          </cell>
          <cell r="AJ222" t="str">
            <v xml:space="preserve"> </v>
          </cell>
          <cell r="AK222">
            <v>69.073150509171228</v>
          </cell>
          <cell r="AL222" t="str">
            <v>NC119</v>
          </cell>
          <cell r="AM222">
            <v>5</v>
          </cell>
          <cell r="AN222" t="str">
            <v>113665</v>
          </cell>
          <cell r="AO222" t="str">
            <v>EnB</v>
          </cell>
          <cell r="AP222" t="str">
            <v>Enon sandy loam, 2 to 8 percent slopes</v>
          </cell>
          <cell r="AQ222" t="str">
            <v>C</v>
          </cell>
          <cell r="AR222">
            <v>2</v>
          </cell>
        </row>
        <row r="223">
          <cell r="AE223">
            <v>61554</v>
          </cell>
          <cell r="AF223">
            <v>30</v>
          </cell>
          <cell r="AG223">
            <v>0</v>
          </cell>
          <cell r="AH223" t="str">
            <v>C</v>
          </cell>
          <cell r="AI223" t="str">
            <v>XXX</v>
          </cell>
          <cell r="AJ223" t="str">
            <v xml:space="preserve"> </v>
          </cell>
          <cell r="AK223">
            <v>115.2212876053364</v>
          </cell>
          <cell r="AL223" t="str">
            <v>NC119</v>
          </cell>
          <cell r="AM223">
            <v>5</v>
          </cell>
          <cell r="AN223" t="str">
            <v>113693</v>
          </cell>
          <cell r="AO223" t="str">
            <v>WkD</v>
          </cell>
          <cell r="AP223" t="str">
            <v>Wilkes loam, 8 to 15 percent slopes</v>
          </cell>
          <cell r="AQ223" t="str">
            <v>D</v>
          </cell>
          <cell r="AR223">
            <v>4</v>
          </cell>
        </row>
        <row r="224">
          <cell r="AE224">
            <v>61555</v>
          </cell>
          <cell r="AF224">
            <v>18</v>
          </cell>
          <cell r="AG224">
            <v>0</v>
          </cell>
          <cell r="AH224" t="str">
            <v>C</v>
          </cell>
          <cell r="AI224" t="str">
            <v>XXX</v>
          </cell>
          <cell r="AJ224" t="str">
            <v xml:space="preserve"> </v>
          </cell>
          <cell r="AK224">
            <v>20.180001370963069</v>
          </cell>
          <cell r="AL224" t="str">
            <v>NC119</v>
          </cell>
          <cell r="AM224">
            <v>5</v>
          </cell>
          <cell r="AN224" t="str">
            <v>113693</v>
          </cell>
          <cell r="AO224" t="str">
            <v>WkD</v>
          </cell>
          <cell r="AP224" t="str">
            <v>Wilkes loam, 8 to 15 percent slopes</v>
          </cell>
          <cell r="AQ224" t="str">
            <v>D</v>
          </cell>
          <cell r="AR224">
            <v>4</v>
          </cell>
        </row>
        <row r="225">
          <cell r="AE225">
            <v>62387</v>
          </cell>
          <cell r="AF225">
            <v>15</v>
          </cell>
          <cell r="AG225">
            <v>0</v>
          </cell>
          <cell r="AH225" t="str">
            <v>C</v>
          </cell>
          <cell r="AI225" t="str">
            <v>RCP</v>
          </cell>
          <cell r="AJ225" t="str">
            <v xml:space="preserve"> </v>
          </cell>
          <cell r="AK225">
            <v>115.36076147488821</v>
          </cell>
          <cell r="AL225" t="str">
            <v>NC119</v>
          </cell>
          <cell r="AM225">
            <v>5</v>
          </cell>
          <cell r="AN225" t="str">
            <v>113674</v>
          </cell>
          <cell r="AO225" t="str">
            <v>IrB</v>
          </cell>
          <cell r="AP225" t="str">
            <v>Iredell fine sandy loam, 1 to 8 percent slopes</v>
          </cell>
          <cell r="AQ225" t="str">
            <v>C/D</v>
          </cell>
          <cell r="AR225">
            <v>3</v>
          </cell>
        </row>
        <row r="226">
          <cell r="AE226">
            <v>62651</v>
          </cell>
          <cell r="AF226">
            <v>15</v>
          </cell>
          <cell r="AG226">
            <v>0</v>
          </cell>
          <cell r="AH226" t="str">
            <v>C</v>
          </cell>
          <cell r="AI226" t="str">
            <v>XXX</v>
          </cell>
          <cell r="AJ226" t="str">
            <v xml:space="preserve"> </v>
          </cell>
          <cell r="AK226">
            <v>130.690959597351</v>
          </cell>
          <cell r="AL226" t="str">
            <v>NC119</v>
          </cell>
          <cell r="AM226">
            <v>5</v>
          </cell>
          <cell r="AN226" t="str">
            <v>113660</v>
          </cell>
          <cell r="AO226" t="str">
            <v>CuB</v>
          </cell>
          <cell r="AP226" t="str">
            <v>Cecil-Urban land complex, 2 to 8 percent slopes</v>
          </cell>
          <cell r="AQ226" t="str">
            <v>B</v>
          </cell>
          <cell r="AR226">
            <v>1</v>
          </cell>
        </row>
        <row r="227">
          <cell r="AE227">
            <v>63783</v>
          </cell>
          <cell r="AF227">
            <v>36</v>
          </cell>
          <cell r="AG227">
            <v>0</v>
          </cell>
          <cell r="AH227" t="str">
            <v>C</v>
          </cell>
          <cell r="AI227" t="str">
            <v>RCP</v>
          </cell>
          <cell r="AJ227" t="str">
            <v xml:space="preserve"> </v>
          </cell>
          <cell r="AK227">
            <v>34.586986806419397</v>
          </cell>
          <cell r="AL227" t="str">
            <v>NC119</v>
          </cell>
          <cell r="AM227">
            <v>5</v>
          </cell>
          <cell r="AN227" t="str">
            <v>113690</v>
          </cell>
          <cell r="AO227" t="str">
            <v>VaD</v>
          </cell>
          <cell r="AP227" t="str">
            <v>Vance sandy loam, 8 to 15 percent slopes</v>
          </cell>
          <cell r="AQ227" t="str">
            <v>C</v>
          </cell>
          <cell r="AR227">
            <v>2</v>
          </cell>
        </row>
        <row r="228">
          <cell r="AE228">
            <v>64039</v>
          </cell>
          <cell r="AF228">
            <v>48</v>
          </cell>
          <cell r="AG228">
            <v>0</v>
          </cell>
          <cell r="AH228" t="str">
            <v>C</v>
          </cell>
          <cell r="AI228" t="str">
            <v>RCP</v>
          </cell>
          <cell r="AJ228" t="str">
            <v xml:space="preserve"> </v>
          </cell>
          <cell r="AK228">
            <v>114.9407295658727</v>
          </cell>
          <cell r="AL228" t="str">
            <v>NC119</v>
          </cell>
          <cell r="AM228">
            <v>5</v>
          </cell>
          <cell r="AN228" t="str">
            <v>113671</v>
          </cell>
          <cell r="AO228" t="str">
            <v>HeB</v>
          </cell>
          <cell r="AP228" t="str">
            <v>Helena sandy loam, 2 to 8 percent slopes</v>
          </cell>
          <cell r="AQ228" t="str">
            <v>C</v>
          </cell>
          <cell r="AR228">
            <v>2</v>
          </cell>
        </row>
        <row r="229">
          <cell r="AE229">
            <v>64729</v>
          </cell>
          <cell r="AF229">
            <v>15</v>
          </cell>
          <cell r="AG229">
            <v>0</v>
          </cell>
          <cell r="AH229" t="str">
            <v>C</v>
          </cell>
          <cell r="AI229" t="str">
            <v>RCP</v>
          </cell>
          <cell r="AJ229" t="str">
            <v xml:space="preserve"> </v>
          </cell>
          <cell r="AK229">
            <v>36.484876170422268</v>
          </cell>
          <cell r="AL229" t="str">
            <v>NC119</v>
          </cell>
          <cell r="AM229">
            <v>5</v>
          </cell>
          <cell r="AN229" t="str">
            <v>113679</v>
          </cell>
          <cell r="AO229" t="str">
            <v>MeB</v>
          </cell>
          <cell r="AP229" t="str">
            <v>Mecklenburg fine sandy loam, 2 to 8 percent slopes</v>
          </cell>
          <cell r="AQ229" t="str">
            <v>C</v>
          </cell>
          <cell r="AR229">
            <v>2</v>
          </cell>
        </row>
        <row r="230">
          <cell r="AE230">
            <v>64730</v>
          </cell>
          <cell r="AF230">
            <v>15</v>
          </cell>
          <cell r="AG230">
            <v>0</v>
          </cell>
          <cell r="AH230" t="str">
            <v>C</v>
          </cell>
          <cell r="AI230" t="str">
            <v>RCP</v>
          </cell>
          <cell r="AJ230" t="str">
            <v xml:space="preserve"> </v>
          </cell>
          <cell r="AK230">
            <v>78.355776579010779</v>
          </cell>
          <cell r="AL230" t="str">
            <v>NC119</v>
          </cell>
          <cell r="AM230">
            <v>5</v>
          </cell>
          <cell r="AN230" t="str">
            <v>113679</v>
          </cell>
          <cell r="AO230" t="str">
            <v>MeB</v>
          </cell>
          <cell r="AP230" t="str">
            <v>Mecklenburg fine sandy loam, 2 to 8 percent slopes</v>
          </cell>
          <cell r="AQ230" t="str">
            <v>C</v>
          </cell>
          <cell r="AR230">
            <v>2</v>
          </cell>
        </row>
        <row r="231">
          <cell r="AE231">
            <v>64731</v>
          </cell>
          <cell r="AF231">
            <v>15</v>
          </cell>
          <cell r="AG231">
            <v>0</v>
          </cell>
          <cell r="AH231" t="str">
            <v>C</v>
          </cell>
          <cell r="AI231" t="str">
            <v>RCP</v>
          </cell>
          <cell r="AJ231" t="str">
            <v xml:space="preserve"> </v>
          </cell>
          <cell r="AK231">
            <v>291.06079311152502</v>
          </cell>
          <cell r="AL231" t="str">
            <v>NC119</v>
          </cell>
          <cell r="AM231">
            <v>5</v>
          </cell>
          <cell r="AN231" t="str">
            <v>113679</v>
          </cell>
          <cell r="AO231" t="str">
            <v>MeB</v>
          </cell>
          <cell r="AP231" t="str">
            <v>Mecklenburg fine sandy loam, 2 to 8 percent slopes</v>
          </cell>
          <cell r="AQ231" t="str">
            <v>C</v>
          </cell>
          <cell r="AR231">
            <v>2</v>
          </cell>
        </row>
        <row r="232">
          <cell r="AE232">
            <v>64733</v>
          </cell>
          <cell r="AF232">
            <v>18</v>
          </cell>
          <cell r="AG232">
            <v>0</v>
          </cell>
          <cell r="AH232" t="str">
            <v>C</v>
          </cell>
          <cell r="AI232" t="str">
            <v>RCP</v>
          </cell>
          <cell r="AJ232" t="str">
            <v xml:space="preserve"> </v>
          </cell>
          <cell r="AK232">
            <v>274.71194072578618</v>
          </cell>
          <cell r="AL232" t="str">
            <v>NC119</v>
          </cell>
          <cell r="AM232">
            <v>5</v>
          </cell>
          <cell r="AN232" t="str">
            <v>113679</v>
          </cell>
          <cell r="AO232" t="str">
            <v>MeB</v>
          </cell>
          <cell r="AP232" t="str">
            <v>Mecklenburg fine sandy loam, 2 to 8 percent slopes</v>
          </cell>
          <cell r="AQ232" t="str">
            <v>C</v>
          </cell>
          <cell r="AR232">
            <v>2</v>
          </cell>
        </row>
        <row r="233">
          <cell r="AE233">
            <v>64793</v>
          </cell>
          <cell r="AF233">
            <v>18</v>
          </cell>
          <cell r="AG233">
            <v>0</v>
          </cell>
          <cell r="AH233" t="str">
            <v>C</v>
          </cell>
          <cell r="AI233" t="str">
            <v>RCP</v>
          </cell>
          <cell r="AJ233" t="str">
            <v xml:space="preserve"> </v>
          </cell>
          <cell r="AK233">
            <v>98.456573803547215</v>
          </cell>
          <cell r="AL233" t="str">
            <v>NC119</v>
          </cell>
          <cell r="AM233">
            <v>5</v>
          </cell>
          <cell r="AN233" t="str">
            <v>113673</v>
          </cell>
          <cell r="AO233" t="str">
            <v>IrA</v>
          </cell>
          <cell r="AP233" t="str">
            <v>Iredell fine sandy loam, 0 to 1 percent slopes</v>
          </cell>
          <cell r="AQ233" t="str">
            <v>C/D</v>
          </cell>
          <cell r="AR233">
            <v>3</v>
          </cell>
        </row>
        <row r="234">
          <cell r="AE234">
            <v>64794</v>
          </cell>
          <cell r="AF234">
            <v>18</v>
          </cell>
          <cell r="AG234">
            <v>0</v>
          </cell>
          <cell r="AH234" t="str">
            <v>C</v>
          </cell>
          <cell r="AI234" t="str">
            <v>RCP</v>
          </cell>
          <cell r="AJ234" t="str">
            <v xml:space="preserve"> </v>
          </cell>
          <cell r="AK234">
            <v>114.1731228181183</v>
          </cell>
          <cell r="AL234" t="str">
            <v>NC119</v>
          </cell>
          <cell r="AM234">
            <v>5</v>
          </cell>
          <cell r="AN234" t="str">
            <v>113673</v>
          </cell>
          <cell r="AO234" t="str">
            <v>IrA</v>
          </cell>
          <cell r="AP234" t="str">
            <v>Iredell fine sandy loam, 0 to 1 percent slopes</v>
          </cell>
          <cell r="AQ234" t="str">
            <v>C/D</v>
          </cell>
          <cell r="AR234">
            <v>3</v>
          </cell>
        </row>
        <row r="235">
          <cell r="AE235">
            <v>64796</v>
          </cell>
          <cell r="AF235">
            <v>18</v>
          </cell>
          <cell r="AG235">
            <v>0</v>
          </cell>
          <cell r="AH235" t="str">
            <v>C</v>
          </cell>
          <cell r="AI235" t="str">
            <v>RCP</v>
          </cell>
          <cell r="AJ235" t="str">
            <v xml:space="preserve"> </v>
          </cell>
          <cell r="AK235">
            <v>303.92928025204952</v>
          </cell>
          <cell r="AL235" t="str">
            <v>NC119</v>
          </cell>
          <cell r="AM235">
            <v>5</v>
          </cell>
          <cell r="AN235" t="str">
            <v>113674</v>
          </cell>
          <cell r="AO235" t="str">
            <v>IrB</v>
          </cell>
          <cell r="AP235" t="str">
            <v>Iredell fine sandy loam, 1 to 8 percent slopes</v>
          </cell>
          <cell r="AQ235" t="str">
            <v>C/D</v>
          </cell>
          <cell r="AR235">
            <v>3</v>
          </cell>
        </row>
        <row r="236">
          <cell r="AE236">
            <v>64804</v>
          </cell>
          <cell r="AF236">
            <v>15</v>
          </cell>
          <cell r="AG236">
            <v>0</v>
          </cell>
          <cell r="AH236" t="str">
            <v>C</v>
          </cell>
          <cell r="AI236" t="str">
            <v>RCP</v>
          </cell>
          <cell r="AJ236" t="str">
            <v xml:space="preserve"> </v>
          </cell>
          <cell r="AK236">
            <v>30.918072810723881</v>
          </cell>
          <cell r="AL236" t="str">
            <v>NC119</v>
          </cell>
          <cell r="AM236">
            <v>5</v>
          </cell>
          <cell r="AN236" t="str">
            <v>113674</v>
          </cell>
          <cell r="AO236" t="str">
            <v>IrB</v>
          </cell>
          <cell r="AP236" t="str">
            <v>Iredell fine sandy loam, 1 to 8 percent slopes</v>
          </cell>
          <cell r="AQ236" t="str">
            <v>C/D</v>
          </cell>
          <cell r="AR236">
            <v>3</v>
          </cell>
        </row>
        <row r="237">
          <cell r="AE237">
            <v>65877</v>
          </cell>
          <cell r="AF237">
            <v>15</v>
          </cell>
          <cell r="AG237">
            <v>0</v>
          </cell>
          <cell r="AH237" t="str">
            <v>C</v>
          </cell>
          <cell r="AI237" t="str">
            <v>XXX</v>
          </cell>
          <cell r="AJ237" t="str">
            <v xml:space="preserve"> </v>
          </cell>
          <cell r="AK237">
            <v>26.33789001925777</v>
          </cell>
          <cell r="AL237" t="str">
            <v>NC119</v>
          </cell>
          <cell r="AM237">
            <v>5</v>
          </cell>
          <cell r="AN237" t="str">
            <v>113679</v>
          </cell>
          <cell r="AO237" t="str">
            <v>MeB</v>
          </cell>
          <cell r="AP237" t="str">
            <v>Mecklenburg fine sandy loam, 2 to 8 percent slopes</v>
          </cell>
          <cell r="AQ237" t="str">
            <v>C</v>
          </cell>
          <cell r="AR237">
            <v>2</v>
          </cell>
        </row>
        <row r="238">
          <cell r="AE238">
            <v>65977</v>
          </cell>
          <cell r="AF238">
            <v>48</v>
          </cell>
          <cell r="AG238">
            <v>0</v>
          </cell>
          <cell r="AH238" t="str">
            <v>C</v>
          </cell>
          <cell r="AI238" t="str">
            <v>RCP</v>
          </cell>
          <cell r="AJ238" t="str">
            <v xml:space="preserve"> </v>
          </cell>
          <cell r="AK238">
            <v>24.164816097166529</v>
          </cell>
          <cell r="AL238" t="str">
            <v>NC119</v>
          </cell>
          <cell r="AM238">
            <v>5</v>
          </cell>
          <cell r="AN238" t="str">
            <v>113677</v>
          </cell>
          <cell r="AO238" t="str">
            <v>MO</v>
          </cell>
          <cell r="AP238" t="str">
            <v>Monacan loam</v>
          </cell>
          <cell r="AQ238" t="str">
            <v>C</v>
          </cell>
          <cell r="AR238">
            <v>2</v>
          </cell>
        </row>
        <row r="239">
          <cell r="AE239">
            <v>66224</v>
          </cell>
          <cell r="AF239">
            <v>15</v>
          </cell>
          <cell r="AG239">
            <v>0</v>
          </cell>
          <cell r="AH239" t="str">
            <v>C</v>
          </cell>
          <cell r="AI239" t="str">
            <v>RCP</v>
          </cell>
          <cell r="AJ239" t="str">
            <v xml:space="preserve"> </v>
          </cell>
          <cell r="AK239">
            <v>14.98396962829014</v>
          </cell>
          <cell r="AL239" t="str">
            <v>NC119</v>
          </cell>
          <cell r="AM239">
            <v>5</v>
          </cell>
          <cell r="AN239" t="str">
            <v>113660</v>
          </cell>
          <cell r="AO239" t="str">
            <v>CuB</v>
          </cell>
          <cell r="AP239" t="str">
            <v>Cecil-Urban land complex, 2 to 8 percent slopes</v>
          </cell>
          <cell r="AQ239" t="str">
            <v>B</v>
          </cell>
          <cell r="AR239">
            <v>1</v>
          </cell>
        </row>
        <row r="240">
          <cell r="AE240">
            <v>66242</v>
          </cell>
          <cell r="AF240">
            <v>42</v>
          </cell>
          <cell r="AG240">
            <v>0</v>
          </cell>
          <cell r="AH240" t="str">
            <v>C</v>
          </cell>
          <cell r="AI240" t="str">
            <v>XXX</v>
          </cell>
          <cell r="AJ240" t="str">
            <v xml:space="preserve"> </v>
          </cell>
          <cell r="AK240">
            <v>46.646916810441077</v>
          </cell>
          <cell r="AL240" t="str">
            <v>NC119</v>
          </cell>
          <cell r="AM240">
            <v>5</v>
          </cell>
          <cell r="AN240" t="str">
            <v>113696</v>
          </cell>
          <cell r="AO240" t="str">
            <v>WuD</v>
          </cell>
          <cell r="AP240" t="str">
            <v>Wilkes-Urban land complex, 8 to 15 percent slopes</v>
          </cell>
          <cell r="AQ240" t="str">
            <v>D</v>
          </cell>
          <cell r="AR240">
            <v>4</v>
          </cell>
        </row>
        <row r="241">
          <cell r="AE241">
            <v>66584</v>
          </cell>
          <cell r="AF241">
            <v>15</v>
          </cell>
          <cell r="AG241">
            <v>0</v>
          </cell>
          <cell r="AH241" t="str">
            <v>C</v>
          </cell>
          <cell r="AI241" t="str">
            <v>XXX</v>
          </cell>
          <cell r="AJ241" t="str">
            <v xml:space="preserve"> </v>
          </cell>
          <cell r="AK241">
            <v>183.23401794799111</v>
          </cell>
          <cell r="AL241" t="str">
            <v>NC119</v>
          </cell>
          <cell r="AM241">
            <v>5</v>
          </cell>
          <cell r="AN241" t="str">
            <v>113660</v>
          </cell>
          <cell r="AO241" t="str">
            <v>CuB</v>
          </cell>
          <cell r="AP241" t="str">
            <v>Cecil-Urban land complex, 2 to 8 percent slopes</v>
          </cell>
          <cell r="AQ241" t="str">
            <v>B</v>
          </cell>
          <cell r="AR241">
            <v>1</v>
          </cell>
        </row>
        <row r="242">
          <cell r="AE242">
            <v>66669</v>
          </cell>
          <cell r="AF242">
            <v>24</v>
          </cell>
          <cell r="AG242">
            <v>0</v>
          </cell>
          <cell r="AH242" t="str">
            <v>C</v>
          </cell>
          <cell r="AI242" t="str">
            <v>RCP</v>
          </cell>
          <cell r="AJ242" t="str">
            <v xml:space="preserve"> </v>
          </cell>
          <cell r="AK242">
            <v>194.1391356504086</v>
          </cell>
          <cell r="AL242" t="str">
            <v>NC119</v>
          </cell>
          <cell r="AM242">
            <v>5</v>
          </cell>
          <cell r="AN242" t="str">
            <v>113692</v>
          </cell>
          <cell r="AO242" t="str">
            <v>WkB</v>
          </cell>
          <cell r="AP242" t="str">
            <v>Wilkes loam, 4 to 8 percent slopes</v>
          </cell>
          <cell r="AQ242" t="str">
            <v>D</v>
          </cell>
          <cell r="AR242">
            <v>4</v>
          </cell>
        </row>
        <row r="243">
          <cell r="AE243">
            <v>66695</v>
          </cell>
          <cell r="AF243">
            <v>18</v>
          </cell>
          <cell r="AG243">
            <v>0</v>
          </cell>
          <cell r="AH243" t="str">
            <v>C</v>
          </cell>
          <cell r="AI243" t="str">
            <v>RCP</v>
          </cell>
          <cell r="AJ243" t="str">
            <v xml:space="preserve"> </v>
          </cell>
          <cell r="AK243">
            <v>128.8591322821907</v>
          </cell>
          <cell r="AL243" t="str">
            <v>NC119</v>
          </cell>
          <cell r="AM243">
            <v>5</v>
          </cell>
          <cell r="AN243" t="str">
            <v>113693</v>
          </cell>
          <cell r="AO243" t="str">
            <v>WkD</v>
          </cell>
          <cell r="AP243" t="str">
            <v>Wilkes loam, 8 to 15 percent slopes</v>
          </cell>
          <cell r="AQ243" t="str">
            <v>D</v>
          </cell>
          <cell r="AR243">
            <v>4</v>
          </cell>
        </row>
        <row r="244">
          <cell r="AE244">
            <v>66764</v>
          </cell>
          <cell r="AF244">
            <v>15</v>
          </cell>
          <cell r="AG244">
            <v>0</v>
          </cell>
          <cell r="AH244" t="str">
            <v>C</v>
          </cell>
          <cell r="AI244" t="str">
            <v>RCP</v>
          </cell>
          <cell r="AJ244" t="str">
            <v xml:space="preserve"> </v>
          </cell>
          <cell r="AK244">
            <v>135.82077671926089</v>
          </cell>
          <cell r="AL244" t="str">
            <v>NC119</v>
          </cell>
          <cell r="AM244">
            <v>5</v>
          </cell>
          <cell r="AN244" t="str">
            <v>113692</v>
          </cell>
          <cell r="AO244" t="str">
            <v>WkB</v>
          </cell>
          <cell r="AP244" t="str">
            <v>Wilkes loam, 4 to 8 percent slopes</v>
          </cell>
          <cell r="AQ244" t="str">
            <v>D</v>
          </cell>
          <cell r="AR244">
            <v>4</v>
          </cell>
        </row>
        <row r="245">
          <cell r="AE245">
            <v>66925</v>
          </cell>
          <cell r="AF245">
            <v>24</v>
          </cell>
          <cell r="AG245">
            <v>0</v>
          </cell>
          <cell r="AH245" t="str">
            <v>C</v>
          </cell>
          <cell r="AI245" t="str">
            <v>RCP</v>
          </cell>
          <cell r="AJ245" t="str">
            <v xml:space="preserve"> </v>
          </cell>
          <cell r="AK245">
            <v>126.4765557722575</v>
          </cell>
          <cell r="AL245" t="str">
            <v>NC119</v>
          </cell>
          <cell r="AM245">
            <v>5</v>
          </cell>
          <cell r="AN245" t="str">
            <v>113692</v>
          </cell>
          <cell r="AO245" t="str">
            <v>WkB</v>
          </cell>
          <cell r="AP245" t="str">
            <v>Wilkes loam, 4 to 8 percent slopes</v>
          </cell>
          <cell r="AQ245" t="str">
            <v>D</v>
          </cell>
          <cell r="AR245">
            <v>4</v>
          </cell>
        </row>
        <row r="246">
          <cell r="AE246">
            <v>67055</v>
          </cell>
          <cell r="AF246">
            <v>15</v>
          </cell>
          <cell r="AG246">
            <v>0</v>
          </cell>
          <cell r="AH246" t="str">
            <v>C</v>
          </cell>
          <cell r="AI246" t="str">
            <v>XXX</v>
          </cell>
          <cell r="AJ246" t="str">
            <v xml:space="preserve"> </v>
          </cell>
          <cell r="AK246">
            <v>30.73500323605375</v>
          </cell>
          <cell r="AL246" t="str">
            <v>NC119</v>
          </cell>
          <cell r="AM246">
            <v>5</v>
          </cell>
          <cell r="AN246" t="str">
            <v>113693</v>
          </cell>
          <cell r="AO246" t="str">
            <v>WkD</v>
          </cell>
          <cell r="AP246" t="str">
            <v>Wilkes loam, 8 to 15 percent slopes</v>
          </cell>
          <cell r="AQ246" t="str">
            <v>D</v>
          </cell>
          <cell r="AR246">
            <v>4</v>
          </cell>
        </row>
        <row r="247">
          <cell r="AE247">
            <v>67121</v>
          </cell>
          <cell r="AF247">
            <v>15</v>
          </cell>
          <cell r="AG247">
            <v>0</v>
          </cell>
          <cell r="AH247" t="str">
            <v>C</v>
          </cell>
          <cell r="AI247" t="str">
            <v>XXX</v>
          </cell>
          <cell r="AJ247" t="str">
            <v xml:space="preserve"> </v>
          </cell>
          <cell r="AK247">
            <v>57.077883195951323</v>
          </cell>
          <cell r="AL247" t="str">
            <v>NC119</v>
          </cell>
          <cell r="AM247">
            <v>5</v>
          </cell>
          <cell r="AN247" t="str">
            <v>113657</v>
          </cell>
          <cell r="AO247" t="str">
            <v>ApD</v>
          </cell>
          <cell r="AP247" t="str">
            <v>Appling sandy loam, 8 to 15 percent slopes</v>
          </cell>
          <cell r="AQ247" t="str">
            <v>B</v>
          </cell>
          <cell r="AR247">
            <v>1</v>
          </cell>
        </row>
        <row r="248">
          <cell r="AE248">
            <v>67132</v>
          </cell>
          <cell r="AF248">
            <v>15</v>
          </cell>
          <cell r="AG248">
            <v>0</v>
          </cell>
          <cell r="AH248" t="str">
            <v>C</v>
          </cell>
          <cell r="AI248" t="str">
            <v>XXX</v>
          </cell>
          <cell r="AJ248" t="str">
            <v xml:space="preserve"> </v>
          </cell>
          <cell r="AK248">
            <v>46.196414053877753</v>
          </cell>
          <cell r="AL248" t="str">
            <v>NC119</v>
          </cell>
          <cell r="AM248">
            <v>5</v>
          </cell>
          <cell r="AN248" t="str">
            <v>113666</v>
          </cell>
          <cell r="AO248" t="str">
            <v>EnD</v>
          </cell>
          <cell r="AP248" t="str">
            <v>Enon sandy loam, 8 to 15 percent slopes</v>
          </cell>
          <cell r="AQ248" t="str">
            <v>C</v>
          </cell>
          <cell r="AR248">
            <v>2</v>
          </cell>
        </row>
        <row r="249">
          <cell r="AE249">
            <v>67402</v>
          </cell>
          <cell r="AF249">
            <v>15</v>
          </cell>
          <cell r="AG249">
            <v>0</v>
          </cell>
          <cell r="AH249" t="str">
            <v>C</v>
          </cell>
          <cell r="AI249" t="str">
            <v>RCP</v>
          </cell>
          <cell r="AJ249" t="str">
            <v xml:space="preserve"> </v>
          </cell>
          <cell r="AK249">
            <v>72.370937771808656</v>
          </cell>
          <cell r="AL249" t="str">
            <v>NC119</v>
          </cell>
          <cell r="AM249">
            <v>5</v>
          </cell>
          <cell r="AN249" t="str">
            <v>113660</v>
          </cell>
          <cell r="AO249" t="str">
            <v>CuB</v>
          </cell>
          <cell r="AP249" t="str">
            <v>Cecil-Urban land complex, 2 to 8 percent slopes</v>
          </cell>
          <cell r="AQ249" t="str">
            <v>B</v>
          </cell>
          <cell r="AR249">
            <v>1</v>
          </cell>
        </row>
        <row r="250">
          <cell r="AE250">
            <v>67607</v>
          </cell>
          <cell r="AF250">
            <v>60</v>
          </cell>
          <cell r="AG250">
            <v>96</v>
          </cell>
          <cell r="AH250" t="str">
            <v>R</v>
          </cell>
          <cell r="AI250" t="str">
            <v>RCP</v>
          </cell>
          <cell r="AJ250" t="str">
            <v xml:space="preserve"> </v>
          </cell>
          <cell r="AK250">
            <v>118.9517242483879</v>
          </cell>
          <cell r="AL250" t="str">
            <v>NC119</v>
          </cell>
          <cell r="AM250">
            <v>5</v>
          </cell>
          <cell r="AN250" t="str">
            <v>113688</v>
          </cell>
          <cell r="AO250" t="str">
            <v>Ur</v>
          </cell>
          <cell r="AP250" t="str">
            <v>Urban land</v>
          </cell>
          <cell r="AQ250" t="str">
            <v>N/A</v>
          </cell>
          <cell r="AR250">
            <v>4</v>
          </cell>
        </row>
        <row r="251">
          <cell r="AE251">
            <v>67614</v>
          </cell>
          <cell r="AF251">
            <v>60</v>
          </cell>
          <cell r="AG251">
            <v>96</v>
          </cell>
          <cell r="AH251" t="str">
            <v>R</v>
          </cell>
          <cell r="AI251" t="str">
            <v>RCP</v>
          </cell>
          <cell r="AJ251" t="str">
            <v xml:space="preserve"> </v>
          </cell>
          <cell r="AK251">
            <v>91.418093542554359</v>
          </cell>
          <cell r="AL251" t="str">
            <v>NC119</v>
          </cell>
          <cell r="AM251">
            <v>5</v>
          </cell>
          <cell r="AN251" t="str">
            <v>113688</v>
          </cell>
          <cell r="AO251" t="str">
            <v>Ur</v>
          </cell>
          <cell r="AP251" t="str">
            <v>Urban land</v>
          </cell>
          <cell r="AQ251" t="str">
            <v>N/A</v>
          </cell>
          <cell r="AR251">
            <v>4</v>
          </cell>
        </row>
        <row r="252">
          <cell r="AE252">
            <v>68479</v>
          </cell>
          <cell r="AF252">
            <v>60</v>
          </cell>
          <cell r="AG252">
            <v>0</v>
          </cell>
          <cell r="AH252" t="str">
            <v>C</v>
          </cell>
          <cell r="AI252" t="str">
            <v>CMP</v>
          </cell>
          <cell r="AJ252" t="str">
            <v xml:space="preserve"> </v>
          </cell>
          <cell r="AK252">
            <v>56.694055407037837</v>
          </cell>
          <cell r="AL252" t="str">
            <v>NC119</v>
          </cell>
          <cell r="AM252">
            <v>5</v>
          </cell>
          <cell r="AN252" t="str">
            <v>113666</v>
          </cell>
          <cell r="AO252" t="str">
            <v>EnD</v>
          </cell>
          <cell r="AP252" t="str">
            <v>Enon sandy loam, 8 to 15 percent slopes</v>
          </cell>
          <cell r="AQ252" t="str">
            <v>C</v>
          </cell>
          <cell r="AR252">
            <v>2</v>
          </cell>
        </row>
        <row r="253">
          <cell r="AE253">
            <v>68808</v>
          </cell>
          <cell r="AF253">
            <v>15</v>
          </cell>
          <cell r="AG253">
            <v>0</v>
          </cell>
          <cell r="AH253" t="str">
            <v>C</v>
          </cell>
          <cell r="AI253" t="str">
            <v>RCP</v>
          </cell>
          <cell r="AJ253" t="str">
            <v xml:space="preserve"> </v>
          </cell>
          <cell r="AK253">
            <v>44.049046517155368</v>
          </cell>
          <cell r="AL253" t="str">
            <v>NC119</v>
          </cell>
          <cell r="AM253">
            <v>5</v>
          </cell>
          <cell r="AN253" t="str">
            <v>113660</v>
          </cell>
          <cell r="AO253" t="str">
            <v>CuB</v>
          </cell>
          <cell r="AP253" t="str">
            <v>Cecil-Urban land complex, 2 to 8 percent slopes</v>
          </cell>
          <cell r="AQ253" t="str">
            <v>B</v>
          </cell>
          <cell r="AR253">
            <v>1</v>
          </cell>
        </row>
        <row r="254">
          <cell r="AE254">
            <v>68814</v>
          </cell>
          <cell r="AF254">
            <v>15</v>
          </cell>
          <cell r="AG254">
            <v>0</v>
          </cell>
          <cell r="AH254" t="str">
            <v>C</v>
          </cell>
          <cell r="AI254" t="str">
            <v>RCP</v>
          </cell>
          <cell r="AJ254" t="str">
            <v xml:space="preserve"> </v>
          </cell>
          <cell r="AK254">
            <v>35.13829166672307</v>
          </cell>
          <cell r="AL254" t="str">
            <v>NC119</v>
          </cell>
          <cell r="AM254">
            <v>5</v>
          </cell>
          <cell r="AN254" t="str">
            <v>113661</v>
          </cell>
          <cell r="AO254" t="str">
            <v>CuD</v>
          </cell>
          <cell r="AP254" t="str">
            <v>Cecil-Urban land complex, 8 to 15 percent slopes</v>
          </cell>
          <cell r="AQ254" t="str">
            <v>B</v>
          </cell>
          <cell r="AR254">
            <v>1</v>
          </cell>
        </row>
        <row r="255">
          <cell r="AE255">
            <v>68897</v>
          </cell>
          <cell r="AF255">
            <v>60</v>
          </cell>
          <cell r="AG255">
            <v>96</v>
          </cell>
          <cell r="AH255" t="str">
            <v>O</v>
          </cell>
          <cell r="AI255" t="str">
            <v>RCP</v>
          </cell>
          <cell r="AJ255" t="str">
            <v xml:space="preserve"> </v>
          </cell>
          <cell r="AK255">
            <v>73.768615007360452</v>
          </cell>
          <cell r="AL255" t="str">
            <v>NC119</v>
          </cell>
          <cell r="AM255">
            <v>5</v>
          </cell>
          <cell r="AN255" t="str">
            <v>113658</v>
          </cell>
          <cell r="AO255" t="str">
            <v>CeB2</v>
          </cell>
          <cell r="AP255" t="str">
            <v>Cecil sandy clay loam, 2 to 8 percent slopes, eroded</v>
          </cell>
          <cell r="AQ255" t="str">
            <v>B</v>
          </cell>
          <cell r="AR255">
            <v>1</v>
          </cell>
        </row>
        <row r="256">
          <cell r="AE256">
            <v>69119</v>
          </cell>
          <cell r="AF256">
            <v>15</v>
          </cell>
          <cell r="AG256">
            <v>0</v>
          </cell>
          <cell r="AH256" t="str">
            <v>C</v>
          </cell>
          <cell r="AI256" t="str">
            <v>RCP</v>
          </cell>
          <cell r="AJ256" t="str">
            <v xml:space="preserve"> </v>
          </cell>
          <cell r="AK256">
            <v>40.899712616784988</v>
          </cell>
          <cell r="AL256" t="str">
            <v>NC119</v>
          </cell>
          <cell r="AM256">
            <v>5</v>
          </cell>
          <cell r="AN256" t="str">
            <v>113688</v>
          </cell>
          <cell r="AO256" t="str">
            <v>Ur</v>
          </cell>
          <cell r="AP256" t="str">
            <v>Urban land</v>
          </cell>
          <cell r="AQ256" t="str">
            <v>N/A</v>
          </cell>
          <cell r="AR256">
            <v>4</v>
          </cell>
        </row>
        <row r="257">
          <cell r="AE257">
            <v>69120</v>
          </cell>
          <cell r="AF257">
            <v>15</v>
          </cell>
          <cell r="AG257">
            <v>0</v>
          </cell>
          <cell r="AH257" t="str">
            <v>C</v>
          </cell>
          <cell r="AI257" t="str">
            <v>RCP</v>
          </cell>
          <cell r="AJ257" t="str">
            <v xml:space="preserve"> </v>
          </cell>
          <cell r="AK257">
            <v>54.456136311982434</v>
          </cell>
          <cell r="AL257" t="str">
            <v>NC119</v>
          </cell>
          <cell r="AM257">
            <v>5</v>
          </cell>
          <cell r="AN257" t="str">
            <v>113688</v>
          </cell>
          <cell r="AO257" t="str">
            <v>Ur</v>
          </cell>
          <cell r="AP257" t="str">
            <v>Urban land</v>
          </cell>
          <cell r="AQ257" t="str">
            <v>N/A</v>
          </cell>
          <cell r="AR257">
            <v>4</v>
          </cell>
        </row>
        <row r="258">
          <cell r="AE258">
            <v>69446</v>
          </cell>
          <cell r="AF258">
            <v>72</v>
          </cell>
          <cell r="AG258">
            <v>192</v>
          </cell>
          <cell r="AH258" t="str">
            <v>R</v>
          </cell>
          <cell r="AI258" t="str">
            <v>RCP</v>
          </cell>
          <cell r="AJ258" t="str">
            <v xml:space="preserve"> </v>
          </cell>
          <cell r="AK258">
            <v>24.95256081743991</v>
          </cell>
          <cell r="AL258" t="str">
            <v>NC119</v>
          </cell>
          <cell r="AM258">
            <v>5</v>
          </cell>
          <cell r="AN258" t="str">
            <v>113677</v>
          </cell>
          <cell r="AO258" t="str">
            <v>MO</v>
          </cell>
          <cell r="AP258" t="str">
            <v>Monacan loam</v>
          </cell>
          <cell r="AQ258" t="str">
            <v>C</v>
          </cell>
          <cell r="AR258">
            <v>2</v>
          </cell>
        </row>
        <row r="259">
          <cell r="AE259">
            <v>69945</v>
          </cell>
          <cell r="AF259">
            <v>24</v>
          </cell>
          <cell r="AG259">
            <v>0</v>
          </cell>
          <cell r="AH259" t="str">
            <v>C</v>
          </cell>
          <cell r="AI259" t="str">
            <v>RCP</v>
          </cell>
          <cell r="AJ259" t="str">
            <v xml:space="preserve"> </v>
          </cell>
          <cell r="AK259">
            <v>78.487566470597102</v>
          </cell>
          <cell r="AL259" t="str">
            <v>NC119</v>
          </cell>
          <cell r="AM259">
            <v>5</v>
          </cell>
          <cell r="AN259" t="str">
            <v>113694</v>
          </cell>
          <cell r="AO259" t="str">
            <v>WkE</v>
          </cell>
          <cell r="AP259" t="str">
            <v>Wilkes loam, 15 to 25 percent slopes</v>
          </cell>
          <cell r="AQ259" t="str">
            <v>D</v>
          </cell>
          <cell r="AR259">
            <v>4</v>
          </cell>
        </row>
        <row r="260">
          <cell r="AE260">
            <v>69946</v>
          </cell>
          <cell r="AF260">
            <v>18</v>
          </cell>
          <cell r="AG260">
            <v>0</v>
          </cell>
          <cell r="AH260" t="str">
            <v>C</v>
          </cell>
          <cell r="AI260" t="str">
            <v>RCP</v>
          </cell>
          <cell r="AJ260" t="str">
            <v xml:space="preserve"> </v>
          </cell>
          <cell r="AK260">
            <v>23.614057464597678</v>
          </cell>
          <cell r="AL260" t="str">
            <v>NC119</v>
          </cell>
          <cell r="AM260">
            <v>5</v>
          </cell>
          <cell r="AN260" t="str">
            <v>113694</v>
          </cell>
          <cell r="AO260" t="str">
            <v>WkE</v>
          </cell>
          <cell r="AP260" t="str">
            <v>Wilkes loam, 15 to 25 percent slopes</v>
          </cell>
          <cell r="AQ260" t="str">
            <v>D</v>
          </cell>
          <cell r="AR260">
            <v>4</v>
          </cell>
        </row>
        <row r="261">
          <cell r="AE261">
            <v>69958</v>
          </cell>
          <cell r="AF261">
            <v>36</v>
          </cell>
          <cell r="AG261">
            <v>0</v>
          </cell>
          <cell r="AH261" t="str">
            <v>C</v>
          </cell>
          <cell r="AI261" t="str">
            <v>RCP</v>
          </cell>
          <cell r="AJ261" t="str">
            <v xml:space="preserve"> </v>
          </cell>
          <cell r="AK261">
            <v>142.50151091899491</v>
          </cell>
          <cell r="AL261" t="str">
            <v>NC119</v>
          </cell>
          <cell r="AM261">
            <v>5</v>
          </cell>
          <cell r="AN261" t="str">
            <v>113694</v>
          </cell>
          <cell r="AO261" t="str">
            <v>WkE</v>
          </cell>
          <cell r="AP261" t="str">
            <v>Wilkes loam, 15 to 25 percent slopes</v>
          </cell>
          <cell r="AQ261" t="str">
            <v>D</v>
          </cell>
          <cell r="AR261">
            <v>4</v>
          </cell>
        </row>
        <row r="262">
          <cell r="AE262">
            <v>70075</v>
          </cell>
          <cell r="AF262">
            <v>24</v>
          </cell>
          <cell r="AG262">
            <v>0</v>
          </cell>
          <cell r="AH262" t="str">
            <v>C</v>
          </cell>
          <cell r="AI262" t="str">
            <v>RCP</v>
          </cell>
          <cell r="AJ262" t="str">
            <v xml:space="preserve"> </v>
          </cell>
          <cell r="AK262">
            <v>128.55338542954749</v>
          </cell>
          <cell r="AL262" t="str">
            <v>NC119</v>
          </cell>
          <cell r="AM262">
            <v>5</v>
          </cell>
          <cell r="AN262" t="str">
            <v>113659</v>
          </cell>
          <cell r="AO262" t="str">
            <v>CeD2</v>
          </cell>
          <cell r="AP262" t="str">
            <v>Cecil sandy clay loam, 8 to 15 percent slopes, eroded</v>
          </cell>
          <cell r="AQ262" t="str">
            <v>B</v>
          </cell>
          <cell r="AR262">
            <v>1</v>
          </cell>
        </row>
        <row r="263">
          <cell r="AE263">
            <v>70081</v>
          </cell>
          <cell r="AF263">
            <v>12</v>
          </cell>
          <cell r="AG263">
            <v>0</v>
          </cell>
          <cell r="AH263" t="str">
            <v>C</v>
          </cell>
          <cell r="AI263" t="str">
            <v>RCP</v>
          </cell>
          <cell r="AJ263" t="str">
            <v xml:space="preserve"> </v>
          </cell>
          <cell r="AK263">
            <v>84.6815806325083</v>
          </cell>
          <cell r="AL263" t="str">
            <v>NC119</v>
          </cell>
          <cell r="AM263">
            <v>5</v>
          </cell>
          <cell r="AN263" t="str">
            <v>113671</v>
          </cell>
          <cell r="AO263" t="str">
            <v>HeB</v>
          </cell>
          <cell r="AP263" t="str">
            <v>Helena sandy loam, 2 to 8 percent slopes</v>
          </cell>
          <cell r="AQ263" t="str">
            <v>C</v>
          </cell>
          <cell r="AR263">
            <v>2</v>
          </cell>
        </row>
        <row r="264">
          <cell r="AE264">
            <v>70085</v>
          </cell>
          <cell r="AF264">
            <v>36</v>
          </cell>
          <cell r="AG264">
            <v>0</v>
          </cell>
          <cell r="AH264" t="str">
            <v>C</v>
          </cell>
          <cell r="AI264" t="str">
            <v>RCP</v>
          </cell>
          <cell r="AJ264" t="str">
            <v xml:space="preserve"> </v>
          </cell>
          <cell r="AK264">
            <v>160.61244825999199</v>
          </cell>
          <cell r="AL264" t="str">
            <v>NC119</v>
          </cell>
          <cell r="AM264">
            <v>5</v>
          </cell>
          <cell r="AN264" t="str">
            <v>113679</v>
          </cell>
          <cell r="AO264" t="str">
            <v>MeB</v>
          </cell>
          <cell r="AP264" t="str">
            <v>Mecklenburg fine sandy loam, 2 to 8 percent slopes</v>
          </cell>
          <cell r="AQ264" t="str">
            <v>C</v>
          </cell>
          <cell r="AR264">
            <v>2</v>
          </cell>
        </row>
        <row r="265">
          <cell r="AE265">
            <v>70403</v>
          </cell>
          <cell r="AF265">
            <v>18</v>
          </cell>
          <cell r="AG265">
            <v>0</v>
          </cell>
          <cell r="AH265" t="str">
            <v>C</v>
          </cell>
          <cell r="AI265" t="str">
            <v>RCP</v>
          </cell>
          <cell r="AJ265" t="str">
            <v xml:space="preserve"> </v>
          </cell>
          <cell r="AK265">
            <v>129.45274657531169</v>
          </cell>
          <cell r="AL265" t="str">
            <v>NC119</v>
          </cell>
          <cell r="AM265">
            <v>5</v>
          </cell>
          <cell r="AN265" t="str">
            <v>113660</v>
          </cell>
          <cell r="AO265" t="str">
            <v>CuB</v>
          </cell>
          <cell r="AP265" t="str">
            <v>Cecil-Urban land complex, 2 to 8 percent slopes</v>
          </cell>
          <cell r="AQ265" t="str">
            <v>B</v>
          </cell>
          <cell r="AR265">
            <v>1</v>
          </cell>
        </row>
        <row r="266">
          <cell r="AE266">
            <v>70453</v>
          </cell>
          <cell r="AF266">
            <v>15</v>
          </cell>
          <cell r="AG266">
            <v>0</v>
          </cell>
          <cell r="AH266" t="str">
            <v>C</v>
          </cell>
          <cell r="AI266" t="str">
            <v>RCP</v>
          </cell>
          <cell r="AJ266" t="str">
            <v xml:space="preserve"> </v>
          </cell>
          <cell r="AK266">
            <v>114.4033663198278</v>
          </cell>
          <cell r="AL266" t="str">
            <v>NC119</v>
          </cell>
          <cell r="AM266">
            <v>5</v>
          </cell>
          <cell r="AN266" t="str">
            <v>113660</v>
          </cell>
          <cell r="AO266" t="str">
            <v>CuB</v>
          </cell>
          <cell r="AP266" t="str">
            <v>Cecil-Urban land complex, 2 to 8 percent slopes</v>
          </cell>
          <cell r="AQ266" t="str">
            <v>B</v>
          </cell>
          <cell r="AR266">
            <v>1</v>
          </cell>
        </row>
        <row r="267">
          <cell r="AE267">
            <v>70616</v>
          </cell>
          <cell r="AF267">
            <v>24</v>
          </cell>
          <cell r="AG267">
            <v>0</v>
          </cell>
          <cell r="AH267" t="str">
            <v>C</v>
          </cell>
          <cell r="AI267" t="str">
            <v>RCP</v>
          </cell>
          <cell r="AJ267" t="str">
            <v xml:space="preserve"> </v>
          </cell>
          <cell r="AK267">
            <v>86.819179259932341</v>
          </cell>
          <cell r="AL267" t="str">
            <v>NC119</v>
          </cell>
          <cell r="AM267">
            <v>5</v>
          </cell>
          <cell r="AN267" t="str">
            <v>113659</v>
          </cell>
          <cell r="AO267" t="str">
            <v>CeD2</v>
          </cell>
          <cell r="AP267" t="str">
            <v>Cecil sandy clay loam, 8 to 15 percent slopes, eroded</v>
          </cell>
          <cell r="AQ267" t="str">
            <v>B</v>
          </cell>
          <cell r="AR267">
            <v>1</v>
          </cell>
        </row>
        <row r="268">
          <cell r="AE268">
            <v>70617</v>
          </cell>
          <cell r="AF268">
            <v>15</v>
          </cell>
          <cell r="AG268">
            <v>0</v>
          </cell>
          <cell r="AH268" t="str">
            <v>C</v>
          </cell>
          <cell r="AI268" t="str">
            <v>RCP</v>
          </cell>
          <cell r="AJ268" t="str">
            <v xml:space="preserve"> </v>
          </cell>
          <cell r="AK268">
            <v>11.27714261463894</v>
          </cell>
          <cell r="AL268" t="str">
            <v>NC119</v>
          </cell>
          <cell r="AM268">
            <v>5</v>
          </cell>
          <cell r="AN268" t="str">
            <v>113659</v>
          </cell>
          <cell r="AO268" t="str">
            <v>CeD2</v>
          </cell>
          <cell r="AP268" t="str">
            <v>Cecil sandy clay loam, 8 to 15 percent slopes, eroded</v>
          </cell>
          <cell r="AQ268" t="str">
            <v>B</v>
          </cell>
          <cell r="AR268">
            <v>1</v>
          </cell>
        </row>
        <row r="269">
          <cell r="AE269">
            <v>70827</v>
          </cell>
          <cell r="AF269">
            <v>18</v>
          </cell>
          <cell r="AG269">
            <v>0</v>
          </cell>
          <cell r="AH269" t="str">
            <v>C</v>
          </cell>
          <cell r="AI269" t="str">
            <v>RCP</v>
          </cell>
          <cell r="AJ269" t="str">
            <v xml:space="preserve"> </v>
          </cell>
          <cell r="AK269">
            <v>90.885726786299003</v>
          </cell>
          <cell r="AL269" t="str">
            <v>NC119</v>
          </cell>
          <cell r="AM269">
            <v>5</v>
          </cell>
          <cell r="AN269" t="str">
            <v>113661</v>
          </cell>
          <cell r="AO269" t="str">
            <v>CuD</v>
          </cell>
          <cell r="AP269" t="str">
            <v>Cecil-Urban land complex, 8 to 15 percent slopes</v>
          </cell>
          <cell r="AQ269" t="str">
            <v>B</v>
          </cell>
          <cell r="AR269">
            <v>1</v>
          </cell>
        </row>
        <row r="270">
          <cell r="AE270">
            <v>70828</v>
          </cell>
          <cell r="AF270">
            <v>15</v>
          </cell>
          <cell r="AG270">
            <v>0</v>
          </cell>
          <cell r="AH270" t="str">
            <v>C</v>
          </cell>
          <cell r="AI270" t="str">
            <v>RCP</v>
          </cell>
          <cell r="AJ270" t="str">
            <v xml:space="preserve"> </v>
          </cell>
          <cell r="AK270">
            <v>48.462428889791568</v>
          </cell>
          <cell r="AL270" t="str">
            <v>NC119</v>
          </cell>
          <cell r="AM270">
            <v>5</v>
          </cell>
          <cell r="AN270" t="str">
            <v>113661</v>
          </cell>
          <cell r="AO270" t="str">
            <v>CuD</v>
          </cell>
          <cell r="AP270" t="str">
            <v>Cecil-Urban land complex, 8 to 15 percent slopes</v>
          </cell>
          <cell r="AQ270" t="str">
            <v>B</v>
          </cell>
          <cell r="AR270">
            <v>1</v>
          </cell>
        </row>
        <row r="271">
          <cell r="AE271">
            <v>70829</v>
          </cell>
          <cell r="AF271">
            <v>24</v>
          </cell>
          <cell r="AG271">
            <v>0</v>
          </cell>
          <cell r="AH271" t="str">
            <v>C</v>
          </cell>
          <cell r="AI271" t="str">
            <v>RCP</v>
          </cell>
          <cell r="AJ271" t="str">
            <v xml:space="preserve"> </v>
          </cell>
          <cell r="AK271">
            <v>25.755298706787091</v>
          </cell>
          <cell r="AL271" t="str">
            <v>NC119</v>
          </cell>
          <cell r="AM271">
            <v>5</v>
          </cell>
          <cell r="AN271" t="str">
            <v>113661</v>
          </cell>
          <cell r="AO271" t="str">
            <v>CuD</v>
          </cell>
          <cell r="AP271" t="str">
            <v>Cecil-Urban land complex, 8 to 15 percent slopes</v>
          </cell>
          <cell r="AQ271" t="str">
            <v>B</v>
          </cell>
          <cell r="AR271">
            <v>1</v>
          </cell>
        </row>
        <row r="272">
          <cell r="AE272">
            <v>70907</v>
          </cell>
          <cell r="AF272">
            <v>18</v>
          </cell>
          <cell r="AG272">
            <v>0</v>
          </cell>
          <cell r="AH272" t="str">
            <v>C</v>
          </cell>
          <cell r="AI272" t="str">
            <v>RCP</v>
          </cell>
          <cell r="AJ272" t="str">
            <v xml:space="preserve"> </v>
          </cell>
          <cell r="AK272">
            <v>25.237654895944281</v>
          </cell>
          <cell r="AL272" t="str">
            <v>NC119</v>
          </cell>
          <cell r="AM272">
            <v>5</v>
          </cell>
          <cell r="AN272" t="str">
            <v>113688</v>
          </cell>
          <cell r="AO272" t="str">
            <v>Ur</v>
          </cell>
          <cell r="AP272" t="str">
            <v>Urban land</v>
          </cell>
          <cell r="AQ272" t="str">
            <v>N/A</v>
          </cell>
          <cell r="AR272">
            <v>4</v>
          </cell>
        </row>
        <row r="273">
          <cell r="AE273">
            <v>70908</v>
          </cell>
          <cell r="AF273">
            <v>15</v>
          </cell>
          <cell r="AG273">
            <v>0</v>
          </cell>
          <cell r="AH273" t="str">
            <v>C</v>
          </cell>
          <cell r="AI273" t="str">
            <v>RCP</v>
          </cell>
          <cell r="AJ273" t="str">
            <v xml:space="preserve"> </v>
          </cell>
          <cell r="AK273">
            <v>16.508684445257462</v>
          </cell>
          <cell r="AL273" t="str">
            <v>NC119</v>
          </cell>
          <cell r="AM273">
            <v>5</v>
          </cell>
          <cell r="AN273" t="str">
            <v>113688</v>
          </cell>
          <cell r="AO273" t="str">
            <v>Ur</v>
          </cell>
          <cell r="AP273" t="str">
            <v>Urban land</v>
          </cell>
          <cell r="AQ273" t="str">
            <v>N/A</v>
          </cell>
          <cell r="AR273">
            <v>4</v>
          </cell>
        </row>
        <row r="274">
          <cell r="AE274">
            <v>71253</v>
          </cell>
          <cell r="AF274">
            <v>0</v>
          </cell>
          <cell r="AG274">
            <v>0</v>
          </cell>
          <cell r="AH274" t="str">
            <v>C</v>
          </cell>
          <cell r="AI274" t="str">
            <v>RCP</v>
          </cell>
          <cell r="AJ274" t="str">
            <v xml:space="preserve"> </v>
          </cell>
          <cell r="AK274">
            <v>170.47128153051349</v>
          </cell>
          <cell r="AL274" t="str">
            <v>NC119</v>
          </cell>
          <cell r="AM274">
            <v>5</v>
          </cell>
          <cell r="AN274" t="str">
            <v>113661</v>
          </cell>
          <cell r="AO274" t="str">
            <v>CuD</v>
          </cell>
          <cell r="AP274" t="str">
            <v>Cecil-Urban land complex, 8 to 15 percent slopes</v>
          </cell>
          <cell r="AQ274" t="str">
            <v>B</v>
          </cell>
          <cell r="AR274">
            <v>1</v>
          </cell>
        </row>
        <row r="275">
          <cell r="AE275">
            <v>71319</v>
          </cell>
          <cell r="AF275">
            <v>15</v>
          </cell>
          <cell r="AG275">
            <v>0</v>
          </cell>
          <cell r="AH275" t="str">
            <v>C</v>
          </cell>
          <cell r="AI275" t="str">
            <v>RCP</v>
          </cell>
          <cell r="AJ275" t="str">
            <v xml:space="preserve"> </v>
          </cell>
          <cell r="AK275">
            <v>130.3408949804008</v>
          </cell>
          <cell r="AL275" t="str">
            <v>NC119</v>
          </cell>
          <cell r="AM275">
            <v>5</v>
          </cell>
          <cell r="AN275" t="str">
            <v>113660</v>
          </cell>
          <cell r="AO275" t="str">
            <v>CuB</v>
          </cell>
          <cell r="AP275" t="str">
            <v>Cecil-Urban land complex, 2 to 8 percent slopes</v>
          </cell>
          <cell r="AQ275" t="str">
            <v>B</v>
          </cell>
          <cell r="AR275">
            <v>1</v>
          </cell>
        </row>
        <row r="276">
          <cell r="AE276">
            <v>71441</v>
          </cell>
          <cell r="AF276">
            <v>0</v>
          </cell>
          <cell r="AG276">
            <v>0</v>
          </cell>
          <cell r="AH276" t="str">
            <v>Z</v>
          </cell>
          <cell r="AI276" t="str">
            <v>XXX</v>
          </cell>
          <cell r="AJ276" t="str">
            <v xml:space="preserve"> </v>
          </cell>
          <cell r="AK276">
            <v>133.81404417178311</v>
          </cell>
          <cell r="AL276" t="str">
            <v>NC119</v>
          </cell>
          <cell r="AM276">
            <v>5</v>
          </cell>
          <cell r="AN276" t="str">
            <v>113694</v>
          </cell>
          <cell r="AO276" t="str">
            <v>WkE</v>
          </cell>
          <cell r="AP276" t="str">
            <v>Wilkes loam, 15 to 25 percent slopes</v>
          </cell>
          <cell r="AQ276" t="str">
            <v>D</v>
          </cell>
          <cell r="AR276">
            <v>4</v>
          </cell>
        </row>
        <row r="277">
          <cell r="AE277">
            <v>71690</v>
          </cell>
          <cell r="AF277">
            <v>72</v>
          </cell>
          <cell r="AG277">
            <v>0</v>
          </cell>
          <cell r="AH277" t="str">
            <v>C</v>
          </cell>
          <cell r="AI277" t="str">
            <v>RCP</v>
          </cell>
          <cell r="AJ277" t="str">
            <v xml:space="preserve"> </v>
          </cell>
          <cell r="AK277">
            <v>96.255991215355991</v>
          </cell>
          <cell r="AL277" t="str">
            <v>NC119</v>
          </cell>
          <cell r="AM277">
            <v>5</v>
          </cell>
          <cell r="AN277" t="str">
            <v>113688</v>
          </cell>
          <cell r="AO277" t="str">
            <v>Ur</v>
          </cell>
          <cell r="AP277" t="str">
            <v>Urban land</v>
          </cell>
          <cell r="AQ277" t="str">
            <v>N/A</v>
          </cell>
          <cell r="AR277">
            <v>4</v>
          </cell>
        </row>
        <row r="278">
          <cell r="AE278">
            <v>71703</v>
          </cell>
          <cell r="AF278">
            <v>18</v>
          </cell>
          <cell r="AG278">
            <v>0</v>
          </cell>
          <cell r="AH278" t="str">
            <v>C</v>
          </cell>
          <cell r="AI278" t="str">
            <v>RCP</v>
          </cell>
          <cell r="AJ278" t="str">
            <v xml:space="preserve"> </v>
          </cell>
          <cell r="AK278">
            <v>8.9045226359135707</v>
          </cell>
          <cell r="AL278" t="str">
            <v>NC119</v>
          </cell>
          <cell r="AM278">
            <v>5</v>
          </cell>
          <cell r="AN278" t="str">
            <v>113688</v>
          </cell>
          <cell r="AO278" t="str">
            <v>Ur</v>
          </cell>
          <cell r="AP278" t="str">
            <v>Urban land</v>
          </cell>
          <cell r="AQ278" t="str">
            <v>N/A</v>
          </cell>
          <cell r="AR278">
            <v>4</v>
          </cell>
        </row>
        <row r="279">
          <cell r="AE279">
            <v>71704</v>
          </cell>
          <cell r="AF279">
            <v>15</v>
          </cell>
          <cell r="AG279">
            <v>0</v>
          </cell>
          <cell r="AH279" t="str">
            <v>C</v>
          </cell>
          <cell r="AI279" t="str">
            <v>RCP</v>
          </cell>
          <cell r="AJ279" t="str">
            <v xml:space="preserve"> </v>
          </cell>
          <cell r="AK279">
            <v>29.175595195833839</v>
          </cell>
          <cell r="AL279" t="str">
            <v>NC119</v>
          </cell>
          <cell r="AM279">
            <v>5</v>
          </cell>
          <cell r="AN279" t="str">
            <v>113688</v>
          </cell>
          <cell r="AO279" t="str">
            <v>Ur</v>
          </cell>
          <cell r="AP279" t="str">
            <v>Urban land</v>
          </cell>
          <cell r="AQ279" t="str">
            <v>N/A</v>
          </cell>
          <cell r="AR279">
            <v>4</v>
          </cell>
        </row>
        <row r="280">
          <cell r="AE280">
            <v>71945</v>
          </cell>
          <cell r="AF280">
            <v>24</v>
          </cell>
          <cell r="AG280">
            <v>0</v>
          </cell>
          <cell r="AH280" t="str">
            <v>C</v>
          </cell>
          <cell r="AI280" t="str">
            <v>RCP</v>
          </cell>
          <cell r="AJ280" t="str">
            <v xml:space="preserve"> </v>
          </cell>
          <cell r="AK280">
            <v>63.765089347079652</v>
          </cell>
          <cell r="AL280" t="str">
            <v>NC119</v>
          </cell>
          <cell r="AM280">
            <v>5</v>
          </cell>
          <cell r="AN280" t="str">
            <v>113660</v>
          </cell>
          <cell r="AO280" t="str">
            <v>CuB</v>
          </cell>
          <cell r="AP280" t="str">
            <v>Cecil-Urban land complex, 2 to 8 percent slopes</v>
          </cell>
          <cell r="AQ280" t="str">
            <v>B</v>
          </cell>
          <cell r="AR280">
            <v>1</v>
          </cell>
        </row>
        <row r="281">
          <cell r="AE281">
            <v>71946</v>
          </cell>
          <cell r="AF281">
            <v>24</v>
          </cell>
          <cell r="AG281">
            <v>0</v>
          </cell>
          <cell r="AH281" t="str">
            <v>C</v>
          </cell>
          <cell r="AI281" t="str">
            <v>RCP</v>
          </cell>
          <cell r="AJ281" t="str">
            <v xml:space="preserve"> </v>
          </cell>
          <cell r="AK281">
            <v>71.194418791703711</v>
          </cell>
          <cell r="AL281" t="str">
            <v>NC119</v>
          </cell>
          <cell r="AM281">
            <v>5</v>
          </cell>
          <cell r="AN281" t="str">
            <v>113660</v>
          </cell>
          <cell r="AO281" t="str">
            <v>CuB</v>
          </cell>
          <cell r="AP281" t="str">
            <v>Cecil-Urban land complex, 2 to 8 percent slopes</v>
          </cell>
          <cell r="AQ281" t="str">
            <v>B</v>
          </cell>
          <cell r="AR281">
            <v>1</v>
          </cell>
        </row>
        <row r="282">
          <cell r="AE282">
            <v>71947</v>
          </cell>
          <cell r="AF282">
            <v>24</v>
          </cell>
          <cell r="AG282">
            <v>0</v>
          </cell>
          <cell r="AH282" t="str">
            <v>C</v>
          </cell>
          <cell r="AI282" t="str">
            <v>RCP</v>
          </cell>
          <cell r="AJ282" t="str">
            <v xml:space="preserve"> </v>
          </cell>
          <cell r="AK282">
            <v>60.70889309369614</v>
          </cell>
          <cell r="AL282" t="str">
            <v>NC119</v>
          </cell>
          <cell r="AM282">
            <v>5</v>
          </cell>
          <cell r="AN282" t="str">
            <v>113660</v>
          </cell>
          <cell r="AO282" t="str">
            <v>CuB</v>
          </cell>
          <cell r="AP282" t="str">
            <v>Cecil-Urban land complex, 2 to 8 percent slopes</v>
          </cell>
          <cell r="AQ282" t="str">
            <v>B</v>
          </cell>
          <cell r="AR282">
            <v>1</v>
          </cell>
        </row>
        <row r="283">
          <cell r="AE283">
            <v>71948</v>
          </cell>
          <cell r="AF283">
            <v>24</v>
          </cell>
          <cell r="AG283">
            <v>0</v>
          </cell>
          <cell r="AH283" t="str">
            <v>C</v>
          </cell>
          <cell r="AI283" t="str">
            <v>RCP</v>
          </cell>
          <cell r="AJ283" t="str">
            <v xml:space="preserve"> </v>
          </cell>
          <cell r="AK283">
            <v>25.802919267633719</v>
          </cell>
          <cell r="AL283" t="str">
            <v>NC119</v>
          </cell>
          <cell r="AM283">
            <v>5</v>
          </cell>
          <cell r="AN283" t="str">
            <v>113660</v>
          </cell>
          <cell r="AO283" t="str">
            <v>CuB</v>
          </cell>
          <cell r="AP283" t="str">
            <v>Cecil-Urban land complex, 2 to 8 percent slopes</v>
          </cell>
          <cell r="AQ283" t="str">
            <v>B</v>
          </cell>
          <cell r="AR283">
            <v>1</v>
          </cell>
        </row>
        <row r="284">
          <cell r="AE284">
            <v>71949</v>
          </cell>
          <cell r="AF284">
            <v>24</v>
          </cell>
          <cell r="AG284">
            <v>0</v>
          </cell>
          <cell r="AH284" t="str">
            <v>C</v>
          </cell>
          <cell r="AI284" t="str">
            <v>RCP</v>
          </cell>
          <cell r="AJ284" t="str">
            <v xml:space="preserve"> </v>
          </cell>
          <cell r="AK284">
            <v>136.0832935051088</v>
          </cell>
          <cell r="AL284" t="str">
            <v>NC119</v>
          </cell>
          <cell r="AM284">
            <v>5</v>
          </cell>
          <cell r="AN284" t="str">
            <v>113660</v>
          </cell>
          <cell r="AO284" t="str">
            <v>CuB</v>
          </cell>
          <cell r="AP284" t="str">
            <v>Cecil-Urban land complex, 2 to 8 percent slopes</v>
          </cell>
          <cell r="AQ284" t="str">
            <v>B</v>
          </cell>
          <cell r="AR284">
            <v>1</v>
          </cell>
        </row>
        <row r="285">
          <cell r="AE285">
            <v>72107</v>
          </cell>
          <cell r="AF285">
            <v>30</v>
          </cell>
          <cell r="AG285">
            <v>0</v>
          </cell>
          <cell r="AH285" t="str">
            <v>C</v>
          </cell>
          <cell r="AI285" t="str">
            <v>RCP</v>
          </cell>
          <cell r="AJ285" t="str">
            <v xml:space="preserve"> </v>
          </cell>
          <cell r="AK285">
            <v>198.12283993885401</v>
          </cell>
          <cell r="AL285" t="str">
            <v>NC119</v>
          </cell>
          <cell r="AM285">
            <v>5</v>
          </cell>
          <cell r="AN285" t="str">
            <v>113688</v>
          </cell>
          <cell r="AO285" t="str">
            <v>Ur</v>
          </cell>
          <cell r="AP285" t="str">
            <v>Urban land</v>
          </cell>
          <cell r="AQ285" t="str">
            <v>N/A</v>
          </cell>
          <cell r="AR285">
            <v>4</v>
          </cell>
        </row>
        <row r="286">
          <cell r="AE286">
            <v>72497</v>
          </cell>
          <cell r="AF286">
            <v>12</v>
          </cell>
          <cell r="AG286">
            <v>0</v>
          </cell>
          <cell r="AH286" t="str">
            <v>C</v>
          </cell>
          <cell r="AI286" t="str">
            <v>RCP</v>
          </cell>
          <cell r="AJ286" t="str">
            <v xml:space="preserve"> </v>
          </cell>
          <cell r="AK286">
            <v>109.56538883377441</v>
          </cell>
          <cell r="AL286" t="str">
            <v>NC119</v>
          </cell>
          <cell r="AM286">
            <v>5</v>
          </cell>
          <cell r="AN286" t="str">
            <v>113688</v>
          </cell>
          <cell r="AO286" t="str">
            <v>Ur</v>
          </cell>
          <cell r="AP286" t="str">
            <v>Urban land</v>
          </cell>
          <cell r="AQ286" t="str">
            <v>N/A</v>
          </cell>
          <cell r="AR286">
            <v>4</v>
          </cell>
        </row>
        <row r="287">
          <cell r="AE287">
            <v>72616</v>
          </cell>
          <cell r="AF287">
            <v>15</v>
          </cell>
          <cell r="AG287">
            <v>0</v>
          </cell>
          <cell r="AH287" t="str">
            <v>C</v>
          </cell>
          <cell r="AI287" t="str">
            <v>RCP</v>
          </cell>
          <cell r="AJ287" t="str">
            <v xml:space="preserve"> </v>
          </cell>
          <cell r="AK287">
            <v>47.613404486008122</v>
          </cell>
          <cell r="AL287" t="str">
            <v>NC119</v>
          </cell>
          <cell r="AM287">
            <v>5</v>
          </cell>
          <cell r="AN287" t="str">
            <v>113688</v>
          </cell>
          <cell r="AO287" t="str">
            <v>Ur</v>
          </cell>
          <cell r="AP287" t="str">
            <v>Urban land</v>
          </cell>
          <cell r="AQ287" t="str">
            <v>N/A</v>
          </cell>
          <cell r="AR287">
            <v>4</v>
          </cell>
        </row>
        <row r="288">
          <cell r="AE288">
            <v>72775</v>
          </cell>
          <cell r="AF288">
            <v>15</v>
          </cell>
          <cell r="AG288">
            <v>0</v>
          </cell>
          <cell r="AH288" t="str">
            <v>C</v>
          </cell>
          <cell r="AI288" t="str">
            <v>RCP</v>
          </cell>
          <cell r="AJ288" t="str">
            <v xml:space="preserve"> </v>
          </cell>
          <cell r="AK288">
            <v>51.562340409825978</v>
          </cell>
          <cell r="AL288" t="str">
            <v>NC119</v>
          </cell>
          <cell r="AM288">
            <v>5</v>
          </cell>
          <cell r="AN288" t="str">
            <v>113688</v>
          </cell>
          <cell r="AO288" t="str">
            <v>Ur</v>
          </cell>
          <cell r="AP288" t="str">
            <v>Urban land</v>
          </cell>
          <cell r="AQ288" t="str">
            <v>N/A</v>
          </cell>
          <cell r="AR288">
            <v>4</v>
          </cell>
        </row>
        <row r="289">
          <cell r="AE289">
            <v>72801</v>
          </cell>
          <cell r="AF289">
            <v>18</v>
          </cell>
          <cell r="AG289">
            <v>0</v>
          </cell>
          <cell r="AH289" t="str">
            <v>C</v>
          </cell>
          <cell r="AI289" t="str">
            <v>RCP</v>
          </cell>
          <cell r="AJ289" t="str">
            <v xml:space="preserve"> </v>
          </cell>
          <cell r="AK289">
            <v>289.99392566358301</v>
          </cell>
          <cell r="AL289" t="str">
            <v>NC119</v>
          </cell>
          <cell r="AM289">
            <v>5</v>
          </cell>
          <cell r="AN289" t="str">
            <v>113688</v>
          </cell>
          <cell r="AO289" t="str">
            <v>Ur</v>
          </cell>
          <cell r="AP289" t="str">
            <v>Urban land</v>
          </cell>
          <cell r="AQ289" t="str">
            <v>N/A</v>
          </cell>
          <cell r="AR289">
            <v>4</v>
          </cell>
        </row>
        <row r="290">
          <cell r="AE290">
            <v>73424</v>
          </cell>
          <cell r="AF290">
            <v>24</v>
          </cell>
          <cell r="AG290">
            <v>0</v>
          </cell>
          <cell r="AH290" t="str">
            <v>C</v>
          </cell>
          <cell r="AI290" t="str">
            <v>RCP</v>
          </cell>
          <cell r="AJ290" t="str">
            <v xml:space="preserve"> </v>
          </cell>
          <cell r="AK290">
            <v>46.082129484895937</v>
          </cell>
          <cell r="AL290" t="str">
            <v>NC119</v>
          </cell>
          <cell r="AM290">
            <v>5</v>
          </cell>
          <cell r="AN290" t="str">
            <v>113677</v>
          </cell>
          <cell r="AO290" t="str">
            <v>MO</v>
          </cell>
          <cell r="AP290" t="str">
            <v>Monacan loam</v>
          </cell>
          <cell r="AQ290" t="str">
            <v>C</v>
          </cell>
          <cell r="AR290">
            <v>2</v>
          </cell>
        </row>
        <row r="291">
          <cell r="AE291">
            <v>73929</v>
          </cell>
          <cell r="AF291">
            <v>24</v>
          </cell>
          <cell r="AG291">
            <v>0</v>
          </cell>
          <cell r="AH291" t="str">
            <v>C</v>
          </cell>
          <cell r="AI291" t="str">
            <v>RCP</v>
          </cell>
          <cell r="AJ291" t="str">
            <v xml:space="preserve"> </v>
          </cell>
          <cell r="AK291">
            <v>194.89779662345529</v>
          </cell>
          <cell r="AL291" t="str">
            <v>NC119</v>
          </cell>
          <cell r="AM291">
            <v>5</v>
          </cell>
          <cell r="AN291" t="str">
            <v>113673</v>
          </cell>
          <cell r="AO291" t="str">
            <v>IrA</v>
          </cell>
          <cell r="AP291" t="str">
            <v>Iredell fine sandy loam, 0 to 1 percent slopes</v>
          </cell>
          <cell r="AQ291" t="str">
            <v>C/D</v>
          </cell>
          <cell r="AR291">
            <v>3</v>
          </cell>
        </row>
        <row r="292">
          <cell r="AE292">
            <v>73978</v>
          </cell>
          <cell r="AF292">
            <v>60</v>
          </cell>
          <cell r="AG292">
            <v>0</v>
          </cell>
          <cell r="AH292" t="str">
            <v>C</v>
          </cell>
          <cell r="AI292" t="str">
            <v>RCP</v>
          </cell>
          <cell r="AJ292" t="str">
            <v xml:space="preserve"> </v>
          </cell>
          <cell r="AK292">
            <v>114.4870691970705</v>
          </cell>
          <cell r="AL292" t="str">
            <v>NC119</v>
          </cell>
          <cell r="AM292">
            <v>5</v>
          </cell>
          <cell r="AN292" t="str">
            <v>113680</v>
          </cell>
          <cell r="AO292" t="str">
            <v>MeD</v>
          </cell>
          <cell r="AP292" t="str">
            <v>Mecklenburg fine sandy loam, 8 to 15 percent slopes</v>
          </cell>
          <cell r="AQ292" t="str">
            <v>C</v>
          </cell>
          <cell r="AR292">
            <v>2</v>
          </cell>
        </row>
        <row r="293">
          <cell r="AE293">
            <v>74146</v>
          </cell>
          <cell r="AF293">
            <v>18</v>
          </cell>
          <cell r="AG293">
            <v>0</v>
          </cell>
          <cell r="AH293" t="str">
            <v>C</v>
          </cell>
          <cell r="AI293" t="str">
            <v>RCP</v>
          </cell>
          <cell r="AJ293" t="str">
            <v xml:space="preserve"> </v>
          </cell>
          <cell r="AK293">
            <v>73.454608258996672</v>
          </cell>
          <cell r="AL293" t="str">
            <v>NC119</v>
          </cell>
          <cell r="AM293">
            <v>5</v>
          </cell>
          <cell r="AN293" t="str">
            <v>113659</v>
          </cell>
          <cell r="AO293" t="str">
            <v>CeD2</v>
          </cell>
          <cell r="AP293" t="str">
            <v>Cecil sandy clay loam, 8 to 15 percent slopes, eroded</v>
          </cell>
          <cell r="AQ293" t="str">
            <v>B</v>
          </cell>
          <cell r="AR293">
            <v>1</v>
          </cell>
        </row>
        <row r="294">
          <cell r="AE294">
            <v>74360</v>
          </cell>
          <cell r="AF294">
            <v>48</v>
          </cell>
          <cell r="AG294">
            <v>0</v>
          </cell>
          <cell r="AH294" t="str">
            <v>C</v>
          </cell>
          <cell r="AI294" t="str">
            <v>RCP</v>
          </cell>
          <cell r="AJ294" t="str">
            <v xml:space="preserve"> </v>
          </cell>
          <cell r="AK294">
            <v>110.5084298842802</v>
          </cell>
          <cell r="AL294" t="str">
            <v>NC119</v>
          </cell>
          <cell r="AM294">
            <v>5</v>
          </cell>
          <cell r="AN294" t="str">
            <v>113694</v>
          </cell>
          <cell r="AO294" t="str">
            <v>WkE</v>
          </cell>
          <cell r="AP294" t="str">
            <v>Wilkes loam, 15 to 25 percent slopes</v>
          </cell>
          <cell r="AQ294" t="str">
            <v>D</v>
          </cell>
          <cell r="AR294">
            <v>4</v>
          </cell>
        </row>
        <row r="295">
          <cell r="AE295">
            <v>74361</v>
          </cell>
          <cell r="AF295">
            <v>24</v>
          </cell>
          <cell r="AG295">
            <v>0</v>
          </cell>
          <cell r="AH295" t="str">
            <v>C</v>
          </cell>
          <cell r="AI295" t="str">
            <v>RCP</v>
          </cell>
          <cell r="AJ295" t="str">
            <v xml:space="preserve"> </v>
          </cell>
          <cell r="AK295">
            <v>46.743509274239493</v>
          </cell>
          <cell r="AL295" t="str">
            <v>NC119</v>
          </cell>
          <cell r="AM295">
            <v>5</v>
          </cell>
          <cell r="AN295" t="str">
            <v>113680</v>
          </cell>
          <cell r="AO295" t="str">
            <v>MeD</v>
          </cell>
          <cell r="AP295" t="str">
            <v>Mecklenburg fine sandy loam, 8 to 15 percent slopes</v>
          </cell>
          <cell r="AQ295" t="str">
            <v>C</v>
          </cell>
          <cell r="AR295">
            <v>2</v>
          </cell>
        </row>
        <row r="296">
          <cell r="AE296">
            <v>74362</v>
          </cell>
          <cell r="AF296">
            <v>15</v>
          </cell>
          <cell r="AG296">
            <v>0</v>
          </cell>
          <cell r="AH296" t="str">
            <v>C</v>
          </cell>
          <cell r="AI296" t="str">
            <v>RCP</v>
          </cell>
          <cell r="AJ296" t="str">
            <v xml:space="preserve"> </v>
          </cell>
          <cell r="AK296">
            <v>15.78497890822673</v>
          </cell>
          <cell r="AL296" t="str">
            <v>NC119</v>
          </cell>
          <cell r="AM296">
            <v>5</v>
          </cell>
          <cell r="AN296" t="str">
            <v>113680</v>
          </cell>
          <cell r="AO296" t="str">
            <v>MeD</v>
          </cell>
          <cell r="AP296" t="str">
            <v>Mecklenburg fine sandy loam, 8 to 15 percent slopes</v>
          </cell>
          <cell r="AQ296" t="str">
            <v>C</v>
          </cell>
          <cell r="AR296">
            <v>2</v>
          </cell>
        </row>
        <row r="297">
          <cell r="AE297">
            <v>74373</v>
          </cell>
          <cell r="AF297">
            <v>36</v>
          </cell>
          <cell r="AG297">
            <v>0</v>
          </cell>
          <cell r="AH297" t="str">
            <v>C</v>
          </cell>
          <cell r="AI297" t="str">
            <v>RCP</v>
          </cell>
          <cell r="AJ297" t="str">
            <v xml:space="preserve"> </v>
          </cell>
          <cell r="AK297">
            <v>85.75739915385698</v>
          </cell>
          <cell r="AL297" t="str">
            <v>NC119</v>
          </cell>
          <cell r="AM297">
            <v>5</v>
          </cell>
          <cell r="AN297" t="str">
            <v>113681</v>
          </cell>
          <cell r="AO297" t="str">
            <v>MkB</v>
          </cell>
          <cell r="AP297" t="str">
            <v>Mecklenburg-Urban land complex, 2 to 8 percent slopes</v>
          </cell>
          <cell r="AQ297" t="str">
            <v>C</v>
          </cell>
          <cell r="AR297">
            <v>2</v>
          </cell>
        </row>
        <row r="298">
          <cell r="AE298">
            <v>74455</v>
          </cell>
          <cell r="AF298">
            <v>15</v>
          </cell>
          <cell r="AG298">
            <v>0</v>
          </cell>
          <cell r="AH298" t="str">
            <v>C</v>
          </cell>
          <cell r="AI298" t="str">
            <v>RCP</v>
          </cell>
          <cell r="AJ298" t="str">
            <v xml:space="preserve"> </v>
          </cell>
          <cell r="AK298">
            <v>188.42620417645409</v>
          </cell>
          <cell r="AL298" t="str">
            <v>NC119</v>
          </cell>
          <cell r="AM298">
            <v>5</v>
          </cell>
          <cell r="AN298" t="str">
            <v>113659</v>
          </cell>
          <cell r="AO298" t="str">
            <v>CeD2</v>
          </cell>
          <cell r="AP298" t="str">
            <v>Cecil sandy clay loam, 8 to 15 percent slopes, eroded</v>
          </cell>
          <cell r="AQ298" t="str">
            <v>B</v>
          </cell>
          <cell r="AR298">
            <v>1</v>
          </cell>
        </row>
        <row r="299">
          <cell r="AE299">
            <v>74636</v>
          </cell>
          <cell r="AF299">
            <v>15</v>
          </cell>
          <cell r="AG299">
            <v>0</v>
          </cell>
          <cell r="AH299" t="str">
            <v>C</v>
          </cell>
          <cell r="AI299" t="str">
            <v>RCP</v>
          </cell>
          <cell r="AJ299" t="str">
            <v xml:space="preserve"> </v>
          </cell>
          <cell r="AK299">
            <v>109.94526984663069</v>
          </cell>
          <cell r="AL299" t="str">
            <v>NC119</v>
          </cell>
          <cell r="AM299">
            <v>5</v>
          </cell>
          <cell r="AN299" t="str">
            <v>113673</v>
          </cell>
          <cell r="AO299" t="str">
            <v>IrA</v>
          </cell>
          <cell r="AP299" t="str">
            <v>Iredell fine sandy loam, 0 to 1 percent slopes</v>
          </cell>
          <cell r="AQ299" t="str">
            <v>C/D</v>
          </cell>
          <cell r="AR299">
            <v>3</v>
          </cell>
        </row>
        <row r="300">
          <cell r="AE300">
            <v>74776</v>
          </cell>
          <cell r="AF300">
            <v>15</v>
          </cell>
          <cell r="AG300">
            <v>0</v>
          </cell>
          <cell r="AH300" t="str">
            <v>C</v>
          </cell>
          <cell r="AI300" t="str">
            <v>RCP</v>
          </cell>
          <cell r="AJ300" t="str">
            <v xml:space="preserve"> </v>
          </cell>
          <cell r="AK300">
            <v>25.308008843063192</v>
          </cell>
          <cell r="AL300" t="str">
            <v>NC119</v>
          </cell>
          <cell r="AM300">
            <v>5</v>
          </cell>
          <cell r="AN300" t="str">
            <v>113688</v>
          </cell>
          <cell r="AO300" t="str">
            <v>Ur</v>
          </cell>
          <cell r="AP300" t="str">
            <v>Urban land</v>
          </cell>
          <cell r="AQ300" t="str">
            <v>N/A</v>
          </cell>
          <cell r="AR300">
            <v>4</v>
          </cell>
        </row>
        <row r="301">
          <cell r="AE301">
            <v>74830</v>
          </cell>
          <cell r="AF301">
            <v>15</v>
          </cell>
          <cell r="AG301">
            <v>0</v>
          </cell>
          <cell r="AH301" t="str">
            <v>C</v>
          </cell>
          <cell r="AI301" t="str">
            <v>RCP</v>
          </cell>
          <cell r="AJ301" t="str">
            <v xml:space="preserve"> </v>
          </cell>
          <cell r="AK301">
            <v>153.5544969625596</v>
          </cell>
          <cell r="AL301" t="str">
            <v>NC119</v>
          </cell>
          <cell r="AM301">
            <v>5</v>
          </cell>
          <cell r="AN301" t="str">
            <v>113658</v>
          </cell>
          <cell r="AO301" t="str">
            <v>CeB2</v>
          </cell>
          <cell r="AP301" t="str">
            <v>Cecil sandy clay loam, 2 to 8 percent slopes, eroded</v>
          </cell>
          <cell r="AQ301" t="str">
            <v>B</v>
          </cell>
          <cell r="AR301">
            <v>1</v>
          </cell>
        </row>
        <row r="302">
          <cell r="AE302">
            <v>74996</v>
          </cell>
          <cell r="AF302">
            <v>48</v>
          </cell>
          <cell r="AG302">
            <v>0</v>
          </cell>
          <cell r="AH302" t="str">
            <v>C</v>
          </cell>
          <cell r="AI302" t="str">
            <v>RCP</v>
          </cell>
          <cell r="AJ302" t="str">
            <v xml:space="preserve"> </v>
          </cell>
          <cell r="AK302">
            <v>167.48434959196811</v>
          </cell>
          <cell r="AL302" t="str">
            <v>NC119</v>
          </cell>
          <cell r="AM302">
            <v>5</v>
          </cell>
          <cell r="AN302" t="str">
            <v>113677</v>
          </cell>
          <cell r="AO302" t="str">
            <v>MO</v>
          </cell>
          <cell r="AP302" t="str">
            <v>Monacan loam</v>
          </cell>
          <cell r="AQ302" t="str">
            <v>C</v>
          </cell>
          <cell r="AR302">
            <v>2</v>
          </cell>
        </row>
        <row r="303">
          <cell r="AE303">
            <v>75036</v>
          </cell>
          <cell r="AF303">
            <v>54</v>
          </cell>
          <cell r="AG303">
            <v>0</v>
          </cell>
          <cell r="AH303" t="str">
            <v>C</v>
          </cell>
          <cell r="AI303" t="str">
            <v>RCP</v>
          </cell>
          <cell r="AJ303" t="str">
            <v xml:space="preserve"> </v>
          </cell>
          <cell r="AK303">
            <v>99.572070818481748</v>
          </cell>
          <cell r="AL303" t="str">
            <v>NC119</v>
          </cell>
          <cell r="AM303">
            <v>5</v>
          </cell>
          <cell r="AN303" t="str">
            <v>113677</v>
          </cell>
          <cell r="AO303" t="str">
            <v>MO</v>
          </cell>
          <cell r="AP303" t="str">
            <v>Monacan loam</v>
          </cell>
          <cell r="AQ303" t="str">
            <v>C</v>
          </cell>
          <cell r="AR303">
            <v>2</v>
          </cell>
        </row>
        <row r="304">
          <cell r="AE304">
            <v>75037</v>
          </cell>
          <cell r="AF304">
            <v>54</v>
          </cell>
          <cell r="AG304">
            <v>0</v>
          </cell>
          <cell r="AH304" t="str">
            <v>C</v>
          </cell>
          <cell r="AI304" t="str">
            <v>RCP</v>
          </cell>
          <cell r="AJ304" t="str">
            <v xml:space="preserve"> </v>
          </cell>
          <cell r="AK304">
            <v>100.994704065428</v>
          </cell>
          <cell r="AL304" t="str">
            <v>NC119</v>
          </cell>
          <cell r="AM304">
            <v>5</v>
          </cell>
          <cell r="AN304" t="str">
            <v>113677</v>
          </cell>
          <cell r="AO304" t="str">
            <v>MO</v>
          </cell>
          <cell r="AP304" t="str">
            <v>Monacan loam</v>
          </cell>
          <cell r="AQ304" t="str">
            <v>C</v>
          </cell>
          <cell r="AR304">
            <v>2</v>
          </cell>
        </row>
        <row r="305">
          <cell r="AE305">
            <v>75281</v>
          </cell>
          <cell r="AF305">
            <v>0</v>
          </cell>
          <cell r="AG305">
            <v>0</v>
          </cell>
          <cell r="AH305" t="str">
            <v>Z</v>
          </cell>
          <cell r="AI305" t="str">
            <v>XXX</v>
          </cell>
          <cell r="AJ305" t="str">
            <v xml:space="preserve"> </v>
          </cell>
          <cell r="AK305">
            <v>40.638766152680667</v>
          </cell>
          <cell r="AL305" t="str">
            <v>NC119</v>
          </cell>
          <cell r="AM305">
            <v>5</v>
          </cell>
          <cell r="AN305" t="str">
            <v>113677</v>
          </cell>
          <cell r="AO305" t="str">
            <v>MO</v>
          </cell>
          <cell r="AP305" t="str">
            <v>Monacan loam</v>
          </cell>
          <cell r="AQ305" t="str">
            <v>C</v>
          </cell>
          <cell r="AR305">
            <v>2</v>
          </cell>
        </row>
        <row r="306">
          <cell r="AE306">
            <v>75302</v>
          </cell>
          <cell r="AF306">
            <v>18</v>
          </cell>
          <cell r="AG306">
            <v>0</v>
          </cell>
          <cell r="AH306" t="str">
            <v>C</v>
          </cell>
          <cell r="AI306" t="str">
            <v>RCP</v>
          </cell>
          <cell r="AJ306" t="str">
            <v xml:space="preserve"> </v>
          </cell>
          <cell r="AK306">
            <v>99.763830561894437</v>
          </cell>
          <cell r="AL306" t="str">
            <v>NC119</v>
          </cell>
          <cell r="AM306">
            <v>5</v>
          </cell>
          <cell r="AN306" t="str">
            <v>113692</v>
          </cell>
          <cell r="AO306" t="str">
            <v>WkB</v>
          </cell>
          <cell r="AP306" t="str">
            <v>Wilkes loam, 4 to 8 percent slopes</v>
          </cell>
          <cell r="AQ306" t="str">
            <v>D</v>
          </cell>
          <cell r="AR306">
            <v>4</v>
          </cell>
        </row>
        <row r="307">
          <cell r="AE307">
            <v>75413</v>
          </cell>
          <cell r="AF307">
            <v>15</v>
          </cell>
          <cell r="AG307">
            <v>0</v>
          </cell>
          <cell r="AH307" t="str">
            <v>C</v>
          </cell>
          <cell r="AI307" t="str">
            <v>RCP</v>
          </cell>
          <cell r="AJ307" t="str">
            <v xml:space="preserve"> </v>
          </cell>
          <cell r="AK307">
            <v>35.984514837576057</v>
          </cell>
          <cell r="AL307" t="str">
            <v>NC119</v>
          </cell>
          <cell r="AM307">
            <v>5</v>
          </cell>
          <cell r="AN307" t="str">
            <v>113661</v>
          </cell>
          <cell r="AO307" t="str">
            <v>CuD</v>
          </cell>
          <cell r="AP307" t="str">
            <v>Cecil-Urban land complex, 8 to 15 percent slopes</v>
          </cell>
          <cell r="AQ307" t="str">
            <v>B</v>
          </cell>
          <cell r="AR307">
            <v>1</v>
          </cell>
        </row>
        <row r="308">
          <cell r="AE308">
            <v>75414</v>
          </cell>
          <cell r="AF308">
            <v>15</v>
          </cell>
          <cell r="AG308">
            <v>0</v>
          </cell>
          <cell r="AH308" t="str">
            <v>C</v>
          </cell>
          <cell r="AI308" t="str">
            <v>RCP</v>
          </cell>
          <cell r="AJ308" t="str">
            <v xml:space="preserve"> </v>
          </cell>
          <cell r="AK308">
            <v>23.861896217162862</v>
          </cell>
          <cell r="AL308" t="str">
            <v>NC119</v>
          </cell>
          <cell r="AM308">
            <v>5</v>
          </cell>
          <cell r="AN308" t="str">
            <v>113661</v>
          </cell>
          <cell r="AO308" t="str">
            <v>CuD</v>
          </cell>
          <cell r="AP308" t="str">
            <v>Cecil-Urban land complex, 8 to 15 percent slopes</v>
          </cell>
          <cell r="AQ308" t="str">
            <v>B</v>
          </cell>
          <cell r="AR308">
            <v>1</v>
          </cell>
        </row>
        <row r="309">
          <cell r="AE309">
            <v>75722</v>
          </cell>
          <cell r="AF309">
            <v>42</v>
          </cell>
          <cell r="AG309">
            <v>0</v>
          </cell>
          <cell r="AH309" t="str">
            <v>C</v>
          </cell>
          <cell r="AI309" t="str">
            <v>RCP</v>
          </cell>
          <cell r="AJ309" t="str">
            <v xml:space="preserve"> </v>
          </cell>
          <cell r="AK309">
            <v>172.48853314498359</v>
          </cell>
          <cell r="AL309" t="str">
            <v>NC119</v>
          </cell>
          <cell r="AM309">
            <v>5</v>
          </cell>
          <cell r="AN309" t="str">
            <v>113665</v>
          </cell>
          <cell r="AO309" t="str">
            <v>EnB</v>
          </cell>
          <cell r="AP309" t="str">
            <v>Enon sandy loam, 2 to 8 percent slopes</v>
          </cell>
          <cell r="AQ309" t="str">
            <v>C</v>
          </cell>
          <cell r="AR309">
            <v>2</v>
          </cell>
        </row>
        <row r="310">
          <cell r="AE310">
            <v>76102</v>
          </cell>
          <cell r="AF310">
            <v>18</v>
          </cell>
          <cell r="AG310">
            <v>0</v>
          </cell>
          <cell r="AH310" t="str">
            <v>C</v>
          </cell>
          <cell r="AI310" t="str">
            <v>RCP</v>
          </cell>
          <cell r="AJ310" t="str">
            <v xml:space="preserve"> </v>
          </cell>
          <cell r="AK310">
            <v>42.939089799170198</v>
          </cell>
          <cell r="AL310" t="str">
            <v>NC119</v>
          </cell>
          <cell r="AM310">
            <v>5</v>
          </cell>
          <cell r="AN310" t="str">
            <v>113660</v>
          </cell>
          <cell r="AO310" t="str">
            <v>CuB</v>
          </cell>
          <cell r="AP310" t="str">
            <v>Cecil-Urban land complex, 2 to 8 percent slopes</v>
          </cell>
          <cell r="AQ310" t="str">
            <v>B</v>
          </cell>
          <cell r="AR310">
            <v>1</v>
          </cell>
        </row>
        <row r="311">
          <cell r="AE311">
            <v>76103</v>
          </cell>
          <cell r="AF311">
            <v>18</v>
          </cell>
          <cell r="AG311">
            <v>0</v>
          </cell>
          <cell r="AH311" t="str">
            <v>C</v>
          </cell>
          <cell r="AI311" t="str">
            <v>RCP</v>
          </cell>
          <cell r="AJ311" t="str">
            <v xml:space="preserve"> </v>
          </cell>
          <cell r="AK311">
            <v>45.310910096067857</v>
          </cell>
          <cell r="AL311" t="str">
            <v>NC119</v>
          </cell>
          <cell r="AM311">
            <v>5</v>
          </cell>
          <cell r="AN311" t="str">
            <v>113683</v>
          </cell>
          <cell r="AO311" t="str">
            <v>PaE</v>
          </cell>
          <cell r="AP311" t="str">
            <v>Pacolet sandy loam, 15 to 25 percent slopes</v>
          </cell>
          <cell r="AQ311" t="str">
            <v>B</v>
          </cell>
          <cell r="AR311">
            <v>1</v>
          </cell>
        </row>
        <row r="312">
          <cell r="AE312">
            <v>76104</v>
          </cell>
          <cell r="AF312">
            <v>42</v>
          </cell>
          <cell r="AG312">
            <v>0</v>
          </cell>
          <cell r="AH312" t="str">
            <v>C</v>
          </cell>
          <cell r="AI312" t="str">
            <v>RCP</v>
          </cell>
          <cell r="AJ312" t="str">
            <v xml:space="preserve"> </v>
          </cell>
          <cell r="AK312">
            <v>18.536200549190301</v>
          </cell>
          <cell r="AL312" t="str">
            <v>NC119</v>
          </cell>
          <cell r="AM312">
            <v>5</v>
          </cell>
          <cell r="AN312" t="str">
            <v>113679</v>
          </cell>
          <cell r="AO312" t="str">
            <v>MeB</v>
          </cell>
          <cell r="AP312" t="str">
            <v>Mecklenburg fine sandy loam, 2 to 8 percent slopes</v>
          </cell>
          <cell r="AQ312" t="str">
            <v>C</v>
          </cell>
          <cell r="AR312">
            <v>2</v>
          </cell>
        </row>
        <row r="313">
          <cell r="AE313">
            <v>76483</v>
          </cell>
          <cell r="AF313">
            <v>36</v>
          </cell>
          <cell r="AG313">
            <v>0</v>
          </cell>
          <cell r="AH313" t="str">
            <v>C</v>
          </cell>
          <cell r="AI313" t="str">
            <v>RCP</v>
          </cell>
          <cell r="AJ313" t="str">
            <v xml:space="preserve"> </v>
          </cell>
          <cell r="AK313">
            <v>68.172571361977859</v>
          </cell>
          <cell r="AL313" t="str">
            <v>NC119</v>
          </cell>
          <cell r="AM313">
            <v>5</v>
          </cell>
          <cell r="AN313" t="str">
            <v>113690</v>
          </cell>
          <cell r="AO313" t="str">
            <v>VaD</v>
          </cell>
          <cell r="AP313" t="str">
            <v>Vance sandy loam, 8 to 15 percent slopes</v>
          </cell>
          <cell r="AQ313" t="str">
            <v>C</v>
          </cell>
          <cell r="AR313">
            <v>2</v>
          </cell>
        </row>
        <row r="314">
          <cell r="AE314">
            <v>76499</v>
          </cell>
          <cell r="AF314">
            <v>18</v>
          </cell>
          <cell r="AG314">
            <v>0</v>
          </cell>
          <cell r="AH314" t="str">
            <v>C</v>
          </cell>
          <cell r="AI314" t="str">
            <v>RCP</v>
          </cell>
          <cell r="AJ314" t="str">
            <v xml:space="preserve"> </v>
          </cell>
          <cell r="AK314">
            <v>24.408866810252992</v>
          </cell>
          <cell r="AL314" t="str">
            <v>NC119</v>
          </cell>
          <cell r="AM314">
            <v>5</v>
          </cell>
          <cell r="AN314" t="str">
            <v>113689</v>
          </cell>
          <cell r="AO314" t="str">
            <v>VaB</v>
          </cell>
          <cell r="AP314" t="str">
            <v>Vance sandy loam, 2 to 8 percent slopes</v>
          </cell>
          <cell r="AQ314" t="str">
            <v>C</v>
          </cell>
          <cell r="AR314">
            <v>2</v>
          </cell>
        </row>
        <row r="315">
          <cell r="AE315">
            <v>76515</v>
          </cell>
          <cell r="AF315">
            <v>36</v>
          </cell>
          <cell r="AG315">
            <v>0</v>
          </cell>
          <cell r="AH315" t="str">
            <v>C</v>
          </cell>
          <cell r="AI315" t="str">
            <v>RCP</v>
          </cell>
          <cell r="AJ315" t="str">
            <v xml:space="preserve"> </v>
          </cell>
          <cell r="AK315">
            <v>98.389795988645204</v>
          </cell>
          <cell r="AL315" t="str">
            <v>NC119</v>
          </cell>
          <cell r="AM315">
            <v>5</v>
          </cell>
          <cell r="AN315" t="str">
            <v>113666</v>
          </cell>
          <cell r="AO315" t="str">
            <v>EnD</v>
          </cell>
          <cell r="AP315" t="str">
            <v>Enon sandy loam, 8 to 15 percent slopes</v>
          </cell>
          <cell r="AQ315" t="str">
            <v>C</v>
          </cell>
          <cell r="AR315">
            <v>2</v>
          </cell>
        </row>
        <row r="316">
          <cell r="AE316">
            <v>76516</v>
          </cell>
          <cell r="AF316">
            <v>36</v>
          </cell>
          <cell r="AG316">
            <v>0</v>
          </cell>
          <cell r="AH316" t="str">
            <v>C</v>
          </cell>
          <cell r="AI316" t="str">
            <v>RCP</v>
          </cell>
          <cell r="AJ316" t="str">
            <v xml:space="preserve"> </v>
          </cell>
          <cell r="AK316">
            <v>56.287212633811727</v>
          </cell>
          <cell r="AL316" t="str">
            <v>NC119</v>
          </cell>
          <cell r="AM316">
            <v>5</v>
          </cell>
          <cell r="AN316" t="str">
            <v>113666</v>
          </cell>
          <cell r="AO316" t="str">
            <v>EnD</v>
          </cell>
          <cell r="AP316" t="str">
            <v>Enon sandy loam, 8 to 15 percent slopes</v>
          </cell>
          <cell r="AQ316" t="str">
            <v>C</v>
          </cell>
          <cell r="AR316">
            <v>2</v>
          </cell>
        </row>
        <row r="317">
          <cell r="AE317">
            <v>76540</v>
          </cell>
          <cell r="AF317">
            <v>24</v>
          </cell>
          <cell r="AG317">
            <v>0</v>
          </cell>
          <cell r="AH317" t="str">
            <v>C</v>
          </cell>
          <cell r="AI317" t="str">
            <v>RCP</v>
          </cell>
          <cell r="AJ317" t="str">
            <v xml:space="preserve"> </v>
          </cell>
          <cell r="AK317">
            <v>57.76934874642248</v>
          </cell>
          <cell r="AL317" t="str">
            <v>NC119</v>
          </cell>
          <cell r="AM317">
            <v>5</v>
          </cell>
          <cell r="AN317" t="str">
            <v>113677</v>
          </cell>
          <cell r="AO317" t="str">
            <v>MO</v>
          </cell>
          <cell r="AP317" t="str">
            <v>Monacan loam</v>
          </cell>
          <cell r="AQ317" t="str">
            <v>C</v>
          </cell>
          <cell r="AR317">
            <v>2</v>
          </cell>
        </row>
        <row r="318">
          <cell r="AE318">
            <v>76641</v>
          </cell>
          <cell r="AF318">
            <v>24</v>
          </cell>
          <cell r="AG318">
            <v>0</v>
          </cell>
          <cell r="AH318" t="str">
            <v>C</v>
          </cell>
          <cell r="AI318" t="str">
            <v>RCP</v>
          </cell>
          <cell r="AJ318" t="str">
            <v xml:space="preserve"> </v>
          </cell>
          <cell r="AK318">
            <v>340.41806042707287</v>
          </cell>
          <cell r="AL318" t="str">
            <v>NC119</v>
          </cell>
          <cell r="AM318">
            <v>5</v>
          </cell>
          <cell r="AN318" t="str">
            <v>113666</v>
          </cell>
          <cell r="AO318" t="str">
            <v>EnD</v>
          </cell>
          <cell r="AP318" t="str">
            <v>Enon sandy loam, 8 to 15 percent slopes</v>
          </cell>
          <cell r="AQ318" t="str">
            <v>C</v>
          </cell>
          <cell r="AR318">
            <v>2</v>
          </cell>
        </row>
        <row r="319">
          <cell r="AE319">
            <v>76719</v>
          </cell>
          <cell r="AF319">
            <v>30</v>
          </cell>
          <cell r="AG319">
            <v>0</v>
          </cell>
          <cell r="AH319" t="str">
            <v>C</v>
          </cell>
          <cell r="AI319" t="str">
            <v>RCP</v>
          </cell>
          <cell r="AJ319" t="str">
            <v xml:space="preserve"> </v>
          </cell>
          <cell r="AK319">
            <v>102.5826998219293</v>
          </cell>
          <cell r="AL319" t="str">
            <v>NC119</v>
          </cell>
          <cell r="AM319">
            <v>5</v>
          </cell>
          <cell r="AN319" t="str">
            <v>113693</v>
          </cell>
          <cell r="AO319" t="str">
            <v>WkD</v>
          </cell>
          <cell r="AP319" t="str">
            <v>Wilkes loam, 8 to 15 percent slopes</v>
          </cell>
          <cell r="AQ319" t="str">
            <v>D</v>
          </cell>
          <cell r="AR319">
            <v>4</v>
          </cell>
        </row>
        <row r="320">
          <cell r="AE320">
            <v>77003</v>
          </cell>
          <cell r="AF320">
            <v>15</v>
          </cell>
          <cell r="AG320">
            <v>0</v>
          </cell>
          <cell r="AH320" t="str">
            <v>C</v>
          </cell>
          <cell r="AI320" t="str">
            <v>RCP</v>
          </cell>
          <cell r="AJ320" t="str">
            <v xml:space="preserve"> </v>
          </cell>
          <cell r="AK320">
            <v>22.600228348673269</v>
          </cell>
          <cell r="AL320" t="str">
            <v>NC119</v>
          </cell>
          <cell r="AM320">
            <v>5</v>
          </cell>
          <cell r="AN320" t="str">
            <v>113677</v>
          </cell>
          <cell r="AO320" t="str">
            <v>MO</v>
          </cell>
          <cell r="AP320" t="str">
            <v>Monacan loam</v>
          </cell>
          <cell r="AQ320" t="str">
            <v>C</v>
          </cell>
          <cell r="AR320">
            <v>2</v>
          </cell>
        </row>
        <row r="321">
          <cell r="AE321">
            <v>77049</v>
          </cell>
          <cell r="AF321">
            <v>18</v>
          </cell>
          <cell r="AG321">
            <v>0</v>
          </cell>
          <cell r="AH321" t="str">
            <v>C</v>
          </cell>
          <cell r="AI321" t="str">
            <v>RCP</v>
          </cell>
          <cell r="AJ321" t="str">
            <v xml:space="preserve"> </v>
          </cell>
          <cell r="AK321">
            <v>165.55777071831849</v>
          </cell>
          <cell r="AL321" t="str">
            <v>NC119</v>
          </cell>
          <cell r="AM321">
            <v>5</v>
          </cell>
          <cell r="AN321" t="str">
            <v>113693</v>
          </cell>
          <cell r="AO321" t="str">
            <v>WkD</v>
          </cell>
          <cell r="AP321" t="str">
            <v>Wilkes loam, 8 to 15 percent slopes</v>
          </cell>
          <cell r="AQ321" t="str">
            <v>D</v>
          </cell>
          <cell r="AR321">
            <v>4</v>
          </cell>
        </row>
        <row r="322">
          <cell r="AE322">
            <v>77351</v>
          </cell>
          <cell r="AF322">
            <v>72</v>
          </cell>
          <cell r="AG322">
            <v>192</v>
          </cell>
          <cell r="AH322" t="str">
            <v>R</v>
          </cell>
          <cell r="AI322" t="str">
            <v>RCP</v>
          </cell>
          <cell r="AJ322" t="str">
            <v xml:space="preserve"> </v>
          </cell>
          <cell r="AK322">
            <v>22.088755829895721</v>
          </cell>
          <cell r="AL322" t="str">
            <v>NC119</v>
          </cell>
          <cell r="AM322">
            <v>5</v>
          </cell>
          <cell r="AN322" t="str">
            <v>113677</v>
          </cell>
          <cell r="AO322" t="str">
            <v>MO</v>
          </cell>
          <cell r="AP322" t="str">
            <v>Monacan loam</v>
          </cell>
          <cell r="AQ322" t="str">
            <v>C</v>
          </cell>
          <cell r="AR322">
            <v>2</v>
          </cell>
        </row>
        <row r="323">
          <cell r="AE323">
            <v>77352</v>
          </cell>
          <cell r="AF323">
            <v>72</v>
          </cell>
          <cell r="AG323">
            <v>192</v>
          </cell>
          <cell r="AH323" t="str">
            <v>R</v>
          </cell>
          <cell r="AI323" t="str">
            <v>RCP</v>
          </cell>
          <cell r="AJ323" t="str">
            <v xml:space="preserve"> </v>
          </cell>
          <cell r="AK323">
            <v>24.78607812788055</v>
          </cell>
          <cell r="AL323" t="str">
            <v>NC119</v>
          </cell>
          <cell r="AM323">
            <v>5</v>
          </cell>
          <cell r="AN323" t="str">
            <v>113677</v>
          </cell>
          <cell r="AO323" t="str">
            <v>MO</v>
          </cell>
          <cell r="AP323" t="str">
            <v>Monacan loam</v>
          </cell>
          <cell r="AQ323" t="str">
            <v>C</v>
          </cell>
          <cell r="AR323">
            <v>2</v>
          </cell>
        </row>
        <row r="324">
          <cell r="AE324">
            <v>77548</v>
          </cell>
          <cell r="AF324">
            <v>15</v>
          </cell>
          <cell r="AG324">
            <v>0</v>
          </cell>
          <cell r="AH324" t="str">
            <v>C</v>
          </cell>
          <cell r="AI324" t="str">
            <v>RCP</v>
          </cell>
          <cell r="AJ324" t="str">
            <v xml:space="preserve"> </v>
          </cell>
          <cell r="AK324">
            <v>102.14566577618061</v>
          </cell>
          <cell r="AL324" t="str">
            <v>NC119</v>
          </cell>
          <cell r="AM324">
            <v>5</v>
          </cell>
          <cell r="AN324" t="str">
            <v>113674</v>
          </cell>
          <cell r="AO324" t="str">
            <v>IrB</v>
          </cell>
          <cell r="AP324" t="str">
            <v>Iredell fine sandy loam, 1 to 8 percent slopes</v>
          </cell>
          <cell r="AQ324" t="str">
            <v>C/D</v>
          </cell>
          <cell r="AR324">
            <v>3</v>
          </cell>
        </row>
        <row r="325">
          <cell r="AE325">
            <v>77736</v>
          </cell>
          <cell r="AF325">
            <v>18</v>
          </cell>
          <cell r="AG325">
            <v>0</v>
          </cell>
          <cell r="AH325" t="str">
            <v>C</v>
          </cell>
          <cell r="AI325" t="str">
            <v>RCP</v>
          </cell>
          <cell r="AJ325" t="str">
            <v xml:space="preserve"> </v>
          </cell>
          <cell r="AK325">
            <v>30.312237224053881</v>
          </cell>
          <cell r="AL325" t="str">
            <v>NC119</v>
          </cell>
          <cell r="AM325">
            <v>5</v>
          </cell>
          <cell r="AN325" t="str">
            <v>113692</v>
          </cell>
          <cell r="AO325" t="str">
            <v>WkB</v>
          </cell>
          <cell r="AP325" t="str">
            <v>Wilkes loam, 4 to 8 percent slopes</v>
          </cell>
          <cell r="AQ325" t="str">
            <v>D</v>
          </cell>
          <cell r="AR325">
            <v>4</v>
          </cell>
        </row>
        <row r="326">
          <cell r="AE326">
            <v>77992</v>
          </cell>
          <cell r="AF326">
            <v>15</v>
          </cell>
          <cell r="AG326">
            <v>0</v>
          </cell>
          <cell r="AH326" t="str">
            <v>C</v>
          </cell>
          <cell r="AI326" t="str">
            <v>RCP</v>
          </cell>
          <cell r="AJ326" t="str">
            <v xml:space="preserve"> </v>
          </cell>
          <cell r="AK326">
            <v>192.6139918370755</v>
          </cell>
          <cell r="AL326" t="str">
            <v>NC119</v>
          </cell>
          <cell r="AM326">
            <v>5</v>
          </cell>
          <cell r="AN326" t="str">
            <v>113694</v>
          </cell>
          <cell r="AO326" t="str">
            <v>WkE</v>
          </cell>
          <cell r="AP326" t="str">
            <v>Wilkes loam, 15 to 25 percent slopes</v>
          </cell>
          <cell r="AQ326" t="str">
            <v>D</v>
          </cell>
          <cell r="AR326">
            <v>4</v>
          </cell>
        </row>
        <row r="327">
          <cell r="AE327">
            <v>78132</v>
          </cell>
          <cell r="AF327">
            <v>15</v>
          </cell>
          <cell r="AG327">
            <v>0</v>
          </cell>
          <cell r="AH327" t="str">
            <v>C</v>
          </cell>
          <cell r="AI327" t="str">
            <v>RCP</v>
          </cell>
          <cell r="AJ327" t="str">
            <v xml:space="preserve"> </v>
          </cell>
          <cell r="AK327">
            <v>60.02433248164305</v>
          </cell>
          <cell r="AL327" t="str">
            <v>NC119</v>
          </cell>
          <cell r="AM327">
            <v>5</v>
          </cell>
          <cell r="AN327" t="str">
            <v>113674</v>
          </cell>
          <cell r="AO327" t="str">
            <v>IrB</v>
          </cell>
          <cell r="AP327" t="str">
            <v>Iredell fine sandy loam, 1 to 8 percent slopes</v>
          </cell>
          <cell r="AQ327" t="str">
            <v>C/D</v>
          </cell>
          <cell r="AR327">
            <v>3</v>
          </cell>
        </row>
        <row r="328">
          <cell r="AE328">
            <v>78133</v>
          </cell>
          <cell r="AF328">
            <v>18</v>
          </cell>
          <cell r="AG328">
            <v>0</v>
          </cell>
          <cell r="AH328" t="str">
            <v>C</v>
          </cell>
          <cell r="AI328" t="str">
            <v>RCP</v>
          </cell>
          <cell r="AJ328" t="str">
            <v xml:space="preserve"> </v>
          </cell>
          <cell r="AK328">
            <v>73.475877165002757</v>
          </cell>
          <cell r="AL328" t="str">
            <v>NC119</v>
          </cell>
          <cell r="AM328">
            <v>5</v>
          </cell>
          <cell r="AN328" t="str">
            <v>113674</v>
          </cell>
          <cell r="AO328" t="str">
            <v>IrB</v>
          </cell>
          <cell r="AP328" t="str">
            <v>Iredell fine sandy loam, 1 to 8 percent slopes</v>
          </cell>
          <cell r="AQ328" t="str">
            <v>C/D</v>
          </cell>
          <cell r="AR328">
            <v>3</v>
          </cell>
        </row>
        <row r="329">
          <cell r="AE329">
            <v>78134</v>
          </cell>
          <cell r="AF329">
            <v>18</v>
          </cell>
          <cell r="AG329">
            <v>0</v>
          </cell>
          <cell r="AH329" t="str">
            <v>C</v>
          </cell>
          <cell r="AI329" t="str">
            <v>RCP</v>
          </cell>
          <cell r="AJ329" t="str">
            <v xml:space="preserve"> </v>
          </cell>
          <cell r="AK329">
            <v>62.35680826870567</v>
          </cell>
          <cell r="AL329" t="str">
            <v>NC119</v>
          </cell>
          <cell r="AM329">
            <v>5</v>
          </cell>
          <cell r="AN329" t="str">
            <v>113674</v>
          </cell>
          <cell r="AO329" t="str">
            <v>IrB</v>
          </cell>
          <cell r="AP329" t="str">
            <v>Iredell fine sandy loam, 1 to 8 percent slopes</v>
          </cell>
          <cell r="AQ329" t="str">
            <v>C/D</v>
          </cell>
          <cell r="AR329">
            <v>3</v>
          </cell>
        </row>
        <row r="330">
          <cell r="AE330">
            <v>78303</v>
          </cell>
          <cell r="AF330">
            <v>15</v>
          </cell>
          <cell r="AG330">
            <v>0</v>
          </cell>
          <cell r="AH330" t="str">
            <v>C</v>
          </cell>
          <cell r="AI330" t="str">
            <v>RCP</v>
          </cell>
          <cell r="AJ330" t="str">
            <v xml:space="preserve"> </v>
          </cell>
          <cell r="AK330">
            <v>134.69482043099291</v>
          </cell>
          <cell r="AL330" t="str">
            <v>NC119</v>
          </cell>
          <cell r="AM330">
            <v>5</v>
          </cell>
          <cell r="AN330" t="str">
            <v>113680</v>
          </cell>
          <cell r="AO330" t="str">
            <v>MeD</v>
          </cell>
          <cell r="AP330" t="str">
            <v>Mecklenburg fine sandy loam, 8 to 15 percent slopes</v>
          </cell>
          <cell r="AQ330" t="str">
            <v>C</v>
          </cell>
          <cell r="AR330">
            <v>2</v>
          </cell>
        </row>
        <row r="331">
          <cell r="AE331">
            <v>78520</v>
          </cell>
          <cell r="AF331">
            <v>0</v>
          </cell>
          <cell r="AG331">
            <v>0</v>
          </cell>
          <cell r="AH331" t="str">
            <v>Z</v>
          </cell>
          <cell r="AI331" t="str">
            <v>XXX</v>
          </cell>
          <cell r="AJ331" t="str">
            <v xml:space="preserve"> </v>
          </cell>
          <cell r="AK331">
            <v>19.784631618881861</v>
          </cell>
          <cell r="AL331" t="str">
            <v>NC119</v>
          </cell>
          <cell r="AM331">
            <v>5</v>
          </cell>
          <cell r="AN331" t="str">
            <v>113677</v>
          </cell>
          <cell r="AO331" t="str">
            <v>MO</v>
          </cell>
          <cell r="AP331" t="str">
            <v>Monacan loam</v>
          </cell>
          <cell r="AQ331" t="str">
            <v>C</v>
          </cell>
          <cell r="AR331">
            <v>2</v>
          </cell>
        </row>
        <row r="332">
          <cell r="AE332">
            <v>78573</v>
          </cell>
          <cell r="AF332">
            <v>36</v>
          </cell>
          <cell r="AG332">
            <v>0</v>
          </cell>
          <cell r="AH332" t="str">
            <v>C</v>
          </cell>
          <cell r="AI332" t="str">
            <v>RCP</v>
          </cell>
          <cell r="AJ332" t="str">
            <v xml:space="preserve"> </v>
          </cell>
          <cell r="AK332">
            <v>95.983312190586375</v>
          </cell>
          <cell r="AL332" t="str">
            <v>NC119</v>
          </cell>
          <cell r="AM332">
            <v>5</v>
          </cell>
          <cell r="AN332" t="str">
            <v>113681</v>
          </cell>
          <cell r="AO332" t="str">
            <v>MkB</v>
          </cell>
          <cell r="AP332" t="str">
            <v>Mecklenburg-Urban land complex, 2 to 8 percent slopes</v>
          </cell>
          <cell r="AQ332" t="str">
            <v>C</v>
          </cell>
          <cell r="AR332">
            <v>2</v>
          </cell>
        </row>
        <row r="333">
          <cell r="AE333">
            <v>78622</v>
          </cell>
          <cell r="AF333">
            <v>15</v>
          </cell>
          <cell r="AG333">
            <v>0</v>
          </cell>
          <cell r="AH333" t="str">
            <v>C</v>
          </cell>
          <cell r="AI333" t="str">
            <v>RCP</v>
          </cell>
          <cell r="AJ333" t="str">
            <v xml:space="preserve"> </v>
          </cell>
          <cell r="AK333">
            <v>29.5184989832841</v>
          </cell>
          <cell r="AL333" t="str">
            <v>NC119</v>
          </cell>
          <cell r="AM333">
            <v>5</v>
          </cell>
          <cell r="AN333" t="str">
            <v>113658</v>
          </cell>
          <cell r="AO333" t="str">
            <v>CeB2</v>
          </cell>
          <cell r="AP333" t="str">
            <v>Cecil sandy clay loam, 2 to 8 percent slopes, eroded</v>
          </cell>
          <cell r="AQ333" t="str">
            <v>B</v>
          </cell>
          <cell r="AR333">
            <v>1</v>
          </cell>
        </row>
        <row r="334">
          <cell r="AE334">
            <v>78671</v>
          </cell>
          <cell r="AF334">
            <v>15</v>
          </cell>
          <cell r="AG334">
            <v>0</v>
          </cell>
          <cell r="AH334" t="str">
            <v>C</v>
          </cell>
          <cell r="AI334" t="str">
            <v>RCP</v>
          </cell>
          <cell r="AJ334" t="str">
            <v xml:space="preserve"> </v>
          </cell>
          <cell r="AK334">
            <v>26.806143038908171</v>
          </cell>
          <cell r="AL334" t="str">
            <v>NC119</v>
          </cell>
          <cell r="AM334">
            <v>5</v>
          </cell>
          <cell r="AN334" t="str">
            <v>113671</v>
          </cell>
          <cell r="AO334" t="str">
            <v>HeB</v>
          </cell>
          <cell r="AP334" t="str">
            <v>Helena sandy loam, 2 to 8 percent slopes</v>
          </cell>
          <cell r="AQ334" t="str">
            <v>C</v>
          </cell>
          <cell r="AR334">
            <v>2</v>
          </cell>
        </row>
        <row r="335">
          <cell r="AE335">
            <v>78968</v>
          </cell>
          <cell r="AF335">
            <v>0</v>
          </cell>
          <cell r="AG335">
            <v>0</v>
          </cell>
          <cell r="AH335" t="str">
            <v>Z</v>
          </cell>
          <cell r="AI335" t="str">
            <v>XXX</v>
          </cell>
          <cell r="AJ335" t="str">
            <v xml:space="preserve"> </v>
          </cell>
          <cell r="AK335">
            <v>24.94027869030355</v>
          </cell>
          <cell r="AL335" t="str">
            <v>NC119</v>
          </cell>
          <cell r="AM335">
            <v>5</v>
          </cell>
          <cell r="AN335" t="str">
            <v>113677</v>
          </cell>
          <cell r="AO335" t="str">
            <v>MO</v>
          </cell>
          <cell r="AP335" t="str">
            <v>Monacan loam</v>
          </cell>
          <cell r="AQ335" t="str">
            <v>C</v>
          </cell>
          <cell r="AR335">
            <v>2</v>
          </cell>
        </row>
        <row r="336">
          <cell r="AE336">
            <v>78981</v>
          </cell>
          <cell r="AF336">
            <v>36</v>
          </cell>
          <cell r="AG336">
            <v>0</v>
          </cell>
          <cell r="AH336" t="str">
            <v>C</v>
          </cell>
          <cell r="AI336" t="str">
            <v>RCP</v>
          </cell>
          <cell r="AJ336" t="str">
            <v xml:space="preserve"> </v>
          </cell>
          <cell r="AK336">
            <v>33.099031734080597</v>
          </cell>
          <cell r="AL336" t="str">
            <v>NC119</v>
          </cell>
          <cell r="AM336">
            <v>5</v>
          </cell>
          <cell r="AN336" t="str">
            <v>113658</v>
          </cell>
          <cell r="AO336" t="str">
            <v>CeB2</v>
          </cell>
          <cell r="AP336" t="str">
            <v>Cecil sandy clay loam, 2 to 8 percent slopes, eroded</v>
          </cell>
          <cell r="AQ336" t="str">
            <v>B</v>
          </cell>
          <cell r="AR336">
            <v>1</v>
          </cell>
        </row>
        <row r="337">
          <cell r="AE337">
            <v>79048</v>
          </cell>
          <cell r="AF337">
            <v>0</v>
          </cell>
          <cell r="AG337">
            <v>0</v>
          </cell>
          <cell r="AH337" t="str">
            <v>C</v>
          </cell>
          <cell r="AI337" t="str">
            <v>XXX</v>
          </cell>
          <cell r="AJ337" t="str">
            <v xml:space="preserve"> </v>
          </cell>
          <cell r="AK337">
            <v>24.64270491069335</v>
          </cell>
          <cell r="AL337" t="str">
            <v>NC119</v>
          </cell>
          <cell r="AM337">
            <v>5</v>
          </cell>
          <cell r="AN337" t="str">
            <v>113681</v>
          </cell>
          <cell r="AO337" t="str">
            <v>MkB</v>
          </cell>
          <cell r="AP337" t="str">
            <v>Mecklenburg-Urban land complex, 2 to 8 percent slopes</v>
          </cell>
          <cell r="AQ337" t="str">
            <v>C</v>
          </cell>
          <cell r="AR337">
            <v>2</v>
          </cell>
        </row>
        <row r="338">
          <cell r="AE338">
            <v>79049</v>
          </cell>
          <cell r="AF338">
            <v>0</v>
          </cell>
          <cell r="AG338">
            <v>0</v>
          </cell>
          <cell r="AH338" t="str">
            <v>C</v>
          </cell>
          <cell r="AI338" t="str">
            <v>XXX</v>
          </cell>
          <cell r="AJ338" t="str">
            <v xml:space="preserve"> </v>
          </cell>
          <cell r="AK338">
            <v>42.633907095658863</v>
          </cell>
          <cell r="AL338" t="str">
            <v>NC119</v>
          </cell>
          <cell r="AM338">
            <v>5</v>
          </cell>
          <cell r="AN338" t="str">
            <v>113677</v>
          </cell>
          <cell r="AO338" t="str">
            <v>MO</v>
          </cell>
          <cell r="AP338" t="str">
            <v>Monacan loam</v>
          </cell>
          <cell r="AQ338" t="str">
            <v>C</v>
          </cell>
          <cell r="AR338">
            <v>2</v>
          </cell>
        </row>
        <row r="339">
          <cell r="AE339">
            <v>79075</v>
          </cell>
          <cell r="AF339">
            <v>0</v>
          </cell>
          <cell r="AG339">
            <v>0</v>
          </cell>
          <cell r="AH339" t="str">
            <v>C</v>
          </cell>
          <cell r="AI339" t="str">
            <v>XXX</v>
          </cell>
          <cell r="AJ339" t="str">
            <v xml:space="preserve"> </v>
          </cell>
          <cell r="AK339">
            <v>125.01736761923939</v>
          </cell>
          <cell r="AL339" t="str">
            <v>NC119</v>
          </cell>
          <cell r="AM339">
            <v>5</v>
          </cell>
          <cell r="AN339" t="str">
            <v>113681</v>
          </cell>
          <cell r="AO339" t="str">
            <v>MkB</v>
          </cell>
          <cell r="AP339" t="str">
            <v>Mecklenburg-Urban land complex, 2 to 8 percent slopes</v>
          </cell>
          <cell r="AQ339" t="str">
            <v>C</v>
          </cell>
          <cell r="AR339">
            <v>2</v>
          </cell>
        </row>
        <row r="340">
          <cell r="AE340">
            <v>79291</v>
          </cell>
          <cell r="AF340">
            <v>15</v>
          </cell>
          <cell r="AG340">
            <v>0</v>
          </cell>
          <cell r="AH340" t="str">
            <v>C</v>
          </cell>
          <cell r="AI340" t="str">
            <v>RCP</v>
          </cell>
          <cell r="AJ340" t="str">
            <v xml:space="preserve"> </v>
          </cell>
          <cell r="AK340">
            <v>90.733232653903372</v>
          </cell>
          <cell r="AL340" t="str">
            <v>NC119</v>
          </cell>
          <cell r="AM340">
            <v>5</v>
          </cell>
          <cell r="AN340" t="str">
            <v>113660</v>
          </cell>
          <cell r="AO340" t="str">
            <v>CuB</v>
          </cell>
          <cell r="AP340" t="str">
            <v>Cecil-Urban land complex, 2 to 8 percent slopes</v>
          </cell>
          <cell r="AQ340" t="str">
            <v>B</v>
          </cell>
          <cell r="AR340">
            <v>1</v>
          </cell>
        </row>
        <row r="341">
          <cell r="AE341">
            <v>79292</v>
          </cell>
          <cell r="AF341">
            <v>15</v>
          </cell>
          <cell r="AG341">
            <v>0</v>
          </cell>
          <cell r="AH341" t="str">
            <v>C</v>
          </cell>
          <cell r="AI341" t="str">
            <v>RCP</v>
          </cell>
          <cell r="AJ341" t="str">
            <v xml:space="preserve"> </v>
          </cell>
          <cell r="AK341">
            <v>41.715754266199298</v>
          </cell>
          <cell r="AL341" t="str">
            <v>NC119</v>
          </cell>
          <cell r="AM341">
            <v>5</v>
          </cell>
          <cell r="AN341" t="str">
            <v>113660</v>
          </cell>
          <cell r="AO341" t="str">
            <v>CuB</v>
          </cell>
          <cell r="AP341" t="str">
            <v>Cecil-Urban land complex, 2 to 8 percent slopes</v>
          </cell>
          <cell r="AQ341" t="str">
            <v>B</v>
          </cell>
          <cell r="AR341">
            <v>1</v>
          </cell>
        </row>
        <row r="342">
          <cell r="AE342">
            <v>79293</v>
          </cell>
          <cell r="AF342">
            <v>15</v>
          </cell>
          <cell r="AG342">
            <v>0</v>
          </cell>
          <cell r="AH342" t="str">
            <v>C</v>
          </cell>
          <cell r="AI342" t="str">
            <v>RCP</v>
          </cell>
          <cell r="AJ342" t="str">
            <v xml:space="preserve"> </v>
          </cell>
          <cell r="AK342">
            <v>32.477053104718607</v>
          </cell>
          <cell r="AL342" t="str">
            <v>NC119</v>
          </cell>
          <cell r="AM342">
            <v>5</v>
          </cell>
          <cell r="AN342" t="str">
            <v>113660</v>
          </cell>
          <cell r="AO342" t="str">
            <v>CuB</v>
          </cell>
          <cell r="AP342" t="str">
            <v>Cecil-Urban land complex, 2 to 8 percent slopes</v>
          </cell>
          <cell r="AQ342" t="str">
            <v>B</v>
          </cell>
          <cell r="AR342">
            <v>1</v>
          </cell>
        </row>
        <row r="343">
          <cell r="AE343">
            <v>79400</v>
          </cell>
          <cell r="AF343">
            <v>54</v>
          </cell>
          <cell r="AG343">
            <v>0</v>
          </cell>
          <cell r="AH343" t="str">
            <v>C</v>
          </cell>
          <cell r="AI343" t="str">
            <v>RCP</v>
          </cell>
          <cell r="AJ343" t="str">
            <v xml:space="preserve"> </v>
          </cell>
          <cell r="AK343">
            <v>27.040839076893018</v>
          </cell>
          <cell r="AL343" t="str">
            <v>NC119</v>
          </cell>
          <cell r="AM343">
            <v>5</v>
          </cell>
          <cell r="AN343" t="str">
            <v>113671</v>
          </cell>
          <cell r="AO343" t="str">
            <v>HeB</v>
          </cell>
          <cell r="AP343" t="str">
            <v>Helena sandy loam, 2 to 8 percent slopes</v>
          </cell>
          <cell r="AQ343" t="str">
            <v>C</v>
          </cell>
          <cell r="AR343">
            <v>2</v>
          </cell>
        </row>
        <row r="344">
          <cell r="AE344">
            <v>79670</v>
          </cell>
          <cell r="AF344">
            <v>18</v>
          </cell>
          <cell r="AG344">
            <v>0</v>
          </cell>
          <cell r="AH344" t="str">
            <v>C</v>
          </cell>
          <cell r="AI344" t="str">
            <v>RCP</v>
          </cell>
          <cell r="AJ344" t="str">
            <v xml:space="preserve"> </v>
          </cell>
          <cell r="AK344">
            <v>107.2091901884228</v>
          </cell>
          <cell r="AL344" t="str">
            <v>NC119</v>
          </cell>
          <cell r="AM344">
            <v>5</v>
          </cell>
          <cell r="AN344" t="str">
            <v>113658</v>
          </cell>
          <cell r="AO344" t="str">
            <v>CeB2</v>
          </cell>
          <cell r="AP344" t="str">
            <v>Cecil sandy clay loam, 2 to 8 percent slopes, eroded</v>
          </cell>
          <cell r="AQ344" t="str">
            <v>B</v>
          </cell>
          <cell r="AR344">
            <v>1</v>
          </cell>
        </row>
        <row r="345">
          <cell r="AE345">
            <v>79751</v>
          </cell>
          <cell r="AF345">
            <v>42</v>
          </cell>
          <cell r="AG345">
            <v>0</v>
          </cell>
          <cell r="AH345" t="str">
            <v>C</v>
          </cell>
          <cell r="AI345" t="str">
            <v>RCP</v>
          </cell>
          <cell r="AJ345" t="str">
            <v xml:space="preserve"> </v>
          </cell>
          <cell r="AK345">
            <v>61.211264277200122</v>
          </cell>
          <cell r="AL345" t="str">
            <v>NC119</v>
          </cell>
          <cell r="AM345">
            <v>5</v>
          </cell>
          <cell r="AN345" t="str">
            <v>113694</v>
          </cell>
          <cell r="AO345" t="str">
            <v>WkE</v>
          </cell>
          <cell r="AP345" t="str">
            <v>Wilkes loam, 15 to 25 percent slopes</v>
          </cell>
          <cell r="AQ345" t="str">
            <v>D</v>
          </cell>
          <cell r="AR345">
            <v>4</v>
          </cell>
        </row>
        <row r="346">
          <cell r="AE346">
            <v>79752</v>
          </cell>
          <cell r="AF346">
            <v>42</v>
          </cell>
          <cell r="AG346">
            <v>0</v>
          </cell>
          <cell r="AH346" t="str">
            <v>C</v>
          </cell>
          <cell r="AI346" t="str">
            <v>RCP</v>
          </cell>
          <cell r="AJ346" t="str">
            <v xml:space="preserve"> </v>
          </cell>
          <cell r="AK346">
            <v>72.020097181124711</v>
          </cell>
          <cell r="AL346" t="str">
            <v>NC119</v>
          </cell>
          <cell r="AM346">
            <v>5</v>
          </cell>
          <cell r="AN346" t="str">
            <v>113694</v>
          </cell>
          <cell r="AO346" t="str">
            <v>WkE</v>
          </cell>
          <cell r="AP346" t="str">
            <v>Wilkes loam, 15 to 25 percent slopes</v>
          </cell>
          <cell r="AQ346" t="str">
            <v>D</v>
          </cell>
          <cell r="AR346">
            <v>4</v>
          </cell>
        </row>
        <row r="347">
          <cell r="AE347">
            <v>79920</v>
          </cell>
          <cell r="AF347">
            <v>60</v>
          </cell>
          <cell r="AG347">
            <v>0</v>
          </cell>
          <cell r="AH347" t="str">
            <v>C</v>
          </cell>
          <cell r="AI347" t="str">
            <v>RCP</v>
          </cell>
          <cell r="AJ347" t="str">
            <v xml:space="preserve"> </v>
          </cell>
          <cell r="AK347">
            <v>56.77587089220151</v>
          </cell>
          <cell r="AL347" t="str">
            <v>NC119</v>
          </cell>
          <cell r="AM347">
            <v>5</v>
          </cell>
          <cell r="AN347" t="str">
            <v>113683</v>
          </cell>
          <cell r="AO347" t="str">
            <v>PaE</v>
          </cell>
          <cell r="AP347" t="str">
            <v>Pacolet sandy loam, 15 to 25 percent slopes</v>
          </cell>
          <cell r="AQ347" t="str">
            <v>B</v>
          </cell>
          <cell r="AR347">
            <v>1</v>
          </cell>
        </row>
        <row r="348">
          <cell r="AE348">
            <v>79921</v>
          </cell>
          <cell r="AF348">
            <v>15</v>
          </cell>
          <cell r="AG348">
            <v>0</v>
          </cell>
          <cell r="AH348" t="str">
            <v>C</v>
          </cell>
          <cell r="AI348" t="str">
            <v>RCP</v>
          </cell>
          <cell r="AJ348" t="str">
            <v xml:space="preserve"> </v>
          </cell>
          <cell r="AK348">
            <v>99.437247203923292</v>
          </cell>
          <cell r="AL348" t="str">
            <v>NC119</v>
          </cell>
          <cell r="AM348">
            <v>5</v>
          </cell>
          <cell r="AN348" t="str">
            <v>113659</v>
          </cell>
          <cell r="AO348" t="str">
            <v>CeD2</v>
          </cell>
          <cell r="AP348" t="str">
            <v>Cecil sandy clay loam, 8 to 15 percent slopes, eroded</v>
          </cell>
          <cell r="AQ348" t="str">
            <v>B</v>
          </cell>
          <cell r="AR348">
            <v>1</v>
          </cell>
        </row>
        <row r="349">
          <cell r="AE349">
            <v>79922</v>
          </cell>
          <cell r="AF349">
            <v>18</v>
          </cell>
          <cell r="AG349">
            <v>0</v>
          </cell>
          <cell r="AH349" t="str">
            <v>C</v>
          </cell>
          <cell r="AI349" t="str">
            <v>RCP</v>
          </cell>
          <cell r="AJ349" t="str">
            <v xml:space="preserve"> </v>
          </cell>
          <cell r="AK349">
            <v>25.259416164263019</v>
          </cell>
          <cell r="AL349" t="str">
            <v>NC119</v>
          </cell>
          <cell r="AM349">
            <v>5</v>
          </cell>
          <cell r="AN349" t="str">
            <v>113659</v>
          </cell>
          <cell r="AO349" t="str">
            <v>CeD2</v>
          </cell>
          <cell r="AP349" t="str">
            <v>Cecil sandy clay loam, 8 to 15 percent slopes, eroded</v>
          </cell>
          <cell r="AQ349" t="str">
            <v>B</v>
          </cell>
          <cell r="AR349">
            <v>1</v>
          </cell>
        </row>
        <row r="350">
          <cell r="AE350">
            <v>79923</v>
          </cell>
          <cell r="AF350">
            <v>18</v>
          </cell>
          <cell r="AG350">
            <v>0</v>
          </cell>
          <cell r="AH350" t="str">
            <v>C</v>
          </cell>
          <cell r="AI350" t="str">
            <v>RCP</v>
          </cell>
          <cell r="AJ350" t="str">
            <v xml:space="preserve"> </v>
          </cell>
          <cell r="AK350">
            <v>98.146030891867881</v>
          </cell>
          <cell r="AL350" t="str">
            <v>NC119</v>
          </cell>
          <cell r="AM350">
            <v>5</v>
          </cell>
          <cell r="AN350" t="str">
            <v>113659</v>
          </cell>
          <cell r="AO350" t="str">
            <v>CeD2</v>
          </cell>
          <cell r="AP350" t="str">
            <v>Cecil sandy clay loam, 8 to 15 percent slopes, eroded</v>
          </cell>
          <cell r="AQ350" t="str">
            <v>B</v>
          </cell>
          <cell r="AR350">
            <v>1</v>
          </cell>
        </row>
        <row r="351">
          <cell r="AE351">
            <v>79949</v>
          </cell>
          <cell r="AF351">
            <v>60</v>
          </cell>
          <cell r="AG351">
            <v>0</v>
          </cell>
          <cell r="AH351" t="str">
            <v>C</v>
          </cell>
          <cell r="AI351" t="str">
            <v>PE</v>
          </cell>
          <cell r="AJ351" t="str">
            <v xml:space="preserve"> </v>
          </cell>
          <cell r="AK351">
            <v>135.62302961237219</v>
          </cell>
          <cell r="AL351" t="str">
            <v>NC119</v>
          </cell>
          <cell r="AM351">
            <v>5</v>
          </cell>
          <cell r="AN351" t="str">
            <v>113671</v>
          </cell>
          <cell r="AO351" t="str">
            <v>HeB</v>
          </cell>
          <cell r="AP351" t="str">
            <v>Helena sandy loam, 2 to 8 percent slopes</v>
          </cell>
          <cell r="AQ351" t="str">
            <v>C</v>
          </cell>
          <cell r="AR351">
            <v>2</v>
          </cell>
        </row>
        <row r="352">
          <cell r="AE352">
            <v>79950</v>
          </cell>
          <cell r="AF352">
            <v>60</v>
          </cell>
          <cell r="AG352">
            <v>0</v>
          </cell>
          <cell r="AH352" t="str">
            <v>C</v>
          </cell>
          <cell r="AI352" t="str">
            <v>PE</v>
          </cell>
          <cell r="AJ352" t="str">
            <v xml:space="preserve"> </v>
          </cell>
          <cell r="AK352">
            <v>70.85625869199626</v>
          </cell>
          <cell r="AL352" t="str">
            <v>NC119</v>
          </cell>
          <cell r="AM352">
            <v>5</v>
          </cell>
          <cell r="AN352" t="str">
            <v>113671</v>
          </cell>
          <cell r="AO352" t="str">
            <v>HeB</v>
          </cell>
          <cell r="AP352" t="str">
            <v>Helena sandy loam, 2 to 8 percent slopes</v>
          </cell>
          <cell r="AQ352" t="str">
            <v>C</v>
          </cell>
          <cell r="AR352">
            <v>2</v>
          </cell>
        </row>
        <row r="353">
          <cell r="AE353">
            <v>80097</v>
          </cell>
          <cell r="AF353">
            <v>0</v>
          </cell>
          <cell r="AG353">
            <v>0</v>
          </cell>
          <cell r="AH353" t="str">
            <v>Z</v>
          </cell>
          <cell r="AI353" t="str">
            <v>XXX</v>
          </cell>
          <cell r="AJ353" t="str">
            <v xml:space="preserve"> </v>
          </cell>
          <cell r="AK353">
            <v>33.536117887726412</v>
          </cell>
          <cell r="AL353" t="str">
            <v>NC119</v>
          </cell>
          <cell r="AM353">
            <v>5</v>
          </cell>
          <cell r="AN353" t="str">
            <v>113666</v>
          </cell>
          <cell r="AO353" t="str">
            <v>EnD</v>
          </cell>
          <cell r="AP353" t="str">
            <v>Enon sandy loam, 8 to 15 percent slopes</v>
          </cell>
          <cell r="AQ353" t="str">
            <v>C</v>
          </cell>
          <cell r="AR353">
            <v>2</v>
          </cell>
        </row>
        <row r="354">
          <cell r="AE354">
            <v>80628</v>
          </cell>
          <cell r="AF354">
            <v>24</v>
          </cell>
          <cell r="AG354">
            <v>0</v>
          </cell>
          <cell r="AH354" t="str">
            <v>C</v>
          </cell>
          <cell r="AI354" t="str">
            <v>RCP</v>
          </cell>
          <cell r="AJ354" t="str">
            <v xml:space="preserve"> </v>
          </cell>
          <cell r="AK354">
            <v>24.62954615426386</v>
          </cell>
          <cell r="AL354" t="str">
            <v>NC119</v>
          </cell>
          <cell r="AM354">
            <v>5</v>
          </cell>
          <cell r="AN354" t="str">
            <v>113659</v>
          </cell>
          <cell r="AO354" t="str">
            <v>CeD2</v>
          </cell>
          <cell r="AP354" t="str">
            <v>Cecil sandy clay loam, 8 to 15 percent slopes, eroded</v>
          </cell>
          <cell r="AQ354" t="str">
            <v>B</v>
          </cell>
          <cell r="AR354">
            <v>1</v>
          </cell>
        </row>
        <row r="355">
          <cell r="AE355">
            <v>80629</v>
          </cell>
          <cell r="AF355">
            <v>15</v>
          </cell>
          <cell r="AG355">
            <v>0</v>
          </cell>
          <cell r="AH355" t="str">
            <v>C</v>
          </cell>
          <cell r="AI355" t="str">
            <v>RCP</v>
          </cell>
          <cell r="AJ355" t="str">
            <v xml:space="preserve"> </v>
          </cell>
          <cell r="AK355">
            <v>77.168530267599081</v>
          </cell>
          <cell r="AL355" t="str">
            <v>NC119</v>
          </cell>
          <cell r="AM355">
            <v>5</v>
          </cell>
          <cell r="AN355" t="str">
            <v>113692</v>
          </cell>
          <cell r="AO355" t="str">
            <v>WkB</v>
          </cell>
          <cell r="AP355" t="str">
            <v>Wilkes loam, 4 to 8 percent slopes</v>
          </cell>
          <cell r="AQ355" t="str">
            <v>D</v>
          </cell>
          <cell r="AR355">
            <v>4</v>
          </cell>
        </row>
        <row r="356">
          <cell r="AE356">
            <v>80630</v>
          </cell>
          <cell r="AF356">
            <v>15</v>
          </cell>
          <cell r="AG356">
            <v>0</v>
          </cell>
          <cell r="AH356" t="str">
            <v>C</v>
          </cell>
          <cell r="AI356" t="str">
            <v>RCP</v>
          </cell>
          <cell r="AJ356" t="str">
            <v xml:space="preserve"> </v>
          </cell>
          <cell r="AK356">
            <v>49.54091767845371</v>
          </cell>
          <cell r="AL356" t="str">
            <v>NC119</v>
          </cell>
          <cell r="AM356">
            <v>5</v>
          </cell>
          <cell r="AN356" t="str">
            <v>113692</v>
          </cell>
          <cell r="AO356" t="str">
            <v>WkB</v>
          </cell>
          <cell r="AP356" t="str">
            <v>Wilkes loam, 4 to 8 percent slopes</v>
          </cell>
          <cell r="AQ356" t="str">
            <v>D</v>
          </cell>
          <cell r="AR356">
            <v>4</v>
          </cell>
        </row>
        <row r="357">
          <cell r="AE357">
            <v>80631</v>
          </cell>
          <cell r="AF357">
            <v>15</v>
          </cell>
          <cell r="AG357">
            <v>0</v>
          </cell>
          <cell r="AH357" t="str">
            <v>C</v>
          </cell>
          <cell r="AI357" t="str">
            <v>RCP</v>
          </cell>
          <cell r="AJ357" t="str">
            <v xml:space="preserve"> </v>
          </cell>
          <cell r="AK357">
            <v>97.707361104143715</v>
          </cell>
          <cell r="AL357" t="str">
            <v>NC119</v>
          </cell>
          <cell r="AM357">
            <v>5</v>
          </cell>
          <cell r="AN357" t="str">
            <v>113659</v>
          </cell>
          <cell r="AO357" t="str">
            <v>CeD2</v>
          </cell>
          <cell r="AP357" t="str">
            <v>Cecil sandy clay loam, 8 to 15 percent slopes, eroded</v>
          </cell>
          <cell r="AQ357" t="str">
            <v>B</v>
          </cell>
          <cell r="AR357">
            <v>1</v>
          </cell>
        </row>
        <row r="358">
          <cell r="AE358">
            <v>80632</v>
          </cell>
          <cell r="AF358">
            <v>30</v>
          </cell>
          <cell r="AG358">
            <v>0</v>
          </cell>
          <cell r="AH358" t="str">
            <v>C</v>
          </cell>
          <cell r="AI358" t="str">
            <v>CMP</v>
          </cell>
          <cell r="AJ358" t="str">
            <v xml:space="preserve"> </v>
          </cell>
          <cell r="AK358">
            <v>60.021426083663783</v>
          </cell>
          <cell r="AL358" t="str">
            <v>NC119</v>
          </cell>
          <cell r="AM358">
            <v>5</v>
          </cell>
          <cell r="AN358" t="str">
            <v>113659</v>
          </cell>
          <cell r="AO358" t="str">
            <v>CeD2</v>
          </cell>
          <cell r="AP358" t="str">
            <v>Cecil sandy clay loam, 8 to 15 percent slopes, eroded</v>
          </cell>
          <cell r="AQ358" t="str">
            <v>B</v>
          </cell>
          <cell r="AR358">
            <v>1</v>
          </cell>
        </row>
        <row r="359">
          <cell r="AE359">
            <v>81644</v>
          </cell>
          <cell r="AF359">
            <v>66</v>
          </cell>
          <cell r="AG359">
            <v>0</v>
          </cell>
          <cell r="AH359" t="str">
            <v>C</v>
          </cell>
          <cell r="AI359" t="str">
            <v>RCP</v>
          </cell>
          <cell r="AJ359" t="str">
            <v xml:space="preserve"> </v>
          </cell>
          <cell r="AK359">
            <v>234.79675073871019</v>
          </cell>
          <cell r="AL359" t="str">
            <v>NC119</v>
          </cell>
          <cell r="AM359">
            <v>5</v>
          </cell>
          <cell r="AN359" t="str">
            <v>113694</v>
          </cell>
          <cell r="AO359" t="str">
            <v>WkE</v>
          </cell>
          <cell r="AP359" t="str">
            <v>Wilkes loam, 15 to 25 percent slopes</v>
          </cell>
          <cell r="AQ359" t="str">
            <v>D</v>
          </cell>
          <cell r="AR359">
            <v>4</v>
          </cell>
        </row>
        <row r="360">
          <cell r="AE360">
            <v>81726</v>
          </cell>
          <cell r="AF360">
            <v>42</v>
          </cell>
          <cell r="AG360">
            <v>0</v>
          </cell>
          <cell r="AH360" t="str">
            <v>C</v>
          </cell>
          <cell r="AI360" t="str">
            <v>CMP</v>
          </cell>
          <cell r="AJ360" t="str">
            <v xml:space="preserve"> </v>
          </cell>
          <cell r="AK360">
            <v>230.13354911609309</v>
          </cell>
          <cell r="AL360" t="str">
            <v>NC119</v>
          </cell>
          <cell r="AM360">
            <v>5</v>
          </cell>
          <cell r="AN360" t="str">
            <v>113681</v>
          </cell>
          <cell r="AO360" t="str">
            <v>MkB</v>
          </cell>
          <cell r="AP360" t="str">
            <v>Mecklenburg-Urban land complex, 2 to 8 percent slopes</v>
          </cell>
          <cell r="AQ360" t="str">
            <v>C</v>
          </cell>
          <cell r="AR360">
            <v>2</v>
          </cell>
        </row>
        <row r="361">
          <cell r="AE361">
            <v>82001</v>
          </cell>
          <cell r="AF361">
            <v>15</v>
          </cell>
          <cell r="AG361">
            <v>0</v>
          </cell>
          <cell r="AH361" t="str">
            <v>C</v>
          </cell>
          <cell r="AI361" t="str">
            <v>RCP</v>
          </cell>
          <cell r="AJ361" t="str">
            <v xml:space="preserve"> </v>
          </cell>
          <cell r="AK361">
            <v>217.33508616967711</v>
          </cell>
          <cell r="AL361" t="str">
            <v>NC119</v>
          </cell>
          <cell r="AM361">
            <v>5</v>
          </cell>
          <cell r="AN361" t="str">
            <v>113659</v>
          </cell>
          <cell r="AO361" t="str">
            <v>CeD2</v>
          </cell>
          <cell r="AP361" t="str">
            <v>Cecil sandy clay loam, 8 to 15 percent slopes, eroded</v>
          </cell>
          <cell r="AQ361" t="str">
            <v>B</v>
          </cell>
          <cell r="AR361">
            <v>1</v>
          </cell>
        </row>
        <row r="362">
          <cell r="AE362">
            <v>82045</v>
          </cell>
          <cell r="AF362">
            <v>30</v>
          </cell>
          <cell r="AG362">
            <v>0</v>
          </cell>
          <cell r="AH362" t="str">
            <v>C</v>
          </cell>
          <cell r="AI362" t="str">
            <v>RCP</v>
          </cell>
          <cell r="AJ362" t="str">
            <v xml:space="preserve"> </v>
          </cell>
          <cell r="AK362">
            <v>34.088952620517901</v>
          </cell>
          <cell r="AL362" t="str">
            <v>NC119</v>
          </cell>
          <cell r="AM362">
            <v>5</v>
          </cell>
          <cell r="AN362" t="str">
            <v>113659</v>
          </cell>
          <cell r="AO362" t="str">
            <v>CeD2</v>
          </cell>
          <cell r="AP362" t="str">
            <v>Cecil sandy clay loam, 8 to 15 percent slopes, eroded</v>
          </cell>
          <cell r="AQ362" t="str">
            <v>B</v>
          </cell>
          <cell r="AR362">
            <v>1</v>
          </cell>
        </row>
        <row r="363">
          <cell r="AE363">
            <v>82090</v>
          </cell>
          <cell r="AF363">
            <v>60</v>
          </cell>
          <cell r="AG363">
            <v>0</v>
          </cell>
          <cell r="AH363" t="str">
            <v>C</v>
          </cell>
          <cell r="AI363" t="str">
            <v>RCP</v>
          </cell>
          <cell r="AJ363" t="str">
            <v xml:space="preserve"> </v>
          </cell>
          <cell r="AK363">
            <v>84.513083002231582</v>
          </cell>
          <cell r="AL363" t="str">
            <v>NC119</v>
          </cell>
          <cell r="AM363">
            <v>5</v>
          </cell>
          <cell r="AN363" t="str">
            <v>113659</v>
          </cell>
          <cell r="AO363" t="str">
            <v>CeD2</v>
          </cell>
          <cell r="AP363" t="str">
            <v>Cecil sandy clay loam, 8 to 15 percent slopes, eroded</v>
          </cell>
          <cell r="AQ363" t="str">
            <v>B</v>
          </cell>
          <cell r="AR363">
            <v>1</v>
          </cell>
        </row>
        <row r="364">
          <cell r="AE364">
            <v>82538</v>
          </cell>
          <cell r="AF364">
            <v>15</v>
          </cell>
          <cell r="AG364">
            <v>0</v>
          </cell>
          <cell r="AH364" t="str">
            <v>C</v>
          </cell>
          <cell r="AI364" t="str">
            <v>RCP</v>
          </cell>
          <cell r="AJ364" t="str">
            <v xml:space="preserve"> </v>
          </cell>
          <cell r="AK364">
            <v>30.067224310532431</v>
          </cell>
          <cell r="AL364" t="str">
            <v>NC119</v>
          </cell>
          <cell r="AM364">
            <v>5</v>
          </cell>
          <cell r="AN364" t="str">
            <v>113660</v>
          </cell>
          <cell r="AO364" t="str">
            <v>CuB</v>
          </cell>
          <cell r="AP364" t="str">
            <v>Cecil-Urban land complex, 2 to 8 percent slopes</v>
          </cell>
          <cell r="AQ364" t="str">
            <v>B</v>
          </cell>
          <cell r="AR364">
            <v>1</v>
          </cell>
        </row>
        <row r="365">
          <cell r="AE365">
            <v>82561</v>
          </cell>
          <cell r="AF365">
            <v>15</v>
          </cell>
          <cell r="AG365">
            <v>0</v>
          </cell>
          <cell r="AH365" t="str">
            <v>C</v>
          </cell>
          <cell r="AI365" t="str">
            <v>RCP</v>
          </cell>
          <cell r="AJ365" t="str">
            <v xml:space="preserve"> </v>
          </cell>
          <cell r="AK365">
            <v>22.272405937681789</v>
          </cell>
          <cell r="AL365" t="str">
            <v>NC119</v>
          </cell>
          <cell r="AM365">
            <v>5</v>
          </cell>
          <cell r="AN365" t="str">
            <v>113659</v>
          </cell>
          <cell r="AO365" t="str">
            <v>CeD2</v>
          </cell>
          <cell r="AP365" t="str">
            <v>Cecil sandy clay loam, 8 to 15 percent slopes, eroded</v>
          </cell>
          <cell r="AQ365" t="str">
            <v>B</v>
          </cell>
          <cell r="AR365">
            <v>1</v>
          </cell>
        </row>
        <row r="366">
          <cell r="AE366">
            <v>82669</v>
          </cell>
          <cell r="AF366">
            <v>30</v>
          </cell>
          <cell r="AG366">
            <v>0</v>
          </cell>
          <cell r="AH366" t="str">
            <v>C</v>
          </cell>
          <cell r="AI366" t="str">
            <v>RCP</v>
          </cell>
          <cell r="AJ366" t="str">
            <v xml:space="preserve"> </v>
          </cell>
          <cell r="AK366">
            <v>124.39350787510089</v>
          </cell>
          <cell r="AL366" t="str">
            <v>NC119</v>
          </cell>
          <cell r="AM366">
            <v>5</v>
          </cell>
          <cell r="AN366" t="str">
            <v>113658</v>
          </cell>
          <cell r="AO366" t="str">
            <v>CeB2</v>
          </cell>
          <cell r="AP366" t="str">
            <v>Cecil sandy clay loam, 2 to 8 percent slopes, eroded</v>
          </cell>
          <cell r="AQ366" t="str">
            <v>B</v>
          </cell>
          <cell r="AR366">
            <v>1</v>
          </cell>
        </row>
        <row r="367">
          <cell r="AE367">
            <v>82975</v>
          </cell>
          <cell r="AF367">
            <v>0</v>
          </cell>
          <cell r="AG367">
            <v>0</v>
          </cell>
          <cell r="AH367" t="str">
            <v>Z</v>
          </cell>
          <cell r="AI367" t="str">
            <v>XXX</v>
          </cell>
          <cell r="AJ367" t="str">
            <v xml:space="preserve"> </v>
          </cell>
          <cell r="AK367">
            <v>24.392430113586201</v>
          </cell>
          <cell r="AL367" t="str">
            <v>NC119</v>
          </cell>
          <cell r="AM367">
            <v>5</v>
          </cell>
          <cell r="AN367" t="str">
            <v>113677</v>
          </cell>
          <cell r="AO367" t="str">
            <v>MO</v>
          </cell>
          <cell r="AP367" t="str">
            <v>Monacan loam</v>
          </cell>
          <cell r="AQ367" t="str">
            <v>C</v>
          </cell>
          <cell r="AR367">
            <v>2</v>
          </cell>
        </row>
        <row r="368">
          <cell r="AE368">
            <v>83180</v>
          </cell>
          <cell r="AF368">
            <v>18</v>
          </cell>
          <cell r="AG368">
            <v>0</v>
          </cell>
          <cell r="AH368" t="str">
            <v>C</v>
          </cell>
          <cell r="AI368" t="str">
            <v>RCP</v>
          </cell>
          <cell r="AJ368" t="str">
            <v xml:space="preserve"> </v>
          </cell>
          <cell r="AK368">
            <v>40.093390346992472</v>
          </cell>
          <cell r="AL368" t="str">
            <v>NC119</v>
          </cell>
          <cell r="AM368">
            <v>5</v>
          </cell>
          <cell r="AN368" t="str">
            <v>113659</v>
          </cell>
          <cell r="AO368" t="str">
            <v>CeD2</v>
          </cell>
          <cell r="AP368" t="str">
            <v>Cecil sandy clay loam, 8 to 15 percent slopes, eroded</v>
          </cell>
          <cell r="AQ368" t="str">
            <v>B</v>
          </cell>
          <cell r="AR368">
            <v>1</v>
          </cell>
        </row>
        <row r="369">
          <cell r="AE369">
            <v>83189</v>
          </cell>
          <cell r="AF369">
            <v>36</v>
          </cell>
          <cell r="AG369">
            <v>0</v>
          </cell>
          <cell r="AH369" t="str">
            <v>C</v>
          </cell>
          <cell r="AI369" t="str">
            <v>RCP</v>
          </cell>
          <cell r="AJ369" t="str">
            <v xml:space="preserve"> </v>
          </cell>
          <cell r="AK369">
            <v>143.9236256136534</v>
          </cell>
          <cell r="AL369" t="str">
            <v>NC119</v>
          </cell>
          <cell r="AM369">
            <v>5</v>
          </cell>
          <cell r="AN369" t="str">
            <v>113671</v>
          </cell>
          <cell r="AO369" t="str">
            <v>HeB</v>
          </cell>
          <cell r="AP369" t="str">
            <v>Helena sandy loam, 2 to 8 percent slopes</v>
          </cell>
          <cell r="AQ369" t="str">
            <v>C</v>
          </cell>
          <cell r="AR369">
            <v>2</v>
          </cell>
        </row>
        <row r="370">
          <cell r="AE370">
            <v>83229</v>
          </cell>
          <cell r="AF370">
            <v>24</v>
          </cell>
          <cell r="AG370">
            <v>0</v>
          </cell>
          <cell r="AH370" t="str">
            <v>C</v>
          </cell>
          <cell r="AI370" t="str">
            <v>RCP</v>
          </cell>
          <cell r="AJ370" t="str">
            <v xml:space="preserve"> </v>
          </cell>
          <cell r="AK370">
            <v>31.581842275275012</v>
          </cell>
          <cell r="AL370" t="str">
            <v>NC119</v>
          </cell>
          <cell r="AM370">
            <v>5</v>
          </cell>
          <cell r="AN370" t="str">
            <v>113660</v>
          </cell>
          <cell r="AO370" t="str">
            <v>CuB</v>
          </cell>
          <cell r="AP370" t="str">
            <v>Cecil-Urban land complex, 2 to 8 percent slopes</v>
          </cell>
          <cell r="AQ370" t="str">
            <v>B</v>
          </cell>
          <cell r="AR370">
            <v>1</v>
          </cell>
        </row>
        <row r="371">
          <cell r="AE371">
            <v>83268</v>
          </cell>
          <cell r="AF371">
            <v>24</v>
          </cell>
          <cell r="AG371">
            <v>0</v>
          </cell>
          <cell r="AH371" t="str">
            <v>C</v>
          </cell>
          <cell r="AI371" t="str">
            <v>RCP</v>
          </cell>
          <cell r="AJ371" t="str">
            <v xml:space="preserve"> </v>
          </cell>
          <cell r="AK371">
            <v>12.17357417129903</v>
          </cell>
          <cell r="AL371" t="str">
            <v>NC119</v>
          </cell>
          <cell r="AM371">
            <v>5</v>
          </cell>
          <cell r="AN371" t="str">
            <v>113660</v>
          </cell>
          <cell r="AO371" t="str">
            <v>CuB</v>
          </cell>
          <cell r="AP371" t="str">
            <v>Cecil-Urban land complex, 2 to 8 percent slopes</v>
          </cell>
          <cell r="AQ371" t="str">
            <v>B</v>
          </cell>
          <cell r="AR371">
            <v>1</v>
          </cell>
        </row>
        <row r="372">
          <cell r="AE372">
            <v>83330</v>
          </cell>
          <cell r="AF372">
            <v>48</v>
          </cell>
          <cell r="AG372">
            <v>0</v>
          </cell>
          <cell r="AH372" t="str">
            <v>C</v>
          </cell>
          <cell r="AI372" t="str">
            <v>RCP</v>
          </cell>
          <cell r="AJ372" t="str">
            <v xml:space="preserve"> </v>
          </cell>
          <cell r="AK372">
            <v>23.778336211887929</v>
          </cell>
          <cell r="AL372" t="str">
            <v>NC119</v>
          </cell>
          <cell r="AM372">
            <v>5</v>
          </cell>
          <cell r="AN372" t="str">
            <v>113681</v>
          </cell>
          <cell r="AO372" t="str">
            <v>MkB</v>
          </cell>
          <cell r="AP372" t="str">
            <v>Mecklenburg-Urban land complex, 2 to 8 percent slopes</v>
          </cell>
          <cell r="AQ372" t="str">
            <v>C</v>
          </cell>
          <cell r="AR372">
            <v>2</v>
          </cell>
        </row>
        <row r="373">
          <cell r="AE373">
            <v>83585</v>
          </cell>
          <cell r="AF373">
            <v>24</v>
          </cell>
          <cell r="AG373">
            <v>0</v>
          </cell>
          <cell r="AH373" t="str">
            <v>C</v>
          </cell>
          <cell r="AI373" t="str">
            <v>RCP</v>
          </cell>
          <cell r="AJ373" t="str">
            <v xml:space="preserve"> </v>
          </cell>
          <cell r="AK373">
            <v>107.19763829744851</v>
          </cell>
          <cell r="AL373" t="str">
            <v>NC119</v>
          </cell>
          <cell r="AM373">
            <v>5</v>
          </cell>
          <cell r="AN373" t="str">
            <v>113660</v>
          </cell>
          <cell r="AO373" t="str">
            <v>CuB</v>
          </cell>
          <cell r="AP373" t="str">
            <v>Cecil-Urban land complex, 2 to 8 percent slopes</v>
          </cell>
          <cell r="AQ373" t="str">
            <v>B</v>
          </cell>
          <cell r="AR373">
            <v>1</v>
          </cell>
        </row>
        <row r="374">
          <cell r="AE374">
            <v>84328</v>
          </cell>
          <cell r="AF374">
            <v>15</v>
          </cell>
          <cell r="AG374">
            <v>0</v>
          </cell>
          <cell r="AH374" t="str">
            <v>C</v>
          </cell>
          <cell r="AI374" t="str">
            <v>RCP</v>
          </cell>
          <cell r="AJ374" t="str">
            <v xml:space="preserve"> </v>
          </cell>
          <cell r="AK374">
            <v>310.41990137405372</v>
          </cell>
          <cell r="AL374" t="str">
            <v>NC119</v>
          </cell>
          <cell r="AM374">
            <v>5</v>
          </cell>
          <cell r="AN374" t="str">
            <v>113660</v>
          </cell>
          <cell r="AO374" t="str">
            <v>CuB</v>
          </cell>
          <cell r="AP374" t="str">
            <v>Cecil-Urban land complex, 2 to 8 percent slopes</v>
          </cell>
          <cell r="AQ374" t="str">
            <v>B</v>
          </cell>
          <cell r="AR374">
            <v>1</v>
          </cell>
        </row>
        <row r="375">
          <cell r="AE375">
            <v>84348</v>
          </cell>
          <cell r="AF375">
            <v>15</v>
          </cell>
          <cell r="AG375">
            <v>0</v>
          </cell>
          <cell r="AH375" t="str">
            <v>C</v>
          </cell>
          <cell r="AI375" t="str">
            <v>RCP</v>
          </cell>
          <cell r="AJ375" t="str">
            <v xml:space="preserve"> </v>
          </cell>
          <cell r="AK375">
            <v>59.390161141784738</v>
          </cell>
          <cell r="AL375" t="str">
            <v>NC119</v>
          </cell>
          <cell r="AM375">
            <v>5</v>
          </cell>
          <cell r="AN375" t="str">
            <v>113660</v>
          </cell>
          <cell r="AO375" t="str">
            <v>CuB</v>
          </cell>
          <cell r="AP375" t="str">
            <v>Cecil-Urban land complex, 2 to 8 percent slopes</v>
          </cell>
          <cell r="AQ375" t="str">
            <v>B</v>
          </cell>
          <cell r="AR375">
            <v>1</v>
          </cell>
        </row>
        <row r="376">
          <cell r="AE376">
            <v>84544</v>
          </cell>
          <cell r="AF376">
            <v>30</v>
          </cell>
          <cell r="AG376">
            <v>0</v>
          </cell>
          <cell r="AH376" t="str">
            <v>C</v>
          </cell>
          <cell r="AI376" t="str">
            <v>RCP</v>
          </cell>
          <cell r="AJ376" t="str">
            <v xml:space="preserve"> </v>
          </cell>
          <cell r="AK376">
            <v>68.961922430651782</v>
          </cell>
          <cell r="AL376" t="str">
            <v>NC119</v>
          </cell>
          <cell r="AM376">
            <v>5</v>
          </cell>
          <cell r="AN376" t="str">
            <v>113660</v>
          </cell>
          <cell r="AO376" t="str">
            <v>CuB</v>
          </cell>
          <cell r="AP376" t="str">
            <v>Cecil-Urban land complex, 2 to 8 percent slopes</v>
          </cell>
          <cell r="AQ376" t="str">
            <v>B</v>
          </cell>
          <cell r="AR376">
            <v>1</v>
          </cell>
        </row>
        <row r="377">
          <cell r="AE377">
            <v>84597</v>
          </cell>
          <cell r="AF377">
            <v>15</v>
          </cell>
          <cell r="AG377">
            <v>0</v>
          </cell>
          <cell r="AH377" t="str">
            <v>C</v>
          </cell>
          <cell r="AI377" t="str">
            <v>RCP</v>
          </cell>
          <cell r="AJ377" t="str">
            <v xml:space="preserve"> </v>
          </cell>
          <cell r="AK377">
            <v>26.067638463720861</v>
          </cell>
          <cell r="AL377" t="str">
            <v>NC119</v>
          </cell>
          <cell r="AM377">
            <v>5</v>
          </cell>
          <cell r="AN377" t="str">
            <v>113660</v>
          </cell>
          <cell r="AO377" t="str">
            <v>CuB</v>
          </cell>
          <cell r="AP377" t="str">
            <v>Cecil-Urban land complex, 2 to 8 percent slopes</v>
          </cell>
          <cell r="AQ377" t="str">
            <v>B</v>
          </cell>
          <cell r="AR377">
            <v>1</v>
          </cell>
        </row>
        <row r="378">
          <cell r="AE378">
            <v>84598</v>
          </cell>
          <cell r="AF378">
            <v>15</v>
          </cell>
          <cell r="AG378">
            <v>0</v>
          </cell>
          <cell r="AH378" t="str">
            <v>C</v>
          </cell>
          <cell r="AI378" t="str">
            <v>RCP</v>
          </cell>
          <cell r="AJ378" t="str">
            <v xml:space="preserve"> </v>
          </cell>
          <cell r="AK378">
            <v>16.683076902213379</v>
          </cell>
          <cell r="AL378" t="str">
            <v>NC119</v>
          </cell>
          <cell r="AM378">
            <v>5</v>
          </cell>
          <cell r="AN378" t="str">
            <v>113660</v>
          </cell>
          <cell r="AO378" t="str">
            <v>CuB</v>
          </cell>
          <cell r="AP378" t="str">
            <v>Cecil-Urban land complex, 2 to 8 percent slopes</v>
          </cell>
          <cell r="AQ378" t="str">
            <v>B</v>
          </cell>
          <cell r="AR378">
            <v>1</v>
          </cell>
        </row>
        <row r="379">
          <cell r="AE379">
            <v>84599</v>
          </cell>
          <cell r="AF379">
            <v>24</v>
          </cell>
          <cell r="AG379">
            <v>0</v>
          </cell>
          <cell r="AH379" t="str">
            <v>C</v>
          </cell>
          <cell r="AI379" t="str">
            <v>RCP</v>
          </cell>
          <cell r="AJ379" t="str">
            <v xml:space="preserve"> </v>
          </cell>
          <cell r="AK379">
            <v>13.82685541974632</v>
          </cell>
          <cell r="AL379" t="str">
            <v>NC119</v>
          </cell>
          <cell r="AM379">
            <v>5</v>
          </cell>
          <cell r="AN379" t="str">
            <v>113660</v>
          </cell>
          <cell r="AO379" t="str">
            <v>CuB</v>
          </cell>
          <cell r="AP379" t="str">
            <v>Cecil-Urban land complex, 2 to 8 percent slopes</v>
          </cell>
          <cell r="AQ379" t="str">
            <v>B</v>
          </cell>
          <cell r="AR379">
            <v>1</v>
          </cell>
        </row>
        <row r="380">
          <cell r="AE380">
            <v>84601</v>
          </cell>
          <cell r="AF380">
            <v>24</v>
          </cell>
          <cell r="AG380">
            <v>0</v>
          </cell>
          <cell r="AH380" t="str">
            <v>C</v>
          </cell>
          <cell r="AI380" t="str">
            <v>RCP</v>
          </cell>
          <cell r="AJ380" t="str">
            <v xml:space="preserve"> </v>
          </cell>
          <cell r="AK380">
            <v>25.330226775048938</v>
          </cell>
          <cell r="AL380" t="str">
            <v>NC119</v>
          </cell>
          <cell r="AM380">
            <v>5</v>
          </cell>
          <cell r="AN380" t="str">
            <v>113660</v>
          </cell>
          <cell r="AO380" t="str">
            <v>CuB</v>
          </cell>
          <cell r="AP380" t="str">
            <v>Cecil-Urban land complex, 2 to 8 percent slopes</v>
          </cell>
          <cell r="AQ380" t="str">
            <v>B</v>
          </cell>
          <cell r="AR380">
            <v>1</v>
          </cell>
        </row>
        <row r="381">
          <cell r="AE381">
            <v>84737</v>
          </cell>
          <cell r="AF381">
            <v>60</v>
          </cell>
          <cell r="AG381">
            <v>96</v>
          </cell>
          <cell r="AH381" t="str">
            <v>R</v>
          </cell>
          <cell r="AI381" t="str">
            <v>RCP</v>
          </cell>
          <cell r="AJ381" t="str">
            <v xml:space="preserve"> </v>
          </cell>
          <cell r="AK381">
            <v>147.13172590900319</v>
          </cell>
          <cell r="AL381" t="str">
            <v>NC119</v>
          </cell>
          <cell r="AM381">
            <v>5</v>
          </cell>
          <cell r="AN381" t="str">
            <v>113678</v>
          </cell>
          <cell r="AO381" t="str">
            <v>MS</v>
          </cell>
          <cell r="AP381" t="str">
            <v>Monacan and Arents soils</v>
          </cell>
          <cell r="AQ381" t="str">
            <v>C</v>
          </cell>
          <cell r="AR381">
            <v>2</v>
          </cell>
        </row>
        <row r="382">
          <cell r="AE382">
            <v>84738</v>
          </cell>
          <cell r="AF382">
            <v>60</v>
          </cell>
          <cell r="AG382">
            <v>96</v>
          </cell>
          <cell r="AH382" t="str">
            <v>R</v>
          </cell>
          <cell r="AI382" t="str">
            <v>RCP</v>
          </cell>
          <cell r="AJ382" t="str">
            <v xml:space="preserve"> </v>
          </cell>
          <cell r="AK382">
            <v>97.891407102424495</v>
          </cell>
          <cell r="AL382" t="str">
            <v>NC119</v>
          </cell>
          <cell r="AM382">
            <v>5</v>
          </cell>
          <cell r="AN382" t="str">
            <v>113678</v>
          </cell>
          <cell r="AO382" t="str">
            <v>MS</v>
          </cell>
          <cell r="AP382" t="str">
            <v>Monacan and Arents soils</v>
          </cell>
          <cell r="AQ382" t="str">
            <v>C</v>
          </cell>
          <cell r="AR382">
            <v>2</v>
          </cell>
        </row>
        <row r="383">
          <cell r="AE383">
            <v>84903</v>
          </cell>
          <cell r="AF383">
            <v>36</v>
          </cell>
          <cell r="AG383">
            <v>0</v>
          </cell>
          <cell r="AH383" t="str">
            <v>C</v>
          </cell>
          <cell r="AI383" t="str">
            <v>RCP</v>
          </cell>
          <cell r="AJ383" t="str">
            <v xml:space="preserve"> </v>
          </cell>
          <cell r="AK383">
            <v>167.92537696306039</v>
          </cell>
          <cell r="AL383" t="str">
            <v>NC119</v>
          </cell>
          <cell r="AM383">
            <v>5</v>
          </cell>
          <cell r="AN383" t="str">
            <v>113660</v>
          </cell>
          <cell r="AO383" t="str">
            <v>CuB</v>
          </cell>
          <cell r="AP383" t="str">
            <v>Cecil-Urban land complex, 2 to 8 percent slopes</v>
          </cell>
          <cell r="AQ383" t="str">
            <v>B</v>
          </cell>
          <cell r="AR383">
            <v>1</v>
          </cell>
        </row>
        <row r="384">
          <cell r="AE384">
            <v>85333</v>
          </cell>
          <cell r="AF384">
            <v>48</v>
          </cell>
          <cell r="AG384">
            <v>0</v>
          </cell>
          <cell r="AH384" t="str">
            <v>C</v>
          </cell>
          <cell r="AI384" t="str">
            <v>RCP</v>
          </cell>
          <cell r="AJ384" t="str">
            <v xml:space="preserve"> </v>
          </cell>
          <cell r="AK384">
            <v>31.716099802152751</v>
          </cell>
          <cell r="AL384" t="str">
            <v>NC119</v>
          </cell>
          <cell r="AM384">
            <v>5</v>
          </cell>
          <cell r="AN384" t="str">
            <v>113660</v>
          </cell>
          <cell r="AO384" t="str">
            <v>CuB</v>
          </cell>
          <cell r="AP384" t="str">
            <v>Cecil-Urban land complex, 2 to 8 percent slopes</v>
          </cell>
          <cell r="AQ384" t="str">
            <v>B</v>
          </cell>
          <cell r="AR384">
            <v>1</v>
          </cell>
        </row>
        <row r="385">
          <cell r="AE385">
            <v>85335</v>
          </cell>
          <cell r="AF385">
            <v>48</v>
          </cell>
          <cell r="AG385">
            <v>0</v>
          </cell>
          <cell r="AH385" t="str">
            <v>C</v>
          </cell>
          <cell r="AI385" t="str">
            <v>RCP</v>
          </cell>
          <cell r="AJ385" t="str">
            <v xml:space="preserve"> </v>
          </cell>
          <cell r="AK385">
            <v>91.081110110155791</v>
          </cell>
          <cell r="AL385" t="str">
            <v>NC119</v>
          </cell>
          <cell r="AM385">
            <v>5</v>
          </cell>
          <cell r="AN385" t="str">
            <v>113660</v>
          </cell>
          <cell r="AO385" t="str">
            <v>CuB</v>
          </cell>
          <cell r="AP385" t="str">
            <v>Cecil-Urban land complex, 2 to 8 percent slopes</v>
          </cell>
          <cell r="AQ385" t="str">
            <v>B</v>
          </cell>
          <cell r="AR385">
            <v>1</v>
          </cell>
        </row>
        <row r="386">
          <cell r="AE386">
            <v>85343</v>
          </cell>
          <cell r="AF386">
            <v>24</v>
          </cell>
          <cell r="AG386">
            <v>0</v>
          </cell>
          <cell r="AH386" t="str">
            <v>C</v>
          </cell>
          <cell r="AI386" t="str">
            <v>RCP</v>
          </cell>
          <cell r="AJ386" t="str">
            <v xml:space="preserve"> </v>
          </cell>
          <cell r="AK386">
            <v>24.838603318020191</v>
          </cell>
          <cell r="AL386" t="str">
            <v>NC119</v>
          </cell>
          <cell r="AM386">
            <v>5</v>
          </cell>
          <cell r="AN386" t="str">
            <v>113660</v>
          </cell>
          <cell r="AO386" t="str">
            <v>CuB</v>
          </cell>
          <cell r="AP386" t="str">
            <v>Cecil-Urban land complex, 2 to 8 percent slopes</v>
          </cell>
          <cell r="AQ386" t="str">
            <v>B</v>
          </cell>
          <cell r="AR386">
            <v>1</v>
          </cell>
        </row>
        <row r="387">
          <cell r="AE387">
            <v>85344</v>
          </cell>
          <cell r="AF387">
            <v>60</v>
          </cell>
          <cell r="AG387">
            <v>108</v>
          </cell>
          <cell r="AH387" t="str">
            <v>R</v>
          </cell>
          <cell r="AI387" t="str">
            <v>RCP</v>
          </cell>
          <cell r="AJ387" t="str">
            <v xml:space="preserve"> </v>
          </cell>
          <cell r="AK387">
            <v>132.8785294826709</v>
          </cell>
          <cell r="AL387" t="str">
            <v>NC119</v>
          </cell>
          <cell r="AM387">
            <v>5</v>
          </cell>
          <cell r="AN387" t="str">
            <v>113660</v>
          </cell>
          <cell r="AO387" t="str">
            <v>CuB</v>
          </cell>
          <cell r="AP387" t="str">
            <v>Cecil-Urban land complex, 2 to 8 percent slopes</v>
          </cell>
          <cell r="AQ387" t="str">
            <v>B</v>
          </cell>
          <cell r="AR387">
            <v>1</v>
          </cell>
        </row>
        <row r="388">
          <cell r="AE388">
            <v>86390</v>
          </cell>
          <cell r="AF388">
            <v>60</v>
          </cell>
          <cell r="AG388">
            <v>96</v>
          </cell>
          <cell r="AH388" t="str">
            <v>R</v>
          </cell>
          <cell r="AI388" t="str">
            <v>RCP</v>
          </cell>
          <cell r="AJ388" t="str">
            <v xml:space="preserve"> </v>
          </cell>
          <cell r="AK388">
            <v>32.941970099837583</v>
          </cell>
          <cell r="AL388" t="str">
            <v>NC119</v>
          </cell>
          <cell r="AM388">
            <v>5</v>
          </cell>
          <cell r="AN388" t="str">
            <v>113678</v>
          </cell>
          <cell r="AO388" t="str">
            <v>MS</v>
          </cell>
          <cell r="AP388" t="str">
            <v>Monacan and Arents soils</v>
          </cell>
          <cell r="AQ388" t="str">
            <v>C</v>
          </cell>
          <cell r="AR388">
            <v>2</v>
          </cell>
        </row>
        <row r="389">
          <cell r="AE389">
            <v>86646</v>
          </cell>
          <cell r="AF389">
            <v>15</v>
          </cell>
          <cell r="AG389">
            <v>0</v>
          </cell>
          <cell r="AH389" t="str">
            <v>C</v>
          </cell>
          <cell r="AI389" t="str">
            <v>RCP</v>
          </cell>
          <cell r="AJ389" t="str">
            <v xml:space="preserve"> </v>
          </cell>
          <cell r="AK389">
            <v>42.000773833460087</v>
          </cell>
          <cell r="AL389" t="str">
            <v>NC119</v>
          </cell>
          <cell r="AM389">
            <v>5</v>
          </cell>
          <cell r="AN389" t="str">
            <v>113688</v>
          </cell>
          <cell r="AO389" t="str">
            <v>Ur</v>
          </cell>
          <cell r="AP389" t="str">
            <v>Urban land</v>
          </cell>
          <cell r="AQ389" t="str">
            <v>N/A</v>
          </cell>
          <cell r="AR389">
            <v>4</v>
          </cell>
        </row>
        <row r="390">
          <cell r="AE390">
            <v>86694</v>
          </cell>
          <cell r="AF390">
            <v>15</v>
          </cell>
          <cell r="AG390">
            <v>0</v>
          </cell>
          <cell r="AH390" t="str">
            <v>C</v>
          </cell>
          <cell r="AI390" t="str">
            <v>RCP</v>
          </cell>
          <cell r="AJ390" t="str">
            <v xml:space="preserve"> </v>
          </cell>
          <cell r="AK390">
            <v>27.088339255185279</v>
          </cell>
          <cell r="AL390" t="str">
            <v>NC119</v>
          </cell>
          <cell r="AM390">
            <v>5</v>
          </cell>
          <cell r="AN390" t="str">
            <v>113688</v>
          </cell>
          <cell r="AO390" t="str">
            <v>Ur</v>
          </cell>
          <cell r="AP390" t="str">
            <v>Urban land</v>
          </cell>
          <cell r="AQ390" t="str">
            <v>N/A</v>
          </cell>
          <cell r="AR390">
            <v>4</v>
          </cell>
        </row>
        <row r="391">
          <cell r="AE391">
            <v>86696</v>
          </cell>
          <cell r="AF391">
            <v>18</v>
          </cell>
          <cell r="AG391">
            <v>0</v>
          </cell>
          <cell r="AH391" t="str">
            <v>C</v>
          </cell>
          <cell r="AI391" t="str">
            <v>RCP</v>
          </cell>
          <cell r="AJ391" t="str">
            <v xml:space="preserve"> </v>
          </cell>
          <cell r="AK391">
            <v>36.254535754981589</v>
          </cell>
          <cell r="AL391" t="str">
            <v>NC119</v>
          </cell>
          <cell r="AM391">
            <v>5</v>
          </cell>
          <cell r="AN391" t="str">
            <v>113660</v>
          </cell>
          <cell r="AO391" t="str">
            <v>CuB</v>
          </cell>
          <cell r="AP391" t="str">
            <v>Cecil-Urban land complex, 2 to 8 percent slopes</v>
          </cell>
          <cell r="AQ391" t="str">
            <v>B</v>
          </cell>
          <cell r="AR391">
            <v>1</v>
          </cell>
        </row>
        <row r="392">
          <cell r="AE392">
            <v>86943</v>
          </cell>
          <cell r="AF392">
            <v>15</v>
          </cell>
          <cell r="AG392">
            <v>0</v>
          </cell>
          <cell r="AH392" t="str">
            <v>C</v>
          </cell>
          <cell r="AI392" t="str">
            <v>RCP</v>
          </cell>
          <cell r="AJ392" t="str">
            <v xml:space="preserve"> </v>
          </cell>
          <cell r="AK392">
            <v>13.79261840896082</v>
          </cell>
          <cell r="AL392" t="str">
            <v>NC119</v>
          </cell>
          <cell r="AM392">
            <v>5</v>
          </cell>
          <cell r="AN392" t="str">
            <v>113660</v>
          </cell>
          <cell r="AO392" t="str">
            <v>CuB</v>
          </cell>
          <cell r="AP392" t="str">
            <v>Cecil-Urban land complex, 2 to 8 percent slopes</v>
          </cell>
          <cell r="AQ392" t="str">
            <v>B</v>
          </cell>
          <cell r="AR392">
            <v>1</v>
          </cell>
        </row>
        <row r="393">
          <cell r="AE393">
            <v>86944</v>
          </cell>
          <cell r="AF393">
            <v>30</v>
          </cell>
          <cell r="AG393">
            <v>0</v>
          </cell>
          <cell r="AH393" t="str">
            <v>C</v>
          </cell>
          <cell r="AI393" t="str">
            <v>RCP</v>
          </cell>
          <cell r="AJ393" t="str">
            <v xml:space="preserve"> </v>
          </cell>
          <cell r="AK393">
            <v>22.006244903763228</v>
          </cell>
          <cell r="AL393" t="str">
            <v>NC119</v>
          </cell>
          <cell r="AM393">
            <v>5</v>
          </cell>
          <cell r="AN393" t="str">
            <v>113660</v>
          </cell>
          <cell r="AO393" t="str">
            <v>CuB</v>
          </cell>
          <cell r="AP393" t="str">
            <v>Cecil-Urban land complex, 2 to 8 percent slopes</v>
          </cell>
          <cell r="AQ393" t="str">
            <v>B</v>
          </cell>
          <cell r="AR393">
            <v>1</v>
          </cell>
        </row>
        <row r="394">
          <cell r="AE394">
            <v>87391</v>
          </cell>
          <cell r="AF394">
            <v>15</v>
          </cell>
          <cell r="AG394">
            <v>0</v>
          </cell>
          <cell r="AH394" t="str">
            <v>C</v>
          </cell>
          <cell r="AI394" t="str">
            <v>RCP</v>
          </cell>
          <cell r="AJ394" t="str">
            <v xml:space="preserve"> </v>
          </cell>
          <cell r="AK394">
            <v>302.05869198832937</v>
          </cell>
          <cell r="AL394" t="str">
            <v>NC119</v>
          </cell>
          <cell r="AM394">
            <v>5</v>
          </cell>
          <cell r="AN394" t="str">
            <v>113671</v>
          </cell>
          <cell r="AO394" t="str">
            <v>HeB</v>
          </cell>
          <cell r="AP394" t="str">
            <v>Helena sandy loam, 2 to 8 percent slopes</v>
          </cell>
          <cell r="AQ394" t="str">
            <v>C</v>
          </cell>
          <cell r="AR394">
            <v>2</v>
          </cell>
        </row>
        <row r="395">
          <cell r="AE395">
            <v>87419</v>
          </cell>
          <cell r="AF395">
            <v>15</v>
          </cell>
          <cell r="AG395">
            <v>0</v>
          </cell>
          <cell r="AH395" t="str">
            <v>C</v>
          </cell>
          <cell r="AI395" t="str">
            <v>RCP</v>
          </cell>
          <cell r="AJ395" t="str">
            <v xml:space="preserve"> </v>
          </cell>
          <cell r="AK395">
            <v>69.650077228277709</v>
          </cell>
          <cell r="AL395" t="str">
            <v>NC119</v>
          </cell>
          <cell r="AM395">
            <v>5</v>
          </cell>
          <cell r="AN395" t="str">
            <v>113658</v>
          </cell>
          <cell r="AO395" t="str">
            <v>CeB2</v>
          </cell>
          <cell r="AP395" t="str">
            <v>Cecil sandy clay loam, 2 to 8 percent slopes, eroded</v>
          </cell>
          <cell r="AQ395" t="str">
            <v>B</v>
          </cell>
          <cell r="AR395">
            <v>1</v>
          </cell>
        </row>
        <row r="396">
          <cell r="AE396">
            <v>87427</v>
          </cell>
          <cell r="AF396">
            <v>15</v>
          </cell>
          <cell r="AG396">
            <v>0</v>
          </cell>
          <cell r="AH396" t="str">
            <v>C</v>
          </cell>
          <cell r="AI396" t="str">
            <v>RCP</v>
          </cell>
          <cell r="AJ396" t="str">
            <v xml:space="preserve"> </v>
          </cell>
          <cell r="AK396">
            <v>44.25786337162868</v>
          </cell>
          <cell r="AL396" t="str">
            <v>NC119</v>
          </cell>
          <cell r="AM396">
            <v>5</v>
          </cell>
          <cell r="AN396" t="str">
            <v>113658</v>
          </cell>
          <cell r="AO396" t="str">
            <v>CeB2</v>
          </cell>
          <cell r="AP396" t="str">
            <v>Cecil sandy clay loam, 2 to 8 percent slopes, eroded</v>
          </cell>
          <cell r="AQ396" t="str">
            <v>B</v>
          </cell>
          <cell r="AR396">
            <v>1</v>
          </cell>
        </row>
        <row r="397">
          <cell r="AE397">
            <v>87513</v>
          </cell>
          <cell r="AF397">
            <v>24</v>
          </cell>
          <cell r="AG397">
            <v>0</v>
          </cell>
          <cell r="AH397" t="str">
            <v>C</v>
          </cell>
          <cell r="AI397" t="str">
            <v>RCP</v>
          </cell>
          <cell r="AJ397" t="str">
            <v xml:space="preserve"> </v>
          </cell>
          <cell r="AK397">
            <v>86.38876534844745</v>
          </cell>
          <cell r="AL397" t="str">
            <v>NC119</v>
          </cell>
          <cell r="AM397">
            <v>5</v>
          </cell>
          <cell r="AN397" t="str">
            <v>113694</v>
          </cell>
          <cell r="AO397" t="str">
            <v>WkE</v>
          </cell>
          <cell r="AP397" t="str">
            <v>Wilkes loam, 15 to 25 percent slopes</v>
          </cell>
          <cell r="AQ397" t="str">
            <v>D</v>
          </cell>
          <cell r="AR397">
            <v>4</v>
          </cell>
        </row>
        <row r="398">
          <cell r="AE398">
            <v>87515</v>
          </cell>
          <cell r="AF398">
            <v>48</v>
          </cell>
          <cell r="AG398">
            <v>0</v>
          </cell>
          <cell r="AH398" t="str">
            <v>C</v>
          </cell>
          <cell r="AI398" t="str">
            <v>RCP</v>
          </cell>
          <cell r="AJ398" t="str">
            <v xml:space="preserve"> </v>
          </cell>
          <cell r="AK398">
            <v>55.507904726552283</v>
          </cell>
          <cell r="AL398" t="str">
            <v>NC119</v>
          </cell>
          <cell r="AM398">
            <v>5</v>
          </cell>
          <cell r="AN398" t="str">
            <v>113666</v>
          </cell>
          <cell r="AO398" t="str">
            <v>EnD</v>
          </cell>
          <cell r="AP398" t="str">
            <v>Enon sandy loam, 8 to 15 percent slopes</v>
          </cell>
          <cell r="AQ398" t="str">
            <v>C</v>
          </cell>
          <cell r="AR398">
            <v>2</v>
          </cell>
        </row>
        <row r="399">
          <cell r="AE399">
            <v>87620</v>
          </cell>
          <cell r="AF399">
            <v>108</v>
          </cell>
          <cell r="AG399">
            <v>0</v>
          </cell>
          <cell r="AH399" t="str">
            <v>C</v>
          </cell>
          <cell r="AI399" t="str">
            <v>CMP</v>
          </cell>
          <cell r="AJ399" t="str">
            <v xml:space="preserve"> </v>
          </cell>
          <cell r="AK399">
            <v>30.474615916448379</v>
          </cell>
          <cell r="AL399" t="str">
            <v>NC119</v>
          </cell>
          <cell r="AM399">
            <v>5</v>
          </cell>
          <cell r="AN399" t="str">
            <v>113658</v>
          </cell>
          <cell r="AO399" t="str">
            <v>CeB2</v>
          </cell>
          <cell r="AP399" t="str">
            <v>Cecil sandy clay loam, 2 to 8 percent slopes, eroded</v>
          </cell>
          <cell r="AQ399" t="str">
            <v>B</v>
          </cell>
          <cell r="AR399">
            <v>1</v>
          </cell>
        </row>
        <row r="400">
          <cell r="AE400">
            <v>87621</v>
          </cell>
          <cell r="AF400">
            <v>108</v>
          </cell>
          <cell r="AG400">
            <v>0</v>
          </cell>
          <cell r="AH400" t="str">
            <v>C</v>
          </cell>
          <cell r="AI400" t="str">
            <v>CMP</v>
          </cell>
          <cell r="AJ400" t="str">
            <v xml:space="preserve"> </v>
          </cell>
          <cell r="AK400">
            <v>34.390233087512648</v>
          </cell>
          <cell r="AL400" t="str">
            <v>NC119</v>
          </cell>
          <cell r="AM400">
            <v>5</v>
          </cell>
          <cell r="AN400" t="str">
            <v>113677</v>
          </cell>
          <cell r="AO400" t="str">
            <v>MO</v>
          </cell>
          <cell r="AP400" t="str">
            <v>Monacan loam</v>
          </cell>
          <cell r="AQ400" t="str">
            <v>C</v>
          </cell>
          <cell r="AR400">
            <v>2</v>
          </cell>
        </row>
        <row r="401">
          <cell r="AE401">
            <v>87622</v>
          </cell>
          <cell r="AF401">
            <v>60</v>
          </cell>
          <cell r="AG401">
            <v>84</v>
          </cell>
          <cell r="AH401" t="str">
            <v>O</v>
          </cell>
          <cell r="AI401" t="str">
            <v>CMP</v>
          </cell>
          <cell r="AJ401" t="str">
            <v xml:space="preserve"> </v>
          </cell>
          <cell r="AK401">
            <v>123.4626417127036</v>
          </cell>
          <cell r="AL401" t="str">
            <v>NC119</v>
          </cell>
          <cell r="AM401">
            <v>5</v>
          </cell>
          <cell r="AN401" t="str">
            <v>113671</v>
          </cell>
          <cell r="AO401" t="str">
            <v>HeB</v>
          </cell>
          <cell r="AP401" t="str">
            <v>Helena sandy loam, 2 to 8 percent slopes</v>
          </cell>
          <cell r="AQ401" t="str">
            <v>C</v>
          </cell>
          <cell r="AR401">
            <v>2</v>
          </cell>
        </row>
        <row r="402">
          <cell r="AE402">
            <v>87670</v>
          </cell>
          <cell r="AF402">
            <v>36</v>
          </cell>
          <cell r="AG402">
            <v>0</v>
          </cell>
          <cell r="AH402" t="str">
            <v>C</v>
          </cell>
          <cell r="AI402" t="str">
            <v>CMP</v>
          </cell>
          <cell r="AJ402" t="str">
            <v xml:space="preserve"> </v>
          </cell>
          <cell r="AK402">
            <v>193.8567552058268</v>
          </cell>
          <cell r="AL402" t="str">
            <v>NC119</v>
          </cell>
          <cell r="AM402">
            <v>5</v>
          </cell>
          <cell r="AN402" t="str">
            <v>113671</v>
          </cell>
          <cell r="AO402" t="str">
            <v>HeB</v>
          </cell>
          <cell r="AP402" t="str">
            <v>Helena sandy loam, 2 to 8 percent slopes</v>
          </cell>
          <cell r="AQ402" t="str">
            <v>C</v>
          </cell>
          <cell r="AR402">
            <v>2</v>
          </cell>
        </row>
        <row r="403">
          <cell r="AE403">
            <v>87696</v>
          </cell>
          <cell r="AF403">
            <v>78</v>
          </cell>
          <cell r="AG403">
            <v>0</v>
          </cell>
          <cell r="AH403" t="str">
            <v>C</v>
          </cell>
          <cell r="AI403" t="str">
            <v>CMP</v>
          </cell>
          <cell r="AJ403" t="str">
            <v xml:space="preserve"> </v>
          </cell>
          <cell r="AK403">
            <v>103.15939683302661</v>
          </cell>
          <cell r="AL403" t="str">
            <v>NC119</v>
          </cell>
          <cell r="AM403">
            <v>5</v>
          </cell>
          <cell r="AN403" t="str">
            <v>113661</v>
          </cell>
          <cell r="AO403" t="str">
            <v>CuD</v>
          </cell>
          <cell r="AP403" t="str">
            <v>Cecil-Urban land complex, 8 to 15 percent slopes</v>
          </cell>
          <cell r="AQ403" t="str">
            <v>B</v>
          </cell>
          <cell r="AR403">
            <v>1</v>
          </cell>
        </row>
        <row r="404">
          <cell r="AE404">
            <v>87706</v>
          </cell>
          <cell r="AF404">
            <v>54</v>
          </cell>
          <cell r="AG404">
            <v>0</v>
          </cell>
          <cell r="AH404" t="str">
            <v>C</v>
          </cell>
          <cell r="AI404" t="str">
            <v>CMP</v>
          </cell>
          <cell r="AJ404" t="str">
            <v xml:space="preserve"> </v>
          </cell>
          <cell r="AK404">
            <v>86.426299625898352</v>
          </cell>
          <cell r="AL404" t="str">
            <v>NC119</v>
          </cell>
          <cell r="AM404">
            <v>5</v>
          </cell>
          <cell r="AN404" t="str">
            <v>113661</v>
          </cell>
          <cell r="AO404" t="str">
            <v>CuD</v>
          </cell>
          <cell r="AP404" t="str">
            <v>Cecil-Urban land complex, 8 to 15 percent slopes</v>
          </cell>
          <cell r="AQ404" t="str">
            <v>B</v>
          </cell>
          <cell r="AR404">
            <v>1</v>
          </cell>
        </row>
        <row r="405">
          <cell r="AE405">
            <v>88681</v>
          </cell>
          <cell r="AF405">
            <v>15</v>
          </cell>
          <cell r="AG405">
            <v>0</v>
          </cell>
          <cell r="AH405" t="str">
            <v>C</v>
          </cell>
          <cell r="AI405" t="str">
            <v>RCP</v>
          </cell>
          <cell r="AJ405" t="str">
            <v xml:space="preserve"> </v>
          </cell>
          <cell r="AK405">
            <v>322.12471593550111</v>
          </cell>
          <cell r="AL405" t="str">
            <v>NC119</v>
          </cell>
          <cell r="AM405">
            <v>5</v>
          </cell>
          <cell r="AN405" t="str">
            <v>113688</v>
          </cell>
          <cell r="AO405" t="str">
            <v>Ur</v>
          </cell>
          <cell r="AP405" t="str">
            <v>Urban land</v>
          </cell>
          <cell r="AQ405" t="str">
            <v>N/A</v>
          </cell>
          <cell r="AR405">
            <v>4</v>
          </cell>
        </row>
        <row r="406">
          <cell r="AE406">
            <v>88685</v>
          </cell>
          <cell r="AF406">
            <v>15</v>
          </cell>
          <cell r="AG406">
            <v>0</v>
          </cell>
          <cell r="AH406" t="str">
            <v>C</v>
          </cell>
          <cell r="AI406" t="str">
            <v>RCP</v>
          </cell>
          <cell r="AJ406" t="str">
            <v xml:space="preserve"> </v>
          </cell>
          <cell r="AK406">
            <v>191.32860802533139</v>
          </cell>
          <cell r="AL406" t="str">
            <v>NC119</v>
          </cell>
          <cell r="AM406">
            <v>5</v>
          </cell>
          <cell r="AN406" t="str">
            <v>113688</v>
          </cell>
          <cell r="AO406" t="str">
            <v>Ur</v>
          </cell>
          <cell r="AP406" t="str">
            <v>Urban land</v>
          </cell>
          <cell r="AQ406" t="str">
            <v>N/A</v>
          </cell>
          <cell r="AR406">
            <v>4</v>
          </cell>
        </row>
        <row r="407">
          <cell r="AE407">
            <v>88813</v>
          </cell>
          <cell r="AF407">
            <v>72</v>
          </cell>
          <cell r="AG407">
            <v>0</v>
          </cell>
          <cell r="AH407" t="str">
            <v>C</v>
          </cell>
          <cell r="AI407" t="str">
            <v>RCP</v>
          </cell>
          <cell r="AJ407" t="str">
            <v xml:space="preserve"> </v>
          </cell>
          <cell r="AK407">
            <v>154.7072033927204</v>
          </cell>
          <cell r="AL407" t="str">
            <v>NC119</v>
          </cell>
          <cell r="AM407">
            <v>5</v>
          </cell>
          <cell r="AN407" t="str">
            <v>113658</v>
          </cell>
          <cell r="AO407" t="str">
            <v>CeB2</v>
          </cell>
          <cell r="AP407" t="str">
            <v>Cecil sandy clay loam, 2 to 8 percent slopes, eroded</v>
          </cell>
          <cell r="AQ407" t="str">
            <v>B</v>
          </cell>
          <cell r="AR407">
            <v>1</v>
          </cell>
        </row>
        <row r="408">
          <cell r="AE408">
            <v>89563</v>
          </cell>
          <cell r="AF408">
            <v>60</v>
          </cell>
          <cell r="AG408">
            <v>0</v>
          </cell>
          <cell r="AH408" t="str">
            <v>C</v>
          </cell>
          <cell r="AI408" t="str">
            <v>RCP</v>
          </cell>
          <cell r="AJ408" t="str">
            <v xml:space="preserve"> </v>
          </cell>
          <cell r="AK408">
            <v>97.08112020614773</v>
          </cell>
          <cell r="AL408" t="str">
            <v>NC119</v>
          </cell>
          <cell r="AM408">
            <v>5</v>
          </cell>
          <cell r="AN408" t="str">
            <v>113671</v>
          </cell>
          <cell r="AO408" t="str">
            <v>HeB</v>
          </cell>
          <cell r="AP408" t="str">
            <v>Helena sandy loam, 2 to 8 percent slopes</v>
          </cell>
          <cell r="AQ408" t="str">
            <v>C</v>
          </cell>
          <cell r="AR408">
            <v>2</v>
          </cell>
        </row>
        <row r="409">
          <cell r="AE409">
            <v>89564</v>
          </cell>
          <cell r="AF409">
            <v>60</v>
          </cell>
          <cell r="AG409">
            <v>0</v>
          </cell>
          <cell r="AH409" t="str">
            <v>C</v>
          </cell>
          <cell r="AI409" t="str">
            <v>RCP</v>
          </cell>
          <cell r="AJ409" t="str">
            <v xml:space="preserve"> </v>
          </cell>
          <cell r="AK409">
            <v>95.670039375450543</v>
          </cell>
          <cell r="AL409" t="str">
            <v>NC119</v>
          </cell>
          <cell r="AM409">
            <v>5</v>
          </cell>
          <cell r="AN409" t="str">
            <v>113671</v>
          </cell>
          <cell r="AO409" t="str">
            <v>HeB</v>
          </cell>
          <cell r="AP409" t="str">
            <v>Helena sandy loam, 2 to 8 percent slopes</v>
          </cell>
          <cell r="AQ409" t="str">
            <v>C</v>
          </cell>
          <cell r="AR409">
            <v>2</v>
          </cell>
        </row>
        <row r="410">
          <cell r="AE410">
            <v>89663</v>
          </cell>
          <cell r="AF410">
            <v>15</v>
          </cell>
          <cell r="AG410">
            <v>0</v>
          </cell>
          <cell r="AH410" t="str">
            <v>C</v>
          </cell>
          <cell r="AI410" t="str">
            <v>RCP</v>
          </cell>
          <cell r="AJ410" t="str">
            <v xml:space="preserve"> </v>
          </cell>
          <cell r="AK410">
            <v>31.046568292065171</v>
          </cell>
          <cell r="AL410" t="str">
            <v>NC119</v>
          </cell>
          <cell r="AM410">
            <v>5</v>
          </cell>
          <cell r="AN410" t="str">
            <v>113660</v>
          </cell>
          <cell r="AO410" t="str">
            <v>CuB</v>
          </cell>
          <cell r="AP410" t="str">
            <v>Cecil-Urban land complex, 2 to 8 percent slopes</v>
          </cell>
          <cell r="AQ410" t="str">
            <v>B</v>
          </cell>
          <cell r="AR410">
            <v>1</v>
          </cell>
        </row>
        <row r="411">
          <cell r="AE411">
            <v>89930</v>
          </cell>
          <cell r="AF411">
            <v>66</v>
          </cell>
          <cell r="AG411">
            <v>0</v>
          </cell>
          <cell r="AH411" t="str">
            <v>C</v>
          </cell>
          <cell r="AI411" t="str">
            <v>RCP</v>
          </cell>
          <cell r="AJ411" t="str">
            <v xml:space="preserve"> </v>
          </cell>
          <cell r="AK411">
            <v>61.907611749294688</v>
          </cell>
          <cell r="AL411" t="str">
            <v>NC119</v>
          </cell>
          <cell r="AM411">
            <v>5</v>
          </cell>
          <cell r="AN411" t="str">
            <v>113677</v>
          </cell>
          <cell r="AO411" t="str">
            <v>MO</v>
          </cell>
          <cell r="AP411" t="str">
            <v>Monacan loam</v>
          </cell>
          <cell r="AQ411" t="str">
            <v>C</v>
          </cell>
          <cell r="AR411">
            <v>2</v>
          </cell>
        </row>
        <row r="412">
          <cell r="AE412">
            <v>90358</v>
          </cell>
          <cell r="AF412">
            <v>15</v>
          </cell>
          <cell r="AG412">
            <v>0</v>
          </cell>
          <cell r="AH412" t="str">
            <v>C</v>
          </cell>
          <cell r="AI412" t="str">
            <v>RCP</v>
          </cell>
          <cell r="AJ412" t="str">
            <v xml:space="preserve"> </v>
          </cell>
          <cell r="AK412">
            <v>129.6597676285119</v>
          </cell>
          <cell r="AL412" t="str">
            <v>NC119</v>
          </cell>
          <cell r="AM412">
            <v>5</v>
          </cell>
          <cell r="AN412" t="str">
            <v>113674</v>
          </cell>
          <cell r="AO412" t="str">
            <v>IrB</v>
          </cell>
          <cell r="AP412" t="str">
            <v>Iredell fine sandy loam, 1 to 8 percent slopes</v>
          </cell>
          <cell r="AQ412" t="str">
            <v>C/D</v>
          </cell>
          <cell r="AR412">
            <v>3</v>
          </cell>
        </row>
        <row r="413">
          <cell r="AE413">
            <v>90359</v>
          </cell>
          <cell r="AF413">
            <v>15</v>
          </cell>
          <cell r="AG413">
            <v>0</v>
          </cell>
          <cell r="AH413" t="str">
            <v>C</v>
          </cell>
          <cell r="AI413" t="str">
            <v>RCP</v>
          </cell>
          <cell r="AJ413" t="str">
            <v xml:space="preserve"> </v>
          </cell>
          <cell r="AK413">
            <v>162.96811053566771</v>
          </cell>
          <cell r="AL413" t="str">
            <v>NC119</v>
          </cell>
          <cell r="AM413">
            <v>5</v>
          </cell>
          <cell r="AN413" t="str">
            <v>113674</v>
          </cell>
          <cell r="AO413" t="str">
            <v>IrB</v>
          </cell>
          <cell r="AP413" t="str">
            <v>Iredell fine sandy loam, 1 to 8 percent slopes</v>
          </cell>
          <cell r="AQ413" t="str">
            <v>C/D</v>
          </cell>
          <cell r="AR413">
            <v>3</v>
          </cell>
        </row>
        <row r="414">
          <cell r="AE414">
            <v>90914</v>
          </cell>
          <cell r="AF414">
            <v>66</v>
          </cell>
          <cell r="AG414">
            <v>0</v>
          </cell>
          <cell r="AH414" t="str">
            <v>C</v>
          </cell>
          <cell r="AI414" t="str">
            <v>RCP</v>
          </cell>
          <cell r="AJ414" t="str">
            <v xml:space="preserve"> </v>
          </cell>
          <cell r="AK414">
            <v>101.655924939042</v>
          </cell>
          <cell r="AL414" t="str">
            <v>NC119</v>
          </cell>
          <cell r="AM414">
            <v>5</v>
          </cell>
          <cell r="AN414" t="str">
            <v>113677</v>
          </cell>
          <cell r="AO414" t="str">
            <v>MO</v>
          </cell>
          <cell r="AP414" t="str">
            <v>Monacan loam</v>
          </cell>
          <cell r="AQ414" t="str">
            <v>C</v>
          </cell>
          <cell r="AR414">
            <v>2</v>
          </cell>
        </row>
        <row r="415">
          <cell r="AE415">
            <v>90928</v>
          </cell>
          <cell r="AF415">
            <v>18</v>
          </cell>
          <cell r="AG415">
            <v>0</v>
          </cell>
          <cell r="AH415" t="str">
            <v>C</v>
          </cell>
          <cell r="AI415" t="str">
            <v>CMP</v>
          </cell>
          <cell r="AJ415" t="str">
            <v xml:space="preserve"> </v>
          </cell>
          <cell r="AK415">
            <v>22.68278717115253</v>
          </cell>
          <cell r="AL415" t="str">
            <v>NC119</v>
          </cell>
          <cell r="AM415">
            <v>5</v>
          </cell>
          <cell r="AN415" t="str">
            <v>113683</v>
          </cell>
          <cell r="AO415" t="str">
            <v>PaE</v>
          </cell>
          <cell r="AP415" t="str">
            <v>Pacolet sandy loam, 15 to 25 percent slopes</v>
          </cell>
          <cell r="AQ415" t="str">
            <v>B</v>
          </cell>
          <cell r="AR415">
            <v>1</v>
          </cell>
        </row>
        <row r="416">
          <cell r="AE416">
            <v>90935</v>
          </cell>
          <cell r="AF416">
            <v>0</v>
          </cell>
          <cell r="AG416">
            <v>0</v>
          </cell>
          <cell r="AH416" t="str">
            <v>Z</v>
          </cell>
          <cell r="AI416" t="str">
            <v>XXX</v>
          </cell>
          <cell r="AJ416" t="str">
            <v xml:space="preserve"> </v>
          </cell>
          <cell r="AK416">
            <v>31.339123405455972</v>
          </cell>
          <cell r="AL416" t="str">
            <v>NC119</v>
          </cell>
          <cell r="AM416">
            <v>5</v>
          </cell>
          <cell r="AN416" t="str">
            <v>113694</v>
          </cell>
          <cell r="AO416" t="str">
            <v>WkE</v>
          </cell>
          <cell r="AP416" t="str">
            <v>Wilkes loam, 15 to 25 percent slopes</v>
          </cell>
          <cell r="AQ416" t="str">
            <v>D</v>
          </cell>
          <cell r="AR416">
            <v>4</v>
          </cell>
        </row>
        <row r="417">
          <cell r="AE417">
            <v>91596</v>
          </cell>
          <cell r="AF417">
            <v>15</v>
          </cell>
          <cell r="AG417">
            <v>0</v>
          </cell>
          <cell r="AH417" t="str">
            <v>C</v>
          </cell>
          <cell r="AI417" t="str">
            <v>RCP</v>
          </cell>
          <cell r="AJ417" t="str">
            <v xml:space="preserve"> </v>
          </cell>
          <cell r="AK417">
            <v>23.71008409364142</v>
          </cell>
          <cell r="AL417" t="str">
            <v>NC119</v>
          </cell>
          <cell r="AM417">
            <v>5</v>
          </cell>
          <cell r="AN417" t="str">
            <v>113660</v>
          </cell>
          <cell r="AO417" t="str">
            <v>CuB</v>
          </cell>
          <cell r="AP417" t="str">
            <v>Cecil-Urban land complex, 2 to 8 percent slopes</v>
          </cell>
          <cell r="AQ417" t="str">
            <v>B</v>
          </cell>
          <cell r="AR417">
            <v>1</v>
          </cell>
        </row>
        <row r="418">
          <cell r="AE418">
            <v>91607</v>
          </cell>
          <cell r="AF418">
            <v>0</v>
          </cell>
          <cell r="AG418">
            <v>0</v>
          </cell>
          <cell r="AH418" t="str">
            <v>Z</v>
          </cell>
          <cell r="AI418" t="str">
            <v>XXX</v>
          </cell>
          <cell r="AJ418" t="str">
            <v xml:space="preserve"> </v>
          </cell>
          <cell r="AK418">
            <v>36.836366287682843</v>
          </cell>
          <cell r="AL418" t="str">
            <v>NC119</v>
          </cell>
          <cell r="AM418">
            <v>5</v>
          </cell>
          <cell r="AN418" t="str">
            <v>113660</v>
          </cell>
          <cell r="AO418" t="str">
            <v>CuB</v>
          </cell>
          <cell r="AP418" t="str">
            <v>Cecil-Urban land complex, 2 to 8 percent slopes</v>
          </cell>
          <cell r="AQ418" t="str">
            <v>B</v>
          </cell>
          <cell r="AR418">
            <v>1</v>
          </cell>
        </row>
        <row r="419">
          <cell r="AE419">
            <v>92627</v>
          </cell>
          <cell r="AF419">
            <v>18</v>
          </cell>
          <cell r="AG419">
            <v>0</v>
          </cell>
          <cell r="AH419" t="str">
            <v>C</v>
          </cell>
          <cell r="AI419" t="str">
            <v>RCP</v>
          </cell>
          <cell r="AJ419" t="str">
            <v xml:space="preserve"> </v>
          </cell>
          <cell r="AK419">
            <v>234.53598116150141</v>
          </cell>
          <cell r="AL419" t="str">
            <v>NC119</v>
          </cell>
          <cell r="AM419">
            <v>5</v>
          </cell>
          <cell r="AN419" t="str">
            <v>113679</v>
          </cell>
          <cell r="AO419" t="str">
            <v>MeB</v>
          </cell>
          <cell r="AP419" t="str">
            <v>Mecklenburg fine sandy loam, 2 to 8 percent slopes</v>
          </cell>
          <cell r="AQ419" t="str">
            <v>C</v>
          </cell>
          <cell r="AR419">
            <v>2</v>
          </cell>
        </row>
        <row r="420">
          <cell r="AE420">
            <v>92665</v>
          </cell>
          <cell r="AF420">
            <v>42</v>
          </cell>
          <cell r="AG420">
            <v>0</v>
          </cell>
          <cell r="AH420" t="str">
            <v>C</v>
          </cell>
          <cell r="AI420" t="str">
            <v>RCP</v>
          </cell>
          <cell r="AJ420" t="str">
            <v xml:space="preserve"> </v>
          </cell>
          <cell r="AK420">
            <v>182.31204883870021</v>
          </cell>
          <cell r="AL420" t="str">
            <v>NC119</v>
          </cell>
          <cell r="AM420">
            <v>5</v>
          </cell>
          <cell r="AN420" t="str">
            <v>113693</v>
          </cell>
          <cell r="AO420" t="str">
            <v>WkD</v>
          </cell>
          <cell r="AP420" t="str">
            <v>Wilkes loam, 8 to 15 percent slopes</v>
          </cell>
          <cell r="AQ420" t="str">
            <v>D</v>
          </cell>
          <cell r="AR420">
            <v>4</v>
          </cell>
        </row>
        <row r="421">
          <cell r="AE421">
            <v>92765</v>
          </cell>
          <cell r="AF421">
            <v>15</v>
          </cell>
          <cell r="AG421">
            <v>0</v>
          </cell>
          <cell r="AH421" t="str">
            <v>C</v>
          </cell>
          <cell r="AI421" t="str">
            <v>RCP</v>
          </cell>
          <cell r="AJ421" t="str">
            <v xml:space="preserve"> </v>
          </cell>
          <cell r="AK421">
            <v>131.93989800542249</v>
          </cell>
          <cell r="AL421" t="str">
            <v>NC119</v>
          </cell>
          <cell r="AM421">
            <v>5</v>
          </cell>
          <cell r="AN421" t="str">
            <v>113693</v>
          </cell>
          <cell r="AO421" t="str">
            <v>WkD</v>
          </cell>
          <cell r="AP421" t="str">
            <v>Wilkes loam, 8 to 15 percent slopes</v>
          </cell>
          <cell r="AQ421" t="str">
            <v>D</v>
          </cell>
          <cell r="AR421">
            <v>4</v>
          </cell>
        </row>
        <row r="422">
          <cell r="AE422">
            <v>93009</v>
          </cell>
          <cell r="AF422">
            <v>42</v>
          </cell>
          <cell r="AG422">
            <v>0</v>
          </cell>
          <cell r="AH422" t="str">
            <v>C</v>
          </cell>
          <cell r="AI422" t="str">
            <v>RCP</v>
          </cell>
          <cell r="AJ422" t="str">
            <v xml:space="preserve"> </v>
          </cell>
          <cell r="AK422">
            <v>20.010121653844472</v>
          </cell>
          <cell r="AL422" t="str">
            <v>NC119</v>
          </cell>
          <cell r="AM422">
            <v>5</v>
          </cell>
          <cell r="AN422" t="str">
            <v>113693</v>
          </cell>
          <cell r="AO422" t="str">
            <v>WkD</v>
          </cell>
          <cell r="AP422" t="str">
            <v>Wilkes loam, 8 to 15 percent slopes</v>
          </cell>
          <cell r="AQ422" t="str">
            <v>D</v>
          </cell>
          <cell r="AR422">
            <v>4</v>
          </cell>
        </row>
        <row r="423">
          <cell r="AE423">
            <v>93010</v>
          </cell>
          <cell r="AF423">
            <v>0</v>
          </cell>
          <cell r="AG423">
            <v>0</v>
          </cell>
          <cell r="AH423" t="str">
            <v>Z</v>
          </cell>
          <cell r="AI423" t="str">
            <v>XXX</v>
          </cell>
          <cell r="AJ423" t="str">
            <v xml:space="preserve"> </v>
          </cell>
          <cell r="AK423">
            <v>73.307293070601403</v>
          </cell>
          <cell r="AL423" t="str">
            <v>NC119</v>
          </cell>
          <cell r="AM423">
            <v>5</v>
          </cell>
          <cell r="AN423" t="str">
            <v>113691</v>
          </cell>
          <cell r="AO423" t="str">
            <v>W</v>
          </cell>
          <cell r="AP423" t="str">
            <v>Water</v>
          </cell>
          <cell r="AQ423" t="str">
            <v>N/A</v>
          </cell>
          <cell r="AR423">
            <v>4</v>
          </cell>
        </row>
        <row r="424">
          <cell r="AE424">
            <v>93611</v>
          </cell>
          <cell r="AF424">
            <v>36</v>
          </cell>
          <cell r="AG424">
            <v>0</v>
          </cell>
          <cell r="AH424" t="str">
            <v>C</v>
          </cell>
          <cell r="AI424" t="str">
            <v>CMP</v>
          </cell>
          <cell r="AJ424" t="str">
            <v xml:space="preserve"> </v>
          </cell>
          <cell r="AK424">
            <v>259.51623421064721</v>
          </cell>
          <cell r="AL424" t="str">
            <v>NC119</v>
          </cell>
          <cell r="AM424">
            <v>5</v>
          </cell>
          <cell r="AN424" t="str">
            <v>113661</v>
          </cell>
          <cell r="AO424" t="str">
            <v>CuD</v>
          </cell>
          <cell r="AP424" t="str">
            <v>Cecil-Urban land complex, 8 to 15 percent slopes</v>
          </cell>
          <cell r="AQ424" t="str">
            <v>B</v>
          </cell>
          <cell r="AR424">
            <v>1</v>
          </cell>
        </row>
        <row r="425">
          <cell r="AE425">
            <v>93678</v>
          </cell>
          <cell r="AF425">
            <v>18</v>
          </cell>
          <cell r="AG425">
            <v>0</v>
          </cell>
          <cell r="AH425" t="str">
            <v>C</v>
          </cell>
          <cell r="AI425" t="str">
            <v>RCP</v>
          </cell>
          <cell r="AJ425" t="str">
            <v xml:space="preserve"> </v>
          </cell>
          <cell r="AK425">
            <v>175.1615150211687</v>
          </cell>
          <cell r="AL425" t="str">
            <v>NC119</v>
          </cell>
          <cell r="AM425">
            <v>5</v>
          </cell>
          <cell r="AN425" t="str">
            <v>113696</v>
          </cell>
          <cell r="AO425" t="str">
            <v>WuD</v>
          </cell>
          <cell r="AP425" t="str">
            <v>Wilkes-Urban land complex, 8 to 15 percent slopes</v>
          </cell>
          <cell r="AQ425" t="str">
            <v>D</v>
          </cell>
          <cell r="AR425">
            <v>4</v>
          </cell>
        </row>
        <row r="426">
          <cell r="AE426">
            <v>93768</v>
          </cell>
          <cell r="AF426">
            <v>18</v>
          </cell>
          <cell r="AG426">
            <v>0</v>
          </cell>
          <cell r="AH426" t="str">
            <v>C</v>
          </cell>
          <cell r="AI426" t="str">
            <v>RCP</v>
          </cell>
          <cell r="AJ426" t="str">
            <v xml:space="preserve"> </v>
          </cell>
          <cell r="AK426">
            <v>61.661957031338623</v>
          </cell>
          <cell r="AL426" t="str">
            <v>NC119</v>
          </cell>
          <cell r="AM426">
            <v>5</v>
          </cell>
          <cell r="AN426" t="str">
            <v>113660</v>
          </cell>
          <cell r="AO426" t="str">
            <v>CuB</v>
          </cell>
          <cell r="AP426" t="str">
            <v>Cecil-Urban land complex, 2 to 8 percent slopes</v>
          </cell>
          <cell r="AQ426" t="str">
            <v>B</v>
          </cell>
          <cell r="AR426">
            <v>1</v>
          </cell>
        </row>
        <row r="427">
          <cell r="AE427">
            <v>95587</v>
          </cell>
          <cell r="AF427">
            <v>30</v>
          </cell>
          <cell r="AG427">
            <v>0</v>
          </cell>
          <cell r="AH427" t="str">
            <v>C</v>
          </cell>
          <cell r="AI427" t="str">
            <v>RCP</v>
          </cell>
          <cell r="AJ427" t="str">
            <v xml:space="preserve"> </v>
          </cell>
          <cell r="AK427">
            <v>46.131977552323278</v>
          </cell>
          <cell r="AL427" t="str">
            <v>NC119</v>
          </cell>
          <cell r="AM427">
            <v>5</v>
          </cell>
          <cell r="AN427" t="str">
            <v>113679</v>
          </cell>
          <cell r="AO427" t="str">
            <v>MeB</v>
          </cell>
          <cell r="AP427" t="str">
            <v>Mecklenburg fine sandy loam, 2 to 8 percent slopes</v>
          </cell>
          <cell r="AQ427" t="str">
            <v>C</v>
          </cell>
          <cell r="AR427">
            <v>2</v>
          </cell>
        </row>
        <row r="428">
          <cell r="AE428">
            <v>95665</v>
          </cell>
          <cell r="AF428">
            <v>15</v>
          </cell>
          <cell r="AG428">
            <v>0</v>
          </cell>
          <cell r="AH428" t="str">
            <v>C</v>
          </cell>
          <cell r="AI428" t="str">
            <v>RCP</v>
          </cell>
          <cell r="AJ428" t="str">
            <v xml:space="preserve"> </v>
          </cell>
          <cell r="AK428">
            <v>143.09539795387821</v>
          </cell>
          <cell r="AL428" t="str">
            <v>NC119</v>
          </cell>
          <cell r="AM428">
            <v>5</v>
          </cell>
          <cell r="AN428" t="str">
            <v>113658</v>
          </cell>
          <cell r="AO428" t="str">
            <v>CeB2</v>
          </cell>
          <cell r="AP428" t="str">
            <v>Cecil sandy clay loam, 2 to 8 percent slopes, eroded</v>
          </cell>
          <cell r="AQ428" t="str">
            <v>B</v>
          </cell>
          <cell r="AR428">
            <v>1</v>
          </cell>
        </row>
        <row r="429">
          <cell r="AE429">
            <v>95671</v>
          </cell>
          <cell r="AF429">
            <v>15</v>
          </cell>
          <cell r="AG429">
            <v>0</v>
          </cell>
          <cell r="AH429" t="str">
            <v>C</v>
          </cell>
          <cell r="AI429" t="str">
            <v>RCP</v>
          </cell>
          <cell r="AJ429" t="str">
            <v xml:space="preserve"> </v>
          </cell>
          <cell r="AK429">
            <v>97.667396541408337</v>
          </cell>
          <cell r="AL429" t="str">
            <v>NC119</v>
          </cell>
          <cell r="AM429">
            <v>5</v>
          </cell>
          <cell r="AN429" t="str">
            <v>113658</v>
          </cell>
          <cell r="AO429" t="str">
            <v>CeB2</v>
          </cell>
          <cell r="AP429" t="str">
            <v>Cecil sandy clay loam, 2 to 8 percent slopes, eroded</v>
          </cell>
          <cell r="AQ429" t="str">
            <v>B</v>
          </cell>
          <cell r="AR429">
            <v>1</v>
          </cell>
        </row>
        <row r="430">
          <cell r="AE430">
            <v>96068</v>
          </cell>
          <cell r="AF430">
            <v>36</v>
          </cell>
          <cell r="AG430">
            <v>0</v>
          </cell>
          <cell r="AH430" t="str">
            <v>C</v>
          </cell>
          <cell r="AI430" t="str">
            <v>RCP</v>
          </cell>
          <cell r="AJ430" t="str">
            <v xml:space="preserve"> </v>
          </cell>
          <cell r="AK430">
            <v>59.751914468373243</v>
          </cell>
          <cell r="AL430" t="str">
            <v>NC119</v>
          </cell>
          <cell r="AM430">
            <v>5</v>
          </cell>
          <cell r="AN430" t="str">
            <v>113680</v>
          </cell>
          <cell r="AO430" t="str">
            <v>MeD</v>
          </cell>
          <cell r="AP430" t="str">
            <v>Mecklenburg fine sandy loam, 8 to 15 percent slopes</v>
          </cell>
          <cell r="AQ430" t="str">
            <v>C</v>
          </cell>
          <cell r="AR430">
            <v>2</v>
          </cell>
        </row>
        <row r="431">
          <cell r="AE431">
            <v>96107</v>
          </cell>
          <cell r="AF431">
            <v>24</v>
          </cell>
          <cell r="AG431">
            <v>0</v>
          </cell>
          <cell r="AH431" t="str">
            <v>C</v>
          </cell>
          <cell r="AI431" t="str">
            <v>RCP</v>
          </cell>
          <cell r="AJ431" t="str">
            <v xml:space="preserve"> </v>
          </cell>
          <cell r="AK431">
            <v>117.4897246539757</v>
          </cell>
          <cell r="AL431" t="str">
            <v>NC119</v>
          </cell>
          <cell r="AM431">
            <v>5</v>
          </cell>
          <cell r="AN431" t="str">
            <v>113680</v>
          </cell>
          <cell r="AO431" t="str">
            <v>MeD</v>
          </cell>
          <cell r="AP431" t="str">
            <v>Mecklenburg fine sandy loam, 8 to 15 percent slopes</v>
          </cell>
          <cell r="AQ431" t="str">
            <v>C</v>
          </cell>
          <cell r="AR431">
            <v>2</v>
          </cell>
        </row>
        <row r="432">
          <cell r="AE432">
            <v>96354</v>
          </cell>
          <cell r="AF432">
            <v>72</v>
          </cell>
          <cell r="AG432">
            <v>0</v>
          </cell>
          <cell r="AH432" t="str">
            <v>C</v>
          </cell>
          <cell r="AI432" t="str">
            <v>RCP</v>
          </cell>
          <cell r="AJ432" t="str">
            <v xml:space="preserve"> </v>
          </cell>
          <cell r="AK432">
            <v>101.8056237128724</v>
          </cell>
          <cell r="AL432" t="str">
            <v>NC119</v>
          </cell>
          <cell r="AM432">
            <v>5</v>
          </cell>
          <cell r="AN432" t="str">
            <v>113658</v>
          </cell>
          <cell r="AO432" t="str">
            <v>CeB2</v>
          </cell>
          <cell r="AP432" t="str">
            <v>Cecil sandy clay loam, 2 to 8 percent slopes, eroded</v>
          </cell>
          <cell r="AQ432" t="str">
            <v>B</v>
          </cell>
          <cell r="AR432">
            <v>1</v>
          </cell>
        </row>
        <row r="433">
          <cell r="AE433">
            <v>96355</v>
          </cell>
          <cell r="AF433">
            <v>72</v>
          </cell>
          <cell r="AG433">
            <v>0</v>
          </cell>
          <cell r="AH433" t="str">
            <v>C</v>
          </cell>
          <cell r="AI433" t="str">
            <v>RCP</v>
          </cell>
          <cell r="AJ433" t="str">
            <v xml:space="preserve"> </v>
          </cell>
          <cell r="AK433">
            <v>100.7484002050588</v>
          </cell>
          <cell r="AL433" t="str">
            <v>NC119</v>
          </cell>
          <cell r="AM433">
            <v>5</v>
          </cell>
          <cell r="AN433" t="str">
            <v>113658</v>
          </cell>
          <cell r="AO433" t="str">
            <v>CeB2</v>
          </cell>
          <cell r="AP433" t="str">
            <v>Cecil sandy clay loam, 2 to 8 percent slopes, eroded</v>
          </cell>
          <cell r="AQ433" t="str">
            <v>B</v>
          </cell>
          <cell r="AR433">
            <v>1</v>
          </cell>
        </row>
        <row r="434">
          <cell r="AE434">
            <v>96660</v>
          </cell>
          <cell r="AF434">
            <v>54</v>
          </cell>
          <cell r="AG434">
            <v>0</v>
          </cell>
          <cell r="AH434" t="str">
            <v>C</v>
          </cell>
          <cell r="AI434" t="str">
            <v>RCP</v>
          </cell>
          <cell r="AJ434" t="str">
            <v xml:space="preserve"> </v>
          </cell>
          <cell r="AK434">
            <v>111.5475106965623</v>
          </cell>
          <cell r="AL434" t="str">
            <v>NC119</v>
          </cell>
          <cell r="AM434">
            <v>5</v>
          </cell>
          <cell r="AN434" t="str">
            <v>113671</v>
          </cell>
          <cell r="AO434" t="str">
            <v>HeB</v>
          </cell>
          <cell r="AP434" t="str">
            <v>Helena sandy loam, 2 to 8 percent slopes</v>
          </cell>
          <cell r="AQ434" t="str">
            <v>C</v>
          </cell>
          <cell r="AR434">
            <v>2</v>
          </cell>
        </row>
        <row r="435">
          <cell r="AE435">
            <v>96664</v>
          </cell>
          <cell r="AF435">
            <v>54</v>
          </cell>
          <cell r="AG435">
            <v>0</v>
          </cell>
          <cell r="AH435" t="str">
            <v>C</v>
          </cell>
          <cell r="AI435" t="str">
            <v>RCP</v>
          </cell>
          <cell r="AJ435" t="str">
            <v xml:space="preserve"> </v>
          </cell>
          <cell r="AK435">
            <v>141.24454972413571</v>
          </cell>
          <cell r="AL435" t="str">
            <v>NC119</v>
          </cell>
          <cell r="AM435">
            <v>5</v>
          </cell>
          <cell r="AN435" t="str">
            <v>113671</v>
          </cell>
          <cell r="AO435" t="str">
            <v>HeB</v>
          </cell>
          <cell r="AP435" t="str">
            <v>Helena sandy loam, 2 to 8 percent slopes</v>
          </cell>
          <cell r="AQ435" t="str">
            <v>C</v>
          </cell>
          <cell r="AR435">
            <v>2</v>
          </cell>
        </row>
        <row r="436">
          <cell r="AE436">
            <v>96674</v>
          </cell>
          <cell r="AF436">
            <v>54</v>
          </cell>
          <cell r="AG436">
            <v>0</v>
          </cell>
          <cell r="AH436" t="str">
            <v>C</v>
          </cell>
          <cell r="AI436" t="str">
            <v>RCP</v>
          </cell>
          <cell r="AJ436" t="str">
            <v xml:space="preserve"> </v>
          </cell>
          <cell r="AK436">
            <v>48.229969533326823</v>
          </cell>
          <cell r="AL436" t="str">
            <v>NC119</v>
          </cell>
          <cell r="AM436">
            <v>5</v>
          </cell>
          <cell r="AN436" t="str">
            <v>113671</v>
          </cell>
          <cell r="AO436" t="str">
            <v>HeB</v>
          </cell>
          <cell r="AP436" t="str">
            <v>Helena sandy loam, 2 to 8 percent slopes</v>
          </cell>
          <cell r="AQ436" t="str">
            <v>C</v>
          </cell>
          <cell r="AR436">
            <v>2</v>
          </cell>
        </row>
        <row r="437">
          <cell r="AE437">
            <v>96681</v>
          </cell>
          <cell r="AF437">
            <v>54</v>
          </cell>
          <cell r="AG437">
            <v>0</v>
          </cell>
          <cell r="AH437" t="str">
            <v>C</v>
          </cell>
          <cell r="AI437" t="str">
            <v>RCP</v>
          </cell>
          <cell r="AJ437" t="str">
            <v xml:space="preserve"> </v>
          </cell>
          <cell r="AK437">
            <v>80.745582742752092</v>
          </cell>
          <cell r="AL437" t="str">
            <v>NC119</v>
          </cell>
          <cell r="AM437">
            <v>5</v>
          </cell>
          <cell r="AN437" t="str">
            <v>113671</v>
          </cell>
          <cell r="AO437" t="str">
            <v>HeB</v>
          </cell>
          <cell r="AP437" t="str">
            <v>Helena sandy loam, 2 to 8 percent slopes</v>
          </cell>
          <cell r="AQ437" t="str">
            <v>C</v>
          </cell>
          <cell r="AR437">
            <v>2</v>
          </cell>
        </row>
        <row r="438">
          <cell r="AE438">
            <v>96768</v>
          </cell>
          <cell r="AF438">
            <v>60</v>
          </cell>
          <cell r="AG438">
            <v>0</v>
          </cell>
          <cell r="AH438" t="str">
            <v>C</v>
          </cell>
          <cell r="AI438" t="str">
            <v>RCP</v>
          </cell>
          <cell r="AJ438" t="str">
            <v xml:space="preserve"> </v>
          </cell>
          <cell r="AK438">
            <v>149.1951263989169</v>
          </cell>
          <cell r="AL438" t="str">
            <v>NC119</v>
          </cell>
          <cell r="AM438">
            <v>5</v>
          </cell>
          <cell r="AN438" t="str">
            <v>113683</v>
          </cell>
          <cell r="AO438" t="str">
            <v>PaE</v>
          </cell>
          <cell r="AP438" t="str">
            <v>Pacolet sandy loam, 15 to 25 percent slopes</v>
          </cell>
          <cell r="AQ438" t="str">
            <v>B</v>
          </cell>
          <cell r="AR438">
            <v>1</v>
          </cell>
        </row>
        <row r="439">
          <cell r="AE439">
            <v>97021</v>
          </cell>
          <cell r="AF439">
            <v>36</v>
          </cell>
          <cell r="AG439">
            <v>0</v>
          </cell>
          <cell r="AH439" t="str">
            <v>C</v>
          </cell>
          <cell r="AI439" t="str">
            <v>RCP</v>
          </cell>
          <cell r="AJ439" t="str">
            <v xml:space="preserve"> </v>
          </cell>
          <cell r="AK439">
            <v>29.399810412161841</v>
          </cell>
          <cell r="AL439" t="str">
            <v>NC119</v>
          </cell>
          <cell r="AM439">
            <v>5</v>
          </cell>
          <cell r="AN439" t="str">
            <v>113683</v>
          </cell>
          <cell r="AO439" t="str">
            <v>PaE</v>
          </cell>
          <cell r="AP439" t="str">
            <v>Pacolet sandy loam, 15 to 25 percent slopes</v>
          </cell>
          <cell r="AQ439" t="str">
            <v>B</v>
          </cell>
          <cell r="AR439">
            <v>1</v>
          </cell>
        </row>
        <row r="440">
          <cell r="AE440">
            <v>97202</v>
          </cell>
          <cell r="AF440">
            <v>30</v>
          </cell>
          <cell r="AG440">
            <v>0</v>
          </cell>
          <cell r="AH440" t="str">
            <v>C</v>
          </cell>
          <cell r="AI440" t="str">
            <v>RCP</v>
          </cell>
          <cell r="AJ440" t="str">
            <v xml:space="preserve"> </v>
          </cell>
          <cell r="AK440">
            <v>65.912273221884874</v>
          </cell>
          <cell r="AL440" t="str">
            <v>NC119</v>
          </cell>
          <cell r="AM440">
            <v>5</v>
          </cell>
          <cell r="AN440" t="str">
            <v>113660</v>
          </cell>
          <cell r="AO440" t="str">
            <v>CuB</v>
          </cell>
          <cell r="AP440" t="str">
            <v>Cecil-Urban land complex, 2 to 8 percent slopes</v>
          </cell>
          <cell r="AQ440" t="str">
            <v>B</v>
          </cell>
          <cell r="AR440">
            <v>1</v>
          </cell>
        </row>
        <row r="441">
          <cell r="AE441">
            <v>97203</v>
          </cell>
          <cell r="AF441">
            <v>30</v>
          </cell>
          <cell r="AG441">
            <v>0</v>
          </cell>
          <cell r="AH441" t="str">
            <v>C</v>
          </cell>
          <cell r="AI441" t="str">
            <v>RCP</v>
          </cell>
          <cell r="AJ441" t="str">
            <v xml:space="preserve"> </v>
          </cell>
          <cell r="AK441">
            <v>58.229530802242977</v>
          </cell>
          <cell r="AL441" t="str">
            <v>NC119</v>
          </cell>
          <cell r="AM441">
            <v>5</v>
          </cell>
          <cell r="AN441" t="str">
            <v>113660</v>
          </cell>
          <cell r="AO441" t="str">
            <v>CuB</v>
          </cell>
          <cell r="AP441" t="str">
            <v>Cecil-Urban land complex, 2 to 8 percent slopes</v>
          </cell>
          <cell r="AQ441" t="str">
            <v>B</v>
          </cell>
          <cell r="AR441">
            <v>1</v>
          </cell>
        </row>
        <row r="442">
          <cell r="AE442">
            <v>97297</v>
          </cell>
          <cell r="AF442">
            <v>12</v>
          </cell>
          <cell r="AG442">
            <v>0</v>
          </cell>
          <cell r="AH442" t="str">
            <v>C</v>
          </cell>
          <cell r="AI442" t="str">
            <v>RCP</v>
          </cell>
          <cell r="AJ442" t="str">
            <v xml:space="preserve"> </v>
          </cell>
          <cell r="AK442">
            <v>65.562421505983252</v>
          </cell>
          <cell r="AL442" t="str">
            <v>NC119</v>
          </cell>
          <cell r="AM442">
            <v>5</v>
          </cell>
          <cell r="AN442" t="str">
            <v>113658</v>
          </cell>
          <cell r="AO442" t="str">
            <v>CeB2</v>
          </cell>
          <cell r="AP442" t="str">
            <v>Cecil sandy clay loam, 2 to 8 percent slopes, eroded</v>
          </cell>
          <cell r="AQ442" t="str">
            <v>B</v>
          </cell>
          <cell r="AR442">
            <v>1</v>
          </cell>
        </row>
        <row r="443">
          <cell r="AE443">
            <v>97526</v>
          </cell>
          <cell r="AF443">
            <v>24</v>
          </cell>
          <cell r="AG443">
            <v>0</v>
          </cell>
          <cell r="AH443" t="str">
            <v>C</v>
          </cell>
          <cell r="AI443" t="str">
            <v>RCP</v>
          </cell>
          <cell r="AJ443" t="str">
            <v xml:space="preserve"> </v>
          </cell>
          <cell r="AK443">
            <v>246.75095296198089</v>
          </cell>
          <cell r="AL443" t="str">
            <v>NC119</v>
          </cell>
          <cell r="AM443">
            <v>5</v>
          </cell>
          <cell r="AN443" t="str">
            <v>113679</v>
          </cell>
          <cell r="AO443" t="str">
            <v>MeB</v>
          </cell>
          <cell r="AP443" t="str">
            <v>Mecklenburg fine sandy loam, 2 to 8 percent slopes</v>
          </cell>
          <cell r="AQ443" t="str">
            <v>C</v>
          </cell>
          <cell r="AR443">
            <v>2</v>
          </cell>
        </row>
        <row r="444">
          <cell r="AE444">
            <v>97527</v>
          </cell>
          <cell r="AF444">
            <v>24</v>
          </cell>
          <cell r="AG444">
            <v>0</v>
          </cell>
          <cell r="AH444" t="str">
            <v>C</v>
          </cell>
          <cell r="AI444" t="str">
            <v>RCP</v>
          </cell>
          <cell r="AJ444" t="str">
            <v xml:space="preserve"> </v>
          </cell>
          <cell r="AK444">
            <v>25.48979773815924</v>
          </cell>
          <cell r="AL444" t="str">
            <v>NC119</v>
          </cell>
          <cell r="AM444">
            <v>5</v>
          </cell>
          <cell r="AN444" t="str">
            <v>113679</v>
          </cell>
          <cell r="AO444" t="str">
            <v>MeB</v>
          </cell>
          <cell r="AP444" t="str">
            <v>Mecklenburg fine sandy loam, 2 to 8 percent slopes</v>
          </cell>
          <cell r="AQ444" t="str">
            <v>C</v>
          </cell>
          <cell r="AR444">
            <v>2</v>
          </cell>
        </row>
        <row r="445">
          <cell r="AE445">
            <v>97956</v>
          </cell>
          <cell r="AF445">
            <v>72</v>
          </cell>
          <cell r="AG445">
            <v>0</v>
          </cell>
          <cell r="AH445" t="str">
            <v>C</v>
          </cell>
          <cell r="AI445" t="str">
            <v>RCP</v>
          </cell>
          <cell r="AJ445" t="str">
            <v xml:space="preserve"> </v>
          </cell>
          <cell r="AK445">
            <v>13.78521467111422</v>
          </cell>
          <cell r="AL445" t="str">
            <v>NC119</v>
          </cell>
          <cell r="AM445">
            <v>5</v>
          </cell>
          <cell r="AN445" t="str">
            <v>113659</v>
          </cell>
          <cell r="AO445" t="str">
            <v>CeD2</v>
          </cell>
          <cell r="AP445" t="str">
            <v>Cecil sandy clay loam, 8 to 15 percent slopes, eroded</v>
          </cell>
          <cell r="AQ445" t="str">
            <v>B</v>
          </cell>
          <cell r="AR445">
            <v>1</v>
          </cell>
        </row>
        <row r="446">
          <cell r="AE446">
            <v>98662</v>
          </cell>
          <cell r="AF446">
            <v>24</v>
          </cell>
          <cell r="AG446">
            <v>0</v>
          </cell>
          <cell r="AH446" t="str">
            <v>C</v>
          </cell>
          <cell r="AI446" t="str">
            <v>RCP</v>
          </cell>
          <cell r="AJ446" t="str">
            <v xml:space="preserve"> </v>
          </cell>
          <cell r="AK446">
            <v>209.37001386787739</v>
          </cell>
          <cell r="AL446" t="str">
            <v>NC119</v>
          </cell>
          <cell r="AM446">
            <v>5</v>
          </cell>
          <cell r="AN446" t="str">
            <v>113660</v>
          </cell>
          <cell r="AO446" t="str">
            <v>CuB</v>
          </cell>
          <cell r="AP446" t="str">
            <v>Cecil-Urban land complex, 2 to 8 percent slopes</v>
          </cell>
          <cell r="AQ446" t="str">
            <v>B</v>
          </cell>
          <cell r="AR446">
            <v>1</v>
          </cell>
        </row>
        <row r="447">
          <cell r="AE447">
            <v>98663</v>
          </cell>
          <cell r="AF447">
            <v>18</v>
          </cell>
          <cell r="AG447">
            <v>0</v>
          </cell>
          <cell r="AH447" t="str">
            <v>C</v>
          </cell>
          <cell r="AI447" t="str">
            <v>RCP</v>
          </cell>
          <cell r="AJ447" t="str">
            <v xml:space="preserve"> </v>
          </cell>
          <cell r="AK447">
            <v>27.790945659824871</v>
          </cell>
          <cell r="AL447" t="str">
            <v>NC119</v>
          </cell>
          <cell r="AM447">
            <v>5</v>
          </cell>
          <cell r="AN447" t="str">
            <v>113659</v>
          </cell>
          <cell r="AO447" t="str">
            <v>CeD2</v>
          </cell>
          <cell r="AP447" t="str">
            <v>Cecil sandy clay loam, 8 to 15 percent slopes, eroded</v>
          </cell>
          <cell r="AQ447" t="str">
            <v>B</v>
          </cell>
          <cell r="AR447">
            <v>1</v>
          </cell>
        </row>
        <row r="448">
          <cell r="AE448">
            <v>98664</v>
          </cell>
          <cell r="AF448">
            <v>18</v>
          </cell>
          <cell r="AG448">
            <v>0</v>
          </cell>
          <cell r="AH448" t="str">
            <v>C</v>
          </cell>
          <cell r="AI448" t="str">
            <v>RCP</v>
          </cell>
          <cell r="AJ448" t="str">
            <v xml:space="preserve"> </v>
          </cell>
          <cell r="AK448">
            <v>115.1513020437381</v>
          </cell>
          <cell r="AL448" t="str">
            <v>NC119</v>
          </cell>
          <cell r="AM448">
            <v>5</v>
          </cell>
          <cell r="AN448" t="str">
            <v>113659</v>
          </cell>
          <cell r="AO448" t="str">
            <v>CeD2</v>
          </cell>
          <cell r="AP448" t="str">
            <v>Cecil sandy clay loam, 8 to 15 percent slopes, eroded</v>
          </cell>
          <cell r="AQ448" t="str">
            <v>B</v>
          </cell>
          <cell r="AR448">
            <v>1</v>
          </cell>
        </row>
        <row r="449">
          <cell r="AE449">
            <v>98761</v>
          </cell>
          <cell r="AF449">
            <v>18</v>
          </cell>
          <cell r="AG449">
            <v>0</v>
          </cell>
          <cell r="AH449" t="str">
            <v>C</v>
          </cell>
          <cell r="AI449" t="str">
            <v>RCP</v>
          </cell>
          <cell r="AJ449" t="str">
            <v xml:space="preserve"> </v>
          </cell>
          <cell r="AK449">
            <v>106.024781417738</v>
          </cell>
          <cell r="AL449" t="str">
            <v>NC119</v>
          </cell>
          <cell r="AM449">
            <v>5</v>
          </cell>
          <cell r="AN449" t="str">
            <v>113660</v>
          </cell>
          <cell r="AO449" t="str">
            <v>CuB</v>
          </cell>
          <cell r="AP449" t="str">
            <v>Cecil-Urban land complex, 2 to 8 percent slopes</v>
          </cell>
          <cell r="AQ449" t="str">
            <v>B</v>
          </cell>
          <cell r="AR449">
            <v>1</v>
          </cell>
        </row>
        <row r="450">
          <cell r="AE450">
            <v>99188</v>
          </cell>
          <cell r="AF450">
            <v>833</v>
          </cell>
          <cell r="AG450">
            <v>0</v>
          </cell>
          <cell r="AH450" t="str">
            <v>C</v>
          </cell>
          <cell r="AI450" t="str">
            <v>CMP</v>
          </cell>
          <cell r="AJ450" t="str">
            <v xml:space="preserve"> </v>
          </cell>
          <cell r="AK450">
            <v>118.1555471533582</v>
          </cell>
          <cell r="AL450" t="str">
            <v>NC119</v>
          </cell>
          <cell r="AM450">
            <v>5</v>
          </cell>
          <cell r="AN450" t="str">
            <v>113677</v>
          </cell>
          <cell r="AO450" t="str">
            <v>MO</v>
          </cell>
          <cell r="AP450" t="str">
            <v>Monacan loam</v>
          </cell>
          <cell r="AQ450" t="str">
            <v>C</v>
          </cell>
          <cell r="AR450">
            <v>2</v>
          </cell>
        </row>
        <row r="451">
          <cell r="AE451">
            <v>99849</v>
          </cell>
          <cell r="AF451">
            <v>18</v>
          </cell>
          <cell r="AG451">
            <v>0</v>
          </cell>
          <cell r="AH451" t="str">
            <v>C</v>
          </cell>
          <cell r="AI451" t="str">
            <v>RCP</v>
          </cell>
          <cell r="AJ451" t="str">
            <v xml:space="preserve"> </v>
          </cell>
          <cell r="AK451">
            <v>23.232984173081981</v>
          </cell>
          <cell r="AL451" t="str">
            <v>NC119</v>
          </cell>
          <cell r="AM451">
            <v>5</v>
          </cell>
          <cell r="AN451" t="str">
            <v>113671</v>
          </cell>
          <cell r="AO451" t="str">
            <v>HeB</v>
          </cell>
          <cell r="AP451" t="str">
            <v>Helena sandy loam, 2 to 8 percent slopes</v>
          </cell>
          <cell r="AQ451" t="str">
            <v>C</v>
          </cell>
          <cell r="AR451">
            <v>2</v>
          </cell>
        </row>
        <row r="452">
          <cell r="AE452">
            <v>99850</v>
          </cell>
          <cell r="AF452">
            <v>15</v>
          </cell>
          <cell r="AG452">
            <v>0</v>
          </cell>
          <cell r="AH452" t="str">
            <v>C</v>
          </cell>
          <cell r="AI452" t="str">
            <v>RCP</v>
          </cell>
          <cell r="AJ452" t="str">
            <v xml:space="preserve"> </v>
          </cell>
          <cell r="AK452">
            <v>137.6818828481461</v>
          </cell>
          <cell r="AL452" t="str">
            <v>NC119</v>
          </cell>
          <cell r="AM452">
            <v>5</v>
          </cell>
          <cell r="AN452" t="str">
            <v>113671</v>
          </cell>
          <cell r="AO452" t="str">
            <v>HeB</v>
          </cell>
          <cell r="AP452" t="str">
            <v>Helena sandy loam, 2 to 8 percent slopes</v>
          </cell>
          <cell r="AQ452" t="str">
            <v>C</v>
          </cell>
          <cell r="AR452">
            <v>2</v>
          </cell>
        </row>
        <row r="453">
          <cell r="AE453">
            <v>99855</v>
          </cell>
          <cell r="AF453">
            <v>12</v>
          </cell>
          <cell r="AG453">
            <v>0</v>
          </cell>
          <cell r="AH453" t="str">
            <v>C</v>
          </cell>
          <cell r="AI453" t="str">
            <v>RCP</v>
          </cell>
          <cell r="AJ453" t="str">
            <v xml:space="preserve"> </v>
          </cell>
          <cell r="AK453">
            <v>39.783580265380991</v>
          </cell>
          <cell r="AL453" t="str">
            <v>NC119</v>
          </cell>
          <cell r="AM453">
            <v>5</v>
          </cell>
          <cell r="AN453" t="str">
            <v>113660</v>
          </cell>
          <cell r="AO453" t="str">
            <v>CuB</v>
          </cell>
          <cell r="AP453" t="str">
            <v>Cecil-Urban land complex, 2 to 8 percent slopes</v>
          </cell>
          <cell r="AQ453" t="str">
            <v>B</v>
          </cell>
          <cell r="AR453">
            <v>1</v>
          </cell>
        </row>
        <row r="454">
          <cell r="AE454">
            <v>99868</v>
          </cell>
          <cell r="AF454">
            <v>30</v>
          </cell>
          <cell r="AG454">
            <v>0</v>
          </cell>
          <cell r="AH454" t="str">
            <v>C</v>
          </cell>
          <cell r="AI454" t="str">
            <v>RCP</v>
          </cell>
          <cell r="AJ454" t="str">
            <v xml:space="preserve"> </v>
          </cell>
          <cell r="AK454">
            <v>60.0052844863988</v>
          </cell>
          <cell r="AL454" t="str">
            <v>NC119</v>
          </cell>
          <cell r="AM454">
            <v>5</v>
          </cell>
          <cell r="AN454" t="str">
            <v>113671</v>
          </cell>
          <cell r="AO454" t="str">
            <v>HeB</v>
          </cell>
          <cell r="AP454" t="str">
            <v>Helena sandy loam, 2 to 8 percent slopes</v>
          </cell>
          <cell r="AQ454" t="str">
            <v>C</v>
          </cell>
          <cell r="AR454">
            <v>2</v>
          </cell>
        </row>
        <row r="455">
          <cell r="AE455">
            <v>99869</v>
          </cell>
          <cell r="AF455">
            <v>30</v>
          </cell>
          <cell r="AG455">
            <v>0</v>
          </cell>
          <cell r="AH455" t="str">
            <v>C</v>
          </cell>
          <cell r="AI455" t="str">
            <v>RCP</v>
          </cell>
          <cell r="AJ455" t="str">
            <v xml:space="preserve"> </v>
          </cell>
          <cell r="AK455">
            <v>208.10974963859869</v>
          </cell>
          <cell r="AL455" t="str">
            <v>NC119</v>
          </cell>
          <cell r="AM455">
            <v>5</v>
          </cell>
          <cell r="AN455" t="str">
            <v>113671</v>
          </cell>
          <cell r="AO455" t="str">
            <v>HeB</v>
          </cell>
          <cell r="AP455" t="str">
            <v>Helena sandy loam, 2 to 8 percent slopes</v>
          </cell>
          <cell r="AQ455" t="str">
            <v>C</v>
          </cell>
          <cell r="AR455">
            <v>2</v>
          </cell>
        </row>
        <row r="456">
          <cell r="AE456">
            <v>99914</v>
          </cell>
          <cell r="AF456">
            <v>30</v>
          </cell>
          <cell r="AG456">
            <v>0</v>
          </cell>
          <cell r="AH456" t="str">
            <v>C</v>
          </cell>
          <cell r="AI456" t="str">
            <v>RCP</v>
          </cell>
          <cell r="AJ456" t="str">
            <v xml:space="preserve"> </v>
          </cell>
          <cell r="AK456">
            <v>18.283246325188699</v>
          </cell>
          <cell r="AL456" t="str">
            <v>NC119</v>
          </cell>
          <cell r="AM456">
            <v>5</v>
          </cell>
          <cell r="AN456" t="str">
            <v>113671</v>
          </cell>
          <cell r="AO456" t="str">
            <v>HeB</v>
          </cell>
          <cell r="AP456" t="str">
            <v>Helena sandy loam, 2 to 8 percent slopes</v>
          </cell>
          <cell r="AQ456" t="str">
            <v>C</v>
          </cell>
          <cell r="AR456">
            <v>2</v>
          </cell>
        </row>
        <row r="457">
          <cell r="AE457">
            <v>100162</v>
          </cell>
          <cell r="AF457">
            <v>54</v>
          </cell>
          <cell r="AG457">
            <v>0</v>
          </cell>
          <cell r="AH457" t="str">
            <v>C</v>
          </cell>
          <cell r="AI457" t="str">
            <v>RCP</v>
          </cell>
          <cell r="AJ457" t="str">
            <v xml:space="preserve"> </v>
          </cell>
          <cell r="AK457">
            <v>80.065332595506689</v>
          </cell>
          <cell r="AL457" t="str">
            <v>NC119</v>
          </cell>
          <cell r="AM457">
            <v>5</v>
          </cell>
          <cell r="AN457" t="str">
            <v>113672</v>
          </cell>
          <cell r="AO457" t="str">
            <v>HuB</v>
          </cell>
          <cell r="AP457" t="str">
            <v>Helena-Urban land complex, 2 to 8 percent slopes</v>
          </cell>
          <cell r="AQ457" t="str">
            <v>C</v>
          </cell>
          <cell r="AR457">
            <v>2</v>
          </cell>
        </row>
        <row r="458">
          <cell r="AE458">
            <v>100163</v>
          </cell>
          <cell r="AF458">
            <v>54</v>
          </cell>
          <cell r="AG458">
            <v>0</v>
          </cell>
          <cell r="AH458" t="str">
            <v>C</v>
          </cell>
          <cell r="AI458" t="str">
            <v>RCP</v>
          </cell>
          <cell r="AJ458" t="str">
            <v xml:space="preserve"> </v>
          </cell>
          <cell r="AK458">
            <v>79.623401499791356</v>
          </cell>
          <cell r="AL458" t="str">
            <v>NC119</v>
          </cell>
          <cell r="AM458">
            <v>5</v>
          </cell>
          <cell r="AN458" t="str">
            <v>113672</v>
          </cell>
          <cell r="AO458" t="str">
            <v>HuB</v>
          </cell>
          <cell r="AP458" t="str">
            <v>Helena-Urban land complex, 2 to 8 percent slopes</v>
          </cell>
          <cell r="AQ458" t="str">
            <v>C</v>
          </cell>
          <cell r="AR458">
            <v>2</v>
          </cell>
        </row>
        <row r="459">
          <cell r="AE459">
            <v>100608</v>
          </cell>
          <cell r="AF459">
            <v>30</v>
          </cell>
          <cell r="AG459">
            <v>0</v>
          </cell>
          <cell r="AH459" t="str">
            <v>C</v>
          </cell>
          <cell r="AI459" t="str">
            <v>RCP</v>
          </cell>
          <cell r="AJ459" t="str">
            <v xml:space="preserve"> </v>
          </cell>
          <cell r="AK459">
            <v>187.9822389880143</v>
          </cell>
          <cell r="AL459" t="str">
            <v>NC119</v>
          </cell>
          <cell r="AM459">
            <v>5</v>
          </cell>
          <cell r="AN459" t="str">
            <v>113661</v>
          </cell>
          <cell r="AO459" t="str">
            <v>CuD</v>
          </cell>
          <cell r="AP459" t="str">
            <v>Cecil-Urban land complex, 8 to 15 percent slopes</v>
          </cell>
          <cell r="AQ459" t="str">
            <v>B</v>
          </cell>
          <cell r="AR459">
            <v>1</v>
          </cell>
        </row>
        <row r="460">
          <cell r="AE460">
            <v>100735</v>
          </cell>
          <cell r="AF460">
            <v>24</v>
          </cell>
          <cell r="AG460">
            <v>0</v>
          </cell>
          <cell r="AH460" t="str">
            <v>C</v>
          </cell>
          <cell r="AI460" t="str">
            <v>RCP</v>
          </cell>
          <cell r="AJ460" t="str">
            <v xml:space="preserve"> </v>
          </cell>
          <cell r="AK460">
            <v>296.24573153429043</v>
          </cell>
          <cell r="AL460" t="str">
            <v>NC119</v>
          </cell>
          <cell r="AM460">
            <v>5</v>
          </cell>
          <cell r="AN460" t="str">
            <v>113681</v>
          </cell>
          <cell r="AO460" t="str">
            <v>MkB</v>
          </cell>
          <cell r="AP460" t="str">
            <v>Mecklenburg-Urban land complex, 2 to 8 percent slopes</v>
          </cell>
          <cell r="AQ460" t="str">
            <v>C</v>
          </cell>
          <cell r="AR460">
            <v>2</v>
          </cell>
        </row>
        <row r="461">
          <cell r="AE461">
            <v>100788</v>
          </cell>
          <cell r="AF461">
            <v>15</v>
          </cell>
          <cell r="AG461">
            <v>0</v>
          </cell>
          <cell r="AH461" t="str">
            <v>C</v>
          </cell>
          <cell r="AI461" t="str">
            <v>RCP</v>
          </cell>
          <cell r="AJ461" t="str">
            <v xml:space="preserve"> </v>
          </cell>
          <cell r="AK461">
            <v>17.986790784454179</v>
          </cell>
          <cell r="AL461" t="str">
            <v>NC119</v>
          </cell>
          <cell r="AM461">
            <v>5</v>
          </cell>
          <cell r="AN461" t="str">
            <v>113660</v>
          </cell>
          <cell r="AO461" t="str">
            <v>CuB</v>
          </cell>
          <cell r="AP461" t="str">
            <v>Cecil-Urban land complex, 2 to 8 percent slopes</v>
          </cell>
          <cell r="AQ461" t="str">
            <v>B</v>
          </cell>
          <cell r="AR461">
            <v>1</v>
          </cell>
        </row>
        <row r="462">
          <cell r="AE462">
            <v>100794</v>
          </cell>
          <cell r="AF462">
            <v>15</v>
          </cell>
          <cell r="AG462">
            <v>0</v>
          </cell>
          <cell r="AH462" t="str">
            <v>C</v>
          </cell>
          <cell r="AI462" t="str">
            <v>RCP</v>
          </cell>
          <cell r="AJ462" t="str">
            <v xml:space="preserve"> </v>
          </cell>
          <cell r="AK462">
            <v>7.326991327849095</v>
          </cell>
          <cell r="AL462" t="str">
            <v>NC119</v>
          </cell>
          <cell r="AM462">
            <v>5</v>
          </cell>
          <cell r="AN462" t="str">
            <v>113660</v>
          </cell>
          <cell r="AO462" t="str">
            <v>CuB</v>
          </cell>
          <cell r="AP462" t="str">
            <v>Cecil-Urban land complex, 2 to 8 percent slopes</v>
          </cell>
          <cell r="AQ462" t="str">
            <v>B</v>
          </cell>
          <cell r="AR462">
            <v>1</v>
          </cell>
        </row>
        <row r="463">
          <cell r="AE463">
            <v>100945</v>
          </cell>
          <cell r="AF463">
            <v>0</v>
          </cell>
          <cell r="AG463">
            <v>0</v>
          </cell>
          <cell r="AH463" t="str">
            <v>C</v>
          </cell>
          <cell r="AI463" t="str">
            <v>RCP</v>
          </cell>
          <cell r="AJ463" t="str">
            <v xml:space="preserve"> </v>
          </cell>
          <cell r="AK463">
            <v>596.8725316973447</v>
          </cell>
          <cell r="AL463" t="str">
            <v>NC119</v>
          </cell>
          <cell r="AM463">
            <v>5</v>
          </cell>
          <cell r="AN463" t="str">
            <v>113677</v>
          </cell>
          <cell r="AO463" t="str">
            <v>MO</v>
          </cell>
          <cell r="AP463" t="str">
            <v>Monacan loam</v>
          </cell>
          <cell r="AQ463" t="str">
            <v>C</v>
          </cell>
          <cell r="AR463">
            <v>2</v>
          </cell>
        </row>
        <row r="464">
          <cell r="AE464">
            <v>101010</v>
          </cell>
          <cell r="AF464">
            <v>18</v>
          </cell>
          <cell r="AG464">
            <v>0</v>
          </cell>
          <cell r="AH464" t="str">
            <v>C</v>
          </cell>
          <cell r="AI464" t="str">
            <v>RCP</v>
          </cell>
          <cell r="AJ464" t="str">
            <v xml:space="preserve"> </v>
          </cell>
          <cell r="AK464">
            <v>28.399229529584431</v>
          </cell>
          <cell r="AL464" t="str">
            <v>NC119</v>
          </cell>
          <cell r="AM464">
            <v>5</v>
          </cell>
          <cell r="AN464" t="str">
            <v>113693</v>
          </cell>
          <cell r="AO464" t="str">
            <v>WkD</v>
          </cell>
          <cell r="AP464" t="str">
            <v>Wilkes loam, 8 to 15 percent slopes</v>
          </cell>
          <cell r="AQ464" t="str">
            <v>D</v>
          </cell>
          <cell r="AR464">
            <v>4</v>
          </cell>
        </row>
        <row r="465">
          <cell r="AE465">
            <v>101011</v>
          </cell>
          <cell r="AF465">
            <v>18</v>
          </cell>
          <cell r="AG465">
            <v>0</v>
          </cell>
          <cell r="AH465" t="str">
            <v>C</v>
          </cell>
          <cell r="AI465" t="str">
            <v>RCP</v>
          </cell>
          <cell r="AJ465" t="str">
            <v xml:space="preserve"> </v>
          </cell>
          <cell r="AK465">
            <v>13.024931625576359</v>
          </cell>
          <cell r="AL465" t="str">
            <v>NC119</v>
          </cell>
          <cell r="AM465">
            <v>5</v>
          </cell>
          <cell r="AN465" t="str">
            <v>113693</v>
          </cell>
          <cell r="AO465" t="str">
            <v>WkD</v>
          </cell>
          <cell r="AP465" t="str">
            <v>Wilkes loam, 8 to 15 percent slopes</v>
          </cell>
          <cell r="AQ465" t="str">
            <v>D</v>
          </cell>
          <cell r="AR465">
            <v>4</v>
          </cell>
        </row>
        <row r="466">
          <cell r="AE466">
            <v>101171</v>
          </cell>
          <cell r="AF466">
            <v>30</v>
          </cell>
          <cell r="AG466">
            <v>0</v>
          </cell>
          <cell r="AH466" t="str">
            <v>C</v>
          </cell>
          <cell r="AI466" t="str">
            <v>RCP</v>
          </cell>
          <cell r="AJ466" t="str">
            <v xml:space="preserve"> </v>
          </cell>
          <cell r="AK466">
            <v>154.46208801832441</v>
          </cell>
          <cell r="AL466" t="str">
            <v>NC119</v>
          </cell>
          <cell r="AM466">
            <v>5</v>
          </cell>
          <cell r="AN466" t="str">
            <v>113658</v>
          </cell>
          <cell r="AO466" t="str">
            <v>CeB2</v>
          </cell>
          <cell r="AP466" t="str">
            <v>Cecil sandy clay loam, 2 to 8 percent slopes, eroded</v>
          </cell>
          <cell r="AQ466" t="str">
            <v>B</v>
          </cell>
          <cell r="AR466">
            <v>1</v>
          </cell>
        </row>
        <row r="467">
          <cell r="AE467">
            <v>101172</v>
          </cell>
          <cell r="AF467">
            <v>18</v>
          </cell>
          <cell r="AG467">
            <v>0</v>
          </cell>
          <cell r="AH467" t="str">
            <v>C</v>
          </cell>
          <cell r="AI467" t="str">
            <v>RCP</v>
          </cell>
          <cell r="AJ467" t="str">
            <v xml:space="preserve"> </v>
          </cell>
          <cell r="AK467">
            <v>23.787590108507789</v>
          </cell>
          <cell r="AL467" t="str">
            <v>NC119</v>
          </cell>
          <cell r="AM467">
            <v>5</v>
          </cell>
          <cell r="AN467" t="str">
            <v>113658</v>
          </cell>
          <cell r="AO467" t="str">
            <v>CeB2</v>
          </cell>
          <cell r="AP467" t="str">
            <v>Cecil sandy clay loam, 2 to 8 percent slopes, eroded</v>
          </cell>
          <cell r="AQ467" t="str">
            <v>B</v>
          </cell>
          <cell r="AR467">
            <v>1</v>
          </cell>
        </row>
        <row r="468">
          <cell r="AE468">
            <v>101340</v>
          </cell>
          <cell r="AF468">
            <v>48</v>
          </cell>
          <cell r="AG468">
            <v>0</v>
          </cell>
          <cell r="AH468" t="str">
            <v>C</v>
          </cell>
          <cell r="AI468" t="str">
            <v>RCP</v>
          </cell>
          <cell r="AJ468" t="str">
            <v xml:space="preserve"> </v>
          </cell>
          <cell r="AK468">
            <v>107.1989121558782</v>
          </cell>
          <cell r="AL468" t="str">
            <v>NC119</v>
          </cell>
          <cell r="AM468">
            <v>5</v>
          </cell>
          <cell r="AN468" t="str">
            <v>113659</v>
          </cell>
          <cell r="AO468" t="str">
            <v>CeD2</v>
          </cell>
          <cell r="AP468" t="str">
            <v>Cecil sandy clay loam, 8 to 15 percent slopes, eroded</v>
          </cell>
          <cell r="AQ468" t="str">
            <v>B</v>
          </cell>
          <cell r="AR468">
            <v>1</v>
          </cell>
        </row>
        <row r="469">
          <cell r="AE469">
            <v>101352</v>
          </cell>
          <cell r="AF469">
            <v>48</v>
          </cell>
          <cell r="AG469">
            <v>84</v>
          </cell>
          <cell r="AH469" t="str">
            <v>R</v>
          </cell>
          <cell r="AI469" t="str">
            <v>RCP</v>
          </cell>
          <cell r="AJ469" t="str">
            <v xml:space="preserve"> </v>
          </cell>
          <cell r="AK469">
            <v>27.955995337377409</v>
          </cell>
          <cell r="AL469" t="str">
            <v>NC119</v>
          </cell>
          <cell r="AM469">
            <v>5</v>
          </cell>
          <cell r="AN469" t="str">
            <v>113681</v>
          </cell>
          <cell r="AO469" t="str">
            <v>MkB</v>
          </cell>
          <cell r="AP469" t="str">
            <v>Mecklenburg-Urban land complex, 2 to 8 percent slopes</v>
          </cell>
          <cell r="AQ469" t="str">
            <v>C</v>
          </cell>
          <cell r="AR469">
            <v>2</v>
          </cell>
        </row>
        <row r="470">
          <cell r="AE470">
            <v>101353</v>
          </cell>
          <cell r="AF470">
            <v>48</v>
          </cell>
          <cell r="AG470">
            <v>84</v>
          </cell>
          <cell r="AH470" t="str">
            <v>R</v>
          </cell>
          <cell r="AI470" t="str">
            <v>RCP</v>
          </cell>
          <cell r="AJ470" t="str">
            <v xml:space="preserve"> </v>
          </cell>
          <cell r="AK470">
            <v>50.399580939589818</v>
          </cell>
          <cell r="AL470" t="str">
            <v>NC119</v>
          </cell>
          <cell r="AM470">
            <v>5</v>
          </cell>
          <cell r="AN470" t="str">
            <v>113681</v>
          </cell>
          <cell r="AO470" t="str">
            <v>MkB</v>
          </cell>
          <cell r="AP470" t="str">
            <v>Mecklenburg-Urban land complex, 2 to 8 percent slopes</v>
          </cell>
          <cell r="AQ470" t="str">
            <v>C</v>
          </cell>
          <cell r="AR470">
            <v>2</v>
          </cell>
        </row>
        <row r="471">
          <cell r="AE471">
            <v>101354</v>
          </cell>
          <cell r="AF471">
            <v>72</v>
          </cell>
          <cell r="AG471">
            <v>0</v>
          </cell>
          <cell r="AH471" t="str">
            <v>C</v>
          </cell>
          <cell r="AI471" t="str">
            <v>RCP</v>
          </cell>
          <cell r="AJ471" t="str">
            <v xml:space="preserve"> </v>
          </cell>
          <cell r="AK471">
            <v>58.219386577745908</v>
          </cell>
          <cell r="AL471" t="str">
            <v>NC119</v>
          </cell>
          <cell r="AM471">
            <v>5</v>
          </cell>
          <cell r="AN471" t="str">
            <v>113681</v>
          </cell>
          <cell r="AO471" t="str">
            <v>MkB</v>
          </cell>
          <cell r="AP471" t="str">
            <v>Mecklenburg-Urban land complex, 2 to 8 percent slopes</v>
          </cell>
          <cell r="AQ471" t="str">
            <v>C</v>
          </cell>
          <cell r="AR471">
            <v>2</v>
          </cell>
        </row>
        <row r="472">
          <cell r="AE472">
            <v>101949</v>
          </cell>
          <cell r="AF472">
            <v>15</v>
          </cell>
          <cell r="AG472">
            <v>0</v>
          </cell>
          <cell r="AH472" t="str">
            <v>C</v>
          </cell>
          <cell r="AI472" t="str">
            <v>RCP</v>
          </cell>
          <cell r="AJ472" t="str">
            <v xml:space="preserve"> </v>
          </cell>
          <cell r="AK472">
            <v>23.68615419233376</v>
          </cell>
          <cell r="AL472" t="str">
            <v>NC119</v>
          </cell>
          <cell r="AM472">
            <v>5</v>
          </cell>
          <cell r="AN472" t="str">
            <v>113681</v>
          </cell>
          <cell r="AO472" t="str">
            <v>MkB</v>
          </cell>
          <cell r="AP472" t="str">
            <v>Mecklenburg-Urban land complex, 2 to 8 percent slopes</v>
          </cell>
          <cell r="AQ472" t="str">
            <v>C</v>
          </cell>
          <cell r="AR472">
            <v>2</v>
          </cell>
        </row>
        <row r="473">
          <cell r="AE473">
            <v>102163</v>
          </cell>
          <cell r="AF473">
            <v>18</v>
          </cell>
          <cell r="AG473">
            <v>0</v>
          </cell>
          <cell r="AH473" t="str">
            <v>C</v>
          </cell>
          <cell r="AI473" t="str">
            <v>RCP</v>
          </cell>
          <cell r="AJ473" t="str">
            <v xml:space="preserve"> </v>
          </cell>
          <cell r="AK473">
            <v>50.779057064949363</v>
          </cell>
          <cell r="AL473" t="str">
            <v>NC119</v>
          </cell>
          <cell r="AM473">
            <v>5</v>
          </cell>
          <cell r="AN473" t="str">
            <v>113660</v>
          </cell>
          <cell r="AO473" t="str">
            <v>CuB</v>
          </cell>
          <cell r="AP473" t="str">
            <v>Cecil-Urban land complex, 2 to 8 percent slopes</v>
          </cell>
          <cell r="AQ473" t="str">
            <v>B</v>
          </cell>
          <cell r="AR473">
            <v>1</v>
          </cell>
        </row>
        <row r="474">
          <cell r="AE474">
            <v>102510</v>
          </cell>
          <cell r="AF474">
            <v>15</v>
          </cell>
          <cell r="AG474">
            <v>0</v>
          </cell>
          <cell r="AH474" t="str">
            <v>C</v>
          </cell>
          <cell r="AI474" t="str">
            <v>RCP</v>
          </cell>
          <cell r="AJ474" t="str">
            <v xml:space="preserve"> </v>
          </cell>
          <cell r="AK474">
            <v>28.509623239907231</v>
          </cell>
          <cell r="AL474" t="str">
            <v>NC119</v>
          </cell>
          <cell r="AM474">
            <v>5</v>
          </cell>
          <cell r="AN474" t="str">
            <v>113660</v>
          </cell>
          <cell r="AO474" t="str">
            <v>CuB</v>
          </cell>
          <cell r="AP474" t="str">
            <v>Cecil-Urban land complex, 2 to 8 percent slopes</v>
          </cell>
          <cell r="AQ474" t="str">
            <v>B</v>
          </cell>
          <cell r="AR474">
            <v>1</v>
          </cell>
        </row>
        <row r="475">
          <cell r="AE475">
            <v>102511</v>
          </cell>
          <cell r="AF475">
            <v>24</v>
          </cell>
          <cell r="AG475">
            <v>0</v>
          </cell>
          <cell r="AH475" t="str">
            <v>C</v>
          </cell>
          <cell r="AI475" t="str">
            <v>RCP</v>
          </cell>
          <cell r="AJ475" t="str">
            <v xml:space="preserve"> </v>
          </cell>
          <cell r="AK475">
            <v>78.129211014710307</v>
          </cell>
          <cell r="AL475" t="str">
            <v>NC119</v>
          </cell>
          <cell r="AM475">
            <v>5</v>
          </cell>
          <cell r="AN475" t="str">
            <v>113660</v>
          </cell>
          <cell r="AO475" t="str">
            <v>CuB</v>
          </cell>
          <cell r="AP475" t="str">
            <v>Cecil-Urban land complex, 2 to 8 percent slopes</v>
          </cell>
          <cell r="AQ475" t="str">
            <v>B</v>
          </cell>
          <cell r="AR475">
            <v>1</v>
          </cell>
        </row>
        <row r="476">
          <cell r="AE476">
            <v>102512</v>
          </cell>
          <cell r="AF476">
            <v>24</v>
          </cell>
          <cell r="AG476">
            <v>0</v>
          </cell>
          <cell r="AH476" t="str">
            <v>C</v>
          </cell>
          <cell r="AI476" t="str">
            <v>RCP</v>
          </cell>
          <cell r="AJ476" t="str">
            <v xml:space="preserve"> </v>
          </cell>
          <cell r="AK476">
            <v>27.50980489799737</v>
          </cell>
          <cell r="AL476" t="str">
            <v>NC119</v>
          </cell>
          <cell r="AM476">
            <v>5</v>
          </cell>
          <cell r="AN476" t="str">
            <v>113660</v>
          </cell>
          <cell r="AO476" t="str">
            <v>CuB</v>
          </cell>
          <cell r="AP476" t="str">
            <v>Cecil-Urban land complex, 2 to 8 percent slopes</v>
          </cell>
          <cell r="AQ476" t="str">
            <v>B</v>
          </cell>
          <cell r="AR476">
            <v>1</v>
          </cell>
        </row>
        <row r="477">
          <cell r="AE477">
            <v>102513</v>
          </cell>
          <cell r="AF477">
            <v>18</v>
          </cell>
          <cell r="AG477">
            <v>0</v>
          </cell>
          <cell r="AH477" t="str">
            <v>C</v>
          </cell>
          <cell r="AI477" t="str">
            <v>RCP</v>
          </cell>
          <cell r="AJ477" t="str">
            <v xml:space="preserve"> </v>
          </cell>
          <cell r="AK477">
            <v>105.9454246646701</v>
          </cell>
          <cell r="AL477" t="str">
            <v>NC119</v>
          </cell>
          <cell r="AM477">
            <v>5</v>
          </cell>
          <cell r="AN477" t="str">
            <v>113660</v>
          </cell>
          <cell r="AO477" t="str">
            <v>CuB</v>
          </cell>
          <cell r="AP477" t="str">
            <v>Cecil-Urban land complex, 2 to 8 percent slopes</v>
          </cell>
          <cell r="AQ477" t="str">
            <v>B</v>
          </cell>
          <cell r="AR477">
            <v>1</v>
          </cell>
        </row>
        <row r="478">
          <cell r="AE478">
            <v>102514</v>
          </cell>
          <cell r="AF478">
            <v>15</v>
          </cell>
          <cell r="AG478">
            <v>0</v>
          </cell>
          <cell r="AH478" t="str">
            <v>C</v>
          </cell>
          <cell r="AI478" t="str">
            <v>RCP</v>
          </cell>
          <cell r="AJ478" t="str">
            <v xml:space="preserve"> </v>
          </cell>
          <cell r="AK478">
            <v>52.048683449540647</v>
          </cell>
          <cell r="AL478" t="str">
            <v>NC119</v>
          </cell>
          <cell r="AM478">
            <v>5</v>
          </cell>
          <cell r="AN478" t="str">
            <v>113660</v>
          </cell>
          <cell r="AO478" t="str">
            <v>CuB</v>
          </cell>
          <cell r="AP478" t="str">
            <v>Cecil-Urban land complex, 2 to 8 percent slopes</v>
          </cell>
          <cell r="AQ478" t="str">
            <v>B</v>
          </cell>
          <cell r="AR478">
            <v>1</v>
          </cell>
        </row>
        <row r="479">
          <cell r="AE479">
            <v>102515</v>
          </cell>
          <cell r="AF479">
            <v>18</v>
          </cell>
          <cell r="AG479">
            <v>0</v>
          </cell>
          <cell r="AH479" t="str">
            <v>C</v>
          </cell>
          <cell r="AI479" t="str">
            <v>RCP</v>
          </cell>
          <cell r="AJ479" t="str">
            <v xml:space="preserve"> </v>
          </cell>
          <cell r="AK479">
            <v>208.58629600624309</v>
          </cell>
          <cell r="AL479" t="str">
            <v>NC119</v>
          </cell>
          <cell r="AM479">
            <v>5</v>
          </cell>
          <cell r="AN479" t="str">
            <v>113660</v>
          </cell>
          <cell r="AO479" t="str">
            <v>CuB</v>
          </cell>
          <cell r="AP479" t="str">
            <v>Cecil-Urban land complex, 2 to 8 percent slopes</v>
          </cell>
          <cell r="AQ479" t="str">
            <v>B</v>
          </cell>
          <cell r="AR479">
            <v>1</v>
          </cell>
        </row>
        <row r="480">
          <cell r="AE480">
            <v>102846</v>
          </cell>
          <cell r="AF480">
            <v>15</v>
          </cell>
          <cell r="AG480">
            <v>0</v>
          </cell>
          <cell r="AH480" t="str">
            <v>C</v>
          </cell>
          <cell r="AI480" t="str">
            <v>RCP</v>
          </cell>
          <cell r="AJ480" t="str">
            <v xml:space="preserve"> </v>
          </cell>
          <cell r="AK480">
            <v>156.50032244678189</v>
          </cell>
          <cell r="AL480" t="str">
            <v>NC119</v>
          </cell>
          <cell r="AM480">
            <v>5</v>
          </cell>
          <cell r="AN480" t="str">
            <v>113660</v>
          </cell>
          <cell r="AO480" t="str">
            <v>CuB</v>
          </cell>
          <cell r="AP480" t="str">
            <v>Cecil-Urban land complex, 2 to 8 percent slopes</v>
          </cell>
          <cell r="AQ480" t="str">
            <v>B</v>
          </cell>
          <cell r="AR480">
            <v>1</v>
          </cell>
        </row>
        <row r="481">
          <cell r="AE481">
            <v>103042</v>
          </cell>
          <cell r="AF481">
            <v>60</v>
          </cell>
          <cell r="AG481">
            <v>0</v>
          </cell>
          <cell r="AH481" t="str">
            <v>C</v>
          </cell>
          <cell r="AI481" t="str">
            <v>RCP</v>
          </cell>
          <cell r="AJ481" t="str">
            <v xml:space="preserve"> </v>
          </cell>
          <cell r="AK481">
            <v>200.383905097677</v>
          </cell>
          <cell r="AL481" t="str">
            <v>NC119</v>
          </cell>
          <cell r="AM481">
            <v>5</v>
          </cell>
          <cell r="AN481" t="str">
            <v>113677</v>
          </cell>
          <cell r="AO481" t="str">
            <v>MO</v>
          </cell>
          <cell r="AP481" t="str">
            <v>Monacan loam</v>
          </cell>
          <cell r="AQ481" t="str">
            <v>C</v>
          </cell>
          <cell r="AR481">
            <v>2</v>
          </cell>
        </row>
        <row r="482">
          <cell r="AE482">
            <v>103044</v>
          </cell>
          <cell r="AF482">
            <v>48</v>
          </cell>
          <cell r="AG482">
            <v>0</v>
          </cell>
          <cell r="AH482" t="str">
            <v>C</v>
          </cell>
          <cell r="AI482" t="str">
            <v>CMP</v>
          </cell>
          <cell r="AJ482" t="str">
            <v xml:space="preserve"> </v>
          </cell>
          <cell r="AK482">
            <v>24.261152900642269</v>
          </cell>
          <cell r="AL482" t="str">
            <v>NC119</v>
          </cell>
          <cell r="AM482">
            <v>5</v>
          </cell>
          <cell r="AN482" t="str">
            <v>113681</v>
          </cell>
          <cell r="AO482" t="str">
            <v>MkB</v>
          </cell>
          <cell r="AP482" t="str">
            <v>Mecklenburg-Urban land complex, 2 to 8 percent slopes</v>
          </cell>
          <cell r="AQ482" t="str">
            <v>C</v>
          </cell>
          <cell r="AR482">
            <v>2</v>
          </cell>
        </row>
        <row r="483">
          <cell r="AE483">
            <v>103186</v>
          </cell>
          <cell r="AF483">
            <v>15</v>
          </cell>
          <cell r="AG483">
            <v>0</v>
          </cell>
          <cell r="AH483" t="str">
            <v>C</v>
          </cell>
          <cell r="AI483" t="str">
            <v>RCP</v>
          </cell>
          <cell r="AJ483" t="str">
            <v xml:space="preserve"> </v>
          </cell>
          <cell r="AK483">
            <v>51.919268940274449</v>
          </cell>
          <cell r="AL483" t="str">
            <v>NC119</v>
          </cell>
          <cell r="AM483">
            <v>5</v>
          </cell>
          <cell r="AN483" t="str">
            <v>113688</v>
          </cell>
          <cell r="AO483" t="str">
            <v>Ur</v>
          </cell>
          <cell r="AP483" t="str">
            <v>Urban land</v>
          </cell>
          <cell r="AQ483" t="str">
            <v>N/A</v>
          </cell>
          <cell r="AR483">
            <v>4</v>
          </cell>
        </row>
        <row r="484">
          <cell r="AE484">
            <v>103187</v>
          </cell>
          <cell r="AF484">
            <v>15</v>
          </cell>
          <cell r="AG484">
            <v>0</v>
          </cell>
          <cell r="AH484" t="str">
            <v>C</v>
          </cell>
          <cell r="AI484" t="str">
            <v>RCP</v>
          </cell>
          <cell r="AJ484" t="str">
            <v xml:space="preserve"> </v>
          </cell>
          <cell r="AK484">
            <v>79.329238450931754</v>
          </cell>
          <cell r="AL484" t="str">
            <v>NC119</v>
          </cell>
          <cell r="AM484">
            <v>5</v>
          </cell>
          <cell r="AN484" t="str">
            <v>113688</v>
          </cell>
          <cell r="AO484" t="str">
            <v>Ur</v>
          </cell>
          <cell r="AP484" t="str">
            <v>Urban land</v>
          </cell>
          <cell r="AQ484" t="str">
            <v>N/A</v>
          </cell>
          <cell r="AR484">
            <v>4</v>
          </cell>
        </row>
        <row r="485">
          <cell r="AE485">
            <v>103620</v>
          </cell>
          <cell r="AF485">
            <v>15</v>
          </cell>
          <cell r="AG485">
            <v>0</v>
          </cell>
          <cell r="AH485" t="str">
            <v>C</v>
          </cell>
          <cell r="AI485" t="str">
            <v>RCP</v>
          </cell>
          <cell r="AJ485" t="str">
            <v xml:space="preserve"> </v>
          </cell>
          <cell r="AK485">
            <v>25.311684273124818</v>
          </cell>
          <cell r="AL485" t="str">
            <v>NC119</v>
          </cell>
          <cell r="AM485">
            <v>5</v>
          </cell>
          <cell r="AN485" t="str">
            <v>113683</v>
          </cell>
          <cell r="AO485" t="str">
            <v>PaE</v>
          </cell>
          <cell r="AP485" t="str">
            <v>Pacolet sandy loam, 15 to 25 percent slopes</v>
          </cell>
          <cell r="AQ485" t="str">
            <v>B</v>
          </cell>
          <cell r="AR485">
            <v>1</v>
          </cell>
        </row>
        <row r="486">
          <cell r="AE486">
            <v>103621</v>
          </cell>
          <cell r="AF486">
            <v>15</v>
          </cell>
          <cell r="AG486">
            <v>0</v>
          </cell>
          <cell r="AH486" t="str">
            <v>C</v>
          </cell>
          <cell r="AI486" t="str">
            <v>RCP</v>
          </cell>
          <cell r="AJ486" t="str">
            <v xml:space="preserve"> </v>
          </cell>
          <cell r="AK486">
            <v>42.932446711559074</v>
          </cell>
          <cell r="AL486" t="str">
            <v>NC119</v>
          </cell>
          <cell r="AM486">
            <v>5</v>
          </cell>
          <cell r="AN486" t="str">
            <v>113683</v>
          </cell>
          <cell r="AO486" t="str">
            <v>PaE</v>
          </cell>
          <cell r="AP486" t="str">
            <v>Pacolet sandy loam, 15 to 25 percent slopes</v>
          </cell>
          <cell r="AQ486" t="str">
            <v>B</v>
          </cell>
          <cell r="AR486">
            <v>1</v>
          </cell>
        </row>
        <row r="487">
          <cell r="AE487">
            <v>103622</v>
          </cell>
          <cell r="AF487">
            <v>15</v>
          </cell>
          <cell r="AG487">
            <v>0</v>
          </cell>
          <cell r="AH487" t="str">
            <v>C</v>
          </cell>
          <cell r="AI487" t="str">
            <v>RCP</v>
          </cell>
          <cell r="AJ487" t="str">
            <v xml:space="preserve"> </v>
          </cell>
          <cell r="AK487">
            <v>23.434681523807019</v>
          </cell>
          <cell r="AL487" t="str">
            <v>NC119</v>
          </cell>
          <cell r="AM487">
            <v>5</v>
          </cell>
          <cell r="AN487" t="str">
            <v>113683</v>
          </cell>
          <cell r="AO487" t="str">
            <v>PaE</v>
          </cell>
          <cell r="AP487" t="str">
            <v>Pacolet sandy loam, 15 to 25 percent slopes</v>
          </cell>
          <cell r="AQ487" t="str">
            <v>B</v>
          </cell>
          <cell r="AR487">
            <v>1</v>
          </cell>
        </row>
        <row r="488">
          <cell r="AE488">
            <v>103640</v>
          </cell>
          <cell r="AF488">
            <v>15</v>
          </cell>
          <cell r="AG488">
            <v>0</v>
          </cell>
          <cell r="AH488" t="str">
            <v>C</v>
          </cell>
          <cell r="AI488" t="str">
            <v>RCP</v>
          </cell>
          <cell r="AJ488" t="str">
            <v xml:space="preserve"> </v>
          </cell>
          <cell r="AK488">
            <v>25.696346959905341</v>
          </cell>
          <cell r="AL488" t="str">
            <v>NC119</v>
          </cell>
          <cell r="AM488">
            <v>5</v>
          </cell>
          <cell r="AN488" t="str">
            <v>113681</v>
          </cell>
          <cell r="AO488" t="str">
            <v>MkB</v>
          </cell>
          <cell r="AP488" t="str">
            <v>Mecklenburg-Urban land complex, 2 to 8 percent slopes</v>
          </cell>
          <cell r="AQ488" t="str">
            <v>C</v>
          </cell>
          <cell r="AR488">
            <v>2</v>
          </cell>
        </row>
        <row r="489">
          <cell r="AE489">
            <v>103641</v>
          </cell>
          <cell r="AF489">
            <v>15</v>
          </cell>
          <cell r="AG489">
            <v>0</v>
          </cell>
          <cell r="AH489" t="str">
            <v>C</v>
          </cell>
          <cell r="AI489" t="str">
            <v>RCP</v>
          </cell>
          <cell r="AJ489" t="str">
            <v xml:space="preserve"> </v>
          </cell>
          <cell r="AK489">
            <v>110.44683005496231</v>
          </cell>
          <cell r="AL489" t="str">
            <v>NC119</v>
          </cell>
          <cell r="AM489">
            <v>5</v>
          </cell>
          <cell r="AN489" t="str">
            <v>113681</v>
          </cell>
          <cell r="AO489" t="str">
            <v>MkB</v>
          </cell>
          <cell r="AP489" t="str">
            <v>Mecklenburg-Urban land complex, 2 to 8 percent slopes</v>
          </cell>
          <cell r="AQ489" t="str">
            <v>C</v>
          </cell>
          <cell r="AR489">
            <v>2</v>
          </cell>
        </row>
        <row r="490">
          <cell r="AE490">
            <v>103819</v>
          </cell>
          <cell r="AF490">
            <v>24</v>
          </cell>
          <cell r="AG490">
            <v>0</v>
          </cell>
          <cell r="AH490" t="str">
            <v>C</v>
          </cell>
          <cell r="AI490" t="str">
            <v>RCP</v>
          </cell>
          <cell r="AJ490" t="str">
            <v xml:space="preserve"> </v>
          </cell>
          <cell r="AK490">
            <v>196.68974808481869</v>
          </cell>
          <cell r="AL490" t="str">
            <v>NC119</v>
          </cell>
          <cell r="AM490">
            <v>5</v>
          </cell>
          <cell r="AN490" t="str">
            <v>113661</v>
          </cell>
          <cell r="AO490" t="str">
            <v>CuD</v>
          </cell>
          <cell r="AP490" t="str">
            <v>Cecil-Urban land complex, 8 to 15 percent slopes</v>
          </cell>
          <cell r="AQ490" t="str">
            <v>B</v>
          </cell>
          <cell r="AR490">
            <v>1</v>
          </cell>
        </row>
        <row r="491">
          <cell r="AE491">
            <v>103820</v>
          </cell>
          <cell r="AF491">
            <v>24</v>
          </cell>
          <cell r="AG491">
            <v>0</v>
          </cell>
          <cell r="AH491" t="str">
            <v>C</v>
          </cell>
          <cell r="AI491" t="str">
            <v>RCP</v>
          </cell>
          <cell r="AJ491" t="str">
            <v xml:space="preserve"> </v>
          </cell>
          <cell r="AK491">
            <v>417.26234294748218</v>
          </cell>
          <cell r="AL491" t="str">
            <v>NC119</v>
          </cell>
          <cell r="AM491">
            <v>5</v>
          </cell>
          <cell r="AN491" t="str">
            <v>113661</v>
          </cell>
          <cell r="AO491" t="str">
            <v>CuD</v>
          </cell>
          <cell r="AP491" t="str">
            <v>Cecil-Urban land complex, 8 to 15 percent slopes</v>
          </cell>
          <cell r="AQ491" t="str">
            <v>B</v>
          </cell>
          <cell r="AR491">
            <v>1</v>
          </cell>
        </row>
        <row r="492">
          <cell r="AE492">
            <v>105373</v>
          </cell>
          <cell r="AF492">
            <v>15</v>
          </cell>
          <cell r="AG492">
            <v>0</v>
          </cell>
          <cell r="AH492" t="str">
            <v>C</v>
          </cell>
          <cell r="AI492" t="str">
            <v>RCP</v>
          </cell>
          <cell r="AJ492" t="str">
            <v xml:space="preserve"> </v>
          </cell>
          <cell r="AK492">
            <v>65.449545437892297</v>
          </cell>
          <cell r="AL492" t="str">
            <v>NC119</v>
          </cell>
          <cell r="AM492">
            <v>5</v>
          </cell>
          <cell r="AN492" t="str">
            <v>113661</v>
          </cell>
          <cell r="AO492" t="str">
            <v>CuD</v>
          </cell>
          <cell r="AP492" t="str">
            <v>Cecil-Urban land complex, 8 to 15 percent slopes</v>
          </cell>
          <cell r="AQ492" t="str">
            <v>B</v>
          </cell>
          <cell r="AR492">
            <v>1</v>
          </cell>
        </row>
        <row r="493">
          <cell r="AE493">
            <v>105374</v>
          </cell>
          <cell r="AF493">
            <v>12</v>
          </cell>
          <cell r="AG493">
            <v>0</v>
          </cell>
          <cell r="AH493" t="str">
            <v>C</v>
          </cell>
          <cell r="AI493" t="str">
            <v>PE</v>
          </cell>
          <cell r="AJ493" t="str">
            <v xml:space="preserve"> </v>
          </cell>
          <cell r="AK493">
            <v>80.177479411822063</v>
          </cell>
          <cell r="AL493" t="str">
            <v>NC119</v>
          </cell>
          <cell r="AM493">
            <v>5</v>
          </cell>
          <cell r="AN493" t="str">
            <v>113661</v>
          </cell>
          <cell r="AO493" t="str">
            <v>CuD</v>
          </cell>
          <cell r="AP493" t="str">
            <v>Cecil-Urban land complex, 8 to 15 percent slopes</v>
          </cell>
          <cell r="AQ493" t="str">
            <v>B</v>
          </cell>
          <cell r="AR493">
            <v>1</v>
          </cell>
        </row>
        <row r="494">
          <cell r="AE494">
            <v>105703</v>
          </cell>
          <cell r="AF494">
            <v>18</v>
          </cell>
          <cell r="AG494">
            <v>0</v>
          </cell>
          <cell r="AH494" t="str">
            <v>C</v>
          </cell>
          <cell r="AI494" t="str">
            <v>RCP</v>
          </cell>
          <cell r="AJ494" t="str">
            <v xml:space="preserve"> </v>
          </cell>
          <cell r="AK494">
            <v>286.63153885501367</v>
          </cell>
          <cell r="AL494" t="str">
            <v>NC119</v>
          </cell>
          <cell r="AM494">
            <v>5</v>
          </cell>
          <cell r="AN494" t="str">
            <v>113660</v>
          </cell>
          <cell r="AO494" t="str">
            <v>CuB</v>
          </cell>
          <cell r="AP494" t="str">
            <v>Cecil-Urban land complex, 2 to 8 percent slopes</v>
          </cell>
          <cell r="AQ494" t="str">
            <v>B</v>
          </cell>
          <cell r="AR494">
            <v>1</v>
          </cell>
        </row>
        <row r="495">
          <cell r="AE495">
            <v>105811</v>
          </cell>
          <cell r="AF495">
            <v>30</v>
          </cell>
          <cell r="AG495">
            <v>0</v>
          </cell>
          <cell r="AH495" t="str">
            <v>C</v>
          </cell>
          <cell r="AI495" t="str">
            <v>RCP</v>
          </cell>
          <cell r="AJ495" t="str">
            <v xml:space="preserve"> </v>
          </cell>
          <cell r="AK495">
            <v>159.98622942433281</v>
          </cell>
          <cell r="AL495" t="str">
            <v>NC119</v>
          </cell>
          <cell r="AM495">
            <v>5</v>
          </cell>
          <cell r="AN495" t="str">
            <v>113688</v>
          </cell>
          <cell r="AO495" t="str">
            <v>Ur</v>
          </cell>
          <cell r="AP495" t="str">
            <v>Urban land</v>
          </cell>
          <cell r="AQ495" t="str">
            <v>N/A</v>
          </cell>
          <cell r="AR495">
            <v>4</v>
          </cell>
        </row>
        <row r="496">
          <cell r="AE496">
            <v>105947</v>
          </cell>
          <cell r="AF496">
            <v>30</v>
          </cell>
          <cell r="AG496">
            <v>0</v>
          </cell>
          <cell r="AH496" t="str">
            <v>C</v>
          </cell>
          <cell r="AI496" t="str">
            <v>RCP</v>
          </cell>
          <cell r="AJ496" t="str">
            <v xml:space="preserve"> </v>
          </cell>
          <cell r="AK496">
            <v>108.3465205042306</v>
          </cell>
          <cell r="AL496" t="str">
            <v>NC119</v>
          </cell>
          <cell r="AM496">
            <v>5</v>
          </cell>
          <cell r="AN496" t="str">
            <v>113660</v>
          </cell>
          <cell r="AO496" t="str">
            <v>CuB</v>
          </cell>
          <cell r="AP496" t="str">
            <v>Cecil-Urban land complex, 2 to 8 percent slopes</v>
          </cell>
          <cell r="AQ496" t="str">
            <v>B</v>
          </cell>
          <cell r="AR496">
            <v>1</v>
          </cell>
        </row>
        <row r="497">
          <cell r="AE497">
            <v>106151</v>
          </cell>
          <cell r="AF497">
            <v>15</v>
          </cell>
          <cell r="AG497">
            <v>0</v>
          </cell>
          <cell r="AH497" t="str">
            <v>C</v>
          </cell>
          <cell r="AI497" t="str">
            <v>RCP</v>
          </cell>
          <cell r="AJ497" t="str">
            <v xml:space="preserve"> </v>
          </cell>
          <cell r="AK497">
            <v>43.503278632689891</v>
          </cell>
          <cell r="AL497" t="str">
            <v>NC119</v>
          </cell>
          <cell r="AM497">
            <v>5</v>
          </cell>
          <cell r="AN497" t="str">
            <v>113671</v>
          </cell>
          <cell r="AO497" t="str">
            <v>HeB</v>
          </cell>
          <cell r="AP497" t="str">
            <v>Helena sandy loam, 2 to 8 percent slopes</v>
          </cell>
          <cell r="AQ497" t="str">
            <v>C</v>
          </cell>
          <cell r="AR497">
            <v>2</v>
          </cell>
        </row>
        <row r="498">
          <cell r="AE498">
            <v>106162</v>
          </cell>
          <cell r="AF498">
            <v>15</v>
          </cell>
          <cell r="AG498">
            <v>0</v>
          </cell>
          <cell r="AH498" t="str">
            <v>C</v>
          </cell>
          <cell r="AI498" t="str">
            <v>RCP</v>
          </cell>
          <cell r="AJ498" t="str">
            <v xml:space="preserve"> </v>
          </cell>
          <cell r="AK498">
            <v>74.548878604383134</v>
          </cell>
          <cell r="AL498" t="str">
            <v>NC119</v>
          </cell>
          <cell r="AM498">
            <v>5</v>
          </cell>
          <cell r="AN498" t="str">
            <v>113660</v>
          </cell>
          <cell r="AO498" t="str">
            <v>CuB</v>
          </cell>
          <cell r="AP498" t="str">
            <v>Cecil-Urban land complex, 2 to 8 percent slopes</v>
          </cell>
          <cell r="AQ498" t="str">
            <v>B</v>
          </cell>
          <cell r="AR498">
            <v>1</v>
          </cell>
        </row>
        <row r="499">
          <cell r="AE499">
            <v>106166</v>
          </cell>
          <cell r="AF499">
            <v>36</v>
          </cell>
          <cell r="AG499">
            <v>0</v>
          </cell>
          <cell r="AH499" t="str">
            <v>C</v>
          </cell>
          <cell r="AI499" t="str">
            <v>CMP</v>
          </cell>
          <cell r="AJ499" t="str">
            <v xml:space="preserve"> </v>
          </cell>
          <cell r="AK499">
            <v>36.018292684531907</v>
          </cell>
          <cell r="AL499" t="str">
            <v>NC119</v>
          </cell>
          <cell r="AM499">
            <v>5</v>
          </cell>
          <cell r="AN499" t="str">
            <v>113671</v>
          </cell>
          <cell r="AO499" t="str">
            <v>HeB</v>
          </cell>
          <cell r="AP499" t="str">
            <v>Helena sandy loam, 2 to 8 percent slopes</v>
          </cell>
          <cell r="AQ499" t="str">
            <v>C</v>
          </cell>
          <cell r="AR499">
            <v>2</v>
          </cell>
        </row>
        <row r="500">
          <cell r="AE500">
            <v>106168</v>
          </cell>
          <cell r="AF500">
            <v>36</v>
          </cell>
          <cell r="AG500">
            <v>0</v>
          </cell>
          <cell r="AH500" t="str">
            <v>C</v>
          </cell>
          <cell r="AI500" t="str">
            <v>CMP</v>
          </cell>
          <cell r="AJ500" t="str">
            <v xml:space="preserve"> </v>
          </cell>
          <cell r="AK500">
            <v>72.610213667953388</v>
          </cell>
          <cell r="AL500" t="str">
            <v>NC119</v>
          </cell>
          <cell r="AM500">
            <v>5</v>
          </cell>
          <cell r="AN500" t="str">
            <v>113671</v>
          </cell>
          <cell r="AO500" t="str">
            <v>HeB</v>
          </cell>
          <cell r="AP500" t="str">
            <v>Helena sandy loam, 2 to 8 percent slopes</v>
          </cell>
          <cell r="AQ500" t="str">
            <v>C</v>
          </cell>
          <cell r="AR500">
            <v>2</v>
          </cell>
        </row>
        <row r="501">
          <cell r="AE501">
            <v>106187</v>
          </cell>
          <cell r="AF501">
            <v>54</v>
          </cell>
          <cell r="AG501">
            <v>0</v>
          </cell>
          <cell r="AH501" t="str">
            <v>C</v>
          </cell>
          <cell r="AI501" t="str">
            <v>CMP</v>
          </cell>
          <cell r="AJ501" t="str">
            <v xml:space="preserve"> </v>
          </cell>
          <cell r="AK501">
            <v>41.354158317596863</v>
          </cell>
          <cell r="AL501" t="str">
            <v>NC119</v>
          </cell>
          <cell r="AM501">
            <v>5</v>
          </cell>
          <cell r="AN501" t="str">
            <v>113683</v>
          </cell>
          <cell r="AO501" t="str">
            <v>PaE</v>
          </cell>
          <cell r="AP501" t="str">
            <v>Pacolet sandy loam, 15 to 25 percent slopes</v>
          </cell>
          <cell r="AQ501" t="str">
            <v>B</v>
          </cell>
          <cell r="AR501">
            <v>1</v>
          </cell>
        </row>
        <row r="502">
          <cell r="AE502">
            <v>106188</v>
          </cell>
          <cell r="AF502">
            <v>54</v>
          </cell>
          <cell r="AG502">
            <v>0</v>
          </cell>
          <cell r="AH502" t="str">
            <v>C</v>
          </cell>
          <cell r="AI502" t="str">
            <v>CMP</v>
          </cell>
          <cell r="AJ502" t="str">
            <v xml:space="preserve"> </v>
          </cell>
          <cell r="AK502">
            <v>118.7605454388401</v>
          </cell>
          <cell r="AL502" t="str">
            <v>NC119</v>
          </cell>
          <cell r="AM502">
            <v>5</v>
          </cell>
          <cell r="AN502" t="str">
            <v>113660</v>
          </cell>
          <cell r="AO502" t="str">
            <v>CuB</v>
          </cell>
          <cell r="AP502" t="str">
            <v>Cecil-Urban land complex, 2 to 8 percent slopes</v>
          </cell>
          <cell r="AQ502" t="str">
            <v>B</v>
          </cell>
          <cell r="AR502">
            <v>1</v>
          </cell>
        </row>
        <row r="503">
          <cell r="AE503">
            <v>106189</v>
          </cell>
          <cell r="AF503">
            <v>54</v>
          </cell>
          <cell r="AG503">
            <v>0</v>
          </cell>
          <cell r="AH503" t="str">
            <v>C</v>
          </cell>
          <cell r="AI503" t="str">
            <v>CMP</v>
          </cell>
          <cell r="AJ503" t="str">
            <v xml:space="preserve"> </v>
          </cell>
          <cell r="AK503">
            <v>52.27367947712434</v>
          </cell>
          <cell r="AL503" t="str">
            <v>NC119</v>
          </cell>
          <cell r="AM503">
            <v>5</v>
          </cell>
          <cell r="AN503" t="str">
            <v>113660</v>
          </cell>
          <cell r="AO503" t="str">
            <v>CuB</v>
          </cell>
          <cell r="AP503" t="str">
            <v>Cecil-Urban land complex, 2 to 8 percent slopes</v>
          </cell>
          <cell r="AQ503" t="str">
            <v>B</v>
          </cell>
          <cell r="AR503">
            <v>1</v>
          </cell>
        </row>
        <row r="504">
          <cell r="AE504">
            <v>106190</v>
          </cell>
          <cell r="AF504">
            <v>54</v>
          </cell>
          <cell r="AG504">
            <v>0</v>
          </cell>
          <cell r="AH504" t="str">
            <v>C</v>
          </cell>
          <cell r="AI504" t="str">
            <v>RCP</v>
          </cell>
          <cell r="AJ504" t="str">
            <v xml:space="preserve"> </v>
          </cell>
          <cell r="AK504">
            <v>28.764807704002241</v>
          </cell>
          <cell r="AL504" t="str">
            <v>NC119</v>
          </cell>
          <cell r="AM504">
            <v>5</v>
          </cell>
          <cell r="AN504" t="str">
            <v>113660</v>
          </cell>
          <cell r="AO504" t="str">
            <v>CuB</v>
          </cell>
          <cell r="AP504" t="str">
            <v>Cecil-Urban land complex, 2 to 8 percent slopes</v>
          </cell>
          <cell r="AQ504" t="str">
            <v>B</v>
          </cell>
          <cell r="AR504">
            <v>1</v>
          </cell>
        </row>
        <row r="505">
          <cell r="AE505">
            <v>106192</v>
          </cell>
          <cell r="AF505">
            <v>54</v>
          </cell>
          <cell r="AG505">
            <v>0</v>
          </cell>
          <cell r="AH505" t="str">
            <v>C</v>
          </cell>
          <cell r="AI505" t="str">
            <v>CMP</v>
          </cell>
          <cell r="AJ505" t="str">
            <v xml:space="preserve"> </v>
          </cell>
          <cell r="AK505">
            <v>49.567204733030167</v>
          </cell>
          <cell r="AL505" t="str">
            <v>NC119</v>
          </cell>
          <cell r="AM505">
            <v>5</v>
          </cell>
          <cell r="AN505" t="str">
            <v>113660</v>
          </cell>
          <cell r="AO505" t="str">
            <v>CuB</v>
          </cell>
          <cell r="AP505" t="str">
            <v>Cecil-Urban land complex, 2 to 8 percent slopes</v>
          </cell>
          <cell r="AQ505" t="str">
            <v>B</v>
          </cell>
          <cell r="AR505">
            <v>1</v>
          </cell>
        </row>
        <row r="506">
          <cell r="AE506">
            <v>106193</v>
          </cell>
          <cell r="AF506">
            <v>54</v>
          </cell>
          <cell r="AG506">
            <v>0</v>
          </cell>
          <cell r="AH506" t="str">
            <v>C</v>
          </cell>
          <cell r="AI506" t="str">
            <v>CMP</v>
          </cell>
          <cell r="AJ506" t="str">
            <v xml:space="preserve"> </v>
          </cell>
          <cell r="AK506">
            <v>75.748408479047129</v>
          </cell>
          <cell r="AL506" t="str">
            <v>NC119</v>
          </cell>
          <cell r="AM506">
            <v>5</v>
          </cell>
          <cell r="AN506" t="str">
            <v>113660</v>
          </cell>
          <cell r="AO506" t="str">
            <v>CuB</v>
          </cell>
          <cell r="AP506" t="str">
            <v>Cecil-Urban land complex, 2 to 8 percent slopes</v>
          </cell>
          <cell r="AQ506" t="str">
            <v>B</v>
          </cell>
          <cell r="AR506">
            <v>1</v>
          </cell>
        </row>
        <row r="507">
          <cell r="AE507">
            <v>106215</v>
          </cell>
          <cell r="AF507">
            <v>24</v>
          </cell>
          <cell r="AG507">
            <v>0</v>
          </cell>
          <cell r="AH507" t="str">
            <v>C</v>
          </cell>
          <cell r="AI507" t="str">
            <v>RCP</v>
          </cell>
          <cell r="AJ507" t="str">
            <v xml:space="preserve"> </v>
          </cell>
          <cell r="AK507">
            <v>71.837168214986519</v>
          </cell>
          <cell r="AL507" t="str">
            <v>NC119</v>
          </cell>
          <cell r="AM507">
            <v>5</v>
          </cell>
          <cell r="AN507" t="str">
            <v>113660</v>
          </cell>
          <cell r="AO507" t="str">
            <v>CuB</v>
          </cell>
          <cell r="AP507" t="str">
            <v>Cecil-Urban land complex, 2 to 8 percent slopes</v>
          </cell>
          <cell r="AQ507" t="str">
            <v>B</v>
          </cell>
          <cell r="AR507">
            <v>1</v>
          </cell>
        </row>
        <row r="508">
          <cell r="AE508">
            <v>106318</v>
          </cell>
          <cell r="AF508">
            <v>54</v>
          </cell>
          <cell r="AG508">
            <v>0</v>
          </cell>
          <cell r="AH508" t="str">
            <v>C</v>
          </cell>
          <cell r="AI508" t="str">
            <v>CMP</v>
          </cell>
          <cell r="AJ508" t="str">
            <v xml:space="preserve"> </v>
          </cell>
          <cell r="AK508">
            <v>269.32214237455639</v>
          </cell>
          <cell r="AL508" t="str">
            <v>NC119</v>
          </cell>
          <cell r="AM508">
            <v>5</v>
          </cell>
          <cell r="AN508" t="str">
            <v>113688</v>
          </cell>
          <cell r="AO508" t="str">
            <v>Ur</v>
          </cell>
          <cell r="AP508" t="str">
            <v>Urban land</v>
          </cell>
          <cell r="AQ508" t="str">
            <v>N/A</v>
          </cell>
          <cell r="AR508">
            <v>4</v>
          </cell>
        </row>
        <row r="509">
          <cell r="AE509">
            <v>106441</v>
          </cell>
          <cell r="AF509">
            <v>15</v>
          </cell>
          <cell r="AG509">
            <v>0</v>
          </cell>
          <cell r="AH509" t="str">
            <v>C</v>
          </cell>
          <cell r="AI509" t="str">
            <v>RCP</v>
          </cell>
          <cell r="AJ509" t="str">
            <v xml:space="preserve"> </v>
          </cell>
          <cell r="AK509">
            <v>142.39840159167829</v>
          </cell>
          <cell r="AL509" t="str">
            <v>NC119</v>
          </cell>
          <cell r="AM509">
            <v>5</v>
          </cell>
          <cell r="AN509" t="str">
            <v>113660</v>
          </cell>
          <cell r="AO509" t="str">
            <v>CuB</v>
          </cell>
          <cell r="AP509" t="str">
            <v>Cecil-Urban land complex, 2 to 8 percent slopes</v>
          </cell>
          <cell r="AQ509" t="str">
            <v>B</v>
          </cell>
          <cell r="AR509">
            <v>1</v>
          </cell>
        </row>
        <row r="510">
          <cell r="AE510">
            <v>106549</v>
          </cell>
          <cell r="AF510">
            <v>42</v>
          </cell>
          <cell r="AG510">
            <v>0</v>
          </cell>
          <cell r="AH510" t="str">
            <v>C</v>
          </cell>
          <cell r="AI510" t="str">
            <v>CMP</v>
          </cell>
          <cell r="AJ510" t="str">
            <v xml:space="preserve"> </v>
          </cell>
          <cell r="AK510">
            <v>56.95117816313541</v>
          </cell>
          <cell r="AL510" t="str">
            <v>NC119</v>
          </cell>
          <cell r="AM510">
            <v>5</v>
          </cell>
          <cell r="AN510" t="str">
            <v>113660</v>
          </cell>
          <cell r="AO510" t="str">
            <v>CuB</v>
          </cell>
          <cell r="AP510" t="str">
            <v>Cecil-Urban land complex, 2 to 8 percent slopes</v>
          </cell>
          <cell r="AQ510" t="str">
            <v>B</v>
          </cell>
          <cell r="AR510">
            <v>1</v>
          </cell>
        </row>
        <row r="511">
          <cell r="AE511">
            <v>106550</v>
          </cell>
          <cell r="AF511">
            <v>42</v>
          </cell>
          <cell r="AG511">
            <v>0</v>
          </cell>
          <cell r="AH511" t="str">
            <v>C</v>
          </cell>
          <cell r="AI511" t="str">
            <v>CMP</v>
          </cell>
          <cell r="AJ511" t="str">
            <v xml:space="preserve"> </v>
          </cell>
          <cell r="AK511">
            <v>190.2524826751627</v>
          </cell>
          <cell r="AL511" t="str">
            <v>NC119</v>
          </cell>
          <cell r="AM511">
            <v>5</v>
          </cell>
          <cell r="AN511" t="str">
            <v>113660</v>
          </cell>
          <cell r="AO511" t="str">
            <v>CuB</v>
          </cell>
          <cell r="AP511" t="str">
            <v>Cecil-Urban land complex, 2 to 8 percent slopes</v>
          </cell>
          <cell r="AQ511" t="str">
            <v>B</v>
          </cell>
          <cell r="AR511">
            <v>1</v>
          </cell>
        </row>
        <row r="512">
          <cell r="AE512">
            <v>106748</v>
          </cell>
          <cell r="AF512">
            <v>60</v>
          </cell>
          <cell r="AG512">
            <v>0</v>
          </cell>
          <cell r="AH512" t="str">
            <v>C</v>
          </cell>
          <cell r="AI512" t="str">
            <v>CMP</v>
          </cell>
          <cell r="AJ512" t="str">
            <v xml:space="preserve"> </v>
          </cell>
          <cell r="AK512">
            <v>60.715414329845572</v>
          </cell>
          <cell r="AL512" t="str">
            <v>NC119</v>
          </cell>
          <cell r="AM512">
            <v>5</v>
          </cell>
          <cell r="AN512" t="str">
            <v>113672</v>
          </cell>
          <cell r="AO512" t="str">
            <v>HuB</v>
          </cell>
          <cell r="AP512" t="str">
            <v>Helena-Urban land complex, 2 to 8 percent slopes</v>
          </cell>
          <cell r="AQ512" t="str">
            <v>C</v>
          </cell>
          <cell r="AR512">
            <v>2</v>
          </cell>
        </row>
        <row r="513">
          <cell r="AE513">
            <v>106762</v>
          </cell>
          <cell r="AF513">
            <v>60</v>
          </cell>
          <cell r="AG513">
            <v>0</v>
          </cell>
          <cell r="AH513" t="str">
            <v>C</v>
          </cell>
          <cell r="AI513" t="str">
            <v>RCP</v>
          </cell>
          <cell r="AJ513" t="str">
            <v xml:space="preserve"> </v>
          </cell>
          <cell r="AK513">
            <v>18.886074794076681</v>
          </cell>
          <cell r="AL513" t="str">
            <v>NC119</v>
          </cell>
          <cell r="AM513">
            <v>5</v>
          </cell>
          <cell r="AN513" t="str">
            <v>113671</v>
          </cell>
          <cell r="AO513" t="str">
            <v>HeB</v>
          </cell>
          <cell r="AP513" t="str">
            <v>Helena sandy loam, 2 to 8 percent slopes</v>
          </cell>
          <cell r="AQ513" t="str">
            <v>C</v>
          </cell>
          <cell r="AR513">
            <v>2</v>
          </cell>
        </row>
        <row r="514">
          <cell r="AE514">
            <v>106765</v>
          </cell>
          <cell r="AF514">
            <v>60</v>
          </cell>
          <cell r="AG514">
            <v>0</v>
          </cell>
          <cell r="AH514" t="str">
            <v>C</v>
          </cell>
          <cell r="AI514" t="str">
            <v>RCP</v>
          </cell>
          <cell r="AJ514" t="str">
            <v xml:space="preserve"> </v>
          </cell>
          <cell r="AK514">
            <v>36.03435954423805</v>
          </cell>
          <cell r="AL514" t="str">
            <v>NC119</v>
          </cell>
          <cell r="AM514">
            <v>5</v>
          </cell>
          <cell r="AN514" t="str">
            <v>113671</v>
          </cell>
          <cell r="AO514" t="str">
            <v>HeB</v>
          </cell>
          <cell r="AP514" t="str">
            <v>Helena sandy loam, 2 to 8 percent slopes</v>
          </cell>
          <cell r="AQ514" t="str">
            <v>C</v>
          </cell>
          <cell r="AR514">
            <v>2</v>
          </cell>
        </row>
        <row r="515">
          <cell r="AE515">
            <v>106766</v>
          </cell>
          <cell r="AF515">
            <v>60</v>
          </cell>
          <cell r="AG515">
            <v>0</v>
          </cell>
          <cell r="AH515" t="str">
            <v>C</v>
          </cell>
          <cell r="AI515" t="str">
            <v>RCP</v>
          </cell>
          <cell r="AJ515" t="str">
            <v xml:space="preserve"> </v>
          </cell>
          <cell r="AK515">
            <v>19.50761323349743</v>
          </cell>
          <cell r="AL515" t="str">
            <v>NC119</v>
          </cell>
          <cell r="AM515">
            <v>5</v>
          </cell>
          <cell r="AN515" t="str">
            <v>113671</v>
          </cell>
          <cell r="AO515" t="str">
            <v>HeB</v>
          </cell>
          <cell r="AP515" t="str">
            <v>Helena sandy loam, 2 to 8 percent slopes</v>
          </cell>
          <cell r="AQ515" t="str">
            <v>C</v>
          </cell>
          <cell r="AR515">
            <v>2</v>
          </cell>
        </row>
        <row r="516">
          <cell r="AE516">
            <v>106782</v>
          </cell>
          <cell r="AF516">
            <v>54</v>
          </cell>
          <cell r="AG516">
            <v>0</v>
          </cell>
          <cell r="AH516" t="str">
            <v>C</v>
          </cell>
          <cell r="AI516" t="str">
            <v>RCP</v>
          </cell>
          <cell r="AJ516" t="str">
            <v xml:space="preserve"> </v>
          </cell>
          <cell r="AK516">
            <v>27.072097155395099</v>
          </cell>
          <cell r="AL516" t="str">
            <v>NC119</v>
          </cell>
          <cell r="AM516">
            <v>5</v>
          </cell>
          <cell r="AN516" t="str">
            <v>113671</v>
          </cell>
          <cell r="AO516" t="str">
            <v>HeB</v>
          </cell>
          <cell r="AP516" t="str">
            <v>Helena sandy loam, 2 to 8 percent slopes</v>
          </cell>
          <cell r="AQ516" t="str">
            <v>C</v>
          </cell>
          <cell r="AR516">
            <v>2</v>
          </cell>
        </row>
        <row r="517">
          <cell r="AE517">
            <v>107149</v>
          </cell>
          <cell r="AF517">
            <v>24</v>
          </cell>
          <cell r="AG517">
            <v>0</v>
          </cell>
          <cell r="AH517" t="str">
            <v>C</v>
          </cell>
          <cell r="AI517" t="str">
            <v>RCP</v>
          </cell>
          <cell r="AJ517" t="str">
            <v xml:space="preserve"> </v>
          </cell>
          <cell r="AK517">
            <v>51.317554856443543</v>
          </cell>
          <cell r="AL517" t="str">
            <v>NC119</v>
          </cell>
          <cell r="AM517">
            <v>5</v>
          </cell>
          <cell r="AN517" t="str">
            <v>113660</v>
          </cell>
          <cell r="AO517" t="str">
            <v>CuB</v>
          </cell>
          <cell r="AP517" t="str">
            <v>Cecil-Urban land complex, 2 to 8 percent slopes</v>
          </cell>
          <cell r="AQ517" t="str">
            <v>B</v>
          </cell>
          <cell r="AR517">
            <v>1</v>
          </cell>
        </row>
        <row r="518">
          <cell r="AE518">
            <v>107183</v>
          </cell>
          <cell r="AF518">
            <v>24</v>
          </cell>
          <cell r="AG518">
            <v>0</v>
          </cell>
          <cell r="AH518" t="str">
            <v>C</v>
          </cell>
          <cell r="AI518" t="str">
            <v>RCP</v>
          </cell>
          <cell r="AJ518" t="str">
            <v xml:space="preserve"> </v>
          </cell>
          <cell r="AK518">
            <v>190.7600770307107</v>
          </cell>
          <cell r="AL518" t="str">
            <v>NC119</v>
          </cell>
          <cell r="AM518">
            <v>5</v>
          </cell>
          <cell r="AN518" t="str">
            <v>113660</v>
          </cell>
          <cell r="AO518" t="str">
            <v>CuB</v>
          </cell>
          <cell r="AP518" t="str">
            <v>Cecil-Urban land complex, 2 to 8 percent slopes</v>
          </cell>
          <cell r="AQ518" t="str">
            <v>B</v>
          </cell>
          <cell r="AR518">
            <v>1</v>
          </cell>
        </row>
        <row r="519">
          <cell r="AE519">
            <v>107232</v>
          </cell>
          <cell r="AF519">
            <v>36</v>
          </cell>
          <cell r="AG519">
            <v>0</v>
          </cell>
          <cell r="AH519" t="str">
            <v>C</v>
          </cell>
          <cell r="AI519" t="str">
            <v>RCP</v>
          </cell>
          <cell r="AJ519" t="str">
            <v xml:space="preserve"> </v>
          </cell>
          <cell r="AK519">
            <v>55.155541869153588</v>
          </cell>
          <cell r="AL519" t="str">
            <v>NC119</v>
          </cell>
          <cell r="AM519">
            <v>5</v>
          </cell>
          <cell r="AN519" t="str">
            <v>113660</v>
          </cell>
          <cell r="AO519" t="str">
            <v>CuB</v>
          </cell>
          <cell r="AP519" t="str">
            <v>Cecil-Urban land complex, 2 to 8 percent slopes</v>
          </cell>
          <cell r="AQ519" t="str">
            <v>B</v>
          </cell>
          <cell r="AR519">
            <v>1</v>
          </cell>
        </row>
        <row r="520">
          <cell r="AE520">
            <v>107719</v>
          </cell>
          <cell r="AF520">
            <v>30</v>
          </cell>
          <cell r="AG520">
            <v>0</v>
          </cell>
          <cell r="AH520" t="str">
            <v>C</v>
          </cell>
          <cell r="AI520" t="str">
            <v>RCP</v>
          </cell>
          <cell r="AJ520" t="str">
            <v xml:space="preserve"> </v>
          </cell>
          <cell r="AK520">
            <v>166.8584375865525</v>
          </cell>
          <cell r="AL520" t="str">
            <v>NC119</v>
          </cell>
          <cell r="AM520">
            <v>5</v>
          </cell>
          <cell r="AN520" t="str">
            <v>113677</v>
          </cell>
          <cell r="AO520" t="str">
            <v>MO</v>
          </cell>
          <cell r="AP520" t="str">
            <v>Monacan loam</v>
          </cell>
          <cell r="AQ520" t="str">
            <v>C</v>
          </cell>
          <cell r="AR520">
            <v>2</v>
          </cell>
        </row>
        <row r="521">
          <cell r="AE521">
            <v>108045</v>
          </cell>
          <cell r="AF521">
            <v>24</v>
          </cell>
          <cell r="AG521">
            <v>0</v>
          </cell>
          <cell r="AH521" t="str">
            <v>C</v>
          </cell>
          <cell r="AI521" t="str">
            <v>RCP</v>
          </cell>
          <cell r="AJ521" t="str">
            <v xml:space="preserve"> </v>
          </cell>
          <cell r="AK521">
            <v>61.06689092706862</v>
          </cell>
          <cell r="AL521" t="str">
            <v>NC119</v>
          </cell>
          <cell r="AM521">
            <v>5</v>
          </cell>
          <cell r="AN521" t="str">
            <v>113660</v>
          </cell>
          <cell r="AO521" t="str">
            <v>CuB</v>
          </cell>
          <cell r="AP521" t="str">
            <v>Cecil-Urban land complex, 2 to 8 percent slopes</v>
          </cell>
          <cell r="AQ521" t="str">
            <v>B</v>
          </cell>
          <cell r="AR521">
            <v>1</v>
          </cell>
        </row>
        <row r="522">
          <cell r="AE522">
            <v>108061</v>
          </cell>
          <cell r="AF522">
            <v>15</v>
          </cell>
          <cell r="AG522">
            <v>0</v>
          </cell>
          <cell r="AH522" t="str">
            <v>C</v>
          </cell>
          <cell r="AI522" t="str">
            <v>RCP</v>
          </cell>
          <cell r="AJ522" t="str">
            <v xml:space="preserve"> </v>
          </cell>
          <cell r="AK522">
            <v>154.75011941342461</v>
          </cell>
          <cell r="AL522" t="str">
            <v>NC119</v>
          </cell>
          <cell r="AM522">
            <v>5</v>
          </cell>
          <cell r="AN522" t="str">
            <v>113660</v>
          </cell>
          <cell r="AO522" t="str">
            <v>CuB</v>
          </cell>
          <cell r="AP522" t="str">
            <v>Cecil-Urban land complex, 2 to 8 percent slopes</v>
          </cell>
          <cell r="AQ522" t="str">
            <v>B</v>
          </cell>
          <cell r="AR522">
            <v>1</v>
          </cell>
        </row>
        <row r="523">
          <cell r="AE523">
            <v>108156</v>
          </cell>
          <cell r="AF523">
            <v>24</v>
          </cell>
          <cell r="AG523">
            <v>0</v>
          </cell>
          <cell r="AH523" t="str">
            <v>C</v>
          </cell>
          <cell r="AI523" t="str">
            <v>RCP</v>
          </cell>
          <cell r="AJ523" t="str">
            <v xml:space="preserve"> </v>
          </cell>
          <cell r="AK523">
            <v>40.153447242946918</v>
          </cell>
          <cell r="AL523" t="str">
            <v>NC119</v>
          </cell>
          <cell r="AM523">
            <v>5</v>
          </cell>
          <cell r="AN523" t="str">
            <v>113688</v>
          </cell>
          <cell r="AO523" t="str">
            <v>Ur</v>
          </cell>
          <cell r="AP523" t="str">
            <v>Urban land</v>
          </cell>
          <cell r="AQ523" t="str">
            <v>N/A</v>
          </cell>
          <cell r="AR523">
            <v>4</v>
          </cell>
        </row>
        <row r="524">
          <cell r="AE524">
            <v>108186</v>
          </cell>
          <cell r="AF524">
            <v>18</v>
          </cell>
          <cell r="AG524">
            <v>0</v>
          </cell>
          <cell r="AH524" t="str">
            <v>C</v>
          </cell>
          <cell r="AI524" t="str">
            <v>RCP</v>
          </cell>
          <cell r="AJ524" t="str">
            <v xml:space="preserve"> </v>
          </cell>
          <cell r="AK524">
            <v>72.696760282420414</v>
          </cell>
          <cell r="AL524" t="str">
            <v>NC119</v>
          </cell>
          <cell r="AM524">
            <v>5</v>
          </cell>
          <cell r="AN524" t="str">
            <v>113660</v>
          </cell>
          <cell r="AO524" t="str">
            <v>CuB</v>
          </cell>
          <cell r="AP524" t="str">
            <v>Cecil-Urban land complex, 2 to 8 percent slopes</v>
          </cell>
          <cell r="AQ524" t="str">
            <v>B</v>
          </cell>
          <cell r="AR524">
            <v>1</v>
          </cell>
        </row>
        <row r="525">
          <cell r="AE525">
            <v>108359</v>
          </cell>
          <cell r="AF525">
            <v>54</v>
          </cell>
          <cell r="AG525">
            <v>0</v>
          </cell>
          <cell r="AH525" t="str">
            <v>C</v>
          </cell>
          <cell r="AI525" t="str">
            <v>RCP</v>
          </cell>
          <cell r="AJ525" t="str">
            <v xml:space="preserve"> </v>
          </cell>
          <cell r="AK525">
            <v>57.675980918046513</v>
          </cell>
          <cell r="AL525" t="str">
            <v>NC119</v>
          </cell>
          <cell r="AM525">
            <v>5</v>
          </cell>
          <cell r="AN525" t="str">
            <v>113677</v>
          </cell>
          <cell r="AO525" t="str">
            <v>MO</v>
          </cell>
          <cell r="AP525" t="str">
            <v>Monacan loam</v>
          </cell>
          <cell r="AQ525" t="str">
            <v>C</v>
          </cell>
          <cell r="AR525">
            <v>2</v>
          </cell>
        </row>
        <row r="526">
          <cell r="AE526">
            <v>108360</v>
          </cell>
          <cell r="AF526">
            <v>54</v>
          </cell>
          <cell r="AG526">
            <v>0</v>
          </cell>
          <cell r="AH526" t="str">
            <v>C</v>
          </cell>
          <cell r="AI526" t="str">
            <v>RCP</v>
          </cell>
          <cell r="AJ526" t="str">
            <v xml:space="preserve"> </v>
          </cell>
          <cell r="AK526">
            <v>25.91259291293861</v>
          </cell>
          <cell r="AL526" t="str">
            <v>NC119</v>
          </cell>
          <cell r="AM526">
            <v>5</v>
          </cell>
          <cell r="AN526" t="str">
            <v>113677</v>
          </cell>
          <cell r="AO526" t="str">
            <v>MO</v>
          </cell>
          <cell r="AP526" t="str">
            <v>Monacan loam</v>
          </cell>
          <cell r="AQ526" t="str">
            <v>C</v>
          </cell>
          <cell r="AR526">
            <v>2</v>
          </cell>
        </row>
        <row r="527">
          <cell r="AE527">
            <v>108361</v>
          </cell>
          <cell r="AF527">
            <v>54</v>
          </cell>
          <cell r="AG527">
            <v>0</v>
          </cell>
          <cell r="AH527" t="str">
            <v>C</v>
          </cell>
          <cell r="AI527" t="str">
            <v>RCP</v>
          </cell>
          <cell r="AJ527" t="str">
            <v xml:space="preserve"> </v>
          </cell>
          <cell r="AK527">
            <v>96.675034371444696</v>
          </cell>
          <cell r="AL527" t="str">
            <v>NC119</v>
          </cell>
          <cell r="AM527">
            <v>5</v>
          </cell>
          <cell r="AN527" t="str">
            <v>113677</v>
          </cell>
          <cell r="AO527" t="str">
            <v>MO</v>
          </cell>
          <cell r="AP527" t="str">
            <v>Monacan loam</v>
          </cell>
          <cell r="AQ527" t="str">
            <v>C</v>
          </cell>
          <cell r="AR527">
            <v>2</v>
          </cell>
        </row>
        <row r="528">
          <cell r="AE528">
            <v>108493</v>
          </cell>
          <cell r="AF528">
            <v>48</v>
          </cell>
          <cell r="AG528">
            <v>0</v>
          </cell>
          <cell r="AH528" t="str">
            <v>C</v>
          </cell>
          <cell r="AI528" t="str">
            <v>RCP</v>
          </cell>
          <cell r="AJ528" t="str">
            <v xml:space="preserve"> </v>
          </cell>
          <cell r="AK528">
            <v>23.219571737353331</v>
          </cell>
          <cell r="AL528" t="str">
            <v>NC119</v>
          </cell>
          <cell r="AM528">
            <v>5</v>
          </cell>
          <cell r="AN528" t="str">
            <v>113677</v>
          </cell>
          <cell r="AO528" t="str">
            <v>MO</v>
          </cell>
          <cell r="AP528" t="str">
            <v>Monacan loam</v>
          </cell>
          <cell r="AQ528" t="str">
            <v>C</v>
          </cell>
          <cell r="AR528">
            <v>2</v>
          </cell>
        </row>
        <row r="529">
          <cell r="AE529">
            <v>109160</v>
          </cell>
          <cell r="AF529">
            <v>66</v>
          </cell>
          <cell r="AG529">
            <v>0</v>
          </cell>
          <cell r="AH529" t="str">
            <v>C</v>
          </cell>
          <cell r="AI529" t="str">
            <v>RCP</v>
          </cell>
          <cell r="AJ529" t="str">
            <v xml:space="preserve"> </v>
          </cell>
          <cell r="AK529">
            <v>90.552533606611235</v>
          </cell>
          <cell r="AL529" t="str">
            <v>NC119</v>
          </cell>
          <cell r="AM529">
            <v>5</v>
          </cell>
          <cell r="AN529" t="str">
            <v>113677</v>
          </cell>
          <cell r="AO529" t="str">
            <v>MO</v>
          </cell>
          <cell r="AP529" t="str">
            <v>Monacan loam</v>
          </cell>
          <cell r="AQ529" t="str">
            <v>C</v>
          </cell>
          <cell r="AR529">
            <v>2</v>
          </cell>
        </row>
        <row r="530">
          <cell r="AE530">
            <v>109161</v>
          </cell>
          <cell r="AF530">
            <v>66</v>
          </cell>
          <cell r="AG530">
            <v>0</v>
          </cell>
          <cell r="AH530" t="str">
            <v>C</v>
          </cell>
          <cell r="AI530" t="str">
            <v>RCP</v>
          </cell>
          <cell r="AJ530" t="str">
            <v xml:space="preserve"> </v>
          </cell>
          <cell r="AK530">
            <v>25.538266318606041</v>
          </cell>
          <cell r="AL530" t="str">
            <v>NC119</v>
          </cell>
          <cell r="AM530">
            <v>5</v>
          </cell>
          <cell r="AN530" t="str">
            <v>113660</v>
          </cell>
          <cell r="AO530" t="str">
            <v>CuB</v>
          </cell>
          <cell r="AP530" t="str">
            <v>Cecil-Urban land complex, 2 to 8 percent slopes</v>
          </cell>
          <cell r="AQ530" t="str">
            <v>B</v>
          </cell>
          <cell r="AR530">
            <v>1</v>
          </cell>
        </row>
        <row r="531">
          <cell r="AE531">
            <v>109162</v>
          </cell>
          <cell r="AF531">
            <v>60</v>
          </cell>
          <cell r="AG531">
            <v>0</v>
          </cell>
          <cell r="AH531" t="str">
            <v>C</v>
          </cell>
          <cell r="AI531" t="str">
            <v>RCP</v>
          </cell>
          <cell r="AJ531" t="str">
            <v xml:space="preserve"> </v>
          </cell>
          <cell r="AK531">
            <v>56.634114900301327</v>
          </cell>
          <cell r="AL531" t="str">
            <v>NC119</v>
          </cell>
          <cell r="AM531">
            <v>5</v>
          </cell>
          <cell r="AN531" t="str">
            <v>113661</v>
          </cell>
          <cell r="AO531" t="str">
            <v>CuD</v>
          </cell>
          <cell r="AP531" t="str">
            <v>Cecil-Urban land complex, 8 to 15 percent slopes</v>
          </cell>
          <cell r="AQ531" t="str">
            <v>B</v>
          </cell>
          <cell r="AR531">
            <v>1</v>
          </cell>
        </row>
        <row r="532">
          <cell r="AE532">
            <v>109163</v>
          </cell>
          <cell r="AF532">
            <v>60</v>
          </cell>
          <cell r="AG532">
            <v>0</v>
          </cell>
          <cell r="AH532" t="str">
            <v>C</v>
          </cell>
          <cell r="AI532" t="str">
            <v>RCP</v>
          </cell>
          <cell r="AJ532" t="str">
            <v xml:space="preserve"> </v>
          </cell>
          <cell r="AK532">
            <v>18.199999969606509</v>
          </cell>
          <cell r="AL532" t="str">
            <v>NC119</v>
          </cell>
          <cell r="AM532">
            <v>5</v>
          </cell>
          <cell r="AN532" t="str">
            <v>113661</v>
          </cell>
          <cell r="AO532" t="str">
            <v>CuD</v>
          </cell>
          <cell r="AP532" t="str">
            <v>Cecil-Urban land complex, 8 to 15 percent slopes</v>
          </cell>
          <cell r="AQ532" t="str">
            <v>B</v>
          </cell>
          <cell r="AR532">
            <v>1</v>
          </cell>
        </row>
        <row r="533">
          <cell r="AE533">
            <v>109260</v>
          </cell>
          <cell r="AF533">
            <v>15</v>
          </cell>
          <cell r="AG533">
            <v>0</v>
          </cell>
          <cell r="AH533" t="str">
            <v>C</v>
          </cell>
          <cell r="AI533" t="str">
            <v>RCP</v>
          </cell>
          <cell r="AJ533" t="str">
            <v xml:space="preserve"> </v>
          </cell>
          <cell r="AK533">
            <v>24.141015645352329</v>
          </cell>
          <cell r="AL533" t="str">
            <v>NC119</v>
          </cell>
          <cell r="AM533">
            <v>5</v>
          </cell>
          <cell r="AN533" t="str">
            <v>113661</v>
          </cell>
          <cell r="AO533" t="str">
            <v>CuD</v>
          </cell>
          <cell r="AP533" t="str">
            <v>Cecil-Urban land complex, 8 to 15 percent slopes</v>
          </cell>
          <cell r="AQ533" t="str">
            <v>B</v>
          </cell>
          <cell r="AR533">
            <v>1</v>
          </cell>
        </row>
        <row r="534">
          <cell r="AE534">
            <v>109261</v>
          </cell>
          <cell r="AF534">
            <v>15</v>
          </cell>
          <cell r="AG534">
            <v>0</v>
          </cell>
          <cell r="AH534" t="str">
            <v>C</v>
          </cell>
          <cell r="AI534" t="str">
            <v>RCP</v>
          </cell>
          <cell r="AJ534" t="str">
            <v xml:space="preserve"> </v>
          </cell>
          <cell r="AK534">
            <v>92.324211721752519</v>
          </cell>
          <cell r="AL534" t="str">
            <v>NC119</v>
          </cell>
          <cell r="AM534">
            <v>5</v>
          </cell>
          <cell r="AN534" t="str">
            <v>113661</v>
          </cell>
          <cell r="AO534" t="str">
            <v>CuD</v>
          </cell>
          <cell r="AP534" t="str">
            <v>Cecil-Urban land complex, 8 to 15 percent slopes</v>
          </cell>
          <cell r="AQ534" t="str">
            <v>B</v>
          </cell>
          <cell r="AR534">
            <v>1</v>
          </cell>
        </row>
        <row r="535">
          <cell r="AE535">
            <v>109262</v>
          </cell>
          <cell r="AF535">
            <v>15</v>
          </cell>
          <cell r="AG535">
            <v>0</v>
          </cell>
          <cell r="AH535" t="str">
            <v>C</v>
          </cell>
          <cell r="AI535" t="str">
            <v>RCP</v>
          </cell>
          <cell r="AJ535" t="str">
            <v xml:space="preserve"> </v>
          </cell>
          <cell r="AK535">
            <v>186.08471850210469</v>
          </cell>
          <cell r="AL535" t="str">
            <v>NC119</v>
          </cell>
          <cell r="AM535">
            <v>5</v>
          </cell>
          <cell r="AN535" t="str">
            <v>113661</v>
          </cell>
          <cell r="AO535" t="str">
            <v>CuD</v>
          </cell>
          <cell r="AP535" t="str">
            <v>Cecil-Urban land complex, 8 to 15 percent slopes</v>
          </cell>
          <cell r="AQ535" t="str">
            <v>B</v>
          </cell>
          <cell r="AR535">
            <v>1</v>
          </cell>
        </row>
        <row r="536">
          <cell r="AE536">
            <v>109313</v>
          </cell>
          <cell r="AF536">
            <v>30</v>
          </cell>
          <cell r="AG536">
            <v>0</v>
          </cell>
          <cell r="AH536" t="str">
            <v>C</v>
          </cell>
          <cell r="AI536" t="str">
            <v>RCP</v>
          </cell>
          <cell r="AJ536" t="str">
            <v xml:space="preserve"> </v>
          </cell>
          <cell r="AK536">
            <v>55.890631128121171</v>
          </cell>
          <cell r="AL536" t="str">
            <v>NC119</v>
          </cell>
          <cell r="AM536">
            <v>5</v>
          </cell>
          <cell r="AN536" t="str">
            <v>113660</v>
          </cell>
          <cell r="AO536" t="str">
            <v>CuB</v>
          </cell>
          <cell r="AP536" t="str">
            <v>Cecil-Urban land complex, 2 to 8 percent slopes</v>
          </cell>
          <cell r="AQ536" t="str">
            <v>B</v>
          </cell>
          <cell r="AR536">
            <v>1</v>
          </cell>
        </row>
        <row r="537">
          <cell r="AE537">
            <v>109314</v>
          </cell>
          <cell r="AF537">
            <v>48</v>
          </cell>
          <cell r="AG537">
            <v>0</v>
          </cell>
          <cell r="AH537" t="str">
            <v>C</v>
          </cell>
          <cell r="AI537" t="str">
            <v>RCP</v>
          </cell>
          <cell r="AJ537" t="str">
            <v xml:space="preserve"> </v>
          </cell>
          <cell r="AK537">
            <v>24.755444659755511</v>
          </cell>
          <cell r="AL537" t="str">
            <v>NC119</v>
          </cell>
          <cell r="AM537">
            <v>5</v>
          </cell>
          <cell r="AN537" t="str">
            <v>113661</v>
          </cell>
          <cell r="AO537" t="str">
            <v>CuD</v>
          </cell>
          <cell r="AP537" t="str">
            <v>Cecil-Urban land complex, 8 to 15 percent slopes</v>
          </cell>
          <cell r="AQ537" t="str">
            <v>B</v>
          </cell>
          <cell r="AR537">
            <v>1</v>
          </cell>
        </row>
        <row r="538">
          <cell r="AE538">
            <v>109554</v>
          </cell>
          <cell r="AF538">
            <v>24</v>
          </cell>
          <cell r="AG538">
            <v>0</v>
          </cell>
          <cell r="AH538" t="str">
            <v>C</v>
          </cell>
          <cell r="AI538" t="str">
            <v>RCP</v>
          </cell>
          <cell r="AJ538" t="str">
            <v xml:space="preserve"> </v>
          </cell>
          <cell r="AK538">
            <v>431.6303728561553</v>
          </cell>
          <cell r="AL538" t="str">
            <v>NC119</v>
          </cell>
          <cell r="AM538">
            <v>5</v>
          </cell>
          <cell r="AN538" t="str">
            <v>113661</v>
          </cell>
          <cell r="AO538" t="str">
            <v>CuD</v>
          </cell>
          <cell r="AP538" t="str">
            <v>Cecil-Urban land complex, 8 to 15 percent slopes</v>
          </cell>
          <cell r="AQ538" t="str">
            <v>B</v>
          </cell>
          <cell r="AR538">
            <v>1</v>
          </cell>
        </row>
        <row r="539">
          <cell r="AE539">
            <v>109699</v>
          </cell>
          <cell r="AF539">
            <v>36</v>
          </cell>
          <cell r="AG539">
            <v>0</v>
          </cell>
          <cell r="AH539" t="str">
            <v>C</v>
          </cell>
          <cell r="AI539" t="str">
            <v>RCP</v>
          </cell>
          <cell r="AJ539" t="str">
            <v xml:space="preserve"> </v>
          </cell>
          <cell r="AK539">
            <v>100.7353367077917</v>
          </cell>
          <cell r="AL539" t="str">
            <v>NC119</v>
          </cell>
          <cell r="AM539">
            <v>5</v>
          </cell>
          <cell r="AN539" t="str">
            <v>113660</v>
          </cell>
          <cell r="AO539" t="str">
            <v>CuB</v>
          </cell>
          <cell r="AP539" t="str">
            <v>Cecil-Urban land complex, 2 to 8 percent slopes</v>
          </cell>
          <cell r="AQ539" t="str">
            <v>B</v>
          </cell>
          <cell r="AR539">
            <v>1</v>
          </cell>
        </row>
        <row r="540">
          <cell r="AE540">
            <v>109847</v>
          </cell>
          <cell r="AF540">
            <v>84</v>
          </cell>
          <cell r="AG540">
            <v>84</v>
          </cell>
          <cell r="AH540" t="str">
            <v>R</v>
          </cell>
          <cell r="AI540" t="str">
            <v>RCP</v>
          </cell>
          <cell r="AJ540" t="str">
            <v xml:space="preserve"> </v>
          </cell>
          <cell r="AK540">
            <v>129.86787803792831</v>
          </cell>
          <cell r="AL540" t="str">
            <v>NC119</v>
          </cell>
          <cell r="AM540">
            <v>5</v>
          </cell>
          <cell r="AN540" t="str">
            <v>113661</v>
          </cell>
          <cell r="AO540" t="str">
            <v>CuD</v>
          </cell>
          <cell r="AP540" t="str">
            <v>Cecil-Urban land complex, 8 to 15 percent slopes</v>
          </cell>
          <cell r="AQ540" t="str">
            <v>B</v>
          </cell>
          <cell r="AR540">
            <v>1</v>
          </cell>
        </row>
        <row r="541">
          <cell r="AE541">
            <v>109923</v>
          </cell>
          <cell r="AF541">
            <v>15</v>
          </cell>
          <cell r="AG541">
            <v>0</v>
          </cell>
          <cell r="AH541" t="str">
            <v>C</v>
          </cell>
          <cell r="AI541" t="str">
            <v>RCP</v>
          </cell>
          <cell r="AJ541" t="str">
            <v xml:space="preserve"> </v>
          </cell>
          <cell r="AK541">
            <v>192.26104449433609</v>
          </cell>
          <cell r="AL541" t="str">
            <v>NC119</v>
          </cell>
          <cell r="AM541">
            <v>5</v>
          </cell>
          <cell r="AN541" t="str">
            <v>113688</v>
          </cell>
          <cell r="AO541" t="str">
            <v>Ur</v>
          </cell>
          <cell r="AP541" t="str">
            <v>Urban land</v>
          </cell>
          <cell r="AQ541" t="str">
            <v>N/A</v>
          </cell>
          <cell r="AR541">
            <v>4</v>
          </cell>
        </row>
        <row r="542">
          <cell r="AE542">
            <v>109961</v>
          </cell>
          <cell r="AF542">
            <v>15</v>
          </cell>
          <cell r="AG542">
            <v>0</v>
          </cell>
          <cell r="AH542" t="str">
            <v>C</v>
          </cell>
          <cell r="AI542" t="str">
            <v>RCP</v>
          </cell>
          <cell r="AJ542" t="str">
            <v xml:space="preserve"> </v>
          </cell>
          <cell r="AK542">
            <v>30.896242125869421</v>
          </cell>
          <cell r="AL542" t="str">
            <v>NC119</v>
          </cell>
          <cell r="AM542">
            <v>5</v>
          </cell>
          <cell r="AN542" t="str">
            <v>113688</v>
          </cell>
          <cell r="AO542" t="str">
            <v>Ur</v>
          </cell>
          <cell r="AP542" t="str">
            <v>Urban land</v>
          </cell>
          <cell r="AQ542" t="str">
            <v>N/A</v>
          </cell>
          <cell r="AR542">
            <v>4</v>
          </cell>
        </row>
        <row r="543">
          <cell r="AE543">
            <v>109996</v>
          </cell>
          <cell r="AF543">
            <v>48</v>
          </cell>
          <cell r="AG543">
            <v>0</v>
          </cell>
          <cell r="AH543" t="str">
            <v>C</v>
          </cell>
          <cell r="AI543" t="str">
            <v>CMP</v>
          </cell>
          <cell r="AJ543" t="str">
            <v xml:space="preserve"> </v>
          </cell>
          <cell r="AK543">
            <v>119.2825566355165</v>
          </cell>
          <cell r="AL543" t="str">
            <v>NC119</v>
          </cell>
          <cell r="AM543">
            <v>5</v>
          </cell>
          <cell r="AN543" t="str">
            <v>113659</v>
          </cell>
          <cell r="AO543" t="str">
            <v>CeD2</v>
          </cell>
          <cell r="AP543" t="str">
            <v>Cecil sandy clay loam, 8 to 15 percent slopes, eroded</v>
          </cell>
          <cell r="AQ543" t="str">
            <v>B</v>
          </cell>
          <cell r="AR543">
            <v>1</v>
          </cell>
        </row>
        <row r="544">
          <cell r="AE544">
            <v>110168</v>
          </cell>
          <cell r="AF544">
            <v>15</v>
          </cell>
          <cell r="AG544">
            <v>0</v>
          </cell>
          <cell r="AH544" t="str">
            <v>C</v>
          </cell>
          <cell r="AI544" t="str">
            <v>RCP</v>
          </cell>
          <cell r="AJ544" t="str">
            <v xml:space="preserve"> </v>
          </cell>
          <cell r="AK544">
            <v>26.310435727717788</v>
          </cell>
          <cell r="AL544" t="str">
            <v>NC119</v>
          </cell>
          <cell r="AM544">
            <v>5</v>
          </cell>
          <cell r="AN544" t="str">
            <v>113672</v>
          </cell>
          <cell r="AO544" t="str">
            <v>HuB</v>
          </cell>
          <cell r="AP544" t="str">
            <v>Helena-Urban land complex, 2 to 8 percent slopes</v>
          </cell>
          <cell r="AQ544" t="str">
            <v>C</v>
          </cell>
          <cell r="AR544">
            <v>2</v>
          </cell>
        </row>
        <row r="545">
          <cell r="AE545">
            <v>110191</v>
          </cell>
          <cell r="AF545">
            <v>15</v>
          </cell>
          <cell r="AG545">
            <v>0</v>
          </cell>
          <cell r="AH545" t="str">
            <v>C</v>
          </cell>
          <cell r="AI545" t="str">
            <v>RCP</v>
          </cell>
          <cell r="AJ545" t="str">
            <v xml:space="preserve"> </v>
          </cell>
          <cell r="AK545">
            <v>14.39509962489632</v>
          </cell>
          <cell r="AL545" t="str">
            <v>NC119</v>
          </cell>
          <cell r="AM545">
            <v>5</v>
          </cell>
          <cell r="AN545" t="str">
            <v>113666</v>
          </cell>
          <cell r="AO545" t="str">
            <v>EnD</v>
          </cell>
          <cell r="AP545" t="str">
            <v>Enon sandy loam, 8 to 15 percent slopes</v>
          </cell>
          <cell r="AQ545" t="str">
            <v>C</v>
          </cell>
          <cell r="AR545">
            <v>2</v>
          </cell>
        </row>
        <row r="546">
          <cell r="AE546">
            <v>110857</v>
          </cell>
          <cell r="AF546">
            <v>24</v>
          </cell>
          <cell r="AG546">
            <v>0</v>
          </cell>
          <cell r="AH546" t="str">
            <v>C</v>
          </cell>
          <cell r="AI546" t="str">
            <v>RCP</v>
          </cell>
          <cell r="AJ546" t="str">
            <v xml:space="preserve"> </v>
          </cell>
          <cell r="AK546">
            <v>27.325275243850822</v>
          </cell>
          <cell r="AL546" t="str">
            <v>NC119</v>
          </cell>
          <cell r="AM546">
            <v>5</v>
          </cell>
          <cell r="AN546" t="str">
            <v>113688</v>
          </cell>
          <cell r="AO546" t="str">
            <v>Ur</v>
          </cell>
          <cell r="AP546" t="str">
            <v>Urban land</v>
          </cell>
          <cell r="AQ546" t="str">
            <v>N/A</v>
          </cell>
          <cell r="AR546">
            <v>4</v>
          </cell>
        </row>
        <row r="547">
          <cell r="AE547">
            <v>110858</v>
          </cell>
          <cell r="AF547">
            <v>24</v>
          </cell>
          <cell r="AG547">
            <v>0</v>
          </cell>
          <cell r="AH547" t="str">
            <v>C</v>
          </cell>
          <cell r="AI547" t="str">
            <v>RCP</v>
          </cell>
          <cell r="AJ547" t="str">
            <v xml:space="preserve"> </v>
          </cell>
          <cell r="AK547">
            <v>13.047070989491671</v>
          </cell>
          <cell r="AL547" t="str">
            <v>NC119</v>
          </cell>
          <cell r="AM547">
            <v>5</v>
          </cell>
          <cell r="AN547" t="str">
            <v>113688</v>
          </cell>
          <cell r="AO547" t="str">
            <v>Ur</v>
          </cell>
          <cell r="AP547" t="str">
            <v>Urban land</v>
          </cell>
          <cell r="AQ547" t="str">
            <v>N/A</v>
          </cell>
          <cell r="AR547">
            <v>4</v>
          </cell>
        </row>
        <row r="548">
          <cell r="AE548">
            <v>110996</v>
          </cell>
          <cell r="AF548">
            <v>42</v>
          </cell>
          <cell r="AG548">
            <v>0</v>
          </cell>
          <cell r="AH548" t="str">
            <v>C</v>
          </cell>
          <cell r="AI548" t="str">
            <v>CMP</v>
          </cell>
          <cell r="AJ548" t="str">
            <v xml:space="preserve"> </v>
          </cell>
          <cell r="AK548">
            <v>89.909016074240057</v>
          </cell>
          <cell r="AL548" t="str">
            <v>NC119</v>
          </cell>
          <cell r="AM548">
            <v>5</v>
          </cell>
          <cell r="AN548" t="str">
            <v>113660</v>
          </cell>
          <cell r="AO548" t="str">
            <v>CuB</v>
          </cell>
          <cell r="AP548" t="str">
            <v>Cecil-Urban land complex, 2 to 8 percent slopes</v>
          </cell>
          <cell r="AQ548" t="str">
            <v>B</v>
          </cell>
          <cell r="AR548">
            <v>1</v>
          </cell>
        </row>
        <row r="549">
          <cell r="AE549">
            <v>111595</v>
          </cell>
          <cell r="AF549">
            <v>15</v>
          </cell>
          <cell r="AG549">
            <v>0</v>
          </cell>
          <cell r="AH549" t="str">
            <v>C</v>
          </cell>
          <cell r="AI549" t="str">
            <v>RCP</v>
          </cell>
          <cell r="AJ549" t="str">
            <v xml:space="preserve"> </v>
          </cell>
          <cell r="AK549">
            <v>48.090124638108051</v>
          </cell>
          <cell r="AL549" t="str">
            <v>NC119</v>
          </cell>
          <cell r="AM549">
            <v>5</v>
          </cell>
          <cell r="AN549" t="str">
            <v>113660</v>
          </cell>
          <cell r="AO549" t="str">
            <v>CuB</v>
          </cell>
          <cell r="AP549" t="str">
            <v>Cecil-Urban land complex, 2 to 8 percent slopes</v>
          </cell>
          <cell r="AQ549" t="str">
            <v>B</v>
          </cell>
          <cell r="AR549">
            <v>1</v>
          </cell>
        </row>
        <row r="550">
          <cell r="AE550">
            <v>111861</v>
          </cell>
          <cell r="AF550">
            <v>15</v>
          </cell>
          <cell r="AG550">
            <v>0</v>
          </cell>
          <cell r="AH550" t="str">
            <v>C</v>
          </cell>
          <cell r="AI550" t="str">
            <v>RCP</v>
          </cell>
          <cell r="AJ550" t="str">
            <v xml:space="preserve"> </v>
          </cell>
          <cell r="AK550">
            <v>28.055265881150991</v>
          </cell>
          <cell r="AL550" t="str">
            <v>NC119</v>
          </cell>
          <cell r="AM550">
            <v>5</v>
          </cell>
          <cell r="AN550" t="str">
            <v>113658</v>
          </cell>
          <cell r="AO550" t="str">
            <v>CeB2</v>
          </cell>
          <cell r="AP550" t="str">
            <v>Cecil sandy clay loam, 2 to 8 percent slopes, eroded</v>
          </cell>
          <cell r="AQ550" t="str">
            <v>B</v>
          </cell>
          <cell r="AR550">
            <v>1</v>
          </cell>
        </row>
        <row r="551">
          <cell r="AE551">
            <v>111862</v>
          </cell>
          <cell r="AF551">
            <v>18</v>
          </cell>
          <cell r="AG551">
            <v>0</v>
          </cell>
          <cell r="AH551" t="str">
            <v>C</v>
          </cell>
          <cell r="AI551" t="str">
            <v>RCP</v>
          </cell>
          <cell r="AJ551" t="str">
            <v xml:space="preserve"> </v>
          </cell>
          <cell r="AK551">
            <v>104.8315189577433</v>
          </cell>
          <cell r="AL551" t="str">
            <v>NC119</v>
          </cell>
          <cell r="AM551">
            <v>5</v>
          </cell>
          <cell r="AN551" t="str">
            <v>113658</v>
          </cell>
          <cell r="AO551" t="str">
            <v>CeB2</v>
          </cell>
          <cell r="AP551" t="str">
            <v>Cecil sandy clay loam, 2 to 8 percent slopes, eroded</v>
          </cell>
          <cell r="AQ551" t="str">
            <v>B</v>
          </cell>
          <cell r="AR551">
            <v>1</v>
          </cell>
        </row>
        <row r="552">
          <cell r="AE552">
            <v>111863</v>
          </cell>
          <cell r="AF552">
            <v>15</v>
          </cell>
          <cell r="AG552">
            <v>0</v>
          </cell>
          <cell r="AH552" t="str">
            <v>C</v>
          </cell>
          <cell r="AI552" t="str">
            <v>RCP</v>
          </cell>
          <cell r="AJ552" t="str">
            <v xml:space="preserve"> </v>
          </cell>
          <cell r="AK552">
            <v>74.108290224939495</v>
          </cell>
          <cell r="AL552" t="str">
            <v>NC119</v>
          </cell>
          <cell r="AM552">
            <v>5</v>
          </cell>
          <cell r="AN552" t="str">
            <v>113658</v>
          </cell>
          <cell r="AO552" t="str">
            <v>CeB2</v>
          </cell>
          <cell r="AP552" t="str">
            <v>Cecil sandy clay loam, 2 to 8 percent slopes, eroded</v>
          </cell>
          <cell r="AQ552" t="str">
            <v>B</v>
          </cell>
          <cell r="AR552">
            <v>1</v>
          </cell>
        </row>
        <row r="553">
          <cell r="AE553">
            <v>112010</v>
          </cell>
          <cell r="AF553">
            <v>24</v>
          </cell>
          <cell r="AG553">
            <v>0</v>
          </cell>
          <cell r="AH553" t="str">
            <v>C</v>
          </cell>
          <cell r="AI553" t="str">
            <v>RCP</v>
          </cell>
          <cell r="AJ553" t="str">
            <v xml:space="preserve"> </v>
          </cell>
          <cell r="AK553">
            <v>38.114925063092223</v>
          </cell>
          <cell r="AL553" t="str">
            <v>NC119</v>
          </cell>
          <cell r="AM553">
            <v>5</v>
          </cell>
          <cell r="AN553" t="str">
            <v>113658</v>
          </cell>
          <cell r="AO553" t="str">
            <v>CeB2</v>
          </cell>
          <cell r="AP553" t="str">
            <v>Cecil sandy clay loam, 2 to 8 percent slopes, eroded</v>
          </cell>
          <cell r="AQ553" t="str">
            <v>B</v>
          </cell>
          <cell r="AR553">
            <v>1</v>
          </cell>
        </row>
        <row r="554">
          <cell r="AE554">
            <v>112011</v>
          </cell>
          <cell r="AF554">
            <v>15</v>
          </cell>
          <cell r="AG554">
            <v>0</v>
          </cell>
          <cell r="AH554" t="str">
            <v>C</v>
          </cell>
          <cell r="AI554" t="str">
            <v>RCP</v>
          </cell>
          <cell r="AJ554" t="str">
            <v xml:space="preserve"> </v>
          </cell>
          <cell r="AK554">
            <v>160.41525710192229</v>
          </cell>
          <cell r="AL554" t="str">
            <v>NC119</v>
          </cell>
          <cell r="AM554">
            <v>5</v>
          </cell>
          <cell r="AN554" t="str">
            <v>113660</v>
          </cell>
          <cell r="AO554" t="str">
            <v>CuB</v>
          </cell>
          <cell r="AP554" t="str">
            <v>Cecil-Urban land complex, 2 to 8 percent slopes</v>
          </cell>
          <cell r="AQ554" t="str">
            <v>B</v>
          </cell>
          <cell r="AR554">
            <v>1</v>
          </cell>
        </row>
        <row r="555">
          <cell r="AE555">
            <v>112012</v>
          </cell>
          <cell r="AF555">
            <v>18</v>
          </cell>
          <cell r="AG555">
            <v>0</v>
          </cell>
          <cell r="AH555" t="str">
            <v>C</v>
          </cell>
          <cell r="AI555" t="str">
            <v>RCP</v>
          </cell>
          <cell r="AJ555" t="str">
            <v xml:space="preserve"> </v>
          </cell>
          <cell r="AK555">
            <v>24.445946402942681</v>
          </cell>
          <cell r="AL555" t="str">
            <v>NC119</v>
          </cell>
          <cell r="AM555">
            <v>5</v>
          </cell>
          <cell r="AN555" t="str">
            <v>113660</v>
          </cell>
          <cell r="AO555" t="str">
            <v>CuB</v>
          </cell>
          <cell r="AP555" t="str">
            <v>Cecil-Urban land complex, 2 to 8 percent slopes</v>
          </cell>
          <cell r="AQ555" t="str">
            <v>B</v>
          </cell>
          <cell r="AR555">
            <v>1</v>
          </cell>
        </row>
        <row r="556">
          <cell r="AE556">
            <v>112014</v>
          </cell>
          <cell r="AF556">
            <v>66</v>
          </cell>
          <cell r="AG556">
            <v>0</v>
          </cell>
          <cell r="AH556" t="str">
            <v>C</v>
          </cell>
          <cell r="AI556" t="str">
            <v>RCP</v>
          </cell>
          <cell r="AJ556" t="str">
            <v xml:space="preserve"> </v>
          </cell>
          <cell r="AK556">
            <v>166.10114550973941</v>
          </cell>
          <cell r="AL556" t="str">
            <v>NC119</v>
          </cell>
          <cell r="AM556">
            <v>5</v>
          </cell>
          <cell r="AN556" t="str">
            <v>113671</v>
          </cell>
          <cell r="AO556" t="str">
            <v>HeB</v>
          </cell>
          <cell r="AP556" t="str">
            <v>Helena sandy loam, 2 to 8 percent slopes</v>
          </cell>
          <cell r="AQ556" t="str">
            <v>C</v>
          </cell>
          <cell r="AR556">
            <v>2</v>
          </cell>
        </row>
        <row r="557">
          <cell r="AE557">
            <v>112015</v>
          </cell>
          <cell r="AF557">
            <v>66</v>
          </cell>
          <cell r="AG557">
            <v>0</v>
          </cell>
          <cell r="AH557" t="str">
            <v>C</v>
          </cell>
          <cell r="AI557" t="str">
            <v>RCP</v>
          </cell>
          <cell r="AJ557" t="str">
            <v xml:space="preserve"> </v>
          </cell>
          <cell r="AK557">
            <v>160.71806065430869</v>
          </cell>
          <cell r="AL557" t="str">
            <v>NC119</v>
          </cell>
          <cell r="AM557">
            <v>5</v>
          </cell>
          <cell r="AN557" t="str">
            <v>113671</v>
          </cell>
          <cell r="AO557" t="str">
            <v>HeB</v>
          </cell>
          <cell r="AP557" t="str">
            <v>Helena sandy loam, 2 to 8 percent slopes</v>
          </cell>
          <cell r="AQ557" t="str">
            <v>C</v>
          </cell>
          <cell r="AR557">
            <v>2</v>
          </cell>
        </row>
        <row r="558">
          <cell r="AE558">
            <v>112021</v>
          </cell>
          <cell r="AF558">
            <v>120</v>
          </cell>
          <cell r="AG558">
            <v>120</v>
          </cell>
          <cell r="AH558" t="str">
            <v>R</v>
          </cell>
          <cell r="AI558" t="str">
            <v>RCP</v>
          </cell>
          <cell r="AJ558" t="str">
            <v xml:space="preserve"> </v>
          </cell>
          <cell r="AK558">
            <v>65.471689246420155</v>
          </cell>
          <cell r="AL558" t="str">
            <v>NC119</v>
          </cell>
          <cell r="AM558">
            <v>5</v>
          </cell>
          <cell r="AN558" t="str">
            <v>113677</v>
          </cell>
          <cell r="AO558" t="str">
            <v>MO</v>
          </cell>
          <cell r="AP558" t="str">
            <v>Monacan loam</v>
          </cell>
          <cell r="AQ558" t="str">
            <v>C</v>
          </cell>
          <cell r="AR558">
            <v>2</v>
          </cell>
        </row>
        <row r="559">
          <cell r="AE559">
            <v>112188</v>
          </cell>
          <cell r="AF559">
            <v>24</v>
          </cell>
          <cell r="AG559">
            <v>0</v>
          </cell>
          <cell r="AH559" t="str">
            <v>C</v>
          </cell>
          <cell r="AI559" t="str">
            <v>RCP</v>
          </cell>
          <cell r="AJ559" t="str">
            <v xml:space="preserve"> </v>
          </cell>
          <cell r="AK559">
            <v>88.358286572368968</v>
          </cell>
          <cell r="AL559" t="str">
            <v>NC119</v>
          </cell>
          <cell r="AM559">
            <v>5</v>
          </cell>
          <cell r="AN559" t="str">
            <v>113659</v>
          </cell>
          <cell r="AO559" t="str">
            <v>CeD2</v>
          </cell>
          <cell r="AP559" t="str">
            <v>Cecil sandy clay loam, 8 to 15 percent slopes, eroded</v>
          </cell>
          <cell r="AQ559" t="str">
            <v>B</v>
          </cell>
          <cell r="AR559">
            <v>1</v>
          </cell>
        </row>
        <row r="560">
          <cell r="AE560">
            <v>112224</v>
          </cell>
          <cell r="AF560">
            <v>108</v>
          </cell>
          <cell r="AG560">
            <v>120</v>
          </cell>
          <cell r="AH560" t="str">
            <v>R</v>
          </cell>
          <cell r="AI560" t="str">
            <v>RCP</v>
          </cell>
          <cell r="AJ560" t="str">
            <v xml:space="preserve"> </v>
          </cell>
          <cell r="AK560">
            <v>31.91834125634406</v>
          </cell>
          <cell r="AL560" t="str">
            <v>NC119</v>
          </cell>
          <cell r="AM560">
            <v>5</v>
          </cell>
          <cell r="AN560" t="str">
            <v>113659</v>
          </cell>
          <cell r="AO560" t="str">
            <v>CeD2</v>
          </cell>
          <cell r="AP560" t="str">
            <v>Cecil sandy clay loam, 8 to 15 percent slopes, eroded</v>
          </cell>
          <cell r="AQ560" t="str">
            <v>B</v>
          </cell>
          <cell r="AR560">
            <v>1</v>
          </cell>
        </row>
        <row r="561">
          <cell r="AE561">
            <v>112228</v>
          </cell>
          <cell r="AF561">
            <v>24</v>
          </cell>
          <cell r="AG561">
            <v>0</v>
          </cell>
          <cell r="AH561" t="str">
            <v>C</v>
          </cell>
          <cell r="AI561" t="str">
            <v>RCP</v>
          </cell>
          <cell r="AJ561" t="str">
            <v xml:space="preserve"> </v>
          </cell>
          <cell r="AK561">
            <v>63.747696327862407</v>
          </cell>
          <cell r="AL561" t="str">
            <v>NC119</v>
          </cell>
          <cell r="AM561">
            <v>5</v>
          </cell>
          <cell r="AN561" t="str">
            <v>113659</v>
          </cell>
          <cell r="AO561" t="str">
            <v>CeD2</v>
          </cell>
          <cell r="AP561" t="str">
            <v>Cecil sandy clay loam, 8 to 15 percent slopes, eroded</v>
          </cell>
          <cell r="AQ561" t="str">
            <v>B</v>
          </cell>
          <cell r="AR561">
            <v>1</v>
          </cell>
        </row>
        <row r="562">
          <cell r="AE562">
            <v>112229</v>
          </cell>
          <cell r="AF562">
            <v>18</v>
          </cell>
          <cell r="AG562">
            <v>0</v>
          </cell>
          <cell r="AH562" t="str">
            <v>C</v>
          </cell>
          <cell r="AI562" t="str">
            <v>RCP</v>
          </cell>
          <cell r="AJ562" t="str">
            <v xml:space="preserve"> </v>
          </cell>
          <cell r="AK562">
            <v>131.1360529221929</v>
          </cell>
          <cell r="AL562" t="str">
            <v>NC119</v>
          </cell>
          <cell r="AM562">
            <v>5</v>
          </cell>
          <cell r="AN562" t="str">
            <v>113659</v>
          </cell>
          <cell r="AO562" t="str">
            <v>CeD2</v>
          </cell>
          <cell r="AP562" t="str">
            <v>Cecil sandy clay loam, 8 to 15 percent slopes, eroded</v>
          </cell>
          <cell r="AQ562" t="str">
            <v>B</v>
          </cell>
          <cell r="AR562">
            <v>1</v>
          </cell>
        </row>
        <row r="563">
          <cell r="AE563">
            <v>112589</v>
          </cell>
          <cell r="AF563">
            <v>15</v>
          </cell>
          <cell r="AG563">
            <v>0</v>
          </cell>
          <cell r="AH563" t="str">
            <v>C</v>
          </cell>
          <cell r="AI563" t="str">
            <v>RCP</v>
          </cell>
          <cell r="AJ563" t="str">
            <v xml:space="preserve"> </v>
          </cell>
          <cell r="AK563">
            <v>42.821799508655623</v>
          </cell>
          <cell r="AL563" t="str">
            <v>NC119</v>
          </cell>
          <cell r="AM563">
            <v>5</v>
          </cell>
          <cell r="AN563" t="str">
            <v>113660</v>
          </cell>
          <cell r="AO563" t="str">
            <v>CuB</v>
          </cell>
          <cell r="AP563" t="str">
            <v>Cecil-Urban land complex, 2 to 8 percent slopes</v>
          </cell>
          <cell r="AQ563" t="str">
            <v>B</v>
          </cell>
          <cell r="AR563">
            <v>1</v>
          </cell>
        </row>
        <row r="564">
          <cell r="AE564">
            <v>112624</v>
          </cell>
          <cell r="AF564">
            <v>18</v>
          </cell>
          <cell r="AG564">
            <v>0</v>
          </cell>
          <cell r="AH564" t="str">
            <v>C</v>
          </cell>
          <cell r="AI564" t="str">
            <v>RCP</v>
          </cell>
          <cell r="AJ564" t="str">
            <v xml:space="preserve"> </v>
          </cell>
          <cell r="AK564">
            <v>438.19047779408783</v>
          </cell>
          <cell r="AL564" t="str">
            <v>NC119</v>
          </cell>
          <cell r="AM564">
            <v>5</v>
          </cell>
          <cell r="AN564" t="str">
            <v>113660</v>
          </cell>
          <cell r="AO564" t="str">
            <v>CuB</v>
          </cell>
          <cell r="AP564" t="str">
            <v>Cecil-Urban land complex, 2 to 8 percent slopes</v>
          </cell>
          <cell r="AQ564" t="str">
            <v>B</v>
          </cell>
          <cell r="AR564">
            <v>1</v>
          </cell>
        </row>
        <row r="565">
          <cell r="AE565">
            <v>112634</v>
          </cell>
          <cell r="AF565">
            <v>15</v>
          </cell>
          <cell r="AG565">
            <v>0</v>
          </cell>
          <cell r="AH565" t="str">
            <v>C</v>
          </cell>
          <cell r="AI565" t="str">
            <v>RCP</v>
          </cell>
          <cell r="AJ565" t="str">
            <v xml:space="preserve"> </v>
          </cell>
          <cell r="AK565">
            <v>355.1590239549277</v>
          </cell>
          <cell r="AL565" t="str">
            <v>NC119</v>
          </cell>
          <cell r="AM565">
            <v>5</v>
          </cell>
          <cell r="AN565" t="str">
            <v>113660</v>
          </cell>
          <cell r="AO565" t="str">
            <v>CuB</v>
          </cell>
          <cell r="AP565" t="str">
            <v>Cecil-Urban land complex, 2 to 8 percent slopes</v>
          </cell>
          <cell r="AQ565" t="str">
            <v>B</v>
          </cell>
          <cell r="AR565">
            <v>1</v>
          </cell>
        </row>
        <row r="566">
          <cell r="AE566">
            <v>112635</v>
          </cell>
          <cell r="AF566">
            <v>18</v>
          </cell>
          <cell r="AG566">
            <v>0</v>
          </cell>
          <cell r="AH566" t="str">
            <v>C</v>
          </cell>
          <cell r="AI566" t="str">
            <v>VCP</v>
          </cell>
          <cell r="AJ566" t="str">
            <v xml:space="preserve"> </v>
          </cell>
          <cell r="AK566">
            <v>95.999145705162604</v>
          </cell>
          <cell r="AL566" t="str">
            <v>NC119</v>
          </cell>
          <cell r="AM566">
            <v>5</v>
          </cell>
          <cell r="AN566" t="str">
            <v>113660</v>
          </cell>
          <cell r="AO566" t="str">
            <v>CuB</v>
          </cell>
          <cell r="AP566" t="str">
            <v>Cecil-Urban land complex, 2 to 8 percent slopes</v>
          </cell>
          <cell r="AQ566" t="str">
            <v>B</v>
          </cell>
          <cell r="AR566">
            <v>1</v>
          </cell>
        </row>
        <row r="567">
          <cell r="AE567">
            <v>112636</v>
          </cell>
          <cell r="AF567">
            <v>12</v>
          </cell>
          <cell r="AG567">
            <v>0</v>
          </cell>
          <cell r="AH567" t="str">
            <v>C</v>
          </cell>
          <cell r="AI567" t="str">
            <v>VCP</v>
          </cell>
          <cell r="AJ567" t="str">
            <v xml:space="preserve"> </v>
          </cell>
          <cell r="AK567">
            <v>17.435638655115721</v>
          </cell>
          <cell r="AL567" t="str">
            <v>NC119</v>
          </cell>
          <cell r="AM567">
            <v>5</v>
          </cell>
          <cell r="AN567" t="str">
            <v>113660</v>
          </cell>
          <cell r="AO567" t="str">
            <v>CuB</v>
          </cell>
          <cell r="AP567" t="str">
            <v>Cecil-Urban land complex, 2 to 8 percent slopes</v>
          </cell>
          <cell r="AQ567" t="str">
            <v>B</v>
          </cell>
          <cell r="AR567">
            <v>1</v>
          </cell>
        </row>
        <row r="568">
          <cell r="AE568">
            <v>112637</v>
          </cell>
          <cell r="AF568">
            <v>12</v>
          </cell>
          <cell r="AG568">
            <v>0</v>
          </cell>
          <cell r="AH568" t="str">
            <v>C</v>
          </cell>
          <cell r="AI568" t="str">
            <v>VCP</v>
          </cell>
          <cell r="AJ568" t="str">
            <v xml:space="preserve"> </v>
          </cell>
          <cell r="AK568">
            <v>28.927532390285268</v>
          </cell>
          <cell r="AL568" t="str">
            <v>NC119</v>
          </cell>
          <cell r="AM568">
            <v>5</v>
          </cell>
          <cell r="AN568" t="str">
            <v>113660</v>
          </cell>
          <cell r="AO568" t="str">
            <v>CuB</v>
          </cell>
          <cell r="AP568" t="str">
            <v>Cecil-Urban land complex, 2 to 8 percent slopes</v>
          </cell>
          <cell r="AQ568" t="str">
            <v>B</v>
          </cell>
          <cell r="AR568">
            <v>1</v>
          </cell>
        </row>
        <row r="569">
          <cell r="AE569">
            <v>112638</v>
          </cell>
          <cell r="AF569">
            <v>12</v>
          </cell>
          <cell r="AG569">
            <v>0</v>
          </cell>
          <cell r="AH569" t="str">
            <v>C</v>
          </cell>
          <cell r="AI569" t="str">
            <v>VCP</v>
          </cell>
          <cell r="AJ569" t="str">
            <v xml:space="preserve"> </v>
          </cell>
          <cell r="AK569">
            <v>225.4385501180181</v>
          </cell>
          <cell r="AL569" t="str">
            <v>NC119</v>
          </cell>
          <cell r="AM569">
            <v>5</v>
          </cell>
          <cell r="AN569" t="str">
            <v>113660</v>
          </cell>
          <cell r="AO569" t="str">
            <v>CuB</v>
          </cell>
          <cell r="AP569" t="str">
            <v>Cecil-Urban land complex, 2 to 8 percent slopes</v>
          </cell>
          <cell r="AQ569" t="str">
            <v>B</v>
          </cell>
          <cell r="AR569">
            <v>1</v>
          </cell>
        </row>
        <row r="570">
          <cell r="AE570">
            <v>112639</v>
          </cell>
          <cell r="AF570">
            <v>12</v>
          </cell>
          <cell r="AG570">
            <v>0</v>
          </cell>
          <cell r="AH570" t="str">
            <v>C</v>
          </cell>
          <cell r="AI570" t="str">
            <v>VCP</v>
          </cell>
          <cell r="AJ570" t="str">
            <v xml:space="preserve"> </v>
          </cell>
          <cell r="AK570">
            <v>96.295716667732691</v>
          </cell>
          <cell r="AL570" t="str">
            <v>NC119</v>
          </cell>
          <cell r="AM570">
            <v>5</v>
          </cell>
          <cell r="AN570" t="str">
            <v>113660</v>
          </cell>
          <cell r="AO570" t="str">
            <v>CuB</v>
          </cell>
          <cell r="AP570" t="str">
            <v>Cecil-Urban land complex, 2 to 8 percent slopes</v>
          </cell>
          <cell r="AQ570" t="str">
            <v>B</v>
          </cell>
          <cell r="AR570">
            <v>1</v>
          </cell>
        </row>
        <row r="571">
          <cell r="AE571">
            <v>112640</v>
          </cell>
          <cell r="AF571">
            <v>12</v>
          </cell>
          <cell r="AG571">
            <v>0</v>
          </cell>
          <cell r="AH571" t="str">
            <v>C</v>
          </cell>
          <cell r="AI571" t="str">
            <v>VCP</v>
          </cell>
          <cell r="AJ571" t="str">
            <v xml:space="preserve"> </v>
          </cell>
          <cell r="AK571">
            <v>112.0533794496118</v>
          </cell>
          <cell r="AL571" t="str">
            <v>NC119</v>
          </cell>
          <cell r="AM571">
            <v>5</v>
          </cell>
          <cell r="AN571" t="str">
            <v>113660</v>
          </cell>
          <cell r="AO571" t="str">
            <v>CuB</v>
          </cell>
          <cell r="AP571" t="str">
            <v>Cecil-Urban land complex, 2 to 8 percent slopes</v>
          </cell>
          <cell r="AQ571" t="str">
            <v>B</v>
          </cell>
          <cell r="AR571">
            <v>1</v>
          </cell>
        </row>
        <row r="572">
          <cell r="AE572">
            <v>112641</v>
          </cell>
          <cell r="AF572">
            <v>12</v>
          </cell>
          <cell r="AG572">
            <v>0</v>
          </cell>
          <cell r="AH572" t="str">
            <v>C</v>
          </cell>
          <cell r="AI572" t="str">
            <v>VCP</v>
          </cell>
          <cell r="AJ572" t="str">
            <v xml:space="preserve"> </v>
          </cell>
          <cell r="AK572">
            <v>26.239314177214251</v>
          </cell>
          <cell r="AL572" t="str">
            <v>NC119</v>
          </cell>
          <cell r="AM572">
            <v>5</v>
          </cell>
          <cell r="AN572" t="str">
            <v>113660</v>
          </cell>
          <cell r="AO572" t="str">
            <v>CuB</v>
          </cell>
          <cell r="AP572" t="str">
            <v>Cecil-Urban land complex, 2 to 8 percent slopes</v>
          </cell>
          <cell r="AQ572" t="str">
            <v>B</v>
          </cell>
          <cell r="AR572">
            <v>1</v>
          </cell>
        </row>
        <row r="573">
          <cell r="AE573">
            <v>112642</v>
          </cell>
          <cell r="AF573">
            <v>12</v>
          </cell>
          <cell r="AG573">
            <v>0</v>
          </cell>
          <cell r="AH573" t="str">
            <v>C</v>
          </cell>
          <cell r="AI573" t="str">
            <v>VCP</v>
          </cell>
          <cell r="AJ573" t="str">
            <v xml:space="preserve"> </v>
          </cell>
          <cell r="AK573">
            <v>39.995006122824798</v>
          </cell>
          <cell r="AL573" t="str">
            <v>NC119</v>
          </cell>
          <cell r="AM573">
            <v>5</v>
          </cell>
          <cell r="AN573" t="str">
            <v>113660</v>
          </cell>
          <cell r="AO573" t="str">
            <v>CuB</v>
          </cell>
          <cell r="AP573" t="str">
            <v>Cecil-Urban land complex, 2 to 8 percent slopes</v>
          </cell>
          <cell r="AQ573" t="str">
            <v>B</v>
          </cell>
          <cell r="AR573">
            <v>1</v>
          </cell>
        </row>
        <row r="574">
          <cell r="AE574">
            <v>113714</v>
          </cell>
          <cell r="AF574">
            <v>24</v>
          </cell>
          <cell r="AG574">
            <v>0</v>
          </cell>
          <cell r="AH574" t="str">
            <v>C</v>
          </cell>
          <cell r="AI574" t="str">
            <v>CMP</v>
          </cell>
          <cell r="AJ574" t="str">
            <v xml:space="preserve"> </v>
          </cell>
          <cell r="AK574">
            <v>70.676013811246023</v>
          </cell>
          <cell r="AL574" t="str">
            <v>NC119</v>
          </cell>
          <cell r="AM574">
            <v>5</v>
          </cell>
          <cell r="AN574" t="str">
            <v>113679</v>
          </cell>
          <cell r="AO574" t="str">
            <v>MeB</v>
          </cell>
          <cell r="AP574" t="str">
            <v>Mecklenburg fine sandy loam, 2 to 8 percent slopes</v>
          </cell>
          <cell r="AQ574" t="str">
            <v>C</v>
          </cell>
          <cell r="AR574">
            <v>2</v>
          </cell>
        </row>
        <row r="575">
          <cell r="AE575">
            <v>113907</v>
          </cell>
          <cell r="AF575">
            <v>36</v>
          </cell>
          <cell r="AG575">
            <v>0</v>
          </cell>
          <cell r="AH575" t="str">
            <v>C</v>
          </cell>
          <cell r="AI575" t="str">
            <v>CMP</v>
          </cell>
          <cell r="AJ575" t="str">
            <v xml:space="preserve"> </v>
          </cell>
          <cell r="AK575">
            <v>99.792222020004488</v>
          </cell>
          <cell r="AL575" t="str">
            <v>NC119</v>
          </cell>
          <cell r="AM575">
            <v>5</v>
          </cell>
          <cell r="AN575" t="str">
            <v>113660</v>
          </cell>
          <cell r="AO575" t="str">
            <v>CuB</v>
          </cell>
          <cell r="AP575" t="str">
            <v>Cecil-Urban land complex, 2 to 8 percent slopes</v>
          </cell>
          <cell r="AQ575" t="str">
            <v>B</v>
          </cell>
          <cell r="AR575">
            <v>1</v>
          </cell>
        </row>
        <row r="576">
          <cell r="AE576">
            <v>114030</v>
          </cell>
          <cell r="AF576">
            <v>48</v>
          </cell>
          <cell r="AG576">
            <v>0</v>
          </cell>
          <cell r="AH576" t="str">
            <v>C</v>
          </cell>
          <cell r="AI576" t="str">
            <v>CMP</v>
          </cell>
          <cell r="AJ576" t="str">
            <v xml:space="preserve"> </v>
          </cell>
          <cell r="AK576">
            <v>125.9487029676207</v>
          </cell>
          <cell r="AL576" t="str">
            <v>NC119</v>
          </cell>
          <cell r="AM576">
            <v>5</v>
          </cell>
          <cell r="AN576" t="str">
            <v>113693</v>
          </cell>
          <cell r="AO576" t="str">
            <v>WkD</v>
          </cell>
          <cell r="AP576" t="str">
            <v>Wilkes loam, 8 to 15 percent slopes</v>
          </cell>
          <cell r="AQ576" t="str">
            <v>D</v>
          </cell>
          <cell r="AR576">
            <v>4</v>
          </cell>
        </row>
        <row r="577">
          <cell r="AE577">
            <v>114492</v>
          </cell>
          <cell r="AF577">
            <v>15</v>
          </cell>
          <cell r="AG577">
            <v>0</v>
          </cell>
          <cell r="AH577" t="str">
            <v>C</v>
          </cell>
          <cell r="AI577" t="str">
            <v>RCP</v>
          </cell>
          <cell r="AJ577" t="str">
            <v xml:space="preserve"> </v>
          </cell>
          <cell r="AK577">
            <v>43.682926580784269</v>
          </cell>
          <cell r="AL577" t="str">
            <v>NC119</v>
          </cell>
          <cell r="AM577">
            <v>5</v>
          </cell>
          <cell r="AN577" t="str">
            <v>113693</v>
          </cell>
          <cell r="AO577" t="str">
            <v>WkD</v>
          </cell>
          <cell r="AP577" t="str">
            <v>Wilkes loam, 8 to 15 percent slopes</v>
          </cell>
          <cell r="AQ577" t="str">
            <v>D</v>
          </cell>
          <cell r="AR577">
            <v>4</v>
          </cell>
        </row>
        <row r="578">
          <cell r="AE578">
            <v>114600</v>
          </cell>
          <cell r="AF578">
            <v>48</v>
          </cell>
          <cell r="AG578">
            <v>0</v>
          </cell>
          <cell r="AH578" t="str">
            <v>C</v>
          </cell>
          <cell r="AI578" t="str">
            <v>RCP</v>
          </cell>
          <cell r="AJ578" t="str">
            <v xml:space="preserve"> </v>
          </cell>
          <cell r="AK578">
            <v>224.57123508566019</v>
          </cell>
          <cell r="AL578" t="str">
            <v>NC119</v>
          </cell>
          <cell r="AM578">
            <v>5</v>
          </cell>
          <cell r="AN578" t="str">
            <v>113693</v>
          </cell>
          <cell r="AO578" t="str">
            <v>WkD</v>
          </cell>
          <cell r="AP578" t="str">
            <v>Wilkes loam, 8 to 15 percent slopes</v>
          </cell>
          <cell r="AQ578" t="str">
            <v>D</v>
          </cell>
          <cell r="AR578">
            <v>4</v>
          </cell>
        </row>
        <row r="579">
          <cell r="AE579">
            <v>114607</v>
          </cell>
          <cell r="AF579">
            <v>30</v>
          </cell>
          <cell r="AG579">
            <v>0</v>
          </cell>
          <cell r="AH579" t="str">
            <v>C</v>
          </cell>
          <cell r="AI579" t="str">
            <v>RCP</v>
          </cell>
          <cell r="AJ579" t="str">
            <v xml:space="preserve"> </v>
          </cell>
          <cell r="AK579">
            <v>203.0994702149259</v>
          </cell>
          <cell r="AL579" t="str">
            <v>NC119</v>
          </cell>
          <cell r="AM579">
            <v>5</v>
          </cell>
          <cell r="AN579" t="str">
            <v>113683</v>
          </cell>
          <cell r="AO579" t="str">
            <v>PaE</v>
          </cell>
          <cell r="AP579" t="str">
            <v>Pacolet sandy loam, 15 to 25 percent slopes</v>
          </cell>
          <cell r="AQ579" t="str">
            <v>B</v>
          </cell>
          <cell r="AR579">
            <v>1</v>
          </cell>
        </row>
        <row r="580">
          <cell r="AE580">
            <v>115375</v>
          </cell>
          <cell r="AF580">
            <v>30</v>
          </cell>
          <cell r="AG580">
            <v>0</v>
          </cell>
          <cell r="AH580" t="str">
            <v>C</v>
          </cell>
          <cell r="AI580" t="str">
            <v>RCP</v>
          </cell>
          <cell r="AJ580" t="str">
            <v xml:space="preserve"> </v>
          </cell>
          <cell r="AK580">
            <v>138.18093556087339</v>
          </cell>
          <cell r="AL580" t="str">
            <v>NC119</v>
          </cell>
          <cell r="AM580">
            <v>5</v>
          </cell>
          <cell r="AN580" t="str">
            <v>113660</v>
          </cell>
          <cell r="AO580" t="str">
            <v>CuB</v>
          </cell>
          <cell r="AP580" t="str">
            <v>Cecil-Urban land complex, 2 to 8 percent slopes</v>
          </cell>
          <cell r="AQ580" t="str">
            <v>B</v>
          </cell>
          <cell r="AR580">
            <v>1</v>
          </cell>
        </row>
        <row r="581">
          <cell r="AE581">
            <v>115407</v>
          </cell>
          <cell r="AF581">
            <v>42</v>
          </cell>
          <cell r="AG581">
            <v>0</v>
          </cell>
          <cell r="AH581" t="str">
            <v>C</v>
          </cell>
          <cell r="AI581" t="str">
            <v>RCP</v>
          </cell>
          <cell r="AJ581" t="str">
            <v xml:space="preserve"> </v>
          </cell>
          <cell r="AK581">
            <v>8.0603518140806312</v>
          </cell>
          <cell r="AL581" t="str">
            <v>NC119</v>
          </cell>
          <cell r="AM581">
            <v>5</v>
          </cell>
          <cell r="AN581" t="str">
            <v>113660</v>
          </cell>
          <cell r="AO581" t="str">
            <v>CuB</v>
          </cell>
          <cell r="AP581" t="str">
            <v>Cecil-Urban land complex, 2 to 8 percent slopes</v>
          </cell>
          <cell r="AQ581" t="str">
            <v>B</v>
          </cell>
          <cell r="AR581">
            <v>1</v>
          </cell>
        </row>
        <row r="582">
          <cell r="AE582">
            <v>115415</v>
          </cell>
          <cell r="AF582">
            <v>30</v>
          </cell>
          <cell r="AG582">
            <v>0</v>
          </cell>
          <cell r="AH582" t="str">
            <v>C</v>
          </cell>
          <cell r="AI582" t="str">
            <v>RCP</v>
          </cell>
          <cell r="AJ582" t="str">
            <v xml:space="preserve"> </v>
          </cell>
          <cell r="AK582">
            <v>13.89796443158861</v>
          </cell>
          <cell r="AL582" t="str">
            <v>NC119</v>
          </cell>
          <cell r="AM582">
            <v>5</v>
          </cell>
          <cell r="AN582" t="str">
            <v>113660</v>
          </cell>
          <cell r="AO582" t="str">
            <v>CuB</v>
          </cell>
          <cell r="AP582" t="str">
            <v>Cecil-Urban land complex, 2 to 8 percent slopes</v>
          </cell>
          <cell r="AQ582" t="str">
            <v>B</v>
          </cell>
          <cell r="AR582">
            <v>1</v>
          </cell>
        </row>
        <row r="583">
          <cell r="AE583">
            <v>115416</v>
          </cell>
          <cell r="AF583">
            <v>24</v>
          </cell>
          <cell r="AG583">
            <v>0</v>
          </cell>
          <cell r="AH583" t="str">
            <v>C</v>
          </cell>
          <cell r="AI583" t="str">
            <v>RCP</v>
          </cell>
          <cell r="AJ583" t="str">
            <v xml:space="preserve"> </v>
          </cell>
          <cell r="AK583">
            <v>19.31136643630607</v>
          </cell>
          <cell r="AL583" t="str">
            <v>NC119</v>
          </cell>
          <cell r="AM583">
            <v>5</v>
          </cell>
          <cell r="AN583" t="str">
            <v>113660</v>
          </cell>
          <cell r="AO583" t="str">
            <v>CuB</v>
          </cell>
          <cell r="AP583" t="str">
            <v>Cecil-Urban land complex, 2 to 8 percent slopes</v>
          </cell>
          <cell r="AQ583" t="str">
            <v>B</v>
          </cell>
          <cell r="AR583">
            <v>1</v>
          </cell>
        </row>
        <row r="584">
          <cell r="AE584">
            <v>115417</v>
          </cell>
          <cell r="AF584">
            <v>24</v>
          </cell>
          <cell r="AG584">
            <v>0</v>
          </cell>
          <cell r="AH584" t="str">
            <v>C</v>
          </cell>
          <cell r="AI584" t="str">
            <v>RCP</v>
          </cell>
          <cell r="AJ584" t="str">
            <v xml:space="preserve"> </v>
          </cell>
          <cell r="AK584">
            <v>50.025542725465357</v>
          </cell>
          <cell r="AL584" t="str">
            <v>NC119</v>
          </cell>
          <cell r="AM584">
            <v>5</v>
          </cell>
          <cell r="AN584" t="str">
            <v>113660</v>
          </cell>
          <cell r="AO584" t="str">
            <v>CuB</v>
          </cell>
          <cell r="AP584" t="str">
            <v>Cecil-Urban land complex, 2 to 8 percent slopes</v>
          </cell>
          <cell r="AQ584" t="str">
            <v>B</v>
          </cell>
          <cell r="AR584">
            <v>1</v>
          </cell>
        </row>
        <row r="585">
          <cell r="AE585">
            <v>115418</v>
          </cell>
          <cell r="AF585">
            <v>24</v>
          </cell>
          <cell r="AG585">
            <v>0</v>
          </cell>
          <cell r="AH585" t="str">
            <v>C</v>
          </cell>
          <cell r="AI585" t="str">
            <v>RCP</v>
          </cell>
          <cell r="AJ585" t="str">
            <v xml:space="preserve"> </v>
          </cell>
          <cell r="AK585">
            <v>84.731526395407556</v>
          </cell>
          <cell r="AL585" t="str">
            <v>NC119</v>
          </cell>
          <cell r="AM585">
            <v>5</v>
          </cell>
          <cell r="AN585" t="str">
            <v>113660</v>
          </cell>
          <cell r="AO585" t="str">
            <v>CuB</v>
          </cell>
          <cell r="AP585" t="str">
            <v>Cecil-Urban land complex, 2 to 8 percent slopes</v>
          </cell>
          <cell r="AQ585" t="str">
            <v>B</v>
          </cell>
          <cell r="AR585">
            <v>1</v>
          </cell>
        </row>
        <row r="586">
          <cell r="AE586">
            <v>115422</v>
          </cell>
          <cell r="AF586">
            <v>42</v>
          </cell>
          <cell r="AG586">
            <v>0</v>
          </cell>
          <cell r="AH586" t="str">
            <v>C</v>
          </cell>
          <cell r="AI586" t="str">
            <v>RCP</v>
          </cell>
          <cell r="AJ586" t="str">
            <v xml:space="preserve"> </v>
          </cell>
          <cell r="AK586">
            <v>9.8250698264868248</v>
          </cell>
          <cell r="AL586" t="str">
            <v>NC119</v>
          </cell>
          <cell r="AM586">
            <v>5</v>
          </cell>
          <cell r="AN586" t="str">
            <v>113660</v>
          </cell>
          <cell r="AO586" t="str">
            <v>CuB</v>
          </cell>
          <cell r="AP586" t="str">
            <v>Cecil-Urban land complex, 2 to 8 percent slopes</v>
          </cell>
          <cell r="AQ586" t="str">
            <v>B</v>
          </cell>
          <cell r="AR586">
            <v>1</v>
          </cell>
        </row>
        <row r="587">
          <cell r="AE587">
            <v>115423</v>
          </cell>
          <cell r="AF587">
            <v>36</v>
          </cell>
          <cell r="AG587">
            <v>0</v>
          </cell>
          <cell r="AH587" t="str">
            <v>C</v>
          </cell>
          <cell r="AI587" t="str">
            <v>RCP</v>
          </cell>
          <cell r="AJ587" t="str">
            <v xml:space="preserve"> </v>
          </cell>
          <cell r="AK587">
            <v>247.01042467305089</v>
          </cell>
          <cell r="AL587" t="str">
            <v>NC119</v>
          </cell>
          <cell r="AM587">
            <v>5</v>
          </cell>
          <cell r="AN587" t="str">
            <v>113660</v>
          </cell>
          <cell r="AO587" t="str">
            <v>CuB</v>
          </cell>
          <cell r="AP587" t="str">
            <v>Cecil-Urban land complex, 2 to 8 percent slopes</v>
          </cell>
          <cell r="AQ587" t="str">
            <v>B</v>
          </cell>
          <cell r="AR587">
            <v>1</v>
          </cell>
        </row>
        <row r="588">
          <cell r="AE588">
            <v>115424</v>
          </cell>
          <cell r="AF588">
            <v>36</v>
          </cell>
          <cell r="AG588">
            <v>0</v>
          </cell>
          <cell r="AH588" t="str">
            <v>C</v>
          </cell>
          <cell r="AI588" t="str">
            <v>RCP</v>
          </cell>
          <cell r="AJ588" t="str">
            <v xml:space="preserve"> </v>
          </cell>
          <cell r="AK588">
            <v>80.701543990154534</v>
          </cell>
          <cell r="AL588" t="str">
            <v>NC119</v>
          </cell>
          <cell r="AM588">
            <v>5</v>
          </cell>
          <cell r="AN588" t="str">
            <v>113660</v>
          </cell>
          <cell r="AO588" t="str">
            <v>CuB</v>
          </cell>
          <cell r="AP588" t="str">
            <v>Cecil-Urban land complex, 2 to 8 percent slopes</v>
          </cell>
          <cell r="AQ588" t="str">
            <v>B</v>
          </cell>
          <cell r="AR588">
            <v>1</v>
          </cell>
        </row>
        <row r="589">
          <cell r="AE589">
            <v>115425</v>
          </cell>
          <cell r="AF589">
            <v>24</v>
          </cell>
          <cell r="AG589">
            <v>0</v>
          </cell>
          <cell r="AH589" t="str">
            <v>C</v>
          </cell>
          <cell r="AI589" t="str">
            <v>RCP</v>
          </cell>
          <cell r="AJ589" t="str">
            <v xml:space="preserve"> </v>
          </cell>
          <cell r="AK589">
            <v>108.3326935083883</v>
          </cell>
          <cell r="AL589" t="str">
            <v>NC119</v>
          </cell>
          <cell r="AM589">
            <v>5</v>
          </cell>
          <cell r="AN589" t="str">
            <v>113660</v>
          </cell>
          <cell r="AO589" t="str">
            <v>CuB</v>
          </cell>
          <cell r="AP589" t="str">
            <v>Cecil-Urban land complex, 2 to 8 percent slopes</v>
          </cell>
          <cell r="AQ589" t="str">
            <v>B</v>
          </cell>
          <cell r="AR589">
            <v>1</v>
          </cell>
        </row>
        <row r="590">
          <cell r="AE590">
            <v>115598</v>
          </cell>
          <cell r="AF590">
            <v>15</v>
          </cell>
          <cell r="AG590">
            <v>0</v>
          </cell>
          <cell r="AH590" t="str">
            <v>C</v>
          </cell>
          <cell r="AI590" t="str">
            <v>RCP</v>
          </cell>
          <cell r="AJ590" t="str">
            <v xml:space="preserve"> </v>
          </cell>
          <cell r="AK590">
            <v>32.090709184689068</v>
          </cell>
          <cell r="AL590" t="str">
            <v>NC119</v>
          </cell>
          <cell r="AM590">
            <v>5</v>
          </cell>
          <cell r="AN590" t="str">
            <v>113660</v>
          </cell>
          <cell r="AO590" t="str">
            <v>CuB</v>
          </cell>
          <cell r="AP590" t="str">
            <v>Cecil-Urban land complex, 2 to 8 percent slopes</v>
          </cell>
          <cell r="AQ590" t="str">
            <v>B</v>
          </cell>
          <cell r="AR590">
            <v>1</v>
          </cell>
        </row>
        <row r="591">
          <cell r="AE591">
            <v>115629</v>
          </cell>
          <cell r="AF591">
            <v>15</v>
          </cell>
          <cell r="AG591">
            <v>0</v>
          </cell>
          <cell r="AH591" t="str">
            <v>C</v>
          </cell>
          <cell r="AI591" t="str">
            <v>PE</v>
          </cell>
          <cell r="AJ591" t="str">
            <v xml:space="preserve"> </v>
          </cell>
          <cell r="AK591">
            <v>128.45050285511431</v>
          </cell>
          <cell r="AL591" t="str">
            <v>NC119</v>
          </cell>
          <cell r="AM591">
            <v>5</v>
          </cell>
          <cell r="AN591" t="str">
            <v>113660</v>
          </cell>
          <cell r="AO591" t="str">
            <v>CuB</v>
          </cell>
          <cell r="AP591" t="str">
            <v>Cecil-Urban land complex, 2 to 8 percent slopes</v>
          </cell>
          <cell r="AQ591" t="str">
            <v>B</v>
          </cell>
          <cell r="AR591">
            <v>1</v>
          </cell>
        </row>
        <row r="592">
          <cell r="AE592">
            <v>115630</v>
          </cell>
          <cell r="AF592">
            <v>29</v>
          </cell>
          <cell r="AG592">
            <v>36</v>
          </cell>
          <cell r="AH592" t="str">
            <v>O</v>
          </cell>
          <cell r="AI592" t="str">
            <v>RCP</v>
          </cell>
          <cell r="AJ592" t="str">
            <v xml:space="preserve"> </v>
          </cell>
          <cell r="AK592">
            <v>32.275564262359232</v>
          </cell>
          <cell r="AL592" t="str">
            <v>NC119</v>
          </cell>
          <cell r="AM592">
            <v>5</v>
          </cell>
          <cell r="AN592" t="str">
            <v>113660</v>
          </cell>
          <cell r="AO592" t="str">
            <v>CuB</v>
          </cell>
          <cell r="AP592" t="str">
            <v>Cecil-Urban land complex, 2 to 8 percent slopes</v>
          </cell>
          <cell r="AQ592" t="str">
            <v>B</v>
          </cell>
          <cell r="AR592">
            <v>1</v>
          </cell>
        </row>
        <row r="593">
          <cell r="AE593">
            <v>115649</v>
          </cell>
          <cell r="AF593">
            <v>24</v>
          </cell>
          <cell r="AG593">
            <v>0</v>
          </cell>
          <cell r="AH593" t="str">
            <v>C</v>
          </cell>
          <cell r="AI593" t="str">
            <v>RCP</v>
          </cell>
          <cell r="AJ593" t="str">
            <v xml:space="preserve"> </v>
          </cell>
          <cell r="AK593">
            <v>8.2344977023574106</v>
          </cell>
          <cell r="AL593" t="str">
            <v>NC119</v>
          </cell>
          <cell r="AM593">
            <v>5</v>
          </cell>
          <cell r="AN593" t="str">
            <v>113660</v>
          </cell>
          <cell r="AO593" t="str">
            <v>CuB</v>
          </cell>
          <cell r="AP593" t="str">
            <v>Cecil-Urban land complex, 2 to 8 percent slopes</v>
          </cell>
          <cell r="AQ593" t="str">
            <v>B</v>
          </cell>
          <cell r="AR593">
            <v>1</v>
          </cell>
        </row>
        <row r="594">
          <cell r="AE594">
            <v>115900</v>
          </cell>
          <cell r="AF594">
            <v>60</v>
          </cell>
          <cell r="AG594">
            <v>0</v>
          </cell>
          <cell r="AH594" t="str">
            <v>C</v>
          </cell>
          <cell r="AI594" t="str">
            <v>CMP</v>
          </cell>
          <cell r="AJ594" t="str">
            <v xml:space="preserve"> </v>
          </cell>
          <cell r="AK594">
            <v>22.689919842094071</v>
          </cell>
          <cell r="AL594" t="str">
            <v>NC119</v>
          </cell>
          <cell r="AM594">
            <v>5</v>
          </cell>
          <cell r="AN594" t="str">
            <v>113678</v>
          </cell>
          <cell r="AO594" t="str">
            <v>MS</v>
          </cell>
          <cell r="AP594" t="str">
            <v>Monacan and Arents soils</v>
          </cell>
          <cell r="AQ594" t="str">
            <v>C</v>
          </cell>
          <cell r="AR594">
            <v>2</v>
          </cell>
        </row>
        <row r="595">
          <cell r="AE595">
            <v>116579</v>
          </cell>
          <cell r="AF595">
            <v>15</v>
          </cell>
          <cell r="AG595">
            <v>0</v>
          </cell>
          <cell r="AH595" t="str">
            <v>C</v>
          </cell>
          <cell r="AI595" t="str">
            <v>RCP</v>
          </cell>
          <cell r="AJ595" t="str">
            <v xml:space="preserve"> </v>
          </cell>
          <cell r="AK595">
            <v>29.279198994671209</v>
          </cell>
          <cell r="AL595" t="str">
            <v>NC119</v>
          </cell>
          <cell r="AM595">
            <v>5</v>
          </cell>
          <cell r="AN595" t="str">
            <v>113660</v>
          </cell>
          <cell r="AO595" t="str">
            <v>CuB</v>
          </cell>
          <cell r="AP595" t="str">
            <v>Cecil-Urban land complex, 2 to 8 percent slopes</v>
          </cell>
          <cell r="AQ595" t="str">
            <v>B</v>
          </cell>
          <cell r="AR595">
            <v>1</v>
          </cell>
        </row>
        <row r="596">
          <cell r="AE596">
            <v>116793</v>
          </cell>
          <cell r="AF596">
            <v>18</v>
          </cell>
          <cell r="AG596">
            <v>0</v>
          </cell>
          <cell r="AH596" t="str">
            <v>C</v>
          </cell>
          <cell r="AI596" t="str">
            <v>RCP</v>
          </cell>
          <cell r="AJ596" t="str">
            <v xml:space="preserve"> </v>
          </cell>
          <cell r="AK596">
            <v>121.5132192409279</v>
          </cell>
          <cell r="AL596" t="str">
            <v>NC119</v>
          </cell>
          <cell r="AM596">
            <v>5</v>
          </cell>
          <cell r="AN596" t="str">
            <v>113660</v>
          </cell>
          <cell r="AO596" t="str">
            <v>CuB</v>
          </cell>
          <cell r="AP596" t="str">
            <v>Cecil-Urban land complex, 2 to 8 percent slopes</v>
          </cell>
          <cell r="AQ596" t="str">
            <v>B</v>
          </cell>
          <cell r="AR596">
            <v>1</v>
          </cell>
        </row>
        <row r="597">
          <cell r="AE597">
            <v>116857</v>
          </cell>
          <cell r="AF597">
            <v>15</v>
          </cell>
          <cell r="AG597">
            <v>0</v>
          </cell>
          <cell r="AH597" t="str">
            <v>C</v>
          </cell>
          <cell r="AI597" t="str">
            <v>RCP</v>
          </cell>
          <cell r="AJ597" t="str">
            <v xml:space="preserve"> </v>
          </cell>
          <cell r="AK597">
            <v>145.20824838492149</v>
          </cell>
          <cell r="AL597" t="str">
            <v>NC119</v>
          </cell>
          <cell r="AM597">
            <v>5</v>
          </cell>
          <cell r="AN597" t="str">
            <v>113688</v>
          </cell>
          <cell r="AO597" t="str">
            <v>Ur</v>
          </cell>
          <cell r="AP597" t="str">
            <v>Urban land</v>
          </cell>
          <cell r="AQ597" t="str">
            <v>N/A</v>
          </cell>
          <cell r="AR597">
            <v>4</v>
          </cell>
        </row>
        <row r="598">
          <cell r="AE598">
            <v>116858</v>
          </cell>
          <cell r="AF598">
            <v>15</v>
          </cell>
          <cell r="AG598">
            <v>0</v>
          </cell>
          <cell r="AH598" t="str">
            <v>C</v>
          </cell>
          <cell r="AI598" t="str">
            <v>RCP</v>
          </cell>
          <cell r="AJ598" t="str">
            <v xml:space="preserve"> </v>
          </cell>
          <cell r="AK598">
            <v>82.324704306618699</v>
          </cell>
          <cell r="AL598" t="str">
            <v>NC119</v>
          </cell>
          <cell r="AM598">
            <v>5</v>
          </cell>
          <cell r="AN598" t="str">
            <v>113688</v>
          </cell>
          <cell r="AO598" t="str">
            <v>Ur</v>
          </cell>
          <cell r="AP598" t="str">
            <v>Urban land</v>
          </cell>
          <cell r="AQ598" t="str">
            <v>N/A</v>
          </cell>
          <cell r="AR598">
            <v>4</v>
          </cell>
        </row>
        <row r="599">
          <cell r="AE599">
            <v>117284</v>
          </cell>
          <cell r="AF599">
            <v>36</v>
          </cell>
          <cell r="AG599">
            <v>0</v>
          </cell>
          <cell r="AH599" t="str">
            <v>C</v>
          </cell>
          <cell r="AI599" t="str">
            <v>CMP</v>
          </cell>
          <cell r="AJ599" t="str">
            <v xml:space="preserve"> </v>
          </cell>
          <cell r="AK599">
            <v>146.79608462385019</v>
          </cell>
          <cell r="AL599" t="str">
            <v>NC119</v>
          </cell>
          <cell r="AM599">
            <v>5</v>
          </cell>
          <cell r="AN599" t="str">
            <v>113660</v>
          </cell>
          <cell r="AO599" t="str">
            <v>CuB</v>
          </cell>
          <cell r="AP599" t="str">
            <v>Cecil-Urban land complex, 2 to 8 percent slopes</v>
          </cell>
          <cell r="AQ599" t="str">
            <v>B</v>
          </cell>
          <cell r="AR599">
            <v>1</v>
          </cell>
        </row>
        <row r="600">
          <cell r="AE600">
            <v>117668</v>
          </cell>
          <cell r="AF600">
            <v>66</v>
          </cell>
          <cell r="AG600">
            <v>0</v>
          </cell>
          <cell r="AH600" t="str">
            <v>C</v>
          </cell>
          <cell r="AI600" t="str">
            <v>CMP</v>
          </cell>
          <cell r="AJ600" t="str">
            <v xml:space="preserve"> </v>
          </cell>
          <cell r="AK600">
            <v>26.490106582468869</v>
          </cell>
          <cell r="AL600" t="str">
            <v>NC119</v>
          </cell>
          <cell r="AM600">
            <v>5</v>
          </cell>
          <cell r="AN600" t="str">
            <v>113678</v>
          </cell>
          <cell r="AO600" t="str">
            <v>MS</v>
          </cell>
          <cell r="AP600" t="str">
            <v>Monacan and Arents soils</v>
          </cell>
          <cell r="AQ600" t="str">
            <v>C</v>
          </cell>
          <cell r="AR600">
            <v>2</v>
          </cell>
        </row>
        <row r="601">
          <cell r="AE601">
            <v>117824</v>
          </cell>
          <cell r="AF601">
            <v>15</v>
          </cell>
          <cell r="AG601">
            <v>0</v>
          </cell>
          <cell r="AH601" t="str">
            <v>C</v>
          </cell>
          <cell r="AI601" t="str">
            <v>RCP</v>
          </cell>
          <cell r="AJ601" t="str">
            <v xml:space="preserve"> </v>
          </cell>
          <cell r="AK601">
            <v>53.589086372909513</v>
          </cell>
          <cell r="AL601" t="str">
            <v>NC119</v>
          </cell>
          <cell r="AM601">
            <v>5</v>
          </cell>
          <cell r="AN601" t="str">
            <v>113660</v>
          </cell>
          <cell r="AO601" t="str">
            <v>CuB</v>
          </cell>
          <cell r="AP601" t="str">
            <v>Cecil-Urban land complex, 2 to 8 percent slopes</v>
          </cell>
          <cell r="AQ601" t="str">
            <v>B</v>
          </cell>
          <cell r="AR601">
            <v>1</v>
          </cell>
        </row>
        <row r="602">
          <cell r="AE602">
            <v>117825</v>
          </cell>
          <cell r="AF602">
            <v>15</v>
          </cell>
          <cell r="AG602">
            <v>0</v>
          </cell>
          <cell r="AH602" t="str">
            <v>C</v>
          </cell>
          <cell r="AI602" t="str">
            <v>RCP</v>
          </cell>
          <cell r="AJ602" t="str">
            <v xml:space="preserve"> </v>
          </cell>
          <cell r="AK602">
            <v>166.26781843030909</v>
          </cell>
          <cell r="AL602" t="str">
            <v>NC119</v>
          </cell>
          <cell r="AM602">
            <v>5</v>
          </cell>
          <cell r="AN602" t="str">
            <v>113660</v>
          </cell>
          <cell r="AO602" t="str">
            <v>CuB</v>
          </cell>
          <cell r="AP602" t="str">
            <v>Cecil-Urban land complex, 2 to 8 percent slopes</v>
          </cell>
          <cell r="AQ602" t="str">
            <v>B</v>
          </cell>
          <cell r="AR602">
            <v>1</v>
          </cell>
        </row>
        <row r="603">
          <cell r="AE603">
            <v>118051</v>
          </cell>
          <cell r="AF603">
            <v>24</v>
          </cell>
          <cell r="AG603">
            <v>0</v>
          </cell>
          <cell r="AH603" t="str">
            <v>C</v>
          </cell>
          <cell r="AI603" t="str">
            <v>RCP</v>
          </cell>
          <cell r="AJ603" t="str">
            <v xml:space="preserve"> </v>
          </cell>
          <cell r="AK603">
            <v>134.79520920052431</v>
          </cell>
          <cell r="AL603" t="str">
            <v>NC119</v>
          </cell>
          <cell r="AM603">
            <v>5</v>
          </cell>
          <cell r="AN603" t="str">
            <v>113672</v>
          </cell>
          <cell r="AO603" t="str">
            <v>HuB</v>
          </cell>
          <cell r="AP603" t="str">
            <v>Helena-Urban land complex, 2 to 8 percent slopes</v>
          </cell>
          <cell r="AQ603" t="str">
            <v>C</v>
          </cell>
          <cell r="AR603">
            <v>2</v>
          </cell>
        </row>
        <row r="604">
          <cell r="AE604">
            <v>118076</v>
          </cell>
          <cell r="AF604">
            <v>36</v>
          </cell>
          <cell r="AG604">
            <v>0</v>
          </cell>
          <cell r="AH604" t="str">
            <v>C</v>
          </cell>
          <cell r="AI604" t="str">
            <v>RCP</v>
          </cell>
          <cell r="AJ604" t="str">
            <v xml:space="preserve"> </v>
          </cell>
          <cell r="AK604">
            <v>68.564416592475268</v>
          </cell>
          <cell r="AL604" t="str">
            <v>NC119</v>
          </cell>
          <cell r="AM604">
            <v>5</v>
          </cell>
          <cell r="AN604" t="str">
            <v>113671</v>
          </cell>
          <cell r="AO604" t="str">
            <v>HeB</v>
          </cell>
          <cell r="AP604" t="str">
            <v>Helena sandy loam, 2 to 8 percent slopes</v>
          </cell>
          <cell r="AQ604" t="str">
            <v>C</v>
          </cell>
          <cell r="AR604">
            <v>2</v>
          </cell>
        </row>
        <row r="605">
          <cell r="AE605">
            <v>118185</v>
          </cell>
          <cell r="AF605">
            <v>15</v>
          </cell>
          <cell r="AG605">
            <v>0</v>
          </cell>
          <cell r="AH605" t="str">
            <v>C</v>
          </cell>
          <cell r="AI605" t="str">
            <v>RCP</v>
          </cell>
          <cell r="AJ605" t="str">
            <v xml:space="preserve"> </v>
          </cell>
          <cell r="AK605">
            <v>24.160923398813569</v>
          </cell>
          <cell r="AL605" t="str">
            <v>NC119</v>
          </cell>
          <cell r="AM605">
            <v>5</v>
          </cell>
          <cell r="AN605" t="str">
            <v>113672</v>
          </cell>
          <cell r="AO605" t="str">
            <v>HuB</v>
          </cell>
          <cell r="AP605" t="str">
            <v>Helena-Urban land complex, 2 to 8 percent slopes</v>
          </cell>
          <cell r="AQ605" t="str">
            <v>C</v>
          </cell>
          <cell r="AR605">
            <v>2</v>
          </cell>
        </row>
        <row r="606">
          <cell r="AE606">
            <v>118186</v>
          </cell>
          <cell r="AF606">
            <v>15</v>
          </cell>
          <cell r="AG606">
            <v>0</v>
          </cell>
          <cell r="AH606" t="str">
            <v>C</v>
          </cell>
          <cell r="AI606" t="str">
            <v>RCP</v>
          </cell>
          <cell r="AJ606" t="str">
            <v xml:space="preserve"> </v>
          </cell>
          <cell r="AK606">
            <v>168.77275915365769</v>
          </cell>
          <cell r="AL606" t="str">
            <v>NC119</v>
          </cell>
          <cell r="AM606">
            <v>5</v>
          </cell>
          <cell r="AN606" t="str">
            <v>113672</v>
          </cell>
          <cell r="AO606" t="str">
            <v>HuB</v>
          </cell>
          <cell r="AP606" t="str">
            <v>Helena-Urban land complex, 2 to 8 percent slopes</v>
          </cell>
          <cell r="AQ606" t="str">
            <v>C</v>
          </cell>
          <cell r="AR606">
            <v>2</v>
          </cell>
        </row>
        <row r="607">
          <cell r="AE607">
            <v>118426</v>
          </cell>
          <cell r="AF607">
            <v>15</v>
          </cell>
          <cell r="AG607">
            <v>0</v>
          </cell>
          <cell r="AH607" t="str">
            <v>C</v>
          </cell>
          <cell r="AI607" t="str">
            <v>RCP</v>
          </cell>
          <cell r="AJ607" t="str">
            <v xml:space="preserve"> </v>
          </cell>
          <cell r="AK607">
            <v>152.36404628605649</v>
          </cell>
          <cell r="AL607" t="str">
            <v>NC119</v>
          </cell>
          <cell r="AM607">
            <v>5</v>
          </cell>
          <cell r="AN607" t="str">
            <v>113674</v>
          </cell>
          <cell r="AO607" t="str">
            <v>IrB</v>
          </cell>
          <cell r="AP607" t="str">
            <v>Iredell fine sandy loam, 1 to 8 percent slopes</v>
          </cell>
          <cell r="AQ607" t="str">
            <v>C/D</v>
          </cell>
          <cell r="AR607">
            <v>3</v>
          </cell>
        </row>
        <row r="608">
          <cell r="AE608">
            <v>119192</v>
          </cell>
          <cell r="AF608">
            <v>24</v>
          </cell>
          <cell r="AG608">
            <v>0</v>
          </cell>
          <cell r="AH608" t="str">
            <v>C</v>
          </cell>
          <cell r="AI608" t="str">
            <v>CMP</v>
          </cell>
          <cell r="AJ608" t="str">
            <v xml:space="preserve"> </v>
          </cell>
          <cell r="AK608">
            <v>67.396584783476214</v>
          </cell>
          <cell r="AL608" t="str">
            <v>NC119</v>
          </cell>
          <cell r="AM608">
            <v>5</v>
          </cell>
          <cell r="AN608" t="str">
            <v>113688</v>
          </cell>
          <cell r="AO608" t="str">
            <v>Ur</v>
          </cell>
          <cell r="AP608" t="str">
            <v>Urban land</v>
          </cell>
          <cell r="AQ608" t="str">
            <v>N/A</v>
          </cell>
          <cell r="AR608">
            <v>4</v>
          </cell>
        </row>
        <row r="609">
          <cell r="AE609">
            <v>119220</v>
          </cell>
          <cell r="AF609">
            <v>15</v>
          </cell>
          <cell r="AG609">
            <v>0</v>
          </cell>
          <cell r="AH609" t="str">
            <v>C</v>
          </cell>
          <cell r="AI609" t="str">
            <v>RCP</v>
          </cell>
          <cell r="AJ609" t="str">
            <v xml:space="preserve"> </v>
          </cell>
          <cell r="AK609">
            <v>27.76451980507359</v>
          </cell>
          <cell r="AL609" t="str">
            <v>NC119</v>
          </cell>
          <cell r="AM609">
            <v>5</v>
          </cell>
          <cell r="AN609" t="str">
            <v>113660</v>
          </cell>
          <cell r="AO609" t="str">
            <v>CuB</v>
          </cell>
          <cell r="AP609" t="str">
            <v>Cecil-Urban land complex, 2 to 8 percent slopes</v>
          </cell>
          <cell r="AQ609" t="str">
            <v>B</v>
          </cell>
          <cell r="AR609">
            <v>1</v>
          </cell>
        </row>
        <row r="610">
          <cell r="AE610">
            <v>119272</v>
          </cell>
          <cell r="AF610">
            <v>15</v>
          </cell>
          <cell r="AG610">
            <v>0</v>
          </cell>
          <cell r="AH610" t="str">
            <v>C</v>
          </cell>
          <cell r="AI610" t="str">
            <v>VCP</v>
          </cell>
          <cell r="AJ610" t="str">
            <v xml:space="preserve"> </v>
          </cell>
          <cell r="AK610">
            <v>93.595703508479886</v>
          </cell>
          <cell r="AL610" t="str">
            <v>NC119</v>
          </cell>
          <cell r="AM610">
            <v>5</v>
          </cell>
          <cell r="AN610" t="str">
            <v>113683</v>
          </cell>
          <cell r="AO610" t="str">
            <v>PaE</v>
          </cell>
          <cell r="AP610" t="str">
            <v>Pacolet sandy loam, 15 to 25 percent slopes</v>
          </cell>
          <cell r="AQ610" t="str">
            <v>B</v>
          </cell>
          <cell r="AR610">
            <v>1</v>
          </cell>
        </row>
        <row r="611">
          <cell r="AE611">
            <v>119513</v>
          </cell>
          <cell r="AF611">
            <v>36</v>
          </cell>
          <cell r="AG611">
            <v>0</v>
          </cell>
          <cell r="AH611" t="str">
            <v>C</v>
          </cell>
          <cell r="AI611" t="str">
            <v>RCP</v>
          </cell>
          <cell r="AJ611" t="str">
            <v xml:space="preserve"> </v>
          </cell>
          <cell r="AK611">
            <v>303.92972460681102</v>
          </cell>
          <cell r="AL611" t="str">
            <v>NC119</v>
          </cell>
          <cell r="AM611">
            <v>5</v>
          </cell>
          <cell r="AN611" t="str">
            <v>113659</v>
          </cell>
          <cell r="AO611" t="str">
            <v>CeD2</v>
          </cell>
          <cell r="AP611" t="str">
            <v>Cecil sandy clay loam, 8 to 15 percent slopes, eroded</v>
          </cell>
          <cell r="AQ611" t="str">
            <v>B</v>
          </cell>
          <cell r="AR611">
            <v>1</v>
          </cell>
        </row>
        <row r="612">
          <cell r="AE612">
            <v>119533</v>
          </cell>
          <cell r="AF612">
            <v>15</v>
          </cell>
          <cell r="AG612">
            <v>0</v>
          </cell>
          <cell r="AH612" t="str">
            <v>C</v>
          </cell>
          <cell r="AI612" t="str">
            <v>RCP</v>
          </cell>
          <cell r="AJ612" t="str">
            <v xml:space="preserve"> </v>
          </cell>
          <cell r="AK612">
            <v>168.80236712878971</v>
          </cell>
          <cell r="AL612" t="str">
            <v>NC119</v>
          </cell>
          <cell r="AM612">
            <v>5</v>
          </cell>
          <cell r="AN612" t="str">
            <v>113683</v>
          </cell>
          <cell r="AO612" t="str">
            <v>PaE</v>
          </cell>
          <cell r="AP612" t="str">
            <v>Pacolet sandy loam, 15 to 25 percent slopes</v>
          </cell>
          <cell r="AQ612" t="str">
            <v>B</v>
          </cell>
          <cell r="AR612">
            <v>1</v>
          </cell>
        </row>
        <row r="613">
          <cell r="AE613">
            <v>119948</v>
          </cell>
          <cell r="AF613">
            <v>84</v>
          </cell>
          <cell r="AG613">
            <v>84</v>
          </cell>
          <cell r="AH613" t="str">
            <v>R</v>
          </cell>
          <cell r="AI613" t="str">
            <v>RCP</v>
          </cell>
          <cell r="AJ613" t="str">
            <v xml:space="preserve"> </v>
          </cell>
          <cell r="AK613">
            <v>294.48889551088251</v>
          </cell>
          <cell r="AL613" t="str">
            <v>NC119</v>
          </cell>
          <cell r="AM613">
            <v>5</v>
          </cell>
          <cell r="AN613" t="str">
            <v>113659</v>
          </cell>
          <cell r="AO613" t="str">
            <v>CeD2</v>
          </cell>
          <cell r="AP613" t="str">
            <v>Cecil sandy clay loam, 8 to 15 percent slopes, eroded</v>
          </cell>
          <cell r="AQ613" t="str">
            <v>B</v>
          </cell>
          <cell r="AR613">
            <v>1</v>
          </cell>
        </row>
        <row r="614">
          <cell r="AE614">
            <v>119949</v>
          </cell>
          <cell r="AF614">
            <v>84</v>
          </cell>
          <cell r="AG614">
            <v>84</v>
          </cell>
          <cell r="AH614" t="str">
            <v>R</v>
          </cell>
          <cell r="AI614" t="str">
            <v>RCP</v>
          </cell>
          <cell r="AJ614" t="str">
            <v xml:space="preserve"> </v>
          </cell>
          <cell r="AK614">
            <v>295.38121043336679</v>
          </cell>
          <cell r="AL614" t="str">
            <v>NC119</v>
          </cell>
          <cell r="AM614">
            <v>5</v>
          </cell>
          <cell r="AN614" t="str">
            <v>113659</v>
          </cell>
          <cell r="AO614" t="str">
            <v>CeD2</v>
          </cell>
          <cell r="AP614" t="str">
            <v>Cecil sandy clay loam, 8 to 15 percent slopes, eroded</v>
          </cell>
          <cell r="AQ614" t="str">
            <v>B</v>
          </cell>
          <cell r="AR614">
            <v>1</v>
          </cell>
        </row>
        <row r="615">
          <cell r="AE615">
            <v>120235</v>
          </cell>
          <cell r="AF615">
            <v>108</v>
          </cell>
          <cell r="AG615">
            <v>132</v>
          </cell>
          <cell r="AH615" t="str">
            <v>R</v>
          </cell>
          <cell r="AI615" t="str">
            <v>RCP</v>
          </cell>
          <cell r="AJ615" t="str">
            <v xml:space="preserve"> </v>
          </cell>
          <cell r="AK615">
            <v>70.192279650677975</v>
          </cell>
          <cell r="AL615" t="str">
            <v>NC119</v>
          </cell>
          <cell r="AM615">
            <v>5</v>
          </cell>
          <cell r="AN615" t="str">
            <v>113659</v>
          </cell>
          <cell r="AO615" t="str">
            <v>CeD2</v>
          </cell>
          <cell r="AP615" t="str">
            <v>Cecil sandy clay loam, 8 to 15 percent slopes, eroded</v>
          </cell>
          <cell r="AQ615" t="str">
            <v>B</v>
          </cell>
          <cell r="AR615">
            <v>1</v>
          </cell>
        </row>
        <row r="616">
          <cell r="AE616">
            <v>120514</v>
          </cell>
          <cell r="AF616">
            <v>30</v>
          </cell>
          <cell r="AG616">
            <v>0</v>
          </cell>
          <cell r="AH616" t="str">
            <v>C</v>
          </cell>
          <cell r="AI616" t="str">
            <v>RCP</v>
          </cell>
          <cell r="AJ616" t="str">
            <v xml:space="preserve"> </v>
          </cell>
          <cell r="AK616">
            <v>153.008958325669</v>
          </cell>
          <cell r="AL616" t="str">
            <v>NC119</v>
          </cell>
          <cell r="AM616">
            <v>5</v>
          </cell>
          <cell r="AN616" t="str">
            <v>113688</v>
          </cell>
          <cell r="AO616" t="str">
            <v>Ur</v>
          </cell>
          <cell r="AP616" t="str">
            <v>Urban land</v>
          </cell>
          <cell r="AQ616" t="str">
            <v>N/A</v>
          </cell>
          <cell r="AR616">
            <v>4</v>
          </cell>
        </row>
        <row r="617">
          <cell r="AE617">
            <v>120697</v>
          </cell>
          <cell r="AF617">
            <v>30</v>
          </cell>
          <cell r="AG617">
            <v>0</v>
          </cell>
          <cell r="AH617" t="str">
            <v>C</v>
          </cell>
          <cell r="AI617" t="str">
            <v>RCP</v>
          </cell>
          <cell r="AJ617" t="str">
            <v xml:space="preserve"> </v>
          </cell>
          <cell r="AK617">
            <v>124.3428144667989</v>
          </cell>
          <cell r="AL617" t="str">
            <v>NC119</v>
          </cell>
          <cell r="AM617">
            <v>5</v>
          </cell>
          <cell r="AN617" t="str">
            <v>113677</v>
          </cell>
          <cell r="AO617" t="str">
            <v>MO</v>
          </cell>
          <cell r="AP617" t="str">
            <v>Monacan loam</v>
          </cell>
          <cell r="AQ617" t="str">
            <v>C</v>
          </cell>
          <cell r="AR617">
            <v>2</v>
          </cell>
        </row>
        <row r="618">
          <cell r="AE618">
            <v>120768</v>
          </cell>
          <cell r="AF618">
            <v>96</v>
          </cell>
          <cell r="AG618">
            <v>108</v>
          </cell>
          <cell r="AH618" t="str">
            <v>A</v>
          </cell>
          <cell r="AI618" t="str">
            <v>RCP</v>
          </cell>
          <cell r="AJ618" t="str">
            <v xml:space="preserve"> </v>
          </cell>
          <cell r="AK618">
            <v>78.021603409273098</v>
          </cell>
          <cell r="AL618" t="str">
            <v>NC119</v>
          </cell>
          <cell r="AM618">
            <v>5</v>
          </cell>
          <cell r="AN618" t="str">
            <v>113661</v>
          </cell>
          <cell r="AO618" t="str">
            <v>CuD</v>
          </cell>
          <cell r="AP618" t="str">
            <v>Cecil-Urban land complex, 8 to 15 percent slopes</v>
          </cell>
          <cell r="AQ618" t="str">
            <v>B</v>
          </cell>
          <cell r="AR618">
            <v>1</v>
          </cell>
        </row>
        <row r="619">
          <cell r="AE619">
            <v>121285</v>
          </cell>
          <cell r="AF619">
            <v>18</v>
          </cell>
          <cell r="AG619">
            <v>0</v>
          </cell>
          <cell r="AH619" t="str">
            <v>C</v>
          </cell>
          <cell r="AI619" t="str">
            <v>RCP</v>
          </cell>
          <cell r="AJ619" t="str">
            <v xml:space="preserve"> </v>
          </cell>
          <cell r="AK619">
            <v>47.022034067232788</v>
          </cell>
          <cell r="AL619" t="str">
            <v>NC119</v>
          </cell>
          <cell r="AM619">
            <v>5</v>
          </cell>
          <cell r="AN619" t="str">
            <v>113677</v>
          </cell>
          <cell r="AO619" t="str">
            <v>MO</v>
          </cell>
          <cell r="AP619" t="str">
            <v>Monacan loam</v>
          </cell>
          <cell r="AQ619" t="str">
            <v>C</v>
          </cell>
          <cell r="AR619">
            <v>2</v>
          </cell>
        </row>
        <row r="620">
          <cell r="AE620">
            <v>122478</v>
          </cell>
          <cell r="AF620">
            <v>18</v>
          </cell>
          <cell r="AG620">
            <v>0</v>
          </cell>
          <cell r="AH620" t="str">
            <v>C</v>
          </cell>
          <cell r="AI620" t="str">
            <v>RCP</v>
          </cell>
          <cell r="AJ620" t="str">
            <v xml:space="preserve"> </v>
          </cell>
          <cell r="AK620">
            <v>10.01368340161903</v>
          </cell>
          <cell r="AL620" t="str">
            <v>NC119</v>
          </cell>
          <cell r="AM620">
            <v>5</v>
          </cell>
          <cell r="AN620" t="str">
            <v>113660</v>
          </cell>
          <cell r="AO620" t="str">
            <v>CuB</v>
          </cell>
          <cell r="AP620" t="str">
            <v>Cecil-Urban land complex, 2 to 8 percent slopes</v>
          </cell>
          <cell r="AQ620" t="str">
            <v>B</v>
          </cell>
          <cell r="AR620">
            <v>1</v>
          </cell>
        </row>
        <row r="621">
          <cell r="AE621">
            <v>122528</v>
          </cell>
          <cell r="AF621">
            <v>18</v>
          </cell>
          <cell r="AG621">
            <v>0</v>
          </cell>
          <cell r="AH621" t="str">
            <v>C</v>
          </cell>
          <cell r="AI621" t="str">
            <v>RCP</v>
          </cell>
          <cell r="AJ621" t="str">
            <v xml:space="preserve"> </v>
          </cell>
          <cell r="AK621">
            <v>44.973256068254322</v>
          </cell>
          <cell r="AL621" t="str">
            <v>NC119</v>
          </cell>
          <cell r="AM621">
            <v>5</v>
          </cell>
          <cell r="AN621" t="str">
            <v>113661</v>
          </cell>
          <cell r="AO621" t="str">
            <v>CuD</v>
          </cell>
          <cell r="AP621" t="str">
            <v>Cecil-Urban land complex, 8 to 15 percent slopes</v>
          </cell>
          <cell r="AQ621" t="str">
            <v>B</v>
          </cell>
          <cell r="AR621">
            <v>1</v>
          </cell>
        </row>
        <row r="622">
          <cell r="AE622">
            <v>122734</v>
          </cell>
          <cell r="AF622">
            <v>48</v>
          </cell>
          <cell r="AG622">
            <v>84</v>
          </cell>
          <cell r="AH622" t="str">
            <v>R</v>
          </cell>
          <cell r="AI622" t="str">
            <v>RCP</v>
          </cell>
          <cell r="AJ622" t="str">
            <v xml:space="preserve"> </v>
          </cell>
          <cell r="AK622">
            <v>65.828557846762891</v>
          </cell>
          <cell r="AL622" t="str">
            <v>NC119</v>
          </cell>
          <cell r="AM622">
            <v>5</v>
          </cell>
          <cell r="AN622" t="str">
            <v>113660</v>
          </cell>
          <cell r="AO622" t="str">
            <v>CuB</v>
          </cell>
          <cell r="AP622" t="str">
            <v>Cecil-Urban land complex, 2 to 8 percent slopes</v>
          </cell>
          <cell r="AQ622" t="str">
            <v>B</v>
          </cell>
          <cell r="AR622">
            <v>1</v>
          </cell>
        </row>
        <row r="623">
          <cell r="AE623">
            <v>122736</v>
          </cell>
          <cell r="AF623">
            <v>48</v>
          </cell>
          <cell r="AG623">
            <v>84</v>
          </cell>
          <cell r="AH623" t="str">
            <v>R</v>
          </cell>
          <cell r="AI623" t="str">
            <v>RCP</v>
          </cell>
          <cell r="AJ623" t="str">
            <v xml:space="preserve"> </v>
          </cell>
          <cell r="AK623">
            <v>97.233624585013374</v>
          </cell>
          <cell r="AL623" t="str">
            <v>NC119</v>
          </cell>
          <cell r="AM623">
            <v>5</v>
          </cell>
          <cell r="AN623" t="str">
            <v>113660</v>
          </cell>
          <cell r="AO623" t="str">
            <v>CuB</v>
          </cell>
          <cell r="AP623" t="str">
            <v>Cecil-Urban land complex, 2 to 8 percent slopes</v>
          </cell>
          <cell r="AQ623" t="str">
            <v>B</v>
          </cell>
          <cell r="AR623">
            <v>1</v>
          </cell>
        </row>
        <row r="624">
          <cell r="AE624">
            <v>123475</v>
          </cell>
          <cell r="AF624">
            <v>15</v>
          </cell>
          <cell r="AG624">
            <v>0</v>
          </cell>
          <cell r="AH624" t="str">
            <v>C</v>
          </cell>
          <cell r="AI624" t="str">
            <v>RCP</v>
          </cell>
          <cell r="AJ624" t="str">
            <v xml:space="preserve"> </v>
          </cell>
          <cell r="AK624">
            <v>25.363532931938781</v>
          </cell>
          <cell r="AL624" t="str">
            <v>NC119</v>
          </cell>
          <cell r="AM624">
            <v>5</v>
          </cell>
          <cell r="AN624" t="str">
            <v>113677</v>
          </cell>
          <cell r="AO624" t="str">
            <v>MO</v>
          </cell>
          <cell r="AP624" t="str">
            <v>Monacan loam</v>
          </cell>
          <cell r="AQ624" t="str">
            <v>C</v>
          </cell>
          <cell r="AR624">
            <v>2</v>
          </cell>
        </row>
        <row r="625">
          <cell r="AE625">
            <v>123547</v>
          </cell>
          <cell r="AF625">
            <v>15</v>
          </cell>
          <cell r="AG625">
            <v>0</v>
          </cell>
          <cell r="AH625" t="str">
            <v>C</v>
          </cell>
          <cell r="AI625" t="str">
            <v>RCP</v>
          </cell>
          <cell r="AJ625" t="str">
            <v xml:space="preserve"> </v>
          </cell>
          <cell r="AK625">
            <v>149.74813387911749</v>
          </cell>
          <cell r="AL625" t="str">
            <v>NC119</v>
          </cell>
          <cell r="AM625">
            <v>5</v>
          </cell>
          <cell r="AN625" t="str">
            <v>113659</v>
          </cell>
          <cell r="AO625" t="str">
            <v>CeD2</v>
          </cell>
          <cell r="AP625" t="str">
            <v>Cecil sandy clay loam, 8 to 15 percent slopes, eroded</v>
          </cell>
          <cell r="AQ625" t="str">
            <v>B</v>
          </cell>
          <cell r="AR625">
            <v>1</v>
          </cell>
        </row>
        <row r="626">
          <cell r="AE626">
            <v>123582</v>
          </cell>
          <cell r="AF626">
            <v>30</v>
          </cell>
          <cell r="AG626">
            <v>0</v>
          </cell>
          <cell r="AH626" t="str">
            <v>C</v>
          </cell>
          <cell r="AI626" t="str">
            <v>RCP</v>
          </cell>
          <cell r="AJ626" t="str">
            <v xml:space="preserve"> </v>
          </cell>
          <cell r="AK626">
            <v>70.577925094088741</v>
          </cell>
          <cell r="AL626" t="str">
            <v>NC119</v>
          </cell>
          <cell r="AM626">
            <v>5</v>
          </cell>
          <cell r="AN626" t="str">
            <v>113680</v>
          </cell>
          <cell r="AO626" t="str">
            <v>MeD</v>
          </cell>
          <cell r="AP626" t="str">
            <v>Mecklenburg fine sandy loam, 8 to 15 percent slopes</v>
          </cell>
          <cell r="AQ626" t="str">
            <v>C</v>
          </cell>
          <cell r="AR626">
            <v>2</v>
          </cell>
        </row>
        <row r="627">
          <cell r="AE627">
            <v>123680</v>
          </cell>
          <cell r="AF627">
            <v>60</v>
          </cell>
          <cell r="AG627">
            <v>0</v>
          </cell>
          <cell r="AH627" t="str">
            <v>C</v>
          </cell>
          <cell r="AI627" t="str">
            <v>RCP</v>
          </cell>
          <cell r="AJ627" t="str">
            <v xml:space="preserve"> </v>
          </cell>
          <cell r="AK627">
            <v>73.861393121997423</v>
          </cell>
          <cell r="AL627" t="str">
            <v>NC119</v>
          </cell>
          <cell r="AM627">
            <v>5</v>
          </cell>
          <cell r="AN627" t="str">
            <v>113671</v>
          </cell>
          <cell r="AO627" t="str">
            <v>HeB</v>
          </cell>
          <cell r="AP627" t="str">
            <v>Helena sandy loam, 2 to 8 percent slopes</v>
          </cell>
          <cell r="AQ627" t="str">
            <v>C</v>
          </cell>
          <cell r="AR627">
            <v>2</v>
          </cell>
        </row>
        <row r="628">
          <cell r="AE628">
            <v>123812</v>
          </cell>
          <cell r="AF628">
            <v>72</v>
          </cell>
          <cell r="AG628">
            <v>96</v>
          </cell>
          <cell r="AH628" t="str">
            <v>R</v>
          </cell>
          <cell r="AI628" t="str">
            <v>RCP</v>
          </cell>
          <cell r="AJ628" t="str">
            <v xml:space="preserve"> </v>
          </cell>
          <cell r="AK628">
            <v>38.563999764344203</v>
          </cell>
          <cell r="AL628" t="str">
            <v>NC119</v>
          </cell>
          <cell r="AM628">
            <v>5</v>
          </cell>
          <cell r="AN628" t="str">
            <v>113678</v>
          </cell>
          <cell r="AO628" t="str">
            <v>MS</v>
          </cell>
          <cell r="AP628" t="str">
            <v>Monacan and Arents soils</v>
          </cell>
          <cell r="AQ628" t="str">
            <v>C</v>
          </cell>
          <cell r="AR628">
            <v>2</v>
          </cell>
        </row>
        <row r="629">
          <cell r="AE629">
            <v>123813</v>
          </cell>
          <cell r="AF629">
            <v>72</v>
          </cell>
          <cell r="AG629">
            <v>96</v>
          </cell>
          <cell r="AH629" t="str">
            <v>R</v>
          </cell>
          <cell r="AI629" t="str">
            <v>RCP</v>
          </cell>
          <cell r="AJ629" t="str">
            <v xml:space="preserve"> </v>
          </cell>
          <cell r="AK629">
            <v>57.703678836929718</v>
          </cell>
          <cell r="AL629" t="str">
            <v>NC119</v>
          </cell>
          <cell r="AM629">
            <v>5</v>
          </cell>
          <cell r="AN629" t="str">
            <v>113678</v>
          </cell>
          <cell r="AO629" t="str">
            <v>MS</v>
          </cell>
          <cell r="AP629" t="str">
            <v>Monacan and Arents soils</v>
          </cell>
          <cell r="AQ629" t="str">
            <v>C</v>
          </cell>
          <cell r="AR629">
            <v>2</v>
          </cell>
        </row>
        <row r="630">
          <cell r="AE630">
            <v>124258</v>
          </cell>
          <cell r="AF630">
            <v>48</v>
          </cell>
          <cell r="AG630">
            <v>72</v>
          </cell>
          <cell r="AH630" t="str">
            <v>O</v>
          </cell>
          <cell r="AI630" t="str">
            <v>CMP</v>
          </cell>
          <cell r="AJ630" t="str">
            <v xml:space="preserve"> </v>
          </cell>
          <cell r="AK630">
            <v>11.243819750560069</v>
          </cell>
          <cell r="AL630" t="str">
            <v>NC119</v>
          </cell>
          <cell r="AM630">
            <v>5</v>
          </cell>
          <cell r="AN630" t="str">
            <v>113661</v>
          </cell>
          <cell r="AO630" t="str">
            <v>CuD</v>
          </cell>
          <cell r="AP630" t="str">
            <v>Cecil-Urban land complex, 8 to 15 percent slopes</v>
          </cell>
          <cell r="AQ630" t="str">
            <v>B</v>
          </cell>
          <cell r="AR630">
            <v>1</v>
          </cell>
        </row>
        <row r="631">
          <cell r="AE631">
            <v>124259</v>
          </cell>
          <cell r="AF631">
            <v>48</v>
          </cell>
          <cell r="AG631">
            <v>72</v>
          </cell>
          <cell r="AH631" t="str">
            <v>O</v>
          </cell>
          <cell r="AI631" t="str">
            <v>CMP</v>
          </cell>
          <cell r="AJ631" t="str">
            <v xml:space="preserve"> </v>
          </cell>
          <cell r="AK631">
            <v>28.653284467109032</v>
          </cell>
          <cell r="AL631" t="str">
            <v>NC119</v>
          </cell>
          <cell r="AM631">
            <v>5</v>
          </cell>
          <cell r="AN631" t="str">
            <v>113661</v>
          </cell>
          <cell r="AO631" t="str">
            <v>CuD</v>
          </cell>
          <cell r="AP631" t="str">
            <v>Cecil-Urban land complex, 8 to 15 percent slopes</v>
          </cell>
          <cell r="AQ631" t="str">
            <v>B</v>
          </cell>
          <cell r="AR631">
            <v>1</v>
          </cell>
        </row>
        <row r="632">
          <cell r="AE632">
            <v>124260</v>
          </cell>
          <cell r="AF632">
            <v>48</v>
          </cell>
          <cell r="AG632">
            <v>72</v>
          </cell>
          <cell r="AH632" t="str">
            <v>O</v>
          </cell>
          <cell r="AI632" t="str">
            <v>CMP</v>
          </cell>
          <cell r="AJ632" t="str">
            <v xml:space="preserve"> </v>
          </cell>
          <cell r="AK632">
            <v>11.281748759951601</v>
          </cell>
          <cell r="AL632" t="str">
            <v>NC119</v>
          </cell>
          <cell r="AM632">
            <v>5</v>
          </cell>
          <cell r="AN632" t="str">
            <v>113661</v>
          </cell>
          <cell r="AO632" t="str">
            <v>CuD</v>
          </cell>
          <cell r="AP632" t="str">
            <v>Cecil-Urban land complex, 8 to 15 percent slopes</v>
          </cell>
          <cell r="AQ632" t="str">
            <v>B</v>
          </cell>
          <cell r="AR632">
            <v>1</v>
          </cell>
        </row>
        <row r="633">
          <cell r="AE633">
            <v>124261</v>
          </cell>
          <cell r="AF633">
            <v>78</v>
          </cell>
          <cell r="AG633">
            <v>0</v>
          </cell>
          <cell r="AH633" t="str">
            <v>C</v>
          </cell>
          <cell r="AI633" t="str">
            <v>CMP</v>
          </cell>
          <cell r="AJ633" t="str">
            <v xml:space="preserve"> </v>
          </cell>
          <cell r="AK633">
            <v>60.791527515247623</v>
          </cell>
          <cell r="AL633" t="str">
            <v>NC119</v>
          </cell>
          <cell r="AM633">
            <v>5</v>
          </cell>
          <cell r="AN633" t="str">
            <v>113661</v>
          </cell>
          <cell r="AO633" t="str">
            <v>CuD</v>
          </cell>
          <cell r="AP633" t="str">
            <v>Cecil-Urban land complex, 8 to 15 percent slopes</v>
          </cell>
          <cell r="AQ633" t="str">
            <v>B</v>
          </cell>
          <cell r="AR633">
            <v>1</v>
          </cell>
        </row>
        <row r="634">
          <cell r="AE634">
            <v>125007</v>
          </cell>
          <cell r="AF634">
            <v>15</v>
          </cell>
          <cell r="AG634">
            <v>0</v>
          </cell>
          <cell r="AH634" t="str">
            <v>C</v>
          </cell>
          <cell r="AI634" t="str">
            <v>RCP</v>
          </cell>
          <cell r="AJ634" t="str">
            <v xml:space="preserve"> </v>
          </cell>
          <cell r="AK634">
            <v>53.732450768287833</v>
          </cell>
          <cell r="AL634" t="str">
            <v>NC119</v>
          </cell>
          <cell r="AM634">
            <v>5</v>
          </cell>
          <cell r="AN634" t="str">
            <v>113660</v>
          </cell>
          <cell r="AO634" t="str">
            <v>CuB</v>
          </cell>
          <cell r="AP634" t="str">
            <v>Cecil-Urban land complex, 2 to 8 percent slopes</v>
          </cell>
          <cell r="AQ634" t="str">
            <v>B</v>
          </cell>
          <cell r="AR634">
            <v>1</v>
          </cell>
        </row>
        <row r="635">
          <cell r="AE635">
            <v>125189</v>
          </cell>
          <cell r="AF635">
            <v>30</v>
          </cell>
          <cell r="AG635">
            <v>0</v>
          </cell>
          <cell r="AH635" t="str">
            <v>C</v>
          </cell>
          <cell r="AI635" t="str">
            <v>CMP</v>
          </cell>
          <cell r="AJ635" t="str">
            <v xml:space="preserve"> </v>
          </cell>
          <cell r="AK635">
            <v>105.92515452787779</v>
          </cell>
          <cell r="AL635" t="str">
            <v>NC119</v>
          </cell>
          <cell r="AM635">
            <v>5</v>
          </cell>
          <cell r="AN635" t="str">
            <v>113660</v>
          </cell>
          <cell r="AO635" t="str">
            <v>CuB</v>
          </cell>
          <cell r="AP635" t="str">
            <v>Cecil-Urban land complex, 2 to 8 percent slopes</v>
          </cell>
          <cell r="AQ635" t="str">
            <v>B</v>
          </cell>
          <cell r="AR635">
            <v>1</v>
          </cell>
        </row>
        <row r="636">
          <cell r="AE636">
            <v>126232</v>
          </cell>
          <cell r="AF636">
            <v>36</v>
          </cell>
          <cell r="AG636">
            <v>48</v>
          </cell>
          <cell r="AH636" t="str">
            <v>O</v>
          </cell>
          <cell r="AI636" t="str">
            <v>RCP</v>
          </cell>
          <cell r="AJ636" t="str">
            <v xml:space="preserve"> </v>
          </cell>
          <cell r="AK636">
            <v>164.9579904285483</v>
          </cell>
          <cell r="AL636" t="str">
            <v>NC119</v>
          </cell>
          <cell r="AM636">
            <v>5</v>
          </cell>
          <cell r="AN636" t="str">
            <v>113693</v>
          </cell>
          <cell r="AO636" t="str">
            <v>WkD</v>
          </cell>
          <cell r="AP636" t="str">
            <v>Wilkes loam, 8 to 15 percent slopes</v>
          </cell>
          <cell r="AQ636" t="str">
            <v>D</v>
          </cell>
          <cell r="AR636">
            <v>4</v>
          </cell>
        </row>
        <row r="637">
          <cell r="AE637">
            <v>126808</v>
          </cell>
          <cell r="AF637">
            <v>24</v>
          </cell>
          <cell r="AG637">
            <v>0</v>
          </cell>
          <cell r="AH637" t="str">
            <v>C</v>
          </cell>
          <cell r="AI637" t="str">
            <v>RCP</v>
          </cell>
          <cell r="AJ637" t="str">
            <v xml:space="preserve"> </v>
          </cell>
          <cell r="AK637">
            <v>116.99155322240679</v>
          </cell>
          <cell r="AL637" t="str">
            <v>NC119</v>
          </cell>
          <cell r="AM637">
            <v>5</v>
          </cell>
          <cell r="AN637" t="str">
            <v>113671</v>
          </cell>
          <cell r="AO637" t="str">
            <v>HeB</v>
          </cell>
          <cell r="AP637" t="str">
            <v>Helena sandy loam, 2 to 8 percent slopes</v>
          </cell>
          <cell r="AQ637" t="str">
            <v>C</v>
          </cell>
          <cell r="AR637">
            <v>2</v>
          </cell>
        </row>
        <row r="638">
          <cell r="AE638">
            <v>126826</v>
          </cell>
          <cell r="AF638">
            <v>72</v>
          </cell>
          <cell r="AG638">
            <v>0</v>
          </cell>
          <cell r="AH638" t="str">
            <v>C</v>
          </cell>
          <cell r="AI638" t="str">
            <v>RCP</v>
          </cell>
          <cell r="AJ638" t="str">
            <v xml:space="preserve"> </v>
          </cell>
          <cell r="AK638">
            <v>60.57025090059259</v>
          </cell>
          <cell r="AL638" t="str">
            <v>NC119</v>
          </cell>
          <cell r="AM638">
            <v>5</v>
          </cell>
          <cell r="AN638" t="str">
            <v>113677</v>
          </cell>
          <cell r="AO638" t="str">
            <v>MO</v>
          </cell>
          <cell r="AP638" t="str">
            <v>Monacan loam</v>
          </cell>
          <cell r="AQ638" t="str">
            <v>C</v>
          </cell>
          <cell r="AR638">
            <v>2</v>
          </cell>
        </row>
        <row r="639">
          <cell r="AE639">
            <v>126827</v>
          </cell>
          <cell r="AF639">
            <v>72</v>
          </cell>
          <cell r="AG639">
            <v>0</v>
          </cell>
          <cell r="AH639" t="str">
            <v>C</v>
          </cell>
          <cell r="AI639" t="str">
            <v>RCP</v>
          </cell>
          <cell r="AJ639" t="str">
            <v xml:space="preserve"> </v>
          </cell>
          <cell r="AK639">
            <v>61.581480393684778</v>
          </cell>
          <cell r="AL639" t="str">
            <v>NC119</v>
          </cell>
          <cell r="AM639">
            <v>5</v>
          </cell>
          <cell r="AN639" t="str">
            <v>113677</v>
          </cell>
          <cell r="AO639" t="str">
            <v>MO</v>
          </cell>
          <cell r="AP639" t="str">
            <v>Monacan loam</v>
          </cell>
          <cell r="AQ639" t="str">
            <v>C</v>
          </cell>
          <cell r="AR639">
            <v>2</v>
          </cell>
        </row>
        <row r="640">
          <cell r="AE640">
            <v>127232</v>
          </cell>
          <cell r="AF640">
            <v>36</v>
          </cell>
          <cell r="AG640">
            <v>0</v>
          </cell>
          <cell r="AH640" t="str">
            <v>C</v>
          </cell>
          <cell r="AI640" t="str">
            <v>RCP</v>
          </cell>
          <cell r="AJ640" t="str">
            <v xml:space="preserve"> </v>
          </cell>
          <cell r="AK640">
            <v>32.157769339684982</v>
          </cell>
          <cell r="AL640" t="str">
            <v>NC119</v>
          </cell>
          <cell r="AM640">
            <v>5</v>
          </cell>
          <cell r="AN640" t="str">
            <v>113677</v>
          </cell>
          <cell r="AO640" t="str">
            <v>MO</v>
          </cell>
          <cell r="AP640" t="str">
            <v>Monacan loam</v>
          </cell>
          <cell r="AQ640" t="str">
            <v>C</v>
          </cell>
          <cell r="AR640">
            <v>2</v>
          </cell>
        </row>
        <row r="641">
          <cell r="AE641">
            <v>127233</v>
          </cell>
          <cell r="AF641">
            <v>36</v>
          </cell>
          <cell r="AG641">
            <v>0</v>
          </cell>
          <cell r="AH641" t="str">
            <v>C</v>
          </cell>
          <cell r="AI641" t="str">
            <v>RCP</v>
          </cell>
          <cell r="AJ641" t="str">
            <v xml:space="preserve"> </v>
          </cell>
          <cell r="AK641">
            <v>38.412492230991091</v>
          </cell>
          <cell r="AL641" t="str">
            <v>NC119</v>
          </cell>
          <cell r="AM641">
            <v>5</v>
          </cell>
          <cell r="AN641" t="str">
            <v>113677</v>
          </cell>
          <cell r="AO641" t="str">
            <v>MO</v>
          </cell>
          <cell r="AP641" t="str">
            <v>Monacan loam</v>
          </cell>
          <cell r="AQ641" t="str">
            <v>C</v>
          </cell>
          <cell r="AR641">
            <v>2</v>
          </cell>
        </row>
        <row r="642">
          <cell r="AE642">
            <v>127303</v>
          </cell>
          <cell r="AF642">
            <v>18</v>
          </cell>
          <cell r="AG642">
            <v>0</v>
          </cell>
          <cell r="AH642" t="str">
            <v>C</v>
          </cell>
          <cell r="AI642" t="str">
            <v>RCP</v>
          </cell>
          <cell r="AJ642" t="str">
            <v xml:space="preserve"> </v>
          </cell>
          <cell r="AK642">
            <v>371.21994490049423</v>
          </cell>
          <cell r="AL642" t="str">
            <v>NC119</v>
          </cell>
          <cell r="AM642">
            <v>5</v>
          </cell>
          <cell r="AN642" t="str">
            <v>113660</v>
          </cell>
          <cell r="AO642" t="str">
            <v>CuB</v>
          </cell>
          <cell r="AP642" t="str">
            <v>Cecil-Urban land complex, 2 to 8 percent slopes</v>
          </cell>
          <cell r="AQ642" t="str">
            <v>B</v>
          </cell>
          <cell r="AR642">
            <v>1</v>
          </cell>
        </row>
        <row r="643">
          <cell r="AE643">
            <v>127394</v>
          </cell>
          <cell r="AF643">
            <v>15</v>
          </cell>
          <cell r="AG643">
            <v>0</v>
          </cell>
          <cell r="AH643" t="str">
            <v>C</v>
          </cell>
          <cell r="AI643" t="str">
            <v>RCP</v>
          </cell>
          <cell r="AJ643" t="str">
            <v xml:space="preserve"> </v>
          </cell>
          <cell r="AK643">
            <v>241.715056176335</v>
          </cell>
          <cell r="AL643" t="str">
            <v>NC119</v>
          </cell>
          <cell r="AM643">
            <v>5</v>
          </cell>
          <cell r="AN643" t="str">
            <v>113681</v>
          </cell>
          <cell r="AO643" t="str">
            <v>MkB</v>
          </cell>
          <cell r="AP643" t="str">
            <v>Mecklenburg-Urban land complex, 2 to 8 percent slopes</v>
          </cell>
          <cell r="AQ643" t="str">
            <v>C</v>
          </cell>
          <cell r="AR643">
            <v>2</v>
          </cell>
        </row>
        <row r="644">
          <cell r="AE644">
            <v>127409</v>
          </cell>
          <cell r="AF644">
            <v>90</v>
          </cell>
          <cell r="AG644">
            <v>0</v>
          </cell>
          <cell r="AH644" t="str">
            <v>C</v>
          </cell>
          <cell r="AI644" t="str">
            <v>CMP</v>
          </cell>
          <cell r="AJ644" t="str">
            <v xml:space="preserve"> </v>
          </cell>
          <cell r="AK644">
            <v>128.49250257756341</v>
          </cell>
          <cell r="AL644" t="str">
            <v>NC119</v>
          </cell>
          <cell r="AM644">
            <v>5</v>
          </cell>
          <cell r="AN644" t="str">
            <v>113677</v>
          </cell>
          <cell r="AO644" t="str">
            <v>MO</v>
          </cell>
          <cell r="AP644" t="str">
            <v>Monacan loam</v>
          </cell>
          <cell r="AQ644" t="str">
            <v>C</v>
          </cell>
          <cell r="AR644">
            <v>2</v>
          </cell>
        </row>
        <row r="645">
          <cell r="AE645">
            <v>127422</v>
          </cell>
          <cell r="AF645">
            <v>18</v>
          </cell>
          <cell r="AG645">
            <v>0</v>
          </cell>
          <cell r="AH645" t="str">
            <v>C</v>
          </cell>
          <cell r="AI645" t="str">
            <v>RCP</v>
          </cell>
          <cell r="AJ645" t="str">
            <v xml:space="preserve"> </v>
          </cell>
          <cell r="AK645">
            <v>45.933653014803333</v>
          </cell>
          <cell r="AL645" t="str">
            <v>NC119</v>
          </cell>
          <cell r="AM645">
            <v>5</v>
          </cell>
          <cell r="AN645" t="str">
            <v>113677</v>
          </cell>
          <cell r="AO645" t="str">
            <v>MO</v>
          </cell>
          <cell r="AP645" t="str">
            <v>Monacan loam</v>
          </cell>
          <cell r="AQ645" t="str">
            <v>C</v>
          </cell>
          <cell r="AR645">
            <v>2</v>
          </cell>
        </row>
        <row r="646">
          <cell r="AE646">
            <v>127433</v>
          </cell>
          <cell r="AF646">
            <v>15</v>
          </cell>
          <cell r="AG646">
            <v>0</v>
          </cell>
          <cell r="AH646" t="str">
            <v>C</v>
          </cell>
          <cell r="AI646" t="str">
            <v>CMP</v>
          </cell>
          <cell r="AJ646" t="str">
            <v xml:space="preserve"> </v>
          </cell>
          <cell r="AK646">
            <v>16.267526521355109</v>
          </cell>
          <cell r="AL646" t="str">
            <v>NC119</v>
          </cell>
          <cell r="AM646">
            <v>5</v>
          </cell>
          <cell r="AN646" t="str">
            <v>113694</v>
          </cell>
          <cell r="AO646" t="str">
            <v>WkE</v>
          </cell>
          <cell r="AP646" t="str">
            <v>Wilkes loam, 15 to 25 percent slopes</v>
          </cell>
          <cell r="AQ646" t="str">
            <v>D</v>
          </cell>
          <cell r="AR646">
            <v>4</v>
          </cell>
        </row>
        <row r="647">
          <cell r="AE647">
            <v>127434</v>
          </cell>
          <cell r="AF647">
            <v>48</v>
          </cell>
          <cell r="AG647">
            <v>0</v>
          </cell>
          <cell r="AH647" t="str">
            <v>C</v>
          </cell>
          <cell r="AI647" t="str">
            <v>CMP</v>
          </cell>
          <cell r="AJ647" t="str">
            <v xml:space="preserve"> </v>
          </cell>
          <cell r="AK647">
            <v>234.4309162380319</v>
          </cell>
          <cell r="AL647" t="str">
            <v>NC119</v>
          </cell>
          <cell r="AM647">
            <v>5</v>
          </cell>
          <cell r="AN647" t="str">
            <v>113694</v>
          </cell>
          <cell r="AO647" t="str">
            <v>WkE</v>
          </cell>
          <cell r="AP647" t="str">
            <v>Wilkes loam, 15 to 25 percent slopes</v>
          </cell>
          <cell r="AQ647" t="str">
            <v>D</v>
          </cell>
          <cell r="AR647">
            <v>4</v>
          </cell>
        </row>
        <row r="648">
          <cell r="AE648">
            <v>127454</v>
          </cell>
          <cell r="AF648">
            <v>48</v>
          </cell>
          <cell r="AG648">
            <v>0</v>
          </cell>
          <cell r="AH648" t="str">
            <v>C</v>
          </cell>
          <cell r="AI648" t="str">
            <v>RCP</v>
          </cell>
          <cell r="AJ648" t="str">
            <v xml:space="preserve"> </v>
          </cell>
          <cell r="AK648">
            <v>19.065878725171409</v>
          </cell>
          <cell r="AL648" t="str">
            <v>NC119</v>
          </cell>
          <cell r="AM648">
            <v>5</v>
          </cell>
          <cell r="AN648" t="str">
            <v>113677</v>
          </cell>
          <cell r="AO648" t="str">
            <v>MO</v>
          </cell>
          <cell r="AP648" t="str">
            <v>Monacan loam</v>
          </cell>
          <cell r="AQ648" t="str">
            <v>C</v>
          </cell>
          <cell r="AR648">
            <v>2</v>
          </cell>
        </row>
        <row r="649">
          <cell r="AE649">
            <v>127455</v>
          </cell>
          <cell r="AF649">
            <v>48</v>
          </cell>
          <cell r="AG649">
            <v>0</v>
          </cell>
          <cell r="AH649" t="str">
            <v>C</v>
          </cell>
          <cell r="AI649" t="str">
            <v>RCP</v>
          </cell>
          <cell r="AJ649" t="str">
            <v xml:space="preserve"> </v>
          </cell>
          <cell r="AK649">
            <v>25.458388677696949</v>
          </cell>
          <cell r="AL649" t="str">
            <v>NC119</v>
          </cell>
          <cell r="AM649">
            <v>5</v>
          </cell>
          <cell r="AN649" t="str">
            <v>113677</v>
          </cell>
          <cell r="AO649" t="str">
            <v>MO</v>
          </cell>
          <cell r="AP649" t="str">
            <v>Monacan loam</v>
          </cell>
          <cell r="AQ649" t="str">
            <v>C</v>
          </cell>
          <cell r="AR649">
            <v>2</v>
          </cell>
        </row>
        <row r="650">
          <cell r="AE650">
            <v>127456</v>
          </cell>
          <cell r="AF650">
            <v>48</v>
          </cell>
          <cell r="AG650">
            <v>0</v>
          </cell>
          <cell r="AH650" t="str">
            <v>C</v>
          </cell>
          <cell r="AI650" t="str">
            <v>RCP</v>
          </cell>
          <cell r="AJ650" t="str">
            <v xml:space="preserve"> </v>
          </cell>
          <cell r="AK650">
            <v>19.95726336007538</v>
          </cell>
          <cell r="AL650" t="str">
            <v>NC119</v>
          </cell>
          <cell r="AM650">
            <v>5</v>
          </cell>
          <cell r="AN650" t="str">
            <v>113677</v>
          </cell>
          <cell r="AO650" t="str">
            <v>MO</v>
          </cell>
          <cell r="AP650" t="str">
            <v>Monacan loam</v>
          </cell>
          <cell r="AQ650" t="str">
            <v>C</v>
          </cell>
          <cell r="AR650">
            <v>2</v>
          </cell>
        </row>
        <row r="651">
          <cell r="AE651">
            <v>127515</v>
          </cell>
          <cell r="AF651">
            <v>24</v>
          </cell>
          <cell r="AG651">
            <v>0</v>
          </cell>
          <cell r="AH651" t="str">
            <v>C</v>
          </cell>
          <cell r="AI651" t="str">
            <v>RCP</v>
          </cell>
          <cell r="AJ651" t="str">
            <v xml:space="preserve"> </v>
          </cell>
          <cell r="AK651">
            <v>182.06167074485489</v>
          </cell>
          <cell r="AL651" t="str">
            <v>NC119</v>
          </cell>
          <cell r="AM651">
            <v>5</v>
          </cell>
          <cell r="AN651" t="str">
            <v>113677</v>
          </cell>
          <cell r="AO651" t="str">
            <v>MO</v>
          </cell>
          <cell r="AP651" t="str">
            <v>Monacan loam</v>
          </cell>
          <cell r="AQ651" t="str">
            <v>C</v>
          </cell>
          <cell r="AR651">
            <v>2</v>
          </cell>
        </row>
        <row r="652">
          <cell r="AE652">
            <v>127554</v>
          </cell>
          <cell r="AF652">
            <v>36</v>
          </cell>
          <cell r="AG652">
            <v>0</v>
          </cell>
          <cell r="AH652" t="str">
            <v>C</v>
          </cell>
          <cell r="AI652" t="str">
            <v>CMP</v>
          </cell>
          <cell r="AJ652" t="str">
            <v xml:space="preserve"> </v>
          </cell>
          <cell r="AK652">
            <v>95.922392722357586</v>
          </cell>
          <cell r="AL652" t="str">
            <v>NC119</v>
          </cell>
          <cell r="AM652">
            <v>5</v>
          </cell>
          <cell r="AN652" t="str">
            <v>113677</v>
          </cell>
          <cell r="AO652" t="str">
            <v>MO</v>
          </cell>
          <cell r="AP652" t="str">
            <v>Monacan loam</v>
          </cell>
          <cell r="AQ652" t="str">
            <v>C</v>
          </cell>
          <cell r="AR652">
            <v>2</v>
          </cell>
        </row>
        <row r="653">
          <cell r="AE653">
            <v>128126</v>
          </cell>
          <cell r="AF653">
            <v>48</v>
          </cell>
          <cell r="AG653">
            <v>0</v>
          </cell>
          <cell r="AH653" t="str">
            <v>C</v>
          </cell>
          <cell r="AI653" t="str">
            <v>CMP</v>
          </cell>
          <cell r="AJ653" t="str">
            <v xml:space="preserve"> </v>
          </cell>
          <cell r="AK653">
            <v>30.151569573197101</v>
          </cell>
          <cell r="AL653" t="str">
            <v>NC119</v>
          </cell>
          <cell r="AM653">
            <v>5</v>
          </cell>
          <cell r="AN653" t="str">
            <v>113671</v>
          </cell>
          <cell r="AO653" t="str">
            <v>HeB</v>
          </cell>
          <cell r="AP653" t="str">
            <v>Helena sandy loam, 2 to 8 percent slopes</v>
          </cell>
          <cell r="AQ653" t="str">
            <v>C</v>
          </cell>
          <cell r="AR653">
            <v>2</v>
          </cell>
        </row>
        <row r="654">
          <cell r="AE654">
            <v>128127</v>
          </cell>
          <cell r="AF654">
            <v>48</v>
          </cell>
          <cell r="AG654">
            <v>0</v>
          </cell>
          <cell r="AH654" t="str">
            <v>C</v>
          </cell>
          <cell r="AI654" t="str">
            <v>CMP</v>
          </cell>
          <cell r="AJ654" t="str">
            <v xml:space="preserve"> </v>
          </cell>
          <cell r="AK654">
            <v>52.623290652478786</v>
          </cell>
          <cell r="AL654" t="str">
            <v>NC119</v>
          </cell>
          <cell r="AM654">
            <v>5</v>
          </cell>
          <cell r="AN654" t="str">
            <v>113671</v>
          </cell>
          <cell r="AO654" t="str">
            <v>HeB</v>
          </cell>
          <cell r="AP654" t="str">
            <v>Helena sandy loam, 2 to 8 percent slopes</v>
          </cell>
          <cell r="AQ654" t="str">
            <v>C</v>
          </cell>
          <cell r="AR654">
            <v>2</v>
          </cell>
        </row>
        <row r="655">
          <cell r="AE655">
            <v>128136</v>
          </cell>
          <cell r="AF655">
            <v>15</v>
          </cell>
          <cell r="AG655">
            <v>0</v>
          </cell>
          <cell r="AH655" t="str">
            <v>C</v>
          </cell>
          <cell r="AI655" t="str">
            <v>PE</v>
          </cell>
          <cell r="AJ655" t="str">
            <v xml:space="preserve"> </v>
          </cell>
          <cell r="AK655">
            <v>107.8784868330237</v>
          </cell>
          <cell r="AL655" t="str">
            <v>NC119</v>
          </cell>
          <cell r="AM655">
            <v>5</v>
          </cell>
          <cell r="AN655" t="str">
            <v>113689</v>
          </cell>
          <cell r="AO655" t="str">
            <v>VaB</v>
          </cell>
          <cell r="AP655" t="str">
            <v>Vance sandy loam, 2 to 8 percent slopes</v>
          </cell>
          <cell r="AQ655" t="str">
            <v>C</v>
          </cell>
          <cell r="AR655">
            <v>2</v>
          </cell>
        </row>
        <row r="656">
          <cell r="AE656">
            <v>128140</v>
          </cell>
          <cell r="AF656">
            <v>48</v>
          </cell>
          <cell r="AG656">
            <v>0</v>
          </cell>
          <cell r="AH656" t="str">
            <v>C</v>
          </cell>
          <cell r="AI656" t="str">
            <v>RCP</v>
          </cell>
          <cell r="AJ656" t="str">
            <v xml:space="preserve"> </v>
          </cell>
          <cell r="AK656">
            <v>130.38161089202839</v>
          </cell>
          <cell r="AL656" t="str">
            <v>NC119</v>
          </cell>
          <cell r="AM656">
            <v>5</v>
          </cell>
          <cell r="AN656" t="str">
            <v>113677</v>
          </cell>
          <cell r="AO656" t="str">
            <v>MO</v>
          </cell>
          <cell r="AP656" t="str">
            <v>Monacan loam</v>
          </cell>
          <cell r="AQ656" t="str">
            <v>C</v>
          </cell>
          <cell r="AR656">
            <v>2</v>
          </cell>
        </row>
        <row r="657">
          <cell r="AE657">
            <v>128200</v>
          </cell>
          <cell r="AF657">
            <v>24</v>
          </cell>
          <cell r="AG657">
            <v>0</v>
          </cell>
          <cell r="AH657" t="str">
            <v>C</v>
          </cell>
          <cell r="AI657" t="str">
            <v>RCP</v>
          </cell>
          <cell r="AJ657" t="str">
            <v xml:space="preserve"> </v>
          </cell>
          <cell r="AK657">
            <v>149.26211283107739</v>
          </cell>
          <cell r="AL657" t="str">
            <v>NC119</v>
          </cell>
          <cell r="AM657">
            <v>5</v>
          </cell>
          <cell r="AN657" t="str">
            <v>113679</v>
          </cell>
          <cell r="AO657" t="str">
            <v>MeB</v>
          </cell>
          <cell r="AP657" t="str">
            <v>Mecklenburg fine sandy loam, 2 to 8 percent slopes</v>
          </cell>
          <cell r="AQ657" t="str">
            <v>C</v>
          </cell>
          <cell r="AR657">
            <v>2</v>
          </cell>
        </row>
        <row r="658">
          <cell r="AE658">
            <v>130011</v>
          </cell>
          <cell r="AF658">
            <v>15</v>
          </cell>
          <cell r="AG658">
            <v>0</v>
          </cell>
          <cell r="AH658" t="str">
            <v>C</v>
          </cell>
          <cell r="AI658" t="str">
            <v>RCP</v>
          </cell>
          <cell r="AJ658" t="str">
            <v xml:space="preserve"> </v>
          </cell>
          <cell r="AK658">
            <v>148.11433218829089</v>
          </cell>
          <cell r="AL658" t="str">
            <v>NC119</v>
          </cell>
          <cell r="AM658">
            <v>5</v>
          </cell>
          <cell r="AN658" t="str">
            <v>113660</v>
          </cell>
          <cell r="AO658" t="str">
            <v>CuB</v>
          </cell>
          <cell r="AP658" t="str">
            <v>Cecil-Urban land complex, 2 to 8 percent slopes</v>
          </cell>
          <cell r="AQ658" t="str">
            <v>B</v>
          </cell>
          <cell r="AR658">
            <v>1</v>
          </cell>
        </row>
        <row r="659">
          <cell r="AE659">
            <v>131065</v>
          </cell>
          <cell r="AF659">
            <v>36</v>
          </cell>
          <cell r="AG659">
            <v>0</v>
          </cell>
          <cell r="AH659" t="str">
            <v>C</v>
          </cell>
          <cell r="AI659" t="str">
            <v>RCP</v>
          </cell>
          <cell r="AJ659" t="str">
            <v xml:space="preserve"> </v>
          </cell>
          <cell r="AK659">
            <v>104.5160050293255</v>
          </cell>
          <cell r="AL659" t="str">
            <v>NC119</v>
          </cell>
          <cell r="AM659">
            <v>5</v>
          </cell>
          <cell r="AN659" t="str">
            <v>113693</v>
          </cell>
          <cell r="AO659" t="str">
            <v>WkD</v>
          </cell>
          <cell r="AP659" t="str">
            <v>Wilkes loam, 8 to 15 percent slopes</v>
          </cell>
          <cell r="AQ659" t="str">
            <v>D</v>
          </cell>
          <cell r="AR659">
            <v>4</v>
          </cell>
        </row>
        <row r="660">
          <cell r="AE660">
            <v>131150</v>
          </cell>
          <cell r="AF660">
            <v>36</v>
          </cell>
          <cell r="AG660">
            <v>60</v>
          </cell>
          <cell r="AH660" t="str">
            <v>R</v>
          </cell>
          <cell r="AI660" t="str">
            <v>RCP</v>
          </cell>
          <cell r="AJ660" t="str">
            <v xml:space="preserve"> </v>
          </cell>
          <cell r="AK660">
            <v>25.511177409157249</v>
          </cell>
          <cell r="AL660" t="str">
            <v>NC119</v>
          </cell>
          <cell r="AM660">
            <v>5</v>
          </cell>
          <cell r="AN660" t="str">
            <v>113693</v>
          </cell>
          <cell r="AO660" t="str">
            <v>WkD</v>
          </cell>
          <cell r="AP660" t="str">
            <v>Wilkes loam, 8 to 15 percent slopes</v>
          </cell>
          <cell r="AQ660" t="str">
            <v>D</v>
          </cell>
          <cell r="AR660">
            <v>4</v>
          </cell>
        </row>
        <row r="661">
          <cell r="AE661">
            <v>131179</v>
          </cell>
          <cell r="AF661">
            <v>18</v>
          </cell>
          <cell r="AG661">
            <v>0</v>
          </cell>
          <cell r="AH661" t="str">
            <v>C</v>
          </cell>
          <cell r="AI661" t="str">
            <v>RCP</v>
          </cell>
          <cell r="AJ661" t="str">
            <v xml:space="preserve"> </v>
          </cell>
          <cell r="AK661">
            <v>31.29903861826136</v>
          </cell>
          <cell r="AL661" t="str">
            <v>NC119</v>
          </cell>
          <cell r="AM661">
            <v>5</v>
          </cell>
          <cell r="AN661" t="str">
            <v>113692</v>
          </cell>
          <cell r="AO661" t="str">
            <v>WkB</v>
          </cell>
          <cell r="AP661" t="str">
            <v>Wilkes loam, 4 to 8 percent slopes</v>
          </cell>
          <cell r="AQ661" t="str">
            <v>D</v>
          </cell>
          <cell r="AR661">
            <v>4</v>
          </cell>
        </row>
        <row r="662">
          <cell r="AE662">
            <v>131180</v>
          </cell>
          <cell r="AF662">
            <v>18</v>
          </cell>
          <cell r="AG662">
            <v>0</v>
          </cell>
          <cell r="AH662" t="str">
            <v>C</v>
          </cell>
          <cell r="AI662" t="str">
            <v>RCP</v>
          </cell>
          <cell r="AJ662" t="str">
            <v xml:space="preserve"> </v>
          </cell>
          <cell r="AK662">
            <v>176.19630720594469</v>
          </cell>
          <cell r="AL662" t="str">
            <v>NC119</v>
          </cell>
          <cell r="AM662">
            <v>5</v>
          </cell>
          <cell r="AN662" t="str">
            <v>113692</v>
          </cell>
          <cell r="AO662" t="str">
            <v>WkB</v>
          </cell>
          <cell r="AP662" t="str">
            <v>Wilkes loam, 4 to 8 percent slopes</v>
          </cell>
          <cell r="AQ662" t="str">
            <v>D</v>
          </cell>
          <cell r="AR662">
            <v>4</v>
          </cell>
        </row>
        <row r="663">
          <cell r="AE663">
            <v>131216</v>
          </cell>
          <cell r="AF663">
            <v>15</v>
          </cell>
          <cell r="AG663">
            <v>0</v>
          </cell>
          <cell r="AH663" t="str">
            <v>C</v>
          </cell>
          <cell r="AI663" t="str">
            <v>RCP</v>
          </cell>
          <cell r="AJ663" t="str">
            <v xml:space="preserve"> </v>
          </cell>
          <cell r="AK663">
            <v>31.40078491364104</v>
          </cell>
          <cell r="AL663" t="str">
            <v>NC119</v>
          </cell>
          <cell r="AM663">
            <v>5</v>
          </cell>
          <cell r="AN663" t="str">
            <v>113674</v>
          </cell>
          <cell r="AO663" t="str">
            <v>IrB</v>
          </cell>
          <cell r="AP663" t="str">
            <v>Iredell fine sandy loam, 1 to 8 percent slopes</v>
          </cell>
          <cell r="AQ663" t="str">
            <v>C/D</v>
          </cell>
          <cell r="AR663">
            <v>3</v>
          </cell>
        </row>
        <row r="664">
          <cell r="AE664">
            <v>131217</v>
          </cell>
          <cell r="AF664">
            <v>15</v>
          </cell>
          <cell r="AG664">
            <v>0</v>
          </cell>
          <cell r="AH664" t="str">
            <v>C</v>
          </cell>
          <cell r="AI664" t="str">
            <v>RCP</v>
          </cell>
          <cell r="AJ664" t="str">
            <v xml:space="preserve"> </v>
          </cell>
          <cell r="AK664">
            <v>110.2294318464661</v>
          </cell>
          <cell r="AL664" t="str">
            <v>NC119</v>
          </cell>
          <cell r="AM664">
            <v>5</v>
          </cell>
          <cell r="AN664" t="str">
            <v>113674</v>
          </cell>
          <cell r="AO664" t="str">
            <v>IrB</v>
          </cell>
          <cell r="AP664" t="str">
            <v>Iredell fine sandy loam, 1 to 8 percent slopes</v>
          </cell>
          <cell r="AQ664" t="str">
            <v>C/D</v>
          </cell>
          <cell r="AR664">
            <v>3</v>
          </cell>
        </row>
        <row r="665">
          <cell r="AE665">
            <v>132085</v>
          </cell>
          <cell r="AF665">
            <v>15</v>
          </cell>
          <cell r="AG665">
            <v>0</v>
          </cell>
          <cell r="AH665" t="str">
            <v>C</v>
          </cell>
          <cell r="AI665" t="str">
            <v>RCP</v>
          </cell>
          <cell r="AJ665" t="str">
            <v xml:space="preserve"> </v>
          </cell>
          <cell r="AK665">
            <v>41.003899429567987</v>
          </cell>
          <cell r="AL665" t="str">
            <v>NC119</v>
          </cell>
          <cell r="AM665">
            <v>5</v>
          </cell>
          <cell r="AN665" t="str">
            <v>113660</v>
          </cell>
          <cell r="AO665" t="str">
            <v>CuB</v>
          </cell>
          <cell r="AP665" t="str">
            <v>Cecil-Urban land complex, 2 to 8 percent slopes</v>
          </cell>
          <cell r="AQ665" t="str">
            <v>B</v>
          </cell>
          <cell r="AR665">
            <v>1</v>
          </cell>
        </row>
        <row r="666">
          <cell r="AE666">
            <v>132646</v>
          </cell>
          <cell r="AF666">
            <v>24</v>
          </cell>
          <cell r="AG666">
            <v>0</v>
          </cell>
          <cell r="AH666" t="str">
            <v>C</v>
          </cell>
          <cell r="AI666" t="str">
            <v>RCP</v>
          </cell>
          <cell r="AJ666" t="str">
            <v xml:space="preserve"> </v>
          </cell>
          <cell r="AK666">
            <v>161.34791555596831</v>
          </cell>
          <cell r="AL666" t="str">
            <v>NC119</v>
          </cell>
          <cell r="AM666">
            <v>5</v>
          </cell>
          <cell r="AN666" t="str">
            <v>113660</v>
          </cell>
          <cell r="AO666" t="str">
            <v>CuB</v>
          </cell>
          <cell r="AP666" t="str">
            <v>Cecil-Urban land complex, 2 to 8 percent slopes</v>
          </cell>
          <cell r="AQ666" t="str">
            <v>B</v>
          </cell>
          <cell r="AR666">
            <v>1</v>
          </cell>
        </row>
        <row r="667">
          <cell r="AE667">
            <v>132653</v>
          </cell>
          <cell r="AF667">
            <v>54</v>
          </cell>
          <cell r="AG667">
            <v>0</v>
          </cell>
          <cell r="AH667" t="str">
            <v>C</v>
          </cell>
          <cell r="AI667" t="str">
            <v>RCP</v>
          </cell>
          <cell r="AJ667" t="str">
            <v xml:space="preserve"> </v>
          </cell>
          <cell r="AK667">
            <v>29.554864112015721</v>
          </cell>
          <cell r="AL667" t="str">
            <v>NC119</v>
          </cell>
          <cell r="AM667">
            <v>5</v>
          </cell>
          <cell r="AN667" t="str">
            <v>113660</v>
          </cell>
          <cell r="AO667" t="str">
            <v>CuB</v>
          </cell>
          <cell r="AP667" t="str">
            <v>Cecil-Urban land complex, 2 to 8 percent slopes</v>
          </cell>
          <cell r="AQ667" t="str">
            <v>B</v>
          </cell>
          <cell r="AR667">
            <v>1</v>
          </cell>
        </row>
        <row r="668">
          <cell r="AE668">
            <v>132654</v>
          </cell>
          <cell r="AF668">
            <v>54</v>
          </cell>
          <cell r="AG668">
            <v>0</v>
          </cell>
          <cell r="AH668" t="str">
            <v>C</v>
          </cell>
          <cell r="AI668" t="str">
            <v>RCP</v>
          </cell>
          <cell r="AJ668" t="str">
            <v xml:space="preserve"> </v>
          </cell>
          <cell r="AK668">
            <v>32.842598458735708</v>
          </cell>
          <cell r="AL668" t="str">
            <v>NC119</v>
          </cell>
          <cell r="AM668">
            <v>5</v>
          </cell>
          <cell r="AN668" t="str">
            <v>113660</v>
          </cell>
          <cell r="AO668" t="str">
            <v>CuB</v>
          </cell>
          <cell r="AP668" t="str">
            <v>Cecil-Urban land complex, 2 to 8 percent slopes</v>
          </cell>
          <cell r="AQ668" t="str">
            <v>B</v>
          </cell>
          <cell r="AR668">
            <v>1</v>
          </cell>
        </row>
        <row r="669">
          <cell r="AE669">
            <v>132655</v>
          </cell>
          <cell r="AF669">
            <v>48</v>
          </cell>
          <cell r="AG669">
            <v>0</v>
          </cell>
          <cell r="AH669" t="str">
            <v>C</v>
          </cell>
          <cell r="AI669" t="str">
            <v>RCP</v>
          </cell>
          <cell r="AJ669" t="str">
            <v xml:space="preserve"> </v>
          </cell>
          <cell r="AK669">
            <v>17.64228957119694</v>
          </cell>
          <cell r="AL669" t="str">
            <v>NC119</v>
          </cell>
          <cell r="AM669">
            <v>5</v>
          </cell>
          <cell r="AN669" t="str">
            <v>113660</v>
          </cell>
          <cell r="AO669" t="str">
            <v>CuB</v>
          </cell>
          <cell r="AP669" t="str">
            <v>Cecil-Urban land complex, 2 to 8 percent slopes</v>
          </cell>
          <cell r="AQ669" t="str">
            <v>B</v>
          </cell>
          <cell r="AR669">
            <v>1</v>
          </cell>
        </row>
        <row r="670">
          <cell r="AE670">
            <v>132676</v>
          </cell>
          <cell r="AF670">
            <v>54</v>
          </cell>
          <cell r="AG670">
            <v>0</v>
          </cell>
          <cell r="AH670" t="str">
            <v>C</v>
          </cell>
          <cell r="AI670" t="str">
            <v>RCP</v>
          </cell>
          <cell r="AJ670" t="str">
            <v xml:space="preserve"> </v>
          </cell>
          <cell r="AK670">
            <v>10.513497666112221</v>
          </cell>
          <cell r="AL670" t="str">
            <v>NC119</v>
          </cell>
          <cell r="AM670">
            <v>5</v>
          </cell>
          <cell r="AN670" t="str">
            <v>113660</v>
          </cell>
          <cell r="AO670" t="str">
            <v>CuB</v>
          </cell>
          <cell r="AP670" t="str">
            <v>Cecil-Urban land complex, 2 to 8 percent slopes</v>
          </cell>
          <cell r="AQ670" t="str">
            <v>B</v>
          </cell>
          <cell r="AR670">
            <v>1</v>
          </cell>
        </row>
        <row r="671">
          <cell r="AE671">
            <v>132920</v>
          </cell>
          <cell r="AF671">
            <v>24</v>
          </cell>
          <cell r="AG671">
            <v>0</v>
          </cell>
          <cell r="AH671" t="str">
            <v>C</v>
          </cell>
          <cell r="AI671" t="str">
            <v>RCP</v>
          </cell>
          <cell r="AJ671" t="str">
            <v xml:space="preserve"> </v>
          </cell>
          <cell r="AK671">
            <v>60.674812892440201</v>
          </cell>
          <cell r="AL671" t="str">
            <v>NC119</v>
          </cell>
          <cell r="AM671">
            <v>5</v>
          </cell>
          <cell r="AN671" t="str">
            <v>113678</v>
          </cell>
          <cell r="AO671" t="str">
            <v>MS</v>
          </cell>
          <cell r="AP671" t="str">
            <v>Monacan and Arents soils</v>
          </cell>
          <cell r="AQ671" t="str">
            <v>C</v>
          </cell>
          <cell r="AR671">
            <v>2</v>
          </cell>
        </row>
        <row r="672">
          <cell r="AE672">
            <v>133129</v>
          </cell>
          <cell r="AF672">
            <v>18</v>
          </cell>
          <cell r="AG672">
            <v>0</v>
          </cell>
          <cell r="AH672" t="str">
            <v>C</v>
          </cell>
          <cell r="AI672" t="str">
            <v>RCP</v>
          </cell>
          <cell r="AJ672" t="str">
            <v xml:space="preserve"> </v>
          </cell>
          <cell r="AK672">
            <v>111.18587346616241</v>
          </cell>
          <cell r="AL672" t="str">
            <v>NC119</v>
          </cell>
          <cell r="AM672">
            <v>5</v>
          </cell>
          <cell r="AN672" t="str">
            <v>113671</v>
          </cell>
          <cell r="AO672" t="str">
            <v>HeB</v>
          </cell>
          <cell r="AP672" t="str">
            <v>Helena sandy loam, 2 to 8 percent slopes</v>
          </cell>
          <cell r="AQ672" t="str">
            <v>C</v>
          </cell>
          <cell r="AR672">
            <v>2</v>
          </cell>
        </row>
        <row r="673">
          <cell r="AE673">
            <v>133370</v>
          </cell>
          <cell r="AF673">
            <v>24</v>
          </cell>
          <cell r="AG673">
            <v>0</v>
          </cell>
          <cell r="AH673" t="str">
            <v>C</v>
          </cell>
          <cell r="AI673" t="str">
            <v>RCP</v>
          </cell>
          <cell r="AJ673" t="str">
            <v xml:space="preserve"> </v>
          </cell>
          <cell r="AK673">
            <v>162.35159930379021</v>
          </cell>
          <cell r="AL673" t="str">
            <v>NC119</v>
          </cell>
          <cell r="AM673">
            <v>5</v>
          </cell>
          <cell r="AN673" t="str">
            <v>113671</v>
          </cell>
          <cell r="AO673" t="str">
            <v>HeB</v>
          </cell>
          <cell r="AP673" t="str">
            <v>Helena sandy loam, 2 to 8 percent slopes</v>
          </cell>
          <cell r="AQ673" t="str">
            <v>C</v>
          </cell>
          <cell r="AR673">
            <v>2</v>
          </cell>
        </row>
        <row r="674">
          <cell r="AE674">
            <v>133614</v>
          </cell>
          <cell r="AF674">
            <v>78</v>
          </cell>
          <cell r="AG674">
            <v>0</v>
          </cell>
          <cell r="AH674" t="str">
            <v>C</v>
          </cell>
          <cell r="AI674" t="str">
            <v>CMP</v>
          </cell>
          <cell r="AJ674" t="str">
            <v xml:space="preserve"> </v>
          </cell>
          <cell r="AK674">
            <v>45.513934889381922</v>
          </cell>
          <cell r="AL674" t="str">
            <v>NC119</v>
          </cell>
          <cell r="AM674">
            <v>5</v>
          </cell>
          <cell r="AN674" t="str">
            <v>113671</v>
          </cell>
          <cell r="AO674" t="str">
            <v>HeB</v>
          </cell>
          <cell r="AP674" t="str">
            <v>Helena sandy loam, 2 to 8 percent slopes</v>
          </cell>
          <cell r="AQ674" t="str">
            <v>C</v>
          </cell>
          <cell r="AR674">
            <v>2</v>
          </cell>
        </row>
        <row r="675">
          <cell r="AE675">
            <v>133615</v>
          </cell>
          <cell r="AF675">
            <v>15</v>
          </cell>
          <cell r="AG675">
            <v>0</v>
          </cell>
          <cell r="AH675" t="str">
            <v>C</v>
          </cell>
          <cell r="AI675" t="str">
            <v>RCP</v>
          </cell>
          <cell r="AJ675" t="str">
            <v xml:space="preserve"> </v>
          </cell>
          <cell r="AK675">
            <v>44.290889151822952</v>
          </cell>
          <cell r="AL675" t="str">
            <v>NC119</v>
          </cell>
          <cell r="AM675">
            <v>5</v>
          </cell>
          <cell r="AN675" t="str">
            <v>113671</v>
          </cell>
          <cell r="AO675" t="str">
            <v>HeB</v>
          </cell>
          <cell r="AP675" t="str">
            <v>Helena sandy loam, 2 to 8 percent slopes</v>
          </cell>
          <cell r="AQ675" t="str">
            <v>C</v>
          </cell>
          <cell r="AR675">
            <v>2</v>
          </cell>
        </row>
        <row r="676">
          <cell r="AE676">
            <v>134403</v>
          </cell>
          <cell r="AF676">
            <v>36</v>
          </cell>
          <cell r="AG676">
            <v>0</v>
          </cell>
          <cell r="AH676" t="str">
            <v>C</v>
          </cell>
          <cell r="AI676" t="str">
            <v>CMP</v>
          </cell>
          <cell r="AJ676" t="str">
            <v xml:space="preserve"> </v>
          </cell>
          <cell r="AK676">
            <v>67.148510182304832</v>
          </cell>
          <cell r="AL676" t="str">
            <v>NC119</v>
          </cell>
          <cell r="AM676">
            <v>5</v>
          </cell>
          <cell r="AN676" t="str">
            <v>113688</v>
          </cell>
          <cell r="AO676" t="str">
            <v>Ur</v>
          </cell>
          <cell r="AP676" t="str">
            <v>Urban land</v>
          </cell>
          <cell r="AQ676" t="str">
            <v>N/A</v>
          </cell>
          <cell r="AR676">
            <v>4</v>
          </cell>
        </row>
        <row r="677">
          <cell r="AE677">
            <v>134909</v>
          </cell>
          <cell r="AF677">
            <v>36</v>
          </cell>
          <cell r="AG677">
            <v>0</v>
          </cell>
          <cell r="AH677" t="str">
            <v>C</v>
          </cell>
          <cell r="AI677" t="str">
            <v>RCP</v>
          </cell>
          <cell r="AJ677" t="str">
            <v xml:space="preserve"> </v>
          </cell>
          <cell r="AK677">
            <v>111.10259239299739</v>
          </cell>
          <cell r="AL677" t="str">
            <v>NC119</v>
          </cell>
          <cell r="AM677">
            <v>5</v>
          </cell>
          <cell r="AN677" t="str">
            <v>113671</v>
          </cell>
          <cell r="AO677" t="str">
            <v>HeB</v>
          </cell>
          <cell r="AP677" t="str">
            <v>Helena sandy loam, 2 to 8 percent slopes</v>
          </cell>
          <cell r="AQ677" t="str">
            <v>C</v>
          </cell>
          <cell r="AR677">
            <v>2</v>
          </cell>
        </row>
        <row r="678">
          <cell r="AE678">
            <v>135569</v>
          </cell>
          <cell r="AF678">
            <v>42</v>
          </cell>
          <cell r="AG678">
            <v>0</v>
          </cell>
          <cell r="AH678" t="str">
            <v>C</v>
          </cell>
          <cell r="AI678" t="str">
            <v>XXX</v>
          </cell>
          <cell r="AJ678" t="str">
            <v xml:space="preserve"> </v>
          </cell>
          <cell r="AK678">
            <v>18.219527949916881</v>
          </cell>
          <cell r="AL678" t="str">
            <v>NC119</v>
          </cell>
          <cell r="AM678">
            <v>5</v>
          </cell>
          <cell r="AN678" t="str">
            <v>113696</v>
          </cell>
          <cell r="AO678" t="str">
            <v>WuD</v>
          </cell>
          <cell r="AP678" t="str">
            <v>Wilkes-Urban land complex, 8 to 15 percent slopes</v>
          </cell>
          <cell r="AQ678" t="str">
            <v>D</v>
          </cell>
          <cell r="AR678">
            <v>4</v>
          </cell>
        </row>
        <row r="679">
          <cell r="AE679">
            <v>135571</v>
          </cell>
          <cell r="AF679">
            <v>42</v>
          </cell>
          <cell r="AG679">
            <v>0</v>
          </cell>
          <cell r="AH679" t="str">
            <v>C</v>
          </cell>
          <cell r="AI679" t="str">
            <v>XXX</v>
          </cell>
          <cell r="AJ679" t="str">
            <v xml:space="preserve"> </v>
          </cell>
          <cell r="AK679">
            <v>131.69166991891259</v>
          </cell>
          <cell r="AL679" t="str">
            <v>NC119</v>
          </cell>
          <cell r="AM679">
            <v>5</v>
          </cell>
          <cell r="AN679" t="str">
            <v>113696</v>
          </cell>
          <cell r="AO679" t="str">
            <v>WuD</v>
          </cell>
          <cell r="AP679" t="str">
            <v>Wilkes-Urban land complex, 8 to 15 percent slopes</v>
          </cell>
          <cell r="AQ679" t="str">
            <v>D</v>
          </cell>
          <cell r="AR679">
            <v>4</v>
          </cell>
        </row>
        <row r="680">
          <cell r="AE680">
            <v>135836</v>
          </cell>
          <cell r="AF680">
            <v>18</v>
          </cell>
          <cell r="AG680">
            <v>0</v>
          </cell>
          <cell r="AH680" t="str">
            <v>C</v>
          </cell>
          <cell r="AI680" t="str">
            <v>RCP</v>
          </cell>
          <cell r="AJ680" t="str">
            <v xml:space="preserve"> </v>
          </cell>
          <cell r="AK680">
            <v>19.264803564867329</v>
          </cell>
          <cell r="AL680" t="str">
            <v>NC119</v>
          </cell>
          <cell r="AM680">
            <v>5</v>
          </cell>
          <cell r="AN680" t="str">
            <v>113671</v>
          </cell>
          <cell r="AO680" t="str">
            <v>HeB</v>
          </cell>
          <cell r="AP680" t="str">
            <v>Helena sandy loam, 2 to 8 percent slopes</v>
          </cell>
          <cell r="AQ680" t="str">
            <v>C</v>
          </cell>
          <cell r="AR680">
            <v>2</v>
          </cell>
        </row>
        <row r="681">
          <cell r="AE681">
            <v>135851</v>
          </cell>
          <cell r="AF681">
            <v>54</v>
          </cell>
          <cell r="AG681">
            <v>0</v>
          </cell>
          <cell r="AH681" t="str">
            <v>C</v>
          </cell>
          <cell r="AI681" t="str">
            <v>RCP</v>
          </cell>
          <cell r="AJ681" t="str">
            <v xml:space="preserve"> </v>
          </cell>
          <cell r="AK681">
            <v>65.562471875587704</v>
          </cell>
          <cell r="AL681" t="str">
            <v>NC119</v>
          </cell>
          <cell r="AM681">
            <v>5</v>
          </cell>
          <cell r="AN681" t="str">
            <v>113693</v>
          </cell>
          <cell r="AO681" t="str">
            <v>WkD</v>
          </cell>
          <cell r="AP681" t="str">
            <v>Wilkes loam, 8 to 15 percent slopes</v>
          </cell>
          <cell r="AQ681" t="str">
            <v>D</v>
          </cell>
          <cell r="AR681">
            <v>4</v>
          </cell>
        </row>
        <row r="682">
          <cell r="AE682">
            <v>135902</v>
          </cell>
          <cell r="AF682">
            <v>18</v>
          </cell>
          <cell r="AG682">
            <v>0</v>
          </cell>
          <cell r="AH682" t="str">
            <v>C</v>
          </cell>
          <cell r="AI682" t="str">
            <v>RCP</v>
          </cell>
          <cell r="AJ682" t="str">
            <v xml:space="preserve"> </v>
          </cell>
          <cell r="AK682">
            <v>25.04872020452564</v>
          </cell>
          <cell r="AL682" t="str">
            <v>NC119</v>
          </cell>
          <cell r="AM682">
            <v>5</v>
          </cell>
          <cell r="AN682" t="str">
            <v>113694</v>
          </cell>
          <cell r="AO682" t="str">
            <v>WkE</v>
          </cell>
          <cell r="AP682" t="str">
            <v>Wilkes loam, 15 to 25 percent slopes</v>
          </cell>
          <cell r="AQ682" t="str">
            <v>D</v>
          </cell>
          <cell r="AR682">
            <v>4</v>
          </cell>
        </row>
        <row r="683">
          <cell r="AE683">
            <v>135953</v>
          </cell>
          <cell r="AF683">
            <v>24</v>
          </cell>
          <cell r="AG683">
            <v>0</v>
          </cell>
          <cell r="AH683" t="str">
            <v>C</v>
          </cell>
          <cell r="AI683" t="str">
            <v>RCP</v>
          </cell>
          <cell r="AJ683" t="str">
            <v xml:space="preserve"> </v>
          </cell>
          <cell r="AK683">
            <v>196.16121925689859</v>
          </cell>
          <cell r="AL683" t="str">
            <v>NC119</v>
          </cell>
          <cell r="AM683">
            <v>5</v>
          </cell>
          <cell r="AN683" t="str">
            <v>113677</v>
          </cell>
          <cell r="AO683" t="str">
            <v>MO</v>
          </cell>
          <cell r="AP683" t="str">
            <v>Monacan loam</v>
          </cell>
          <cell r="AQ683" t="str">
            <v>C</v>
          </cell>
          <cell r="AR683">
            <v>2</v>
          </cell>
        </row>
        <row r="684">
          <cell r="AE684">
            <v>136240</v>
          </cell>
          <cell r="AF684">
            <v>48</v>
          </cell>
          <cell r="AG684">
            <v>0</v>
          </cell>
          <cell r="AH684" t="str">
            <v>C</v>
          </cell>
          <cell r="AI684" t="str">
            <v>PE</v>
          </cell>
          <cell r="AJ684" t="str">
            <v xml:space="preserve"> </v>
          </cell>
          <cell r="AK684">
            <v>97.390325706142264</v>
          </cell>
          <cell r="AL684" t="str">
            <v>NC119</v>
          </cell>
          <cell r="AM684">
            <v>5</v>
          </cell>
          <cell r="AN684" t="str">
            <v>113659</v>
          </cell>
          <cell r="AO684" t="str">
            <v>CeD2</v>
          </cell>
          <cell r="AP684" t="str">
            <v>Cecil sandy clay loam, 8 to 15 percent slopes, eroded</v>
          </cell>
          <cell r="AQ684" t="str">
            <v>B</v>
          </cell>
          <cell r="AR684">
            <v>1</v>
          </cell>
        </row>
        <row r="685">
          <cell r="AE685">
            <v>136241</v>
          </cell>
          <cell r="AF685">
            <v>48</v>
          </cell>
          <cell r="AG685">
            <v>0</v>
          </cell>
          <cell r="AH685" t="str">
            <v>C</v>
          </cell>
          <cell r="AI685" t="str">
            <v>PE</v>
          </cell>
          <cell r="AJ685" t="str">
            <v xml:space="preserve"> </v>
          </cell>
          <cell r="AK685">
            <v>76.045056588442961</v>
          </cell>
          <cell r="AL685" t="str">
            <v>NC119</v>
          </cell>
          <cell r="AM685">
            <v>5</v>
          </cell>
          <cell r="AN685" t="str">
            <v>113659</v>
          </cell>
          <cell r="AO685" t="str">
            <v>CeD2</v>
          </cell>
          <cell r="AP685" t="str">
            <v>Cecil sandy clay loam, 8 to 15 percent slopes, eroded</v>
          </cell>
          <cell r="AQ685" t="str">
            <v>B</v>
          </cell>
          <cell r="AR685">
            <v>1</v>
          </cell>
        </row>
        <row r="686">
          <cell r="AE686">
            <v>136815</v>
          </cell>
          <cell r="AF686">
            <v>15</v>
          </cell>
          <cell r="AG686">
            <v>0</v>
          </cell>
          <cell r="AH686" t="str">
            <v>C</v>
          </cell>
          <cell r="AI686" t="str">
            <v>RCP</v>
          </cell>
          <cell r="AJ686" t="str">
            <v xml:space="preserve"> </v>
          </cell>
          <cell r="AK686">
            <v>27.682791187499809</v>
          </cell>
          <cell r="AL686" t="str">
            <v>NC119</v>
          </cell>
          <cell r="AM686">
            <v>5</v>
          </cell>
          <cell r="AN686" t="str">
            <v>113660</v>
          </cell>
          <cell r="AO686" t="str">
            <v>CuB</v>
          </cell>
          <cell r="AP686" t="str">
            <v>Cecil-Urban land complex, 2 to 8 percent slopes</v>
          </cell>
          <cell r="AQ686" t="str">
            <v>B</v>
          </cell>
          <cell r="AR686">
            <v>1</v>
          </cell>
        </row>
        <row r="687">
          <cell r="AE687">
            <v>136816</v>
          </cell>
          <cell r="AF687">
            <v>15</v>
          </cell>
          <cell r="AG687">
            <v>0</v>
          </cell>
          <cell r="AH687" t="str">
            <v>C</v>
          </cell>
          <cell r="AI687" t="str">
            <v>RCP</v>
          </cell>
          <cell r="AJ687" t="str">
            <v xml:space="preserve"> </v>
          </cell>
          <cell r="AK687">
            <v>98.901677287127896</v>
          </cell>
          <cell r="AL687" t="str">
            <v>NC119</v>
          </cell>
          <cell r="AM687">
            <v>5</v>
          </cell>
          <cell r="AN687" t="str">
            <v>113660</v>
          </cell>
          <cell r="AO687" t="str">
            <v>CuB</v>
          </cell>
          <cell r="AP687" t="str">
            <v>Cecil-Urban land complex, 2 to 8 percent slopes</v>
          </cell>
          <cell r="AQ687" t="str">
            <v>B</v>
          </cell>
          <cell r="AR687">
            <v>1</v>
          </cell>
        </row>
        <row r="688">
          <cell r="AE688">
            <v>136817</v>
          </cell>
          <cell r="AF688">
            <v>15</v>
          </cell>
          <cell r="AG688">
            <v>0</v>
          </cell>
          <cell r="AH688" t="str">
            <v>C</v>
          </cell>
          <cell r="AI688" t="str">
            <v>RCP</v>
          </cell>
          <cell r="AJ688" t="str">
            <v xml:space="preserve"> </v>
          </cell>
          <cell r="AK688">
            <v>57.669079962714761</v>
          </cell>
          <cell r="AL688" t="str">
            <v>NC119</v>
          </cell>
          <cell r="AM688">
            <v>5</v>
          </cell>
          <cell r="AN688" t="str">
            <v>113660</v>
          </cell>
          <cell r="AO688" t="str">
            <v>CuB</v>
          </cell>
          <cell r="AP688" t="str">
            <v>Cecil-Urban land complex, 2 to 8 percent slopes</v>
          </cell>
          <cell r="AQ688" t="str">
            <v>B</v>
          </cell>
          <cell r="AR688">
            <v>1</v>
          </cell>
        </row>
        <row r="689">
          <cell r="AE689">
            <v>136824</v>
          </cell>
          <cell r="AF689">
            <v>36</v>
          </cell>
          <cell r="AG689">
            <v>0</v>
          </cell>
          <cell r="AH689" t="str">
            <v>C</v>
          </cell>
          <cell r="AI689" t="str">
            <v>RCP</v>
          </cell>
          <cell r="AJ689" t="str">
            <v xml:space="preserve"> </v>
          </cell>
          <cell r="AK689">
            <v>24.45237025358534</v>
          </cell>
          <cell r="AL689" t="str">
            <v>NC119</v>
          </cell>
          <cell r="AM689">
            <v>5</v>
          </cell>
          <cell r="AN689" t="str">
            <v>113681</v>
          </cell>
          <cell r="AO689" t="str">
            <v>MkB</v>
          </cell>
          <cell r="AP689" t="str">
            <v>Mecklenburg-Urban land complex, 2 to 8 percent slopes</v>
          </cell>
          <cell r="AQ689" t="str">
            <v>C</v>
          </cell>
          <cell r="AR689">
            <v>2</v>
          </cell>
        </row>
        <row r="690">
          <cell r="AE690">
            <v>137053</v>
          </cell>
          <cell r="AF690">
            <v>36</v>
          </cell>
          <cell r="AG690">
            <v>0</v>
          </cell>
          <cell r="AH690" t="str">
            <v>C</v>
          </cell>
          <cell r="AI690" t="str">
            <v>RCP</v>
          </cell>
          <cell r="AJ690" t="str">
            <v xml:space="preserve"> </v>
          </cell>
          <cell r="AK690">
            <v>10.424486657358401</v>
          </cell>
          <cell r="AL690" t="str">
            <v>NC119</v>
          </cell>
          <cell r="AM690">
            <v>5</v>
          </cell>
          <cell r="AN690" t="str">
            <v>113681</v>
          </cell>
          <cell r="AO690" t="str">
            <v>MkB</v>
          </cell>
          <cell r="AP690" t="str">
            <v>Mecklenburg-Urban land complex, 2 to 8 percent slopes</v>
          </cell>
          <cell r="AQ690" t="str">
            <v>C</v>
          </cell>
          <cell r="AR690">
            <v>2</v>
          </cell>
        </row>
        <row r="691">
          <cell r="AE691">
            <v>137275</v>
          </cell>
          <cell r="AF691">
            <v>24</v>
          </cell>
          <cell r="AG691">
            <v>0</v>
          </cell>
          <cell r="AH691" t="str">
            <v>C</v>
          </cell>
          <cell r="AI691" t="str">
            <v>RCP</v>
          </cell>
          <cell r="AJ691" t="str">
            <v xml:space="preserve"> </v>
          </cell>
          <cell r="AK691">
            <v>23.667198475014899</v>
          </cell>
          <cell r="AL691" t="str">
            <v>NC119</v>
          </cell>
          <cell r="AM691">
            <v>5</v>
          </cell>
          <cell r="AN691" t="str">
            <v>113661</v>
          </cell>
          <cell r="AO691" t="str">
            <v>CuD</v>
          </cell>
          <cell r="AP691" t="str">
            <v>Cecil-Urban land complex, 8 to 15 percent slopes</v>
          </cell>
          <cell r="AQ691" t="str">
            <v>B</v>
          </cell>
          <cell r="AR691">
            <v>1</v>
          </cell>
        </row>
        <row r="692">
          <cell r="AE692">
            <v>137276</v>
          </cell>
          <cell r="AF692">
            <v>30</v>
          </cell>
          <cell r="AG692">
            <v>0</v>
          </cell>
          <cell r="AH692" t="str">
            <v>C</v>
          </cell>
          <cell r="AI692" t="str">
            <v>CMP</v>
          </cell>
          <cell r="AJ692" t="str">
            <v xml:space="preserve"> </v>
          </cell>
          <cell r="AK692">
            <v>17.516981720538212</v>
          </cell>
          <cell r="AL692" t="str">
            <v>NC119</v>
          </cell>
          <cell r="AM692">
            <v>5</v>
          </cell>
          <cell r="AN692" t="str">
            <v>113661</v>
          </cell>
          <cell r="AO692" t="str">
            <v>CuD</v>
          </cell>
          <cell r="AP692" t="str">
            <v>Cecil-Urban land complex, 8 to 15 percent slopes</v>
          </cell>
          <cell r="AQ692" t="str">
            <v>B</v>
          </cell>
          <cell r="AR692">
            <v>1</v>
          </cell>
        </row>
        <row r="693">
          <cell r="AE693">
            <v>137277</v>
          </cell>
          <cell r="AF693">
            <v>30</v>
          </cell>
          <cell r="AG693">
            <v>0</v>
          </cell>
          <cell r="AH693" t="str">
            <v>C</v>
          </cell>
          <cell r="AI693" t="str">
            <v>CMP</v>
          </cell>
          <cell r="AJ693" t="str">
            <v xml:space="preserve"> </v>
          </cell>
          <cell r="AK693">
            <v>62.701064979395433</v>
          </cell>
          <cell r="AL693" t="str">
            <v>NC119</v>
          </cell>
          <cell r="AM693">
            <v>5</v>
          </cell>
          <cell r="AN693" t="str">
            <v>113661</v>
          </cell>
          <cell r="AO693" t="str">
            <v>CuD</v>
          </cell>
          <cell r="AP693" t="str">
            <v>Cecil-Urban land complex, 8 to 15 percent slopes</v>
          </cell>
          <cell r="AQ693" t="str">
            <v>B</v>
          </cell>
          <cell r="AR693">
            <v>1</v>
          </cell>
        </row>
        <row r="694">
          <cell r="AE694">
            <v>137285</v>
          </cell>
          <cell r="AF694">
            <v>24</v>
          </cell>
          <cell r="AG694">
            <v>0</v>
          </cell>
          <cell r="AH694" t="str">
            <v>C</v>
          </cell>
          <cell r="AI694" t="str">
            <v>RCP</v>
          </cell>
          <cell r="AJ694" t="str">
            <v xml:space="preserve"> </v>
          </cell>
          <cell r="AK694">
            <v>144.49653995817721</v>
          </cell>
          <cell r="AL694" t="str">
            <v>NC119</v>
          </cell>
          <cell r="AM694">
            <v>5</v>
          </cell>
          <cell r="AN694" t="str">
            <v>113661</v>
          </cell>
          <cell r="AO694" t="str">
            <v>CuD</v>
          </cell>
          <cell r="AP694" t="str">
            <v>Cecil-Urban land complex, 8 to 15 percent slopes</v>
          </cell>
          <cell r="AQ694" t="str">
            <v>B</v>
          </cell>
          <cell r="AR694">
            <v>1</v>
          </cell>
        </row>
        <row r="695">
          <cell r="AE695">
            <v>137396</v>
          </cell>
          <cell r="AF695">
            <v>30</v>
          </cell>
          <cell r="AG695">
            <v>0</v>
          </cell>
          <cell r="AH695" t="str">
            <v>C</v>
          </cell>
          <cell r="AI695" t="str">
            <v>RCP</v>
          </cell>
          <cell r="AJ695" t="str">
            <v xml:space="preserve"> </v>
          </cell>
          <cell r="AK695">
            <v>55.54147424121949</v>
          </cell>
          <cell r="AL695" t="str">
            <v>NC119</v>
          </cell>
          <cell r="AM695">
            <v>5</v>
          </cell>
          <cell r="AN695" t="str">
            <v>113658</v>
          </cell>
          <cell r="AO695" t="str">
            <v>CeB2</v>
          </cell>
          <cell r="AP695" t="str">
            <v>Cecil sandy clay loam, 2 to 8 percent slopes, eroded</v>
          </cell>
          <cell r="AQ695" t="str">
            <v>B</v>
          </cell>
          <cell r="AR695">
            <v>1</v>
          </cell>
        </row>
        <row r="696">
          <cell r="AE696">
            <v>137481</v>
          </cell>
          <cell r="AF696">
            <v>54</v>
          </cell>
          <cell r="AG696">
            <v>0</v>
          </cell>
          <cell r="AH696" t="str">
            <v>C</v>
          </cell>
          <cell r="AI696" t="str">
            <v>RCP</v>
          </cell>
          <cell r="AJ696" t="str">
            <v xml:space="preserve"> </v>
          </cell>
          <cell r="AK696">
            <v>16.159235241834249</v>
          </cell>
          <cell r="AL696" t="str">
            <v>NC119</v>
          </cell>
          <cell r="AM696">
            <v>5</v>
          </cell>
          <cell r="AN696" t="str">
            <v>113659</v>
          </cell>
          <cell r="AO696" t="str">
            <v>CeD2</v>
          </cell>
          <cell r="AP696" t="str">
            <v>Cecil sandy clay loam, 8 to 15 percent slopes, eroded</v>
          </cell>
          <cell r="AQ696" t="str">
            <v>B</v>
          </cell>
          <cell r="AR696">
            <v>1</v>
          </cell>
        </row>
        <row r="697">
          <cell r="AE697">
            <v>137482</v>
          </cell>
          <cell r="AF697">
            <v>54</v>
          </cell>
          <cell r="AG697">
            <v>0</v>
          </cell>
          <cell r="AH697" t="str">
            <v>C</v>
          </cell>
          <cell r="AI697" t="str">
            <v>RCP</v>
          </cell>
          <cell r="AJ697" t="str">
            <v xml:space="preserve"> </v>
          </cell>
          <cell r="AK697">
            <v>22.391649747551199</v>
          </cell>
          <cell r="AL697" t="str">
            <v>NC119</v>
          </cell>
          <cell r="AM697">
            <v>5</v>
          </cell>
          <cell r="AN697" t="str">
            <v>113677</v>
          </cell>
          <cell r="AO697" t="str">
            <v>MO</v>
          </cell>
          <cell r="AP697" t="str">
            <v>Monacan loam</v>
          </cell>
          <cell r="AQ697" t="str">
            <v>C</v>
          </cell>
          <cell r="AR697">
            <v>2</v>
          </cell>
        </row>
        <row r="698">
          <cell r="AE698">
            <v>137485</v>
          </cell>
          <cell r="AF698">
            <v>60</v>
          </cell>
          <cell r="AG698">
            <v>0</v>
          </cell>
          <cell r="AH698" t="str">
            <v>C</v>
          </cell>
          <cell r="AI698" t="str">
            <v>RCP</v>
          </cell>
          <cell r="AJ698" t="str">
            <v xml:space="preserve"> </v>
          </cell>
          <cell r="AK698">
            <v>62.916174279573532</v>
          </cell>
          <cell r="AL698" t="str">
            <v>NC119</v>
          </cell>
          <cell r="AM698">
            <v>5</v>
          </cell>
          <cell r="AN698" t="str">
            <v>113677</v>
          </cell>
          <cell r="AO698" t="str">
            <v>MO</v>
          </cell>
          <cell r="AP698" t="str">
            <v>Monacan loam</v>
          </cell>
          <cell r="AQ698" t="str">
            <v>C</v>
          </cell>
          <cell r="AR698">
            <v>2</v>
          </cell>
        </row>
        <row r="699">
          <cell r="AE699">
            <v>137486</v>
          </cell>
          <cell r="AF699">
            <v>60</v>
          </cell>
          <cell r="AG699">
            <v>0</v>
          </cell>
          <cell r="AH699" t="str">
            <v>C</v>
          </cell>
          <cell r="AI699" t="str">
            <v>RCP</v>
          </cell>
          <cell r="AJ699" t="str">
            <v xml:space="preserve"> </v>
          </cell>
          <cell r="AK699">
            <v>66.815042727335936</v>
          </cell>
          <cell r="AL699" t="str">
            <v>NC119</v>
          </cell>
          <cell r="AM699">
            <v>5</v>
          </cell>
          <cell r="AN699" t="str">
            <v>113677</v>
          </cell>
          <cell r="AO699" t="str">
            <v>MO</v>
          </cell>
          <cell r="AP699" t="str">
            <v>Monacan loam</v>
          </cell>
          <cell r="AQ699" t="str">
            <v>C</v>
          </cell>
          <cell r="AR699">
            <v>2</v>
          </cell>
        </row>
        <row r="700">
          <cell r="AE700">
            <v>137506</v>
          </cell>
          <cell r="AF700">
            <v>72</v>
          </cell>
          <cell r="AG700">
            <v>0</v>
          </cell>
          <cell r="AH700" t="str">
            <v>C</v>
          </cell>
          <cell r="AI700" t="str">
            <v>RCP</v>
          </cell>
          <cell r="AJ700" t="str">
            <v xml:space="preserve"> </v>
          </cell>
          <cell r="AK700">
            <v>113.240376654776</v>
          </cell>
          <cell r="AL700" t="str">
            <v>NC119</v>
          </cell>
          <cell r="AM700">
            <v>5</v>
          </cell>
          <cell r="AN700" t="str">
            <v>113674</v>
          </cell>
          <cell r="AO700" t="str">
            <v>IrB</v>
          </cell>
          <cell r="AP700" t="str">
            <v>Iredell fine sandy loam, 1 to 8 percent slopes</v>
          </cell>
          <cell r="AQ700" t="str">
            <v>C/D</v>
          </cell>
          <cell r="AR700">
            <v>3</v>
          </cell>
        </row>
        <row r="701">
          <cell r="AE701">
            <v>137511</v>
          </cell>
          <cell r="AF701">
            <v>72</v>
          </cell>
          <cell r="AG701">
            <v>0</v>
          </cell>
          <cell r="AH701" t="str">
            <v>C</v>
          </cell>
          <cell r="AI701" t="str">
            <v>RCP</v>
          </cell>
          <cell r="AJ701" t="str">
            <v xml:space="preserve"> </v>
          </cell>
          <cell r="AK701">
            <v>84.2537353692057</v>
          </cell>
          <cell r="AL701" t="str">
            <v>NC119</v>
          </cell>
          <cell r="AM701">
            <v>5</v>
          </cell>
          <cell r="AN701" t="str">
            <v>113671</v>
          </cell>
          <cell r="AO701" t="str">
            <v>HeB</v>
          </cell>
          <cell r="AP701" t="str">
            <v>Helena sandy loam, 2 to 8 percent slopes</v>
          </cell>
          <cell r="AQ701" t="str">
            <v>C</v>
          </cell>
          <cell r="AR701">
            <v>2</v>
          </cell>
        </row>
        <row r="702">
          <cell r="AE702">
            <v>137513</v>
          </cell>
          <cell r="AF702">
            <v>60</v>
          </cell>
          <cell r="AG702">
            <v>0</v>
          </cell>
          <cell r="AH702" t="str">
            <v>C</v>
          </cell>
          <cell r="AI702" t="str">
            <v>RCP</v>
          </cell>
          <cell r="AJ702" t="str">
            <v xml:space="preserve"> </v>
          </cell>
          <cell r="AK702">
            <v>33.432012145237323</v>
          </cell>
          <cell r="AL702" t="str">
            <v>NC119</v>
          </cell>
          <cell r="AM702">
            <v>5</v>
          </cell>
          <cell r="AN702" t="str">
            <v>113677</v>
          </cell>
          <cell r="AO702" t="str">
            <v>MO</v>
          </cell>
          <cell r="AP702" t="str">
            <v>Monacan loam</v>
          </cell>
          <cell r="AQ702" t="str">
            <v>C</v>
          </cell>
          <cell r="AR702">
            <v>2</v>
          </cell>
        </row>
        <row r="703">
          <cell r="AE703">
            <v>137514</v>
          </cell>
          <cell r="AF703">
            <v>60</v>
          </cell>
          <cell r="AG703">
            <v>0</v>
          </cell>
          <cell r="AH703" t="str">
            <v>C</v>
          </cell>
          <cell r="AI703" t="str">
            <v>CMP</v>
          </cell>
          <cell r="AJ703" t="str">
            <v xml:space="preserve"> </v>
          </cell>
          <cell r="AK703">
            <v>111.1367626056044</v>
          </cell>
          <cell r="AL703" t="str">
            <v>NC119</v>
          </cell>
          <cell r="AM703">
            <v>5</v>
          </cell>
          <cell r="AN703" t="str">
            <v>113677</v>
          </cell>
          <cell r="AO703" t="str">
            <v>MO</v>
          </cell>
          <cell r="AP703" t="str">
            <v>Monacan loam</v>
          </cell>
          <cell r="AQ703" t="str">
            <v>C</v>
          </cell>
          <cell r="AR703">
            <v>2</v>
          </cell>
        </row>
        <row r="704">
          <cell r="AE704">
            <v>137524</v>
          </cell>
          <cell r="AF704">
            <v>60</v>
          </cell>
          <cell r="AG704">
            <v>0</v>
          </cell>
          <cell r="AH704" t="str">
            <v>C</v>
          </cell>
          <cell r="AI704" t="str">
            <v>RCP</v>
          </cell>
          <cell r="AJ704" t="str">
            <v xml:space="preserve"> </v>
          </cell>
          <cell r="AK704">
            <v>43.879821379562927</v>
          </cell>
          <cell r="AL704" t="str">
            <v>NC119</v>
          </cell>
          <cell r="AM704">
            <v>5</v>
          </cell>
          <cell r="AN704" t="str">
            <v>113677</v>
          </cell>
          <cell r="AO704" t="str">
            <v>MO</v>
          </cell>
          <cell r="AP704" t="str">
            <v>Monacan loam</v>
          </cell>
          <cell r="AQ704" t="str">
            <v>C</v>
          </cell>
          <cell r="AR704">
            <v>2</v>
          </cell>
        </row>
        <row r="705">
          <cell r="AE705">
            <v>137529</v>
          </cell>
          <cell r="AF705">
            <v>72</v>
          </cell>
          <cell r="AG705">
            <v>0</v>
          </cell>
          <cell r="AH705" t="str">
            <v>C</v>
          </cell>
          <cell r="AI705" t="str">
            <v>RCP</v>
          </cell>
          <cell r="AJ705" t="str">
            <v xml:space="preserve"> </v>
          </cell>
          <cell r="AK705">
            <v>157.26726405870389</v>
          </cell>
          <cell r="AL705" t="str">
            <v>NC119</v>
          </cell>
          <cell r="AM705">
            <v>5</v>
          </cell>
          <cell r="AN705" t="str">
            <v>113659</v>
          </cell>
          <cell r="AO705" t="str">
            <v>CeD2</v>
          </cell>
          <cell r="AP705" t="str">
            <v>Cecil sandy clay loam, 8 to 15 percent slopes, eroded</v>
          </cell>
          <cell r="AQ705" t="str">
            <v>B</v>
          </cell>
          <cell r="AR705">
            <v>1</v>
          </cell>
        </row>
        <row r="706">
          <cell r="AE706">
            <v>137774</v>
          </cell>
          <cell r="AF706">
            <v>60</v>
          </cell>
          <cell r="AG706">
            <v>0</v>
          </cell>
          <cell r="AH706" t="str">
            <v>C</v>
          </cell>
          <cell r="AI706" t="str">
            <v>CMP</v>
          </cell>
          <cell r="AJ706" t="str">
            <v xml:space="preserve"> </v>
          </cell>
          <cell r="AK706">
            <v>56.79897406216498</v>
          </cell>
          <cell r="AL706" t="str">
            <v>NC119</v>
          </cell>
          <cell r="AM706">
            <v>5</v>
          </cell>
          <cell r="AN706" t="str">
            <v>113692</v>
          </cell>
          <cell r="AO706" t="str">
            <v>WkB</v>
          </cell>
          <cell r="AP706" t="str">
            <v>Wilkes loam, 4 to 8 percent slopes</v>
          </cell>
          <cell r="AQ706" t="str">
            <v>D</v>
          </cell>
          <cell r="AR706">
            <v>4</v>
          </cell>
        </row>
        <row r="707">
          <cell r="AE707">
            <v>137775</v>
          </cell>
          <cell r="AF707">
            <v>60</v>
          </cell>
          <cell r="AG707">
            <v>0</v>
          </cell>
          <cell r="AH707" t="str">
            <v>C</v>
          </cell>
          <cell r="AI707" t="str">
            <v>CMP</v>
          </cell>
          <cell r="AJ707" t="str">
            <v xml:space="preserve"> </v>
          </cell>
          <cell r="AK707">
            <v>66.161184493037638</v>
          </cell>
          <cell r="AL707" t="str">
            <v>NC119</v>
          </cell>
          <cell r="AM707">
            <v>5</v>
          </cell>
          <cell r="AN707" t="str">
            <v>113692</v>
          </cell>
          <cell r="AO707" t="str">
            <v>WkB</v>
          </cell>
          <cell r="AP707" t="str">
            <v>Wilkes loam, 4 to 8 percent slopes</v>
          </cell>
          <cell r="AQ707" t="str">
            <v>D</v>
          </cell>
          <cell r="AR707">
            <v>4</v>
          </cell>
        </row>
        <row r="708">
          <cell r="AE708">
            <v>137776</v>
          </cell>
          <cell r="AF708">
            <v>60</v>
          </cell>
          <cell r="AG708">
            <v>0</v>
          </cell>
          <cell r="AH708" t="str">
            <v>C</v>
          </cell>
          <cell r="AI708" t="str">
            <v>CMP</v>
          </cell>
          <cell r="AJ708" t="str">
            <v xml:space="preserve"> </v>
          </cell>
          <cell r="AK708">
            <v>65.747737241195722</v>
          </cell>
          <cell r="AL708" t="str">
            <v>NC119</v>
          </cell>
          <cell r="AM708">
            <v>5</v>
          </cell>
          <cell r="AN708" t="str">
            <v>113692</v>
          </cell>
          <cell r="AO708" t="str">
            <v>WkB</v>
          </cell>
          <cell r="AP708" t="str">
            <v>Wilkes loam, 4 to 8 percent slopes</v>
          </cell>
          <cell r="AQ708" t="str">
            <v>D</v>
          </cell>
          <cell r="AR708">
            <v>4</v>
          </cell>
        </row>
        <row r="709">
          <cell r="AE709">
            <v>137794</v>
          </cell>
          <cell r="AF709">
            <v>66</v>
          </cell>
          <cell r="AG709">
            <v>0</v>
          </cell>
          <cell r="AH709" t="str">
            <v>C</v>
          </cell>
          <cell r="AI709" t="str">
            <v>CMP</v>
          </cell>
          <cell r="AJ709" t="str">
            <v xml:space="preserve"> </v>
          </cell>
          <cell r="AK709">
            <v>79.10593596057744</v>
          </cell>
          <cell r="AL709" t="str">
            <v>NC119</v>
          </cell>
          <cell r="AM709">
            <v>5</v>
          </cell>
          <cell r="AN709" t="str">
            <v>113694</v>
          </cell>
          <cell r="AO709" t="str">
            <v>WkE</v>
          </cell>
          <cell r="AP709" t="str">
            <v>Wilkes loam, 15 to 25 percent slopes</v>
          </cell>
          <cell r="AQ709" t="str">
            <v>D</v>
          </cell>
          <cell r="AR709">
            <v>4</v>
          </cell>
        </row>
        <row r="710">
          <cell r="AE710">
            <v>137795</v>
          </cell>
          <cell r="AF710">
            <v>72</v>
          </cell>
          <cell r="AG710">
            <v>0</v>
          </cell>
          <cell r="AH710" t="str">
            <v>C</v>
          </cell>
          <cell r="AI710" t="str">
            <v>CMP</v>
          </cell>
          <cell r="AJ710" t="str">
            <v xml:space="preserve"> </v>
          </cell>
          <cell r="AK710">
            <v>199.83001449079771</v>
          </cell>
          <cell r="AL710" t="str">
            <v>NC119</v>
          </cell>
          <cell r="AM710">
            <v>5</v>
          </cell>
          <cell r="AN710" t="str">
            <v>113694</v>
          </cell>
          <cell r="AO710" t="str">
            <v>WkE</v>
          </cell>
          <cell r="AP710" t="str">
            <v>Wilkes loam, 15 to 25 percent slopes</v>
          </cell>
          <cell r="AQ710" t="str">
            <v>D</v>
          </cell>
          <cell r="AR710">
            <v>4</v>
          </cell>
        </row>
        <row r="711">
          <cell r="AE711">
            <v>137810</v>
          </cell>
          <cell r="AF711">
            <v>72</v>
          </cell>
          <cell r="AG711">
            <v>0</v>
          </cell>
          <cell r="AH711" t="str">
            <v>C</v>
          </cell>
          <cell r="AI711" t="str">
            <v>CMP</v>
          </cell>
          <cell r="AJ711" t="str">
            <v xml:space="preserve"> </v>
          </cell>
          <cell r="AK711">
            <v>75.038657930697966</v>
          </cell>
          <cell r="AL711" t="str">
            <v>NC119</v>
          </cell>
          <cell r="AM711">
            <v>5</v>
          </cell>
          <cell r="AN711" t="str">
            <v>113659</v>
          </cell>
          <cell r="AO711" t="str">
            <v>CeD2</v>
          </cell>
          <cell r="AP711" t="str">
            <v>Cecil sandy clay loam, 8 to 15 percent slopes, eroded</v>
          </cell>
          <cell r="AQ711" t="str">
            <v>B</v>
          </cell>
          <cell r="AR711">
            <v>1</v>
          </cell>
        </row>
        <row r="712">
          <cell r="AE712">
            <v>137817</v>
          </cell>
          <cell r="AF712">
            <v>60</v>
          </cell>
          <cell r="AG712">
            <v>0</v>
          </cell>
          <cell r="AH712" t="str">
            <v>C</v>
          </cell>
          <cell r="AI712" t="str">
            <v>RCP</v>
          </cell>
          <cell r="AJ712" t="str">
            <v xml:space="preserve"> </v>
          </cell>
          <cell r="AK712">
            <v>105.9462757800828</v>
          </cell>
          <cell r="AL712" t="str">
            <v>NC119</v>
          </cell>
          <cell r="AM712">
            <v>5</v>
          </cell>
          <cell r="AN712" t="str">
            <v>113677</v>
          </cell>
          <cell r="AO712" t="str">
            <v>MO</v>
          </cell>
          <cell r="AP712" t="str">
            <v>Monacan loam</v>
          </cell>
          <cell r="AQ712" t="str">
            <v>C</v>
          </cell>
          <cell r="AR712">
            <v>2</v>
          </cell>
        </row>
        <row r="713">
          <cell r="AE713">
            <v>137818</v>
          </cell>
          <cell r="AF713">
            <v>60</v>
          </cell>
          <cell r="AG713">
            <v>0</v>
          </cell>
          <cell r="AH713" t="str">
            <v>C</v>
          </cell>
          <cell r="AI713" t="str">
            <v>RCP</v>
          </cell>
          <cell r="AJ713" t="str">
            <v xml:space="preserve"> </v>
          </cell>
          <cell r="AK713">
            <v>248.7570123950286</v>
          </cell>
          <cell r="AL713" t="str">
            <v>NC119</v>
          </cell>
          <cell r="AM713">
            <v>5</v>
          </cell>
          <cell r="AN713" t="str">
            <v>113677</v>
          </cell>
          <cell r="AO713" t="str">
            <v>MO</v>
          </cell>
          <cell r="AP713" t="str">
            <v>Monacan loam</v>
          </cell>
          <cell r="AQ713" t="str">
            <v>C</v>
          </cell>
          <cell r="AR713">
            <v>2</v>
          </cell>
        </row>
        <row r="714">
          <cell r="AE714">
            <v>137820</v>
          </cell>
          <cell r="AF714">
            <v>42</v>
          </cell>
          <cell r="AG714">
            <v>0</v>
          </cell>
          <cell r="AH714" t="str">
            <v>C</v>
          </cell>
          <cell r="AI714" t="str">
            <v>CMP</v>
          </cell>
          <cell r="AJ714" t="str">
            <v xml:space="preserve"> </v>
          </cell>
          <cell r="AK714">
            <v>16.642228139476309</v>
          </cell>
          <cell r="AL714" t="str">
            <v>NC119</v>
          </cell>
          <cell r="AM714">
            <v>5</v>
          </cell>
          <cell r="AN714" t="str">
            <v>113659</v>
          </cell>
          <cell r="AO714" t="str">
            <v>CeD2</v>
          </cell>
          <cell r="AP714" t="str">
            <v>Cecil sandy clay loam, 8 to 15 percent slopes, eroded</v>
          </cell>
          <cell r="AQ714" t="str">
            <v>B</v>
          </cell>
          <cell r="AR714">
            <v>1</v>
          </cell>
        </row>
        <row r="715">
          <cell r="AE715">
            <v>137953</v>
          </cell>
          <cell r="AF715">
            <v>24</v>
          </cell>
          <cell r="AG715">
            <v>0</v>
          </cell>
          <cell r="AH715" t="str">
            <v>C</v>
          </cell>
          <cell r="AI715" t="str">
            <v>RCP</v>
          </cell>
          <cell r="AJ715" t="str">
            <v xml:space="preserve"> </v>
          </cell>
          <cell r="AK715">
            <v>98.373769545783176</v>
          </cell>
          <cell r="AL715" t="str">
            <v>NC119</v>
          </cell>
          <cell r="AM715">
            <v>5</v>
          </cell>
          <cell r="AN715" t="str">
            <v>113678</v>
          </cell>
          <cell r="AO715" t="str">
            <v>MS</v>
          </cell>
          <cell r="AP715" t="str">
            <v>Monacan and Arents soils</v>
          </cell>
          <cell r="AQ715" t="str">
            <v>C</v>
          </cell>
          <cell r="AR715">
            <v>2</v>
          </cell>
        </row>
        <row r="716">
          <cell r="AE716">
            <v>137954</v>
          </cell>
          <cell r="AF716">
            <v>30</v>
          </cell>
          <cell r="AG716">
            <v>0</v>
          </cell>
          <cell r="AH716" t="str">
            <v>C</v>
          </cell>
          <cell r="AI716" t="str">
            <v>RCP</v>
          </cell>
          <cell r="AJ716" t="str">
            <v xml:space="preserve"> </v>
          </cell>
          <cell r="AK716">
            <v>123.99961218828921</v>
          </cell>
          <cell r="AL716" t="str">
            <v>NC119</v>
          </cell>
          <cell r="AM716">
            <v>5</v>
          </cell>
          <cell r="AN716" t="str">
            <v>113678</v>
          </cell>
          <cell r="AO716" t="str">
            <v>MS</v>
          </cell>
          <cell r="AP716" t="str">
            <v>Monacan and Arents soils</v>
          </cell>
          <cell r="AQ716" t="str">
            <v>C</v>
          </cell>
          <cell r="AR716">
            <v>2</v>
          </cell>
        </row>
        <row r="717">
          <cell r="AE717">
            <v>138198</v>
          </cell>
          <cell r="AF717">
            <v>15</v>
          </cell>
          <cell r="AG717">
            <v>0</v>
          </cell>
          <cell r="AH717" t="str">
            <v>C</v>
          </cell>
          <cell r="AI717" t="str">
            <v>RCP</v>
          </cell>
          <cell r="AJ717" t="str">
            <v xml:space="preserve"> </v>
          </cell>
          <cell r="AK717">
            <v>24.705926760878011</v>
          </cell>
          <cell r="AL717" t="str">
            <v>NC119</v>
          </cell>
          <cell r="AM717">
            <v>5</v>
          </cell>
          <cell r="AN717" t="str">
            <v>113660</v>
          </cell>
          <cell r="AO717" t="str">
            <v>CuB</v>
          </cell>
          <cell r="AP717" t="str">
            <v>Cecil-Urban land complex, 2 to 8 percent slopes</v>
          </cell>
          <cell r="AQ717" t="str">
            <v>B</v>
          </cell>
          <cell r="AR717">
            <v>1</v>
          </cell>
        </row>
        <row r="718">
          <cell r="AE718">
            <v>138202</v>
          </cell>
          <cell r="AF718">
            <v>15</v>
          </cell>
          <cell r="AG718">
            <v>0</v>
          </cell>
          <cell r="AH718" t="str">
            <v>C</v>
          </cell>
          <cell r="AI718" t="str">
            <v>RCP</v>
          </cell>
          <cell r="AJ718" t="str">
            <v xml:space="preserve"> </v>
          </cell>
          <cell r="AK718">
            <v>77.762498988985186</v>
          </cell>
          <cell r="AL718" t="str">
            <v>NC119</v>
          </cell>
          <cell r="AM718">
            <v>5</v>
          </cell>
          <cell r="AN718" t="str">
            <v>113660</v>
          </cell>
          <cell r="AO718" t="str">
            <v>CuB</v>
          </cell>
          <cell r="AP718" t="str">
            <v>Cecil-Urban land complex, 2 to 8 percent slopes</v>
          </cell>
          <cell r="AQ718" t="str">
            <v>B</v>
          </cell>
          <cell r="AR718">
            <v>1</v>
          </cell>
        </row>
        <row r="719">
          <cell r="AE719">
            <v>138204</v>
          </cell>
          <cell r="AF719">
            <v>15</v>
          </cell>
          <cell r="AG719">
            <v>0</v>
          </cell>
          <cell r="AH719" t="str">
            <v>C</v>
          </cell>
          <cell r="AI719" t="str">
            <v>RCP</v>
          </cell>
          <cell r="AJ719" t="str">
            <v xml:space="preserve"> </v>
          </cell>
          <cell r="AK719">
            <v>16.34865848367895</v>
          </cell>
          <cell r="AL719" t="str">
            <v>NC119</v>
          </cell>
          <cell r="AM719">
            <v>5</v>
          </cell>
          <cell r="AN719" t="str">
            <v>113660</v>
          </cell>
          <cell r="AO719" t="str">
            <v>CuB</v>
          </cell>
          <cell r="AP719" t="str">
            <v>Cecil-Urban land complex, 2 to 8 percent slopes</v>
          </cell>
          <cell r="AQ719" t="str">
            <v>B</v>
          </cell>
          <cell r="AR719">
            <v>1</v>
          </cell>
        </row>
        <row r="720">
          <cell r="AE720">
            <v>138325</v>
          </cell>
          <cell r="AF720">
            <v>48</v>
          </cell>
          <cell r="AG720">
            <v>0</v>
          </cell>
          <cell r="AH720" t="str">
            <v>C</v>
          </cell>
          <cell r="AI720" t="str">
            <v>CMP</v>
          </cell>
          <cell r="AJ720" t="str">
            <v xml:space="preserve"> </v>
          </cell>
          <cell r="AK720">
            <v>134.28272267040629</v>
          </cell>
          <cell r="AL720" t="str">
            <v>NC119</v>
          </cell>
          <cell r="AM720">
            <v>5</v>
          </cell>
          <cell r="AN720" t="str">
            <v>113688</v>
          </cell>
          <cell r="AO720" t="str">
            <v>Ur</v>
          </cell>
          <cell r="AP720" t="str">
            <v>Urban land</v>
          </cell>
          <cell r="AQ720" t="str">
            <v>N/A</v>
          </cell>
          <cell r="AR720">
            <v>4</v>
          </cell>
        </row>
        <row r="721">
          <cell r="AE721">
            <v>138326</v>
          </cell>
          <cell r="AF721">
            <v>48</v>
          </cell>
          <cell r="AG721">
            <v>0</v>
          </cell>
          <cell r="AH721" t="str">
            <v>C</v>
          </cell>
          <cell r="AI721" t="str">
            <v>CMP</v>
          </cell>
          <cell r="AJ721" t="str">
            <v xml:space="preserve"> </v>
          </cell>
          <cell r="AK721">
            <v>35.795123025535332</v>
          </cell>
          <cell r="AL721" t="str">
            <v>NC119</v>
          </cell>
          <cell r="AM721">
            <v>5</v>
          </cell>
          <cell r="AN721" t="str">
            <v>113688</v>
          </cell>
          <cell r="AO721" t="str">
            <v>Ur</v>
          </cell>
          <cell r="AP721" t="str">
            <v>Urban land</v>
          </cell>
          <cell r="AQ721" t="str">
            <v>N/A</v>
          </cell>
          <cell r="AR721">
            <v>4</v>
          </cell>
        </row>
        <row r="722">
          <cell r="AE722">
            <v>138598</v>
          </cell>
          <cell r="AF722">
            <v>48</v>
          </cell>
          <cell r="AG722">
            <v>0</v>
          </cell>
          <cell r="AH722" t="str">
            <v>C</v>
          </cell>
          <cell r="AI722" t="str">
            <v>RCP</v>
          </cell>
          <cell r="AJ722" t="str">
            <v xml:space="preserve"> </v>
          </cell>
          <cell r="AK722">
            <v>52.520313436770572</v>
          </cell>
          <cell r="AL722" t="str">
            <v>NC119</v>
          </cell>
          <cell r="AM722">
            <v>5</v>
          </cell>
          <cell r="AN722" t="str">
            <v>113688</v>
          </cell>
          <cell r="AO722" t="str">
            <v>Ur</v>
          </cell>
          <cell r="AP722" t="str">
            <v>Urban land</v>
          </cell>
          <cell r="AQ722" t="str">
            <v>N/A</v>
          </cell>
          <cell r="AR722">
            <v>4</v>
          </cell>
        </row>
        <row r="723">
          <cell r="AE723">
            <v>138599</v>
          </cell>
          <cell r="AF723">
            <v>48</v>
          </cell>
          <cell r="AG723">
            <v>0</v>
          </cell>
          <cell r="AH723" t="str">
            <v>C</v>
          </cell>
          <cell r="AI723" t="str">
            <v>RCP</v>
          </cell>
          <cell r="AJ723" t="str">
            <v xml:space="preserve"> </v>
          </cell>
          <cell r="AK723">
            <v>37.037666690811442</v>
          </cell>
          <cell r="AL723" t="str">
            <v>NC119</v>
          </cell>
          <cell r="AM723">
            <v>5</v>
          </cell>
          <cell r="AN723" t="str">
            <v>113678</v>
          </cell>
          <cell r="AO723" t="str">
            <v>MS</v>
          </cell>
          <cell r="AP723" t="str">
            <v>Monacan and Arents soils</v>
          </cell>
          <cell r="AQ723" t="str">
            <v>C</v>
          </cell>
          <cell r="AR723">
            <v>2</v>
          </cell>
        </row>
        <row r="724">
          <cell r="AE724">
            <v>138640</v>
          </cell>
          <cell r="AF724">
            <v>36</v>
          </cell>
          <cell r="AG724">
            <v>60</v>
          </cell>
          <cell r="AH724" t="str">
            <v>R</v>
          </cell>
          <cell r="AI724" t="str">
            <v>CMP</v>
          </cell>
          <cell r="AJ724" t="str">
            <v xml:space="preserve"> </v>
          </cell>
          <cell r="AK724">
            <v>4.7536870919342293</v>
          </cell>
          <cell r="AL724" t="str">
            <v>NC119</v>
          </cell>
          <cell r="AM724">
            <v>5</v>
          </cell>
          <cell r="AN724" t="str">
            <v>113660</v>
          </cell>
          <cell r="AO724" t="str">
            <v>CuB</v>
          </cell>
          <cell r="AP724" t="str">
            <v>Cecil-Urban land complex, 2 to 8 percent slopes</v>
          </cell>
          <cell r="AQ724" t="str">
            <v>B</v>
          </cell>
          <cell r="AR724">
            <v>1</v>
          </cell>
        </row>
        <row r="725">
          <cell r="AE725">
            <v>138641</v>
          </cell>
          <cell r="AF725">
            <v>36</v>
          </cell>
          <cell r="AG725">
            <v>60</v>
          </cell>
          <cell r="AH725" t="str">
            <v>C</v>
          </cell>
          <cell r="AI725" t="str">
            <v>CMP</v>
          </cell>
          <cell r="AJ725" t="str">
            <v xml:space="preserve"> </v>
          </cell>
          <cell r="AK725">
            <v>10.173945504769989</v>
          </cell>
          <cell r="AL725" t="str">
            <v>NC119</v>
          </cell>
          <cell r="AM725">
            <v>5</v>
          </cell>
          <cell r="AN725" t="str">
            <v>113660</v>
          </cell>
          <cell r="AO725" t="str">
            <v>CuB</v>
          </cell>
          <cell r="AP725" t="str">
            <v>Cecil-Urban land complex, 2 to 8 percent slopes</v>
          </cell>
          <cell r="AQ725" t="str">
            <v>B</v>
          </cell>
          <cell r="AR725">
            <v>1</v>
          </cell>
        </row>
        <row r="726">
          <cell r="AE726">
            <v>138642</v>
          </cell>
          <cell r="AF726">
            <v>72</v>
          </cell>
          <cell r="AG726">
            <v>0</v>
          </cell>
          <cell r="AH726" t="str">
            <v>C</v>
          </cell>
          <cell r="AI726" t="str">
            <v>CMP</v>
          </cell>
          <cell r="AJ726" t="str">
            <v xml:space="preserve"> </v>
          </cell>
          <cell r="AK726">
            <v>32.842221808379733</v>
          </cell>
          <cell r="AL726" t="str">
            <v>NC119</v>
          </cell>
          <cell r="AM726">
            <v>5</v>
          </cell>
          <cell r="AN726" t="str">
            <v>113660</v>
          </cell>
          <cell r="AO726" t="str">
            <v>CuB</v>
          </cell>
          <cell r="AP726" t="str">
            <v>Cecil-Urban land complex, 2 to 8 percent slopes</v>
          </cell>
          <cell r="AQ726" t="str">
            <v>B</v>
          </cell>
          <cell r="AR726">
            <v>1</v>
          </cell>
        </row>
        <row r="727">
          <cell r="AE727">
            <v>139116</v>
          </cell>
          <cell r="AF727">
            <v>15</v>
          </cell>
          <cell r="AG727">
            <v>0</v>
          </cell>
          <cell r="AH727" t="str">
            <v>C</v>
          </cell>
          <cell r="AI727" t="str">
            <v>RCP</v>
          </cell>
          <cell r="AJ727" t="str">
            <v xml:space="preserve"> </v>
          </cell>
          <cell r="AK727">
            <v>50.569817276414859</v>
          </cell>
          <cell r="AL727" t="str">
            <v>NC119</v>
          </cell>
          <cell r="AM727">
            <v>5</v>
          </cell>
          <cell r="AN727" t="str">
            <v>113693</v>
          </cell>
          <cell r="AO727" t="str">
            <v>WkD</v>
          </cell>
          <cell r="AP727" t="str">
            <v>Wilkes loam, 8 to 15 percent slopes</v>
          </cell>
          <cell r="AQ727" t="str">
            <v>D</v>
          </cell>
          <cell r="AR727">
            <v>4</v>
          </cell>
        </row>
        <row r="728">
          <cell r="AE728">
            <v>139117</v>
          </cell>
          <cell r="AF728">
            <v>15</v>
          </cell>
          <cell r="AG728">
            <v>0</v>
          </cell>
          <cell r="AH728" t="str">
            <v>C</v>
          </cell>
          <cell r="AI728" t="str">
            <v>RCP</v>
          </cell>
          <cell r="AJ728" t="str">
            <v xml:space="preserve"> </v>
          </cell>
          <cell r="AK728">
            <v>114.76468951930001</v>
          </cell>
          <cell r="AL728" t="str">
            <v>NC119</v>
          </cell>
          <cell r="AM728">
            <v>5</v>
          </cell>
          <cell r="AN728" t="str">
            <v>113693</v>
          </cell>
          <cell r="AO728" t="str">
            <v>WkD</v>
          </cell>
          <cell r="AP728" t="str">
            <v>Wilkes loam, 8 to 15 percent slopes</v>
          </cell>
          <cell r="AQ728" t="str">
            <v>D</v>
          </cell>
          <cell r="AR728">
            <v>4</v>
          </cell>
        </row>
        <row r="729">
          <cell r="AE729">
            <v>139118</v>
          </cell>
          <cell r="AF729">
            <v>15</v>
          </cell>
          <cell r="AG729">
            <v>0</v>
          </cell>
          <cell r="AH729" t="str">
            <v>C</v>
          </cell>
          <cell r="AI729" t="str">
            <v>RCP</v>
          </cell>
          <cell r="AJ729" t="str">
            <v xml:space="preserve"> </v>
          </cell>
          <cell r="AK729">
            <v>92.627778319323795</v>
          </cell>
          <cell r="AL729" t="str">
            <v>NC119</v>
          </cell>
          <cell r="AM729">
            <v>5</v>
          </cell>
          <cell r="AN729" t="str">
            <v>113693</v>
          </cell>
          <cell r="AO729" t="str">
            <v>WkD</v>
          </cell>
          <cell r="AP729" t="str">
            <v>Wilkes loam, 8 to 15 percent slopes</v>
          </cell>
          <cell r="AQ729" t="str">
            <v>D</v>
          </cell>
          <cell r="AR729">
            <v>4</v>
          </cell>
        </row>
        <row r="730">
          <cell r="AE730">
            <v>139121</v>
          </cell>
          <cell r="AF730">
            <v>54</v>
          </cell>
          <cell r="AG730">
            <v>0</v>
          </cell>
          <cell r="AH730" t="str">
            <v>C</v>
          </cell>
          <cell r="AI730" t="str">
            <v>RCP</v>
          </cell>
          <cell r="AJ730" t="str">
            <v xml:space="preserve"> </v>
          </cell>
          <cell r="AK730">
            <v>127.77297001249531</v>
          </cell>
          <cell r="AL730" t="str">
            <v>NC119</v>
          </cell>
          <cell r="AM730">
            <v>5</v>
          </cell>
          <cell r="AN730" t="str">
            <v>113677</v>
          </cell>
          <cell r="AO730" t="str">
            <v>MO</v>
          </cell>
          <cell r="AP730" t="str">
            <v>Monacan loam</v>
          </cell>
          <cell r="AQ730" t="str">
            <v>C</v>
          </cell>
          <cell r="AR730">
            <v>2</v>
          </cell>
        </row>
        <row r="731">
          <cell r="AE731">
            <v>139122</v>
          </cell>
          <cell r="AF731">
            <v>54</v>
          </cell>
          <cell r="AG731">
            <v>0</v>
          </cell>
          <cell r="AH731" t="str">
            <v>C</v>
          </cell>
          <cell r="AI731" t="str">
            <v>RCP</v>
          </cell>
          <cell r="AJ731" t="str">
            <v xml:space="preserve"> </v>
          </cell>
          <cell r="AK731">
            <v>5.6796537104944038</v>
          </cell>
          <cell r="AL731" t="str">
            <v>NC119</v>
          </cell>
          <cell r="AM731">
            <v>5</v>
          </cell>
          <cell r="AN731" t="str">
            <v>113677</v>
          </cell>
          <cell r="AO731" t="str">
            <v>MO</v>
          </cell>
          <cell r="AP731" t="str">
            <v>Monacan loam</v>
          </cell>
          <cell r="AQ731" t="str">
            <v>C</v>
          </cell>
          <cell r="AR731">
            <v>2</v>
          </cell>
        </row>
        <row r="732">
          <cell r="AE732">
            <v>139124</v>
          </cell>
          <cell r="AF732">
            <v>24</v>
          </cell>
          <cell r="AG732">
            <v>0</v>
          </cell>
          <cell r="AH732" t="str">
            <v>C</v>
          </cell>
          <cell r="AI732" t="str">
            <v>RCP</v>
          </cell>
          <cell r="AJ732" t="str">
            <v xml:space="preserve"> </v>
          </cell>
          <cell r="AK732">
            <v>158.25512519232399</v>
          </cell>
          <cell r="AL732" t="str">
            <v>NC119</v>
          </cell>
          <cell r="AM732">
            <v>5</v>
          </cell>
          <cell r="AN732" t="str">
            <v>113677</v>
          </cell>
          <cell r="AO732" t="str">
            <v>MO</v>
          </cell>
          <cell r="AP732" t="str">
            <v>Monacan loam</v>
          </cell>
          <cell r="AQ732" t="str">
            <v>C</v>
          </cell>
          <cell r="AR732">
            <v>2</v>
          </cell>
        </row>
        <row r="733">
          <cell r="AE733">
            <v>139126</v>
          </cell>
          <cell r="AF733">
            <v>15</v>
          </cell>
          <cell r="AG733">
            <v>0</v>
          </cell>
          <cell r="AH733" t="str">
            <v>C</v>
          </cell>
          <cell r="AI733" t="str">
            <v>RCP</v>
          </cell>
          <cell r="AJ733" t="str">
            <v xml:space="preserve"> </v>
          </cell>
          <cell r="AK733">
            <v>54.818480022412018</v>
          </cell>
          <cell r="AL733" t="str">
            <v>NC119</v>
          </cell>
          <cell r="AM733">
            <v>5</v>
          </cell>
          <cell r="AN733" t="str">
            <v>113693</v>
          </cell>
          <cell r="AO733" t="str">
            <v>WkD</v>
          </cell>
          <cell r="AP733" t="str">
            <v>Wilkes loam, 8 to 15 percent slopes</v>
          </cell>
          <cell r="AQ733" t="str">
            <v>D</v>
          </cell>
          <cell r="AR733">
            <v>4</v>
          </cell>
        </row>
        <row r="734">
          <cell r="AE734">
            <v>139127</v>
          </cell>
          <cell r="AF734">
            <v>15</v>
          </cell>
          <cell r="AG734">
            <v>0</v>
          </cell>
          <cell r="AH734" t="str">
            <v>C</v>
          </cell>
          <cell r="AI734" t="str">
            <v>RCP</v>
          </cell>
          <cell r="AJ734" t="str">
            <v xml:space="preserve"> </v>
          </cell>
          <cell r="AK734">
            <v>83.31593760243166</v>
          </cell>
          <cell r="AL734" t="str">
            <v>NC119</v>
          </cell>
          <cell r="AM734">
            <v>5</v>
          </cell>
          <cell r="AN734" t="str">
            <v>113693</v>
          </cell>
          <cell r="AO734" t="str">
            <v>WkD</v>
          </cell>
          <cell r="AP734" t="str">
            <v>Wilkes loam, 8 to 15 percent slopes</v>
          </cell>
          <cell r="AQ734" t="str">
            <v>D</v>
          </cell>
          <cell r="AR734">
            <v>4</v>
          </cell>
        </row>
        <row r="735">
          <cell r="AE735">
            <v>139244</v>
          </cell>
          <cell r="AF735">
            <v>24</v>
          </cell>
          <cell r="AG735">
            <v>0</v>
          </cell>
          <cell r="AH735" t="str">
            <v>C</v>
          </cell>
          <cell r="AI735" t="str">
            <v>RCP</v>
          </cell>
          <cell r="AJ735" t="str">
            <v xml:space="preserve"> </v>
          </cell>
          <cell r="AK735">
            <v>420.04158517088348</v>
          </cell>
          <cell r="AL735" t="str">
            <v>NC119</v>
          </cell>
          <cell r="AM735">
            <v>5</v>
          </cell>
          <cell r="AN735" t="str">
            <v>113688</v>
          </cell>
          <cell r="AO735" t="str">
            <v>Ur</v>
          </cell>
          <cell r="AP735" t="str">
            <v>Urban land</v>
          </cell>
          <cell r="AQ735" t="str">
            <v>N/A</v>
          </cell>
          <cell r="AR735">
            <v>4</v>
          </cell>
        </row>
        <row r="736">
          <cell r="AE736">
            <v>139245</v>
          </cell>
          <cell r="AF736">
            <v>15</v>
          </cell>
          <cell r="AG736">
            <v>0</v>
          </cell>
          <cell r="AH736" t="str">
            <v>C</v>
          </cell>
          <cell r="AI736" t="str">
            <v>RCP</v>
          </cell>
          <cell r="AJ736" t="str">
            <v xml:space="preserve"> </v>
          </cell>
          <cell r="AK736">
            <v>29.845031566947931</v>
          </cell>
          <cell r="AL736" t="str">
            <v>NC119</v>
          </cell>
          <cell r="AM736">
            <v>5</v>
          </cell>
          <cell r="AN736" t="str">
            <v>113688</v>
          </cell>
          <cell r="AO736" t="str">
            <v>Ur</v>
          </cell>
          <cell r="AP736" t="str">
            <v>Urban land</v>
          </cell>
          <cell r="AQ736" t="str">
            <v>N/A</v>
          </cell>
          <cell r="AR736">
            <v>4</v>
          </cell>
        </row>
        <row r="737">
          <cell r="AE737">
            <v>139269</v>
          </cell>
          <cell r="AF737">
            <v>180</v>
          </cell>
          <cell r="AG737">
            <v>180</v>
          </cell>
          <cell r="AH737" t="str">
            <v>A</v>
          </cell>
          <cell r="AI737" t="str">
            <v>RCP</v>
          </cell>
          <cell r="AJ737" t="str">
            <v xml:space="preserve"> </v>
          </cell>
          <cell r="AK737">
            <v>22.134453907409728</v>
          </cell>
          <cell r="AL737" t="str">
            <v>NC119</v>
          </cell>
          <cell r="AM737">
            <v>5</v>
          </cell>
          <cell r="AN737" t="str">
            <v>113688</v>
          </cell>
          <cell r="AO737" t="str">
            <v>Ur</v>
          </cell>
          <cell r="AP737" t="str">
            <v>Urban land</v>
          </cell>
          <cell r="AQ737" t="str">
            <v>N/A</v>
          </cell>
          <cell r="AR737">
            <v>4</v>
          </cell>
        </row>
        <row r="738">
          <cell r="AE738">
            <v>139532</v>
          </cell>
          <cell r="AF738">
            <v>60</v>
          </cell>
          <cell r="AG738">
            <v>0</v>
          </cell>
          <cell r="AH738" t="str">
            <v>C</v>
          </cell>
          <cell r="AI738" t="str">
            <v>CMP</v>
          </cell>
          <cell r="AJ738" t="str">
            <v xml:space="preserve"> </v>
          </cell>
          <cell r="AK738">
            <v>176.72164558584589</v>
          </cell>
          <cell r="AL738" t="str">
            <v>NC119</v>
          </cell>
          <cell r="AM738">
            <v>5</v>
          </cell>
          <cell r="AN738" t="str">
            <v>113688</v>
          </cell>
          <cell r="AO738" t="str">
            <v>Ur</v>
          </cell>
          <cell r="AP738" t="str">
            <v>Urban land</v>
          </cell>
          <cell r="AQ738" t="str">
            <v>N/A</v>
          </cell>
          <cell r="AR738">
            <v>4</v>
          </cell>
        </row>
        <row r="739">
          <cell r="AE739">
            <v>139533</v>
          </cell>
          <cell r="AF739">
            <v>48</v>
          </cell>
          <cell r="AG739">
            <v>0</v>
          </cell>
          <cell r="AH739" t="str">
            <v>C</v>
          </cell>
          <cell r="AI739" t="str">
            <v>CMP</v>
          </cell>
          <cell r="AJ739" t="str">
            <v xml:space="preserve"> </v>
          </cell>
          <cell r="AK739">
            <v>326.64837518176938</v>
          </cell>
          <cell r="AL739" t="str">
            <v>NC119</v>
          </cell>
          <cell r="AM739">
            <v>5</v>
          </cell>
          <cell r="AN739" t="str">
            <v>113688</v>
          </cell>
          <cell r="AO739" t="str">
            <v>Ur</v>
          </cell>
          <cell r="AP739" t="str">
            <v>Urban land</v>
          </cell>
          <cell r="AQ739" t="str">
            <v>N/A</v>
          </cell>
          <cell r="AR739">
            <v>4</v>
          </cell>
        </row>
        <row r="740">
          <cell r="AE740">
            <v>139541</v>
          </cell>
          <cell r="AF740">
            <v>60</v>
          </cell>
          <cell r="AG740">
            <v>0</v>
          </cell>
          <cell r="AH740" t="str">
            <v>C</v>
          </cell>
          <cell r="AI740" t="str">
            <v>CMP</v>
          </cell>
          <cell r="AJ740" t="str">
            <v xml:space="preserve"> </v>
          </cell>
          <cell r="AK740">
            <v>389.28374176455549</v>
          </cell>
          <cell r="AL740" t="str">
            <v>NC119</v>
          </cell>
          <cell r="AM740">
            <v>5</v>
          </cell>
          <cell r="AN740" t="str">
            <v>113688</v>
          </cell>
          <cell r="AO740" t="str">
            <v>Ur</v>
          </cell>
          <cell r="AP740" t="str">
            <v>Urban land</v>
          </cell>
          <cell r="AQ740" t="str">
            <v>N/A</v>
          </cell>
          <cell r="AR740">
            <v>4</v>
          </cell>
        </row>
        <row r="741">
          <cell r="AE741">
            <v>139542</v>
          </cell>
          <cell r="AF741">
            <v>12</v>
          </cell>
          <cell r="AG741">
            <v>0</v>
          </cell>
          <cell r="AH741" t="str">
            <v>C</v>
          </cell>
          <cell r="AI741" t="str">
            <v>CMP</v>
          </cell>
          <cell r="AJ741" t="str">
            <v xml:space="preserve"> </v>
          </cell>
          <cell r="AK741">
            <v>115.30230117406749</v>
          </cell>
          <cell r="AL741" t="str">
            <v>NC119</v>
          </cell>
          <cell r="AM741">
            <v>5</v>
          </cell>
          <cell r="AN741" t="str">
            <v>113688</v>
          </cell>
          <cell r="AO741" t="str">
            <v>Ur</v>
          </cell>
          <cell r="AP741" t="str">
            <v>Urban land</v>
          </cell>
          <cell r="AQ741" t="str">
            <v>N/A</v>
          </cell>
          <cell r="AR741">
            <v>4</v>
          </cell>
        </row>
        <row r="742">
          <cell r="AE742">
            <v>139813</v>
          </cell>
          <cell r="AF742">
            <v>18</v>
          </cell>
          <cell r="AG742">
            <v>0</v>
          </cell>
          <cell r="AH742" t="str">
            <v>C</v>
          </cell>
          <cell r="AI742" t="str">
            <v>RCP</v>
          </cell>
          <cell r="AJ742" t="str">
            <v xml:space="preserve"> </v>
          </cell>
          <cell r="AK742">
            <v>66.725739828519991</v>
          </cell>
          <cell r="AL742" t="str">
            <v>NC119</v>
          </cell>
          <cell r="AM742">
            <v>5</v>
          </cell>
          <cell r="AN742" t="str">
            <v>113696</v>
          </cell>
          <cell r="AO742" t="str">
            <v>WuD</v>
          </cell>
          <cell r="AP742" t="str">
            <v>Wilkes-Urban land complex, 8 to 15 percent slopes</v>
          </cell>
          <cell r="AQ742" t="str">
            <v>D</v>
          </cell>
          <cell r="AR742">
            <v>4</v>
          </cell>
        </row>
        <row r="743">
          <cell r="AE743">
            <v>139814</v>
          </cell>
          <cell r="AF743">
            <v>24</v>
          </cell>
          <cell r="AG743">
            <v>0</v>
          </cell>
          <cell r="AH743" t="str">
            <v>C</v>
          </cell>
          <cell r="AI743" t="str">
            <v>RCP</v>
          </cell>
          <cell r="AJ743" t="str">
            <v xml:space="preserve"> </v>
          </cell>
          <cell r="AK743">
            <v>58.841011185498459</v>
          </cell>
          <cell r="AL743" t="str">
            <v>NC119</v>
          </cell>
          <cell r="AM743">
            <v>5</v>
          </cell>
          <cell r="AN743" t="str">
            <v>113658</v>
          </cell>
          <cell r="AO743" t="str">
            <v>CeB2</v>
          </cell>
          <cell r="AP743" t="str">
            <v>Cecil sandy clay loam, 2 to 8 percent slopes, eroded</v>
          </cell>
          <cell r="AQ743" t="str">
            <v>B</v>
          </cell>
          <cell r="AR743">
            <v>1</v>
          </cell>
        </row>
        <row r="744">
          <cell r="AE744">
            <v>140675</v>
          </cell>
          <cell r="AF744">
            <v>15</v>
          </cell>
          <cell r="AG744">
            <v>0</v>
          </cell>
          <cell r="AH744" t="str">
            <v>C</v>
          </cell>
          <cell r="AI744" t="str">
            <v>RCP</v>
          </cell>
          <cell r="AJ744" t="str">
            <v xml:space="preserve"> </v>
          </cell>
          <cell r="AK744">
            <v>120.2085292923622</v>
          </cell>
          <cell r="AL744" t="str">
            <v>NC119</v>
          </cell>
          <cell r="AM744">
            <v>5</v>
          </cell>
          <cell r="AN744" t="str">
            <v>113660</v>
          </cell>
          <cell r="AO744" t="str">
            <v>CuB</v>
          </cell>
          <cell r="AP744" t="str">
            <v>Cecil-Urban land complex, 2 to 8 percent slopes</v>
          </cell>
          <cell r="AQ744" t="str">
            <v>B</v>
          </cell>
          <cell r="AR744">
            <v>1</v>
          </cell>
        </row>
        <row r="745">
          <cell r="AE745">
            <v>140676</v>
          </cell>
          <cell r="AF745">
            <v>84</v>
          </cell>
          <cell r="AG745">
            <v>0</v>
          </cell>
          <cell r="AH745" t="str">
            <v>C</v>
          </cell>
          <cell r="AI745" t="str">
            <v>CMP</v>
          </cell>
          <cell r="AJ745" t="str">
            <v xml:space="preserve"> </v>
          </cell>
          <cell r="AK745">
            <v>63.678095736594429</v>
          </cell>
          <cell r="AL745" t="str">
            <v>NC119</v>
          </cell>
          <cell r="AM745">
            <v>5</v>
          </cell>
          <cell r="AN745" t="str">
            <v>113660</v>
          </cell>
          <cell r="AO745" t="str">
            <v>CuB</v>
          </cell>
          <cell r="AP745" t="str">
            <v>Cecil-Urban land complex, 2 to 8 percent slopes</v>
          </cell>
          <cell r="AQ745" t="str">
            <v>B</v>
          </cell>
          <cell r="AR745">
            <v>1</v>
          </cell>
        </row>
        <row r="746">
          <cell r="AE746">
            <v>140802</v>
          </cell>
          <cell r="AF746">
            <v>36</v>
          </cell>
          <cell r="AG746">
            <v>0</v>
          </cell>
          <cell r="AH746" t="str">
            <v>C</v>
          </cell>
          <cell r="AI746" t="str">
            <v>RCP</v>
          </cell>
          <cell r="AJ746" t="str">
            <v xml:space="preserve"> </v>
          </cell>
          <cell r="AK746">
            <v>110.4338946071294</v>
          </cell>
          <cell r="AL746" t="str">
            <v>NC119</v>
          </cell>
          <cell r="AM746">
            <v>5</v>
          </cell>
          <cell r="AN746" t="str">
            <v>113658</v>
          </cell>
          <cell r="AO746" t="str">
            <v>CeB2</v>
          </cell>
          <cell r="AP746" t="str">
            <v>Cecil sandy clay loam, 2 to 8 percent slopes, eroded</v>
          </cell>
          <cell r="AQ746" t="str">
            <v>B</v>
          </cell>
          <cell r="AR746">
            <v>1</v>
          </cell>
        </row>
        <row r="747">
          <cell r="AE747">
            <v>141195</v>
          </cell>
          <cell r="AF747">
            <v>36</v>
          </cell>
          <cell r="AG747">
            <v>0</v>
          </cell>
          <cell r="AH747" t="str">
            <v>C</v>
          </cell>
          <cell r="AI747" t="str">
            <v>RCP</v>
          </cell>
          <cell r="AJ747" t="str">
            <v xml:space="preserve"> </v>
          </cell>
          <cell r="AK747">
            <v>257.84352315952879</v>
          </cell>
          <cell r="AL747" t="str">
            <v>NC119</v>
          </cell>
          <cell r="AM747">
            <v>5</v>
          </cell>
          <cell r="AN747" t="str">
            <v>113659</v>
          </cell>
          <cell r="AO747" t="str">
            <v>CeD2</v>
          </cell>
          <cell r="AP747" t="str">
            <v>Cecil sandy clay loam, 8 to 15 percent slopes, eroded</v>
          </cell>
          <cell r="AQ747" t="str">
            <v>B</v>
          </cell>
          <cell r="AR747">
            <v>1</v>
          </cell>
        </row>
        <row r="748">
          <cell r="AE748">
            <v>141197</v>
          </cell>
          <cell r="AF748">
            <v>54</v>
          </cell>
          <cell r="AG748">
            <v>0</v>
          </cell>
          <cell r="AH748" t="str">
            <v>C</v>
          </cell>
          <cell r="AI748" t="str">
            <v>RCP</v>
          </cell>
          <cell r="AJ748" t="str">
            <v xml:space="preserve"> </v>
          </cell>
          <cell r="AK748">
            <v>221.7306550504081</v>
          </cell>
          <cell r="AL748" t="str">
            <v>NC119</v>
          </cell>
          <cell r="AM748">
            <v>5</v>
          </cell>
          <cell r="AN748" t="str">
            <v>113677</v>
          </cell>
          <cell r="AO748" t="str">
            <v>MO</v>
          </cell>
          <cell r="AP748" t="str">
            <v>Monacan loam</v>
          </cell>
          <cell r="AQ748" t="str">
            <v>C</v>
          </cell>
          <cell r="AR748">
            <v>2</v>
          </cell>
        </row>
        <row r="749">
          <cell r="AE749">
            <v>141381</v>
          </cell>
          <cell r="AF749">
            <v>54</v>
          </cell>
          <cell r="AG749">
            <v>0</v>
          </cell>
          <cell r="AH749" t="str">
            <v>C</v>
          </cell>
          <cell r="AI749" t="str">
            <v>RCP</v>
          </cell>
          <cell r="AJ749" t="str">
            <v xml:space="preserve"> </v>
          </cell>
          <cell r="AK749">
            <v>39.709969268519487</v>
          </cell>
          <cell r="AL749" t="str">
            <v>NC119</v>
          </cell>
          <cell r="AM749">
            <v>5</v>
          </cell>
          <cell r="AN749" t="str">
            <v>113659</v>
          </cell>
          <cell r="AO749" t="str">
            <v>CeD2</v>
          </cell>
          <cell r="AP749" t="str">
            <v>Cecil sandy clay loam, 8 to 15 percent slopes, eroded</v>
          </cell>
          <cell r="AQ749" t="str">
            <v>B</v>
          </cell>
          <cell r="AR749">
            <v>1</v>
          </cell>
        </row>
        <row r="750">
          <cell r="AE750">
            <v>141991</v>
          </cell>
          <cell r="AF750">
            <v>18</v>
          </cell>
          <cell r="AG750">
            <v>0</v>
          </cell>
          <cell r="AH750" t="str">
            <v>C</v>
          </cell>
          <cell r="AI750" t="str">
            <v>RCP</v>
          </cell>
          <cell r="AJ750" t="str">
            <v xml:space="preserve"> </v>
          </cell>
          <cell r="AK750">
            <v>44.098958869162303</v>
          </cell>
          <cell r="AL750" t="str">
            <v>NC119</v>
          </cell>
          <cell r="AM750">
            <v>5</v>
          </cell>
          <cell r="AN750" t="str">
            <v>113658</v>
          </cell>
          <cell r="AO750" t="str">
            <v>CeB2</v>
          </cell>
          <cell r="AP750" t="str">
            <v>Cecil sandy clay loam, 2 to 8 percent slopes, eroded</v>
          </cell>
          <cell r="AQ750" t="str">
            <v>B</v>
          </cell>
          <cell r="AR750">
            <v>1</v>
          </cell>
        </row>
        <row r="751">
          <cell r="AE751">
            <v>142038</v>
          </cell>
          <cell r="AF751">
            <v>15</v>
          </cell>
          <cell r="AG751">
            <v>0</v>
          </cell>
          <cell r="AH751" t="str">
            <v>C</v>
          </cell>
          <cell r="AI751" t="str">
            <v>RCP</v>
          </cell>
          <cell r="AJ751" t="str">
            <v xml:space="preserve"> </v>
          </cell>
          <cell r="AK751">
            <v>25.936274577785259</v>
          </cell>
          <cell r="AL751" t="str">
            <v>NC119</v>
          </cell>
          <cell r="AM751">
            <v>5</v>
          </cell>
          <cell r="AN751" t="str">
            <v>113658</v>
          </cell>
          <cell r="AO751" t="str">
            <v>CeB2</v>
          </cell>
          <cell r="AP751" t="str">
            <v>Cecil sandy clay loam, 2 to 8 percent slopes, eroded</v>
          </cell>
          <cell r="AQ751" t="str">
            <v>B</v>
          </cell>
          <cell r="AR751">
            <v>1</v>
          </cell>
        </row>
        <row r="752">
          <cell r="AE752">
            <v>142040</v>
          </cell>
          <cell r="AF752">
            <v>15</v>
          </cell>
          <cell r="AG752">
            <v>0</v>
          </cell>
          <cell r="AH752" t="str">
            <v>C</v>
          </cell>
          <cell r="AI752" t="str">
            <v>RCP</v>
          </cell>
          <cell r="AJ752" t="str">
            <v xml:space="preserve"> </v>
          </cell>
          <cell r="AK752">
            <v>127.5035110497038</v>
          </cell>
          <cell r="AL752" t="str">
            <v>NC119</v>
          </cell>
          <cell r="AM752">
            <v>5</v>
          </cell>
          <cell r="AN752" t="str">
            <v>113658</v>
          </cell>
          <cell r="AO752" t="str">
            <v>CeB2</v>
          </cell>
          <cell r="AP752" t="str">
            <v>Cecil sandy clay loam, 2 to 8 percent slopes, eroded</v>
          </cell>
          <cell r="AQ752" t="str">
            <v>B</v>
          </cell>
          <cell r="AR752">
            <v>1</v>
          </cell>
        </row>
        <row r="753">
          <cell r="AE753">
            <v>142393</v>
          </cell>
          <cell r="AF753">
            <v>60</v>
          </cell>
          <cell r="AG753">
            <v>0</v>
          </cell>
          <cell r="AH753" t="str">
            <v>C</v>
          </cell>
          <cell r="AI753" t="str">
            <v>RCP</v>
          </cell>
          <cell r="AJ753" t="str">
            <v xml:space="preserve"> </v>
          </cell>
          <cell r="AK753">
            <v>51.754211561074207</v>
          </cell>
          <cell r="AL753" t="str">
            <v>NC119</v>
          </cell>
          <cell r="AM753">
            <v>5</v>
          </cell>
          <cell r="AN753" t="str">
            <v>113659</v>
          </cell>
          <cell r="AO753" t="str">
            <v>CeD2</v>
          </cell>
          <cell r="AP753" t="str">
            <v>Cecil sandy clay loam, 8 to 15 percent slopes, eroded</v>
          </cell>
          <cell r="AQ753" t="str">
            <v>B</v>
          </cell>
          <cell r="AR753">
            <v>1</v>
          </cell>
        </row>
        <row r="754">
          <cell r="AE754">
            <v>142609</v>
          </cell>
          <cell r="AF754">
            <v>30</v>
          </cell>
          <cell r="AG754">
            <v>0</v>
          </cell>
          <cell r="AH754" t="str">
            <v>C</v>
          </cell>
          <cell r="AI754" t="str">
            <v>RCP</v>
          </cell>
          <cell r="AJ754" t="str">
            <v xml:space="preserve"> </v>
          </cell>
          <cell r="AK754">
            <v>241.24317668010681</v>
          </cell>
          <cell r="AL754" t="str">
            <v>NC119</v>
          </cell>
          <cell r="AM754">
            <v>5</v>
          </cell>
          <cell r="AN754" t="str">
            <v>113660</v>
          </cell>
          <cell r="AO754" t="str">
            <v>CuB</v>
          </cell>
          <cell r="AP754" t="str">
            <v>Cecil-Urban land complex, 2 to 8 percent slopes</v>
          </cell>
          <cell r="AQ754" t="str">
            <v>B</v>
          </cell>
          <cell r="AR754">
            <v>1</v>
          </cell>
        </row>
        <row r="755">
          <cell r="AE755">
            <v>142820</v>
          </cell>
          <cell r="AF755">
            <v>24</v>
          </cell>
          <cell r="AG755">
            <v>0</v>
          </cell>
          <cell r="AH755" t="str">
            <v>C</v>
          </cell>
          <cell r="AI755" t="str">
            <v>RCP</v>
          </cell>
          <cell r="AJ755" t="str">
            <v xml:space="preserve"> </v>
          </cell>
          <cell r="AK755">
            <v>44.052881359710391</v>
          </cell>
          <cell r="AL755" t="str">
            <v>NC119</v>
          </cell>
          <cell r="AM755">
            <v>5</v>
          </cell>
          <cell r="AN755" t="str">
            <v>113660</v>
          </cell>
          <cell r="AO755" t="str">
            <v>CuB</v>
          </cell>
          <cell r="AP755" t="str">
            <v>Cecil-Urban land complex, 2 to 8 percent slopes</v>
          </cell>
          <cell r="AQ755" t="str">
            <v>B</v>
          </cell>
          <cell r="AR755">
            <v>1</v>
          </cell>
        </row>
        <row r="756">
          <cell r="AE756">
            <v>142821</v>
          </cell>
          <cell r="AF756">
            <v>24</v>
          </cell>
          <cell r="AG756">
            <v>0</v>
          </cell>
          <cell r="AH756" t="str">
            <v>C</v>
          </cell>
          <cell r="AI756" t="str">
            <v>RCP</v>
          </cell>
          <cell r="AJ756" t="str">
            <v xml:space="preserve"> </v>
          </cell>
          <cell r="AK756">
            <v>37.436739636543308</v>
          </cell>
          <cell r="AL756" t="str">
            <v>NC119</v>
          </cell>
          <cell r="AM756">
            <v>5</v>
          </cell>
          <cell r="AN756" t="str">
            <v>113660</v>
          </cell>
          <cell r="AO756" t="str">
            <v>CuB</v>
          </cell>
          <cell r="AP756" t="str">
            <v>Cecil-Urban land complex, 2 to 8 percent slopes</v>
          </cell>
          <cell r="AQ756" t="str">
            <v>B</v>
          </cell>
          <cell r="AR756">
            <v>1</v>
          </cell>
        </row>
        <row r="757">
          <cell r="AE757">
            <v>142822</v>
          </cell>
          <cell r="AF757">
            <v>24</v>
          </cell>
          <cell r="AG757">
            <v>0</v>
          </cell>
          <cell r="AH757" t="str">
            <v>C</v>
          </cell>
          <cell r="AI757" t="str">
            <v>RCP</v>
          </cell>
          <cell r="AJ757" t="str">
            <v xml:space="preserve"> </v>
          </cell>
          <cell r="AK757">
            <v>171.5313311945871</v>
          </cell>
          <cell r="AL757" t="str">
            <v>NC119</v>
          </cell>
          <cell r="AM757">
            <v>5</v>
          </cell>
          <cell r="AN757" t="str">
            <v>113660</v>
          </cell>
          <cell r="AO757" t="str">
            <v>CuB</v>
          </cell>
          <cell r="AP757" t="str">
            <v>Cecil-Urban land complex, 2 to 8 percent slopes</v>
          </cell>
          <cell r="AQ757" t="str">
            <v>B</v>
          </cell>
          <cell r="AR757">
            <v>1</v>
          </cell>
        </row>
        <row r="758">
          <cell r="AE758">
            <v>142823</v>
          </cell>
          <cell r="AF758">
            <v>18</v>
          </cell>
          <cell r="AG758">
            <v>0</v>
          </cell>
          <cell r="AH758" t="str">
            <v>C</v>
          </cell>
          <cell r="AI758" t="str">
            <v>RCP</v>
          </cell>
          <cell r="AJ758" t="str">
            <v xml:space="preserve"> </v>
          </cell>
          <cell r="AK758">
            <v>173.52252090965209</v>
          </cell>
          <cell r="AL758" t="str">
            <v>NC119</v>
          </cell>
          <cell r="AM758">
            <v>5</v>
          </cell>
          <cell r="AN758" t="str">
            <v>113660</v>
          </cell>
          <cell r="AO758" t="str">
            <v>CuB</v>
          </cell>
          <cell r="AP758" t="str">
            <v>Cecil-Urban land complex, 2 to 8 percent slopes</v>
          </cell>
          <cell r="AQ758" t="str">
            <v>B</v>
          </cell>
          <cell r="AR758">
            <v>1</v>
          </cell>
        </row>
        <row r="759">
          <cell r="AE759">
            <v>142824</v>
          </cell>
          <cell r="AF759">
            <v>18</v>
          </cell>
          <cell r="AG759">
            <v>0</v>
          </cell>
          <cell r="AH759" t="str">
            <v>C</v>
          </cell>
          <cell r="AI759" t="str">
            <v>RCP</v>
          </cell>
          <cell r="AJ759" t="str">
            <v xml:space="preserve"> </v>
          </cell>
          <cell r="AK759">
            <v>112.3989515765537</v>
          </cell>
          <cell r="AL759" t="str">
            <v>NC119</v>
          </cell>
          <cell r="AM759">
            <v>5</v>
          </cell>
          <cell r="AN759" t="str">
            <v>113678</v>
          </cell>
          <cell r="AO759" t="str">
            <v>MS</v>
          </cell>
          <cell r="AP759" t="str">
            <v>Monacan and Arents soils</v>
          </cell>
          <cell r="AQ759" t="str">
            <v>C</v>
          </cell>
          <cell r="AR759">
            <v>2</v>
          </cell>
        </row>
        <row r="760">
          <cell r="AE760">
            <v>142825</v>
          </cell>
          <cell r="AF760">
            <v>18</v>
          </cell>
          <cell r="AG760">
            <v>0</v>
          </cell>
          <cell r="AH760" t="str">
            <v>C</v>
          </cell>
          <cell r="AI760" t="str">
            <v>RCP</v>
          </cell>
          <cell r="AJ760" t="str">
            <v xml:space="preserve"> </v>
          </cell>
          <cell r="AK760">
            <v>114.5214582253721</v>
          </cell>
          <cell r="AL760" t="str">
            <v>NC119</v>
          </cell>
          <cell r="AM760">
            <v>5</v>
          </cell>
          <cell r="AN760" t="str">
            <v>113678</v>
          </cell>
          <cell r="AO760" t="str">
            <v>MS</v>
          </cell>
          <cell r="AP760" t="str">
            <v>Monacan and Arents soils</v>
          </cell>
          <cell r="AQ760" t="str">
            <v>C</v>
          </cell>
          <cell r="AR760">
            <v>2</v>
          </cell>
        </row>
        <row r="761">
          <cell r="AE761">
            <v>143305</v>
          </cell>
          <cell r="AF761">
            <v>15</v>
          </cell>
          <cell r="AG761">
            <v>0</v>
          </cell>
          <cell r="AH761" t="str">
            <v>C</v>
          </cell>
          <cell r="AI761" t="str">
            <v>RCP</v>
          </cell>
          <cell r="AJ761" t="str">
            <v xml:space="preserve"> </v>
          </cell>
          <cell r="AK761">
            <v>13.973586471865531</v>
          </cell>
          <cell r="AL761" t="str">
            <v>NC119</v>
          </cell>
          <cell r="AM761">
            <v>5</v>
          </cell>
          <cell r="AN761" t="str">
            <v>113661</v>
          </cell>
          <cell r="AO761" t="str">
            <v>CuD</v>
          </cell>
          <cell r="AP761" t="str">
            <v>Cecil-Urban land complex, 8 to 15 percent slopes</v>
          </cell>
          <cell r="AQ761" t="str">
            <v>B</v>
          </cell>
          <cell r="AR761">
            <v>1</v>
          </cell>
        </row>
        <row r="762">
          <cell r="AE762">
            <v>143384</v>
          </cell>
          <cell r="AF762">
            <v>15</v>
          </cell>
          <cell r="AG762">
            <v>0</v>
          </cell>
          <cell r="AH762" t="str">
            <v>C</v>
          </cell>
          <cell r="AI762" t="str">
            <v>RCP</v>
          </cell>
          <cell r="AJ762" t="str">
            <v xml:space="preserve"> </v>
          </cell>
          <cell r="AK762">
            <v>26.90653964550031</v>
          </cell>
          <cell r="AL762" t="str">
            <v>NC119</v>
          </cell>
          <cell r="AM762">
            <v>5</v>
          </cell>
          <cell r="AN762" t="str">
            <v>113660</v>
          </cell>
          <cell r="AO762" t="str">
            <v>CuB</v>
          </cell>
          <cell r="AP762" t="str">
            <v>Cecil-Urban land complex, 2 to 8 percent slopes</v>
          </cell>
          <cell r="AQ762" t="str">
            <v>B</v>
          </cell>
          <cell r="AR762">
            <v>1</v>
          </cell>
        </row>
        <row r="763">
          <cell r="AE763">
            <v>143394</v>
          </cell>
          <cell r="AF763">
            <v>54</v>
          </cell>
          <cell r="AG763">
            <v>0</v>
          </cell>
          <cell r="AH763" t="str">
            <v>C</v>
          </cell>
          <cell r="AI763" t="str">
            <v>RCP</v>
          </cell>
          <cell r="AJ763" t="str">
            <v xml:space="preserve"> </v>
          </cell>
          <cell r="AK763">
            <v>61.765791015198403</v>
          </cell>
          <cell r="AL763" t="str">
            <v>NC119</v>
          </cell>
          <cell r="AM763">
            <v>5</v>
          </cell>
          <cell r="AN763" t="str">
            <v>113661</v>
          </cell>
          <cell r="AO763" t="str">
            <v>CuD</v>
          </cell>
          <cell r="AP763" t="str">
            <v>Cecil-Urban land complex, 8 to 15 percent slopes</v>
          </cell>
          <cell r="AQ763" t="str">
            <v>B</v>
          </cell>
          <cell r="AR763">
            <v>1</v>
          </cell>
        </row>
        <row r="764">
          <cell r="AE764">
            <v>143520</v>
          </cell>
          <cell r="AF764">
            <v>15</v>
          </cell>
          <cell r="AG764">
            <v>0</v>
          </cell>
          <cell r="AH764" t="str">
            <v>C</v>
          </cell>
          <cell r="AI764" t="str">
            <v>RCP</v>
          </cell>
          <cell r="AJ764" t="str">
            <v xml:space="preserve"> </v>
          </cell>
          <cell r="AK764">
            <v>85.638704397956388</v>
          </cell>
          <cell r="AL764" t="str">
            <v>NC119</v>
          </cell>
          <cell r="AM764">
            <v>5</v>
          </cell>
          <cell r="AN764" t="str">
            <v>113658</v>
          </cell>
          <cell r="AO764" t="str">
            <v>CeB2</v>
          </cell>
          <cell r="AP764" t="str">
            <v>Cecil sandy clay loam, 2 to 8 percent slopes, eroded</v>
          </cell>
          <cell r="AQ764" t="str">
            <v>B</v>
          </cell>
          <cell r="AR764">
            <v>1</v>
          </cell>
        </row>
        <row r="765">
          <cell r="AE765">
            <v>143521</v>
          </cell>
          <cell r="AF765">
            <v>15</v>
          </cell>
          <cell r="AG765">
            <v>0</v>
          </cell>
          <cell r="AH765" t="str">
            <v>C</v>
          </cell>
          <cell r="AI765" t="str">
            <v>RCP</v>
          </cell>
          <cell r="AJ765" t="str">
            <v xml:space="preserve"> </v>
          </cell>
          <cell r="AK765">
            <v>92.546609039832475</v>
          </cell>
          <cell r="AL765" t="str">
            <v>NC119</v>
          </cell>
          <cell r="AM765">
            <v>5</v>
          </cell>
          <cell r="AN765" t="str">
            <v>113658</v>
          </cell>
          <cell r="AO765" t="str">
            <v>CeB2</v>
          </cell>
          <cell r="AP765" t="str">
            <v>Cecil sandy clay loam, 2 to 8 percent slopes, eroded</v>
          </cell>
          <cell r="AQ765" t="str">
            <v>B</v>
          </cell>
          <cell r="AR765">
            <v>1</v>
          </cell>
        </row>
        <row r="766">
          <cell r="AE766">
            <v>143535</v>
          </cell>
          <cell r="AF766">
            <v>18</v>
          </cell>
          <cell r="AG766">
            <v>0</v>
          </cell>
          <cell r="AH766" t="str">
            <v>C</v>
          </cell>
          <cell r="AI766" t="str">
            <v>RCP</v>
          </cell>
          <cell r="AJ766" t="str">
            <v xml:space="preserve"> </v>
          </cell>
          <cell r="AK766">
            <v>192.7472062592926</v>
          </cell>
          <cell r="AL766" t="str">
            <v>NC119</v>
          </cell>
          <cell r="AM766">
            <v>5</v>
          </cell>
          <cell r="AN766" t="str">
            <v>113658</v>
          </cell>
          <cell r="AO766" t="str">
            <v>CeB2</v>
          </cell>
          <cell r="AP766" t="str">
            <v>Cecil sandy clay loam, 2 to 8 percent slopes, eroded</v>
          </cell>
          <cell r="AQ766" t="str">
            <v>B</v>
          </cell>
          <cell r="AR766">
            <v>1</v>
          </cell>
        </row>
        <row r="767">
          <cell r="AE767">
            <v>143575</v>
          </cell>
          <cell r="AF767">
            <v>15</v>
          </cell>
          <cell r="AG767">
            <v>0</v>
          </cell>
          <cell r="AH767" t="str">
            <v>C</v>
          </cell>
          <cell r="AI767" t="str">
            <v>RCP</v>
          </cell>
          <cell r="AJ767" t="str">
            <v xml:space="preserve"> </v>
          </cell>
          <cell r="AK767">
            <v>215.7004805983845</v>
          </cell>
          <cell r="AL767" t="str">
            <v>NC119</v>
          </cell>
          <cell r="AM767">
            <v>5</v>
          </cell>
          <cell r="AN767" t="str">
            <v>113660</v>
          </cell>
          <cell r="AO767" t="str">
            <v>CuB</v>
          </cell>
          <cell r="AP767" t="str">
            <v>Cecil-Urban land complex, 2 to 8 percent slopes</v>
          </cell>
          <cell r="AQ767" t="str">
            <v>B</v>
          </cell>
          <cell r="AR767">
            <v>1</v>
          </cell>
        </row>
        <row r="768">
          <cell r="AE768">
            <v>143910</v>
          </cell>
          <cell r="AF768">
            <v>18</v>
          </cell>
          <cell r="AG768">
            <v>0</v>
          </cell>
          <cell r="AH768" t="str">
            <v>C</v>
          </cell>
          <cell r="AI768" t="str">
            <v>RCP</v>
          </cell>
          <cell r="AJ768" t="str">
            <v xml:space="preserve"> </v>
          </cell>
          <cell r="AK768">
            <v>20.408597126313229</v>
          </cell>
          <cell r="AL768" t="str">
            <v>NC119</v>
          </cell>
          <cell r="AM768">
            <v>5</v>
          </cell>
          <cell r="AN768" t="str">
            <v>113658</v>
          </cell>
          <cell r="AO768" t="str">
            <v>CeB2</v>
          </cell>
          <cell r="AP768" t="str">
            <v>Cecil sandy clay loam, 2 to 8 percent slopes, eroded</v>
          </cell>
          <cell r="AQ768" t="str">
            <v>B</v>
          </cell>
          <cell r="AR768">
            <v>1</v>
          </cell>
        </row>
        <row r="769">
          <cell r="AE769">
            <v>143950</v>
          </cell>
          <cell r="AF769">
            <v>36</v>
          </cell>
          <cell r="AG769">
            <v>0</v>
          </cell>
          <cell r="AH769" t="str">
            <v>C</v>
          </cell>
          <cell r="AI769" t="str">
            <v>RCP</v>
          </cell>
          <cell r="AJ769" t="str">
            <v xml:space="preserve"> </v>
          </cell>
          <cell r="AK769">
            <v>131.49371452601079</v>
          </cell>
          <cell r="AL769" t="str">
            <v>NC119</v>
          </cell>
          <cell r="AM769">
            <v>5</v>
          </cell>
          <cell r="AN769" t="str">
            <v>113666</v>
          </cell>
          <cell r="AO769" t="str">
            <v>EnD</v>
          </cell>
          <cell r="AP769" t="str">
            <v>Enon sandy loam, 8 to 15 percent slopes</v>
          </cell>
          <cell r="AQ769" t="str">
            <v>C</v>
          </cell>
          <cell r="AR769">
            <v>2</v>
          </cell>
        </row>
        <row r="770">
          <cell r="AE770">
            <v>144400</v>
          </cell>
          <cell r="AF770">
            <v>15</v>
          </cell>
          <cell r="AG770">
            <v>0</v>
          </cell>
          <cell r="AH770" t="str">
            <v>C</v>
          </cell>
          <cell r="AI770" t="str">
            <v>RCP</v>
          </cell>
          <cell r="AJ770" t="str">
            <v xml:space="preserve"> </v>
          </cell>
          <cell r="AK770">
            <v>31.29861502185048</v>
          </cell>
          <cell r="AL770" t="str">
            <v>NC119</v>
          </cell>
          <cell r="AM770">
            <v>5</v>
          </cell>
          <cell r="AN770" t="str">
            <v>113694</v>
          </cell>
          <cell r="AO770" t="str">
            <v>WkE</v>
          </cell>
          <cell r="AP770" t="str">
            <v>Wilkes loam, 15 to 25 percent slopes</v>
          </cell>
          <cell r="AQ770" t="str">
            <v>D</v>
          </cell>
          <cell r="AR770">
            <v>4</v>
          </cell>
        </row>
        <row r="771">
          <cell r="AE771">
            <v>144401</v>
          </cell>
          <cell r="AF771">
            <v>15</v>
          </cell>
          <cell r="AG771">
            <v>0</v>
          </cell>
          <cell r="AH771" t="str">
            <v>C</v>
          </cell>
          <cell r="AI771" t="str">
            <v>RCP</v>
          </cell>
          <cell r="AJ771" t="str">
            <v xml:space="preserve"> </v>
          </cell>
          <cell r="AK771">
            <v>29.463029136614011</v>
          </cell>
          <cell r="AL771" t="str">
            <v>NC119</v>
          </cell>
          <cell r="AM771">
            <v>5</v>
          </cell>
          <cell r="AN771" t="str">
            <v>113694</v>
          </cell>
          <cell r="AO771" t="str">
            <v>WkE</v>
          </cell>
          <cell r="AP771" t="str">
            <v>Wilkes loam, 15 to 25 percent slopes</v>
          </cell>
          <cell r="AQ771" t="str">
            <v>D</v>
          </cell>
          <cell r="AR771">
            <v>4</v>
          </cell>
        </row>
        <row r="772">
          <cell r="AE772">
            <v>144402</v>
          </cell>
          <cell r="AF772">
            <v>24</v>
          </cell>
          <cell r="AG772">
            <v>0</v>
          </cell>
          <cell r="AH772" t="str">
            <v>C</v>
          </cell>
          <cell r="AI772" t="str">
            <v>RCP</v>
          </cell>
          <cell r="AJ772" t="str">
            <v xml:space="preserve"> </v>
          </cell>
          <cell r="AK772">
            <v>60.905878953367733</v>
          </cell>
          <cell r="AL772" t="str">
            <v>NC119</v>
          </cell>
          <cell r="AM772">
            <v>5</v>
          </cell>
          <cell r="AN772" t="str">
            <v>113694</v>
          </cell>
          <cell r="AO772" t="str">
            <v>WkE</v>
          </cell>
          <cell r="AP772" t="str">
            <v>Wilkes loam, 15 to 25 percent slopes</v>
          </cell>
          <cell r="AQ772" t="str">
            <v>D</v>
          </cell>
          <cell r="AR772">
            <v>4</v>
          </cell>
        </row>
        <row r="773">
          <cell r="AE773">
            <v>144621</v>
          </cell>
          <cell r="AF773">
            <v>24</v>
          </cell>
          <cell r="AG773">
            <v>0</v>
          </cell>
          <cell r="AH773" t="str">
            <v>C</v>
          </cell>
          <cell r="AI773" t="str">
            <v>RCP</v>
          </cell>
          <cell r="AJ773" t="str">
            <v xml:space="preserve"> </v>
          </cell>
          <cell r="AK773">
            <v>192.1771858609018</v>
          </cell>
          <cell r="AL773" t="str">
            <v>NC119</v>
          </cell>
          <cell r="AM773">
            <v>5</v>
          </cell>
          <cell r="AN773" t="str">
            <v>113660</v>
          </cell>
          <cell r="AO773" t="str">
            <v>CuB</v>
          </cell>
          <cell r="AP773" t="str">
            <v>Cecil-Urban land complex, 2 to 8 percent slopes</v>
          </cell>
          <cell r="AQ773" t="str">
            <v>B</v>
          </cell>
          <cell r="AR773">
            <v>1</v>
          </cell>
        </row>
        <row r="774">
          <cell r="AE774">
            <v>144632</v>
          </cell>
          <cell r="AF774">
            <v>15</v>
          </cell>
          <cell r="AG774">
            <v>0</v>
          </cell>
          <cell r="AH774" t="str">
            <v>C</v>
          </cell>
          <cell r="AI774" t="str">
            <v>RCP</v>
          </cell>
          <cell r="AJ774" t="str">
            <v xml:space="preserve"> </v>
          </cell>
          <cell r="AK774">
            <v>45.948971978402618</v>
          </cell>
          <cell r="AL774" t="str">
            <v>NC119</v>
          </cell>
          <cell r="AM774">
            <v>5</v>
          </cell>
          <cell r="AN774" t="str">
            <v>113688</v>
          </cell>
          <cell r="AO774" t="str">
            <v>Ur</v>
          </cell>
          <cell r="AP774" t="str">
            <v>Urban land</v>
          </cell>
          <cell r="AQ774" t="str">
            <v>N/A</v>
          </cell>
          <cell r="AR774">
            <v>4</v>
          </cell>
        </row>
        <row r="775">
          <cell r="AE775">
            <v>144649</v>
          </cell>
          <cell r="AF775">
            <v>24</v>
          </cell>
          <cell r="AG775">
            <v>0</v>
          </cell>
          <cell r="AH775" t="str">
            <v>C</v>
          </cell>
          <cell r="AI775" t="str">
            <v>RCP</v>
          </cell>
          <cell r="AJ775" t="str">
            <v xml:space="preserve"> </v>
          </cell>
          <cell r="AK775">
            <v>84.49640490190265</v>
          </cell>
          <cell r="AL775" t="str">
            <v>NC119</v>
          </cell>
          <cell r="AM775">
            <v>5</v>
          </cell>
          <cell r="AN775" t="str">
            <v>113660</v>
          </cell>
          <cell r="AO775" t="str">
            <v>CuB</v>
          </cell>
          <cell r="AP775" t="str">
            <v>Cecil-Urban land complex, 2 to 8 percent slopes</v>
          </cell>
          <cell r="AQ775" t="str">
            <v>B</v>
          </cell>
          <cell r="AR775">
            <v>1</v>
          </cell>
        </row>
        <row r="776">
          <cell r="AE776">
            <v>144941</v>
          </cell>
          <cell r="AF776">
            <v>18</v>
          </cell>
          <cell r="AG776">
            <v>0</v>
          </cell>
          <cell r="AH776" t="str">
            <v>C</v>
          </cell>
          <cell r="AI776" t="str">
            <v>RCP</v>
          </cell>
          <cell r="AJ776" t="str">
            <v xml:space="preserve"> </v>
          </cell>
          <cell r="AK776">
            <v>160.8226147942961</v>
          </cell>
          <cell r="AL776" t="str">
            <v>NC119</v>
          </cell>
          <cell r="AM776">
            <v>5</v>
          </cell>
          <cell r="AN776" t="str">
            <v>113692</v>
          </cell>
          <cell r="AO776" t="str">
            <v>WkB</v>
          </cell>
          <cell r="AP776" t="str">
            <v>Wilkes loam, 4 to 8 percent slopes</v>
          </cell>
          <cell r="AQ776" t="str">
            <v>D</v>
          </cell>
          <cell r="AR776">
            <v>4</v>
          </cell>
        </row>
        <row r="777">
          <cell r="AE777">
            <v>144946</v>
          </cell>
          <cell r="AF777">
            <v>15</v>
          </cell>
          <cell r="AG777">
            <v>0</v>
          </cell>
          <cell r="AH777" t="str">
            <v>C</v>
          </cell>
          <cell r="AI777" t="str">
            <v>RCP</v>
          </cell>
          <cell r="AJ777" t="str">
            <v xml:space="preserve"> </v>
          </cell>
          <cell r="AK777">
            <v>134.36933394748431</v>
          </cell>
          <cell r="AL777" t="str">
            <v>NC119</v>
          </cell>
          <cell r="AM777">
            <v>5</v>
          </cell>
          <cell r="AN777" t="str">
            <v>113674</v>
          </cell>
          <cell r="AO777" t="str">
            <v>IrB</v>
          </cell>
          <cell r="AP777" t="str">
            <v>Iredell fine sandy loam, 1 to 8 percent slopes</v>
          </cell>
          <cell r="AQ777" t="str">
            <v>C/D</v>
          </cell>
          <cell r="AR777">
            <v>3</v>
          </cell>
        </row>
        <row r="778">
          <cell r="AE778">
            <v>145081</v>
          </cell>
          <cell r="AF778">
            <v>15</v>
          </cell>
          <cell r="AG778">
            <v>0</v>
          </cell>
          <cell r="AH778" t="str">
            <v>C</v>
          </cell>
          <cell r="AI778" t="str">
            <v>RCP</v>
          </cell>
          <cell r="AJ778" t="str">
            <v xml:space="preserve"> </v>
          </cell>
          <cell r="AK778">
            <v>91.313389329299028</v>
          </cell>
          <cell r="AL778" t="str">
            <v>NC119</v>
          </cell>
          <cell r="AM778">
            <v>5</v>
          </cell>
          <cell r="AN778" t="str">
            <v>113674</v>
          </cell>
          <cell r="AO778" t="str">
            <v>IrB</v>
          </cell>
          <cell r="AP778" t="str">
            <v>Iredell fine sandy loam, 1 to 8 percent slopes</v>
          </cell>
          <cell r="AQ778" t="str">
            <v>C/D</v>
          </cell>
          <cell r="AR778">
            <v>3</v>
          </cell>
        </row>
        <row r="779">
          <cell r="AE779">
            <v>145082</v>
          </cell>
          <cell r="AF779">
            <v>15</v>
          </cell>
          <cell r="AG779">
            <v>0</v>
          </cell>
          <cell r="AH779" t="str">
            <v>C</v>
          </cell>
          <cell r="AI779" t="str">
            <v>RCP</v>
          </cell>
          <cell r="AJ779" t="str">
            <v xml:space="preserve"> </v>
          </cell>
          <cell r="AK779">
            <v>107.9714236985951</v>
          </cell>
          <cell r="AL779" t="str">
            <v>NC119</v>
          </cell>
          <cell r="AM779">
            <v>5</v>
          </cell>
          <cell r="AN779" t="str">
            <v>113674</v>
          </cell>
          <cell r="AO779" t="str">
            <v>IrB</v>
          </cell>
          <cell r="AP779" t="str">
            <v>Iredell fine sandy loam, 1 to 8 percent slopes</v>
          </cell>
          <cell r="AQ779" t="str">
            <v>C/D</v>
          </cell>
          <cell r="AR779">
            <v>3</v>
          </cell>
        </row>
        <row r="780">
          <cell r="AE780">
            <v>145777</v>
          </cell>
          <cell r="AF780">
            <v>84</v>
          </cell>
          <cell r="AG780">
            <v>0</v>
          </cell>
          <cell r="AH780" t="str">
            <v>C</v>
          </cell>
          <cell r="AI780" t="str">
            <v>CMP</v>
          </cell>
          <cell r="AJ780" t="str">
            <v xml:space="preserve"> </v>
          </cell>
          <cell r="AK780">
            <v>45.816877068500922</v>
          </cell>
          <cell r="AL780" t="str">
            <v>NC119</v>
          </cell>
          <cell r="AM780">
            <v>5</v>
          </cell>
          <cell r="AN780" t="str">
            <v>113666</v>
          </cell>
          <cell r="AO780" t="str">
            <v>EnD</v>
          </cell>
          <cell r="AP780" t="str">
            <v>Enon sandy loam, 8 to 15 percent slopes</v>
          </cell>
          <cell r="AQ780" t="str">
            <v>C</v>
          </cell>
          <cell r="AR780">
            <v>2</v>
          </cell>
        </row>
        <row r="781">
          <cell r="AE781">
            <v>146454</v>
          </cell>
          <cell r="AF781">
            <v>15</v>
          </cell>
          <cell r="AG781">
            <v>0</v>
          </cell>
          <cell r="AH781" t="str">
            <v>C</v>
          </cell>
          <cell r="AI781" t="str">
            <v>RCP</v>
          </cell>
          <cell r="AJ781" t="str">
            <v xml:space="preserve"> </v>
          </cell>
          <cell r="AK781">
            <v>41.615698218732533</v>
          </cell>
          <cell r="AL781" t="str">
            <v>NC119</v>
          </cell>
          <cell r="AM781">
            <v>5</v>
          </cell>
          <cell r="AN781" t="str">
            <v>113660</v>
          </cell>
          <cell r="AO781" t="str">
            <v>CuB</v>
          </cell>
          <cell r="AP781" t="str">
            <v>Cecil-Urban land complex, 2 to 8 percent slopes</v>
          </cell>
          <cell r="AQ781" t="str">
            <v>B</v>
          </cell>
          <cell r="AR781">
            <v>1</v>
          </cell>
        </row>
        <row r="782">
          <cell r="AE782">
            <v>146675</v>
          </cell>
          <cell r="AF782">
            <v>60</v>
          </cell>
          <cell r="AG782">
            <v>0</v>
          </cell>
          <cell r="AH782" t="str">
            <v>C</v>
          </cell>
          <cell r="AI782" t="str">
            <v>RCP</v>
          </cell>
          <cell r="AJ782" t="str">
            <v xml:space="preserve"> </v>
          </cell>
          <cell r="AK782">
            <v>17.523121987977831</v>
          </cell>
          <cell r="AL782" t="str">
            <v>NC119</v>
          </cell>
          <cell r="AM782">
            <v>5</v>
          </cell>
          <cell r="AN782" t="str">
            <v>113661</v>
          </cell>
          <cell r="AO782" t="str">
            <v>CuD</v>
          </cell>
          <cell r="AP782" t="str">
            <v>Cecil-Urban land complex, 8 to 15 percent slopes</v>
          </cell>
          <cell r="AQ782" t="str">
            <v>B</v>
          </cell>
          <cell r="AR782">
            <v>1</v>
          </cell>
        </row>
        <row r="783">
          <cell r="AE783">
            <v>146760</v>
          </cell>
          <cell r="AF783">
            <v>60</v>
          </cell>
          <cell r="AG783">
            <v>0</v>
          </cell>
          <cell r="AH783" t="str">
            <v>C</v>
          </cell>
          <cell r="AI783" t="str">
            <v>RCP</v>
          </cell>
          <cell r="AJ783" t="str">
            <v xml:space="preserve"> </v>
          </cell>
          <cell r="AK783">
            <v>65.092014037454618</v>
          </cell>
          <cell r="AL783" t="str">
            <v>NC119</v>
          </cell>
          <cell r="AM783">
            <v>5</v>
          </cell>
          <cell r="AN783" t="str">
            <v>113661</v>
          </cell>
          <cell r="AO783" t="str">
            <v>CuD</v>
          </cell>
          <cell r="AP783" t="str">
            <v>Cecil-Urban land complex, 8 to 15 percent slopes</v>
          </cell>
          <cell r="AQ783" t="str">
            <v>B</v>
          </cell>
          <cell r="AR783">
            <v>1</v>
          </cell>
        </row>
        <row r="784">
          <cell r="AE784">
            <v>147103</v>
          </cell>
          <cell r="AF784">
            <v>18</v>
          </cell>
          <cell r="AG784">
            <v>0</v>
          </cell>
          <cell r="AH784" t="str">
            <v>C</v>
          </cell>
          <cell r="AI784" t="str">
            <v>RCP</v>
          </cell>
          <cell r="AJ784" t="str">
            <v xml:space="preserve"> </v>
          </cell>
          <cell r="AK784">
            <v>25.78051584695282</v>
          </cell>
          <cell r="AL784" t="str">
            <v>NC119</v>
          </cell>
          <cell r="AM784">
            <v>5</v>
          </cell>
          <cell r="AN784" t="str">
            <v>113660</v>
          </cell>
          <cell r="AO784" t="str">
            <v>CuB</v>
          </cell>
          <cell r="AP784" t="str">
            <v>Cecil-Urban land complex, 2 to 8 percent slopes</v>
          </cell>
          <cell r="AQ784" t="str">
            <v>B</v>
          </cell>
          <cell r="AR784">
            <v>1</v>
          </cell>
        </row>
        <row r="785">
          <cell r="AE785">
            <v>147104</v>
          </cell>
          <cell r="AF785">
            <v>30</v>
          </cell>
          <cell r="AG785">
            <v>0</v>
          </cell>
          <cell r="AH785" t="str">
            <v>C</v>
          </cell>
          <cell r="AI785" t="str">
            <v>CMP</v>
          </cell>
          <cell r="AJ785" t="str">
            <v xml:space="preserve"> </v>
          </cell>
          <cell r="AK785">
            <v>92.37940301081214</v>
          </cell>
          <cell r="AL785" t="str">
            <v>NC119</v>
          </cell>
          <cell r="AM785">
            <v>5</v>
          </cell>
          <cell r="AN785" t="str">
            <v>113660</v>
          </cell>
          <cell r="AO785" t="str">
            <v>CuB</v>
          </cell>
          <cell r="AP785" t="str">
            <v>Cecil-Urban land complex, 2 to 8 percent slopes</v>
          </cell>
          <cell r="AQ785" t="str">
            <v>B</v>
          </cell>
          <cell r="AR785">
            <v>1</v>
          </cell>
        </row>
        <row r="786">
          <cell r="AE786">
            <v>147105</v>
          </cell>
          <cell r="AF786">
            <v>30</v>
          </cell>
          <cell r="AG786">
            <v>0</v>
          </cell>
          <cell r="AH786" t="str">
            <v>C</v>
          </cell>
          <cell r="AI786" t="str">
            <v>RCP</v>
          </cell>
          <cell r="AJ786" t="str">
            <v xml:space="preserve"> </v>
          </cell>
          <cell r="AK786">
            <v>115.376997554532</v>
          </cell>
          <cell r="AL786" t="str">
            <v>NC119</v>
          </cell>
          <cell r="AM786">
            <v>5</v>
          </cell>
          <cell r="AN786" t="str">
            <v>113660</v>
          </cell>
          <cell r="AO786" t="str">
            <v>CuB</v>
          </cell>
          <cell r="AP786" t="str">
            <v>Cecil-Urban land complex, 2 to 8 percent slopes</v>
          </cell>
          <cell r="AQ786" t="str">
            <v>B</v>
          </cell>
          <cell r="AR786">
            <v>1</v>
          </cell>
        </row>
        <row r="787">
          <cell r="AE787">
            <v>147280</v>
          </cell>
          <cell r="AF787">
            <v>48</v>
          </cell>
          <cell r="AG787">
            <v>0</v>
          </cell>
          <cell r="AH787" t="str">
            <v>C</v>
          </cell>
          <cell r="AI787" t="str">
            <v>CMP</v>
          </cell>
          <cell r="AJ787" t="str">
            <v xml:space="preserve"> </v>
          </cell>
          <cell r="AK787">
            <v>53.354086079902153</v>
          </cell>
          <cell r="AL787" t="str">
            <v>NC119</v>
          </cell>
          <cell r="AM787">
            <v>5</v>
          </cell>
          <cell r="AN787" t="str">
            <v>113688</v>
          </cell>
          <cell r="AO787" t="str">
            <v>Ur</v>
          </cell>
          <cell r="AP787" t="str">
            <v>Urban land</v>
          </cell>
          <cell r="AQ787" t="str">
            <v>N/A</v>
          </cell>
          <cell r="AR787">
            <v>4</v>
          </cell>
        </row>
        <row r="788">
          <cell r="AE788">
            <v>147281</v>
          </cell>
          <cell r="AF788">
            <v>48</v>
          </cell>
          <cell r="AG788">
            <v>0</v>
          </cell>
          <cell r="AH788" t="str">
            <v>C</v>
          </cell>
          <cell r="AI788" t="str">
            <v>PE</v>
          </cell>
          <cell r="AJ788" t="str">
            <v xml:space="preserve"> </v>
          </cell>
          <cell r="AK788">
            <v>40.148344089311962</v>
          </cell>
          <cell r="AL788" t="str">
            <v>NC119</v>
          </cell>
          <cell r="AM788">
            <v>5</v>
          </cell>
          <cell r="AN788" t="str">
            <v>113688</v>
          </cell>
          <cell r="AO788" t="str">
            <v>Ur</v>
          </cell>
          <cell r="AP788" t="str">
            <v>Urban land</v>
          </cell>
          <cell r="AQ788" t="str">
            <v>N/A</v>
          </cell>
          <cell r="AR788">
            <v>4</v>
          </cell>
        </row>
        <row r="789">
          <cell r="AE789">
            <v>147282</v>
          </cell>
          <cell r="AF789">
            <v>48</v>
          </cell>
          <cell r="AG789">
            <v>0</v>
          </cell>
          <cell r="AH789" t="str">
            <v>C</v>
          </cell>
          <cell r="AI789" t="str">
            <v>PE</v>
          </cell>
          <cell r="AJ789" t="str">
            <v xml:space="preserve"> </v>
          </cell>
          <cell r="AK789">
            <v>39.399459610268472</v>
          </cell>
          <cell r="AL789" t="str">
            <v>NC119</v>
          </cell>
          <cell r="AM789">
            <v>5</v>
          </cell>
          <cell r="AN789" t="str">
            <v>113688</v>
          </cell>
          <cell r="AO789" t="str">
            <v>Ur</v>
          </cell>
          <cell r="AP789" t="str">
            <v>Urban land</v>
          </cell>
          <cell r="AQ789" t="str">
            <v>N/A</v>
          </cell>
          <cell r="AR789">
            <v>4</v>
          </cell>
        </row>
        <row r="790">
          <cell r="AE790">
            <v>147286</v>
          </cell>
          <cell r="AF790">
            <v>48</v>
          </cell>
          <cell r="AG790">
            <v>0</v>
          </cell>
          <cell r="AH790" t="str">
            <v>C</v>
          </cell>
          <cell r="AI790" t="str">
            <v>RCP</v>
          </cell>
          <cell r="AJ790" t="str">
            <v xml:space="preserve"> </v>
          </cell>
          <cell r="AK790">
            <v>38.992818711335389</v>
          </cell>
          <cell r="AL790" t="str">
            <v>NC119</v>
          </cell>
          <cell r="AM790">
            <v>5</v>
          </cell>
          <cell r="AN790" t="str">
            <v>113679</v>
          </cell>
          <cell r="AO790" t="str">
            <v>MeB</v>
          </cell>
          <cell r="AP790" t="str">
            <v>Mecklenburg fine sandy loam, 2 to 8 percent slopes</v>
          </cell>
          <cell r="AQ790" t="str">
            <v>C</v>
          </cell>
          <cell r="AR790">
            <v>2</v>
          </cell>
        </row>
        <row r="791">
          <cell r="AE791">
            <v>147593</v>
          </cell>
          <cell r="AF791">
            <v>48</v>
          </cell>
          <cell r="AG791">
            <v>0</v>
          </cell>
          <cell r="AH791" t="str">
            <v>C</v>
          </cell>
          <cell r="AI791" t="str">
            <v>CMP</v>
          </cell>
          <cell r="AJ791" t="str">
            <v xml:space="preserve"> </v>
          </cell>
          <cell r="AK791">
            <v>61.342880475839152</v>
          </cell>
          <cell r="AL791" t="str">
            <v>NC119</v>
          </cell>
          <cell r="AM791">
            <v>5</v>
          </cell>
          <cell r="AN791" t="str">
            <v>113679</v>
          </cell>
          <cell r="AO791" t="str">
            <v>MeB</v>
          </cell>
          <cell r="AP791" t="str">
            <v>Mecklenburg fine sandy loam, 2 to 8 percent slopes</v>
          </cell>
          <cell r="AQ791" t="str">
            <v>C</v>
          </cell>
          <cell r="AR791">
            <v>2</v>
          </cell>
        </row>
        <row r="792">
          <cell r="AE792">
            <v>147741</v>
          </cell>
          <cell r="AF792">
            <v>75</v>
          </cell>
          <cell r="AG792">
            <v>108</v>
          </cell>
          <cell r="AH792" t="str">
            <v>O</v>
          </cell>
          <cell r="AI792" t="str">
            <v>CMP</v>
          </cell>
          <cell r="AJ792" t="str">
            <v xml:space="preserve"> </v>
          </cell>
          <cell r="AK792">
            <v>48.055233993080648</v>
          </cell>
          <cell r="AL792" t="str">
            <v>NC119</v>
          </cell>
          <cell r="AM792">
            <v>5</v>
          </cell>
          <cell r="AN792" t="str">
            <v>113666</v>
          </cell>
          <cell r="AO792" t="str">
            <v>EnD</v>
          </cell>
          <cell r="AP792" t="str">
            <v>Enon sandy loam, 8 to 15 percent slopes</v>
          </cell>
          <cell r="AQ792" t="str">
            <v>C</v>
          </cell>
          <cell r="AR792">
            <v>2</v>
          </cell>
        </row>
        <row r="793">
          <cell r="AE793">
            <v>147789</v>
          </cell>
          <cell r="AF793">
            <v>30</v>
          </cell>
          <cell r="AG793">
            <v>0</v>
          </cell>
          <cell r="AH793" t="str">
            <v>C</v>
          </cell>
          <cell r="AI793" t="str">
            <v>RCP</v>
          </cell>
          <cell r="AJ793" t="str">
            <v xml:space="preserve"> </v>
          </cell>
          <cell r="AK793">
            <v>54.408739298930392</v>
          </cell>
          <cell r="AL793" t="str">
            <v>NC119</v>
          </cell>
          <cell r="AM793">
            <v>5</v>
          </cell>
          <cell r="AN793" t="str">
            <v>113660</v>
          </cell>
          <cell r="AO793" t="str">
            <v>CuB</v>
          </cell>
          <cell r="AP793" t="str">
            <v>Cecil-Urban land complex, 2 to 8 percent slopes</v>
          </cell>
          <cell r="AQ793" t="str">
            <v>B</v>
          </cell>
          <cell r="AR793">
            <v>1</v>
          </cell>
        </row>
        <row r="794">
          <cell r="AE794">
            <v>147820</v>
          </cell>
          <cell r="AF794">
            <v>15</v>
          </cell>
          <cell r="AG794">
            <v>0</v>
          </cell>
          <cell r="AH794" t="str">
            <v>C</v>
          </cell>
          <cell r="AI794" t="str">
            <v>RCP</v>
          </cell>
          <cell r="AJ794" t="str">
            <v xml:space="preserve"> </v>
          </cell>
          <cell r="AK794">
            <v>98.390483159242294</v>
          </cell>
          <cell r="AL794" t="str">
            <v>NC119</v>
          </cell>
          <cell r="AM794">
            <v>5</v>
          </cell>
          <cell r="AN794" t="str">
            <v>113660</v>
          </cell>
          <cell r="AO794" t="str">
            <v>CuB</v>
          </cell>
          <cell r="AP794" t="str">
            <v>Cecil-Urban land complex, 2 to 8 percent slopes</v>
          </cell>
          <cell r="AQ794" t="str">
            <v>B</v>
          </cell>
          <cell r="AR794">
            <v>1</v>
          </cell>
        </row>
        <row r="795">
          <cell r="AE795">
            <v>148027</v>
          </cell>
          <cell r="AF795">
            <v>48</v>
          </cell>
          <cell r="AG795">
            <v>66</v>
          </cell>
          <cell r="AH795" t="str">
            <v>R</v>
          </cell>
          <cell r="AI795" t="str">
            <v>RCP</v>
          </cell>
          <cell r="AJ795" t="str">
            <v xml:space="preserve"> </v>
          </cell>
          <cell r="AK795">
            <v>40.105651334306643</v>
          </cell>
          <cell r="AL795" t="str">
            <v>NC119</v>
          </cell>
          <cell r="AM795">
            <v>5</v>
          </cell>
          <cell r="AN795" t="str">
            <v>113660</v>
          </cell>
          <cell r="AO795" t="str">
            <v>CuB</v>
          </cell>
          <cell r="AP795" t="str">
            <v>Cecil-Urban land complex, 2 to 8 percent slopes</v>
          </cell>
          <cell r="AQ795" t="str">
            <v>B</v>
          </cell>
          <cell r="AR795">
            <v>1</v>
          </cell>
        </row>
        <row r="796">
          <cell r="AE796">
            <v>148288</v>
          </cell>
          <cell r="AF796">
            <v>18</v>
          </cell>
          <cell r="AG796">
            <v>0</v>
          </cell>
          <cell r="AH796" t="str">
            <v>C</v>
          </cell>
          <cell r="AI796" t="str">
            <v>RCP</v>
          </cell>
          <cell r="AJ796" t="str">
            <v xml:space="preserve"> </v>
          </cell>
          <cell r="AK796">
            <v>34.533618580548421</v>
          </cell>
          <cell r="AL796" t="str">
            <v>NC119</v>
          </cell>
          <cell r="AM796">
            <v>5</v>
          </cell>
          <cell r="AN796" t="str">
            <v>113660</v>
          </cell>
          <cell r="AO796" t="str">
            <v>CuB</v>
          </cell>
          <cell r="AP796" t="str">
            <v>Cecil-Urban land complex, 2 to 8 percent slopes</v>
          </cell>
          <cell r="AQ796" t="str">
            <v>B</v>
          </cell>
          <cell r="AR796">
            <v>1</v>
          </cell>
        </row>
        <row r="797">
          <cell r="AE797">
            <v>148407</v>
          </cell>
          <cell r="AF797">
            <v>66</v>
          </cell>
          <cell r="AG797">
            <v>0</v>
          </cell>
          <cell r="AH797" t="str">
            <v>C</v>
          </cell>
          <cell r="AI797" t="str">
            <v>RCP</v>
          </cell>
          <cell r="AJ797" t="str">
            <v xml:space="preserve"> </v>
          </cell>
          <cell r="AK797">
            <v>31.783885807871311</v>
          </cell>
          <cell r="AL797" t="str">
            <v>NC119</v>
          </cell>
          <cell r="AM797">
            <v>5</v>
          </cell>
          <cell r="AN797" t="str">
            <v>113666</v>
          </cell>
          <cell r="AO797" t="str">
            <v>EnD</v>
          </cell>
          <cell r="AP797" t="str">
            <v>Enon sandy loam, 8 to 15 percent slopes</v>
          </cell>
          <cell r="AQ797" t="str">
            <v>C</v>
          </cell>
          <cell r="AR797">
            <v>2</v>
          </cell>
        </row>
        <row r="798">
          <cell r="AE798">
            <v>148408</v>
          </cell>
          <cell r="AF798">
            <v>66</v>
          </cell>
          <cell r="AG798">
            <v>0</v>
          </cell>
          <cell r="AH798" t="str">
            <v>C</v>
          </cell>
          <cell r="AI798" t="str">
            <v>RCP</v>
          </cell>
          <cell r="AJ798" t="str">
            <v xml:space="preserve"> </v>
          </cell>
          <cell r="AK798">
            <v>32.609949459818061</v>
          </cell>
          <cell r="AL798" t="str">
            <v>NC119</v>
          </cell>
          <cell r="AM798">
            <v>5</v>
          </cell>
          <cell r="AN798" t="str">
            <v>113666</v>
          </cell>
          <cell r="AO798" t="str">
            <v>EnD</v>
          </cell>
          <cell r="AP798" t="str">
            <v>Enon sandy loam, 8 to 15 percent slopes</v>
          </cell>
          <cell r="AQ798" t="str">
            <v>C</v>
          </cell>
          <cell r="AR798">
            <v>2</v>
          </cell>
        </row>
        <row r="799">
          <cell r="AE799">
            <v>148409</v>
          </cell>
          <cell r="AF799">
            <v>66</v>
          </cell>
          <cell r="AG799">
            <v>0</v>
          </cell>
          <cell r="AH799" t="str">
            <v>C</v>
          </cell>
          <cell r="AI799" t="str">
            <v>RCP</v>
          </cell>
          <cell r="AJ799" t="str">
            <v xml:space="preserve"> </v>
          </cell>
          <cell r="AK799">
            <v>52.20221123915254</v>
          </cell>
          <cell r="AL799" t="str">
            <v>NC119</v>
          </cell>
          <cell r="AM799">
            <v>5</v>
          </cell>
          <cell r="AN799" t="str">
            <v>113666</v>
          </cell>
          <cell r="AO799" t="str">
            <v>EnD</v>
          </cell>
          <cell r="AP799" t="str">
            <v>Enon sandy loam, 8 to 15 percent slopes</v>
          </cell>
          <cell r="AQ799" t="str">
            <v>C</v>
          </cell>
          <cell r="AR799">
            <v>2</v>
          </cell>
        </row>
        <row r="800">
          <cell r="AE800">
            <v>148442</v>
          </cell>
          <cell r="AF800">
            <v>30</v>
          </cell>
          <cell r="AG800">
            <v>0</v>
          </cell>
          <cell r="AH800" t="str">
            <v>C</v>
          </cell>
          <cell r="AI800" t="str">
            <v>CMP</v>
          </cell>
          <cell r="AJ800" t="str">
            <v xml:space="preserve"> </v>
          </cell>
          <cell r="AK800">
            <v>85.199708266654426</v>
          </cell>
          <cell r="AL800" t="str">
            <v>NC119</v>
          </cell>
          <cell r="AM800">
            <v>5</v>
          </cell>
          <cell r="AN800" t="str">
            <v>113661</v>
          </cell>
          <cell r="AO800" t="str">
            <v>CuD</v>
          </cell>
          <cell r="AP800" t="str">
            <v>Cecil-Urban land complex, 8 to 15 percent slopes</v>
          </cell>
          <cell r="AQ800" t="str">
            <v>B</v>
          </cell>
          <cell r="AR800">
            <v>1</v>
          </cell>
        </row>
        <row r="801">
          <cell r="AE801">
            <v>148758</v>
          </cell>
          <cell r="AF801">
            <v>15</v>
          </cell>
          <cell r="AG801">
            <v>0</v>
          </cell>
          <cell r="AH801" t="str">
            <v>C</v>
          </cell>
          <cell r="AI801" t="str">
            <v>RCP</v>
          </cell>
          <cell r="AJ801" t="str">
            <v xml:space="preserve"> </v>
          </cell>
          <cell r="AK801">
            <v>45.119957588454177</v>
          </cell>
          <cell r="AL801" t="str">
            <v>NC119</v>
          </cell>
          <cell r="AM801">
            <v>5</v>
          </cell>
          <cell r="AN801" t="str">
            <v>113660</v>
          </cell>
          <cell r="AO801" t="str">
            <v>CuB</v>
          </cell>
          <cell r="AP801" t="str">
            <v>Cecil-Urban land complex, 2 to 8 percent slopes</v>
          </cell>
          <cell r="AQ801" t="str">
            <v>B</v>
          </cell>
          <cell r="AR801">
            <v>1</v>
          </cell>
        </row>
        <row r="802">
          <cell r="AE802">
            <v>149062</v>
          </cell>
          <cell r="AF802">
            <v>36</v>
          </cell>
          <cell r="AG802">
            <v>0</v>
          </cell>
          <cell r="AH802" t="str">
            <v>C</v>
          </cell>
          <cell r="AI802" t="str">
            <v>RCP</v>
          </cell>
          <cell r="AJ802" t="str">
            <v xml:space="preserve"> </v>
          </cell>
          <cell r="AK802">
            <v>87.049784214418466</v>
          </cell>
          <cell r="AL802" t="str">
            <v>NC119</v>
          </cell>
          <cell r="AM802">
            <v>5</v>
          </cell>
          <cell r="AN802" t="str">
            <v>113688</v>
          </cell>
          <cell r="AO802" t="str">
            <v>Ur</v>
          </cell>
          <cell r="AP802" t="str">
            <v>Urban land</v>
          </cell>
          <cell r="AQ802" t="str">
            <v>N/A</v>
          </cell>
          <cell r="AR802">
            <v>4</v>
          </cell>
        </row>
        <row r="803">
          <cell r="AE803">
            <v>149071</v>
          </cell>
          <cell r="AF803">
            <v>36</v>
          </cell>
          <cell r="AG803">
            <v>0</v>
          </cell>
          <cell r="AH803" t="str">
            <v>C</v>
          </cell>
          <cell r="AI803" t="str">
            <v>RCP</v>
          </cell>
          <cell r="AJ803" t="str">
            <v xml:space="preserve"> </v>
          </cell>
          <cell r="AK803">
            <v>66.235811400120269</v>
          </cell>
          <cell r="AL803" t="str">
            <v>NC119</v>
          </cell>
          <cell r="AM803">
            <v>5</v>
          </cell>
          <cell r="AN803" t="str">
            <v>113688</v>
          </cell>
          <cell r="AO803" t="str">
            <v>Ur</v>
          </cell>
          <cell r="AP803" t="str">
            <v>Urban land</v>
          </cell>
          <cell r="AQ803" t="str">
            <v>N/A</v>
          </cell>
          <cell r="AR803">
            <v>4</v>
          </cell>
        </row>
        <row r="804">
          <cell r="AE804">
            <v>149307</v>
          </cell>
          <cell r="AF804">
            <v>24</v>
          </cell>
          <cell r="AG804">
            <v>0</v>
          </cell>
          <cell r="AH804" t="str">
            <v>C</v>
          </cell>
          <cell r="AI804" t="str">
            <v>RCP</v>
          </cell>
          <cell r="AJ804" t="str">
            <v xml:space="preserve"> </v>
          </cell>
          <cell r="AK804">
            <v>38.586467128943198</v>
          </cell>
          <cell r="AL804" t="str">
            <v>NC119</v>
          </cell>
          <cell r="AM804">
            <v>5</v>
          </cell>
          <cell r="AN804" t="str">
            <v>113693</v>
          </cell>
          <cell r="AO804" t="str">
            <v>WkD</v>
          </cell>
          <cell r="AP804" t="str">
            <v>Wilkes loam, 8 to 15 percent slopes</v>
          </cell>
          <cell r="AQ804" t="str">
            <v>D</v>
          </cell>
          <cell r="AR804">
            <v>4</v>
          </cell>
        </row>
        <row r="805">
          <cell r="AE805">
            <v>149322</v>
          </cell>
          <cell r="AF805">
            <v>48</v>
          </cell>
          <cell r="AG805">
            <v>0</v>
          </cell>
          <cell r="AH805" t="str">
            <v>C</v>
          </cell>
          <cell r="AI805" t="str">
            <v>RCP</v>
          </cell>
          <cell r="AJ805" t="str">
            <v xml:space="preserve"> </v>
          </cell>
          <cell r="AK805">
            <v>32.858368717616457</v>
          </cell>
          <cell r="AL805" t="str">
            <v>NC119</v>
          </cell>
          <cell r="AM805">
            <v>5</v>
          </cell>
          <cell r="AN805" t="str">
            <v>113680</v>
          </cell>
          <cell r="AO805" t="str">
            <v>MeD</v>
          </cell>
          <cell r="AP805" t="str">
            <v>Mecklenburg fine sandy loam, 8 to 15 percent slopes</v>
          </cell>
          <cell r="AQ805" t="str">
            <v>C</v>
          </cell>
          <cell r="AR805">
            <v>2</v>
          </cell>
        </row>
        <row r="806">
          <cell r="AE806">
            <v>149323</v>
          </cell>
          <cell r="AF806">
            <v>48</v>
          </cell>
          <cell r="AG806">
            <v>0</v>
          </cell>
          <cell r="AH806" t="str">
            <v>C</v>
          </cell>
          <cell r="AI806" t="str">
            <v>RCP</v>
          </cell>
          <cell r="AJ806" t="str">
            <v xml:space="preserve"> </v>
          </cell>
          <cell r="AK806">
            <v>10.15984646761942</v>
          </cell>
          <cell r="AL806" t="str">
            <v>NC119</v>
          </cell>
          <cell r="AM806">
            <v>5</v>
          </cell>
          <cell r="AN806" t="str">
            <v>113680</v>
          </cell>
          <cell r="AO806" t="str">
            <v>MeD</v>
          </cell>
          <cell r="AP806" t="str">
            <v>Mecklenburg fine sandy loam, 8 to 15 percent slopes</v>
          </cell>
          <cell r="AQ806" t="str">
            <v>C</v>
          </cell>
          <cell r="AR806">
            <v>2</v>
          </cell>
        </row>
        <row r="807">
          <cell r="AE807">
            <v>149324</v>
          </cell>
          <cell r="AF807">
            <v>72</v>
          </cell>
          <cell r="AG807">
            <v>0</v>
          </cell>
          <cell r="AH807" t="str">
            <v>C</v>
          </cell>
          <cell r="AI807" t="str">
            <v>CMP</v>
          </cell>
          <cell r="AJ807" t="str">
            <v xml:space="preserve"> </v>
          </cell>
          <cell r="AK807">
            <v>6.6696682573286328</v>
          </cell>
          <cell r="AL807" t="str">
            <v>NC119</v>
          </cell>
          <cell r="AM807">
            <v>5</v>
          </cell>
          <cell r="AN807" t="str">
            <v>113680</v>
          </cell>
          <cell r="AO807" t="str">
            <v>MeD</v>
          </cell>
          <cell r="AP807" t="str">
            <v>Mecklenburg fine sandy loam, 8 to 15 percent slopes</v>
          </cell>
          <cell r="AQ807" t="str">
            <v>C</v>
          </cell>
          <cell r="AR807">
            <v>2</v>
          </cell>
        </row>
        <row r="808">
          <cell r="AE808">
            <v>149333</v>
          </cell>
          <cell r="AF808">
            <v>24</v>
          </cell>
          <cell r="AG808">
            <v>0</v>
          </cell>
          <cell r="AH808" t="str">
            <v>C</v>
          </cell>
          <cell r="AI808" t="str">
            <v>RCP</v>
          </cell>
          <cell r="AJ808" t="str">
            <v xml:space="preserve"> </v>
          </cell>
          <cell r="AK808">
            <v>156.31054173850251</v>
          </cell>
          <cell r="AL808" t="str">
            <v>NC119</v>
          </cell>
          <cell r="AM808">
            <v>5</v>
          </cell>
          <cell r="AN808" t="str">
            <v>113680</v>
          </cell>
          <cell r="AO808" t="str">
            <v>MeD</v>
          </cell>
          <cell r="AP808" t="str">
            <v>Mecklenburg fine sandy loam, 8 to 15 percent slopes</v>
          </cell>
          <cell r="AQ808" t="str">
            <v>C</v>
          </cell>
          <cell r="AR808">
            <v>2</v>
          </cell>
        </row>
        <row r="809">
          <cell r="AE809">
            <v>149359</v>
          </cell>
          <cell r="AF809">
            <v>15</v>
          </cell>
          <cell r="AG809">
            <v>0</v>
          </cell>
          <cell r="AH809" t="str">
            <v>C</v>
          </cell>
          <cell r="AI809" t="str">
            <v>RCP</v>
          </cell>
          <cell r="AJ809" t="str">
            <v xml:space="preserve"> </v>
          </cell>
          <cell r="AK809">
            <v>234.1586013753365</v>
          </cell>
          <cell r="AL809" t="str">
            <v>NC119</v>
          </cell>
          <cell r="AM809">
            <v>5</v>
          </cell>
          <cell r="AN809" t="str">
            <v>113680</v>
          </cell>
          <cell r="AO809" t="str">
            <v>MeD</v>
          </cell>
          <cell r="AP809" t="str">
            <v>Mecklenburg fine sandy loam, 8 to 15 percent slopes</v>
          </cell>
          <cell r="AQ809" t="str">
            <v>C</v>
          </cell>
          <cell r="AR809">
            <v>2</v>
          </cell>
        </row>
        <row r="810">
          <cell r="AE810">
            <v>149507</v>
          </cell>
          <cell r="AF810">
            <v>15</v>
          </cell>
          <cell r="AG810">
            <v>0</v>
          </cell>
          <cell r="AH810" t="str">
            <v>C</v>
          </cell>
          <cell r="AI810" t="str">
            <v>RCP</v>
          </cell>
          <cell r="AJ810" t="str">
            <v xml:space="preserve"> </v>
          </cell>
          <cell r="AK810">
            <v>72.025753093188072</v>
          </cell>
          <cell r="AL810" t="str">
            <v>NC119</v>
          </cell>
          <cell r="AM810">
            <v>5</v>
          </cell>
          <cell r="AN810" t="str">
            <v>113693</v>
          </cell>
          <cell r="AO810" t="str">
            <v>WkD</v>
          </cell>
          <cell r="AP810" t="str">
            <v>Wilkes loam, 8 to 15 percent slopes</v>
          </cell>
          <cell r="AQ810" t="str">
            <v>D</v>
          </cell>
          <cell r="AR810">
            <v>4</v>
          </cell>
        </row>
        <row r="811">
          <cell r="AE811">
            <v>149508</v>
          </cell>
          <cell r="AF811">
            <v>15</v>
          </cell>
          <cell r="AG811">
            <v>0</v>
          </cell>
          <cell r="AH811" t="str">
            <v>C</v>
          </cell>
          <cell r="AI811" t="str">
            <v>RCP</v>
          </cell>
          <cell r="AJ811" t="str">
            <v xml:space="preserve"> </v>
          </cell>
          <cell r="AK811">
            <v>159.03442692131759</v>
          </cell>
          <cell r="AL811" t="str">
            <v>NC119</v>
          </cell>
          <cell r="AM811">
            <v>5</v>
          </cell>
          <cell r="AN811" t="str">
            <v>113693</v>
          </cell>
          <cell r="AO811" t="str">
            <v>WkD</v>
          </cell>
          <cell r="AP811" t="str">
            <v>Wilkes loam, 8 to 15 percent slopes</v>
          </cell>
          <cell r="AQ811" t="str">
            <v>D</v>
          </cell>
          <cell r="AR811">
            <v>4</v>
          </cell>
        </row>
        <row r="812">
          <cell r="AE812">
            <v>149653</v>
          </cell>
          <cell r="AF812">
            <v>18</v>
          </cell>
          <cell r="AG812">
            <v>0</v>
          </cell>
          <cell r="AH812" t="str">
            <v>C</v>
          </cell>
          <cell r="AI812" t="str">
            <v>RCP</v>
          </cell>
          <cell r="AJ812" t="str">
            <v xml:space="preserve"> </v>
          </cell>
          <cell r="AK812">
            <v>371.36708930526879</v>
          </cell>
          <cell r="AL812" t="str">
            <v>NC119</v>
          </cell>
          <cell r="AM812">
            <v>5</v>
          </cell>
          <cell r="AN812" t="str">
            <v>113688</v>
          </cell>
          <cell r="AO812" t="str">
            <v>Ur</v>
          </cell>
          <cell r="AP812" t="str">
            <v>Urban land</v>
          </cell>
          <cell r="AQ812" t="str">
            <v>N/A</v>
          </cell>
          <cell r="AR812">
            <v>4</v>
          </cell>
        </row>
        <row r="813">
          <cell r="AE813">
            <v>149655</v>
          </cell>
          <cell r="AF813">
            <v>18</v>
          </cell>
          <cell r="AG813">
            <v>0</v>
          </cell>
          <cell r="AH813" t="str">
            <v>C</v>
          </cell>
          <cell r="AI813" t="str">
            <v>RCP</v>
          </cell>
          <cell r="AJ813" t="str">
            <v xml:space="preserve"> </v>
          </cell>
          <cell r="AK813">
            <v>26.484022677584449</v>
          </cell>
          <cell r="AL813" t="str">
            <v>NC119</v>
          </cell>
          <cell r="AM813">
            <v>5</v>
          </cell>
          <cell r="AN813" t="str">
            <v>113688</v>
          </cell>
          <cell r="AO813" t="str">
            <v>Ur</v>
          </cell>
          <cell r="AP813" t="str">
            <v>Urban land</v>
          </cell>
          <cell r="AQ813" t="str">
            <v>N/A</v>
          </cell>
          <cell r="AR813">
            <v>4</v>
          </cell>
        </row>
        <row r="814">
          <cell r="AE814">
            <v>150083</v>
          </cell>
          <cell r="AF814">
            <v>15</v>
          </cell>
          <cell r="AG814">
            <v>0</v>
          </cell>
          <cell r="AH814" t="str">
            <v>C</v>
          </cell>
          <cell r="AI814" t="str">
            <v>RCP</v>
          </cell>
          <cell r="AJ814" t="str">
            <v xml:space="preserve"> </v>
          </cell>
          <cell r="AK814">
            <v>45.433717798887592</v>
          </cell>
          <cell r="AL814" t="str">
            <v>NC119</v>
          </cell>
          <cell r="AM814">
            <v>5</v>
          </cell>
          <cell r="AN814" t="str">
            <v>113660</v>
          </cell>
          <cell r="AO814" t="str">
            <v>CuB</v>
          </cell>
          <cell r="AP814" t="str">
            <v>Cecil-Urban land complex, 2 to 8 percent slopes</v>
          </cell>
          <cell r="AQ814" t="str">
            <v>B</v>
          </cell>
          <cell r="AR814">
            <v>1</v>
          </cell>
        </row>
        <row r="815">
          <cell r="AE815">
            <v>150205</v>
          </cell>
          <cell r="AF815">
            <v>18</v>
          </cell>
          <cell r="AG815">
            <v>0</v>
          </cell>
          <cell r="AH815" t="str">
            <v>C</v>
          </cell>
          <cell r="AI815" t="str">
            <v>RCP</v>
          </cell>
          <cell r="AJ815" t="str">
            <v xml:space="preserve"> </v>
          </cell>
          <cell r="AK815">
            <v>25.37232205488338</v>
          </cell>
          <cell r="AL815" t="str">
            <v>NC119</v>
          </cell>
          <cell r="AM815">
            <v>5</v>
          </cell>
          <cell r="AN815" t="str">
            <v>113688</v>
          </cell>
          <cell r="AO815" t="str">
            <v>Ur</v>
          </cell>
          <cell r="AP815" t="str">
            <v>Urban land</v>
          </cell>
          <cell r="AQ815" t="str">
            <v>N/A</v>
          </cell>
          <cell r="AR815">
            <v>4</v>
          </cell>
        </row>
        <row r="816">
          <cell r="AE816">
            <v>150289</v>
          </cell>
          <cell r="AF816">
            <v>15</v>
          </cell>
          <cell r="AG816">
            <v>0</v>
          </cell>
          <cell r="AH816" t="str">
            <v>C</v>
          </cell>
          <cell r="AI816" t="str">
            <v>RCP</v>
          </cell>
          <cell r="AJ816" t="str">
            <v xml:space="preserve"> </v>
          </cell>
          <cell r="AK816">
            <v>52.473082602944793</v>
          </cell>
          <cell r="AL816" t="str">
            <v>NC119</v>
          </cell>
          <cell r="AM816">
            <v>5</v>
          </cell>
          <cell r="AN816" t="str">
            <v>113660</v>
          </cell>
          <cell r="AO816" t="str">
            <v>CuB</v>
          </cell>
          <cell r="AP816" t="str">
            <v>Cecil-Urban land complex, 2 to 8 percent slopes</v>
          </cell>
          <cell r="AQ816" t="str">
            <v>B</v>
          </cell>
          <cell r="AR816">
            <v>1</v>
          </cell>
        </row>
        <row r="817">
          <cell r="AE817">
            <v>150390</v>
          </cell>
          <cell r="AF817">
            <v>15</v>
          </cell>
          <cell r="AG817">
            <v>0</v>
          </cell>
          <cell r="AH817" t="str">
            <v>C</v>
          </cell>
          <cell r="AI817" t="str">
            <v>RCP</v>
          </cell>
          <cell r="AJ817" t="str">
            <v xml:space="preserve"> </v>
          </cell>
          <cell r="AK817">
            <v>52.356575970371139</v>
          </cell>
          <cell r="AL817" t="str">
            <v>NC119</v>
          </cell>
          <cell r="AM817">
            <v>5</v>
          </cell>
          <cell r="AN817" t="str">
            <v>113688</v>
          </cell>
          <cell r="AO817" t="str">
            <v>Ur</v>
          </cell>
          <cell r="AP817" t="str">
            <v>Urban land</v>
          </cell>
          <cell r="AQ817" t="str">
            <v>N/A</v>
          </cell>
          <cell r="AR817">
            <v>4</v>
          </cell>
        </row>
        <row r="818">
          <cell r="AE818">
            <v>150391</v>
          </cell>
          <cell r="AF818">
            <v>15</v>
          </cell>
          <cell r="AG818">
            <v>0</v>
          </cell>
          <cell r="AH818" t="str">
            <v>C</v>
          </cell>
          <cell r="AI818" t="str">
            <v>RCP</v>
          </cell>
          <cell r="AJ818" t="str">
            <v xml:space="preserve"> </v>
          </cell>
          <cell r="AK818">
            <v>32.585926785557263</v>
          </cell>
          <cell r="AL818" t="str">
            <v>NC119</v>
          </cell>
          <cell r="AM818">
            <v>5</v>
          </cell>
          <cell r="AN818" t="str">
            <v>113688</v>
          </cell>
          <cell r="AO818" t="str">
            <v>Ur</v>
          </cell>
          <cell r="AP818" t="str">
            <v>Urban land</v>
          </cell>
          <cell r="AQ818" t="str">
            <v>N/A</v>
          </cell>
          <cell r="AR818">
            <v>4</v>
          </cell>
        </row>
        <row r="819">
          <cell r="AE819">
            <v>150523</v>
          </cell>
          <cell r="AF819">
            <v>24</v>
          </cell>
          <cell r="AG819">
            <v>0</v>
          </cell>
          <cell r="AH819" t="str">
            <v>C</v>
          </cell>
          <cell r="AI819" t="str">
            <v>RCP</v>
          </cell>
          <cell r="AJ819" t="str">
            <v xml:space="preserve"> </v>
          </cell>
          <cell r="AK819">
            <v>13.228399742236499</v>
          </cell>
          <cell r="AL819" t="str">
            <v>NC119</v>
          </cell>
          <cell r="AM819">
            <v>5</v>
          </cell>
          <cell r="AN819" t="str">
            <v>113688</v>
          </cell>
          <cell r="AO819" t="str">
            <v>Ur</v>
          </cell>
          <cell r="AP819" t="str">
            <v>Urban land</v>
          </cell>
          <cell r="AQ819" t="str">
            <v>N/A</v>
          </cell>
          <cell r="AR819">
            <v>4</v>
          </cell>
        </row>
        <row r="820">
          <cell r="AE820">
            <v>150524</v>
          </cell>
          <cell r="AF820">
            <v>0</v>
          </cell>
          <cell r="AG820">
            <v>0</v>
          </cell>
          <cell r="AH820" t="str">
            <v>Z</v>
          </cell>
          <cell r="AI820" t="str">
            <v>XXX</v>
          </cell>
          <cell r="AJ820" t="str">
            <v xml:space="preserve"> </v>
          </cell>
          <cell r="AK820">
            <v>154.29787057038411</v>
          </cell>
          <cell r="AL820" t="str">
            <v>NC119</v>
          </cell>
          <cell r="AM820">
            <v>5</v>
          </cell>
          <cell r="AN820" t="str">
            <v>113688</v>
          </cell>
          <cell r="AO820" t="str">
            <v>Ur</v>
          </cell>
          <cell r="AP820" t="str">
            <v>Urban land</v>
          </cell>
          <cell r="AQ820" t="str">
            <v>N/A</v>
          </cell>
          <cell r="AR820">
            <v>4</v>
          </cell>
        </row>
        <row r="821">
          <cell r="AE821">
            <v>150539</v>
          </cell>
          <cell r="AF821">
            <v>24</v>
          </cell>
          <cell r="AG821">
            <v>0</v>
          </cell>
          <cell r="AH821" t="str">
            <v>C</v>
          </cell>
          <cell r="AI821" t="str">
            <v>RCP</v>
          </cell>
          <cell r="AJ821" t="str">
            <v xml:space="preserve"> </v>
          </cell>
          <cell r="AK821">
            <v>44.345372944960701</v>
          </cell>
          <cell r="AL821" t="str">
            <v>NC119</v>
          </cell>
          <cell r="AM821">
            <v>5</v>
          </cell>
          <cell r="AN821" t="str">
            <v>113688</v>
          </cell>
          <cell r="AO821" t="str">
            <v>Ur</v>
          </cell>
          <cell r="AP821" t="str">
            <v>Urban land</v>
          </cell>
          <cell r="AQ821" t="str">
            <v>N/A</v>
          </cell>
          <cell r="AR821">
            <v>4</v>
          </cell>
        </row>
        <row r="822">
          <cell r="AE822">
            <v>150559</v>
          </cell>
          <cell r="AF822">
            <v>24</v>
          </cell>
          <cell r="AG822">
            <v>0</v>
          </cell>
          <cell r="AH822" t="str">
            <v>C</v>
          </cell>
          <cell r="AI822" t="str">
            <v>RCP</v>
          </cell>
          <cell r="AJ822" t="str">
            <v xml:space="preserve"> </v>
          </cell>
          <cell r="AK822">
            <v>6.9639067101401402</v>
          </cell>
          <cell r="AL822" t="str">
            <v>NC119</v>
          </cell>
          <cell r="AM822">
            <v>5</v>
          </cell>
          <cell r="AN822" t="str">
            <v>113661</v>
          </cell>
          <cell r="AO822" t="str">
            <v>CuD</v>
          </cell>
          <cell r="AP822" t="str">
            <v>Cecil-Urban land complex, 8 to 15 percent slopes</v>
          </cell>
          <cell r="AQ822" t="str">
            <v>B</v>
          </cell>
          <cell r="AR822">
            <v>1</v>
          </cell>
        </row>
        <row r="823">
          <cell r="AE823">
            <v>150600</v>
          </cell>
          <cell r="AF823">
            <v>48</v>
          </cell>
          <cell r="AG823">
            <v>0</v>
          </cell>
          <cell r="AH823" t="str">
            <v>C</v>
          </cell>
          <cell r="AI823" t="str">
            <v>RCP</v>
          </cell>
          <cell r="AJ823" t="str">
            <v xml:space="preserve"> </v>
          </cell>
          <cell r="AK823">
            <v>62.741679697609072</v>
          </cell>
          <cell r="AL823" t="str">
            <v>NC119</v>
          </cell>
          <cell r="AM823">
            <v>5</v>
          </cell>
          <cell r="AN823" t="str">
            <v>113660</v>
          </cell>
          <cell r="AO823" t="str">
            <v>CuB</v>
          </cell>
          <cell r="AP823" t="str">
            <v>Cecil-Urban land complex, 2 to 8 percent slopes</v>
          </cell>
          <cell r="AQ823" t="str">
            <v>B</v>
          </cell>
          <cell r="AR823">
            <v>1</v>
          </cell>
        </row>
        <row r="824">
          <cell r="AE824">
            <v>150867</v>
          </cell>
          <cell r="AF824">
            <v>18</v>
          </cell>
          <cell r="AG824">
            <v>0</v>
          </cell>
          <cell r="AH824" t="str">
            <v>C</v>
          </cell>
          <cell r="AI824" t="str">
            <v>RCP</v>
          </cell>
          <cell r="AJ824" t="str">
            <v xml:space="preserve"> </v>
          </cell>
          <cell r="AK824">
            <v>28.00081699352118</v>
          </cell>
          <cell r="AL824" t="str">
            <v>NC119</v>
          </cell>
          <cell r="AM824">
            <v>5</v>
          </cell>
          <cell r="AN824" t="str">
            <v>113660</v>
          </cell>
          <cell r="AO824" t="str">
            <v>CuB</v>
          </cell>
          <cell r="AP824" t="str">
            <v>Cecil-Urban land complex, 2 to 8 percent slopes</v>
          </cell>
          <cell r="AQ824" t="str">
            <v>B</v>
          </cell>
          <cell r="AR824">
            <v>1</v>
          </cell>
        </row>
        <row r="825">
          <cell r="AE825">
            <v>150868</v>
          </cell>
          <cell r="AF825">
            <v>24</v>
          </cell>
          <cell r="AG825">
            <v>0</v>
          </cell>
          <cell r="AH825" t="str">
            <v>C</v>
          </cell>
          <cell r="AI825" t="str">
            <v>RCP</v>
          </cell>
          <cell r="AJ825" t="str">
            <v xml:space="preserve"> </v>
          </cell>
          <cell r="AK825">
            <v>8.3760902572689329</v>
          </cell>
          <cell r="AL825" t="str">
            <v>NC119</v>
          </cell>
          <cell r="AM825">
            <v>5</v>
          </cell>
          <cell r="AN825" t="str">
            <v>113660</v>
          </cell>
          <cell r="AO825" t="str">
            <v>CuB</v>
          </cell>
          <cell r="AP825" t="str">
            <v>Cecil-Urban land complex, 2 to 8 percent slopes</v>
          </cell>
          <cell r="AQ825" t="str">
            <v>B</v>
          </cell>
          <cell r="AR825">
            <v>1</v>
          </cell>
        </row>
        <row r="826">
          <cell r="AE826">
            <v>150869</v>
          </cell>
          <cell r="AF826">
            <v>15</v>
          </cell>
          <cell r="AG826">
            <v>0</v>
          </cell>
          <cell r="AH826" t="str">
            <v>C</v>
          </cell>
          <cell r="AI826" t="str">
            <v>RCP</v>
          </cell>
          <cell r="AJ826" t="str">
            <v xml:space="preserve"> </v>
          </cell>
          <cell r="AK826">
            <v>77.321911484498486</v>
          </cell>
          <cell r="AL826" t="str">
            <v>NC119</v>
          </cell>
          <cell r="AM826">
            <v>5</v>
          </cell>
          <cell r="AN826" t="str">
            <v>113660</v>
          </cell>
          <cell r="AO826" t="str">
            <v>CuB</v>
          </cell>
          <cell r="AP826" t="str">
            <v>Cecil-Urban land complex, 2 to 8 percent slopes</v>
          </cell>
          <cell r="AQ826" t="str">
            <v>B</v>
          </cell>
          <cell r="AR826">
            <v>1</v>
          </cell>
        </row>
        <row r="827">
          <cell r="AE827">
            <v>150988</v>
          </cell>
          <cell r="AF827">
            <v>36</v>
          </cell>
          <cell r="AG827">
            <v>0</v>
          </cell>
          <cell r="AH827" t="str">
            <v>C</v>
          </cell>
          <cell r="AI827" t="str">
            <v>RCP</v>
          </cell>
          <cell r="AJ827" t="str">
            <v xml:space="preserve"> </v>
          </cell>
          <cell r="AK827">
            <v>381.29074532474931</v>
          </cell>
          <cell r="AL827" t="str">
            <v>NC119</v>
          </cell>
          <cell r="AM827">
            <v>5</v>
          </cell>
          <cell r="AN827" t="str">
            <v>113660</v>
          </cell>
          <cell r="AO827" t="str">
            <v>CuB</v>
          </cell>
          <cell r="AP827" t="str">
            <v>Cecil-Urban land complex, 2 to 8 percent slopes</v>
          </cell>
          <cell r="AQ827" t="str">
            <v>B</v>
          </cell>
          <cell r="AR827">
            <v>1</v>
          </cell>
        </row>
        <row r="828">
          <cell r="AE828">
            <v>151323</v>
          </cell>
          <cell r="AF828">
            <v>15</v>
          </cell>
          <cell r="AG828">
            <v>0</v>
          </cell>
          <cell r="AH828" t="str">
            <v>C</v>
          </cell>
          <cell r="AI828" t="str">
            <v>VCP</v>
          </cell>
          <cell r="AJ828" t="str">
            <v xml:space="preserve"> </v>
          </cell>
          <cell r="AK828">
            <v>213.22761684501961</v>
          </cell>
          <cell r="AL828" t="str">
            <v>NC119</v>
          </cell>
          <cell r="AM828">
            <v>5</v>
          </cell>
          <cell r="AN828" t="str">
            <v>113688</v>
          </cell>
          <cell r="AO828" t="str">
            <v>Ur</v>
          </cell>
          <cell r="AP828" t="str">
            <v>Urban land</v>
          </cell>
          <cell r="AQ828" t="str">
            <v>N/A</v>
          </cell>
          <cell r="AR828">
            <v>4</v>
          </cell>
        </row>
        <row r="829">
          <cell r="AE829">
            <v>151829</v>
          </cell>
          <cell r="AF829">
            <v>15</v>
          </cell>
          <cell r="AG829">
            <v>0</v>
          </cell>
          <cell r="AH829" t="str">
            <v>C</v>
          </cell>
          <cell r="AI829" t="str">
            <v>RCP</v>
          </cell>
          <cell r="AJ829" t="str">
            <v xml:space="preserve"> </v>
          </cell>
          <cell r="AK829">
            <v>172.4921079463673</v>
          </cell>
          <cell r="AL829" t="str">
            <v>NC119</v>
          </cell>
          <cell r="AM829">
            <v>5</v>
          </cell>
          <cell r="AN829" t="str">
            <v>113688</v>
          </cell>
          <cell r="AO829" t="str">
            <v>Ur</v>
          </cell>
          <cell r="AP829" t="str">
            <v>Urban land</v>
          </cell>
          <cell r="AQ829" t="str">
            <v>N/A</v>
          </cell>
          <cell r="AR829">
            <v>4</v>
          </cell>
        </row>
        <row r="830">
          <cell r="AE830">
            <v>151830</v>
          </cell>
          <cell r="AF830">
            <v>15</v>
          </cell>
          <cell r="AG830">
            <v>0</v>
          </cell>
          <cell r="AH830" t="str">
            <v>C</v>
          </cell>
          <cell r="AI830" t="str">
            <v>RCP</v>
          </cell>
          <cell r="AJ830" t="str">
            <v xml:space="preserve"> </v>
          </cell>
          <cell r="AK830">
            <v>70.748492731124486</v>
          </cell>
          <cell r="AL830" t="str">
            <v>NC119</v>
          </cell>
          <cell r="AM830">
            <v>5</v>
          </cell>
          <cell r="AN830" t="str">
            <v>113688</v>
          </cell>
          <cell r="AO830" t="str">
            <v>Ur</v>
          </cell>
          <cell r="AP830" t="str">
            <v>Urban land</v>
          </cell>
          <cell r="AQ830" t="str">
            <v>N/A</v>
          </cell>
          <cell r="AR830">
            <v>4</v>
          </cell>
        </row>
        <row r="831">
          <cell r="AE831">
            <v>151831</v>
          </cell>
          <cell r="AF831">
            <v>30</v>
          </cell>
          <cell r="AG831">
            <v>0</v>
          </cell>
          <cell r="AH831" t="str">
            <v>C</v>
          </cell>
          <cell r="AI831" t="str">
            <v>CMP</v>
          </cell>
          <cell r="AJ831" t="str">
            <v xml:space="preserve"> </v>
          </cell>
          <cell r="AK831">
            <v>78.518970988529816</v>
          </cell>
          <cell r="AL831" t="str">
            <v>NC119</v>
          </cell>
          <cell r="AM831">
            <v>5</v>
          </cell>
          <cell r="AN831" t="str">
            <v>113688</v>
          </cell>
          <cell r="AO831" t="str">
            <v>Ur</v>
          </cell>
          <cell r="AP831" t="str">
            <v>Urban land</v>
          </cell>
          <cell r="AQ831" t="str">
            <v>N/A</v>
          </cell>
          <cell r="AR831">
            <v>4</v>
          </cell>
        </row>
        <row r="832">
          <cell r="AE832">
            <v>151976</v>
          </cell>
          <cell r="AF832">
            <v>48</v>
          </cell>
          <cell r="AG832">
            <v>0</v>
          </cell>
          <cell r="AH832" t="str">
            <v>C</v>
          </cell>
          <cell r="AI832" t="str">
            <v>RCP</v>
          </cell>
          <cell r="AJ832" t="str">
            <v xml:space="preserve"> </v>
          </cell>
          <cell r="AK832">
            <v>26.239186853106808</v>
          </cell>
          <cell r="AL832" t="str">
            <v>NC119</v>
          </cell>
          <cell r="AM832">
            <v>5</v>
          </cell>
          <cell r="AN832" t="str">
            <v>113661</v>
          </cell>
          <cell r="AO832" t="str">
            <v>CuD</v>
          </cell>
          <cell r="AP832" t="str">
            <v>Cecil-Urban land complex, 8 to 15 percent slopes</v>
          </cell>
          <cell r="AQ832" t="str">
            <v>B</v>
          </cell>
          <cell r="AR832">
            <v>1</v>
          </cell>
        </row>
        <row r="833">
          <cell r="AE833">
            <v>152192</v>
          </cell>
          <cell r="AF833">
            <v>54</v>
          </cell>
          <cell r="AG833">
            <v>0</v>
          </cell>
          <cell r="AH833" t="str">
            <v>C</v>
          </cell>
          <cell r="AI833" t="str">
            <v>CMP</v>
          </cell>
          <cell r="AJ833" t="str">
            <v xml:space="preserve"> </v>
          </cell>
          <cell r="AK833">
            <v>241.14412252544329</v>
          </cell>
          <cell r="AL833" t="str">
            <v>NC119</v>
          </cell>
          <cell r="AM833">
            <v>5</v>
          </cell>
          <cell r="AN833" t="str">
            <v>113688</v>
          </cell>
          <cell r="AO833" t="str">
            <v>Ur</v>
          </cell>
          <cell r="AP833" t="str">
            <v>Urban land</v>
          </cell>
          <cell r="AQ833" t="str">
            <v>N/A</v>
          </cell>
          <cell r="AR833">
            <v>4</v>
          </cell>
        </row>
        <row r="834">
          <cell r="AE834">
            <v>152193</v>
          </cell>
          <cell r="AF834">
            <v>54</v>
          </cell>
          <cell r="AG834">
            <v>0</v>
          </cell>
          <cell r="AH834" t="str">
            <v>C</v>
          </cell>
          <cell r="AI834" t="str">
            <v>CMP</v>
          </cell>
          <cell r="AJ834" t="str">
            <v xml:space="preserve"> </v>
          </cell>
          <cell r="AK834">
            <v>269.27612672108597</v>
          </cell>
          <cell r="AL834" t="str">
            <v>NC119</v>
          </cell>
          <cell r="AM834">
            <v>5</v>
          </cell>
          <cell r="AN834" t="str">
            <v>113688</v>
          </cell>
          <cell r="AO834" t="str">
            <v>Ur</v>
          </cell>
          <cell r="AP834" t="str">
            <v>Urban land</v>
          </cell>
          <cell r="AQ834" t="str">
            <v>N/A</v>
          </cell>
          <cell r="AR834">
            <v>4</v>
          </cell>
        </row>
        <row r="835">
          <cell r="AE835">
            <v>152194</v>
          </cell>
          <cell r="AF835">
            <v>54</v>
          </cell>
          <cell r="AG835">
            <v>0</v>
          </cell>
          <cell r="AH835" t="str">
            <v>C</v>
          </cell>
          <cell r="AI835" t="str">
            <v>CMP</v>
          </cell>
          <cell r="AJ835" t="str">
            <v xml:space="preserve"> </v>
          </cell>
          <cell r="AK835">
            <v>249.41335561229201</v>
          </cell>
          <cell r="AL835" t="str">
            <v>NC119</v>
          </cell>
          <cell r="AM835">
            <v>5</v>
          </cell>
          <cell r="AN835" t="str">
            <v>113688</v>
          </cell>
          <cell r="AO835" t="str">
            <v>Ur</v>
          </cell>
          <cell r="AP835" t="str">
            <v>Urban land</v>
          </cell>
          <cell r="AQ835" t="str">
            <v>N/A</v>
          </cell>
          <cell r="AR835">
            <v>4</v>
          </cell>
        </row>
        <row r="836">
          <cell r="AE836">
            <v>152325</v>
          </cell>
          <cell r="AF836">
            <v>54</v>
          </cell>
          <cell r="AG836">
            <v>0</v>
          </cell>
          <cell r="AH836" t="str">
            <v>C</v>
          </cell>
          <cell r="AI836" t="str">
            <v>CMP</v>
          </cell>
          <cell r="AJ836" t="str">
            <v xml:space="preserve"> </v>
          </cell>
          <cell r="AK836">
            <v>380.2122975419644</v>
          </cell>
          <cell r="AL836" t="str">
            <v>NC119</v>
          </cell>
          <cell r="AM836">
            <v>5</v>
          </cell>
          <cell r="AN836" t="str">
            <v>113688</v>
          </cell>
          <cell r="AO836" t="str">
            <v>Ur</v>
          </cell>
          <cell r="AP836" t="str">
            <v>Urban land</v>
          </cell>
          <cell r="AQ836" t="str">
            <v>N/A</v>
          </cell>
          <cell r="AR836">
            <v>4</v>
          </cell>
        </row>
        <row r="837">
          <cell r="AE837">
            <v>152339</v>
          </cell>
          <cell r="AF837">
            <v>18</v>
          </cell>
          <cell r="AG837">
            <v>0</v>
          </cell>
          <cell r="AH837" t="str">
            <v>C</v>
          </cell>
          <cell r="AI837" t="str">
            <v>RCP</v>
          </cell>
          <cell r="AJ837" t="str">
            <v xml:space="preserve"> </v>
          </cell>
          <cell r="AK837">
            <v>231.63956382436689</v>
          </cell>
          <cell r="AL837" t="str">
            <v>NC119</v>
          </cell>
          <cell r="AM837">
            <v>5</v>
          </cell>
          <cell r="AN837" t="str">
            <v>113688</v>
          </cell>
          <cell r="AO837" t="str">
            <v>Ur</v>
          </cell>
          <cell r="AP837" t="str">
            <v>Urban land</v>
          </cell>
          <cell r="AQ837" t="str">
            <v>N/A</v>
          </cell>
          <cell r="AR837">
            <v>4</v>
          </cell>
        </row>
        <row r="838">
          <cell r="AE838">
            <v>152392</v>
          </cell>
          <cell r="AF838">
            <v>18</v>
          </cell>
          <cell r="AG838">
            <v>0</v>
          </cell>
          <cell r="AH838" t="str">
            <v>C</v>
          </cell>
          <cell r="AI838" t="str">
            <v>RCP</v>
          </cell>
          <cell r="AJ838" t="str">
            <v xml:space="preserve"> </v>
          </cell>
          <cell r="AK838">
            <v>142.30849633150751</v>
          </cell>
          <cell r="AL838" t="str">
            <v>NC119</v>
          </cell>
          <cell r="AM838">
            <v>5</v>
          </cell>
          <cell r="AN838" t="str">
            <v>113688</v>
          </cell>
          <cell r="AO838" t="str">
            <v>Ur</v>
          </cell>
          <cell r="AP838" t="str">
            <v>Urban land</v>
          </cell>
          <cell r="AQ838" t="str">
            <v>N/A</v>
          </cell>
          <cell r="AR838">
            <v>4</v>
          </cell>
        </row>
        <row r="839">
          <cell r="AE839">
            <v>152393</v>
          </cell>
          <cell r="AF839">
            <v>48</v>
          </cell>
          <cell r="AG839">
            <v>0</v>
          </cell>
          <cell r="AH839" t="str">
            <v>C</v>
          </cell>
          <cell r="AI839" t="str">
            <v>RCP</v>
          </cell>
          <cell r="AJ839" t="str">
            <v xml:space="preserve"> </v>
          </cell>
          <cell r="AK839">
            <v>367.75908924042398</v>
          </cell>
          <cell r="AL839" t="str">
            <v>NC119</v>
          </cell>
          <cell r="AM839">
            <v>5</v>
          </cell>
          <cell r="AN839" t="str">
            <v>113688</v>
          </cell>
          <cell r="AO839" t="str">
            <v>Ur</v>
          </cell>
          <cell r="AP839" t="str">
            <v>Urban land</v>
          </cell>
          <cell r="AQ839" t="str">
            <v>N/A</v>
          </cell>
          <cell r="AR839">
            <v>4</v>
          </cell>
        </row>
        <row r="840">
          <cell r="AE840">
            <v>152394</v>
          </cell>
          <cell r="AF840">
            <v>18</v>
          </cell>
          <cell r="AG840">
            <v>0</v>
          </cell>
          <cell r="AH840" t="str">
            <v>C</v>
          </cell>
          <cell r="AI840" t="str">
            <v>RCP</v>
          </cell>
          <cell r="AJ840" t="str">
            <v xml:space="preserve"> </v>
          </cell>
          <cell r="AK840">
            <v>328.19666521621349</v>
          </cell>
          <cell r="AL840" t="str">
            <v>NC119</v>
          </cell>
          <cell r="AM840">
            <v>5</v>
          </cell>
          <cell r="AN840" t="str">
            <v>113660</v>
          </cell>
          <cell r="AO840" t="str">
            <v>CuB</v>
          </cell>
          <cell r="AP840" t="str">
            <v>Cecil-Urban land complex, 2 to 8 percent slopes</v>
          </cell>
          <cell r="AQ840" t="str">
            <v>B</v>
          </cell>
          <cell r="AR840">
            <v>1</v>
          </cell>
        </row>
        <row r="841">
          <cell r="AE841">
            <v>152395</v>
          </cell>
          <cell r="AF841">
            <v>36</v>
          </cell>
          <cell r="AG841">
            <v>0</v>
          </cell>
          <cell r="AH841" t="str">
            <v>C</v>
          </cell>
          <cell r="AI841" t="str">
            <v>RCP</v>
          </cell>
          <cell r="AJ841" t="str">
            <v xml:space="preserve"> </v>
          </cell>
          <cell r="AK841">
            <v>42.926369743931502</v>
          </cell>
          <cell r="AL841" t="str">
            <v>NC119</v>
          </cell>
          <cell r="AM841">
            <v>5</v>
          </cell>
          <cell r="AN841" t="str">
            <v>113660</v>
          </cell>
          <cell r="AO841" t="str">
            <v>CuB</v>
          </cell>
          <cell r="AP841" t="str">
            <v>Cecil-Urban land complex, 2 to 8 percent slopes</v>
          </cell>
          <cell r="AQ841" t="str">
            <v>B</v>
          </cell>
          <cell r="AR841">
            <v>1</v>
          </cell>
        </row>
        <row r="842">
          <cell r="AE842">
            <v>152619</v>
          </cell>
          <cell r="AF842">
            <v>15</v>
          </cell>
          <cell r="AG842">
            <v>0</v>
          </cell>
          <cell r="AH842" t="str">
            <v>C</v>
          </cell>
          <cell r="AI842" t="str">
            <v>RCP</v>
          </cell>
          <cell r="AJ842" t="str">
            <v xml:space="preserve"> </v>
          </cell>
          <cell r="AK842">
            <v>208.81658498051129</v>
          </cell>
          <cell r="AL842" t="str">
            <v>NC119</v>
          </cell>
          <cell r="AM842">
            <v>5</v>
          </cell>
          <cell r="AN842" t="str">
            <v>113660</v>
          </cell>
          <cell r="AO842" t="str">
            <v>CuB</v>
          </cell>
          <cell r="AP842" t="str">
            <v>Cecil-Urban land complex, 2 to 8 percent slopes</v>
          </cell>
          <cell r="AQ842" t="str">
            <v>B</v>
          </cell>
          <cell r="AR842">
            <v>1</v>
          </cell>
        </row>
        <row r="843">
          <cell r="AE843">
            <v>152667</v>
          </cell>
          <cell r="AF843">
            <v>18</v>
          </cell>
          <cell r="AG843">
            <v>0</v>
          </cell>
          <cell r="AH843" t="str">
            <v>C</v>
          </cell>
          <cell r="AI843" t="str">
            <v>RCP</v>
          </cell>
          <cell r="AJ843" t="str">
            <v xml:space="preserve"> </v>
          </cell>
          <cell r="AK843">
            <v>84.442527807450176</v>
          </cell>
          <cell r="AL843" t="str">
            <v>NC119</v>
          </cell>
          <cell r="AM843">
            <v>5</v>
          </cell>
          <cell r="AN843" t="str">
            <v>113661</v>
          </cell>
          <cell r="AO843" t="str">
            <v>CuD</v>
          </cell>
          <cell r="AP843" t="str">
            <v>Cecil-Urban land complex, 8 to 15 percent slopes</v>
          </cell>
          <cell r="AQ843" t="str">
            <v>B</v>
          </cell>
          <cell r="AR843">
            <v>1</v>
          </cell>
        </row>
        <row r="844">
          <cell r="AE844">
            <v>152690</v>
          </cell>
          <cell r="AF844">
            <v>15</v>
          </cell>
          <cell r="AG844">
            <v>0</v>
          </cell>
          <cell r="AH844" t="str">
            <v>C</v>
          </cell>
          <cell r="AI844" t="str">
            <v>RCP</v>
          </cell>
          <cell r="AJ844" t="str">
            <v xml:space="preserve"> </v>
          </cell>
          <cell r="AK844">
            <v>85.328773764371718</v>
          </cell>
          <cell r="AL844" t="str">
            <v>NC119</v>
          </cell>
          <cell r="AM844">
            <v>5</v>
          </cell>
          <cell r="AN844" t="str">
            <v>113660</v>
          </cell>
          <cell r="AO844" t="str">
            <v>CuB</v>
          </cell>
          <cell r="AP844" t="str">
            <v>Cecil-Urban land complex, 2 to 8 percent slopes</v>
          </cell>
          <cell r="AQ844" t="str">
            <v>B</v>
          </cell>
          <cell r="AR844">
            <v>1</v>
          </cell>
        </row>
        <row r="845">
          <cell r="AE845">
            <v>152865</v>
          </cell>
          <cell r="AF845">
            <v>48</v>
          </cell>
          <cell r="AG845">
            <v>0</v>
          </cell>
          <cell r="AH845" t="str">
            <v>C</v>
          </cell>
          <cell r="AI845" t="str">
            <v>RCP</v>
          </cell>
          <cell r="AJ845" t="str">
            <v xml:space="preserve"> </v>
          </cell>
          <cell r="AK845">
            <v>66.489879549207643</v>
          </cell>
          <cell r="AL845" t="str">
            <v>NC119</v>
          </cell>
          <cell r="AM845">
            <v>5</v>
          </cell>
          <cell r="AN845" t="str">
            <v>113677</v>
          </cell>
          <cell r="AO845" t="str">
            <v>MO</v>
          </cell>
          <cell r="AP845" t="str">
            <v>Monacan loam</v>
          </cell>
          <cell r="AQ845" t="str">
            <v>C</v>
          </cell>
          <cell r="AR845">
            <v>2</v>
          </cell>
        </row>
        <row r="846">
          <cell r="AE846">
            <v>153196</v>
          </cell>
          <cell r="AF846">
            <v>30</v>
          </cell>
          <cell r="AG846">
            <v>0</v>
          </cell>
          <cell r="AH846" t="str">
            <v>C</v>
          </cell>
          <cell r="AI846" t="str">
            <v>RCP</v>
          </cell>
          <cell r="AJ846" t="str">
            <v xml:space="preserve"> </v>
          </cell>
          <cell r="AK846">
            <v>307.442725095985</v>
          </cell>
          <cell r="AL846" t="str">
            <v>NC119</v>
          </cell>
          <cell r="AM846">
            <v>5</v>
          </cell>
          <cell r="AN846" t="str">
            <v>113658</v>
          </cell>
          <cell r="AO846" t="str">
            <v>CeB2</v>
          </cell>
          <cell r="AP846" t="str">
            <v>Cecil sandy clay loam, 2 to 8 percent slopes, eroded</v>
          </cell>
          <cell r="AQ846" t="str">
            <v>B</v>
          </cell>
          <cell r="AR846">
            <v>1</v>
          </cell>
        </row>
        <row r="847">
          <cell r="AE847">
            <v>153197</v>
          </cell>
          <cell r="AF847">
            <v>48</v>
          </cell>
          <cell r="AG847">
            <v>0</v>
          </cell>
          <cell r="AH847" t="str">
            <v>C</v>
          </cell>
          <cell r="AI847" t="str">
            <v>RCP</v>
          </cell>
          <cell r="AJ847" t="str">
            <v xml:space="preserve"> </v>
          </cell>
          <cell r="AK847">
            <v>71.601552611640045</v>
          </cell>
          <cell r="AL847" t="str">
            <v>NC119</v>
          </cell>
          <cell r="AM847">
            <v>5</v>
          </cell>
          <cell r="AN847" t="str">
            <v>113683</v>
          </cell>
          <cell r="AO847" t="str">
            <v>PaE</v>
          </cell>
          <cell r="AP847" t="str">
            <v>Pacolet sandy loam, 15 to 25 percent slopes</v>
          </cell>
          <cell r="AQ847" t="str">
            <v>B</v>
          </cell>
          <cell r="AR847">
            <v>1</v>
          </cell>
        </row>
        <row r="848">
          <cell r="AE848">
            <v>153198</v>
          </cell>
          <cell r="AF848">
            <v>48</v>
          </cell>
          <cell r="AG848">
            <v>0</v>
          </cell>
          <cell r="AH848" t="str">
            <v>C</v>
          </cell>
          <cell r="AI848" t="str">
            <v>RCP</v>
          </cell>
          <cell r="AJ848" t="str">
            <v xml:space="preserve"> </v>
          </cell>
          <cell r="AK848">
            <v>190.83159166457699</v>
          </cell>
          <cell r="AL848" t="str">
            <v>NC119</v>
          </cell>
          <cell r="AM848">
            <v>5</v>
          </cell>
          <cell r="AN848" t="str">
            <v>113683</v>
          </cell>
          <cell r="AO848" t="str">
            <v>PaE</v>
          </cell>
          <cell r="AP848" t="str">
            <v>Pacolet sandy loam, 15 to 25 percent slopes</v>
          </cell>
          <cell r="AQ848" t="str">
            <v>B</v>
          </cell>
          <cell r="AR848">
            <v>1</v>
          </cell>
        </row>
        <row r="849">
          <cell r="AE849">
            <v>153199</v>
          </cell>
          <cell r="AF849">
            <v>48</v>
          </cell>
          <cell r="AG849">
            <v>0</v>
          </cell>
          <cell r="AH849" t="str">
            <v>C</v>
          </cell>
          <cell r="AI849" t="str">
            <v>RCP</v>
          </cell>
          <cell r="AJ849" t="str">
            <v xml:space="preserve"> </v>
          </cell>
          <cell r="AK849">
            <v>44.887436181329697</v>
          </cell>
          <cell r="AL849" t="str">
            <v>NC119</v>
          </cell>
          <cell r="AM849">
            <v>5</v>
          </cell>
          <cell r="AN849" t="str">
            <v>113683</v>
          </cell>
          <cell r="AO849" t="str">
            <v>PaE</v>
          </cell>
          <cell r="AP849" t="str">
            <v>Pacolet sandy loam, 15 to 25 percent slopes</v>
          </cell>
          <cell r="AQ849" t="str">
            <v>B</v>
          </cell>
          <cell r="AR849">
            <v>1</v>
          </cell>
        </row>
        <row r="850">
          <cell r="AE850">
            <v>153200</v>
          </cell>
          <cell r="AF850">
            <v>18</v>
          </cell>
          <cell r="AG850">
            <v>0</v>
          </cell>
          <cell r="AH850" t="str">
            <v>C</v>
          </cell>
          <cell r="AI850" t="str">
            <v>RCP</v>
          </cell>
          <cell r="AJ850" t="str">
            <v xml:space="preserve"> </v>
          </cell>
          <cell r="AK850">
            <v>280.98777316247902</v>
          </cell>
          <cell r="AL850" t="str">
            <v>NC119</v>
          </cell>
          <cell r="AM850">
            <v>5</v>
          </cell>
          <cell r="AN850" t="str">
            <v>113665</v>
          </cell>
          <cell r="AO850" t="str">
            <v>EnB</v>
          </cell>
          <cell r="AP850" t="str">
            <v>Enon sandy loam, 2 to 8 percent slopes</v>
          </cell>
          <cell r="AQ850" t="str">
            <v>C</v>
          </cell>
          <cell r="AR850">
            <v>2</v>
          </cell>
        </row>
        <row r="851">
          <cell r="AE851">
            <v>153304</v>
          </cell>
          <cell r="AF851">
            <v>24</v>
          </cell>
          <cell r="AG851">
            <v>0</v>
          </cell>
          <cell r="AH851" t="str">
            <v>C</v>
          </cell>
          <cell r="AI851" t="str">
            <v>RCP</v>
          </cell>
          <cell r="AJ851" t="str">
            <v xml:space="preserve"> </v>
          </cell>
          <cell r="AK851">
            <v>49.308624386925693</v>
          </cell>
          <cell r="AL851" t="str">
            <v>NC119</v>
          </cell>
          <cell r="AM851">
            <v>5</v>
          </cell>
          <cell r="AN851" t="str">
            <v>113660</v>
          </cell>
          <cell r="AO851" t="str">
            <v>CuB</v>
          </cell>
          <cell r="AP851" t="str">
            <v>Cecil-Urban land complex, 2 to 8 percent slopes</v>
          </cell>
          <cell r="AQ851" t="str">
            <v>B</v>
          </cell>
          <cell r="AR851">
            <v>1</v>
          </cell>
        </row>
        <row r="852">
          <cell r="AE852">
            <v>153305</v>
          </cell>
          <cell r="AF852">
            <v>24</v>
          </cell>
          <cell r="AG852">
            <v>0</v>
          </cell>
          <cell r="AH852" t="str">
            <v>C</v>
          </cell>
          <cell r="AI852" t="str">
            <v>RCP</v>
          </cell>
          <cell r="AJ852" t="str">
            <v xml:space="preserve"> </v>
          </cell>
          <cell r="AK852">
            <v>24.97092229079437</v>
          </cell>
          <cell r="AL852" t="str">
            <v>NC119</v>
          </cell>
          <cell r="AM852">
            <v>5</v>
          </cell>
          <cell r="AN852" t="str">
            <v>113660</v>
          </cell>
          <cell r="AO852" t="str">
            <v>CuB</v>
          </cell>
          <cell r="AP852" t="str">
            <v>Cecil-Urban land complex, 2 to 8 percent slopes</v>
          </cell>
          <cell r="AQ852" t="str">
            <v>B</v>
          </cell>
          <cell r="AR852">
            <v>1</v>
          </cell>
        </row>
        <row r="853">
          <cell r="AE853">
            <v>153306</v>
          </cell>
          <cell r="AF853">
            <v>24</v>
          </cell>
          <cell r="AG853">
            <v>0</v>
          </cell>
          <cell r="AH853" t="str">
            <v>C</v>
          </cell>
          <cell r="AI853" t="str">
            <v>RCP</v>
          </cell>
          <cell r="AJ853" t="str">
            <v xml:space="preserve"> </v>
          </cell>
          <cell r="AK853">
            <v>115.5871670460871</v>
          </cell>
          <cell r="AL853" t="str">
            <v>NC119</v>
          </cell>
          <cell r="AM853">
            <v>5</v>
          </cell>
          <cell r="AN853" t="str">
            <v>113660</v>
          </cell>
          <cell r="AO853" t="str">
            <v>CuB</v>
          </cell>
          <cell r="AP853" t="str">
            <v>Cecil-Urban land complex, 2 to 8 percent slopes</v>
          </cell>
          <cell r="AQ853" t="str">
            <v>B</v>
          </cell>
          <cell r="AR853">
            <v>1</v>
          </cell>
        </row>
        <row r="854">
          <cell r="AE854">
            <v>153307</v>
          </cell>
          <cell r="AF854">
            <v>24</v>
          </cell>
          <cell r="AG854">
            <v>0</v>
          </cell>
          <cell r="AH854" t="str">
            <v>C</v>
          </cell>
          <cell r="AI854" t="str">
            <v>RCP</v>
          </cell>
          <cell r="AJ854" t="str">
            <v xml:space="preserve"> </v>
          </cell>
          <cell r="AK854">
            <v>116.1990961149165</v>
          </cell>
          <cell r="AL854" t="str">
            <v>NC119</v>
          </cell>
          <cell r="AM854">
            <v>5</v>
          </cell>
          <cell r="AN854" t="str">
            <v>113660</v>
          </cell>
          <cell r="AO854" t="str">
            <v>CuB</v>
          </cell>
          <cell r="AP854" t="str">
            <v>Cecil-Urban land complex, 2 to 8 percent slopes</v>
          </cell>
          <cell r="AQ854" t="str">
            <v>B</v>
          </cell>
          <cell r="AR854">
            <v>1</v>
          </cell>
        </row>
        <row r="855">
          <cell r="AE855">
            <v>154148</v>
          </cell>
          <cell r="AF855">
            <v>42</v>
          </cell>
          <cell r="AG855">
            <v>0</v>
          </cell>
          <cell r="AH855" t="str">
            <v>C</v>
          </cell>
          <cell r="AI855" t="str">
            <v>CMP</v>
          </cell>
          <cell r="AJ855" t="str">
            <v xml:space="preserve"> </v>
          </cell>
          <cell r="AK855">
            <v>174.41821155604171</v>
          </cell>
          <cell r="AL855" t="str">
            <v>NC119</v>
          </cell>
          <cell r="AM855">
            <v>5</v>
          </cell>
          <cell r="AN855" t="str">
            <v>113671</v>
          </cell>
          <cell r="AO855" t="str">
            <v>HeB</v>
          </cell>
          <cell r="AP855" t="str">
            <v>Helena sandy loam, 2 to 8 percent slopes</v>
          </cell>
          <cell r="AQ855" t="str">
            <v>C</v>
          </cell>
          <cell r="AR855">
            <v>2</v>
          </cell>
        </row>
        <row r="856">
          <cell r="AE856">
            <v>154374</v>
          </cell>
          <cell r="AF856">
            <v>18</v>
          </cell>
          <cell r="AG856">
            <v>0</v>
          </cell>
          <cell r="AH856" t="str">
            <v>C</v>
          </cell>
          <cell r="AI856" t="str">
            <v>RCP</v>
          </cell>
          <cell r="AJ856" t="str">
            <v xml:space="preserve"> </v>
          </cell>
          <cell r="AK856">
            <v>197.14203742289521</v>
          </cell>
          <cell r="AL856" t="str">
            <v>NC119</v>
          </cell>
          <cell r="AM856">
            <v>5</v>
          </cell>
          <cell r="AN856" t="str">
            <v>113660</v>
          </cell>
          <cell r="AO856" t="str">
            <v>CuB</v>
          </cell>
          <cell r="AP856" t="str">
            <v>Cecil-Urban land complex, 2 to 8 percent slopes</v>
          </cell>
          <cell r="AQ856" t="str">
            <v>B</v>
          </cell>
          <cell r="AR856">
            <v>1</v>
          </cell>
        </row>
        <row r="857">
          <cell r="AE857">
            <v>154502</v>
          </cell>
          <cell r="AF857">
            <v>18</v>
          </cell>
          <cell r="AG857">
            <v>0</v>
          </cell>
          <cell r="AH857" t="str">
            <v>C</v>
          </cell>
          <cell r="AI857" t="str">
            <v>RCP</v>
          </cell>
          <cell r="AJ857" t="str">
            <v xml:space="preserve"> </v>
          </cell>
          <cell r="AK857">
            <v>46.897677940086623</v>
          </cell>
          <cell r="AL857" t="str">
            <v>NC119</v>
          </cell>
          <cell r="AM857">
            <v>5</v>
          </cell>
          <cell r="AN857" t="str">
            <v>113660</v>
          </cell>
          <cell r="AO857" t="str">
            <v>CuB</v>
          </cell>
          <cell r="AP857" t="str">
            <v>Cecil-Urban land complex, 2 to 8 percent slopes</v>
          </cell>
          <cell r="AQ857" t="str">
            <v>B</v>
          </cell>
          <cell r="AR857">
            <v>1</v>
          </cell>
        </row>
        <row r="858">
          <cell r="AE858">
            <v>154503</v>
          </cell>
          <cell r="AF858">
            <v>15</v>
          </cell>
          <cell r="AG858">
            <v>0</v>
          </cell>
          <cell r="AH858" t="str">
            <v>C</v>
          </cell>
          <cell r="AI858" t="str">
            <v>RCP</v>
          </cell>
          <cell r="AJ858" t="str">
            <v xml:space="preserve"> </v>
          </cell>
          <cell r="AK858">
            <v>29.064344623360679</v>
          </cell>
          <cell r="AL858" t="str">
            <v>NC119</v>
          </cell>
          <cell r="AM858">
            <v>5</v>
          </cell>
          <cell r="AN858" t="str">
            <v>113660</v>
          </cell>
          <cell r="AO858" t="str">
            <v>CuB</v>
          </cell>
          <cell r="AP858" t="str">
            <v>Cecil-Urban land complex, 2 to 8 percent slopes</v>
          </cell>
          <cell r="AQ858" t="str">
            <v>B</v>
          </cell>
          <cell r="AR858">
            <v>1</v>
          </cell>
        </row>
        <row r="859">
          <cell r="AE859">
            <v>154645</v>
          </cell>
          <cell r="AF859">
            <v>30</v>
          </cell>
          <cell r="AG859">
            <v>0</v>
          </cell>
          <cell r="AH859" t="str">
            <v>C</v>
          </cell>
          <cell r="AI859" t="str">
            <v>CMP</v>
          </cell>
          <cell r="AJ859" t="str">
            <v xml:space="preserve"> </v>
          </cell>
          <cell r="AK859">
            <v>240.4271054645167</v>
          </cell>
          <cell r="AL859" t="str">
            <v>NC119</v>
          </cell>
          <cell r="AM859">
            <v>5</v>
          </cell>
          <cell r="AN859" t="str">
            <v>113672</v>
          </cell>
          <cell r="AO859" t="str">
            <v>HuB</v>
          </cell>
          <cell r="AP859" t="str">
            <v>Helena-Urban land complex, 2 to 8 percent slopes</v>
          </cell>
          <cell r="AQ859" t="str">
            <v>C</v>
          </cell>
          <cell r="AR859">
            <v>2</v>
          </cell>
        </row>
        <row r="860">
          <cell r="AE860">
            <v>154647</v>
          </cell>
          <cell r="AF860">
            <v>15</v>
          </cell>
          <cell r="AG860">
            <v>0</v>
          </cell>
          <cell r="AH860" t="str">
            <v>C</v>
          </cell>
          <cell r="AI860" t="str">
            <v>RCP</v>
          </cell>
          <cell r="AJ860" t="str">
            <v xml:space="preserve"> </v>
          </cell>
          <cell r="AK860">
            <v>158.11272589365061</v>
          </cell>
          <cell r="AL860" t="str">
            <v>NC119</v>
          </cell>
          <cell r="AM860">
            <v>5</v>
          </cell>
          <cell r="AN860" t="str">
            <v>113672</v>
          </cell>
          <cell r="AO860" t="str">
            <v>HuB</v>
          </cell>
          <cell r="AP860" t="str">
            <v>Helena-Urban land complex, 2 to 8 percent slopes</v>
          </cell>
          <cell r="AQ860" t="str">
            <v>C</v>
          </cell>
          <cell r="AR860">
            <v>2</v>
          </cell>
        </row>
        <row r="861">
          <cell r="AE861">
            <v>154858</v>
          </cell>
          <cell r="AF861">
            <v>60</v>
          </cell>
          <cell r="AG861">
            <v>48</v>
          </cell>
          <cell r="AH861" t="str">
            <v>R</v>
          </cell>
          <cell r="AI861" t="str">
            <v>RCP</v>
          </cell>
          <cell r="AJ861" t="str">
            <v xml:space="preserve"> </v>
          </cell>
          <cell r="AK861">
            <v>26.575558291881439</v>
          </cell>
          <cell r="AL861" t="str">
            <v>NC119</v>
          </cell>
          <cell r="AM861">
            <v>5</v>
          </cell>
          <cell r="AN861" t="str">
            <v>113678</v>
          </cell>
          <cell r="AO861" t="str">
            <v>MS</v>
          </cell>
          <cell r="AP861" t="str">
            <v>Monacan and Arents soils</v>
          </cell>
          <cell r="AQ861" t="str">
            <v>C</v>
          </cell>
          <cell r="AR861">
            <v>2</v>
          </cell>
        </row>
        <row r="862">
          <cell r="AE862">
            <v>154908</v>
          </cell>
          <cell r="AF862">
            <v>30</v>
          </cell>
          <cell r="AG862">
            <v>0</v>
          </cell>
          <cell r="AH862" t="str">
            <v>C</v>
          </cell>
          <cell r="AI862" t="str">
            <v>RCP</v>
          </cell>
          <cell r="AJ862" t="str">
            <v xml:space="preserve"> </v>
          </cell>
          <cell r="AK862">
            <v>23.04364745086183</v>
          </cell>
          <cell r="AL862" t="str">
            <v>NC119</v>
          </cell>
          <cell r="AM862">
            <v>5</v>
          </cell>
          <cell r="AN862" t="str">
            <v>113660</v>
          </cell>
          <cell r="AO862" t="str">
            <v>CuB</v>
          </cell>
          <cell r="AP862" t="str">
            <v>Cecil-Urban land complex, 2 to 8 percent slopes</v>
          </cell>
          <cell r="AQ862" t="str">
            <v>B</v>
          </cell>
          <cell r="AR862">
            <v>1</v>
          </cell>
        </row>
        <row r="863">
          <cell r="AE863">
            <v>154971</v>
          </cell>
          <cell r="AF863">
            <v>30</v>
          </cell>
          <cell r="AG863">
            <v>0</v>
          </cell>
          <cell r="AH863" t="str">
            <v>C</v>
          </cell>
          <cell r="AI863" t="str">
            <v>RCP</v>
          </cell>
          <cell r="AJ863" t="str">
            <v xml:space="preserve"> </v>
          </cell>
          <cell r="AK863">
            <v>111.7361334171231</v>
          </cell>
          <cell r="AL863" t="str">
            <v>NC119</v>
          </cell>
          <cell r="AM863">
            <v>5</v>
          </cell>
          <cell r="AN863" t="str">
            <v>113658</v>
          </cell>
          <cell r="AO863" t="str">
            <v>CeB2</v>
          </cell>
          <cell r="AP863" t="str">
            <v>Cecil sandy clay loam, 2 to 8 percent slopes, eroded</v>
          </cell>
          <cell r="AQ863" t="str">
            <v>B</v>
          </cell>
          <cell r="AR863">
            <v>1</v>
          </cell>
        </row>
        <row r="864">
          <cell r="AE864">
            <v>154977</v>
          </cell>
          <cell r="AF864">
            <v>30</v>
          </cell>
          <cell r="AG864">
            <v>0</v>
          </cell>
          <cell r="AH864" t="str">
            <v>C</v>
          </cell>
          <cell r="AI864" t="str">
            <v>RCP</v>
          </cell>
          <cell r="AJ864" t="str">
            <v xml:space="preserve"> </v>
          </cell>
          <cell r="AK864">
            <v>49.993866094078783</v>
          </cell>
          <cell r="AL864" t="str">
            <v>NC119</v>
          </cell>
          <cell r="AM864">
            <v>5</v>
          </cell>
          <cell r="AN864" t="str">
            <v>113658</v>
          </cell>
          <cell r="AO864" t="str">
            <v>CeB2</v>
          </cell>
          <cell r="AP864" t="str">
            <v>Cecil sandy clay loam, 2 to 8 percent slopes, eroded</v>
          </cell>
          <cell r="AQ864" t="str">
            <v>B</v>
          </cell>
          <cell r="AR864">
            <v>1</v>
          </cell>
        </row>
        <row r="865">
          <cell r="AE865">
            <v>155052</v>
          </cell>
          <cell r="AF865">
            <v>15</v>
          </cell>
          <cell r="AG865">
            <v>0</v>
          </cell>
          <cell r="AH865" t="str">
            <v>C</v>
          </cell>
          <cell r="AI865" t="str">
            <v>RCP</v>
          </cell>
          <cell r="AJ865" t="str">
            <v xml:space="preserve"> </v>
          </cell>
          <cell r="AK865">
            <v>20.478260320029431</v>
          </cell>
          <cell r="AL865" t="str">
            <v>NC119</v>
          </cell>
          <cell r="AM865">
            <v>5</v>
          </cell>
          <cell r="AN865" t="str">
            <v>113683</v>
          </cell>
          <cell r="AO865" t="str">
            <v>PaE</v>
          </cell>
          <cell r="AP865" t="str">
            <v>Pacolet sandy loam, 15 to 25 percent slopes</v>
          </cell>
          <cell r="AQ865" t="str">
            <v>B</v>
          </cell>
          <cell r="AR865">
            <v>1</v>
          </cell>
        </row>
        <row r="866">
          <cell r="AE866">
            <v>155363</v>
          </cell>
          <cell r="AF866">
            <v>36</v>
          </cell>
          <cell r="AG866">
            <v>0</v>
          </cell>
          <cell r="AH866" t="str">
            <v>C</v>
          </cell>
          <cell r="AI866" t="str">
            <v>RCP</v>
          </cell>
          <cell r="AJ866" t="str">
            <v xml:space="preserve"> </v>
          </cell>
          <cell r="AK866">
            <v>169.37513003442709</v>
          </cell>
          <cell r="AL866" t="str">
            <v>NC119</v>
          </cell>
          <cell r="AM866">
            <v>5</v>
          </cell>
          <cell r="AN866" t="str">
            <v>113693</v>
          </cell>
          <cell r="AO866" t="str">
            <v>WkD</v>
          </cell>
          <cell r="AP866" t="str">
            <v>Wilkes loam, 8 to 15 percent slopes</v>
          </cell>
          <cell r="AQ866" t="str">
            <v>D</v>
          </cell>
          <cell r="AR866">
            <v>4</v>
          </cell>
        </row>
        <row r="867">
          <cell r="AE867">
            <v>155677</v>
          </cell>
          <cell r="AF867">
            <v>48</v>
          </cell>
          <cell r="AG867">
            <v>0</v>
          </cell>
          <cell r="AH867" t="str">
            <v>C</v>
          </cell>
          <cell r="AI867" t="str">
            <v>CMP</v>
          </cell>
          <cell r="AJ867" t="str">
            <v xml:space="preserve"> </v>
          </cell>
          <cell r="AK867">
            <v>212.93688364995509</v>
          </cell>
          <cell r="AL867" t="str">
            <v>NC119</v>
          </cell>
          <cell r="AM867">
            <v>5</v>
          </cell>
          <cell r="AN867" t="str">
            <v>113683</v>
          </cell>
          <cell r="AO867" t="str">
            <v>PaE</v>
          </cell>
          <cell r="AP867" t="str">
            <v>Pacolet sandy loam, 15 to 25 percent slopes</v>
          </cell>
          <cell r="AQ867" t="str">
            <v>B</v>
          </cell>
          <cell r="AR867">
            <v>1</v>
          </cell>
        </row>
        <row r="868">
          <cell r="AE868">
            <v>155788</v>
          </cell>
          <cell r="AF868">
            <v>24</v>
          </cell>
          <cell r="AG868">
            <v>0</v>
          </cell>
          <cell r="AH868" t="str">
            <v>C</v>
          </cell>
          <cell r="AI868" t="str">
            <v>RCP</v>
          </cell>
          <cell r="AJ868" t="str">
            <v xml:space="preserve"> </v>
          </cell>
          <cell r="AK868">
            <v>128.85815417456811</v>
          </cell>
          <cell r="AL868" t="str">
            <v>NC119</v>
          </cell>
          <cell r="AM868">
            <v>5</v>
          </cell>
          <cell r="AN868" t="str">
            <v>113696</v>
          </cell>
          <cell r="AO868" t="str">
            <v>WuD</v>
          </cell>
          <cell r="AP868" t="str">
            <v>Wilkes-Urban land complex, 8 to 15 percent slopes</v>
          </cell>
          <cell r="AQ868" t="str">
            <v>D</v>
          </cell>
          <cell r="AR868">
            <v>4</v>
          </cell>
        </row>
        <row r="869">
          <cell r="AE869">
            <v>156135</v>
          </cell>
          <cell r="AF869">
            <v>24</v>
          </cell>
          <cell r="AG869">
            <v>0</v>
          </cell>
          <cell r="AH869" t="str">
            <v>C</v>
          </cell>
          <cell r="AI869" t="str">
            <v>RCP</v>
          </cell>
          <cell r="AJ869" t="str">
            <v xml:space="preserve"> </v>
          </cell>
          <cell r="AK869">
            <v>106.3671940326048</v>
          </cell>
          <cell r="AL869" t="str">
            <v>NC119</v>
          </cell>
          <cell r="AM869">
            <v>5</v>
          </cell>
          <cell r="AN869" t="str">
            <v>113659</v>
          </cell>
          <cell r="AO869" t="str">
            <v>CeD2</v>
          </cell>
          <cell r="AP869" t="str">
            <v>Cecil sandy clay loam, 8 to 15 percent slopes, eroded</v>
          </cell>
          <cell r="AQ869" t="str">
            <v>B</v>
          </cell>
          <cell r="AR869">
            <v>1</v>
          </cell>
        </row>
        <row r="870">
          <cell r="AE870">
            <v>156193</v>
          </cell>
          <cell r="AF870">
            <v>15</v>
          </cell>
          <cell r="AG870">
            <v>0</v>
          </cell>
          <cell r="AH870" t="str">
            <v>C</v>
          </cell>
          <cell r="AI870" t="str">
            <v>RCP</v>
          </cell>
          <cell r="AJ870" t="str">
            <v xml:space="preserve"> </v>
          </cell>
          <cell r="AK870">
            <v>29.572360466466069</v>
          </cell>
          <cell r="AL870" t="str">
            <v>NC119</v>
          </cell>
          <cell r="AM870">
            <v>5</v>
          </cell>
          <cell r="AN870" t="str">
            <v>113658</v>
          </cell>
          <cell r="AO870" t="str">
            <v>CeB2</v>
          </cell>
          <cell r="AP870" t="str">
            <v>Cecil sandy clay loam, 2 to 8 percent slopes, eroded</v>
          </cell>
          <cell r="AQ870" t="str">
            <v>B</v>
          </cell>
          <cell r="AR870">
            <v>1</v>
          </cell>
        </row>
        <row r="871">
          <cell r="AE871">
            <v>156250</v>
          </cell>
          <cell r="AF871">
            <v>24</v>
          </cell>
          <cell r="AG871">
            <v>0</v>
          </cell>
          <cell r="AH871" t="str">
            <v>C</v>
          </cell>
          <cell r="AI871" t="str">
            <v>RCP</v>
          </cell>
          <cell r="AJ871" t="str">
            <v xml:space="preserve"> </v>
          </cell>
          <cell r="AK871">
            <v>133.6983330191247</v>
          </cell>
          <cell r="AL871" t="str">
            <v>NC119</v>
          </cell>
          <cell r="AM871">
            <v>5</v>
          </cell>
          <cell r="AN871" t="str">
            <v>113659</v>
          </cell>
          <cell r="AO871" t="str">
            <v>CeD2</v>
          </cell>
          <cell r="AP871" t="str">
            <v>Cecil sandy clay loam, 8 to 15 percent slopes, eroded</v>
          </cell>
          <cell r="AQ871" t="str">
            <v>B</v>
          </cell>
          <cell r="AR871">
            <v>1</v>
          </cell>
        </row>
        <row r="872">
          <cell r="AE872">
            <v>156256</v>
          </cell>
          <cell r="AF872">
            <v>15</v>
          </cell>
          <cell r="AG872">
            <v>0</v>
          </cell>
          <cell r="AH872" t="str">
            <v>C</v>
          </cell>
          <cell r="AI872" t="str">
            <v>RCP</v>
          </cell>
          <cell r="AJ872" t="str">
            <v xml:space="preserve"> </v>
          </cell>
          <cell r="AK872">
            <v>44.451807369866103</v>
          </cell>
          <cell r="AL872" t="str">
            <v>NC119</v>
          </cell>
          <cell r="AM872">
            <v>5</v>
          </cell>
          <cell r="AN872" t="str">
            <v>113658</v>
          </cell>
          <cell r="AO872" t="str">
            <v>CeB2</v>
          </cell>
          <cell r="AP872" t="str">
            <v>Cecil sandy clay loam, 2 to 8 percent slopes, eroded</v>
          </cell>
          <cell r="AQ872" t="str">
            <v>B</v>
          </cell>
          <cell r="AR872">
            <v>1</v>
          </cell>
        </row>
        <row r="873">
          <cell r="AE873">
            <v>156524</v>
          </cell>
          <cell r="AF873">
            <v>48</v>
          </cell>
          <cell r="AG873">
            <v>0</v>
          </cell>
          <cell r="AH873" t="str">
            <v>C</v>
          </cell>
          <cell r="AI873" t="str">
            <v>RCP</v>
          </cell>
          <cell r="AJ873" t="str">
            <v xml:space="preserve"> </v>
          </cell>
          <cell r="AK873">
            <v>21.38371776136669</v>
          </cell>
          <cell r="AL873" t="str">
            <v>NC119</v>
          </cell>
          <cell r="AM873">
            <v>5</v>
          </cell>
          <cell r="AN873" t="str">
            <v>113686</v>
          </cell>
          <cell r="AO873" t="str">
            <v>UL</v>
          </cell>
          <cell r="AP873" t="str">
            <v>Udorthents, loamy</v>
          </cell>
          <cell r="AQ873" t="str">
            <v>B</v>
          </cell>
          <cell r="AR873">
            <v>1</v>
          </cell>
        </row>
        <row r="874">
          <cell r="AE874">
            <v>156600</v>
          </cell>
          <cell r="AF874">
            <v>12</v>
          </cell>
          <cell r="AG874">
            <v>0</v>
          </cell>
          <cell r="AH874" t="str">
            <v>C</v>
          </cell>
          <cell r="AI874" t="str">
            <v>RCP</v>
          </cell>
          <cell r="AJ874" t="str">
            <v xml:space="preserve"> </v>
          </cell>
          <cell r="AK874">
            <v>33.060241362544588</v>
          </cell>
          <cell r="AL874" t="str">
            <v>NC119</v>
          </cell>
          <cell r="AM874">
            <v>5</v>
          </cell>
          <cell r="AN874" t="str">
            <v>113660</v>
          </cell>
          <cell r="AO874" t="str">
            <v>CuB</v>
          </cell>
          <cell r="AP874" t="str">
            <v>Cecil-Urban land complex, 2 to 8 percent slopes</v>
          </cell>
          <cell r="AQ874" t="str">
            <v>B</v>
          </cell>
          <cell r="AR874">
            <v>1</v>
          </cell>
        </row>
        <row r="875">
          <cell r="AE875">
            <v>156602</v>
          </cell>
          <cell r="AF875">
            <v>15</v>
          </cell>
          <cell r="AG875">
            <v>0</v>
          </cell>
          <cell r="AH875" t="str">
            <v>C</v>
          </cell>
          <cell r="AI875" t="str">
            <v>RCP</v>
          </cell>
          <cell r="AJ875" t="str">
            <v xml:space="preserve"> </v>
          </cell>
          <cell r="AK875">
            <v>102.2917778913998</v>
          </cell>
          <cell r="AL875" t="str">
            <v>NC119</v>
          </cell>
          <cell r="AM875">
            <v>5</v>
          </cell>
          <cell r="AN875" t="str">
            <v>113658</v>
          </cell>
          <cell r="AO875" t="str">
            <v>CeB2</v>
          </cell>
          <cell r="AP875" t="str">
            <v>Cecil sandy clay loam, 2 to 8 percent slopes, eroded</v>
          </cell>
          <cell r="AQ875" t="str">
            <v>B</v>
          </cell>
          <cell r="AR875">
            <v>1</v>
          </cell>
        </row>
        <row r="876">
          <cell r="AE876">
            <v>156608</v>
          </cell>
          <cell r="AF876">
            <v>36</v>
          </cell>
          <cell r="AG876">
            <v>0</v>
          </cell>
          <cell r="AH876" t="str">
            <v>C</v>
          </cell>
          <cell r="AI876" t="str">
            <v>RCP</v>
          </cell>
          <cell r="AJ876" t="str">
            <v xml:space="preserve"> </v>
          </cell>
          <cell r="AK876">
            <v>68.164577035329302</v>
          </cell>
          <cell r="AL876" t="str">
            <v>NC119</v>
          </cell>
          <cell r="AM876">
            <v>5</v>
          </cell>
          <cell r="AN876" t="str">
            <v>113659</v>
          </cell>
          <cell r="AO876" t="str">
            <v>CeD2</v>
          </cell>
          <cell r="AP876" t="str">
            <v>Cecil sandy clay loam, 8 to 15 percent slopes, eroded</v>
          </cell>
          <cell r="AQ876" t="str">
            <v>B</v>
          </cell>
          <cell r="AR876">
            <v>1</v>
          </cell>
        </row>
        <row r="877">
          <cell r="AE877">
            <v>156609</v>
          </cell>
          <cell r="AF877">
            <v>18</v>
          </cell>
          <cell r="AG877">
            <v>0</v>
          </cell>
          <cell r="AH877" t="str">
            <v>C</v>
          </cell>
          <cell r="AI877" t="str">
            <v>RCP</v>
          </cell>
          <cell r="AJ877" t="str">
            <v xml:space="preserve"> </v>
          </cell>
          <cell r="AK877">
            <v>210.40383496952481</v>
          </cell>
          <cell r="AL877" t="str">
            <v>NC119</v>
          </cell>
          <cell r="AM877">
            <v>5</v>
          </cell>
          <cell r="AN877" t="str">
            <v>113677</v>
          </cell>
          <cell r="AO877" t="str">
            <v>MO</v>
          </cell>
          <cell r="AP877" t="str">
            <v>Monacan loam</v>
          </cell>
          <cell r="AQ877" t="str">
            <v>C</v>
          </cell>
          <cell r="AR877">
            <v>2</v>
          </cell>
        </row>
        <row r="878">
          <cell r="AE878">
            <v>156669</v>
          </cell>
          <cell r="AF878">
            <v>36</v>
          </cell>
          <cell r="AG878">
            <v>0</v>
          </cell>
          <cell r="AH878" t="str">
            <v>C</v>
          </cell>
          <cell r="AI878" t="str">
            <v>RCP</v>
          </cell>
          <cell r="AJ878" t="str">
            <v xml:space="preserve"> </v>
          </cell>
          <cell r="AK878">
            <v>62.806151869610012</v>
          </cell>
          <cell r="AL878" t="str">
            <v>NC119</v>
          </cell>
          <cell r="AM878">
            <v>5</v>
          </cell>
          <cell r="AN878" t="str">
            <v>113661</v>
          </cell>
          <cell r="AO878" t="str">
            <v>CuD</v>
          </cell>
          <cell r="AP878" t="str">
            <v>Cecil-Urban land complex, 8 to 15 percent slopes</v>
          </cell>
          <cell r="AQ878" t="str">
            <v>B</v>
          </cell>
          <cell r="AR878">
            <v>1</v>
          </cell>
        </row>
        <row r="879">
          <cell r="AE879">
            <v>156671</v>
          </cell>
          <cell r="AF879">
            <v>12</v>
          </cell>
          <cell r="AG879">
            <v>0</v>
          </cell>
          <cell r="AH879" t="str">
            <v>C</v>
          </cell>
          <cell r="AI879" t="str">
            <v>RCP</v>
          </cell>
          <cell r="AJ879" t="str">
            <v xml:space="preserve"> </v>
          </cell>
          <cell r="AK879">
            <v>21.962027461240869</v>
          </cell>
          <cell r="AL879" t="str">
            <v>NC119</v>
          </cell>
          <cell r="AM879">
            <v>5</v>
          </cell>
          <cell r="AN879" t="str">
            <v>113693</v>
          </cell>
          <cell r="AO879" t="str">
            <v>WkD</v>
          </cell>
          <cell r="AP879" t="str">
            <v>Wilkes loam, 8 to 15 percent slopes</v>
          </cell>
          <cell r="AQ879" t="str">
            <v>D</v>
          </cell>
          <cell r="AR879">
            <v>4</v>
          </cell>
        </row>
        <row r="880">
          <cell r="AE880">
            <v>156673</v>
          </cell>
          <cell r="AF880">
            <v>42</v>
          </cell>
          <cell r="AG880">
            <v>0</v>
          </cell>
          <cell r="AH880" t="str">
            <v>C</v>
          </cell>
          <cell r="AI880" t="str">
            <v>CMP</v>
          </cell>
          <cell r="AJ880" t="str">
            <v xml:space="preserve"> </v>
          </cell>
          <cell r="AK880">
            <v>184.04833482185759</v>
          </cell>
          <cell r="AL880" t="str">
            <v>NC119</v>
          </cell>
          <cell r="AM880">
            <v>5</v>
          </cell>
          <cell r="AN880" t="str">
            <v>113693</v>
          </cell>
          <cell r="AO880" t="str">
            <v>WkD</v>
          </cell>
          <cell r="AP880" t="str">
            <v>Wilkes loam, 8 to 15 percent slopes</v>
          </cell>
          <cell r="AQ880" t="str">
            <v>D</v>
          </cell>
          <cell r="AR880">
            <v>4</v>
          </cell>
        </row>
        <row r="881">
          <cell r="AE881">
            <v>156677</v>
          </cell>
          <cell r="AF881">
            <v>42</v>
          </cell>
          <cell r="AG881">
            <v>0</v>
          </cell>
          <cell r="AH881" t="str">
            <v>C</v>
          </cell>
          <cell r="AI881" t="str">
            <v>PE</v>
          </cell>
          <cell r="AJ881" t="str">
            <v xml:space="preserve"> </v>
          </cell>
          <cell r="AK881">
            <v>6.6405784300105166</v>
          </cell>
          <cell r="AL881" t="str">
            <v>NC119</v>
          </cell>
          <cell r="AM881">
            <v>5</v>
          </cell>
          <cell r="AN881" t="str">
            <v>113693</v>
          </cell>
          <cell r="AO881" t="str">
            <v>WkD</v>
          </cell>
          <cell r="AP881" t="str">
            <v>Wilkes loam, 8 to 15 percent slopes</v>
          </cell>
          <cell r="AQ881" t="str">
            <v>D</v>
          </cell>
          <cell r="AR881">
            <v>4</v>
          </cell>
        </row>
        <row r="882">
          <cell r="AE882">
            <v>157347</v>
          </cell>
          <cell r="AF882">
            <v>12</v>
          </cell>
          <cell r="AG882">
            <v>0</v>
          </cell>
          <cell r="AH882" t="str">
            <v>C</v>
          </cell>
          <cell r="AI882" t="str">
            <v>RCP</v>
          </cell>
          <cell r="AJ882" t="str">
            <v xml:space="preserve"> </v>
          </cell>
          <cell r="AK882">
            <v>21.117090274455862</v>
          </cell>
          <cell r="AL882" t="str">
            <v>NC119</v>
          </cell>
          <cell r="AM882">
            <v>5</v>
          </cell>
          <cell r="AN882" t="str">
            <v>113660</v>
          </cell>
          <cell r="AO882" t="str">
            <v>CuB</v>
          </cell>
          <cell r="AP882" t="str">
            <v>Cecil-Urban land complex, 2 to 8 percent slopes</v>
          </cell>
          <cell r="AQ882" t="str">
            <v>B</v>
          </cell>
          <cell r="AR882">
            <v>1</v>
          </cell>
        </row>
        <row r="883">
          <cell r="AE883">
            <v>157349</v>
          </cell>
          <cell r="AF883">
            <v>12</v>
          </cell>
          <cell r="AG883">
            <v>0</v>
          </cell>
          <cell r="AH883" t="str">
            <v>C</v>
          </cell>
          <cell r="AI883" t="str">
            <v>RCP</v>
          </cell>
          <cell r="AJ883" t="str">
            <v xml:space="preserve"> </v>
          </cell>
          <cell r="AK883">
            <v>19.401978327142629</v>
          </cell>
          <cell r="AL883" t="str">
            <v>NC119</v>
          </cell>
          <cell r="AM883">
            <v>5</v>
          </cell>
          <cell r="AN883" t="str">
            <v>113660</v>
          </cell>
          <cell r="AO883" t="str">
            <v>CuB</v>
          </cell>
          <cell r="AP883" t="str">
            <v>Cecil-Urban land complex, 2 to 8 percent slopes</v>
          </cell>
          <cell r="AQ883" t="str">
            <v>B</v>
          </cell>
          <cell r="AR883">
            <v>1</v>
          </cell>
        </row>
        <row r="884">
          <cell r="AE884">
            <v>157350</v>
          </cell>
          <cell r="AF884">
            <v>12</v>
          </cell>
          <cell r="AG884">
            <v>0</v>
          </cell>
          <cell r="AH884" t="str">
            <v>C</v>
          </cell>
          <cell r="AI884" t="str">
            <v>CMP</v>
          </cell>
          <cell r="AJ884" t="str">
            <v xml:space="preserve"> </v>
          </cell>
          <cell r="AK884">
            <v>19.96917500975297</v>
          </cell>
          <cell r="AL884" t="str">
            <v>NC119</v>
          </cell>
          <cell r="AM884">
            <v>5</v>
          </cell>
          <cell r="AN884" t="str">
            <v>113660</v>
          </cell>
          <cell r="AO884" t="str">
            <v>CuB</v>
          </cell>
          <cell r="AP884" t="str">
            <v>Cecil-Urban land complex, 2 to 8 percent slopes</v>
          </cell>
          <cell r="AQ884" t="str">
            <v>B</v>
          </cell>
          <cell r="AR884">
            <v>1</v>
          </cell>
        </row>
        <row r="885">
          <cell r="AE885">
            <v>157399</v>
          </cell>
          <cell r="AF885">
            <v>15</v>
          </cell>
          <cell r="AG885">
            <v>0</v>
          </cell>
          <cell r="AH885" t="str">
            <v>C</v>
          </cell>
          <cell r="AI885" t="str">
            <v>RCP</v>
          </cell>
          <cell r="AJ885" t="str">
            <v xml:space="preserve"> </v>
          </cell>
          <cell r="AK885">
            <v>144.2724531314912</v>
          </cell>
          <cell r="AL885" t="str">
            <v>NC119</v>
          </cell>
          <cell r="AM885">
            <v>5</v>
          </cell>
          <cell r="AN885" t="str">
            <v>113658</v>
          </cell>
          <cell r="AO885" t="str">
            <v>CeB2</v>
          </cell>
          <cell r="AP885" t="str">
            <v>Cecil sandy clay loam, 2 to 8 percent slopes, eroded</v>
          </cell>
          <cell r="AQ885" t="str">
            <v>B</v>
          </cell>
          <cell r="AR885">
            <v>1</v>
          </cell>
        </row>
        <row r="886">
          <cell r="AE886">
            <v>158673</v>
          </cell>
          <cell r="AF886">
            <v>16</v>
          </cell>
          <cell r="AG886">
            <v>25</v>
          </cell>
          <cell r="AH886" t="str">
            <v>O</v>
          </cell>
          <cell r="AI886" t="str">
            <v>CMP</v>
          </cell>
          <cell r="AJ886" t="str">
            <v xml:space="preserve"> </v>
          </cell>
          <cell r="AK886">
            <v>23.22391575574531</v>
          </cell>
          <cell r="AL886" t="str">
            <v>NC119</v>
          </cell>
          <cell r="AM886">
            <v>5</v>
          </cell>
          <cell r="AN886" t="str">
            <v>113660</v>
          </cell>
          <cell r="AO886" t="str">
            <v>CuB</v>
          </cell>
          <cell r="AP886" t="str">
            <v>Cecil-Urban land complex, 2 to 8 percent slopes</v>
          </cell>
          <cell r="AQ886" t="str">
            <v>B</v>
          </cell>
          <cell r="AR886">
            <v>1</v>
          </cell>
        </row>
        <row r="887">
          <cell r="AE887">
            <v>158674</v>
          </cell>
          <cell r="AF887">
            <v>15</v>
          </cell>
          <cell r="AG887">
            <v>0</v>
          </cell>
          <cell r="AH887" t="str">
            <v>C</v>
          </cell>
          <cell r="AI887" t="str">
            <v>RCP</v>
          </cell>
          <cell r="AJ887" t="str">
            <v xml:space="preserve"> </v>
          </cell>
          <cell r="AK887">
            <v>27.680070124864681</v>
          </cell>
          <cell r="AL887" t="str">
            <v>NC119</v>
          </cell>
          <cell r="AM887">
            <v>5</v>
          </cell>
          <cell r="AN887" t="str">
            <v>113660</v>
          </cell>
          <cell r="AO887" t="str">
            <v>CuB</v>
          </cell>
          <cell r="AP887" t="str">
            <v>Cecil-Urban land complex, 2 to 8 percent slopes</v>
          </cell>
          <cell r="AQ887" t="str">
            <v>B</v>
          </cell>
          <cell r="AR887">
            <v>1</v>
          </cell>
        </row>
        <row r="888">
          <cell r="AE888">
            <v>158682</v>
          </cell>
          <cell r="AF888">
            <v>15</v>
          </cell>
          <cell r="AG888">
            <v>0</v>
          </cell>
          <cell r="AH888" t="str">
            <v>C</v>
          </cell>
          <cell r="AI888" t="str">
            <v>RCP</v>
          </cell>
          <cell r="AJ888" t="str">
            <v xml:space="preserve"> </v>
          </cell>
          <cell r="AK888">
            <v>80.878259392048321</v>
          </cell>
          <cell r="AL888" t="str">
            <v>NC119</v>
          </cell>
          <cell r="AM888">
            <v>5</v>
          </cell>
          <cell r="AN888" t="str">
            <v>113677</v>
          </cell>
          <cell r="AO888" t="str">
            <v>MO</v>
          </cell>
          <cell r="AP888" t="str">
            <v>Monacan loam</v>
          </cell>
          <cell r="AQ888" t="str">
            <v>C</v>
          </cell>
          <cell r="AR888">
            <v>2</v>
          </cell>
        </row>
        <row r="889">
          <cell r="AE889">
            <v>158719</v>
          </cell>
          <cell r="AF889">
            <v>15</v>
          </cell>
          <cell r="AG889">
            <v>0</v>
          </cell>
          <cell r="AH889" t="str">
            <v>C</v>
          </cell>
          <cell r="AI889" t="str">
            <v>RCP</v>
          </cell>
          <cell r="AJ889" t="str">
            <v xml:space="preserve"> </v>
          </cell>
          <cell r="AK889">
            <v>17.324029165959651</v>
          </cell>
          <cell r="AL889" t="str">
            <v>NC119</v>
          </cell>
          <cell r="AM889">
            <v>5</v>
          </cell>
          <cell r="AN889" t="str">
            <v>113660</v>
          </cell>
          <cell r="AO889" t="str">
            <v>CuB</v>
          </cell>
          <cell r="AP889" t="str">
            <v>Cecil-Urban land complex, 2 to 8 percent slopes</v>
          </cell>
          <cell r="AQ889" t="str">
            <v>B</v>
          </cell>
          <cell r="AR889">
            <v>1</v>
          </cell>
        </row>
        <row r="890">
          <cell r="AE890">
            <v>158720</v>
          </cell>
          <cell r="AF890">
            <v>12</v>
          </cell>
          <cell r="AG890">
            <v>0</v>
          </cell>
          <cell r="AH890" t="str">
            <v>C</v>
          </cell>
          <cell r="AI890" t="str">
            <v>CMP</v>
          </cell>
          <cell r="AJ890" t="str">
            <v xml:space="preserve"> </v>
          </cell>
          <cell r="AK890">
            <v>14.80382503153087</v>
          </cell>
          <cell r="AL890" t="str">
            <v>NC119</v>
          </cell>
          <cell r="AM890">
            <v>5</v>
          </cell>
          <cell r="AN890" t="str">
            <v>113660</v>
          </cell>
          <cell r="AO890" t="str">
            <v>CuB</v>
          </cell>
          <cell r="AP890" t="str">
            <v>Cecil-Urban land complex, 2 to 8 percent slopes</v>
          </cell>
          <cell r="AQ890" t="str">
            <v>B</v>
          </cell>
          <cell r="AR890">
            <v>1</v>
          </cell>
        </row>
        <row r="891">
          <cell r="AE891">
            <v>159994</v>
          </cell>
          <cell r="AF891">
            <v>18</v>
          </cell>
          <cell r="AG891">
            <v>0</v>
          </cell>
          <cell r="AH891" t="str">
            <v>C</v>
          </cell>
          <cell r="AI891" t="str">
            <v>RCP</v>
          </cell>
          <cell r="AJ891" t="str">
            <v xml:space="preserve"> </v>
          </cell>
          <cell r="AK891">
            <v>402.04034111310608</v>
          </cell>
          <cell r="AL891" t="str">
            <v>NC119</v>
          </cell>
          <cell r="AM891">
            <v>5</v>
          </cell>
          <cell r="AN891" t="str">
            <v>113688</v>
          </cell>
          <cell r="AO891" t="str">
            <v>Ur</v>
          </cell>
          <cell r="AP891" t="str">
            <v>Urban land</v>
          </cell>
          <cell r="AQ891" t="str">
            <v>N/A</v>
          </cell>
          <cell r="AR891">
            <v>4</v>
          </cell>
        </row>
        <row r="892">
          <cell r="AE892">
            <v>160304</v>
          </cell>
          <cell r="AF892">
            <v>15</v>
          </cell>
          <cell r="AG892">
            <v>0</v>
          </cell>
          <cell r="AH892" t="str">
            <v>C</v>
          </cell>
          <cell r="AI892" t="str">
            <v>RCP</v>
          </cell>
          <cell r="AJ892" t="str">
            <v xml:space="preserve"> </v>
          </cell>
          <cell r="AK892">
            <v>64.904920955805565</v>
          </cell>
          <cell r="AL892" t="str">
            <v>NC119</v>
          </cell>
          <cell r="AM892">
            <v>5</v>
          </cell>
          <cell r="AN892" t="str">
            <v>113688</v>
          </cell>
          <cell r="AO892" t="str">
            <v>Ur</v>
          </cell>
          <cell r="AP892" t="str">
            <v>Urban land</v>
          </cell>
          <cell r="AQ892" t="str">
            <v>N/A</v>
          </cell>
          <cell r="AR892">
            <v>4</v>
          </cell>
        </row>
        <row r="893">
          <cell r="AE893">
            <v>160490</v>
          </cell>
          <cell r="AF893">
            <v>15</v>
          </cell>
          <cell r="AG893">
            <v>0</v>
          </cell>
          <cell r="AH893" t="str">
            <v>C</v>
          </cell>
          <cell r="AI893" t="str">
            <v>RCP</v>
          </cell>
          <cell r="AJ893" t="str">
            <v xml:space="preserve"> </v>
          </cell>
          <cell r="AK893">
            <v>17.151785691556899</v>
          </cell>
          <cell r="AL893" t="str">
            <v>NC119</v>
          </cell>
          <cell r="AM893">
            <v>5</v>
          </cell>
          <cell r="AN893" t="str">
            <v>113660</v>
          </cell>
          <cell r="AO893" t="str">
            <v>CuB</v>
          </cell>
          <cell r="AP893" t="str">
            <v>Cecil-Urban land complex, 2 to 8 percent slopes</v>
          </cell>
          <cell r="AQ893" t="str">
            <v>B</v>
          </cell>
          <cell r="AR893">
            <v>1</v>
          </cell>
        </row>
        <row r="894">
          <cell r="AE894">
            <v>160491</v>
          </cell>
          <cell r="AF894">
            <v>15</v>
          </cell>
          <cell r="AG894">
            <v>0</v>
          </cell>
          <cell r="AH894" t="str">
            <v>C</v>
          </cell>
          <cell r="AI894" t="str">
            <v>RCP</v>
          </cell>
          <cell r="AJ894" t="str">
            <v xml:space="preserve"> </v>
          </cell>
          <cell r="AK894">
            <v>51.8807616776053</v>
          </cell>
          <cell r="AL894" t="str">
            <v>NC119</v>
          </cell>
          <cell r="AM894">
            <v>5</v>
          </cell>
          <cell r="AN894" t="str">
            <v>113660</v>
          </cell>
          <cell r="AO894" t="str">
            <v>CuB</v>
          </cell>
          <cell r="AP894" t="str">
            <v>Cecil-Urban land complex, 2 to 8 percent slopes</v>
          </cell>
          <cell r="AQ894" t="str">
            <v>B</v>
          </cell>
          <cell r="AR894">
            <v>1</v>
          </cell>
        </row>
        <row r="895">
          <cell r="AE895">
            <v>160492</v>
          </cell>
          <cell r="AF895">
            <v>15</v>
          </cell>
          <cell r="AG895">
            <v>0</v>
          </cell>
          <cell r="AH895" t="str">
            <v>C</v>
          </cell>
          <cell r="AI895" t="str">
            <v>PE</v>
          </cell>
          <cell r="AJ895" t="str">
            <v xml:space="preserve"> </v>
          </cell>
          <cell r="AK895">
            <v>9.3628465582779867</v>
          </cell>
          <cell r="AL895" t="str">
            <v>NC119</v>
          </cell>
          <cell r="AM895">
            <v>5</v>
          </cell>
          <cell r="AN895" t="str">
            <v>113688</v>
          </cell>
          <cell r="AO895" t="str">
            <v>Ur</v>
          </cell>
          <cell r="AP895" t="str">
            <v>Urban land</v>
          </cell>
          <cell r="AQ895" t="str">
            <v>N/A</v>
          </cell>
          <cell r="AR895">
            <v>4</v>
          </cell>
        </row>
        <row r="896">
          <cell r="AE896">
            <v>160601</v>
          </cell>
          <cell r="AF896">
            <v>15</v>
          </cell>
          <cell r="AG896">
            <v>0</v>
          </cell>
          <cell r="AH896" t="str">
            <v>C</v>
          </cell>
          <cell r="AI896" t="str">
            <v>RCP</v>
          </cell>
          <cell r="AJ896" t="str">
            <v xml:space="preserve"> </v>
          </cell>
          <cell r="AK896">
            <v>230.94980738713789</v>
          </cell>
          <cell r="AL896" t="str">
            <v>NC119</v>
          </cell>
          <cell r="AM896">
            <v>5</v>
          </cell>
          <cell r="AN896" t="str">
            <v>113688</v>
          </cell>
          <cell r="AO896" t="str">
            <v>Ur</v>
          </cell>
          <cell r="AP896" t="str">
            <v>Urban land</v>
          </cell>
          <cell r="AQ896" t="str">
            <v>N/A</v>
          </cell>
          <cell r="AR896">
            <v>4</v>
          </cell>
        </row>
        <row r="897">
          <cell r="AE897">
            <v>160602</v>
          </cell>
          <cell r="AF897">
            <v>15</v>
          </cell>
          <cell r="AG897">
            <v>0</v>
          </cell>
          <cell r="AH897" t="str">
            <v>C</v>
          </cell>
          <cell r="AI897" t="str">
            <v>RCP</v>
          </cell>
          <cell r="AJ897" t="str">
            <v xml:space="preserve"> </v>
          </cell>
          <cell r="AK897">
            <v>9.4552470360229908</v>
          </cell>
          <cell r="AL897" t="str">
            <v>NC119</v>
          </cell>
          <cell r="AM897">
            <v>5</v>
          </cell>
          <cell r="AN897" t="str">
            <v>113688</v>
          </cell>
          <cell r="AO897" t="str">
            <v>Ur</v>
          </cell>
          <cell r="AP897" t="str">
            <v>Urban land</v>
          </cell>
          <cell r="AQ897" t="str">
            <v>N/A</v>
          </cell>
          <cell r="AR897">
            <v>4</v>
          </cell>
        </row>
        <row r="898">
          <cell r="AE898">
            <v>160863</v>
          </cell>
          <cell r="AF898">
            <v>15</v>
          </cell>
          <cell r="AG898">
            <v>0</v>
          </cell>
          <cell r="AH898" t="str">
            <v>C</v>
          </cell>
          <cell r="AI898" t="str">
            <v>RCP</v>
          </cell>
          <cell r="AJ898" t="str">
            <v xml:space="preserve"> </v>
          </cell>
          <cell r="AK898">
            <v>83.120182076320447</v>
          </cell>
          <cell r="AL898" t="str">
            <v>NC119</v>
          </cell>
          <cell r="AM898">
            <v>5</v>
          </cell>
          <cell r="AN898" t="str">
            <v>113688</v>
          </cell>
          <cell r="AO898" t="str">
            <v>Ur</v>
          </cell>
          <cell r="AP898" t="str">
            <v>Urban land</v>
          </cell>
          <cell r="AQ898" t="str">
            <v>N/A</v>
          </cell>
          <cell r="AR898">
            <v>4</v>
          </cell>
        </row>
        <row r="899">
          <cell r="AE899">
            <v>160869</v>
          </cell>
          <cell r="AF899">
            <v>24</v>
          </cell>
          <cell r="AG899">
            <v>0</v>
          </cell>
          <cell r="AH899" t="str">
            <v>C</v>
          </cell>
          <cell r="AI899" t="str">
            <v>RCP</v>
          </cell>
          <cell r="AJ899" t="str">
            <v xml:space="preserve"> </v>
          </cell>
          <cell r="AK899">
            <v>37.620986760047742</v>
          </cell>
          <cell r="AL899" t="str">
            <v>NC119</v>
          </cell>
          <cell r="AM899">
            <v>5</v>
          </cell>
          <cell r="AN899" t="str">
            <v>113660</v>
          </cell>
          <cell r="AO899" t="str">
            <v>CuB</v>
          </cell>
          <cell r="AP899" t="str">
            <v>Cecil-Urban land complex, 2 to 8 percent slopes</v>
          </cell>
          <cell r="AQ899" t="str">
            <v>B</v>
          </cell>
          <cell r="AR899">
            <v>1</v>
          </cell>
        </row>
        <row r="900">
          <cell r="AE900">
            <v>161154</v>
          </cell>
          <cell r="AF900">
            <v>42</v>
          </cell>
          <cell r="AG900">
            <v>0</v>
          </cell>
          <cell r="AH900" t="str">
            <v>C</v>
          </cell>
          <cell r="AI900" t="str">
            <v>CMP</v>
          </cell>
          <cell r="AJ900" t="str">
            <v xml:space="preserve"> </v>
          </cell>
          <cell r="AK900">
            <v>305.97701193868312</v>
          </cell>
          <cell r="AL900" t="str">
            <v>NC119</v>
          </cell>
          <cell r="AM900">
            <v>5</v>
          </cell>
          <cell r="AN900" t="str">
            <v>113688</v>
          </cell>
          <cell r="AO900" t="str">
            <v>Ur</v>
          </cell>
          <cell r="AP900" t="str">
            <v>Urban land</v>
          </cell>
          <cell r="AQ900" t="str">
            <v>N/A</v>
          </cell>
          <cell r="AR900">
            <v>4</v>
          </cell>
        </row>
        <row r="901">
          <cell r="AE901">
            <v>161169</v>
          </cell>
          <cell r="AF901">
            <v>42</v>
          </cell>
          <cell r="AG901">
            <v>0</v>
          </cell>
          <cell r="AH901" t="str">
            <v>C</v>
          </cell>
          <cell r="AI901" t="str">
            <v>CMP</v>
          </cell>
          <cell r="AJ901" t="str">
            <v xml:space="preserve"> </v>
          </cell>
          <cell r="AK901">
            <v>38.092173591684677</v>
          </cell>
          <cell r="AL901" t="str">
            <v>NC119</v>
          </cell>
          <cell r="AM901">
            <v>5</v>
          </cell>
          <cell r="AN901" t="str">
            <v>113688</v>
          </cell>
          <cell r="AO901" t="str">
            <v>Ur</v>
          </cell>
          <cell r="AP901" t="str">
            <v>Urban land</v>
          </cell>
          <cell r="AQ901" t="str">
            <v>N/A</v>
          </cell>
          <cell r="AR901">
            <v>4</v>
          </cell>
        </row>
        <row r="902">
          <cell r="AE902">
            <v>161173</v>
          </cell>
          <cell r="AF902">
            <v>48</v>
          </cell>
          <cell r="AG902">
            <v>0</v>
          </cell>
          <cell r="AH902" t="str">
            <v>C</v>
          </cell>
          <cell r="AI902" t="str">
            <v>RCP</v>
          </cell>
          <cell r="AJ902" t="str">
            <v xml:space="preserve"> </v>
          </cell>
          <cell r="AK902">
            <v>316.7241539857597</v>
          </cell>
          <cell r="AL902" t="str">
            <v>NC119</v>
          </cell>
          <cell r="AM902">
            <v>5</v>
          </cell>
          <cell r="AN902" t="str">
            <v>113688</v>
          </cell>
          <cell r="AO902" t="str">
            <v>Ur</v>
          </cell>
          <cell r="AP902" t="str">
            <v>Urban land</v>
          </cell>
          <cell r="AQ902" t="str">
            <v>N/A</v>
          </cell>
          <cell r="AR902">
            <v>4</v>
          </cell>
        </row>
        <row r="903">
          <cell r="AE903">
            <v>161174</v>
          </cell>
          <cell r="AF903">
            <v>48</v>
          </cell>
          <cell r="AG903">
            <v>0</v>
          </cell>
          <cell r="AH903" t="str">
            <v>C</v>
          </cell>
          <cell r="AI903" t="str">
            <v>RCP</v>
          </cell>
          <cell r="AJ903" t="str">
            <v xml:space="preserve"> </v>
          </cell>
          <cell r="AK903">
            <v>313.01642682384698</v>
          </cell>
          <cell r="AL903" t="str">
            <v>NC119</v>
          </cell>
          <cell r="AM903">
            <v>5</v>
          </cell>
          <cell r="AN903" t="str">
            <v>113688</v>
          </cell>
          <cell r="AO903" t="str">
            <v>Ur</v>
          </cell>
          <cell r="AP903" t="str">
            <v>Urban land</v>
          </cell>
          <cell r="AQ903" t="str">
            <v>N/A</v>
          </cell>
          <cell r="AR903">
            <v>4</v>
          </cell>
        </row>
        <row r="904">
          <cell r="AE904">
            <v>161641</v>
          </cell>
          <cell r="AF904">
            <v>15</v>
          </cell>
          <cell r="AG904">
            <v>0</v>
          </cell>
          <cell r="AH904" t="str">
            <v>C</v>
          </cell>
          <cell r="AI904" t="str">
            <v>RCP</v>
          </cell>
          <cell r="AJ904" t="str">
            <v xml:space="preserve"> </v>
          </cell>
          <cell r="AK904">
            <v>57.960865283062873</v>
          </cell>
          <cell r="AL904" t="str">
            <v>NC119</v>
          </cell>
          <cell r="AM904">
            <v>5</v>
          </cell>
          <cell r="AN904" t="str">
            <v>113688</v>
          </cell>
          <cell r="AO904" t="str">
            <v>Ur</v>
          </cell>
          <cell r="AP904" t="str">
            <v>Urban land</v>
          </cell>
          <cell r="AQ904" t="str">
            <v>N/A</v>
          </cell>
          <cell r="AR904">
            <v>4</v>
          </cell>
        </row>
        <row r="905">
          <cell r="AE905">
            <v>161753</v>
          </cell>
          <cell r="AF905">
            <v>12</v>
          </cell>
          <cell r="AG905">
            <v>0</v>
          </cell>
          <cell r="AH905" t="str">
            <v>C</v>
          </cell>
          <cell r="AI905" t="str">
            <v>PE</v>
          </cell>
          <cell r="AJ905" t="str">
            <v xml:space="preserve"> </v>
          </cell>
          <cell r="AK905">
            <v>66.97675627789765</v>
          </cell>
          <cell r="AL905" t="str">
            <v>NC119</v>
          </cell>
          <cell r="AM905">
            <v>5</v>
          </cell>
          <cell r="AN905" t="str">
            <v>113688</v>
          </cell>
          <cell r="AO905" t="str">
            <v>Ur</v>
          </cell>
          <cell r="AP905" t="str">
            <v>Urban land</v>
          </cell>
          <cell r="AQ905" t="str">
            <v>N/A</v>
          </cell>
          <cell r="AR905">
            <v>4</v>
          </cell>
        </row>
        <row r="906">
          <cell r="AE906">
            <v>161767</v>
          </cell>
          <cell r="AF906">
            <v>24</v>
          </cell>
          <cell r="AG906">
            <v>0</v>
          </cell>
          <cell r="AH906" t="str">
            <v>C</v>
          </cell>
          <cell r="AI906" t="str">
            <v>RCP</v>
          </cell>
          <cell r="AJ906" t="str">
            <v xml:space="preserve"> </v>
          </cell>
          <cell r="AK906">
            <v>132.1032709822571</v>
          </cell>
          <cell r="AL906" t="str">
            <v>NC119</v>
          </cell>
          <cell r="AM906">
            <v>5</v>
          </cell>
          <cell r="AN906" t="str">
            <v>113688</v>
          </cell>
          <cell r="AO906" t="str">
            <v>Ur</v>
          </cell>
          <cell r="AP906" t="str">
            <v>Urban land</v>
          </cell>
          <cell r="AQ906" t="str">
            <v>N/A</v>
          </cell>
          <cell r="AR906">
            <v>4</v>
          </cell>
        </row>
        <row r="907">
          <cell r="AE907">
            <v>161793</v>
          </cell>
          <cell r="AF907">
            <v>24</v>
          </cell>
          <cell r="AG907">
            <v>0</v>
          </cell>
          <cell r="AH907" t="str">
            <v>C</v>
          </cell>
          <cell r="AI907" t="str">
            <v>RCP</v>
          </cell>
          <cell r="AJ907" t="str">
            <v xml:space="preserve"> </v>
          </cell>
          <cell r="AK907">
            <v>155.5759303264399</v>
          </cell>
          <cell r="AL907" t="str">
            <v>NC119</v>
          </cell>
          <cell r="AM907">
            <v>5</v>
          </cell>
          <cell r="AN907" t="str">
            <v>113660</v>
          </cell>
          <cell r="AO907" t="str">
            <v>CuB</v>
          </cell>
          <cell r="AP907" t="str">
            <v>Cecil-Urban land complex, 2 to 8 percent slopes</v>
          </cell>
          <cell r="AQ907" t="str">
            <v>B</v>
          </cell>
          <cell r="AR907">
            <v>1</v>
          </cell>
        </row>
        <row r="908">
          <cell r="AE908">
            <v>161959</v>
          </cell>
          <cell r="AF908">
            <v>12</v>
          </cell>
          <cell r="AG908">
            <v>0</v>
          </cell>
          <cell r="AH908" t="str">
            <v>C</v>
          </cell>
          <cell r="AI908" t="str">
            <v>RCP</v>
          </cell>
          <cell r="AJ908" t="str">
            <v xml:space="preserve"> </v>
          </cell>
          <cell r="AK908">
            <v>260.74951630240349</v>
          </cell>
          <cell r="AL908" t="str">
            <v>NC119</v>
          </cell>
          <cell r="AM908">
            <v>5</v>
          </cell>
          <cell r="AN908" t="str">
            <v>113688</v>
          </cell>
          <cell r="AO908" t="str">
            <v>Ur</v>
          </cell>
          <cell r="AP908" t="str">
            <v>Urban land</v>
          </cell>
          <cell r="AQ908" t="str">
            <v>N/A</v>
          </cell>
          <cell r="AR908">
            <v>4</v>
          </cell>
        </row>
        <row r="909">
          <cell r="AE909">
            <v>162244</v>
          </cell>
          <cell r="AF909">
            <v>15</v>
          </cell>
          <cell r="AG909">
            <v>0</v>
          </cell>
          <cell r="AH909" t="str">
            <v>C</v>
          </cell>
          <cell r="AI909" t="str">
            <v>RCP</v>
          </cell>
          <cell r="AJ909" t="str">
            <v xml:space="preserve"> </v>
          </cell>
          <cell r="AK909">
            <v>35.749487870342037</v>
          </cell>
          <cell r="AL909" t="str">
            <v>NC119</v>
          </cell>
          <cell r="AM909">
            <v>5</v>
          </cell>
          <cell r="AN909" t="str">
            <v>113660</v>
          </cell>
          <cell r="AO909" t="str">
            <v>CuB</v>
          </cell>
          <cell r="AP909" t="str">
            <v>Cecil-Urban land complex, 2 to 8 percent slopes</v>
          </cell>
          <cell r="AQ909" t="str">
            <v>B</v>
          </cell>
          <cell r="AR909">
            <v>1</v>
          </cell>
        </row>
        <row r="910">
          <cell r="AE910">
            <v>162380</v>
          </cell>
          <cell r="AF910">
            <v>18</v>
          </cell>
          <cell r="AG910">
            <v>0</v>
          </cell>
          <cell r="AH910" t="str">
            <v>C</v>
          </cell>
          <cell r="AI910" t="str">
            <v>RCP</v>
          </cell>
          <cell r="AJ910" t="str">
            <v xml:space="preserve"> </v>
          </cell>
          <cell r="AK910">
            <v>174.18497481018071</v>
          </cell>
          <cell r="AL910" t="str">
            <v>NC119</v>
          </cell>
          <cell r="AM910">
            <v>5</v>
          </cell>
          <cell r="AN910" t="str">
            <v>113658</v>
          </cell>
          <cell r="AO910" t="str">
            <v>CeB2</v>
          </cell>
          <cell r="AP910" t="str">
            <v>Cecil sandy clay loam, 2 to 8 percent slopes, eroded</v>
          </cell>
          <cell r="AQ910" t="str">
            <v>B</v>
          </cell>
          <cell r="AR910">
            <v>1</v>
          </cell>
        </row>
        <row r="911">
          <cell r="AE911">
            <v>162381</v>
          </cell>
          <cell r="AF911">
            <v>15</v>
          </cell>
          <cell r="AG911">
            <v>0</v>
          </cell>
          <cell r="AH911" t="str">
            <v>C</v>
          </cell>
          <cell r="AI911" t="str">
            <v>RCP</v>
          </cell>
          <cell r="AJ911" t="str">
            <v xml:space="preserve"> </v>
          </cell>
          <cell r="AK911">
            <v>86.428970311859217</v>
          </cell>
          <cell r="AL911" t="str">
            <v>NC119</v>
          </cell>
          <cell r="AM911">
            <v>5</v>
          </cell>
          <cell r="AN911" t="str">
            <v>113658</v>
          </cell>
          <cell r="AO911" t="str">
            <v>CeB2</v>
          </cell>
          <cell r="AP911" t="str">
            <v>Cecil sandy clay loam, 2 to 8 percent slopes, eroded</v>
          </cell>
          <cell r="AQ911" t="str">
            <v>B</v>
          </cell>
          <cell r="AR911">
            <v>1</v>
          </cell>
        </row>
        <row r="912">
          <cell r="AE912">
            <v>162420</v>
          </cell>
          <cell r="AF912">
            <v>12</v>
          </cell>
          <cell r="AG912">
            <v>0</v>
          </cell>
          <cell r="AH912" t="str">
            <v>C</v>
          </cell>
          <cell r="AI912" t="str">
            <v>CMP</v>
          </cell>
          <cell r="AJ912" t="str">
            <v xml:space="preserve"> </v>
          </cell>
          <cell r="AK912">
            <v>35.252450031733112</v>
          </cell>
          <cell r="AL912" t="str">
            <v>NC119</v>
          </cell>
          <cell r="AM912">
            <v>5</v>
          </cell>
          <cell r="AN912" t="str">
            <v>113658</v>
          </cell>
          <cell r="AO912" t="str">
            <v>CeB2</v>
          </cell>
          <cell r="AP912" t="str">
            <v>Cecil sandy clay loam, 2 to 8 percent slopes, eroded</v>
          </cell>
          <cell r="AQ912" t="str">
            <v>B</v>
          </cell>
          <cell r="AR912">
            <v>1</v>
          </cell>
        </row>
        <row r="913">
          <cell r="AE913">
            <v>162440</v>
          </cell>
          <cell r="AF913">
            <v>15</v>
          </cell>
          <cell r="AG913">
            <v>0</v>
          </cell>
          <cell r="AH913" t="str">
            <v>C</v>
          </cell>
          <cell r="AI913" t="str">
            <v>RCP</v>
          </cell>
          <cell r="AJ913" t="str">
            <v xml:space="preserve"> </v>
          </cell>
          <cell r="AK913">
            <v>141.78697375593401</v>
          </cell>
          <cell r="AL913" t="str">
            <v>NC119</v>
          </cell>
          <cell r="AM913">
            <v>5</v>
          </cell>
          <cell r="AN913" t="str">
            <v>113659</v>
          </cell>
          <cell r="AO913" t="str">
            <v>CeD2</v>
          </cell>
          <cell r="AP913" t="str">
            <v>Cecil sandy clay loam, 8 to 15 percent slopes, eroded</v>
          </cell>
          <cell r="AQ913" t="str">
            <v>B</v>
          </cell>
          <cell r="AR913">
            <v>1</v>
          </cell>
        </row>
        <row r="914">
          <cell r="AE914">
            <v>162593</v>
          </cell>
          <cell r="AF914">
            <v>24</v>
          </cell>
          <cell r="AG914">
            <v>0</v>
          </cell>
          <cell r="AH914" t="str">
            <v>C</v>
          </cell>
          <cell r="AI914" t="str">
            <v>RCP</v>
          </cell>
          <cell r="AJ914" t="str">
            <v xml:space="preserve"> </v>
          </cell>
          <cell r="AK914">
            <v>136.4974112049689</v>
          </cell>
          <cell r="AL914" t="str">
            <v>NC119</v>
          </cell>
          <cell r="AM914">
            <v>5</v>
          </cell>
          <cell r="AN914" t="str">
            <v>113659</v>
          </cell>
          <cell r="AO914" t="str">
            <v>CeD2</v>
          </cell>
          <cell r="AP914" t="str">
            <v>Cecil sandy clay loam, 8 to 15 percent slopes, eroded</v>
          </cell>
          <cell r="AQ914" t="str">
            <v>B</v>
          </cell>
          <cell r="AR914">
            <v>1</v>
          </cell>
        </row>
        <row r="915">
          <cell r="AE915">
            <v>162931</v>
          </cell>
          <cell r="AF915">
            <v>15</v>
          </cell>
          <cell r="AG915">
            <v>0</v>
          </cell>
          <cell r="AH915" t="str">
            <v>C</v>
          </cell>
          <cell r="AI915" t="str">
            <v>RCP</v>
          </cell>
          <cell r="AJ915" t="str">
            <v xml:space="preserve"> </v>
          </cell>
          <cell r="AK915">
            <v>27.799888059193002</v>
          </cell>
          <cell r="AL915" t="str">
            <v>NC119</v>
          </cell>
          <cell r="AM915">
            <v>5</v>
          </cell>
          <cell r="AN915" t="str">
            <v>113677</v>
          </cell>
          <cell r="AO915" t="str">
            <v>MO</v>
          </cell>
          <cell r="AP915" t="str">
            <v>Monacan loam</v>
          </cell>
          <cell r="AQ915" t="str">
            <v>C</v>
          </cell>
          <cell r="AR915">
            <v>2</v>
          </cell>
        </row>
        <row r="916">
          <cell r="AE916">
            <v>163025</v>
          </cell>
          <cell r="AF916">
            <v>15</v>
          </cell>
          <cell r="AG916">
            <v>0</v>
          </cell>
          <cell r="AH916" t="str">
            <v>C</v>
          </cell>
          <cell r="AI916" t="str">
            <v>RCP</v>
          </cell>
          <cell r="AJ916" t="str">
            <v xml:space="preserve"> </v>
          </cell>
          <cell r="AK916">
            <v>68.989297392109108</v>
          </cell>
          <cell r="AL916" t="str">
            <v>NC119</v>
          </cell>
          <cell r="AM916">
            <v>5</v>
          </cell>
          <cell r="AN916" t="str">
            <v>113659</v>
          </cell>
          <cell r="AO916" t="str">
            <v>CeD2</v>
          </cell>
          <cell r="AP916" t="str">
            <v>Cecil sandy clay loam, 8 to 15 percent slopes, eroded</v>
          </cell>
          <cell r="AQ916" t="str">
            <v>B</v>
          </cell>
          <cell r="AR916">
            <v>1</v>
          </cell>
        </row>
        <row r="917">
          <cell r="AE917">
            <v>163142</v>
          </cell>
          <cell r="AF917">
            <v>64</v>
          </cell>
          <cell r="AG917">
            <v>74</v>
          </cell>
          <cell r="AH917" t="str">
            <v>R</v>
          </cell>
          <cell r="AI917" t="str">
            <v>XXX</v>
          </cell>
          <cell r="AJ917" t="str">
            <v>Stone</v>
          </cell>
          <cell r="AK917">
            <v>368.1613592043588</v>
          </cell>
          <cell r="AL917" t="str">
            <v>NC119</v>
          </cell>
          <cell r="AM917">
            <v>5</v>
          </cell>
          <cell r="AN917" t="str">
            <v>113688</v>
          </cell>
          <cell r="AO917" t="str">
            <v>Ur</v>
          </cell>
          <cell r="AP917" t="str">
            <v>Urban land</v>
          </cell>
          <cell r="AQ917" t="str">
            <v>N/A</v>
          </cell>
          <cell r="AR917">
            <v>4</v>
          </cell>
        </row>
        <row r="918">
          <cell r="AE918">
            <v>163167</v>
          </cell>
          <cell r="AF918">
            <v>18</v>
          </cell>
          <cell r="AG918">
            <v>0</v>
          </cell>
          <cell r="AH918" t="str">
            <v>C</v>
          </cell>
          <cell r="AI918" t="str">
            <v>RCP</v>
          </cell>
          <cell r="AJ918" t="str">
            <v xml:space="preserve"> </v>
          </cell>
          <cell r="AK918">
            <v>42.7206212688275</v>
          </cell>
          <cell r="AL918" t="str">
            <v>NC119</v>
          </cell>
          <cell r="AM918">
            <v>5</v>
          </cell>
          <cell r="AN918" t="str">
            <v>113674</v>
          </cell>
          <cell r="AO918" t="str">
            <v>IrB</v>
          </cell>
          <cell r="AP918" t="str">
            <v>Iredell fine sandy loam, 1 to 8 percent slopes</v>
          </cell>
          <cell r="AQ918" t="str">
            <v>C/D</v>
          </cell>
          <cell r="AR918">
            <v>3</v>
          </cell>
        </row>
        <row r="919">
          <cell r="AE919">
            <v>163215</v>
          </cell>
          <cell r="AF919">
            <v>18</v>
          </cell>
          <cell r="AG919">
            <v>0</v>
          </cell>
          <cell r="AH919" t="str">
            <v>C</v>
          </cell>
          <cell r="AI919" t="str">
            <v>RCP</v>
          </cell>
          <cell r="AJ919" t="str">
            <v xml:space="preserve"> </v>
          </cell>
          <cell r="AK919">
            <v>21.00625080806385</v>
          </cell>
          <cell r="AL919" t="str">
            <v>NC119</v>
          </cell>
          <cell r="AM919">
            <v>5</v>
          </cell>
          <cell r="AN919" t="str">
            <v>113677</v>
          </cell>
          <cell r="AO919" t="str">
            <v>MO</v>
          </cell>
          <cell r="AP919" t="str">
            <v>Monacan loam</v>
          </cell>
          <cell r="AQ919" t="str">
            <v>C</v>
          </cell>
          <cell r="AR919">
            <v>2</v>
          </cell>
        </row>
        <row r="920">
          <cell r="AE920">
            <v>163216</v>
          </cell>
          <cell r="AF920">
            <v>72</v>
          </cell>
          <cell r="AG920">
            <v>0</v>
          </cell>
          <cell r="AH920" t="str">
            <v>C</v>
          </cell>
          <cell r="AI920" t="str">
            <v>CMP</v>
          </cell>
          <cell r="AJ920" t="str">
            <v xml:space="preserve"> </v>
          </cell>
          <cell r="AK920">
            <v>58.163750588630812</v>
          </cell>
          <cell r="AL920" t="str">
            <v>NC119</v>
          </cell>
          <cell r="AM920">
            <v>5</v>
          </cell>
          <cell r="AN920" t="str">
            <v>113677</v>
          </cell>
          <cell r="AO920" t="str">
            <v>MO</v>
          </cell>
          <cell r="AP920" t="str">
            <v>Monacan loam</v>
          </cell>
          <cell r="AQ920" t="str">
            <v>C</v>
          </cell>
          <cell r="AR920">
            <v>2</v>
          </cell>
        </row>
        <row r="921">
          <cell r="AE921">
            <v>163384</v>
          </cell>
          <cell r="AF921">
            <v>60</v>
          </cell>
          <cell r="AG921">
            <v>84</v>
          </cell>
          <cell r="AH921" t="str">
            <v>O</v>
          </cell>
          <cell r="AI921" t="str">
            <v>CMP</v>
          </cell>
          <cell r="AJ921" t="str">
            <v xml:space="preserve"> </v>
          </cell>
          <cell r="AK921">
            <v>133.65557383000541</v>
          </cell>
          <cell r="AL921" t="str">
            <v>NC119</v>
          </cell>
          <cell r="AM921">
            <v>5</v>
          </cell>
          <cell r="AN921" t="str">
            <v>113671</v>
          </cell>
          <cell r="AO921" t="str">
            <v>HeB</v>
          </cell>
          <cell r="AP921" t="str">
            <v>Helena sandy loam, 2 to 8 percent slopes</v>
          </cell>
          <cell r="AQ921" t="str">
            <v>C</v>
          </cell>
          <cell r="AR921">
            <v>2</v>
          </cell>
        </row>
        <row r="922">
          <cell r="AE922">
            <v>163592</v>
          </cell>
          <cell r="AF922">
            <v>54</v>
          </cell>
          <cell r="AG922">
            <v>0</v>
          </cell>
          <cell r="AH922" t="str">
            <v>C</v>
          </cell>
          <cell r="AI922" t="str">
            <v>RCP</v>
          </cell>
          <cell r="AJ922" t="str">
            <v xml:space="preserve"> </v>
          </cell>
          <cell r="AK922">
            <v>117.0302956225932</v>
          </cell>
          <cell r="AL922" t="str">
            <v>NC119</v>
          </cell>
          <cell r="AM922">
            <v>5</v>
          </cell>
          <cell r="AN922" t="str">
            <v>113671</v>
          </cell>
          <cell r="AO922" t="str">
            <v>HeB</v>
          </cell>
          <cell r="AP922" t="str">
            <v>Helena sandy loam, 2 to 8 percent slopes</v>
          </cell>
          <cell r="AQ922" t="str">
            <v>C</v>
          </cell>
          <cell r="AR922">
            <v>2</v>
          </cell>
        </row>
        <row r="923">
          <cell r="AE923">
            <v>163593</v>
          </cell>
          <cell r="AF923">
            <v>60</v>
          </cell>
          <cell r="AG923">
            <v>0</v>
          </cell>
          <cell r="AH923" t="str">
            <v>C</v>
          </cell>
          <cell r="AI923" t="str">
            <v>RCP</v>
          </cell>
          <cell r="AJ923" t="str">
            <v xml:space="preserve"> </v>
          </cell>
          <cell r="AK923">
            <v>67.783688537911672</v>
          </cell>
          <cell r="AL923" t="str">
            <v>NC119</v>
          </cell>
          <cell r="AM923">
            <v>5</v>
          </cell>
          <cell r="AN923" t="str">
            <v>113671</v>
          </cell>
          <cell r="AO923" t="str">
            <v>HeB</v>
          </cell>
          <cell r="AP923" t="str">
            <v>Helena sandy loam, 2 to 8 percent slopes</v>
          </cell>
          <cell r="AQ923" t="str">
            <v>C</v>
          </cell>
          <cell r="AR923">
            <v>2</v>
          </cell>
        </row>
        <row r="924">
          <cell r="AE924">
            <v>165953</v>
          </cell>
          <cell r="AF924">
            <v>12</v>
          </cell>
          <cell r="AG924">
            <v>0</v>
          </cell>
          <cell r="AH924" t="str">
            <v>C</v>
          </cell>
          <cell r="AI924" t="str">
            <v>VCP</v>
          </cell>
          <cell r="AJ924" t="str">
            <v xml:space="preserve"> </v>
          </cell>
          <cell r="AK924">
            <v>36.720346497366201</v>
          </cell>
          <cell r="AL924" t="str">
            <v>NC119</v>
          </cell>
          <cell r="AM924">
            <v>5</v>
          </cell>
          <cell r="AN924" t="str">
            <v>113660</v>
          </cell>
          <cell r="AO924" t="str">
            <v>CuB</v>
          </cell>
          <cell r="AP924" t="str">
            <v>Cecil-Urban land complex, 2 to 8 percent slopes</v>
          </cell>
          <cell r="AQ924" t="str">
            <v>B</v>
          </cell>
          <cell r="AR924">
            <v>1</v>
          </cell>
        </row>
        <row r="925">
          <cell r="AE925">
            <v>166004</v>
          </cell>
          <cell r="AF925">
            <v>15</v>
          </cell>
          <cell r="AG925">
            <v>0</v>
          </cell>
          <cell r="AH925" t="str">
            <v>C</v>
          </cell>
          <cell r="AI925" t="str">
            <v>RCP</v>
          </cell>
          <cell r="AJ925" t="str">
            <v xml:space="preserve"> </v>
          </cell>
          <cell r="AK925">
            <v>31.919726918578139</v>
          </cell>
          <cell r="AL925" t="str">
            <v>NC119</v>
          </cell>
          <cell r="AM925">
            <v>5</v>
          </cell>
          <cell r="AN925" t="str">
            <v>113660</v>
          </cell>
          <cell r="AO925" t="str">
            <v>CuB</v>
          </cell>
          <cell r="AP925" t="str">
            <v>Cecil-Urban land complex, 2 to 8 percent slopes</v>
          </cell>
          <cell r="AQ925" t="str">
            <v>B</v>
          </cell>
          <cell r="AR925">
            <v>1</v>
          </cell>
        </row>
        <row r="926">
          <cell r="AE926">
            <v>166077</v>
          </cell>
          <cell r="AF926">
            <v>18</v>
          </cell>
          <cell r="AG926">
            <v>0</v>
          </cell>
          <cell r="AH926" t="str">
            <v>C</v>
          </cell>
          <cell r="AI926" t="str">
            <v>RCP</v>
          </cell>
          <cell r="AJ926" t="str">
            <v xml:space="preserve"> </v>
          </cell>
          <cell r="AK926">
            <v>35.530442034498463</v>
          </cell>
          <cell r="AL926" t="str">
            <v>NC119</v>
          </cell>
          <cell r="AM926">
            <v>5</v>
          </cell>
          <cell r="AN926" t="str">
            <v>113660</v>
          </cell>
          <cell r="AO926" t="str">
            <v>CuB</v>
          </cell>
          <cell r="AP926" t="str">
            <v>Cecil-Urban land complex, 2 to 8 percent slopes</v>
          </cell>
          <cell r="AQ926" t="str">
            <v>B</v>
          </cell>
          <cell r="AR926">
            <v>1</v>
          </cell>
        </row>
        <row r="927">
          <cell r="AE927">
            <v>166139</v>
          </cell>
          <cell r="AF927">
            <v>36</v>
          </cell>
          <cell r="AG927">
            <v>0</v>
          </cell>
          <cell r="AH927" t="str">
            <v>C</v>
          </cell>
          <cell r="AI927" t="str">
            <v>PE</v>
          </cell>
          <cell r="AJ927" t="str">
            <v xml:space="preserve"> </v>
          </cell>
          <cell r="AK927">
            <v>10.558812686185311</v>
          </cell>
          <cell r="AL927" t="str">
            <v>NC119</v>
          </cell>
          <cell r="AM927">
            <v>5</v>
          </cell>
          <cell r="AN927" t="str">
            <v>113671</v>
          </cell>
          <cell r="AO927" t="str">
            <v>HeB</v>
          </cell>
          <cell r="AP927" t="str">
            <v>Helena sandy loam, 2 to 8 percent slopes</v>
          </cell>
          <cell r="AQ927" t="str">
            <v>C</v>
          </cell>
          <cell r="AR927">
            <v>2</v>
          </cell>
        </row>
        <row r="928">
          <cell r="AE928">
            <v>166202</v>
          </cell>
          <cell r="AF928">
            <v>15</v>
          </cell>
          <cell r="AG928">
            <v>0</v>
          </cell>
          <cell r="AH928" t="str">
            <v>C</v>
          </cell>
          <cell r="AI928" t="str">
            <v>RCP</v>
          </cell>
          <cell r="AJ928" t="str">
            <v xml:space="preserve"> </v>
          </cell>
          <cell r="AK928">
            <v>31.213405138364362</v>
          </cell>
          <cell r="AL928" t="str">
            <v>NC119</v>
          </cell>
          <cell r="AM928">
            <v>5</v>
          </cell>
          <cell r="AN928" t="str">
            <v>113688</v>
          </cell>
          <cell r="AO928" t="str">
            <v>Ur</v>
          </cell>
          <cell r="AP928" t="str">
            <v>Urban land</v>
          </cell>
          <cell r="AQ928" t="str">
            <v>N/A</v>
          </cell>
          <cell r="AR928">
            <v>4</v>
          </cell>
        </row>
        <row r="929">
          <cell r="AE929">
            <v>166216</v>
          </cell>
          <cell r="AF929">
            <v>18</v>
          </cell>
          <cell r="AG929">
            <v>0</v>
          </cell>
          <cell r="AH929" t="str">
            <v>C</v>
          </cell>
          <cell r="AI929" t="str">
            <v>RCP</v>
          </cell>
          <cell r="AJ929" t="str">
            <v xml:space="preserve"> </v>
          </cell>
          <cell r="AK929">
            <v>222.8474344917972</v>
          </cell>
          <cell r="AL929" t="str">
            <v>NC119</v>
          </cell>
          <cell r="AM929">
            <v>5</v>
          </cell>
          <cell r="AN929" t="str">
            <v>113688</v>
          </cell>
          <cell r="AO929" t="str">
            <v>Ur</v>
          </cell>
          <cell r="AP929" t="str">
            <v>Urban land</v>
          </cell>
          <cell r="AQ929" t="str">
            <v>N/A</v>
          </cell>
          <cell r="AR929">
            <v>4</v>
          </cell>
        </row>
        <row r="930">
          <cell r="AE930">
            <v>166265</v>
          </cell>
          <cell r="AF930">
            <v>24</v>
          </cell>
          <cell r="AG930">
            <v>0</v>
          </cell>
          <cell r="AH930" t="str">
            <v>C</v>
          </cell>
          <cell r="AI930" t="str">
            <v>RCP</v>
          </cell>
          <cell r="AJ930" t="str">
            <v xml:space="preserve"> </v>
          </cell>
          <cell r="AK930">
            <v>329.25098741153499</v>
          </cell>
          <cell r="AL930" t="str">
            <v>NC119</v>
          </cell>
          <cell r="AM930">
            <v>5</v>
          </cell>
          <cell r="AN930" t="str">
            <v>113660</v>
          </cell>
          <cell r="AO930" t="str">
            <v>CuB</v>
          </cell>
          <cell r="AP930" t="str">
            <v>Cecil-Urban land complex, 2 to 8 percent slopes</v>
          </cell>
          <cell r="AQ930" t="str">
            <v>B</v>
          </cell>
          <cell r="AR930">
            <v>1</v>
          </cell>
        </row>
        <row r="931">
          <cell r="AE931">
            <v>166344</v>
          </cell>
          <cell r="AF931">
            <v>15</v>
          </cell>
          <cell r="AG931">
            <v>0</v>
          </cell>
          <cell r="AH931" t="str">
            <v>C</v>
          </cell>
          <cell r="AI931" t="str">
            <v>RCP</v>
          </cell>
          <cell r="AJ931" t="str">
            <v xml:space="preserve"> </v>
          </cell>
          <cell r="AK931">
            <v>17.462011659009491</v>
          </cell>
          <cell r="AL931" t="str">
            <v>NC119</v>
          </cell>
          <cell r="AM931">
            <v>5</v>
          </cell>
          <cell r="AN931" t="str">
            <v>113660</v>
          </cell>
          <cell r="AO931" t="str">
            <v>CuB</v>
          </cell>
          <cell r="AP931" t="str">
            <v>Cecil-Urban land complex, 2 to 8 percent slopes</v>
          </cell>
          <cell r="AQ931" t="str">
            <v>B</v>
          </cell>
          <cell r="AR931">
            <v>1</v>
          </cell>
        </row>
        <row r="932">
          <cell r="AE932">
            <v>166346</v>
          </cell>
          <cell r="AF932">
            <v>15</v>
          </cell>
          <cell r="AG932">
            <v>0</v>
          </cell>
          <cell r="AH932" t="str">
            <v>C</v>
          </cell>
          <cell r="AI932" t="str">
            <v>RCP</v>
          </cell>
          <cell r="AJ932" t="str">
            <v xml:space="preserve"> </v>
          </cell>
          <cell r="AK932">
            <v>40.150332244578671</v>
          </cell>
          <cell r="AL932" t="str">
            <v>NC119</v>
          </cell>
          <cell r="AM932">
            <v>5</v>
          </cell>
          <cell r="AN932" t="str">
            <v>113660</v>
          </cell>
          <cell r="AO932" t="str">
            <v>CuB</v>
          </cell>
          <cell r="AP932" t="str">
            <v>Cecil-Urban land complex, 2 to 8 percent slopes</v>
          </cell>
          <cell r="AQ932" t="str">
            <v>B</v>
          </cell>
          <cell r="AR932">
            <v>1</v>
          </cell>
        </row>
        <row r="933">
          <cell r="AE933">
            <v>166487</v>
          </cell>
          <cell r="AF933">
            <v>18</v>
          </cell>
          <cell r="AG933">
            <v>0</v>
          </cell>
          <cell r="AH933" t="str">
            <v>C</v>
          </cell>
          <cell r="AI933" t="str">
            <v>RCP</v>
          </cell>
          <cell r="AJ933" t="str">
            <v xml:space="preserve"> </v>
          </cell>
          <cell r="AK933">
            <v>439.89407605002361</v>
          </cell>
          <cell r="AL933" t="str">
            <v>NC119</v>
          </cell>
          <cell r="AM933">
            <v>5</v>
          </cell>
          <cell r="AN933" t="str">
            <v>113660</v>
          </cell>
          <cell r="AO933" t="str">
            <v>CuB</v>
          </cell>
          <cell r="AP933" t="str">
            <v>Cecil-Urban land complex, 2 to 8 percent slopes</v>
          </cell>
          <cell r="AQ933" t="str">
            <v>B</v>
          </cell>
          <cell r="AR933">
            <v>1</v>
          </cell>
        </row>
        <row r="934">
          <cell r="AE934">
            <v>166512</v>
          </cell>
          <cell r="AF934">
            <v>15</v>
          </cell>
          <cell r="AG934">
            <v>0</v>
          </cell>
          <cell r="AH934" t="str">
            <v>C</v>
          </cell>
          <cell r="AI934" t="str">
            <v>RCP</v>
          </cell>
          <cell r="AJ934" t="str">
            <v xml:space="preserve"> </v>
          </cell>
          <cell r="AK934">
            <v>25.526864004789459</v>
          </cell>
          <cell r="AL934" t="str">
            <v>NC119</v>
          </cell>
          <cell r="AM934">
            <v>5</v>
          </cell>
          <cell r="AN934" t="str">
            <v>113660</v>
          </cell>
          <cell r="AO934" t="str">
            <v>CuB</v>
          </cell>
          <cell r="AP934" t="str">
            <v>Cecil-Urban land complex, 2 to 8 percent slopes</v>
          </cell>
          <cell r="AQ934" t="str">
            <v>B</v>
          </cell>
          <cell r="AR934">
            <v>1</v>
          </cell>
        </row>
        <row r="935">
          <cell r="AE935">
            <v>166582</v>
          </cell>
          <cell r="AF935">
            <v>36</v>
          </cell>
          <cell r="AG935">
            <v>0</v>
          </cell>
          <cell r="AH935" t="str">
            <v>C</v>
          </cell>
          <cell r="AI935" t="str">
            <v>RCP</v>
          </cell>
          <cell r="AJ935" t="str">
            <v xml:space="preserve"> </v>
          </cell>
          <cell r="AK935">
            <v>87.744645018949839</v>
          </cell>
          <cell r="AL935" t="str">
            <v>NC119</v>
          </cell>
          <cell r="AM935">
            <v>5</v>
          </cell>
          <cell r="AN935" t="str">
            <v>113688</v>
          </cell>
          <cell r="AO935" t="str">
            <v>Ur</v>
          </cell>
          <cell r="AP935" t="str">
            <v>Urban land</v>
          </cell>
          <cell r="AQ935" t="str">
            <v>N/A</v>
          </cell>
          <cell r="AR935">
            <v>4</v>
          </cell>
        </row>
        <row r="936">
          <cell r="AE936">
            <v>167483</v>
          </cell>
          <cell r="AF936">
            <v>15</v>
          </cell>
          <cell r="AG936">
            <v>0</v>
          </cell>
          <cell r="AH936" t="str">
            <v>C</v>
          </cell>
          <cell r="AI936" t="str">
            <v>RCP</v>
          </cell>
          <cell r="AJ936" t="str">
            <v xml:space="preserve"> </v>
          </cell>
          <cell r="AK936">
            <v>110.1287781124631</v>
          </cell>
          <cell r="AL936" t="str">
            <v>NC119</v>
          </cell>
          <cell r="AM936">
            <v>5</v>
          </cell>
          <cell r="AN936" t="str">
            <v>113694</v>
          </cell>
          <cell r="AO936" t="str">
            <v>WkE</v>
          </cell>
          <cell r="AP936" t="str">
            <v>Wilkes loam, 15 to 25 percent slopes</v>
          </cell>
          <cell r="AQ936" t="str">
            <v>D</v>
          </cell>
          <cell r="AR936">
            <v>4</v>
          </cell>
        </row>
        <row r="937">
          <cell r="AE937">
            <v>167650</v>
          </cell>
          <cell r="AF937">
            <v>15</v>
          </cell>
          <cell r="AG937">
            <v>0</v>
          </cell>
          <cell r="AH937" t="str">
            <v>C</v>
          </cell>
          <cell r="AI937" t="str">
            <v>RCP</v>
          </cell>
          <cell r="AJ937" t="str">
            <v xml:space="preserve"> </v>
          </cell>
          <cell r="AK937">
            <v>152.98624216540441</v>
          </cell>
          <cell r="AL937" t="str">
            <v>NC119</v>
          </cell>
          <cell r="AM937">
            <v>5</v>
          </cell>
          <cell r="AN937" t="str">
            <v>113681</v>
          </cell>
          <cell r="AO937" t="str">
            <v>MkB</v>
          </cell>
          <cell r="AP937" t="str">
            <v>Mecklenburg-Urban land complex, 2 to 8 percent slopes</v>
          </cell>
          <cell r="AQ937" t="str">
            <v>C</v>
          </cell>
          <cell r="AR937">
            <v>2</v>
          </cell>
        </row>
        <row r="938">
          <cell r="AE938">
            <v>168120</v>
          </cell>
          <cell r="AF938">
            <v>60</v>
          </cell>
          <cell r="AG938">
            <v>0</v>
          </cell>
          <cell r="AH938" t="str">
            <v>C</v>
          </cell>
          <cell r="AI938" t="str">
            <v>RCP</v>
          </cell>
          <cell r="AJ938" t="str">
            <v xml:space="preserve"> </v>
          </cell>
          <cell r="AK938">
            <v>179.62844245360259</v>
          </cell>
          <cell r="AL938" t="str">
            <v>NC119</v>
          </cell>
          <cell r="AM938">
            <v>5</v>
          </cell>
          <cell r="AN938" t="str">
            <v>113674</v>
          </cell>
          <cell r="AO938" t="str">
            <v>IrB</v>
          </cell>
          <cell r="AP938" t="str">
            <v>Iredell fine sandy loam, 1 to 8 percent slopes</v>
          </cell>
          <cell r="AQ938" t="str">
            <v>C/D</v>
          </cell>
          <cell r="AR938">
            <v>3</v>
          </cell>
        </row>
        <row r="939">
          <cell r="AE939">
            <v>168437</v>
          </cell>
          <cell r="AF939">
            <v>24</v>
          </cell>
          <cell r="AG939">
            <v>0</v>
          </cell>
          <cell r="AH939" t="str">
            <v>C</v>
          </cell>
          <cell r="AI939" t="str">
            <v>RCP</v>
          </cell>
          <cell r="AJ939" t="str">
            <v xml:space="preserve"> </v>
          </cell>
          <cell r="AK939">
            <v>75.932547263736495</v>
          </cell>
          <cell r="AL939" t="str">
            <v>NC119</v>
          </cell>
          <cell r="AM939">
            <v>5</v>
          </cell>
          <cell r="AN939" t="str">
            <v>113679</v>
          </cell>
          <cell r="AO939" t="str">
            <v>MeB</v>
          </cell>
          <cell r="AP939" t="str">
            <v>Mecklenburg fine sandy loam, 2 to 8 percent slopes</v>
          </cell>
          <cell r="AQ939" t="str">
            <v>C</v>
          </cell>
          <cell r="AR939">
            <v>2</v>
          </cell>
        </row>
        <row r="940">
          <cell r="AE940">
            <v>168498</v>
          </cell>
          <cell r="AF940">
            <v>30</v>
          </cell>
          <cell r="AG940">
            <v>0</v>
          </cell>
          <cell r="AH940" t="str">
            <v>C</v>
          </cell>
          <cell r="AI940" t="str">
            <v>RCP</v>
          </cell>
          <cell r="AJ940" t="str">
            <v xml:space="preserve"> </v>
          </cell>
          <cell r="AK940">
            <v>59.490392648770147</v>
          </cell>
          <cell r="AL940" t="str">
            <v>NC119</v>
          </cell>
          <cell r="AM940">
            <v>5</v>
          </cell>
          <cell r="AN940" t="str">
            <v>113693</v>
          </cell>
          <cell r="AO940" t="str">
            <v>WkD</v>
          </cell>
          <cell r="AP940" t="str">
            <v>Wilkes loam, 8 to 15 percent slopes</v>
          </cell>
          <cell r="AQ940" t="str">
            <v>D</v>
          </cell>
          <cell r="AR940">
            <v>4</v>
          </cell>
        </row>
        <row r="941">
          <cell r="AE941">
            <v>168499</v>
          </cell>
          <cell r="AF941">
            <v>15</v>
          </cell>
          <cell r="AG941">
            <v>0</v>
          </cell>
          <cell r="AH941" t="str">
            <v>C</v>
          </cell>
          <cell r="AI941" t="str">
            <v>RCP</v>
          </cell>
          <cell r="AJ941" t="str">
            <v xml:space="preserve"> </v>
          </cell>
          <cell r="AK941">
            <v>32.129974034333337</v>
          </cell>
          <cell r="AL941" t="str">
            <v>NC119</v>
          </cell>
          <cell r="AM941">
            <v>5</v>
          </cell>
          <cell r="AN941" t="str">
            <v>113693</v>
          </cell>
          <cell r="AO941" t="str">
            <v>WkD</v>
          </cell>
          <cell r="AP941" t="str">
            <v>Wilkes loam, 8 to 15 percent slopes</v>
          </cell>
          <cell r="AQ941" t="str">
            <v>D</v>
          </cell>
          <cell r="AR941">
            <v>4</v>
          </cell>
        </row>
        <row r="942">
          <cell r="AE942">
            <v>168541</v>
          </cell>
          <cell r="AF942">
            <v>15</v>
          </cell>
          <cell r="AG942">
            <v>0</v>
          </cell>
          <cell r="AH942" t="str">
            <v>C</v>
          </cell>
          <cell r="AI942" t="str">
            <v>RCP</v>
          </cell>
          <cell r="AJ942" t="str">
            <v xml:space="preserve"> </v>
          </cell>
          <cell r="AK942">
            <v>41.735431521510037</v>
          </cell>
          <cell r="AL942" t="str">
            <v>NC119</v>
          </cell>
          <cell r="AM942">
            <v>5</v>
          </cell>
          <cell r="AN942" t="str">
            <v>113677</v>
          </cell>
          <cell r="AO942" t="str">
            <v>MO</v>
          </cell>
          <cell r="AP942" t="str">
            <v>Monacan loam</v>
          </cell>
          <cell r="AQ942" t="str">
            <v>C</v>
          </cell>
          <cell r="AR942">
            <v>2</v>
          </cell>
        </row>
        <row r="943">
          <cell r="AE943">
            <v>168674</v>
          </cell>
          <cell r="AF943">
            <v>18</v>
          </cell>
          <cell r="AG943">
            <v>0</v>
          </cell>
          <cell r="AH943" t="str">
            <v>C</v>
          </cell>
          <cell r="AI943" t="str">
            <v>RCP</v>
          </cell>
          <cell r="AJ943" t="str">
            <v xml:space="preserve"> </v>
          </cell>
          <cell r="AK943">
            <v>149.25923064512631</v>
          </cell>
          <cell r="AL943" t="str">
            <v>NC119</v>
          </cell>
          <cell r="AM943">
            <v>5</v>
          </cell>
          <cell r="AN943" t="str">
            <v>113675</v>
          </cell>
          <cell r="AO943" t="str">
            <v>IuB</v>
          </cell>
          <cell r="AP943" t="str">
            <v>Iredell-Urban land complex, 0 to 8 percent slopes</v>
          </cell>
          <cell r="AQ943" t="str">
            <v>C/D</v>
          </cell>
          <cell r="AR943">
            <v>3</v>
          </cell>
        </row>
        <row r="944">
          <cell r="AE944">
            <v>168677</v>
          </cell>
          <cell r="AF944">
            <v>42</v>
          </cell>
          <cell r="AG944">
            <v>0</v>
          </cell>
          <cell r="AH944" t="str">
            <v>C</v>
          </cell>
          <cell r="AI944" t="str">
            <v>RCP</v>
          </cell>
          <cell r="AJ944" t="str">
            <v xml:space="preserve"> </v>
          </cell>
          <cell r="AK944">
            <v>49.501620614455689</v>
          </cell>
          <cell r="AL944" t="str">
            <v>NC119</v>
          </cell>
          <cell r="AM944">
            <v>5</v>
          </cell>
          <cell r="AN944" t="str">
            <v>113691</v>
          </cell>
          <cell r="AO944" t="str">
            <v>W</v>
          </cell>
          <cell r="AP944" t="str">
            <v>Water</v>
          </cell>
          <cell r="AQ944" t="str">
            <v>N/A</v>
          </cell>
          <cell r="AR944">
            <v>4</v>
          </cell>
        </row>
        <row r="945">
          <cell r="AE945">
            <v>168728</v>
          </cell>
          <cell r="AF945">
            <v>15</v>
          </cell>
          <cell r="AG945">
            <v>0</v>
          </cell>
          <cell r="AH945" t="str">
            <v>C</v>
          </cell>
          <cell r="AI945" t="str">
            <v>RCP</v>
          </cell>
          <cell r="AJ945" t="str">
            <v xml:space="preserve"> </v>
          </cell>
          <cell r="AK945">
            <v>51.815322849357997</v>
          </cell>
          <cell r="AL945" t="str">
            <v>NC119</v>
          </cell>
          <cell r="AM945">
            <v>5</v>
          </cell>
          <cell r="AN945" t="str">
            <v>113675</v>
          </cell>
          <cell r="AO945" t="str">
            <v>IuB</v>
          </cell>
          <cell r="AP945" t="str">
            <v>Iredell-Urban land complex, 0 to 8 percent slopes</v>
          </cell>
          <cell r="AQ945" t="str">
            <v>C/D</v>
          </cell>
          <cell r="AR945">
            <v>3</v>
          </cell>
        </row>
        <row r="946">
          <cell r="AE946">
            <v>168729</v>
          </cell>
          <cell r="AF946">
            <v>30</v>
          </cell>
          <cell r="AG946">
            <v>0</v>
          </cell>
          <cell r="AH946" t="str">
            <v>C</v>
          </cell>
          <cell r="AI946" t="str">
            <v>RCP</v>
          </cell>
          <cell r="AJ946" t="str">
            <v xml:space="preserve"> </v>
          </cell>
          <cell r="AK946">
            <v>202.35918439111441</v>
          </cell>
          <cell r="AL946" t="str">
            <v>NC119</v>
          </cell>
          <cell r="AM946">
            <v>5</v>
          </cell>
          <cell r="AN946" t="str">
            <v>113675</v>
          </cell>
          <cell r="AO946" t="str">
            <v>IuB</v>
          </cell>
          <cell r="AP946" t="str">
            <v>Iredell-Urban land complex, 0 to 8 percent slopes</v>
          </cell>
          <cell r="AQ946" t="str">
            <v>C/D</v>
          </cell>
          <cell r="AR946">
            <v>3</v>
          </cell>
        </row>
        <row r="947">
          <cell r="AE947">
            <v>168858</v>
          </cell>
          <cell r="AF947">
            <v>24</v>
          </cell>
          <cell r="AG947">
            <v>0</v>
          </cell>
          <cell r="AH947" t="str">
            <v>C</v>
          </cell>
          <cell r="AI947" t="str">
            <v>RCP</v>
          </cell>
          <cell r="AJ947" t="str">
            <v xml:space="preserve"> </v>
          </cell>
          <cell r="AK947">
            <v>130.1462770312819</v>
          </cell>
          <cell r="AL947" t="str">
            <v>NC119</v>
          </cell>
          <cell r="AM947">
            <v>5</v>
          </cell>
          <cell r="AN947" t="str">
            <v>113681</v>
          </cell>
          <cell r="AO947" t="str">
            <v>MkB</v>
          </cell>
          <cell r="AP947" t="str">
            <v>Mecklenburg-Urban land complex, 2 to 8 percent slopes</v>
          </cell>
          <cell r="AQ947" t="str">
            <v>C</v>
          </cell>
          <cell r="AR947">
            <v>2</v>
          </cell>
        </row>
        <row r="948">
          <cell r="AE948">
            <v>169022</v>
          </cell>
          <cell r="AF948">
            <v>24</v>
          </cell>
          <cell r="AG948">
            <v>0</v>
          </cell>
          <cell r="AH948" t="str">
            <v>C</v>
          </cell>
          <cell r="AI948" t="str">
            <v>RCP</v>
          </cell>
          <cell r="AJ948" t="str">
            <v xml:space="preserve"> </v>
          </cell>
          <cell r="AK948">
            <v>207.031589443689</v>
          </cell>
          <cell r="AL948" t="str">
            <v>NC119</v>
          </cell>
          <cell r="AM948">
            <v>5</v>
          </cell>
          <cell r="AN948" t="str">
            <v>113677</v>
          </cell>
          <cell r="AO948" t="str">
            <v>MO</v>
          </cell>
          <cell r="AP948" t="str">
            <v>Monacan loam</v>
          </cell>
          <cell r="AQ948" t="str">
            <v>C</v>
          </cell>
          <cell r="AR948">
            <v>2</v>
          </cell>
        </row>
        <row r="949">
          <cell r="AE949">
            <v>169495</v>
          </cell>
          <cell r="AF949">
            <v>15</v>
          </cell>
          <cell r="AG949">
            <v>0</v>
          </cell>
          <cell r="AH949" t="str">
            <v>C</v>
          </cell>
          <cell r="AI949" t="str">
            <v>RCP</v>
          </cell>
          <cell r="AJ949" t="str">
            <v xml:space="preserve"> </v>
          </cell>
          <cell r="AK949">
            <v>206.84148741969611</v>
          </cell>
          <cell r="AL949" t="str">
            <v>NC119</v>
          </cell>
          <cell r="AM949">
            <v>5</v>
          </cell>
          <cell r="AN949" t="str">
            <v>113679</v>
          </cell>
          <cell r="AO949" t="str">
            <v>MeB</v>
          </cell>
          <cell r="AP949" t="str">
            <v>Mecklenburg fine sandy loam, 2 to 8 percent slopes</v>
          </cell>
          <cell r="AQ949" t="str">
            <v>C</v>
          </cell>
          <cell r="AR949">
            <v>2</v>
          </cell>
        </row>
        <row r="950">
          <cell r="AE950">
            <v>170801</v>
          </cell>
          <cell r="AF950">
            <v>15</v>
          </cell>
          <cell r="AG950">
            <v>0</v>
          </cell>
          <cell r="AH950" t="str">
            <v>C</v>
          </cell>
          <cell r="AI950" t="str">
            <v>RCP</v>
          </cell>
          <cell r="AJ950" t="str">
            <v xml:space="preserve"> </v>
          </cell>
          <cell r="AK950">
            <v>14.101587660124769</v>
          </cell>
          <cell r="AL950" t="str">
            <v>NC119</v>
          </cell>
          <cell r="AM950">
            <v>5</v>
          </cell>
          <cell r="AN950" t="str">
            <v>113661</v>
          </cell>
          <cell r="AO950" t="str">
            <v>CuD</v>
          </cell>
          <cell r="AP950" t="str">
            <v>Cecil-Urban land complex, 8 to 15 percent slopes</v>
          </cell>
          <cell r="AQ950" t="str">
            <v>B</v>
          </cell>
          <cell r="AR950">
            <v>1</v>
          </cell>
        </row>
        <row r="951">
          <cell r="AE951">
            <v>171174</v>
          </cell>
          <cell r="AF951">
            <v>18</v>
          </cell>
          <cell r="AG951">
            <v>0</v>
          </cell>
          <cell r="AH951" t="str">
            <v>C</v>
          </cell>
          <cell r="AI951" t="str">
            <v>RCP</v>
          </cell>
          <cell r="AJ951" t="str">
            <v xml:space="preserve"> </v>
          </cell>
          <cell r="AK951">
            <v>42.148081007891889</v>
          </cell>
          <cell r="AL951" t="str">
            <v>NC119</v>
          </cell>
          <cell r="AM951">
            <v>5</v>
          </cell>
          <cell r="AN951" t="str">
            <v>113658</v>
          </cell>
          <cell r="AO951" t="str">
            <v>CeB2</v>
          </cell>
          <cell r="AP951" t="str">
            <v>Cecil sandy clay loam, 2 to 8 percent slopes, eroded</v>
          </cell>
          <cell r="AQ951" t="str">
            <v>B</v>
          </cell>
          <cell r="AR951">
            <v>1</v>
          </cell>
        </row>
        <row r="952">
          <cell r="AE952">
            <v>171240</v>
          </cell>
          <cell r="AF952">
            <v>24</v>
          </cell>
          <cell r="AG952">
            <v>0</v>
          </cell>
          <cell r="AH952" t="str">
            <v>C</v>
          </cell>
          <cell r="AI952" t="str">
            <v>RCP</v>
          </cell>
          <cell r="AJ952" t="str">
            <v xml:space="preserve"> </v>
          </cell>
          <cell r="AK952">
            <v>113.0821869180039</v>
          </cell>
          <cell r="AL952" t="str">
            <v>NC119</v>
          </cell>
          <cell r="AM952">
            <v>5</v>
          </cell>
          <cell r="AN952" t="str">
            <v>113659</v>
          </cell>
          <cell r="AO952" t="str">
            <v>CeD2</v>
          </cell>
          <cell r="AP952" t="str">
            <v>Cecil sandy clay loam, 8 to 15 percent slopes, eroded</v>
          </cell>
          <cell r="AQ952" t="str">
            <v>B</v>
          </cell>
          <cell r="AR952">
            <v>1</v>
          </cell>
        </row>
        <row r="953">
          <cell r="AE953">
            <v>172041</v>
          </cell>
          <cell r="AF953">
            <v>15</v>
          </cell>
          <cell r="AG953">
            <v>0</v>
          </cell>
          <cell r="AH953" t="str">
            <v>C</v>
          </cell>
          <cell r="AI953" t="str">
            <v>RCP</v>
          </cell>
          <cell r="AJ953" t="str">
            <v xml:space="preserve"> </v>
          </cell>
          <cell r="AK953">
            <v>18.938087601767329</v>
          </cell>
          <cell r="AL953" t="str">
            <v>NC119</v>
          </cell>
          <cell r="AM953">
            <v>5</v>
          </cell>
          <cell r="AN953" t="str">
            <v>113658</v>
          </cell>
          <cell r="AO953" t="str">
            <v>CeB2</v>
          </cell>
          <cell r="AP953" t="str">
            <v>Cecil sandy clay loam, 2 to 8 percent slopes, eroded</v>
          </cell>
          <cell r="AQ953" t="str">
            <v>B</v>
          </cell>
          <cell r="AR953">
            <v>1</v>
          </cell>
        </row>
        <row r="954">
          <cell r="AE954">
            <v>172045</v>
          </cell>
          <cell r="AF954">
            <v>15</v>
          </cell>
          <cell r="AG954">
            <v>0</v>
          </cell>
          <cell r="AH954" t="str">
            <v>C</v>
          </cell>
          <cell r="AI954" t="str">
            <v>RCP</v>
          </cell>
          <cell r="AJ954" t="str">
            <v xml:space="preserve"> </v>
          </cell>
          <cell r="AK954">
            <v>59.836435106349327</v>
          </cell>
          <cell r="AL954" t="str">
            <v>NC119</v>
          </cell>
          <cell r="AM954">
            <v>5</v>
          </cell>
          <cell r="AN954" t="str">
            <v>113688</v>
          </cell>
          <cell r="AO954" t="str">
            <v>Ur</v>
          </cell>
          <cell r="AP954" t="str">
            <v>Urban land</v>
          </cell>
          <cell r="AQ954" t="str">
            <v>N/A</v>
          </cell>
          <cell r="AR954">
            <v>4</v>
          </cell>
        </row>
        <row r="955">
          <cell r="AE955">
            <v>172209</v>
          </cell>
          <cell r="AF955">
            <v>15</v>
          </cell>
          <cell r="AG955">
            <v>0</v>
          </cell>
          <cell r="AH955" t="str">
            <v>C</v>
          </cell>
          <cell r="AI955" t="str">
            <v>RCP</v>
          </cell>
          <cell r="AJ955" t="str">
            <v xml:space="preserve"> </v>
          </cell>
          <cell r="AK955">
            <v>139.07858697998</v>
          </cell>
          <cell r="AL955" t="str">
            <v>NC119</v>
          </cell>
          <cell r="AM955">
            <v>5</v>
          </cell>
          <cell r="AN955" t="str">
            <v>113679</v>
          </cell>
          <cell r="AO955" t="str">
            <v>MeB</v>
          </cell>
          <cell r="AP955" t="str">
            <v>Mecklenburg fine sandy loam, 2 to 8 percent slopes</v>
          </cell>
          <cell r="AQ955" t="str">
            <v>C</v>
          </cell>
          <cell r="AR955">
            <v>2</v>
          </cell>
        </row>
        <row r="956">
          <cell r="AE956">
            <v>172626</v>
          </cell>
          <cell r="AF956">
            <v>15</v>
          </cell>
          <cell r="AG956">
            <v>0</v>
          </cell>
          <cell r="AH956" t="str">
            <v>C</v>
          </cell>
          <cell r="AI956" t="str">
            <v>RCP</v>
          </cell>
          <cell r="AJ956" t="str">
            <v xml:space="preserve"> </v>
          </cell>
          <cell r="AK956">
            <v>21.906840299899571</v>
          </cell>
          <cell r="AL956" t="str">
            <v>NC119</v>
          </cell>
          <cell r="AM956">
            <v>5</v>
          </cell>
          <cell r="AN956" t="str">
            <v>113693</v>
          </cell>
          <cell r="AO956" t="str">
            <v>WkD</v>
          </cell>
          <cell r="AP956" t="str">
            <v>Wilkes loam, 8 to 15 percent slopes</v>
          </cell>
          <cell r="AQ956" t="str">
            <v>D</v>
          </cell>
          <cell r="AR956">
            <v>4</v>
          </cell>
        </row>
        <row r="957">
          <cell r="AE957">
            <v>172686</v>
          </cell>
          <cell r="AF957">
            <v>15</v>
          </cell>
          <cell r="AG957">
            <v>0</v>
          </cell>
          <cell r="AH957" t="str">
            <v>C</v>
          </cell>
          <cell r="AI957" t="str">
            <v>RCP</v>
          </cell>
          <cell r="AJ957" t="str">
            <v xml:space="preserve"> </v>
          </cell>
          <cell r="AK957">
            <v>114.7353269252182</v>
          </cell>
          <cell r="AL957" t="str">
            <v>NC119</v>
          </cell>
          <cell r="AM957">
            <v>5</v>
          </cell>
          <cell r="AN957" t="str">
            <v>113660</v>
          </cell>
          <cell r="AO957" t="str">
            <v>CuB</v>
          </cell>
          <cell r="AP957" t="str">
            <v>Cecil-Urban land complex, 2 to 8 percent slopes</v>
          </cell>
          <cell r="AQ957" t="str">
            <v>B</v>
          </cell>
          <cell r="AR957">
            <v>1</v>
          </cell>
        </row>
        <row r="958">
          <cell r="AE958">
            <v>172699</v>
          </cell>
          <cell r="AF958">
            <v>18</v>
          </cell>
          <cell r="AG958">
            <v>0</v>
          </cell>
          <cell r="AH958" t="str">
            <v>C</v>
          </cell>
          <cell r="AI958" t="str">
            <v>RCP</v>
          </cell>
          <cell r="AJ958" t="str">
            <v xml:space="preserve"> </v>
          </cell>
          <cell r="AK958">
            <v>45.617089078940452</v>
          </cell>
          <cell r="AL958" t="str">
            <v>NC119</v>
          </cell>
          <cell r="AM958">
            <v>5</v>
          </cell>
          <cell r="AN958" t="str">
            <v>113658</v>
          </cell>
          <cell r="AO958" t="str">
            <v>CeB2</v>
          </cell>
          <cell r="AP958" t="str">
            <v>Cecil sandy clay loam, 2 to 8 percent slopes, eroded</v>
          </cell>
          <cell r="AQ958" t="str">
            <v>B</v>
          </cell>
          <cell r="AR958">
            <v>1</v>
          </cell>
        </row>
        <row r="959">
          <cell r="AE959">
            <v>172811</v>
          </cell>
          <cell r="AF959">
            <v>24</v>
          </cell>
          <cell r="AG959">
            <v>0</v>
          </cell>
          <cell r="AH959" t="str">
            <v>C</v>
          </cell>
          <cell r="AI959" t="str">
            <v>RCP</v>
          </cell>
          <cell r="AJ959" t="str">
            <v xml:space="preserve"> </v>
          </cell>
          <cell r="AK959">
            <v>63.107249928940831</v>
          </cell>
          <cell r="AL959" t="str">
            <v>NC119</v>
          </cell>
          <cell r="AM959">
            <v>5</v>
          </cell>
          <cell r="AN959" t="str">
            <v>113692</v>
          </cell>
          <cell r="AO959" t="str">
            <v>WkB</v>
          </cell>
          <cell r="AP959" t="str">
            <v>Wilkes loam, 4 to 8 percent slopes</v>
          </cell>
          <cell r="AQ959" t="str">
            <v>D</v>
          </cell>
          <cell r="AR959">
            <v>4</v>
          </cell>
        </row>
        <row r="960">
          <cell r="AE960">
            <v>172812</v>
          </cell>
          <cell r="AF960">
            <v>24</v>
          </cell>
          <cell r="AG960">
            <v>0</v>
          </cell>
          <cell r="AH960" t="str">
            <v>C</v>
          </cell>
          <cell r="AI960" t="str">
            <v>CMP</v>
          </cell>
          <cell r="AJ960" t="str">
            <v xml:space="preserve"> </v>
          </cell>
          <cell r="AK960">
            <v>284.77751181907928</v>
          </cell>
          <cell r="AL960" t="str">
            <v>NC119</v>
          </cell>
          <cell r="AM960">
            <v>5</v>
          </cell>
          <cell r="AN960" t="str">
            <v>113692</v>
          </cell>
          <cell r="AO960" t="str">
            <v>WkB</v>
          </cell>
          <cell r="AP960" t="str">
            <v>Wilkes loam, 4 to 8 percent slopes</v>
          </cell>
          <cell r="AQ960" t="str">
            <v>D</v>
          </cell>
          <cell r="AR960">
            <v>4</v>
          </cell>
        </row>
        <row r="961">
          <cell r="AE961">
            <v>173113</v>
          </cell>
          <cell r="AF961">
            <v>15</v>
          </cell>
          <cell r="AG961">
            <v>0</v>
          </cell>
          <cell r="AH961" t="str">
            <v>C</v>
          </cell>
          <cell r="AI961" t="str">
            <v>RCP</v>
          </cell>
          <cell r="AJ961" t="str">
            <v xml:space="preserve"> </v>
          </cell>
          <cell r="AK961">
            <v>128.6253042852714</v>
          </cell>
          <cell r="AL961" t="str">
            <v>NC119</v>
          </cell>
          <cell r="AM961">
            <v>5</v>
          </cell>
          <cell r="AN961" t="str">
            <v>113660</v>
          </cell>
          <cell r="AO961" t="str">
            <v>CuB</v>
          </cell>
          <cell r="AP961" t="str">
            <v>Cecil-Urban land complex, 2 to 8 percent slopes</v>
          </cell>
          <cell r="AQ961" t="str">
            <v>B</v>
          </cell>
          <cell r="AR961">
            <v>1</v>
          </cell>
        </row>
        <row r="962">
          <cell r="AE962">
            <v>173134</v>
          </cell>
          <cell r="AF962">
            <v>24</v>
          </cell>
          <cell r="AG962">
            <v>0</v>
          </cell>
          <cell r="AH962" t="str">
            <v>C</v>
          </cell>
          <cell r="AI962" t="str">
            <v>RCP</v>
          </cell>
          <cell r="AJ962" t="str">
            <v xml:space="preserve"> </v>
          </cell>
          <cell r="AK962">
            <v>57.075340818712718</v>
          </cell>
          <cell r="AL962" t="str">
            <v>NC119</v>
          </cell>
          <cell r="AM962">
            <v>5</v>
          </cell>
          <cell r="AN962" t="str">
            <v>113658</v>
          </cell>
          <cell r="AO962" t="str">
            <v>CeB2</v>
          </cell>
          <cell r="AP962" t="str">
            <v>Cecil sandy clay loam, 2 to 8 percent slopes, eroded</v>
          </cell>
          <cell r="AQ962" t="str">
            <v>B</v>
          </cell>
          <cell r="AR962">
            <v>1</v>
          </cell>
        </row>
        <row r="963">
          <cell r="AE963">
            <v>173136</v>
          </cell>
          <cell r="AF963">
            <v>18</v>
          </cell>
          <cell r="AG963">
            <v>0</v>
          </cell>
          <cell r="AH963" t="str">
            <v>C</v>
          </cell>
          <cell r="AI963" t="str">
            <v>RCP</v>
          </cell>
          <cell r="AJ963" t="str">
            <v xml:space="preserve"> </v>
          </cell>
          <cell r="AK963">
            <v>65.00272000415886</v>
          </cell>
          <cell r="AL963" t="str">
            <v>NC119</v>
          </cell>
          <cell r="AM963">
            <v>5</v>
          </cell>
          <cell r="AN963" t="str">
            <v>113658</v>
          </cell>
          <cell r="AO963" t="str">
            <v>CeB2</v>
          </cell>
          <cell r="AP963" t="str">
            <v>Cecil sandy clay loam, 2 to 8 percent slopes, eroded</v>
          </cell>
          <cell r="AQ963" t="str">
            <v>B</v>
          </cell>
          <cell r="AR963">
            <v>1</v>
          </cell>
        </row>
        <row r="964">
          <cell r="AE964">
            <v>173147</v>
          </cell>
          <cell r="AF964">
            <v>15</v>
          </cell>
          <cell r="AG964">
            <v>0</v>
          </cell>
          <cell r="AH964" t="str">
            <v>C</v>
          </cell>
          <cell r="AI964" t="str">
            <v>RCP</v>
          </cell>
          <cell r="AJ964" t="str">
            <v xml:space="preserve"> </v>
          </cell>
          <cell r="AK964">
            <v>41.56476223431671</v>
          </cell>
          <cell r="AL964" t="str">
            <v>NC119</v>
          </cell>
          <cell r="AM964">
            <v>5</v>
          </cell>
          <cell r="AN964" t="str">
            <v>113660</v>
          </cell>
          <cell r="AO964" t="str">
            <v>CuB</v>
          </cell>
          <cell r="AP964" t="str">
            <v>Cecil-Urban land complex, 2 to 8 percent slopes</v>
          </cell>
          <cell r="AQ964" t="str">
            <v>B</v>
          </cell>
          <cell r="AR964">
            <v>1</v>
          </cell>
        </row>
        <row r="965">
          <cell r="AE965">
            <v>173161</v>
          </cell>
          <cell r="AF965">
            <v>15</v>
          </cell>
          <cell r="AG965">
            <v>0</v>
          </cell>
          <cell r="AH965" t="str">
            <v>C</v>
          </cell>
          <cell r="AI965" t="str">
            <v>RCP</v>
          </cell>
          <cell r="AJ965" t="str">
            <v xml:space="preserve"> </v>
          </cell>
          <cell r="AK965">
            <v>22.794211261486701</v>
          </cell>
          <cell r="AL965" t="str">
            <v>NC119</v>
          </cell>
          <cell r="AM965">
            <v>5</v>
          </cell>
          <cell r="AN965" t="str">
            <v>113696</v>
          </cell>
          <cell r="AO965" t="str">
            <v>WuD</v>
          </cell>
          <cell r="AP965" t="str">
            <v>Wilkes-Urban land complex, 8 to 15 percent slopes</v>
          </cell>
          <cell r="AQ965" t="str">
            <v>D</v>
          </cell>
          <cell r="AR965">
            <v>4</v>
          </cell>
        </row>
        <row r="966">
          <cell r="AE966">
            <v>173174</v>
          </cell>
          <cell r="AF966">
            <v>15</v>
          </cell>
          <cell r="AG966">
            <v>0</v>
          </cell>
          <cell r="AH966" t="str">
            <v>C</v>
          </cell>
          <cell r="AI966" t="str">
            <v>RCP</v>
          </cell>
          <cell r="AJ966" t="str">
            <v xml:space="preserve"> </v>
          </cell>
          <cell r="AK966">
            <v>126.3965527052986</v>
          </cell>
          <cell r="AL966" t="str">
            <v>NC119</v>
          </cell>
          <cell r="AM966">
            <v>5</v>
          </cell>
          <cell r="AN966" t="str">
            <v>113681</v>
          </cell>
          <cell r="AO966" t="str">
            <v>MkB</v>
          </cell>
          <cell r="AP966" t="str">
            <v>Mecklenburg-Urban land complex, 2 to 8 percent slopes</v>
          </cell>
          <cell r="AQ966" t="str">
            <v>C</v>
          </cell>
          <cell r="AR966">
            <v>2</v>
          </cell>
        </row>
        <row r="967">
          <cell r="AE967">
            <v>173283</v>
          </cell>
          <cell r="AF967">
            <v>15</v>
          </cell>
          <cell r="AG967">
            <v>0</v>
          </cell>
          <cell r="AH967" t="str">
            <v>C</v>
          </cell>
          <cell r="AI967" t="str">
            <v>RCP</v>
          </cell>
          <cell r="AJ967" t="str">
            <v xml:space="preserve"> </v>
          </cell>
          <cell r="AK967">
            <v>269.19651740007612</v>
          </cell>
          <cell r="AL967" t="str">
            <v>NC119</v>
          </cell>
          <cell r="AM967">
            <v>5</v>
          </cell>
          <cell r="AN967" t="str">
            <v>113660</v>
          </cell>
          <cell r="AO967" t="str">
            <v>CuB</v>
          </cell>
          <cell r="AP967" t="str">
            <v>Cecil-Urban land complex, 2 to 8 percent slopes</v>
          </cell>
          <cell r="AQ967" t="str">
            <v>B</v>
          </cell>
          <cell r="AR967">
            <v>1</v>
          </cell>
        </row>
        <row r="968">
          <cell r="AE968">
            <v>173390</v>
          </cell>
          <cell r="AF968">
            <v>18</v>
          </cell>
          <cell r="AG968">
            <v>0</v>
          </cell>
          <cell r="AH968" t="str">
            <v>C</v>
          </cell>
          <cell r="AI968" t="str">
            <v>RCP</v>
          </cell>
          <cell r="AJ968" t="str">
            <v xml:space="preserve"> </v>
          </cell>
          <cell r="AK968">
            <v>208.10977916672729</v>
          </cell>
          <cell r="AL968" t="str">
            <v>NC119</v>
          </cell>
          <cell r="AM968">
            <v>5</v>
          </cell>
          <cell r="AN968" t="str">
            <v>113660</v>
          </cell>
          <cell r="AO968" t="str">
            <v>CuB</v>
          </cell>
          <cell r="AP968" t="str">
            <v>Cecil-Urban land complex, 2 to 8 percent slopes</v>
          </cell>
          <cell r="AQ968" t="str">
            <v>B</v>
          </cell>
          <cell r="AR968">
            <v>1</v>
          </cell>
        </row>
        <row r="969">
          <cell r="AE969">
            <v>174875</v>
          </cell>
          <cell r="AF969">
            <v>15</v>
          </cell>
          <cell r="AG969">
            <v>0</v>
          </cell>
          <cell r="AH969" t="str">
            <v>C</v>
          </cell>
          <cell r="AI969" t="str">
            <v>RCP</v>
          </cell>
          <cell r="AJ969" t="str">
            <v xml:space="preserve"> </v>
          </cell>
          <cell r="AK969">
            <v>134.5717856625385</v>
          </cell>
          <cell r="AL969" t="str">
            <v>NC119</v>
          </cell>
          <cell r="AM969">
            <v>5</v>
          </cell>
          <cell r="AN969" t="str">
            <v>113694</v>
          </cell>
          <cell r="AO969" t="str">
            <v>WkE</v>
          </cell>
          <cell r="AP969" t="str">
            <v>Wilkes loam, 15 to 25 percent slopes</v>
          </cell>
          <cell r="AQ969" t="str">
            <v>D</v>
          </cell>
          <cell r="AR969">
            <v>4</v>
          </cell>
        </row>
        <row r="970">
          <cell r="AE970">
            <v>175807</v>
          </cell>
          <cell r="AF970">
            <v>18</v>
          </cell>
          <cell r="AG970">
            <v>0</v>
          </cell>
          <cell r="AH970" t="str">
            <v>C</v>
          </cell>
          <cell r="AI970" t="str">
            <v>RCP</v>
          </cell>
          <cell r="AJ970" t="str">
            <v xml:space="preserve"> </v>
          </cell>
          <cell r="AK970">
            <v>68.25288437494396</v>
          </cell>
          <cell r="AL970" t="str">
            <v>NC119</v>
          </cell>
          <cell r="AM970">
            <v>5</v>
          </cell>
          <cell r="AN970" t="str">
            <v>113671</v>
          </cell>
          <cell r="AO970" t="str">
            <v>HeB</v>
          </cell>
          <cell r="AP970" t="str">
            <v>Helena sandy loam, 2 to 8 percent slopes</v>
          </cell>
          <cell r="AQ970" t="str">
            <v>C</v>
          </cell>
          <cell r="AR970">
            <v>2</v>
          </cell>
        </row>
        <row r="971">
          <cell r="AE971">
            <v>176269</v>
          </cell>
          <cell r="AF971">
            <v>18</v>
          </cell>
          <cell r="AG971">
            <v>0</v>
          </cell>
          <cell r="AH971" t="str">
            <v>C</v>
          </cell>
          <cell r="AI971" t="str">
            <v>RCP</v>
          </cell>
          <cell r="AJ971" t="str">
            <v xml:space="preserve"> </v>
          </cell>
          <cell r="AK971">
            <v>276.45278743806949</v>
          </cell>
          <cell r="AL971" t="str">
            <v>NC119</v>
          </cell>
          <cell r="AM971">
            <v>5</v>
          </cell>
          <cell r="AN971" t="str">
            <v>113660</v>
          </cell>
          <cell r="AO971" t="str">
            <v>CuB</v>
          </cell>
          <cell r="AP971" t="str">
            <v>Cecil-Urban land complex, 2 to 8 percent slopes</v>
          </cell>
          <cell r="AQ971" t="str">
            <v>B</v>
          </cell>
          <cell r="AR971">
            <v>1</v>
          </cell>
        </row>
        <row r="972">
          <cell r="AE972">
            <v>176271</v>
          </cell>
          <cell r="AF972">
            <v>18</v>
          </cell>
          <cell r="AG972">
            <v>0</v>
          </cell>
          <cell r="AH972" t="str">
            <v>C</v>
          </cell>
          <cell r="AI972" t="str">
            <v>RCP</v>
          </cell>
          <cell r="AJ972" t="str">
            <v xml:space="preserve"> </v>
          </cell>
          <cell r="AK972">
            <v>124.7478298864623</v>
          </cell>
          <cell r="AL972" t="str">
            <v>NC119</v>
          </cell>
          <cell r="AM972">
            <v>5</v>
          </cell>
          <cell r="AN972" t="str">
            <v>113660</v>
          </cell>
          <cell r="AO972" t="str">
            <v>CuB</v>
          </cell>
          <cell r="AP972" t="str">
            <v>Cecil-Urban land complex, 2 to 8 percent slopes</v>
          </cell>
          <cell r="AQ972" t="str">
            <v>B</v>
          </cell>
          <cell r="AR972">
            <v>1</v>
          </cell>
        </row>
        <row r="973">
          <cell r="AE973">
            <v>176333</v>
          </cell>
          <cell r="AF973">
            <v>84</v>
          </cell>
          <cell r="AG973">
            <v>96</v>
          </cell>
          <cell r="AH973" t="str">
            <v>R</v>
          </cell>
          <cell r="AI973" t="str">
            <v>RCP</v>
          </cell>
          <cell r="AJ973" t="str">
            <v xml:space="preserve"> </v>
          </cell>
          <cell r="AK973">
            <v>29.641410854999311</v>
          </cell>
          <cell r="AL973" t="str">
            <v>NC119</v>
          </cell>
          <cell r="AM973">
            <v>5</v>
          </cell>
          <cell r="AN973" t="str">
            <v>113659</v>
          </cell>
          <cell r="AO973" t="str">
            <v>CeD2</v>
          </cell>
          <cell r="AP973" t="str">
            <v>Cecil sandy clay loam, 8 to 15 percent slopes, eroded</v>
          </cell>
          <cell r="AQ973" t="str">
            <v>B</v>
          </cell>
          <cell r="AR973">
            <v>1</v>
          </cell>
        </row>
        <row r="974">
          <cell r="AE974">
            <v>176334</v>
          </cell>
          <cell r="AF974">
            <v>0</v>
          </cell>
          <cell r="AG974">
            <v>0</v>
          </cell>
          <cell r="AH974" t="str">
            <v>R</v>
          </cell>
          <cell r="AI974" t="str">
            <v>RCP</v>
          </cell>
          <cell r="AJ974" t="str">
            <v xml:space="preserve"> </v>
          </cell>
          <cell r="AK974">
            <v>5.7447616509173534</v>
          </cell>
          <cell r="AL974" t="str">
            <v>NC119</v>
          </cell>
          <cell r="AM974">
            <v>5</v>
          </cell>
          <cell r="AN974" t="str">
            <v>113659</v>
          </cell>
          <cell r="AO974" t="str">
            <v>CeD2</v>
          </cell>
          <cell r="AP974" t="str">
            <v>Cecil sandy clay loam, 8 to 15 percent slopes, eroded</v>
          </cell>
          <cell r="AQ974" t="str">
            <v>B</v>
          </cell>
          <cell r="AR974">
            <v>1</v>
          </cell>
        </row>
        <row r="975">
          <cell r="AE975">
            <v>176525</v>
          </cell>
          <cell r="AF975">
            <v>30</v>
          </cell>
          <cell r="AG975">
            <v>0</v>
          </cell>
          <cell r="AH975" t="str">
            <v>C</v>
          </cell>
          <cell r="AI975" t="str">
            <v>RCP</v>
          </cell>
          <cell r="AJ975" t="str">
            <v xml:space="preserve"> </v>
          </cell>
          <cell r="AK975">
            <v>197.97445428581199</v>
          </cell>
          <cell r="AL975" t="str">
            <v>NC119</v>
          </cell>
          <cell r="AM975">
            <v>5</v>
          </cell>
          <cell r="AN975" t="str">
            <v>113672</v>
          </cell>
          <cell r="AO975" t="str">
            <v>HuB</v>
          </cell>
          <cell r="AP975" t="str">
            <v>Helena-Urban land complex, 2 to 8 percent slopes</v>
          </cell>
          <cell r="AQ975" t="str">
            <v>C</v>
          </cell>
          <cell r="AR975">
            <v>2</v>
          </cell>
        </row>
        <row r="976">
          <cell r="AE976">
            <v>176590</v>
          </cell>
          <cell r="AF976">
            <v>15</v>
          </cell>
          <cell r="AG976">
            <v>0</v>
          </cell>
          <cell r="AH976" t="str">
            <v>C</v>
          </cell>
          <cell r="AI976" t="str">
            <v>RCP</v>
          </cell>
          <cell r="AJ976" t="str">
            <v xml:space="preserve"> </v>
          </cell>
          <cell r="AK976">
            <v>20.531820315811569</v>
          </cell>
          <cell r="AL976" t="str">
            <v>NC119</v>
          </cell>
          <cell r="AM976">
            <v>5</v>
          </cell>
          <cell r="AN976" t="str">
            <v>113694</v>
          </cell>
          <cell r="AO976" t="str">
            <v>WkE</v>
          </cell>
          <cell r="AP976" t="str">
            <v>Wilkes loam, 15 to 25 percent slopes</v>
          </cell>
          <cell r="AQ976" t="str">
            <v>D</v>
          </cell>
          <cell r="AR976">
            <v>4</v>
          </cell>
        </row>
        <row r="977">
          <cell r="AE977">
            <v>176677</v>
          </cell>
          <cell r="AF977">
            <v>12</v>
          </cell>
          <cell r="AG977">
            <v>0</v>
          </cell>
          <cell r="AH977" t="str">
            <v>C</v>
          </cell>
          <cell r="AI977" t="str">
            <v>PE</v>
          </cell>
          <cell r="AJ977" t="str">
            <v xml:space="preserve"> </v>
          </cell>
          <cell r="AK977">
            <v>103.01845532996509</v>
          </cell>
          <cell r="AL977" t="str">
            <v>NC119</v>
          </cell>
          <cell r="AM977">
            <v>5</v>
          </cell>
          <cell r="AN977" t="str">
            <v>113694</v>
          </cell>
          <cell r="AO977" t="str">
            <v>WkE</v>
          </cell>
          <cell r="AP977" t="str">
            <v>Wilkes loam, 15 to 25 percent slopes</v>
          </cell>
          <cell r="AQ977" t="str">
            <v>D</v>
          </cell>
          <cell r="AR977">
            <v>4</v>
          </cell>
        </row>
        <row r="978">
          <cell r="AE978">
            <v>176679</v>
          </cell>
          <cell r="AF978">
            <v>18</v>
          </cell>
          <cell r="AG978">
            <v>0</v>
          </cell>
          <cell r="AH978" t="str">
            <v>C</v>
          </cell>
          <cell r="AI978" t="str">
            <v>PE</v>
          </cell>
          <cell r="AJ978" t="str">
            <v xml:space="preserve"> </v>
          </cell>
          <cell r="AK978">
            <v>117.3802432231041</v>
          </cell>
          <cell r="AL978" t="str">
            <v>NC119</v>
          </cell>
          <cell r="AM978">
            <v>5</v>
          </cell>
          <cell r="AN978" t="str">
            <v>113677</v>
          </cell>
          <cell r="AO978" t="str">
            <v>MO</v>
          </cell>
          <cell r="AP978" t="str">
            <v>Monacan loam</v>
          </cell>
          <cell r="AQ978" t="str">
            <v>C</v>
          </cell>
          <cell r="AR978">
            <v>2</v>
          </cell>
        </row>
        <row r="979">
          <cell r="AE979">
            <v>176826</v>
          </cell>
          <cell r="AF979">
            <v>24</v>
          </cell>
          <cell r="AG979">
            <v>0</v>
          </cell>
          <cell r="AH979" t="str">
            <v>C</v>
          </cell>
          <cell r="AI979" t="str">
            <v>RCP</v>
          </cell>
          <cell r="AJ979" t="str">
            <v xml:space="preserve"> </v>
          </cell>
          <cell r="AK979">
            <v>14.55358462275233</v>
          </cell>
          <cell r="AL979" t="str">
            <v>NC119</v>
          </cell>
          <cell r="AM979">
            <v>5</v>
          </cell>
          <cell r="AN979" t="str">
            <v>113674</v>
          </cell>
          <cell r="AO979" t="str">
            <v>IrB</v>
          </cell>
          <cell r="AP979" t="str">
            <v>Iredell fine sandy loam, 1 to 8 percent slopes</v>
          </cell>
          <cell r="AQ979" t="str">
            <v>C/D</v>
          </cell>
          <cell r="AR979">
            <v>3</v>
          </cell>
        </row>
        <row r="980">
          <cell r="AE980">
            <v>177593</v>
          </cell>
          <cell r="AF980">
            <v>15</v>
          </cell>
          <cell r="AG980">
            <v>0</v>
          </cell>
          <cell r="AH980" t="str">
            <v>C</v>
          </cell>
          <cell r="AI980" t="str">
            <v>RCP</v>
          </cell>
          <cell r="AJ980" t="str">
            <v xml:space="preserve"> </v>
          </cell>
          <cell r="AK980">
            <v>222.64772624815339</v>
          </cell>
          <cell r="AL980" t="str">
            <v>NC119</v>
          </cell>
          <cell r="AM980">
            <v>5</v>
          </cell>
          <cell r="AN980" t="str">
            <v>113662</v>
          </cell>
          <cell r="AO980" t="str">
            <v>DaB</v>
          </cell>
          <cell r="AP980" t="str">
            <v>Davidson sandy clay loam, 2 to 8 percent slopes</v>
          </cell>
          <cell r="AQ980" t="str">
            <v>B</v>
          </cell>
          <cell r="AR980">
            <v>1</v>
          </cell>
        </row>
        <row r="981">
          <cell r="AE981">
            <v>178176</v>
          </cell>
          <cell r="AF981">
            <v>30</v>
          </cell>
          <cell r="AG981">
            <v>0</v>
          </cell>
          <cell r="AH981" t="str">
            <v>C</v>
          </cell>
          <cell r="AI981" t="str">
            <v>RCP</v>
          </cell>
          <cell r="AJ981" t="str">
            <v xml:space="preserve"> </v>
          </cell>
          <cell r="AK981">
            <v>31.342418098205151</v>
          </cell>
          <cell r="AL981" t="str">
            <v>NC119</v>
          </cell>
          <cell r="AM981">
            <v>5</v>
          </cell>
          <cell r="AN981" t="str">
            <v>113661</v>
          </cell>
          <cell r="AO981" t="str">
            <v>CuD</v>
          </cell>
          <cell r="AP981" t="str">
            <v>Cecil-Urban land complex, 8 to 15 percent slopes</v>
          </cell>
          <cell r="AQ981" t="str">
            <v>B</v>
          </cell>
          <cell r="AR981">
            <v>1</v>
          </cell>
        </row>
        <row r="982">
          <cell r="AE982">
            <v>178196</v>
          </cell>
          <cell r="AF982">
            <v>18</v>
          </cell>
          <cell r="AG982">
            <v>0</v>
          </cell>
          <cell r="AH982" t="str">
            <v>C</v>
          </cell>
          <cell r="AI982" t="str">
            <v>PE</v>
          </cell>
          <cell r="AJ982" t="str">
            <v xml:space="preserve"> </v>
          </cell>
          <cell r="AK982">
            <v>143.88138169237271</v>
          </cell>
          <cell r="AL982" t="str">
            <v>NC119</v>
          </cell>
          <cell r="AM982">
            <v>5</v>
          </cell>
          <cell r="AN982" t="str">
            <v>113674</v>
          </cell>
          <cell r="AO982" t="str">
            <v>IrB</v>
          </cell>
          <cell r="AP982" t="str">
            <v>Iredell fine sandy loam, 1 to 8 percent slopes</v>
          </cell>
          <cell r="AQ982" t="str">
            <v>C/D</v>
          </cell>
          <cell r="AR982">
            <v>3</v>
          </cell>
        </row>
        <row r="983">
          <cell r="AE983">
            <v>179194</v>
          </cell>
          <cell r="AF983">
            <v>18</v>
          </cell>
          <cell r="AG983">
            <v>0</v>
          </cell>
          <cell r="AH983" t="str">
            <v>C</v>
          </cell>
          <cell r="AI983" t="str">
            <v>RCP</v>
          </cell>
          <cell r="AJ983" t="str">
            <v xml:space="preserve"> </v>
          </cell>
          <cell r="AK983">
            <v>37.291613102135592</v>
          </cell>
          <cell r="AL983" t="str">
            <v>NC119</v>
          </cell>
          <cell r="AM983">
            <v>5</v>
          </cell>
          <cell r="AN983" t="str">
            <v>113660</v>
          </cell>
          <cell r="AO983" t="str">
            <v>CuB</v>
          </cell>
          <cell r="AP983" t="str">
            <v>Cecil-Urban land complex, 2 to 8 percent slopes</v>
          </cell>
          <cell r="AQ983" t="str">
            <v>B</v>
          </cell>
          <cell r="AR983">
            <v>1</v>
          </cell>
        </row>
        <row r="984">
          <cell r="AE984">
            <v>179195</v>
          </cell>
          <cell r="AF984">
            <v>18</v>
          </cell>
          <cell r="AG984">
            <v>0</v>
          </cell>
          <cell r="AH984" t="str">
            <v>C</v>
          </cell>
          <cell r="AI984" t="str">
            <v>RCP</v>
          </cell>
          <cell r="AJ984" t="str">
            <v xml:space="preserve"> </v>
          </cell>
          <cell r="AK984">
            <v>12.765968370415591</v>
          </cell>
          <cell r="AL984" t="str">
            <v>NC119</v>
          </cell>
          <cell r="AM984">
            <v>5</v>
          </cell>
          <cell r="AN984" t="str">
            <v>113671</v>
          </cell>
          <cell r="AO984" t="str">
            <v>HeB</v>
          </cell>
          <cell r="AP984" t="str">
            <v>Helena sandy loam, 2 to 8 percent slopes</v>
          </cell>
          <cell r="AQ984" t="str">
            <v>C</v>
          </cell>
          <cell r="AR984">
            <v>2</v>
          </cell>
        </row>
        <row r="985">
          <cell r="AE985">
            <v>179196</v>
          </cell>
          <cell r="AF985">
            <v>15</v>
          </cell>
          <cell r="AG985">
            <v>0</v>
          </cell>
          <cell r="AH985" t="str">
            <v>C</v>
          </cell>
          <cell r="AI985" t="str">
            <v>RCP</v>
          </cell>
          <cell r="AJ985" t="str">
            <v xml:space="preserve"> </v>
          </cell>
          <cell r="AK985">
            <v>26.341282178269839</v>
          </cell>
          <cell r="AL985" t="str">
            <v>NC119</v>
          </cell>
          <cell r="AM985">
            <v>5</v>
          </cell>
          <cell r="AN985" t="str">
            <v>113660</v>
          </cell>
          <cell r="AO985" t="str">
            <v>CuB</v>
          </cell>
          <cell r="AP985" t="str">
            <v>Cecil-Urban land complex, 2 to 8 percent slopes</v>
          </cell>
          <cell r="AQ985" t="str">
            <v>B</v>
          </cell>
          <cell r="AR985">
            <v>1</v>
          </cell>
        </row>
        <row r="986">
          <cell r="AE986">
            <v>179197</v>
          </cell>
          <cell r="AF986">
            <v>15</v>
          </cell>
          <cell r="AG986">
            <v>0</v>
          </cell>
          <cell r="AH986" t="str">
            <v>C</v>
          </cell>
          <cell r="AI986" t="str">
            <v>RCP</v>
          </cell>
          <cell r="AJ986" t="str">
            <v xml:space="preserve"> </v>
          </cell>
          <cell r="AK986">
            <v>245.19512763739411</v>
          </cell>
          <cell r="AL986" t="str">
            <v>NC119</v>
          </cell>
          <cell r="AM986">
            <v>5</v>
          </cell>
          <cell r="AN986" t="str">
            <v>113660</v>
          </cell>
          <cell r="AO986" t="str">
            <v>CuB</v>
          </cell>
          <cell r="AP986" t="str">
            <v>Cecil-Urban land complex, 2 to 8 percent slopes</v>
          </cell>
          <cell r="AQ986" t="str">
            <v>B</v>
          </cell>
          <cell r="AR986">
            <v>1</v>
          </cell>
        </row>
        <row r="987">
          <cell r="AE987">
            <v>179226</v>
          </cell>
          <cell r="AF987">
            <v>48</v>
          </cell>
          <cell r="AG987">
            <v>0</v>
          </cell>
          <cell r="AH987" t="str">
            <v>C</v>
          </cell>
          <cell r="AI987" t="str">
            <v>RCP</v>
          </cell>
          <cell r="AJ987" t="str">
            <v xml:space="preserve"> </v>
          </cell>
          <cell r="AK987">
            <v>147.04985981490771</v>
          </cell>
          <cell r="AL987" t="str">
            <v>NC119</v>
          </cell>
          <cell r="AM987">
            <v>5</v>
          </cell>
          <cell r="AN987" t="str">
            <v>113671</v>
          </cell>
          <cell r="AO987" t="str">
            <v>HeB</v>
          </cell>
          <cell r="AP987" t="str">
            <v>Helena sandy loam, 2 to 8 percent slopes</v>
          </cell>
          <cell r="AQ987" t="str">
            <v>C</v>
          </cell>
          <cell r="AR987">
            <v>2</v>
          </cell>
        </row>
        <row r="988">
          <cell r="AE988">
            <v>179472</v>
          </cell>
          <cell r="AF988">
            <v>48</v>
          </cell>
          <cell r="AG988">
            <v>0</v>
          </cell>
          <cell r="AH988" t="str">
            <v>C</v>
          </cell>
          <cell r="AI988" t="str">
            <v>CMP</v>
          </cell>
          <cell r="AJ988" t="str">
            <v xml:space="preserve"> </v>
          </cell>
          <cell r="AK988">
            <v>16.261779367104779</v>
          </cell>
          <cell r="AL988" t="str">
            <v>NC119</v>
          </cell>
          <cell r="AM988">
            <v>5</v>
          </cell>
          <cell r="AN988" t="str">
            <v>113671</v>
          </cell>
          <cell r="AO988" t="str">
            <v>HeB</v>
          </cell>
          <cell r="AP988" t="str">
            <v>Helena sandy loam, 2 to 8 percent slopes</v>
          </cell>
          <cell r="AQ988" t="str">
            <v>C</v>
          </cell>
          <cell r="AR988">
            <v>2</v>
          </cell>
        </row>
        <row r="989">
          <cell r="AE989">
            <v>181004</v>
          </cell>
          <cell r="AF989">
            <v>24</v>
          </cell>
          <cell r="AG989">
            <v>0</v>
          </cell>
          <cell r="AH989" t="str">
            <v>C</v>
          </cell>
          <cell r="AI989" t="str">
            <v>RCP</v>
          </cell>
          <cell r="AJ989" t="str">
            <v xml:space="preserve"> </v>
          </cell>
          <cell r="AK989">
            <v>175.21846131935609</v>
          </cell>
          <cell r="AL989" t="str">
            <v>NC119</v>
          </cell>
          <cell r="AM989">
            <v>5</v>
          </cell>
          <cell r="AN989" t="str">
            <v>113666</v>
          </cell>
          <cell r="AO989" t="str">
            <v>EnD</v>
          </cell>
          <cell r="AP989" t="str">
            <v>Enon sandy loam, 8 to 15 percent slopes</v>
          </cell>
          <cell r="AQ989" t="str">
            <v>C</v>
          </cell>
          <cell r="AR989">
            <v>2</v>
          </cell>
        </row>
        <row r="990">
          <cell r="AE990">
            <v>181071</v>
          </cell>
          <cell r="AF990">
            <v>15</v>
          </cell>
          <cell r="AG990">
            <v>0</v>
          </cell>
          <cell r="AH990" t="str">
            <v>C</v>
          </cell>
          <cell r="AI990" t="str">
            <v>RCP</v>
          </cell>
          <cell r="AJ990" t="str">
            <v xml:space="preserve"> </v>
          </cell>
          <cell r="AK990">
            <v>45.581302713882238</v>
          </cell>
          <cell r="AL990" t="str">
            <v>NC119</v>
          </cell>
          <cell r="AM990">
            <v>5</v>
          </cell>
          <cell r="AN990" t="str">
            <v>113658</v>
          </cell>
          <cell r="AO990" t="str">
            <v>CeB2</v>
          </cell>
          <cell r="AP990" t="str">
            <v>Cecil sandy clay loam, 2 to 8 percent slopes, eroded</v>
          </cell>
          <cell r="AQ990" t="str">
            <v>B</v>
          </cell>
          <cell r="AR990">
            <v>1</v>
          </cell>
        </row>
        <row r="991">
          <cell r="AE991">
            <v>181116</v>
          </cell>
          <cell r="AF991">
            <v>18</v>
          </cell>
          <cell r="AG991">
            <v>0</v>
          </cell>
          <cell r="AH991" t="str">
            <v>C</v>
          </cell>
          <cell r="AI991" t="str">
            <v>RCP</v>
          </cell>
          <cell r="AJ991" t="str">
            <v xml:space="preserve"> </v>
          </cell>
          <cell r="AK991">
            <v>211.87297139089009</v>
          </cell>
          <cell r="AL991" t="str">
            <v>NC119</v>
          </cell>
          <cell r="AM991">
            <v>5</v>
          </cell>
          <cell r="AN991" t="str">
            <v>113656</v>
          </cell>
          <cell r="AO991" t="str">
            <v>ApB</v>
          </cell>
          <cell r="AP991" t="str">
            <v>Appling sandy loam, 2 to 8 percent slopes</v>
          </cell>
          <cell r="AQ991" t="str">
            <v>B</v>
          </cell>
          <cell r="AR991">
            <v>1</v>
          </cell>
        </row>
        <row r="992">
          <cell r="AE992">
            <v>181157</v>
          </cell>
          <cell r="AF992">
            <v>15</v>
          </cell>
          <cell r="AG992">
            <v>0</v>
          </cell>
          <cell r="AH992" t="str">
            <v>C</v>
          </cell>
          <cell r="AI992" t="str">
            <v>RCP</v>
          </cell>
          <cell r="AJ992" t="str">
            <v xml:space="preserve"> </v>
          </cell>
          <cell r="AK992">
            <v>119.5390139170467</v>
          </cell>
          <cell r="AL992" t="str">
            <v>NC119</v>
          </cell>
          <cell r="AM992">
            <v>5</v>
          </cell>
          <cell r="AN992" t="str">
            <v>113689</v>
          </cell>
          <cell r="AO992" t="str">
            <v>VaB</v>
          </cell>
          <cell r="AP992" t="str">
            <v>Vance sandy loam, 2 to 8 percent slopes</v>
          </cell>
          <cell r="AQ992" t="str">
            <v>C</v>
          </cell>
          <cell r="AR992">
            <v>2</v>
          </cell>
        </row>
        <row r="993">
          <cell r="AE993">
            <v>182024</v>
          </cell>
          <cell r="AF993">
            <v>36</v>
          </cell>
          <cell r="AG993">
            <v>0</v>
          </cell>
          <cell r="AH993" t="str">
            <v>C</v>
          </cell>
          <cell r="AI993" t="str">
            <v>RCP</v>
          </cell>
          <cell r="AJ993" t="str">
            <v xml:space="preserve"> </v>
          </cell>
          <cell r="AK993">
            <v>145.74695487254911</v>
          </cell>
          <cell r="AL993" t="str">
            <v>NC119</v>
          </cell>
          <cell r="AM993">
            <v>5</v>
          </cell>
          <cell r="AN993" t="str">
            <v>113689</v>
          </cell>
          <cell r="AO993" t="str">
            <v>VaB</v>
          </cell>
          <cell r="AP993" t="str">
            <v>Vance sandy loam, 2 to 8 percent slopes</v>
          </cell>
          <cell r="AQ993" t="str">
            <v>C</v>
          </cell>
          <cell r="AR993">
            <v>2</v>
          </cell>
        </row>
        <row r="994">
          <cell r="AE994">
            <v>182025</v>
          </cell>
          <cell r="AF994">
            <v>24</v>
          </cell>
          <cell r="AG994">
            <v>0</v>
          </cell>
          <cell r="AH994" t="str">
            <v>C</v>
          </cell>
          <cell r="AI994" t="str">
            <v>RCP</v>
          </cell>
          <cell r="AJ994" t="str">
            <v xml:space="preserve"> </v>
          </cell>
          <cell r="AK994">
            <v>88.614673534145197</v>
          </cell>
          <cell r="AL994" t="str">
            <v>NC119</v>
          </cell>
          <cell r="AM994">
            <v>5</v>
          </cell>
          <cell r="AN994" t="str">
            <v>113694</v>
          </cell>
          <cell r="AO994" t="str">
            <v>WkE</v>
          </cell>
          <cell r="AP994" t="str">
            <v>Wilkes loam, 15 to 25 percent slopes</v>
          </cell>
          <cell r="AQ994" t="str">
            <v>D</v>
          </cell>
          <cell r="AR994">
            <v>4</v>
          </cell>
        </row>
        <row r="995">
          <cell r="AE995">
            <v>182026</v>
          </cell>
          <cell r="AF995">
            <v>24</v>
          </cell>
          <cell r="AG995">
            <v>0</v>
          </cell>
          <cell r="AH995" t="str">
            <v>C</v>
          </cell>
          <cell r="AI995" t="str">
            <v>RCP</v>
          </cell>
          <cell r="AJ995" t="str">
            <v xml:space="preserve"> </v>
          </cell>
          <cell r="AK995">
            <v>12.890943475350531</v>
          </cell>
          <cell r="AL995" t="str">
            <v>NC119</v>
          </cell>
          <cell r="AM995">
            <v>5</v>
          </cell>
          <cell r="AN995" t="str">
            <v>113694</v>
          </cell>
          <cell r="AO995" t="str">
            <v>WkE</v>
          </cell>
          <cell r="AP995" t="str">
            <v>Wilkes loam, 15 to 25 percent slopes</v>
          </cell>
          <cell r="AQ995" t="str">
            <v>D</v>
          </cell>
          <cell r="AR995">
            <v>4</v>
          </cell>
        </row>
        <row r="996">
          <cell r="AE996">
            <v>182666</v>
          </cell>
          <cell r="AF996">
            <v>0</v>
          </cell>
          <cell r="AG996">
            <v>0</v>
          </cell>
          <cell r="AH996" t="str">
            <v>Z</v>
          </cell>
          <cell r="AI996" t="str">
            <v>XXX</v>
          </cell>
          <cell r="AJ996" t="str">
            <v xml:space="preserve"> </v>
          </cell>
          <cell r="AK996">
            <v>119.1083008356924</v>
          </cell>
          <cell r="AL996" t="str">
            <v>NC119</v>
          </cell>
          <cell r="AM996">
            <v>5</v>
          </cell>
          <cell r="AN996" t="str">
            <v>113659</v>
          </cell>
          <cell r="AO996" t="str">
            <v>CeD2</v>
          </cell>
          <cell r="AP996" t="str">
            <v>Cecil sandy clay loam, 8 to 15 percent slopes, eroded</v>
          </cell>
          <cell r="AQ996" t="str">
            <v>B</v>
          </cell>
          <cell r="AR996">
            <v>1</v>
          </cell>
        </row>
        <row r="997">
          <cell r="AE997">
            <v>183016</v>
          </cell>
          <cell r="AF997">
            <v>36</v>
          </cell>
          <cell r="AG997">
            <v>0</v>
          </cell>
          <cell r="AH997" t="str">
            <v>C</v>
          </cell>
          <cell r="AI997" t="str">
            <v>RCP</v>
          </cell>
          <cell r="AJ997" t="str">
            <v xml:space="preserve"> </v>
          </cell>
          <cell r="AK997">
            <v>61.606840637903609</v>
          </cell>
          <cell r="AL997" t="str">
            <v>NC119</v>
          </cell>
          <cell r="AM997">
            <v>5</v>
          </cell>
          <cell r="AN997" t="str">
            <v>113660</v>
          </cell>
          <cell r="AO997" t="str">
            <v>CuB</v>
          </cell>
          <cell r="AP997" t="str">
            <v>Cecil-Urban land complex, 2 to 8 percent slopes</v>
          </cell>
          <cell r="AQ997" t="str">
            <v>B</v>
          </cell>
          <cell r="AR997">
            <v>1</v>
          </cell>
        </row>
        <row r="998">
          <cell r="AE998">
            <v>183620</v>
          </cell>
          <cell r="AF998">
            <v>15</v>
          </cell>
          <cell r="AG998">
            <v>0</v>
          </cell>
          <cell r="AH998" t="str">
            <v>C</v>
          </cell>
          <cell r="AI998" t="str">
            <v>RCP</v>
          </cell>
          <cell r="AJ998" t="str">
            <v xml:space="preserve"> </v>
          </cell>
          <cell r="AK998">
            <v>103.312654510069</v>
          </cell>
          <cell r="AL998" t="str">
            <v>NC119</v>
          </cell>
          <cell r="AM998">
            <v>5</v>
          </cell>
          <cell r="AN998" t="str">
            <v>113681</v>
          </cell>
          <cell r="AO998" t="str">
            <v>MkB</v>
          </cell>
          <cell r="AP998" t="str">
            <v>Mecklenburg-Urban land complex, 2 to 8 percent slopes</v>
          </cell>
          <cell r="AQ998" t="str">
            <v>C</v>
          </cell>
          <cell r="AR998">
            <v>2</v>
          </cell>
        </row>
        <row r="999">
          <cell r="AE999">
            <v>183641</v>
          </cell>
          <cell r="AF999">
            <v>15</v>
          </cell>
          <cell r="AG999">
            <v>0</v>
          </cell>
          <cell r="AH999" t="str">
            <v>C</v>
          </cell>
          <cell r="AI999" t="str">
            <v>RCP</v>
          </cell>
          <cell r="AJ999" t="str">
            <v xml:space="preserve"> </v>
          </cell>
          <cell r="AK999">
            <v>152.25109356226139</v>
          </cell>
          <cell r="AL999" t="str">
            <v>NC119</v>
          </cell>
          <cell r="AM999">
            <v>5</v>
          </cell>
          <cell r="AN999" t="str">
            <v>113679</v>
          </cell>
          <cell r="AO999" t="str">
            <v>MeB</v>
          </cell>
          <cell r="AP999" t="str">
            <v>Mecklenburg fine sandy loam, 2 to 8 percent slopes</v>
          </cell>
          <cell r="AQ999" t="str">
            <v>C</v>
          </cell>
          <cell r="AR999">
            <v>2</v>
          </cell>
        </row>
        <row r="1000">
          <cell r="AE1000">
            <v>183707</v>
          </cell>
          <cell r="AF1000">
            <v>18</v>
          </cell>
          <cell r="AG1000">
            <v>0</v>
          </cell>
          <cell r="AH1000" t="str">
            <v>C</v>
          </cell>
          <cell r="AI1000" t="str">
            <v>RCP</v>
          </cell>
          <cell r="AJ1000" t="str">
            <v xml:space="preserve"> </v>
          </cell>
          <cell r="AK1000">
            <v>20.145839762678499</v>
          </cell>
          <cell r="AL1000" t="str">
            <v>NC119</v>
          </cell>
          <cell r="AM1000">
            <v>5</v>
          </cell>
          <cell r="AN1000" t="str">
            <v>113658</v>
          </cell>
          <cell r="AO1000" t="str">
            <v>CeB2</v>
          </cell>
          <cell r="AP1000" t="str">
            <v>Cecil sandy clay loam, 2 to 8 percent slopes, eroded</v>
          </cell>
          <cell r="AQ1000" t="str">
            <v>B</v>
          </cell>
          <cell r="AR1000">
            <v>1</v>
          </cell>
        </row>
        <row r="1001">
          <cell r="AE1001">
            <v>183942</v>
          </cell>
          <cell r="AF1001">
            <v>0</v>
          </cell>
          <cell r="AG1001">
            <v>0</v>
          </cell>
          <cell r="AH1001" t="str">
            <v>Z</v>
          </cell>
          <cell r="AI1001" t="str">
            <v>XXX</v>
          </cell>
          <cell r="AJ1001" t="str">
            <v xml:space="preserve"> </v>
          </cell>
          <cell r="AK1001">
            <v>46.442880375552143</v>
          </cell>
          <cell r="AL1001" t="str">
            <v>NC119</v>
          </cell>
          <cell r="AM1001">
            <v>5</v>
          </cell>
          <cell r="AN1001" t="str">
            <v>113694</v>
          </cell>
          <cell r="AO1001" t="str">
            <v>WkE</v>
          </cell>
          <cell r="AP1001" t="str">
            <v>Wilkes loam, 15 to 25 percent slopes</v>
          </cell>
          <cell r="AQ1001" t="str">
            <v>D</v>
          </cell>
          <cell r="AR1001">
            <v>4</v>
          </cell>
        </row>
        <row r="1002">
          <cell r="AE1002">
            <v>183943</v>
          </cell>
          <cell r="AF1002">
            <v>0</v>
          </cell>
          <cell r="AG1002">
            <v>0</v>
          </cell>
          <cell r="AH1002" t="str">
            <v>Z</v>
          </cell>
          <cell r="AI1002" t="str">
            <v>XXX</v>
          </cell>
          <cell r="AJ1002" t="str">
            <v xml:space="preserve"> </v>
          </cell>
          <cell r="AK1002">
            <v>25.827496796044279</v>
          </cell>
          <cell r="AL1002" t="str">
            <v>NC119</v>
          </cell>
          <cell r="AM1002">
            <v>5</v>
          </cell>
          <cell r="AN1002" t="str">
            <v>113694</v>
          </cell>
          <cell r="AO1002" t="str">
            <v>WkE</v>
          </cell>
          <cell r="AP1002" t="str">
            <v>Wilkes loam, 15 to 25 percent slopes</v>
          </cell>
          <cell r="AQ1002" t="str">
            <v>D</v>
          </cell>
          <cell r="AR1002">
            <v>4</v>
          </cell>
        </row>
        <row r="1003">
          <cell r="AE1003">
            <v>183993</v>
          </cell>
          <cell r="AF1003">
            <v>0</v>
          </cell>
          <cell r="AG1003">
            <v>0</v>
          </cell>
          <cell r="AH1003" t="str">
            <v>Z</v>
          </cell>
          <cell r="AI1003" t="str">
            <v>XXX</v>
          </cell>
          <cell r="AJ1003" t="str">
            <v xml:space="preserve"> </v>
          </cell>
          <cell r="AK1003">
            <v>169.38472927922061</v>
          </cell>
          <cell r="AL1003" t="str">
            <v>NC119</v>
          </cell>
          <cell r="AM1003">
            <v>5</v>
          </cell>
          <cell r="AN1003" t="str">
            <v>113688</v>
          </cell>
          <cell r="AO1003" t="str">
            <v>Ur</v>
          </cell>
          <cell r="AP1003" t="str">
            <v>Urban land</v>
          </cell>
          <cell r="AQ1003" t="str">
            <v>N/A</v>
          </cell>
          <cell r="AR1003">
            <v>4</v>
          </cell>
        </row>
        <row r="1004">
          <cell r="AE1004">
            <v>184658</v>
          </cell>
          <cell r="AF1004">
            <v>15</v>
          </cell>
          <cell r="AG1004">
            <v>0</v>
          </cell>
          <cell r="AH1004" t="str">
            <v>C</v>
          </cell>
          <cell r="AI1004" t="str">
            <v>RCP</v>
          </cell>
          <cell r="AJ1004" t="str">
            <v xml:space="preserve"> </v>
          </cell>
          <cell r="AK1004">
            <v>47.859892438598017</v>
          </cell>
          <cell r="AL1004" t="str">
            <v>NC119</v>
          </cell>
          <cell r="AM1004">
            <v>5</v>
          </cell>
          <cell r="AN1004" t="str">
            <v>113658</v>
          </cell>
          <cell r="AO1004" t="str">
            <v>CeB2</v>
          </cell>
          <cell r="AP1004" t="str">
            <v>Cecil sandy clay loam, 2 to 8 percent slopes, eroded</v>
          </cell>
          <cell r="AQ1004" t="str">
            <v>B</v>
          </cell>
          <cell r="AR1004">
            <v>1</v>
          </cell>
        </row>
        <row r="1005">
          <cell r="AE1005">
            <v>184842</v>
          </cell>
          <cell r="AF1005">
            <v>48</v>
          </cell>
          <cell r="AG1005">
            <v>0</v>
          </cell>
          <cell r="AH1005" t="str">
            <v>C</v>
          </cell>
          <cell r="AI1005" t="str">
            <v>RCP</v>
          </cell>
          <cell r="AJ1005" t="str">
            <v xml:space="preserve"> </v>
          </cell>
          <cell r="AK1005">
            <v>57.289888859403007</v>
          </cell>
          <cell r="AL1005" t="str">
            <v>NC119</v>
          </cell>
          <cell r="AM1005">
            <v>5</v>
          </cell>
          <cell r="AN1005" t="str">
            <v>113660</v>
          </cell>
          <cell r="AO1005" t="str">
            <v>CuB</v>
          </cell>
          <cell r="AP1005" t="str">
            <v>Cecil-Urban land complex, 2 to 8 percent slopes</v>
          </cell>
          <cell r="AQ1005" t="str">
            <v>B</v>
          </cell>
          <cell r="AR1005">
            <v>1</v>
          </cell>
        </row>
        <row r="1006">
          <cell r="AE1006">
            <v>185145</v>
          </cell>
          <cell r="AF1006">
            <v>0</v>
          </cell>
          <cell r="AG1006">
            <v>0</v>
          </cell>
          <cell r="AH1006" t="str">
            <v xml:space="preserve"> </v>
          </cell>
          <cell r="AI1006" t="str">
            <v xml:space="preserve"> </v>
          </cell>
          <cell r="AJ1006" t="str">
            <v xml:space="preserve"> </v>
          </cell>
          <cell r="AK1006">
            <v>203.38219851840481</v>
          </cell>
          <cell r="AL1006" t="str">
            <v>NC119</v>
          </cell>
          <cell r="AM1006">
            <v>5</v>
          </cell>
          <cell r="AN1006" t="str">
            <v>113658</v>
          </cell>
          <cell r="AO1006" t="str">
            <v>CeB2</v>
          </cell>
          <cell r="AP1006" t="str">
            <v>Cecil sandy clay loam, 2 to 8 percent slopes, eroded</v>
          </cell>
          <cell r="AQ1006" t="str">
            <v>B</v>
          </cell>
          <cell r="AR1006">
            <v>1</v>
          </cell>
        </row>
        <row r="1007">
          <cell r="AE1007">
            <v>185415</v>
          </cell>
          <cell r="AF1007">
            <v>30</v>
          </cell>
          <cell r="AG1007">
            <v>0</v>
          </cell>
          <cell r="AH1007" t="str">
            <v>C</v>
          </cell>
          <cell r="AI1007" t="str">
            <v>RCP</v>
          </cell>
          <cell r="AJ1007" t="str">
            <v xml:space="preserve"> </v>
          </cell>
          <cell r="AK1007">
            <v>37.01463427697319</v>
          </cell>
          <cell r="AL1007" t="str">
            <v>NC119</v>
          </cell>
          <cell r="AM1007">
            <v>5</v>
          </cell>
          <cell r="AN1007" t="str">
            <v>113660</v>
          </cell>
          <cell r="AO1007" t="str">
            <v>CuB</v>
          </cell>
          <cell r="AP1007" t="str">
            <v>Cecil-Urban land complex, 2 to 8 percent slopes</v>
          </cell>
          <cell r="AQ1007" t="str">
            <v>B</v>
          </cell>
          <cell r="AR1007">
            <v>1</v>
          </cell>
        </row>
        <row r="1008">
          <cell r="AE1008">
            <v>185539</v>
          </cell>
          <cell r="AF1008">
            <v>0</v>
          </cell>
          <cell r="AG1008">
            <v>0</v>
          </cell>
          <cell r="AH1008" t="str">
            <v xml:space="preserve"> </v>
          </cell>
          <cell r="AI1008" t="str">
            <v xml:space="preserve"> </v>
          </cell>
          <cell r="AJ1008" t="str">
            <v xml:space="preserve"> </v>
          </cell>
          <cell r="AK1008">
            <v>104.70247664037279</v>
          </cell>
          <cell r="AL1008" t="str">
            <v>NC119</v>
          </cell>
          <cell r="AM1008">
            <v>5</v>
          </cell>
          <cell r="AN1008" t="str">
            <v>113659</v>
          </cell>
          <cell r="AO1008" t="str">
            <v>CeD2</v>
          </cell>
          <cell r="AP1008" t="str">
            <v>Cecil sandy clay loam, 8 to 15 percent slopes, eroded</v>
          </cell>
          <cell r="AQ1008" t="str">
            <v>B</v>
          </cell>
          <cell r="AR1008">
            <v>1</v>
          </cell>
        </row>
        <row r="1009">
          <cell r="AE1009">
            <v>185541</v>
          </cell>
          <cell r="AF1009">
            <v>0</v>
          </cell>
          <cell r="AG1009">
            <v>0</v>
          </cell>
          <cell r="AH1009" t="str">
            <v xml:space="preserve"> </v>
          </cell>
          <cell r="AI1009" t="str">
            <v xml:space="preserve"> </v>
          </cell>
          <cell r="AJ1009" t="str">
            <v xml:space="preserve"> </v>
          </cell>
          <cell r="AK1009">
            <v>93.799428468189319</v>
          </cell>
          <cell r="AL1009" t="str">
            <v>NC119</v>
          </cell>
          <cell r="AM1009">
            <v>5</v>
          </cell>
          <cell r="AN1009" t="str">
            <v>113695</v>
          </cell>
          <cell r="AO1009" t="str">
            <v>WkF</v>
          </cell>
          <cell r="AP1009" t="str">
            <v>Wilkes loam, 25 to 45 percent slopes</v>
          </cell>
          <cell r="AQ1009" t="str">
            <v>D</v>
          </cell>
          <cell r="AR1009">
            <v>4</v>
          </cell>
        </row>
        <row r="1010">
          <cell r="AE1010">
            <v>185549</v>
          </cell>
          <cell r="AF1010">
            <v>0</v>
          </cell>
          <cell r="AG1010">
            <v>0</v>
          </cell>
          <cell r="AH1010" t="str">
            <v xml:space="preserve"> </v>
          </cell>
          <cell r="AI1010" t="str">
            <v xml:space="preserve"> </v>
          </cell>
          <cell r="AJ1010" t="str">
            <v xml:space="preserve"> </v>
          </cell>
          <cell r="AK1010">
            <v>71.293277538902956</v>
          </cell>
          <cell r="AL1010" t="str">
            <v>NC119</v>
          </cell>
          <cell r="AM1010">
            <v>5</v>
          </cell>
          <cell r="AN1010" t="str">
            <v>113695</v>
          </cell>
          <cell r="AO1010" t="str">
            <v>WkF</v>
          </cell>
          <cell r="AP1010" t="str">
            <v>Wilkes loam, 25 to 45 percent slopes</v>
          </cell>
          <cell r="AQ1010" t="str">
            <v>D</v>
          </cell>
          <cell r="AR1010">
            <v>4</v>
          </cell>
        </row>
        <row r="1011">
          <cell r="AE1011">
            <v>185550</v>
          </cell>
          <cell r="AF1011">
            <v>0</v>
          </cell>
          <cell r="AG1011">
            <v>0</v>
          </cell>
          <cell r="AH1011" t="str">
            <v xml:space="preserve"> </v>
          </cell>
          <cell r="AI1011" t="str">
            <v xml:space="preserve"> </v>
          </cell>
          <cell r="AJ1011" t="str">
            <v xml:space="preserve"> </v>
          </cell>
          <cell r="AK1011">
            <v>138.60554130930791</v>
          </cell>
          <cell r="AL1011" t="str">
            <v>NC119</v>
          </cell>
          <cell r="AM1011">
            <v>5</v>
          </cell>
          <cell r="AN1011" t="str">
            <v>113695</v>
          </cell>
          <cell r="AO1011" t="str">
            <v>WkF</v>
          </cell>
          <cell r="AP1011" t="str">
            <v>Wilkes loam, 25 to 45 percent slopes</v>
          </cell>
          <cell r="AQ1011" t="str">
            <v>D</v>
          </cell>
          <cell r="AR1011">
            <v>4</v>
          </cell>
        </row>
        <row r="1012">
          <cell r="AE1012">
            <v>185551</v>
          </cell>
          <cell r="AF1012">
            <v>0</v>
          </cell>
          <cell r="AG1012">
            <v>0</v>
          </cell>
          <cell r="AH1012" t="str">
            <v xml:space="preserve"> </v>
          </cell>
          <cell r="AI1012" t="str">
            <v xml:space="preserve"> </v>
          </cell>
          <cell r="AJ1012" t="str">
            <v xml:space="preserve"> </v>
          </cell>
          <cell r="AK1012">
            <v>161.5869520367774</v>
          </cell>
          <cell r="AL1012" t="str">
            <v>NC119</v>
          </cell>
          <cell r="AM1012">
            <v>5</v>
          </cell>
          <cell r="AN1012" t="str">
            <v>113684</v>
          </cell>
          <cell r="AO1012" t="str">
            <v>PaF</v>
          </cell>
          <cell r="AP1012" t="str">
            <v>Pacolet sandy loam, 25 to 45 percent slopes</v>
          </cell>
          <cell r="AQ1012" t="str">
            <v>B</v>
          </cell>
          <cell r="AR1012">
            <v>1</v>
          </cell>
        </row>
        <row r="1013">
          <cell r="AE1013">
            <v>185552</v>
          </cell>
          <cell r="AF1013">
            <v>0</v>
          </cell>
          <cell r="AG1013">
            <v>0</v>
          </cell>
          <cell r="AH1013" t="str">
            <v xml:space="preserve"> </v>
          </cell>
          <cell r="AI1013" t="str">
            <v xml:space="preserve"> </v>
          </cell>
          <cell r="AJ1013" t="str">
            <v xml:space="preserve"> </v>
          </cell>
          <cell r="AK1013">
            <v>25.782747260442189</v>
          </cell>
          <cell r="AL1013" t="str">
            <v>NC119</v>
          </cell>
          <cell r="AM1013">
            <v>5</v>
          </cell>
          <cell r="AN1013" t="str">
            <v>113672</v>
          </cell>
          <cell r="AO1013" t="str">
            <v>HuB</v>
          </cell>
          <cell r="AP1013" t="str">
            <v>Helena-Urban land complex, 2 to 8 percent slopes</v>
          </cell>
          <cell r="AQ1013" t="str">
            <v>C</v>
          </cell>
          <cell r="AR1013">
            <v>2</v>
          </cell>
        </row>
        <row r="1014">
          <cell r="AE1014">
            <v>185553</v>
          </cell>
          <cell r="AF1014">
            <v>0</v>
          </cell>
          <cell r="AG1014">
            <v>0</v>
          </cell>
          <cell r="AH1014" t="str">
            <v xml:space="preserve"> </v>
          </cell>
          <cell r="AI1014" t="str">
            <v xml:space="preserve"> </v>
          </cell>
          <cell r="AJ1014" t="str">
            <v xml:space="preserve"> </v>
          </cell>
          <cell r="AK1014">
            <v>219.4750221907392</v>
          </cell>
          <cell r="AL1014" t="str">
            <v>NC119</v>
          </cell>
          <cell r="AM1014">
            <v>5</v>
          </cell>
          <cell r="AN1014" t="str">
            <v>113684</v>
          </cell>
          <cell r="AO1014" t="str">
            <v>PaF</v>
          </cell>
          <cell r="AP1014" t="str">
            <v>Pacolet sandy loam, 25 to 45 percent slopes</v>
          </cell>
          <cell r="AQ1014" t="str">
            <v>B</v>
          </cell>
          <cell r="AR1014">
            <v>1</v>
          </cell>
        </row>
        <row r="1015">
          <cell r="AE1015">
            <v>186645</v>
          </cell>
          <cell r="AF1015">
            <v>15</v>
          </cell>
          <cell r="AG1015">
            <v>0</v>
          </cell>
          <cell r="AH1015" t="str">
            <v>C</v>
          </cell>
          <cell r="AI1015" t="str">
            <v>XXX</v>
          </cell>
          <cell r="AJ1015" t="str">
            <v xml:space="preserve"> </v>
          </cell>
          <cell r="AK1015">
            <v>26.150312128079939</v>
          </cell>
          <cell r="AL1015" t="str">
            <v>NC119</v>
          </cell>
          <cell r="AM1015">
            <v>5</v>
          </cell>
          <cell r="AN1015" t="str">
            <v>113681</v>
          </cell>
          <cell r="AO1015" t="str">
            <v>MkB</v>
          </cell>
          <cell r="AP1015" t="str">
            <v>Mecklenburg-Urban land complex, 2 to 8 percent slopes</v>
          </cell>
          <cell r="AQ1015" t="str">
            <v>C</v>
          </cell>
          <cell r="AR1015">
            <v>2</v>
          </cell>
        </row>
        <row r="1016">
          <cell r="AE1016">
            <v>186647</v>
          </cell>
          <cell r="AF1016">
            <v>18</v>
          </cell>
          <cell r="AG1016">
            <v>0</v>
          </cell>
          <cell r="AH1016" t="str">
            <v>C</v>
          </cell>
          <cell r="AI1016" t="str">
            <v>XXX</v>
          </cell>
          <cell r="AJ1016" t="str">
            <v xml:space="preserve"> </v>
          </cell>
          <cell r="AK1016">
            <v>22.534650402258979</v>
          </cell>
          <cell r="AL1016" t="str">
            <v>NC119</v>
          </cell>
          <cell r="AM1016">
            <v>5</v>
          </cell>
          <cell r="AN1016" t="str">
            <v>113681</v>
          </cell>
          <cell r="AO1016" t="str">
            <v>MkB</v>
          </cell>
          <cell r="AP1016" t="str">
            <v>Mecklenburg-Urban land complex, 2 to 8 percent slopes</v>
          </cell>
          <cell r="AQ1016" t="str">
            <v>C</v>
          </cell>
          <cell r="AR1016">
            <v>2</v>
          </cell>
        </row>
        <row r="1017">
          <cell r="AE1017">
            <v>186976</v>
          </cell>
          <cell r="AF1017">
            <v>18</v>
          </cell>
          <cell r="AG1017">
            <v>0</v>
          </cell>
          <cell r="AH1017" t="str">
            <v>C</v>
          </cell>
          <cell r="AI1017" t="str">
            <v>RCP</v>
          </cell>
          <cell r="AJ1017" t="str">
            <v xml:space="preserve"> </v>
          </cell>
          <cell r="AK1017">
            <v>34.339387702285983</v>
          </cell>
          <cell r="AL1017" t="str">
            <v>NC119</v>
          </cell>
          <cell r="AM1017">
            <v>5</v>
          </cell>
          <cell r="AN1017" t="str">
            <v>113660</v>
          </cell>
          <cell r="AO1017" t="str">
            <v>CuB</v>
          </cell>
          <cell r="AP1017" t="str">
            <v>Cecil-Urban land complex, 2 to 8 percent slopes</v>
          </cell>
          <cell r="AQ1017" t="str">
            <v>B</v>
          </cell>
          <cell r="AR1017">
            <v>1</v>
          </cell>
        </row>
        <row r="1018">
          <cell r="AE1018">
            <v>186980</v>
          </cell>
          <cell r="AF1018">
            <v>0</v>
          </cell>
          <cell r="AG1018">
            <v>0</v>
          </cell>
          <cell r="AH1018" t="str">
            <v xml:space="preserve"> </v>
          </cell>
          <cell r="AI1018" t="str">
            <v xml:space="preserve"> </v>
          </cell>
          <cell r="AJ1018" t="str">
            <v xml:space="preserve"> </v>
          </cell>
          <cell r="AK1018">
            <v>20.427342456996531</v>
          </cell>
          <cell r="AL1018" t="str">
            <v>NC119</v>
          </cell>
          <cell r="AM1018">
            <v>5</v>
          </cell>
          <cell r="AN1018" t="str">
            <v>113665</v>
          </cell>
          <cell r="AO1018" t="str">
            <v>EnB</v>
          </cell>
          <cell r="AP1018" t="str">
            <v>Enon sandy loam, 2 to 8 percent slopes</v>
          </cell>
          <cell r="AQ1018" t="str">
            <v>C</v>
          </cell>
          <cell r="AR1018">
            <v>2</v>
          </cell>
        </row>
        <row r="1019">
          <cell r="AE1019">
            <v>186989</v>
          </cell>
          <cell r="AF1019">
            <v>0</v>
          </cell>
          <cell r="AG1019">
            <v>0</v>
          </cell>
          <cell r="AH1019" t="str">
            <v xml:space="preserve"> </v>
          </cell>
          <cell r="AI1019" t="str">
            <v xml:space="preserve"> </v>
          </cell>
          <cell r="AJ1019" t="str">
            <v xml:space="preserve"> </v>
          </cell>
          <cell r="AK1019">
            <v>32.883790568750143</v>
          </cell>
          <cell r="AL1019" t="str">
            <v>NC119</v>
          </cell>
          <cell r="AM1019">
            <v>5</v>
          </cell>
          <cell r="AN1019" t="str">
            <v>113660</v>
          </cell>
          <cell r="AO1019" t="str">
            <v>CuB</v>
          </cell>
          <cell r="AP1019" t="str">
            <v>Cecil-Urban land complex, 2 to 8 percent slopes</v>
          </cell>
          <cell r="AQ1019" t="str">
            <v>B</v>
          </cell>
          <cell r="AR1019">
            <v>1</v>
          </cell>
        </row>
        <row r="1020">
          <cell r="AE1020">
            <v>186990</v>
          </cell>
          <cell r="AF1020">
            <v>0</v>
          </cell>
          <cell r="AG1020">
            <v>0</v>
          </cell>
          <cell r="AH1020" t="str">
            <v xml:space="preserve"> </v>
          </cell>
          <cell r="AI1020" t="str">
            <v xml:space="preserve"> </v>
          </cell>
          <cell r="AJ1020" t="str">
            <v xml:space="preserve"> </v>
          </cell>
          <cell r="AK1020">
            <v>33.270118591512343</v>
          </cell>
          <cell r="AL1020" t="str">
            <v>NC119</v>
          </cell>
          <cell r="AM1020">
            <v>5</v>
          </cell>
          <cell r="AN1020" t="str">
            <v>113660</v>
          </cell>
          <cell r="AO1020" t="str">
            <v>CuB</v>
          </cell>
          <cell r="AP1020" t="str">
            <v>Cecil-Urban land complex, 2 to 8 percent slopes</v>
          </cell>
          <cell r="AQ1020" t="str">
            <v>B</v>
          </cell>
          <cell r="AR1020">
            <v>1</v>
          </cell>
        </row>
        <row r="1021">
          <cell r="AE1021">
            <v>186991</v>
          </cell>
          <cell r="AF1021">
            <v>0</v>
          </cell>
          <cell r="AG1021">
            <v>0</v>
          </cell>
          <cell r="AH1021" t="str">
            <v xml:space="preserve"> </v>
          </cell>
          <cell r="AI1021" t="str">
            <v xml:space="preserve"> </v>
          </cell>
          <cell r="AJ1021" t="str">
            <v xml:space="preserve"> </v>
          </cell>
          <cell r="AK1021">
            <v>156.42508908773101</v>
          </cell>
          <cell r="AL1021" t="str">
            <v>NC119</v>
          </cell>
          <cell r="AM1021">
            <v>5</v>
          </cell>
          <cell r="AN1021" t="str">
            <v>113660</v>
          </cell>
          <cell r="AO1021" t="str">
            <v>CuB</v>
          </cell>
          <cell r="AP1021" t="str">
            <v>Cecil-Urban land complex, 2 to 8 percent slopes</v>
          </cell>
          <cell r="AQ1021" t="str">
            <v>B</v>
          </cell>
          <cell r="AR1021">
            <v>1</v>
          </cell>
        </row>
        <row r="1022">
          <cell r="AE1022">
            <v>187020</v>
          </cell>
          <cell r="AF1022">
            <v>0</v>
          </cell>
          <cell r="AG1022">
            <v>0</v>
          </cell>
          <cell r="AH1022" t="str">
            <v xml:space="preserve"> </v>
          </cell>
          <cell r="AI1022" t="str">
            <v xml:space="preserve"> </v>
          </cell>
          <cell r="AJ1022" t="str">
            <v xml:space="preserve"> </v>
          </cell>
          <cell r="AK1022">
            <v>25.220536296698391</v>
          </cell>
          <cell r="AL1022" t="str">
            <v>NC119</v>
          </cell>
          <cell r="AM1022">
            <v>5</v>
          </cell>
          <cell r="AN1022" t="str">
            <v>113658</v>
          </cell>
          <cell r="AO1022" t="str">
            <v>CeB2</v>
          </cell>
          <cell r="AP1022" t="str">
            <v>Cecil sandy clay loam, 2 to 8 percent slopes, eroded</v>
          </cell>
          <cell r="AQ1022" t="str">
            <v>B</v>
          </cell>
          <cell r="AR1022">
            <v>1</v>
          </cell>
        </row>
        <row r="1023">
          <cell r="AE1023">
            <v>187021</v>
          </cell>
          <cell r="AF1023">
            <v>0</v>
          </cell>
          <cell r="AG1023">
            <v>0</v>
          </cell>
          <cell r="AH1023" t="str">
            <v xml:space="preserve"> </v>
          </cell>
          <cell r="AI1023" t="str">
            <v xml:space="preserve"> </v>
          </cell>
          <cell r="AJ1023" t="str">
            <v xml:space="preserve"> </v>
          </cell>
          <cell r="AK1023">
            <v>53.594702426549247</v>
          </cell>
          <cell r="AL1023" t="str">
            <v>NC119</v>
          </cell>
          <cell r="AM1023">
            <v>5</v>
          </cell>
          <cell r="AN1023" t="str">
            <v>113672</v>
          </cell>
          <cell r="AO1023" t="str">
            <v>HuB</v>
          </cell>
          <cell r="AP1023" t="str">
            <v>Helena-Urban land complex, 2 to 8 percent slopes</v>
          </cell>
          <cell r="AQ1023" t="str">
            <v>C</v>
          </cell>
          <cell r="AR1023">
            <v>2</v>
          </cell>
        </row>
        <row r="1024">
          <cell r="AE1024">
            <v>187197</v>
          </cell>
          <cell r="AF1024">
            <v>15</v>
          </cell>
          <cell r="AG1024">
            <v>0</v>
          </cell>
          <cell r="AH1024" t="str">
            <v>C</v>
          </cell>
          <cell r="AI1024" t="str">
            <v>RCP</v>
          </cell>
          <cell r="AJ1024" t="str">
            <v xml:space="preserve"> </v>
          </cell>
          <cell r="AK1024">
            <v>103.9192146147559</v>
          </cell>
          <cell r="AL1024" t="str">
            <v>NC119</v>
          </cell>
          <cell r="AM1024">
            <v>5</v>
          </cell>
          <cell r="AN1024" t="str">
            <v>113677</v>
          </cell>
          <cell r="AO1024" t="str">
            <v>MO</v>
          </cell>
          <cell r="AP1024" t="str">
            <v>Monacan loam</v>
          </cell>
          <cell r="AQ1024" t="str">
            <v>C</v>
          </cell>
          <cell r="AR1024">
            <v>2</v>
          </cell>
        </row>
        <row r="1025">
          <cell r="AE1025">
            <v>187380</v>
          </cell>
          <cell r="AF1025">
            <v>15</v>
          </cell>
          <cell r="AG1025">
            <v>0</v>
          </cell>
          <cell r="AH1025" t="str">
            <v>C</v>
          </cell>
          <cell r="AI1025" t="str">
            <v>PE</v>
          </cell>
          <cell r="AJ1025" t="str">
            <v xml:space="preserve"> </v>
          </cell>
          <cell r="AK1025">
            <v>63.601580760965447</v>
          </cell>
          <cell r="AL1025" t="str">
            <v>NC119</v>
          </cell>
          <cell r="AM1025">
            <v>5</v>
          </cell>
          <cell r="AN1025" t="str">
            <v>113679</v>
          </cell>
          <cell r="AO1025" t="str">
            <v>MeB</v>
          </cell>
          <cell r="AP1025" t="str">
            <v>Mecklenburg fine sandy loam, 2 to 8 percent slopes</v>
          </cell>
          <cell r="AQ1025" t="str">
            <v>C</v>
          </cell>
          <cell r="AR1025">
            <v>2</v>
          </cell>
        </row>
        <row r="1026">
          <cell r="AE1026">
            <v>187646</v>
          </cell>
          <cell r="AF1026">
            <v>24</v>
          </cell>
          <cell r="AG1026">
            <v>0</v>
          </cell>
          <cell r="AH1026" t="str">
            <v>C</v>
          </cell>
          <cell r="AI1026" t="str">
            <v>RCP</v>
          </cell>
          <cell r="AJ1026" t="str">
            <v xml:space="preserve"> </v>
          </cell>
          <cell r="AK1026">
            <v>27.111991388763851</v>
          </cell>
          <cell r="AL1026" t="str">
            <v>NC119</v>
          </cell>
          <cell r="AM1026">
            <v>5</v>
          </cell>
          <cell r="AN1026" t="str">
            <v>113658</v>
          </cell>
          <cell r="AO1026" t="str">
            <v>CeB2</v>
          </cell>
          <cell r="AP1026" t="str">
            <v>Cecil sandy clay loam, 2 to 8 percent slopes, eroded</v>
          </cell>
          <cell r="AQ1026" t="str">
            <v>B</v>
          </cell>
          <cell r="AR1026">
            <v>1</v>
          </cell>
        </row>
        <row r="1027">
          <cell r="AE1027">
            <v>187670</v>
          </cell>
          <cell r="AF1027">
            <v>18</v>
          </cell>
          <cell r="AG1027">
            <v>0</v>
          </cell>
          <cell r="AH1027" t="str">
            <v>C</v>
          </cell>
          <cell r="AI1027" t="str">
            <v>RCP</v>
          </cell>
          <cell r="AJ1027" t="str">
            <v xml:space="preserve"> </v>
          </cell>
          <cell r="AK1027">
            <v>27.45256895237495</v>
          </cell>
          <cell r="AL1027" t="str">
            <v>NC119</v>
          </cell>
          <cell r="AM1027">
            <v>5</v>
          </cell>
          <cell r="AN1027" t="str">
            <v>113658</v>
          </cell>
          <cell r="AO1027" t="str">
            <v>CeB2</v>
          </cell>
          <cell r="AP1027" t="str">
            <v>Cecil sandy clay loam, 2 to 8 percent slopes, eroded</v>
          </cell>
          <cell r="AQ1027" t="str">
            <v>B</v>
          </cell>
          <cell r="AR1027">
            <v>1</v>
          </cell>
        </row>
        <row r="1028">
          <cell r="AE1028">
            <v>187737</v>
          </cell>
          <cell r="AF1028">
            <v>0</v>
          </cell>
          <cell r="AG1028">
            <v>0</v>
          </cell>
          <cell r="AH1028" t="str">
            <v xml:space="preserve"> </v>
          </cell>
          <cell r="AI1028" t="str">
            <v xml:space="preserve"> </v>
          </cell>
          <cell r="AJ1028" t="str">
            <v xml:space="preserve"> </v>
          </cell>
          <cell r="AK1028">
            <v>111.3779763850148</v>
          </cell>
          <cell r="AL1028" t="str">
            <v>NC119</v>
          </cell>
          <cell r="AM1028">
            <v>5</v>
          </cell>
          <cell r="AN1028" t="str">
            <v>113671</v>
          </cell>
          <cell r="AO1028" t="str">
            <v>HeB</v>
          </cell>
          <cell r="AP1028" t="str">
            <v>Helena sandy loam, 2 to 8 percent slopes</v>
          </cell>
          <cell r="AQ1028" t="str">
            <v>C</v>
          </cell>
          <cell r="AR1028">
            <v>2</v>
          </cell>
        </row>
        <row r="1029">
          <cell r="AE1029">
            <v>187845</v>
          </cell>
          <cell r="AF1029">
            <v>0</v>
          </cell>
          <cell r="AG1029">
            <v>0</v>
          </cell>
          <cell r="AH1029" t="str">
            <v>Z</v>
          </cell>
          <cell r="AI1029" t="str">
            <v>RCP</v>
          </cell>
          <cell r="AJ1029" t="str">
            <v xml:space="preserve"> </v>
          </cell>
          <cell r="AK1029">
            <v>9.8678168261873953</v>
          </cell>
          <cell r="AL1029" t="str">
            <v>NC119</v>
          </cell>
          <cell r="AM1029">
            <v>5</v>
          </cell>
          <cell r="AN1029" t="str">
            <v>113660</v>
          </cell>
          <cell r="AO1029" t="str">
            <v>CuB</v>
          </cell>
          <cell r="AP1029" t="str">
            <v>Cecil-Urban land complex, 2 to 8 percent slopes</v>
          </cell>
          <cell r="AQ1029" t="str">
            <v>B</v>
          </cell>
          <cell r="AR1029">
            <v>1</v>
          </cell>
        </row>
        <row r="1030">
          <cell r="AE1030">
            <v>187846</v>
          </cell>
          <cell r="AF1030">
            <v>0</v>
          </cell>
          <cell r="AG1030">
            <v>0</v>
          </cell>
          <cell r="AH1030" t="str">
            <v>Z</v>
          </cell>
          <cell r="AI1030" t="str">
            <v>RCP</v>
          </cell>
          <cell r="AJ1030" t="str">
            <v xml:space="preserve"> </v>
          </cell>
          <cell r="AK1030">
            <v>13.816157535392771</v>
          </cell>
          <cell r="AL1030" t="str">
            <v>NC119</v>
          </cell>
          <cell r="AM1030">
            <v>5</v>
          </cell>
          <cell r="AN1030" t="str">
            <v>113660</v>
          </cell>
          <cell r="AO1030" t="str">
            <v>CuB</v>
          </cell>
          <cell r="AP1030" t="str">
            <v>Cecil-Urban land complex, 2 to 8 percent slopes</v>
          </cell>
          <cell r="AQ1030" t="str">
            <v>B</v>
          </cell>
          <cell r="AR1030">
            <v>1</v>
          </cell>
        </row>
        <row r="1031">
          <cell r="AE1031">
            <v>187867</v>
          </cell>
          <cell r="AF1031">
            <v>0</v>
          </cell>
          <cell r="AG1031">
            <v>0</v>
          </cell>
          <cell r="AH1031" t="str">
            <v xml:space="preserve"> </v>
          </cell>
          <cell r="AI1031" t="str">
            <v xml:space="preserve"> </v>
          </cell>
          <cell r="AJ1031" t="str">
            <v xml:space="preserve"> </v>
          </cell>
          <cell r="AK1031">
            <v>115.0402858237446</v>
          </cell>
          <cell r="AL1031" t="str">
            <v>NC119</v>
          </cell>
          <cell r="AM1031">
            <v>5</v>
          </cell>
          <cell r="AN1031" t="str">
            <v>113671</v>
          </cell>
          <cell r="AO1031" t="str">
            <v>HeB</v>
          </cell>
          <cell r="AP1031" t="str">
            <v>Helena sandy loam, 2 to 8 percent slopes</v>
          </cell>
          <cell r="AQ1031" t="str">
            <v>C</v>
          </cell>
          <cell r="AR1031">
            <v>2</v>
          </cell>
        </row>
        <row r="1032">
          <cell r="AE1032">
            <v>187919</v>
          </cell>
          <cell r="AF1032">
            <v>0</v>
          </cell>
          <cell r="AG1032">
            <v>0</v>
          </cell>
          <cell r="AH1032" t="str">
            <v xml:space="preserve"> </v>
          </cell>
          <cell r="AI1032" t="str">
            <v xml:space="preserve"> </v>
          </cell>
          <cell r="AJ1032" t="str">
            <v xml:space="preserve"> </v>
          </cell>
          <cell r="AK1032">
            <v>91.310364196593909</v>
          </cell>
          <cell r="AL1032" t="str">
            <v>NC119</v>
          </cell>
          <cell r="AM1032">
            <v>5</v>
          </cell>
          <cell r="AN1032" t="str">
            <v>113688</v>
          </cell>
          <cell r="AO1032" t="str">
            <v>Ur</v>
          </cell>
          <cell r="AP1032" t="str">
            <v>Urban land</v>
          </cell>
          <cell r="AQ1032" t="str">
            <v>N/A</v>
          </cell>
          <cell r="AR1032">
            <v>4</v>
          </cell>
        </row>
        <row r="1033">
          <cell r="AE1033">
            <v>187965</v>
          </cell>
          <cell r="AF1033">
            <v>0</v>
          </cell>
          <cell r="AG1033">
            <v>0</v>
          </cell>
          <cell r="AH1033" t="str">
            <v xml:space="preserve"> </v>
          </cell>
          <cell r="AI1033" t="str">
            <v xml:space="preserve"> </v>
          </cell>
          <cell r="AJ1033" t="str">
            <v xml:space="preserve"> </v>
          </cell>
          <cell r="AK1033">
            <v>62.347116515668112</v>
          </cell>
          <cell r="AL1033" t="str">
            <v>NC119</v>
          </cell>
          <cell r="AM1033">
            <v>5</v>
          </cell>
          <cell r="AN1033" t="str">
            <v>113679</v>
          </cell>
          <cell r="AO1033" t="str">
            <v>MeB</v>
          </cell>
          <cell r="AP1033" t="str">
            <v>Mecklenburg fine sandy loam, 2 to 8 percent slopes</v>
          </cell>
          <cell r="AQ1033" t="str">
            <v>C</v>
          </cell>
          <cell r="AR1033">
            <v>2</v>
          </cell>
        </row>
        <row r="1034">
          <cell r="AE1034">
            <v>187968</v>
          </cell>
          <cell r="AF1034">
            <v>0</v>
          </cell>
          <cell r="AG1034">
            <v>0</v>
          </cell>
          <cell r="AH1034" t="str">
            <v xml:space="preserve"> </v>
          </cell>
          <cell r="AI1034" t="str">
            <v xml:space="preserve"> </v>
          </cell>
          <cell r="AJ1034" t="str">
            <v xml:space="preserve"> </v>
          </cell>
          <cell r="AK1034">
            <v>175.10904781483251</v>
          </cell>
          <cell r="AL1034" t="str">
            <v>NC119</v>
          </cell>
          <cell r="AM1034">
            <v>5</v>
          </cell>
          <cell r="AN1034" t="str">
            <v>113694</v>
          </cell>
          <cell r="AO1034" t="str">
            <v>WkE</v>
          </cell>
          <cell r="AP1034" t="str">
            <v>Wilkes loam, 15 to 25 percent slopes</v>
          </cell>
          <cell r="AQ1034" t="str">
            <v>D</v>
          </cell>
          <cell r="AR1034">
            <v>4</v>
          </cell>
        </row>
        <row r="1035">
          <cell r="AE1035">
            <v>187970</v>
          </cell>
          <cell r="AF1035">
            <v>0</v>
          </cell>
          <cell r="AG1035">
            <v>0</v>
          </cell>
          <cell r="AH1035" t="str">
            <v xml:space="preserve"> </v>
          </cell>
          <cell r="AI1035" t="str">
            <v xml:space="preserve"> </v>
          </cell>
          <cell r="AJ1035" t="str">
            <v xml:space="preserve"> </v>
          </cell>
          <cell r="AK1035">
            <v>13.2416090525856</v>
          </cell>
          <cell r="AL1035" t="str">
            <v>NC119</v>
          </cell>
          <cell r="AM1035">
            <v>5</v>
          </cell>
          <cell r="AN1035" t="str">
            <v>113694</v>
          </cell>
          <cell r="AO1035" t="str">
            <v>WkE</v>
          </cell>
          <cell r="AP1035" t="str">
            <v>Wilkes loam, 15 to 25 percent slopes</v>
          </cell>
          <cell r="AQ1035" t="str">
            <v>D</v>
          </cell>
          <cell r="AR1035">
            <v>4</v>
          </cell>
        </row>
        <row r="1036">
          <cell r="AE1036">
            <v>188543</v>
          </cell>
          <cell r="AF1036">
            <v>0</v>
          </cell>
          <cell r="AG1036">
            <v>0</v>
          </cell>
          <cell r="AH1036" t="str">
            <v xml:space="preserve"> </v>
          </cell>
          <cell r="AI1036" t="str">
            <v xml:space="preserve"> </v>
          </cell>
          <cell r="AJ1036" t="str">
            <v xml:space="preserve"> </v>
          </cell>
          <cell r="AK1036">
            <v>97.974844413976228</v>
          </cell>
          <cell r="AL1036" t="str">
            <v>NC119</v>
          </cell>
          <cell r="AM1036">
            <v>5</v>
          </cell>
          <cell r="AN1036" t="str">
            <v>113671</v>
          </cell>
          <cell r="AO1036" t="str">
            <v>HeB</v>
          </cell>
          <cell r="AP1036" t="str">
            <v>Helena sandy loam, 2 to 8 percent slopes</v>
          </cell>
          <cell r="AQ1036" t="str">
            <v>C</v>
          </cell>
          <cell r="AR1036">
            <v>2</v>
          </cell>
        </row>
        <row r="1037">
          <cell r="AE1037">
            <v>188547</v>
          </cell>
          <cell r="AF1037">
            <v>0</v>
          </cell>
          <cell r="AG1037">
            <v>0</v>
          </cell>
          <cell r="AH1037" t="str">
            <v xml:space="preserve"> </v>
          </cell>
          <cell r="AI1037" t="str">
            <v xml:space="preserve"> </v>
          </cell>
          <cell r="AJ1037" t="str">
            <v xml:space="preserve"> </v>
          </cell>
          <cell r="AK1037">
            <v>24.156157000888481</v>
          </cell>
          <cell r="AL1037" t="str">
            <v>NC119</v>
          </cell>
          <cell r="AM1037">
            <v>5</v>
          </cell>
          <cell r="AN1037" t="str">
            <v>113659</v>
          </cell>
          <cell r="AO1037" t="str">
            <v>CeD2</v>
          </cell>
          <cell r="AP1037" t="str">
            <v>Cecil sandy clay loam, 8 to 15 percent slopes, eroded</v>
          </cell>
          <cell r="AQ1037" t="str">
            <v>B</v>
          </cell>
          <cell r="AR1037">
            <v>1</v>
          </cell>
        </row>
        <row r="1038">
          <cell r="AE1038">
            <v>188548</v>
          </cell>
          <cell r="AF1038">
            <v>0</v>
          </cell>
          <cell r="AG1038">
            <v>0</v>
          </cell>
          <cell r="AH1038" t="str">
            <v xml:space="preserve"> </v>
          </cell>
          <cell r="AI1038" t="str">
            <v xml:space="preserve"> </v>
          </cell>
          <cell r="AJ1038" t="str">
            <v xml:space="preserve"> </v>
          </cell>
          <cell r="AK1038">
            <v>42.299791450762378</v>
          </cell>
          <cell r="AL1038" t="str">
            <v>NC119</v>
          </cell>
          <cell r="AM1038">
            <v>5</v>
          </cell>
          <cell r="AN1038" t="str">
            <v>113659</v>
          </cell>
          <cell r="AO1038" t="str">
            <v>CeD2</v>
          </cell>
          <cell r="AP1038" t="str">
            <v>Cecil sandy clay loam, 8 to 15 percent slopes, eroded</v>
          </cell>
          <cell r="AQ1038" t="str">
            <v>B</v>
          </cell>
          <cell r="AR1038">
            <v>1</v>
          </cell>
        </row>
        <row r="1039">
          <cell r="AE1039">
            <v>188549</v>
          </cell>
          <cell r="AF1039">
            <v>0</v>
          </cell>
          <cell r="AG1039">
            <v>0</v>
          </cell>
          <cell r="AH1039" t="str">
            <v xml:space="preserve"> </v>
          </cell>
          <cell r="AI1039" t="str">
            <v xml:space="preserve"> </v>
          </cell>
          <cell r="AJ1039" t="str">
            <v xml:space="preserve"> </v>
          </cell>
          <cell r="AK1039">
            <v>250.37133781127969</v>
          </cell>
          <cell r="AL1039" t="str">
            <v>NC119</v>
          </cell>
          <cell r="AM1039">
            <v>5</v>
          </cell>
          <cell r="AN1039" t="str">
            <v>113683</v>
          </cell>
          <cell r="AO1039" t="str">
            <v>PaE</v>
          </cell>
          <cell r="AP1039" t="str">
            <v>Pacolet sandy loam, 15 to 25 percent slopes</v>
          </cell>
          <cell r="AQ1039" t="str">
            <v>B</v>
          </cell>
          <cell r="AR1039">
            <v>1</v>
          </cell>
        </row>
        <row r="1040">
          <cell r="AE1040">
            <v>188553</v>
          </cell>
          <cell r="AF1040">
            <v>0</v>
          </cell>
          <cell r="AG1040">
            <v>0</v>
          </cell>
          <cell r="AH1040" t="str">
            <v>Z</v>
          </cell>
          <cell r="AI1040" t="str">
            <v>XXX</v>
          </cell>
          <cell r="AJ1040" t="str">
            <v xml:space="preserve"> </v>
          </cell>
          <cell r="AK1040">
            <v>134.11547253099829</v>
          </cell>
          <cell r="AL1040" t="str">
            <v>NC119</v>
          </cell>
          <cell r="AM1040">
            <v>5</v>
          </cell>
          <cell r="AN1040" t="str">
            <v>113666</v>
          </cell>
          <cell r="AO1040" t="str">
            <v>EnD</v>
          </cell>
          <cell r="AP1040" t="str">
            <v>Enon sandy loam, 8 to 15 percent slopes</v>
          </cell>
          <cell r="AQ1040" t="str">
            <v>C</v>
          </cell>
          <cell r="AR1040">
            <v>2</v>
          </cell>
        </row>
        <row r="1041">
          <cell r="AE1041">
            <v>188678</v>
          </cell>
          <cell r="AF1041">
            <v>0</v>
          </cell>
          <cell r="AG1041">
            <v>0</v>
          </cell>
          <cell r="AH1041" t="str">
            <v>C</v>
          </cell>
          <cell r="AI1041" t="str">
            <v>XXX</v>
          </cell>
          <cell r="AJ1041" t="str">
            <v xml:space="preserve"> </v>
          </cell>
          <cell r="AK1041">
            <v>173.00140619326811</v>
          </cell>
          <cell r="AL1041" t="str">
            <v>NC119</v>
          </cell>
          <cell r="AM1041">
            <v>5</v>
          </cell>
          <cell r="AN1041" t="str">
            <v>113694</v>
          </cell>
          <cell r="AO1041" t="str">
            <v>WkE</v>
          </cell>
          <cell r="AP1041" t="str">
            <v>Wilkes loam, 15 to 25 percent slopes</v>
          </cell>
          <cell r="AQ1041" t="str">
            <v>D</v>
          </cell>
          <cell r="AR1041">
            <v>4</v>
          </cell>
        </row>
        <row r="1042">
          <cell r="AE1042">
            <v>188974</v>
          </cell>
          <cell r="AF1042">
            <v>0</v>
          </cell>
          <cell r="AG1042">
            <v>0</v>
          </cell>
          <cell r="AH1042" t="str">
            <v>C</v>
          </cell>
          <cell r="AI1042" t="str">
            <v>RCP</v>
          </cell>
          <cell r="AJ1042" t="str">
            <v xml:space="preserve"> </v>
          </cell>
          <cell r="AK1042">
            <v>151.1401500921296</v>
          </cell>
          <cell r="AL1042" t="str">
            <v>NC119</v>
          </cell>
          <cell r="AM1042">
            <v>5</v>
          </cell>
          <cell r="AN1042" t="str">
            <v>113688</v>
          </cell>
          <cell r="AO1042" t="str">
            <v>Ur</v>
          </cell>
          <cell r="AP1042" t="str">
            <v>Urban land</v>
          </cell>
          <cell r="AQ1042" t="str">
            <v>N/A</v>
          </cell>
          <cell r="AR1042">
            <v>4</v>
          </cell>
        </row>
        <row r="1043">
          <cell r="AE1043">
            <v>188996</v>
          </cell>
          <cell r="AF1043">
            <v>0</v>
          </cell>
          <cell r="AG1043">
            <v>0</v>
          </cell>
          <cell r="AH1043" t="str">
            <v>C</v>
          </cell>
          <cell r="AI1043" t="str">
            <v>RCP</v>
          </cell>
          <cell r="AJ1043" t="str">
            <v xml:space="preserve"> </v>
          </cell>
          <cell r="AK1043">
            <v>79.524458842301271</v>
          </cell>
          <cell r="AL1043" t="str">
            <v>NC119</v>
          </cell>
          <cell r="AM1043">
            <v>5</v>
          </cell>
          <cell r="AN1043" t="str">
            <v>113688</v>
          </cell>
          <cell r="AO1043" t="str">
            <v>Ur</v>
          </cell>
          <cell r="AP1043" t="str">
            <v>Urban land</v>
          </cell>
          <cell r="AQ1043" t="str">
            <v>N/A</v>
          </cell>
          <cell r="AR1043">
            <v>4</v>
          </cell>
        </row>
        <row r="1044">
          <cell r="AE1044">
            <v>188997</v>
          </cell>
          <cell r="AF1044">
            <v>0</v>
          </cell>
          <cell r="AG1044">
            <v>0</v>
          </cell>
          <cell r="AH1044" t="str">
            <v>C</v>
          </cell>
          <cell r="AI1044" t="str">
            <v>RCP</v>
          </cell>
          <cell r="AJ1044" t="str">
            <v xml:space="preserve"> </v>
          </cell>
          <cell r="AK1044">
            <v>29.52953691896132</v>
          </cell>
          <cell r="AL1044" t="str">
            <v>NC119</v>
          </cell>
          <cell r="AM1044">
            <v>5</v>
          </cell>
          <cell r="AN1044" t="str">
            <v>113688</v>
          </cell>
          <cell r="AO1044" t="str">
            <v>Ur</v>
          </cell>
          <cell r="AP1044" t="str">
            <v>Urban land</v>
          </cell>
          <cell r="AQ1044" t="str">
            <v>N/A</v>
          </cell>
          <cell r="AR1044">
            <v>4</v>
          </cell>
        </row>
        <row r="1045">
          <cell r="AE1045">
            <v>189119</v>
          </cell>
          <cell r="AF1045">
            <v>0</v>
          </cell>
          <cell r="AG1045">
            <v>0</v>
          </cell>
          <cell r="AH1045" t="str">
            <v>C</v>
          </cell>
          <cell r="AI1045" t="str">
            <v>RCP</v>
          </cell>
          <cell r="AJ1045" t="str">
            <v xml:space="preserve"> </v>
          </cell>
          <cell r="AK1045">
            <v>131.04212992218439</v>
          </cell>
          <cell r="AL1045" t="str">
            <v>NC119</v>
          </cell>
          <cell r="AM1045">
            <v>5</v>
          </cell>
          <cell r="AN1045" t="str">
            <v>113658</v>
          </cell>
          <cell r="AO1045" t="str">
            <v>CeB2</v>
          </cell>
          <cell r="AP1045" t="str">
            <v>Cecil sandy clay loam, 2 to 8 percent slopes, eroded</v>
          </cell>
          <cell r="AQ1045" t="str">
            <v>B</v>
          </cell>
          <cell r="AR1045">
            <v>1</v>
          </cell>
        </row>
        <row r="1046">
          <cell r="AE1046">
            <v>189205</v>
          </cell>
          <cell r="AF1046">
            <v>0</v>
          </cell>
          <cell r="AG1046">
            <v>0</v>
          </cell>
          <cell r="AH1046" t="str">
            <v>C</v>
          </cell>
          <cell r="AI1046" t="str">
            <v>RCP</v>
          </cell>
          <cell r="AJ1046" t="str">
            <v xml:space="preserve"> </v>
          </cell>
          <cell r="AK1046">
            <v>76.699058759588212</v>
          </cell>
          <cell r="AL1046" t="str">
            <v>NC119</v>
          </cell>
          <cell r="AM1046">
            <v>5</v>
          </cell>
          <cell r="AN1046" t="str">
            <v>113665</v>
          </cell>
          <cell r="AO1046" t="str">
            <v>EnB</v>
          </cell>
          <cell r="AP1046" t="str">
            <v>Enon sandy loam, 2 to 8 percent slopes</v>
          </cell>
          <cell r="AQ1046" t="str">
            <v>C</v>
          </cell>
          <cell r="AR1046">
            <v>2</v>
          </cell>
        </row>
        <row r="1047">
          <cell r="AE1047">
            <v>189207</v>
          </cell>
          <cell r="AF1047">
            <v>0</v>
          </cell>
          <cell r="AG1047">
            <v>0</v>
          </cell>
          <cell r="AH1047" t="str">
            <v>C</v>
          </cell>
          <cell r="AI1047" t="str">
            <v>RCP</v>
          </cell>
          <cell r="AJ1047" t="str">
            <v xml:space="preserve"> </v>
          </cell>
          <cell r="AK1047">
            <v>89.225683986465725</v>
          </cell>
          <cell r="AL1047" t="str">
            <v>NC119</v>
          </cell>
          <cell r="AM1047">
            <v>5</v>
          </cell>
          <cell r="AN1047" t="str">
            <v>113665</v>
          </cell>
          <cell r="AO1047" t="str">
            <v>EnB</v>
          </cell>
          <cell r="AP1047" t="str">
            <v>Enon sandy loam, 2 to 8 percent slopes</v>
          </cell>
          <cell r="AQ1047" t="str">
            <v>C</v>
          </cell>
          <cell r="AR1047">
            <v>2</v>
          </cell>
        </row>
        <row r="1048">
          <cell r="AE1048">
            <v>189356</v>
          </cell>
          <cell r="AF1048">
            <v>0</v>
          </cell>
          <cell r="AG1048">
            <v>0</v>
          </cell>
          <cell r="AH1048" t="str">
            <v>Z</v>
          </cell>
          <cell r="AI1048" t="str">
            <v>RCP</v>
          </cell>
          <cell r="AJ1048" t="str">
            <v xml:space="preserve"> </v>
          </cell>
          <cell r="AK1048">
            <v>125.6947815006406</v>
          </cell>
          <cell r="AL1048" t="str">
            <v>NC119</v>
          </cell>
          <cell r="AM1048">
            <v>5</v>
          </cell>
          <cell r="AN1048" t="str">
            <v>113694</v>
          </cell>
          <cell r="AO1048" t="str">
            <v>WkE</v>
          </cell>
          <cell r="AP1048" t="str">
            <v>Wilkes loam, 15 to 25 percent slopes</v>
          </cell>
          <cell r="AQ1048" t="str">
            <v>D</v>
          </cell>
          <cell r="AR1048">
            <v>4</v>
          </cell>
        </row>
        <row r="1049">
          <cell r="AE1049">
            <v>189522</v>
          </cell>
          <cell r="AF1049">
            <v>15</v>
          </cell>
          <cell r="AG1049">
            <v>0</v>
          </cell>
          <cell r="AH1049" t="str">
            <v>C</v>
          </cell>
          <cell r="AI1049" t="str">
            <v>RCP</v>
          </cell>
          <cell r="AJ1049" t="str">
            <v xml:space="preserve"> </v>
          </cell>
          <cell r="AK1049">
            <v>50.888525500229711</v>
          </cell>
          <cell r="AL1049" t="str">
            <v>NC119</v>
          </cell>
          <cell r="AM1049">
            <v>5</v>
          </cell>
          <cell r="AN1049" t="str">
            <v>113686</v>
          </cell>
          <cell r="AO1049" t="str">
            <v>UL</v>
          </cell>
          <cell r="AP1049" t="str">
            <v>Udorthents, loamy</v>
          </cell>
          <cell r="AQ1049" t="str">
            <v>B</v>
          </cell>
          <cell r="AR1049">
            <v>1</v>
          </cell>
        </row>
        <row r="1050">
          <cell r="AE1050">
            <v>189598</v>
          </cell>
          <cell r="AF1050">
            <v>15</v>
          </cell>
          <cell r="AG1050">
            <v>0</v>
          </cell>
          <cell r="AH1050" t="str">
            <v>C</v>
          </cell>
          <cell r="AI1050" t="str">
            <v>RCP</v>
          </cell>
          <cell r="AJ1050" t="str">
            <v xml:space="preserve"> </v>
          </cell>
          <cell r="AK1050">
            <v>31.26319460903488</v>
          </cell>
          <cell r="AL1050" t="str">
            <v>NC119</v>
          </cell>
          <cell r="AM1050">
            <v>5</v>
          </cell>
          <cell r="AN1050" t="str">
            <v>113680</v>
          </cell>
          <cell r="AO1050" t="str">
            <v>MeD</v>
          </cell>
          <cell r="AP1050" t="str">
            <v>Mecklenburg fine sandy loam, 8 to 15 percent slopes</v>
          </cell>
          <cell r="AQ1050" t="str">
            <v>C</v>
          </cell>
          <cell r="AR1050">
            <v>2</v>
          </cell>
        </row>
        <row r="1051">
          <cell r="AE1051">
            <v>189602</v>
          </cell>
          <cell r="AF1051">
            <v>15</v>
          </cell>
          <cell r="AG1051">
            <v>0</v>
          </cell>
          <cell r="AH1051" t="str">
            <v>C</v>
          </cell>
          <cell r="AI1051" t="str">
            <v>RCP</v>
          </cell>
          <cell r="AJ1051" t="str">
            <v xml:space="preserve"> </v>
          </cell>
          <cell r="AK1051">
            <v>24.038508082360782</v>
          </cell>
          <cell r="AL1051" t="str">
            <v>NC119</v>
          </cell>
          <cell r="AM1051">
            <v>5</v>
          </cell>
          <cell r="AN1051" t="str">
            <v>113679</v>
          </cell>
          <cell r="AO1051" t="str">
            <v>MeB</v>
          </cell>
          <cell r="AP1051" t="str">
            <v>Mecklenburg fine sandy loam, 2 to 8 percent slopes</v>
          </cell>
          <cell r="AQ1051" t="str">
            <v>C</v>
          </cell>
          <cell r="AR1051">
            <v>2</v>
          </cell>
        </row>
        <row r="1052">
          <cell r="AE1052">
            <v>189603</v>
          </cell>
          <cell r="AF1052">
            <v>15</v>
          </cell>
          <cell r="AG1052">
            <v>0</v>
          </cell>
          <cell r="AH1052" t="str">
            <v>C</v>
          </cell>
          <cell r="AI1052" t="str">
            <v>RCP</v>
          </cell>
          <cell r="AJ1052" t="str">
            <v xml:space="preserve"> </v>
          </cell>
          <cell r="AK1052">
            <v>107.3032380272537</v>
          </cell>
          <cell r="AL1052" t="str">
            <v>NC119</v>
          </cell>
          <cell r="AM1052">
            <v>5</v>
          </cell>
          <cell r="AN1052" t="str">
            <v>113679</v>
          </cell>
          <cell r="AO1052" t="str">
            <v>MeB</v>
          </cell>
          <cell r="AP1052" t="str">
            <v>Mecklenburg fine sandy loam, 2 to 8 percent slopes</v>
          </cell>
          <cell r="AQ1052" t="str">
            <v>C</v>
          </cell>
          <cell r="AR1052">
            <v>2</v>
          </cell>
        </row>
        <row r="1053">
          <cell r="AE1053">
            <v>189610</v>
          </cell>
          <cell r="AF1053">
            <v>15</v>
          </cell>
          <cell r="AG1053">
            <v>0</v>
          </cell>
          <cell r="AH1053" t="str">
            <v>C</v>
          </cell>
          <cell r="AI1053" t="str">
            <v>PE</v>
          </cell>
          <cell r="AJ1053" t="str">
            <v xml:space="preserve"> </v>
          </cell>
          <cell r="AK1053">
            <v>114.3331793013453</v>
          </cell>
          <cell r="AL1053" t="str">
            <v>NC119</v>
          </cell>
          <cell r="AM1053">
            <v>5</v>
          </cell>
          <cell r="AN1053" t="str">
            <v>113679</v>
          </cell>
          <cell r="AO1053" t="str">
            <v>MeB</v>
          </cell>
          <cell r="AP1053" t="str">
            <v>Mecklenburg fine sandy loam, 2 to 8 percent slopes</v>
          </cell>
          <cell r="AQ1053" t="str">
            <v>C</v>
          </cell>
          <cell r="AR1053">
            <v>2</v>
          </cell>
        </row>
        <row r="1054">
          <cell r="AE1054">
            <v>189668</v>
          </cell>
          <cell r="AF1054">
            <v>18</v>
          </cell>
          <cell r="AG1054">
            <v>0</v>
          </cell>
          <cell r="AH1054" t="str">
            <v>C</v>
          </cell>
          <cell r="AI1054" t="str">
            <v>RCP</v>
          </cell>
          <cell r="AJ1054" t="str">
            <v xml:space="preserve"> </v>
          </cell>
          <cell r="AK1054">
            <v>169.6240668028064</v>
          </cell>
          <cell r="AL1054" t="str">
            <v>NC119</v>
          </cell>
          <cell r="AM1054">
            <v>5</v>
          </cell>
          <cell r="AN1054" t="str">
            <v>113659</v>
          </cell>
          <cell r="AO1054" t="str">
            <v>CeD2</v>
          </cell>
          <cell r="AP1054" t="str">
            <v>Cecil sandy clay loam, 8 to 15 percent slopes, eroded</v>
          </cell>
          <cell r="AQ1054" t="str">
            <v>B</v>
          </cell>
          <cell r="AR1054">
            <v>1</v>
          </cell>
        </row>
        <row r="1055">
          <cell r="AE1055">
            <v>189812</v>
          </cell>
          <cell r="AF1055">
            <v>24</v>
          </cell>
          <cell r="AG1055">
            <v>0</v>
          </cell>
          <cell r="AH1055" t="str">
            <v>C</v>
          </cell>
          <cell r="AI1055" t="str">
            <v>RCP</v>
          </cell>
          <cell r="AJ1055" t="str">
            <v xml:space="preserve"> </v>
          </cell>
          <cell r="AK1055">
            <v>53.390249029354521</v>
          </cell>
          <cell r="AL1055" t="str">
            <v>NC119</v>
          </cell>
          <cell r="AM1055">
            <v>5</v>
          </cell>
          <cell r="AN1055" t="str">
            <v>113659</v>
          </cell>
          <cell r="AO1055" t="str">
            <v>CeD2</v>
          </cell>
          <cell r="AP1055" t="str">
            <v>Cecil sandy clay loam, 8 to 15 percent slopes, eroded</v>
          </cell>
          <cell r="AQ1055" t="str">
            <v>B</v>
          </cell>
          <cell r="AR1055">
            <v>1</v>
          </cell>
        </row>
        <row r="1056">
          <cell r="AE1056">
            <v>189814</v>
          </cell>
          <cell r="AF1056">
            <v>15</v>
          </cell>
          <cell r="AG1056">
            <v>0</v>
          </cell>
          <cell r="AH1056" t="str">
            <v>C</v>
          </cell>
          <cell r="AI1056" t="str">
            <v>RCP</v>
          </cell>
          <cell r="AJ1056" t="str">
            <v xml:space="preserve"> </v>
          </cell>
          <cell r="AK1056">
            <v>22.53756403823574</v>
          </cell>
          <cell r="AL1056" t="str">
            <v>NC119</v>
          </cell>
          <cell r="AM1056">
            <v>5</v>
          </cell>
          <cell r="AN1056" t="str">
            <v>113659</v>
          </cell>
          <cell r="AO1056" t="str">
            <v>CeD2</v>
          </cell>
          <cell r="AP1056" t="str">
            <v>Cecil sandy clay loam, 8 to 15 percent slopes, eroded</v>
          </cell>
          <cell r="AQ1056" t="str">
            <v>B</v>
          </cell>
          <cell r="AR1056">
            <v>1</v>
          </cell>
        </row>
        <row r="1057">
          <cell r="AE1057">
            <v>189815</v>
          </cell>
          <cell r="AF1057">
            <v>18</v>
          </cell>
          <cell r="AG1057">
            <v>0</v>
          </cell>
          <cell r="AH1057" t="str">
            <v>C</v>
          </cell>
          <cell r="AI1057" t="str">
            <v>RCP</v>
          </cell>
          <cell r="AJ1057" t="str">
            <v xml:space="preserve"> </v>
          </cell>
          <cell r="AK1057">
            <v>31.070797086982971</v>
          </cell>
          <cell r="AL1057" t="str">
            <v>NC119</v>
          </cell>
          <cell r="AM1057">
            <v>5</v>
          </cell>
          <cell r="AN1057" t="str">
            <v>113659</v>
          </cell>
          <cell r="AO1057" t="str">
            <v>CeD2</v>
          </cell>
          <cell r="AP1057" t="str">
            <v>Cecil sandy clay loam, 8 to 15 percent slopes, eroded</v>
          </cell>
          <cell r="AQ1057" t="str">
            <v>B</v>
          </cell>
          <cell r="AR1057">
            <v>1</v>
          </cell>
        </row>
        <row r="1058">
          <cell r="AE1058">
            <v>189822</v>
          </cell>
          <cell r="AF1058">
            <v>24</v>
          </cell>
          <cell r="AG1058">
            <v>0</v>
          </cell>
          <cell r="AH1058" t="str">
            <v>C</v>
          </cell>
          <cell r="AI1058" t="str">
            <v>RCP</v>
          </cell>
          <cell r="AJ1058" t="str">
            <v xml:space="preserve"> </v>
          </cell>
          <cell r="AK1058">
            <v>27.84823198465336</v>
          </cell>
          <cell r="AL1058" t="str">
            <v>NC119</v>
          </cell>
          <cell r="AM1058">
            <v>5</v>
          </cell>
          <cell r="AN1058" t="str">
            <v>113659</v>
          </cell>
          <cell r="AO1058" t="str">
            <v>CeD2</v>
          </cell>
          <cell r="AP1058" t="str">
            <v>Cecil sandy clay loam, 8 to 15 percent slopes, eroded</v>
          </cell>
          <cell r="AQ1058" t="str">
            <v>B</v>
          </cell>
          <cell r="AR1058">
            <v>1</v>
          </cell>
        </row>
        <row r="1059">
          <cell r="AE1059">
            <v>189823</v>
          </cell>
          <cell r="AF1059">
            <v>24</v>
          </cell>
          <cell r="AG1059">
            <v>0</v>
          </cell>
          <cell r="AH1059" t="str">
            <v>C</v>
          </cell>
          <cell r="AI1059" t="str">
            <v>RCP</v>
          </cell>
          <cell r="AJ1059" t="str">
            <v xml:space="preserve"> </v>
          </cell>
          <cell r="AK1059">
            <v>69.609184031920122</v>
          </cell>
          <cell r="AL1059" t="str">
            <v>NC119</v>
          </cell>
          <cell r="AM1059">
            <v>5</v>
          </cell>
          <cell r="AN1059" t="str">
            <v>113659</v>
          </cell>
          <cell r="AO1059" t="str">
            <v>CeD2</v>
          </cell>
          <cell r="AP1059" t="str">
            <v>Cecil sandy clay loam, 8 to 15 percent slopes, eroded</v>
          </cell>
          <cell r="AQ1059" t="str">
            <v>B</v>
          </cell>
          <cell r="AR1059">
            <v>1</v>
          </cell>
        </row>
        <row r="1060">
          <cell r="AE1060">
            <v>189826</v>
          </cell>
          <cell r="AF1060">
            <v>24</v>
          </cell>
          <cell r="AG1060">
            <v>0</v>
          </cell>
          <cell r="AH1060" t="str">
            <v>C</v>
          </cell>
          <cell r="AI1060" t="str">
            <v>RCP</v>
          </cell>
          <cell r="AJ1060" t="str">
            <v xml:space="preserve"> </v>
          </cell>
          <cell r="AK1060">
            <v>330.47254798698918</v>
          </cell>
          <cell r="AL1060" t="str">
            <v>NC119</v>
          </cell>
          <cell r="AM1060">
            <v>5</v>
          </cell>
          <cell r="AN1060" t="str">
            <v>113659</v>
          </cell>
          <cell r="AO1060" t="str">
            <v>CeD2</v>
          </cell>
          <cell r="AP1060" t="str">
            <v>Cecil sandy clay loam, 8 to 15 percent slopes, eroded</v>
          </cell>
          <cell r="AQ1060" t="str">
            <v>B</v>
          </cell>
          <cell r="AR1060">
            <v>1</v>
          </cell>
        </row>
        <row r="1061">
          <cell r="AE1061">
            <v>189827</v>
          </cell>
          <cell r="AF1061">
            <v>24</v>
          </cell>
          <cell r="AG1061">
            <v>0</v>
          </cell>
          <cell r="AH1061" t="str">
            <v>C</v>
          </cell>
          <cell r="AI1061" t="str">
            <v>RCP</v>
          </cell>
          <cell r="AJ1061" t="str">
            <v xml:space="preserve"> </v>
          </cell>
          <cell r="AK1061">
            <v>90.325669417728534</v>
          </cell>
          <cell r="AL1061" t="str">
            <v>NC119</v>
          </cell>
          <cell r="AM1061">
            <v>5</v>
          </cell>
          <cell r="AN1061" t="str">
            <v>113659</v>
          </cell>
          <cell r="AO1061" t="str">
            <v>CeD2</v>
          </cell>
          <cell r="AP1061" t="str">
            <v>Cecil sandy clay loam, 8 to 15 percent slopes, eroded</v>
          </cell>
          <cell r="AQ1061" t="str">
            <v>B</v>
          </cell>
          <cell r="AR1061">
            <v>1</v>
          </cell>
        </row>
        <row r="1062">
          <cell r="AE1062">
            <v>189856</v>
          </cell>
          <cell r="AF1062">
            <v>36</v>
          </cell>
          <cell r="AG1062">
            <v>0</v>
          </cell>
          <cell r="AH1062" t="str">
            <v>C</v>
          </cell>
          <cell r="AI1062" t="str">
            <v>RCP</v>
          </cell>
          <cell r="AJ1062" t="str">
            <v xml:space="preserve"> </v>
          </cell>
          <cell r="AK1062">
            <v>62.053668359637143</v>
          </cell>
          <cell r="AL1062" t="str">
            <v>NC119</v>
          </cell>
          <cell r="AM1062">
            <v>5</v>
          </cell>
          <cell r="AN1062" t="str">
            <v>113659</v>
          </cell>
          <cell r="AO1062" t="str">
            <v>CeD2</v>
          </cell>
          <cell r="AP1062" t="str">
            <v>Cecil sandy clay loam, 8 to 15 percent slopes, eroded</v>
          </cell>
          <cell r="AQ1062" t="str">
            <v>B</v>
          </cell>
          <cell r="AR1062">
            <v>1</v>
          </cell>
        </row>
        <row r="1063">
          <cell r="AE1063">
            <v>189857</v>
          </cell>
          <cell r="AF1063">
            <v>36</v>
          </cell>
          <cell r="AG1063">
            <v>0</v>
          </cell>
          <cell r="AH1063" t="str">
            <v>C</v>
          </cell>
          <cell r="AI1063" t="str">
            <v>RCP</v>
          </cell>
          <cell r="AJ1063" t="str">
            <v xml:space="preserve"> </v>
          </cell>
          <cell r="AK1063">
            <v>105.8735419957971</v>
          </cell>
          <cell r="AL1063" t="str">
            <v>NC119</v>
          </cell>
          <cell r="AM1063">
            <v>5</v>
          </cell>
          <cell r="AN1063" t="str">
            <v>113659</v>
          </cell>
          <cell r="AO1063" t="str">
            <v>CeD2</v>
          </cell>
          <cell r="AP1063" t="str">
            <v>Cecil sandy clay loam, 8 to 15 percent slopes, eroded</v>
          </cell>
          <cell r="AQ1063" t="str">
            <v>B</v>
          </cell>
          <cell r="AR1063">
            <v>1</v>
          </cell>
        </row>
        <row r="1064">
          <cell r="AE1064">
            <v>189865</v>
          </cell>
          <cell r="AF1064">
            <v>0</v>
          </cell>
          <cell r="AG1064">
            <v>0</v>
          </cell>
          <cell r="AH1064" t="str">
            <v>Z</v>
          </cell>
          <cell r="AI1064" t="str">
            <v>XXX</v>
          </cell>
          <cell r="AJ1064" t="str">
            <v xml:space="preserve"> </v>
          </cell>
          <cell r="AK1064">
            <v>25.409628160972201</v>
          </cell>
          <cell r="AL1064" t="str">
            <v>NC119</v>
          </cell>
          <cell r="AM1064">
            <v>5</v>
          </cell>
          <cell r="AN1064" t="str">
            <v>113677</v>
          </cell>
          <cell r="AO1064" t="str">
            <v>MO</v>
          </cell>
          <cell r="AP1064" t="str">
            <v>Monacan loam</v>
          </cell>
          <cell r="AQ1064" t="str">
            <v>C</v>
          </cell>
          <cell r="AR1064">
            <v>2</v>
          </cell>
        </row>
        <row r="1065">
          <cell r="AE1065">
            <v>189866</v>
          </cell>
          <cell r="AF1065">
            <v>0</v>
          </cell>
          <cell r="AG1065">
            <v>0</v>
          </cell>
          <cell r="AH1065" t="str">
            <v>Z</v>
          </cell>
          <cell r="AI1065" t="str">
            <v>XXX</v>
          </cell>
          <cell r="AJ1065" t="str">
            <v xml:space="preserve"> </v>
          </cell>
          <cell r="AK1065">
            <v>25.122107753374461</v>
          </cell>
          <cell r="AL1065" t="str">
            <v>NC119</v>
          </cell>
          <cell r="AM1065">
            <v>5</v>
          </cell>
          <cell r="AN1065" t="str">
            <v>113677</v>
          </cell>
          <cell r="AO1065" t="str">
            <v>MO</v>
          </cell>
          <cell r="AP1065" t="str">
            <v>Monacan loam</v>
          </cell>
          <cell r="AQ1065" t="str">
            <v>C</v>
          </cell>
          <cell r="AR1065">
            <v>2</v>
          </cell>
        </row>
        <row r="1066">
          <cell r="AE1066">
            <v>189868</v>
          </cell>
          <cell r="AF1066">
            <v>48</v>
          </cell>
          <cell r="AG1066">
            <v>0</v>
          </cell>
          <cell r="AH1066" t="str">
            <v>C</v>
          </cell>
          <cell r="AI1066" t="str">
            <v>RCP</v>
          </cell>
          <cell r="AJ1066" t="str">
            <v xml:space="preserve"> </v>
          </cell>
          <cell r="AK1066">
            <v>84.544188377562165</v>
          </cell>
          <cell r="AL1066" t="str">
            <v>NC119</v>
          </cell>
          <cell r="AM1066">
            <v>5</v>
          </cell>
          <cell r="AN1066" t="str">
            <v>113677</v>
          </cell>
          <cell r="AO1066" t="str">
            <v>MO</v>
          </cell>
          <cell r="AP1066" t="str">
            <v>Monacan loam</v>
          </cell>
          <cell r="AQ1066" t="str">
            <v>C</v>
          </cell>
          <cell r="AR1066">
            <v>2</v>
          </cell>
        </row>
        <row r="1067">
          <cell r="AE1067">
            <v>189880</v>
          </cell>
          <cell r="AF1067">
            <v>12</v>
          </cell>
          <cell r="AG1067">
            <v>0</v>
          </cell>
          <cell r="AH1067" t="str">
            <v>C</v>
          </cell>
          <cell r="AI1067" t="str">
            <v>PE</v>
          </cell>
          <cell r="AJ1067" t="str">
            <v xml:space="preserve"> </v>
          </cell>
          <cell r="AK1067">
            <v>38.061363348514448</v>
          </cell>
          <cell r="AL1067" t="str">
            <v>NC119</v>
          </cell>
          <cell r="AM1067">
            <v>5</v>
          </cell>
          <cell r="AN1067" t="str">
            <v>113693</v>
          </cell>
          <cell r="AO1067" t="str">
            <v>WkD</v>
          </cell>
          <cell r="AP1067" t="str">
            <v>Wilkes loam, 8 to 15 percent slopes</v>
          </cell>
          <cell r="AQ1067" t="str">
            <v>D</v>
          </cell>
          <cell r="AR1067">
            <v>4</v>
          </cell>
        </row>
        <row r="1068">
          <cell r="AE1068">
            <v>189886</v>
          </cell>
          <cell r="AF1068">
            <v>15</v>
          </cell>
          <cell r="AG1068">
            <v>0</v>
          </cell>
          <cell r="AH1068" t="str">
            <v>C</v>
          </cell>
          <cell r="AI1068" t="str">
            <v>RCP</v>
          </cell>
          <cell r="AJ1068" t="str">
            <v xml:space="preserve"> </v>
          </cell>
          <cell r="AK1068">
            <v>106.38689770136379</v>
          </cell>
          <cell r="AL1068" t="str">
            <v>NC119</v>
          </cell>
          <cell r="AM1068">
            <v>5</v>
          </cell>
          <cell r="AN1068" t="str">
            <v>113659</v>
          </cell>
          <cell r="AO1068" t="str">
            <v>CeD2</v>
          </cell>
          <cell r="AP1068" t="str">
            <v>Cecil sandy clay loam, 8 to 15 percent slopes, eroded</v>
          </cell>
          <cell r="AQ1068" t="str">
            <v>B</v>
          </cell>
          <cell r="AR1068">
            <v>1</v>
          </cell>
        </row>
        <row r="1069">
          <cell r="AE1069">
            <v>189887</v>
          </cell>
          <cell r="AF1069">
            <v>15</v>
          </cell>
          <cell r="AG1069">
            <v>0</v>
          </cell>
          <cell r="AH1069" t="str">
            <v>C</v>
          </cell>
          <cell r="AI1069" t="str">
            <v>RCP</v>
          </cell>
          <cell r="AJ1069" t="str">
            <v xml:space="preserve"> </v>
          </cell>
          <cell r="AK1069">
            <v>125.2754224022984</v>
          </cell>
          <cell r="AL1069" t="str">
            <v>NC119</v>
          </cell>
          <cell r="AM1069">
            <v>5</v>
          </cell>
          <cell r="AN1069" t="str">
            <v>113659</v>
          </cell>
          <cell r="AO1069" t="str">
            <v>CeD2</v>
          </cell>
          <cell r="AP1069" t="str">
            <v>Cecil sandy clay loam, 8 to 15 percent slopes, eroded</v>
          </cell>
          <cell r="AQ1069" t="str">
            <v>B</v>
          </cell>
          <cell r="AR1069">
            <v>1</v>
          </cell>
        </row>
        <row r="1070">
          <cell r="AE1070">
            <v>189888</v>
          </cell>
          <cell r="AF1070">
            <v>15</v>
          </cell>
          <cell r="AG1070">
            <v>0</v>
          </cell>
          <cell r="AH1070" t="str">
            <v>C</v>
          </cell>
          <cell r="AI1070" t="str">
            <v>RCP</v>
          </cell>
          <cell r="AJ1070" t="str">
            <v xml:space="preserve"> </v>
          </cell>
          <cell r="AK1070">
            <v>7.0989336834991219</v>
          </cell>
          <cell r="AL1070" t="str">
            <v>NC119</v>
          </cell>
          <cell r="AM1070">
            <v>5</v>
          </cell>
          <cell r="AN1070" t="str">
            <v>113659</v>
          </cell>
          <cell r="AO1070" t="str">
            <v>CeD2</v>
          </cell>
          <cell r="AP1070" t="str">
            <v>Cecil sandy clay loam, 8 to 15 percent slopes, eroded</v>
          </cell>
          <cell r="AQ1070" t="str">
            <v>B</v>
          </cell>
          <cell r="AR1070">
            <v>1</v>
          </cell>
        </row>
        <row r="1071">
          <cell r="AE1071">
            <v>189889</v>
          </cell>
          <cell r="AF1071">
            <v>15</v>
          </cell>
          <cell r="AG1071">
            <v>0</v>
          </cell>
          <cell r="AH1071" t="str">
            <v>C</v>
          </cell>
          <cell r="AI1071" t="str">
            <v>RCP</v>
          </cell>
          <cell r="AJ1071" t="str">
            <v xml:space="preserve"> </v>
          </cell>
          <cell r="AK1071">
            <v>100.0669303413607</v>
          </cell>
          <cell r="AL1071" t="str">
            <v>NC119</v>
          </cell>
          <cell r="AM1071">
            <v>5</v>
          </cell>
          <cell r="AN1071" t="str">
            <v>113659</v>
          </cell>
          <cell r="AO1071" t="str">
            <v>CeD2</v>
          </cell>
          <cell r="AP1071" t="str">
            <v>Cecil sandy clay loam, 8 to 15 percent slopes, eroded</v>
          </cell>
          <cell r="AQ1071" t="str">
            <v>B</v>
          </cell>
          <cell r="AR1071">
            <v>1</v>
          </cell>
        </row>
        <row r="1072">
          <cell r="AE1072">
            <v>190133</v>
          </cell>
          <cell r="AF1072">
            <v>36</v>
          </cell>
          <cell r="AG1072">
            <v>0</v>
          </cell>
          <cell r="AH1072" t="str">
            <v>C</v>
          </cell>
          <cell r="AI1072" t="str">
            <v>CMP</v>
          </cell>
          <cell r="AJ1072" t="str">
            <v xml:space="preserve"> </v>
          </cell>
          <cell r="AK1072">
            <v>79.491147440109543</v>
          </cell>
          <cell r="AL1072" t="str">
            <v>NC119</v>
          </cell>
          <cell r="AM1072">
            <v>5</v>
          </cell>
          <cell r="AN1072" t="str">
            <v>113672</v>
          </cell>
          <cell r="AO1072" t="str">
            <v>HuB</v>
          </cell>
          <cell r="AP1072" t="str">
            <v>Helena-Urban land complex, 2 to 8 percent slopes</v>
          </cell>
          <cell r="AQ1072" t="str">
            <v>C</v>
          </cell>
          <cell r="AR1072">
            <v>2</v>
          </cell>
        </row>
        <row r="1073">
          <cell r="AE1073">
            <v>190134</v>
          </cell>
          <cell r="AF1073">
            <v>36</v>
          </cell>
          <cell r="AG1073">
            <v>72</v>
          </cell>
          <cell r="AH1073" t="str">
            <v>O</v>
          </cell>
          <cell r="AI1073" t="str">
            <v>CMP</v>
          </cell>
          <cell r="AJ1073" t="str">
            <v xml:space="preserve"> </v>
          </cell>
          <cell r="AK1073">
            <v>97.698365700853543</v>
          </cell>
          <cell r="AL1073" t="str">
            <v>NC119</v>
          </cell>
          <cell r="AM1073">
            <v>5</v>
          </cell>
          <cell r="AN1073" t="str">
            <v>113672</v>
          </cell>
          <cell r="AO1073" t="str">
            <v>HuB</v>
          </cell>
          <cell r="AP1073" t="str">
            <v>Helena-Urban land complex, 2 to 8 percent slopes</v>
          </cell>
          <cell r="AQ1073" t="str">
            <v>C</v>
          </cell>
          <cell r="AR1073">
            <v>2</v>
          </cell>
        </row>
        <row r="1074">
          <cell r="AE1074">
            <v>190135</v>
          </cell>
          <cell r="AF1074">
            <v>52</v>
          </cell>
          <cell r="AG1074">
            <v>65</v>
          </cell>
          <cell r="AH1074" t="str">
            <v>O</v>
          </cell>
          <cell r="AI1074" t="str">
            <v>CMP</v>
          </cell>
          <cell r="AJ1074" t="str">
            <v xml:space="preserve"> </v>
          </cell>
          <cell r="AK1074">
            <v>41.988955834154382</v>
          </cell>
          <cell r="AL1074" t="str">
            <v>NC119</v>
          </cell>
          <cell r="AM1074">
            <v>5</v>
          </cell>
          <cell r="AN1074" t="str">
            <v>113672</v>
          </cell>
          <cell r="AO1074" t="str">
            <v>HuB</v>
          </cell>
          <cell r="AP1074" t="str">
            <v>Helena-Urban land complex, 2 to 8 percent slopes</v>
          </cell>
          <cell r="AQ1074" t="str">
            <v>C</v>
          </cell>
          <cell r="AR1074">
            <v>2</v>
          </cell>
        </row>
        <row r="1075">
          <cell r="AE1075">
            <v>190136</v>
          </cell>
          <cell r="AF1075">
            <v>52</v>
          </cell>
          <cell r="AG1075">
            <v>65</v>
          </cell>
          <cell r="AH1075" t="str">
            <v>O</v>
          </cell>
          <cell r="AI1075" t="str">
            <v>CMP</v>
          </cell>
          <cell r="AJ1075" t="str">
            <v xml:space="preserve"> </v>
          </cell>
          <cell r="AK1075">
            <v>77.30226655535121</v>
          </cell>
          <cell r="AL1075" t="str">
            <v>NC119</v>
          </cell>
          <cell r="AM1075">
            <v>5</v>
          </cell>
          <cell r="AN1075" t="str">
            <v>113672</v>
          </cell>
          <cell r="AO1075" t="str">
            <v>HuB</v>
          </cell>
          <cell r="AP1075" t="str">
            <v>Helena-Urban land complex, 2 to 8 percent slopes</v>
          </cell>
          <cell r="AQ1075" t="str">
            <v>C</v>
          </cell>
          <cell r="AR1075">
            <v>2</v>
          </cell>
        </row>
        <row r="1076">
          <cell r="AE1076">
            <v>190230</v>
          </cell>
          <cell r="AF1076">
            <v>24</v>
          </cell>
          <cell r="AG1076">
            <v>0</v>
          </cell>
          <cell r="AH1076" t="str">
            <v>C</v>
          </cell>
          <cell r="AI1076" t="str">
            <v>RCP</v>
          </cell>
          <cell r="AJ1076" t="str">
            <v xml:space="preserve"> </v>
          </cell>
          <cell r="AK1076">
            <v>87.269562562637333</v>
          </cell>
          <cell r="AL1076" t="str">
            <v>NC119</v>
          </cell>
          <cell r="AM1076">
            <v>5</v>
          </cell>
          <cell r="AN1076" t="str">
            <v>113658</v>
          </cell>
          <cell r="AO1076" t="str">
            <v>CeB2</v>
          </cell>
          <cell r="AP1076" t="str">
            <v>Cecil sandy clay loam, 2 to 8 percent slopes, eroded</v>
          </cell>
          <cell r="AQ1076" t="str">
            <v>B</v>
          </cell>
          <cell r="AR1076">
            <v>1</v>
          </cell>
        </row>
        <row r="1077">
          <cell r="AE1077">
            <v>190379</v>
          </cell>
          <cell r="AF1077">
            <v>30</v>
          </cell>
          <cell r="AG1077">
            <v>0</v>
          </cell>
          <cell r="AH1077" t="str">
            <v>C</v>
          </cell>
          <cell r="AI1077" t="str">
            <v>CMP</v>
          </cell>
          <cell r="AJ1077" t="str">
            <v xml:space="preserve"> </v>
          </cell>
          <cell r="AK1077">
            <v>33.008715894092823</v>
          </cell>
          <cell r="AL1077" t="str">
            <v>NC119</v>
          </cell>
          <cell r="AM1077">
            <v>5</v>
          </cell>
          <cell r="AN1077" t="str">
            <v>113677</v>
          </cell>
          <cell r="AO1077" t="str">
            <v>MO</v>
          </cell>
          <cell r="AP1077" t="str">
            <v>Monacan loam</v>
          </cell>
          <cell r="AQ1077" t="str">
            <v>C</v>
          </cell>
          <cell r="AR1077">
            <v>2</v>
          </cell>
        </row>
        <row r="1078">
          <cell r="AE1078">
            <v>190539</v>
          </cell>
          <cell r="AF1078">
            <v>15</v>
          </cell>
          <cell r="AG1078">
            <v>0</v>
          </cell>
          <cell r="AH1078" t="str">
            <v>C</v>
          </cell>
          <cell r="AI1078" t="str">
            <v>RCP</v>
          </cell>
          <cell r="AJ1078" t="str">
            <v xml:space="preserve"> </v>
          </cell>
          <cell r="AK1078">
            <v>61.501487481595142</v>
          </cell>
          <cell r="AL1078" t="str">
            <v>NC119</v>
          </cell>
          <cell r="AM1078">
            <v>5</v>
          </cell>
          <cell r="AN1078" t="str">
            <v>113658</v>
          </cell>
          <cell r="AO1078" t="str">
            <v>CeB2</v>
          </cell>
          <cell r="AP1078" t="str">
            <v>Cecil sandy clay loam, 2 to 8 percent slopes, eroded</v>
          </cell>
          <cell r="AQ1078" t="str">
            <v>B</v>
          </cell>
          <cell r="AR1078">
            <v>1</v>
          </cell>
        </row>
        <row r="1079">
          <cell r="AE1079">
            <v>190582</v>
          </cell>
          <cell r="AF1079">
            <v>18</v>
          </cell>
          <cell r="AG1079">
            <v>0</v>
          </cell>
          <cell r="AH1079" t="str">
            <v>C</v>
          </cell>
          <cell r="AI1079" t="str">
            <v>PE</v>
          </cell>
          <cell r="AJ1079" t="str">
            <v xml:space="preserve"> </v>
          </cell>
          <cell r="AK1079">
            <v>105.1868907439415</v>
          </cell>
          <cell r="AL1079" t="str">
            <v>NC119</v>
          </cell>
          <cell r="AM1079">
            <v>5</v>
          </cell>
          <cell r="AN1079" t="str">
            <v>113658</v>
          </cell>
          <cell r="AO1079" t="str">
            <v>CeB2</v>
          </cell>
          <cell r="AP1079" t="str">
            <v>Cecil sandy clay loam, 2 to 8 percent slopes, eroded</v>
          </cell>
          <cell r="AQ1079" t="str">
            <v>B</v>
          </cell>
          <cell r="AR1079">
            <v>1</v>
          </cell>
        </row>
        <row r="1080">
          <cell r="AE1080">
            <v>190599</v>
          </cell>
          <cell r="AF1080">
            <v>0</v>
          </cell>
          <cell r="AG1080">
            <v>0</v>
          </cell>
          <cell r="AH1080" t="str">
            <v>Z</v>
          </cell>
          <cell r="AI1080" t="str">
            <v>XXX</v>
          </cell>
          <cell r="AJ1080" t="str">
            <v xml:space="preserve"> </v>
          </cell>
          <cell r="AK1080">
            <v>51.734654169391327</v>
          </cell>
          <cell r="AL1080" t="str">
            <v>NC119</v>
          </cell>
          <cell r="AM1080">
            <v>5</v>
          </cell>
          <cell r="AN1080" t="str">
            <v>113658</v>
          </cell>
          <cell r="AO1080" t="str">
            <v>CeB2</v>
          </cell>
          <cell r="AP1080" t="str">
            <v>Cecil sandy clay loam, 2 to 8 percent slopes, eroded</v>
          </cell>
          <cell r="AQ1080" t="str">
            <v>B</v>
          </cell>
          <cell r="AR1080">
            <v>1</v>
          </cell>
        </row>
        <row r="1081">
          <cell r="AE1081">
            <v>190600</v>
          </cell>
          <cell r="AF1081">
            <v>0</v>
          </cell>
          <cell r="AG1081">
            <v>0</v>
          </cell>
          <cell r="AH1081" t="str">
            <v>Z</v>
          </cell>
          <cell r="AI1081" t="str">
            <v>XXX</v>
          </cell>
          <cell r="AJ1081" t="str">
            <v xml:space="preserve"> </v>
          </cell>
          <cell r="AK1081">
            <v>123.1672930748003</v>
          </cell>
          <cell r="AL1081" t="str">
            <v>NC119</v>
          </cell>
          <cell r="AM1081">
            <v>5</v>
          </cell>
          <cell r="AN1081" t="str">
            <v>113658</v>
          </cell>
          <cell r="AO1081" t="str">
            <v>CeB2</v>
          </cell>
          <cell r="AP1081" t="str">
            <v>Cecil sandy clay loam, 2 to 8 percent slopes, eroded</v>
          </cell>
          <cell r="AQ1081" t="str">
            <v>B</v>
          </cell>
          <cell r="AR1081">
            <v>1</v>
          </cell>
        </row>
        <row r="1082">
          <cell r="AE1082">
            <v>190601</v>
          </cell>
          <cell r="AF1082">
            <v>18</v>
          </cell>
          <cell r="AG1082">
            <v>0</v>
          </cell>
          <cell r="AH1082" t="str">
            <v>C</v>
          </cell>
          <cell r="AI1082" t="str">
            <v>RCP</v>
          </cell>
          <cell r="AJ1082" t="str">
            <v xml:space="preserve"> </v>
          </cell>
          <cell r="AK1082">
            <v>91.752938160621042</v>
          </cell>
          <cell r="AL1082" t="str">
            <v>NC119</v>
          </cell>
          <cell r="AM1082">
            <v>5</v>
          </cell>
          <cell r="AN1082" t="str">
            <v>113690</v>
          </cell>
          <cell r="AO1082" t="str">
            <v>VaD</v>
          </cell>
          <cell r="AP1082" t="str">
            <v>Vance sandy loam, 8 to 15 percent slopes</v>
          </cell>
          <cell r="AQ1082" t="str">
            <v>C</v>
          </cell>
          <cell r="AR1082">
            <v>2</v>
          </cell>
        </row>
        <row r="1083">
          <cell r="AE1083">
            <v>190602</v>
          </cell>
          <cell r="AF1083">
            <v>0</v>
          </cell>
          <cell r="AG1083">
            <v>0</v>
          </cell>
          <cell r="AH1083" t="str">
            <v>Z</v>
          </cell>
          <cell r="AI1083" t="str">
            <v>RCP</v>
          </cell>
          <cell r="AJ1083" t="str">
            <v xml:space="preserve"> </v>
          </cell>
          <cell r="AK1083">
            <v>164.3468049354085</v>
          </cell>
          <cell r="AL1083" t="str">
            <v>NC119</v>
          </cell>
          <cell r="AM1083">
            <v>5</v>
          </cell>
          <cell r="AN1083" t="str">
            <v>113659</v>
          </cell>
          <cell r="AO1083" t="str">
            <v>CeD2</v>
          </cell>
          <cell r="AP1083" t="str">
            <v>Cecil sandy clay loam, 8 to 15 percent slopes, eroded</v>
          </cell>
          <cell r="AQ1083" t="str">
            <v>B</v>
          </cell>
          <cell r="AR1083">
            <v>1</v>
          </cell>
        </row>
        <row r="1084">
          <cell r="AE1084">
            <v>190604</v>
          </cell>
          <cell r="AF1084">
            <v>15</v>
          </cell>
          <cell r="AG1084">
            <v>0</v>
          </cell>
          <cell r="AH1084" t="str">
            <v>C</v>
          </cell>
          <cell r="AI1084" t="str">
            <v>RCP</v>
          </cell>
          <cell r="AJ1084" t="str">
            <v xml:space="preserve"> </v>
          </cell>
          <cell r="AK1084">
            <v>107.83884181057481</v>
          </cell>
          <cell r="AL1084" t="str">
            <v>NC119</v>
          </cell>
          <cell r="AM1084">
            <v>5</v>
          </cell>
          <cell r="AN1084" t="str">
            <v>113660</v>
          </cell>
          <cell r="AO1084" t="str">
            <v>CuB</v>
          </cell>
          <cell r="AP1084" t="str">
            <v>Cecil-Urban land complex, 2 to 8 percent slopes</v>
          </cell>
          <cell r="AQ1084" t="str">
            <v>B</v>
          </cell>
          <cell r="AR1084">
            <v>1</v>
          </cell>
        </row>
        <row r="1085">
          <cell r="AE1085">
            <v>190605</v>
          </cell>
          <cell r="AF1085">
            <v>15</v>
          </cell>
          <cell r="AG1085">
            <v>0</v>
          </cell>
          <cell r="AH1085" t="str">
            <v>C</v>
          </cell>
          <cell r="AI1085" t="str">
            <v>RCP</v>
          </cell>
          <cell r="AJ1085" t="str">
            <v xml:space="preserve"> </v>
          </cell>
          <cell r="AK1085">
            <v>360.51455359694381</v>
          </cell>
          <cell r="AL1085" t="str">
            <v>NC119</v>
          </cell>
          <cell r="AM1085">
            <v>5</v>
          </cell>
          <cell r="AN1085" t="str">
            <v>113660</v>
          </cell>
          <cell r="AO1085" t="str">
            <v>CuB</v>
          </cell>
          <cell r="AP1085" t="str">
            <v>Cecil-Urban land complex, 2 to 8 percent slopes</v>
          </cell>
          <cell r="AQ1085" t="str">
            <v>B</v>
          </cell>
          <cell r="AR1085">
            <v>1</v>
          </cell>
        </row>
        <row r="1086">
          <cell r="AE1086">
            <v>190612</v>
          </cell>
          <cell r="AF1086">
            <v>30</v>
          </cell>
          <cell r="AG1086">
            <v>0</v>
          </cell>
          <cell r="AH1086" t="str">
            <v>C</v>
          </cell>
          <cell r="AI1086" t="str">
            <v>RCP</v>
          </cell>
          <cell r="AJ1086" t="str">
            <v xml:space="preserve"> </v>
          </cell>
          <cell r="AK1086">
            <v>38.921916249337592</v>
          </cell>
          <cell r="AL1086" t="str">
            <v>NC119</v>
          </cell>
          <cell r="AM1086">
            <v>5</v>
          </cell>
          <cell r="AN1086" t="str">
            <v>113660</v>
          </cell>
          <cell r="AO1086" t="str">
            <v>CuB</v>
          </cell>
          <cell r="AP1086" t="str">
            <v>Cecil-Urban land complex, 2 to 8 percent slopes</v>
          </cell>
          <cell r="AQ1086" t="str">
            <v>B</v>
          </cell>
          <cell r="AR1086">
            <v>1</v>
          </cell>
        </row>
        <row r="1087">
          <cell r="AE1087">
            <v>190613</v>
          </cell>
          <cell r="AF1087">
            <v>15</v>
          </cell>
          <cell r="AG1087">
            <v>0</v>
          </cell>
          <cell r="AH1087" t="str">
            <v>C</v>
          </cell>
          <cell r="AI1087" t="str">
            <v>RCP</v>
          </cell>
          <cell r="AJ1087" t="str">
            <v xml:space="preserve"> </v>
          </cell>
          <cell r="AK1087">
            <v>34.618282571794609</v>
          </cell>
          <cell r="AL1087" t="str">
            <v>NC119</v>
          </cell>
          <cell r="AM1087">
            <v>5</v>
          </cell>
          <cell r="AN1087" t="str">
            <v>113660</v>
          </cell>
          <cell r="AO1087" t="str">
            <v>CuB</v>
          </cell>
          <cell r="AP1087" t="str">
            <v>Cecil-Urban land complex, 2 to 8 percent slopes</v>
          </cell>
          <cell r="AQ1087" t="str">
            <v>B</v>
          </cell>
          <cell r="AR1087">
            <v>1</v>
          </cell>
        </row>
        <row r="1088">
          <cell r="AE1088">
            <v>191076</v>
          </cell>
          <cell r="AF1088">
            <v>15</v>
          </cell>
          <cell r="AG1088">
            <v>0</v>
          </cell>
          <cell r="AH1088" t="str">
            <v>C</v>
          </cell>
          <cell r="AI1088" t="str">
            <v>RCP</v>
          </cell>
          <cell r="AJ1088" t="str">
            <v xml:space="preserve"> </v>
          </cell>
          <cell r="AK1088">
            <v>69.974551398793281</v>
          </cell>
          <cell r="AL1088" t="str">
            <v>NC119</v>
          </cell>
          <cell r="AM1088">
            <v>5</v>
          </cell>
          <cell r="AN1088" t="str">
            <v>113658</v>
          </cell>
          <cell r="AO1088" t="str">
            <v>CeB2</v>
          </cell>
          <cell r="AP1088" t="str">
            <v>Cecil sandy clay loam, 2 to 8 percent slopes, eroded</v>
          </cell>
          <cell r="AQ1088" t="str">
            <v>B</v>
          </cell>
          <cell r="AR1088">
            <v>1</v>
          </cell>
        </row>
        <row r="1089">
          <cell r="AE1089">
            <v>191274</v>
          </cell>
          <cell r="AF1089">
            <v>12</v>
          </cell>
          <cell r="AG1089">
            <v>0</v>
          </cell>
          <cell r="AH1089" t="str">
            <v>C</v>
          </cell>
          <cell r="AI1089" t="str">
            <v>CMP</v>
          </cell>
          <cell r="AJ1089" t="str">
            <v xml:space="preserve"> </v>
          </cell>
          <cell r="AK1089">
            <v>30.23615819333445</v>
          </cell>
          <cell r="AL1089" t="str">
            <v>NC119</v>
          </cell>
          <cell r="AM1089">
            <v>5</v>
          </cell>
          <cell r="AN1089" t="str">
            <v>113688</v>
          </cell>
          <cell r="AO1089" t="str">
            <v>Ur</v>
          </cell>
          <cell r="AP1089" t="str">
            <v>Urban land</v>
          </cell>
          <cell r="AQ1089" t="str">
            <v>N/A</v>
          </cell>
          <cell r="AR1089">
            <v>4</v>
          </cell>
        </row>
        <row r="1090">
          <cell r="AE1090">
            <v>191339</v>
          </cell>
          <cell r="AF1090">
            <v>12</v>
          </cell>
          <cell r="AG1090">
            <v>0</v>
          </cell>
          <cell r="AH1090" t="str">
            <v>C</v>
          </cell>
          <cell r="AI1090" t="str">
            <v>RCP</v>
          </cell>
          <cell r="AJ1090" t="str">
            <v xml:space="preserve"> </v>
          </cell>
          <cell r="AK1090">
            <v>109.032884711248</v>
          </cell>
          <cell r="AL1090" t="str">
            <v>NC119</v>
          </cell>
          <cell r="AM1090">
            <v>5</v>
          </cell>
          <cell r="AN1090" t="str">
            <v>113657</v>
          </cell>
          <cell r="AO1090" t="str">
            <v>ApD</v>
          </cell>
          <cell r="AP1090" t="str">
            <v>Appling sandy loam, 8 to 15 percent slopes</v>
          </cell>
          <cell r="AQ1090" t="str">
            <v>B</v>
          </cell>
          <cell r="AR1090">
            <v>1</v>
          </cell>
        </row>
        <row r="1091">
          <cell r="AE1091">
            <v>191562</v>
          </cell>
          <cell r="AF1091">
            <v>18</v>
          </cell>
          <cell r="AG1091">
            <v>0</v>
          </cell>
          <cell r="AH1091" t="str">
            <v>C</v>
          </cell>
          <cell r="AI1091" t="str">
            <v>RCP</v>
          </cell>
          <cell r="AJ1091" t="str">
            <v xml:space="preserve"> </v>
          </cell>
          <cell r="AK1091">
            <v>46.272385212590493</v>
          </cell>
          <cell r="AL1091" t="str">
            <v>NC119</v>
          </cell>
          <cell r="AM1091">
            <v>5</v>
          </cell>
          <cell r="AN1091" t="str">
            <v>113688</v>
          </cell>
          <cell r="AO1091" t="str">
            <v>Ur</v>
          </cell>
          <cell r="AP1091" t="str">
            <v>Urban land</v>
          </cell>
          <cell r="AQ1091" t="str">
            <v>N/A</v>
          </cell>
          <cell r="AR1091">
            <v>4</v>
          </cell>
        </row>
        <row r="1092">
          <cell r="AE1092">
            <v>191717</v>
          </cell>
          <cell r="AF1092">
            <v>18</v>
          </cell>
          <cell r="AG1092">
            <v>0</v>
          </cell>
          <cell r="AH1092" t="str">
            <v>C</v>
          </cell>
          <cell r="AI1092" t="str">
            <v>RCP</v>
          </cell>
          <cell r="AJ1092" t="str">
            <v xml:space="preserve"> </v>
          </cell>
          <cell r="AK1092">
            <v>254.91077632173781</v>
          </cell>
          <cell r="AL1092" t="str">
            <v>NC119</v>
          </cell>
          <cell r="AM1092">
            <v>5</v>
          </cell>
          <cell r="AN1092" t="str">
            <v>113658</v>
          </cell>
          <cell r="AO1092" t="str">
            <v>CeB2</v>
          </cell>
          <cell r="AP1092" t="str">
            <v>Cecil sandy clay loam, 2 to 8 percent slopes, eroded</v>
          </cell>
          <cell r="AQ1092" t="str">
            <v>B</v>
          </cell>
          <cell r="AR1092">
            <v>1</v>
          </cell>
        </row>
        <row r="1093">
          <cell r="AE1093">
            <v>192034</v>
          </cell>
          <cell r="AF1093">
            <v>12</v>
          </cell>
          <cell r="AG1093">
            <v>0</v>
          </cell>
          <cell r="AH1093" t="str">
            <v>C</v>
          </cell>
          <cell r="AI1093" t="str">
            <v>RCP</v>
          </cell>
          <cell r="AJ1093" t="str">
            <v xml:space="preserve"> </v>
          </cell>
          <cell r="AK1093">
            <v>52.184763475829051</v>
          </cell>
          <cell r="AL1093" t="str">
            <v>NC119</v>
          </cell>
          <cell r="AM1093">
            <v>5</v>
          </cell>
          <cell r="AN1093" t="str">
            <v>113688</v>
          </cell>
          <cell r="AO1093" t="str">
            <v>Ur</v>
          </cell>
          <cell r="AP1093" t="str">
            <v>Urban land</v>
          </cell>
          <cell r="AQ1093" t="str">
            <v>N/A</v>
          </cell>
          <cell r="AR1093">
            <v>4</v>
          </cell>
        </row>
        <row r="1094">
          <cell r="AE1094">
            <v>192164</v>
          </cell>
          <cell r="AF1094">
            <v>0</v>
          </cell>
          <cell r="AG1094">
            <v>0</v>
          </cell>
          <cell r="AH1094" t="str">
            <v>C</v>
          </cell>
          <cell r="AI1094" t="str">
            <v>CMP</v>
          </cell>
          <cell r="AJ1094" t="str">
            <v xml:space="preserve"> </v>
          </cell>
          <cell r="AK1094">
            <v>93.032973369796693</v>
          </cell>
          <cell r="AL1094" t="str">
            <v>NC119</v>
          </cell>
          <cell r="AM1094">
            <v>5</v>
          </cell>
          <cell r="AN1094" t="str">
            <v>113694</v>
          </cell>
          <cell r="AO1094" t="str">
            <v>WkE</v>
          </cell>
          <cell r="AP1094" t="str">
            <v>Wilkes loam, 15 to 25 percent slopes</v>
          </cell>
          <cell r="AQ1094" t="str">
            <v>D</v>
          </cell>
          <cell r="AR1094">
            <v>4</v>
          </cell>
        </row>
        <row r="1095">
          <cell r="AE1095">
            <v>192343</v>
          </cell>
          <cell r="AF1095">
            <v>0</v>
          </cell>
          <cell r="AG1095">
            <v>0</v>
          </cell>
          <cell r="AH1095" t="str">
            <v>Z</v>
          </cell>
          <cell r="AI1095" t="str">
            <v>XXX</v>
          </cell>
          <cell r="AJ1095" t="str">
            <v xml:space="preserve"> </v>
          </cell>
          <cell r="AK1095">
            <v>93.281503651714601</v>
          </cell>
          <cell r="AL1095" t="str">
            <v>NC119</v>
          </cell>
          <cell r="AM1095">
            <v>5</v>
          </cell>
          <cell r="AN1095" t="str">
            <v>113665</v>
          </cell>
          <cell r="AO1095" t="str">
            <v>EnB</v>
          </cell>
          <cell r="AP1095" t="str">
            <v>Enon sandy loam, 2 to 8 percent slopes</v>
          </cell>
          <cell r="AQ1095" t="str">
            <v>C</v>
          </cell>
          <cell r="AR1095">
            <v>2</v>
          </cell>
        </row>
        <row r="1096">
          <cell r="AE1096">
            <v>192516</v>
          </cell>
          <cell r="AF1096">
            <v>24</v>
          </cell>
          <cell r="AG1096">
            <v>0</v>
          </cell>
          <cell r="AH1096" t="str">
            <v>C</v>
          </cell>
          <cell r="AI1096" t="str">
            <v>RCP</v>
          </cell>
          <cell r="AJ1096" t="str">
            <v xml:space="preserve"> </v>
          </cell>
          <cell r="AK1096">
            <v>65.004558932772241</v>
          </cell>
          <cell r="AL1096" t="str">
            <v>NC119</v>
          </cell>
          <cell r="AM1096">
            <v>5</v>
          </cell>
          <cell r="AN1096" t="str">
            <v>113666</v>
          </cell>
          <cell r="AO1096" t="str">
            <v>EnD</v>
          </cell>
          <cell r="AP1096" t="str">
            <v>Enon sandy loam, 8 to 15 percent slopes</v>
          </cell>
          <cell r="AQ1096" t="str">
            <v>C</v>
          </cell>
          <cell r="AR1096">
            <v>2</v>
          </cell>
        </row>
        <row r="1097">
          <cell r="AE1097">
            <v>192678</v>
          </cell>
          <cell r="AF1097">
            <v>60</v>
          </cell>
          <cell r="AG1097">
            <v>0</v>
          </cell>
          <cell r="AH1097" t="str">
            <v>C</v>
          </cell>
          <cell r="AI1097" t="str">
            <v>RCP</v>
          </cell>
          <cell r="AJ1097" t="str">
            <v xml:space="preserve"> </v>
          </cell>
          <cell r="AK1097">
            <v>75.049161558153358</v>
          </cell>
          <cell r="AL1097" t="str">
            <v>NC119</v>
          </cell>
          <cell r="AM1097">
            <v>5</v>
          </cell>
          <cell r="AN1097" t="str">
            <v>113677</v>
          </cell>
          <cell r="AO1097" t="str">
            <v>MO</v>
          </cell>
          <cell r="AP1097" t="str">
            <v>Monacan loam</v>
          </cell>
          <cell r="AQ1097" t="str">
            <v>C</v>
          </cell>
          <cell r="AR1097">
            <v>2</v>
          </cell>
        </row>
        <row r="1098">
          <cell r="AE1098">
            <v>193260</v>
          </cell>
          <cell r="AF1098">
            <v>0</v>
          </cell>
          <cell r="AG1098">
            <v>0</v>
          </cell>
          <cell r="AH1098" t="str">
            <v xml:space="preserve"> </v>
          </cell>
          <cell r="AI1098" t="str">
            <v xml:space="preserve"> </v>
          </cell>
          <cell r="AJ1098" t="str">
            <v xml:space="preserve"> </v>
          </cell>
          <cell r="AK1098">
            <v>208.0011057674283</v>
          </cell>
          <cell r="AL1098" t="str">
            <v>NC119</v>
          </cell>
          <cell r="AM1098">
            <v>5</v>
          </cell>
          <cell r="AN1098" t="str">
            <v>113679</v>
          </cell>
          <cell r="AO1098" t="str">
            <v>MeB</v>
          </cell>
          <cell r="AP1098" t="str">
            <v>Mecklenburg fine sandy loam, 2 to 8 percent slopes</v>
          </cell>
          <cell r="AQ1098" t="str">
            <v>C</v>
          </cell>
          <cell r="AR1098">
            <v>2</v>
          </cell>
        </row>
        <row r="1099">
          <cell r="AE1099">
            <v>193357</v>
          </cell>
          <cell r="AF1099">
            <v>0</v>
          </cell>
          <cell r="AG1099">
            <v>0</v>
          </cell>
          <cell r="AH1099" t="str">
            <v xml:space="preserve"> </v>
          </cell>
          <cell r="AI1099" t="str">
            <v xml:space="preserve"> </v>
          </cell>
          <cell r="AJ1099" t="str">
            <v xml:space="preserve"> </v>
          </cell>
          <cell r="AK1099">
            <v>85.109452662075185</v>
          </cell>
          <cell r="AL1099" t="str">
            <v>NC119</v>
          </cell>
          <cell r="AM1099">
            <v>5</v>
          </cell>
          <cell r="AN1099" t="str">
            <v>113660</v>
          </cell>
          <cell r="AO1099" t="str">
            <v>CuB</v>
          </cell>
          <cell r="AP1099" t="str">
            <v>Cecil-Urban land complex, 2 to 8 percent slopes</v>
          </cell>
          <cell r="AQ1099" t="str">
            <v>B</v>
          </cell>
          <cell r="AR1099">
            <v>1</v>
          </cell>
        </row>
        <row r="1100">
          <cell r="AE1100">
            <v>193437</v>
          </cell>
          <cell r="AF1100">
            <v>0</v>
          </cell>
          <cell r="AG1100">
            <v>0</v>
          </cell>
          <cell r="AH1100" t="str">
            <v xml:space="preserve"> </v>
          </cell>
          <cell r="AI1100" t="str">
            <v xml:space="preserve"> </v>
          </cell>
          <cell r="AJ1100" t="str">
            <v xml:space="preserve"> </v>
          </cell>
          <cell r="AK1100">
            <v>82.722487542862993</v>
          </cell>
          <cell r="AL1100" t="str">
            <v>NC119</v>
          </cell>
          <cell r="AM1100">
            <v>5</v>
          </cell>
          <cell r="AN1100" t="str">
            <v>113673</v>
          </cell>
          <cell r="AO1100" t="str">
            <v>IrA</v>
          </cell>
          <cell r="AP1100" t="str">
            <v>Iredell fine sandy loam, 0 to 1 percent slopes</v>
          </cell>
          <cell r="AQ1100" t="str">
            <v>C/D</v>
          </cell>
          <cell r="AR1100">
            <v>3</v>
          </cell>
        </row>
        <row r="1101">
          <cell r="AE1101">
            <v>193474</v>
          </cell>
          <cell r="AF1101">
            <v>66</v>
          </cell>
          <cell r="AG1101">
            <v>0</v>
          </cell>
          <cell r="AH1101" t="str">
            <v>C</v>
          </cell>
          <cell r="AI1101" t="str">
            <v>RCP</v>
          </cell>
          <cell r="AJ1101" t="str">
            <v xml:space="preserve"> </v>
          </cell>
          <cell r="AK1101">
            <v>108.68615565430829</v>
          </cell>
          <cell r="AL1101" t="str">
            <v>NC119</v>
          </cell>
          <cell r="AM1101">
            <v>5</v>
          </cell>
          <cell r="AN1101" t="str">
            <v>113677</v>
          </cell>
          <cell r="AO1101" t="str">
            <v>MO</v>
          </cell>
          <cell r="AP1101" t="str">
            <v>Monacan loam</v>
          </cell>
          <cell r="AQ1101" t="str">
            <v>C</v>
          </cell>
          <cell r="AR1101">
            <v>2</v>
          </cell>
        </row>
        <row r="1102">
          <cell r="AE1102">
            <v>193480</v>
          </cell>
          <cell r="AF1102">
            <v>15</v>
          </cell>
          <cell r="AG1102">
            <v>0</v>
          </cell>
          <cell r="AH1102" t="str">
            <v>C</v>
          </cell>
          <cell r="AI1102" t="str">
            <v>RCP</v>
          </cell>
          <cell r="AJ1102" t="str">
            <v xml:space="preserve"> </v>
          </cell>
          <cell r="AK1102">
            <v>39.83339216389799</v>
          </cell>
          <cell r="AL1102" t="str">
            <v>NC119</v>
          </cell>
          <cell r="AM1102">
            <v>5</v>
          </cell>
          <cell r="AN1102" t="str">
            <v>113694</v>
          </cell>
          <cell r="AO1102" t="str">
            <v>WkE</v>
          </cell>
          <cell r="AP1102" t="str">
            <v>Wilkes loam, 15 to 25 percent slopes</v>
          </cell>
          <cell r="AQ1102" t="str">
            <v>D</v>
          </cell>
          <cell r="AR1102">
            <v>4</v>
          </cell>
        </row>
        <row r="1103">
          <cell r="AE1103">
            <v>193482</v>
          </cell>
          <cell r="AF1103">
            <v>15</v>
          </cell>
          <cell r="AG1103">
            <v>0</v>
          </cell>
          <cell r="AH1103" t="str">
            <v>C</v>
          </cell>
          <cell r="AI1103" t="str">
            <v>RCP</v>
          </cell>
          <cell r="AJ1103" t="str">
            <v xml:space="preserve"> </v>
          </cell>
          <cell r="AK1103">
            <v>121.2797103524706</v>
          </cell>
          <cell r="AL1103" t="str">
            <v>NC119</v>
          </cell>
          <cell r="AM1103">
            <v>5</v>
          </cell>
          <cell r="AN1103" t="str">
            <v>113680</v>
          </cell>
          <cell r="AO1103" t="str">
            <v>MeD</v>
          </cell>
          <cell r="AP1103" t="str">
            <v>Mecklenburg fine sandy loam, 8 to 15 percent slopes</v>
          </cell>
          <cell r="AQ1103" t="str">
            <v>C</v>
          </cell>
          <cell r="AR1103">
            <v>2</v>
          </cell>
        </row>
        <row r="1104">
          <cell r="AE1104">
            <v>193508</v>
          </cell>
          <cell r="AF1104">
            <v>15</v>
          </cell>
          <cell r="AG1104">
            <v>0</v>
          </cell>
          <cell r="AH1104" t="str">
            <v>C</v>
          </cell>
          <cell r="AI1104" t="str">
            <v>RCP</v>
          </cell>
          <cell r="AJ1104" t="str">
            <v xml:space="preserve"> </v>
          </cell>
          <cell r="AK1104">
            <v>67.945141727902381</v>
          </cell>
          <cell r="AL1104" t="str">
            <v>NC119</v>
          </cell>
          <cell r="AM1104">
            <v>5</v>
          </cell>
          <cell r="AN1104" t="str">
            <v>113677</v>
          </cell>
          <cell r="AO1104" t="str">
            <v>MO</v>
          </cell>
          <cell r="AP1104" t="str">
            <v>Monacan loam</v>
          </cell>
          <cell r="AQ1104" t="str">
            <v>C</v>
          </cell>
          <cell r="AR1104">
            <v>2</v>
          </cell>
        </row>
        <row r="1105">
          <cell r="AE1105">
            <v>193509</v>
          </cell>
          <cell r="AF1105">
            <v>15</v>
          </cell>
          <cell r="AG1105">
            <v>0</v>
          </cell>
          <cell r="AH1105" t="str">
            <v>C</v>
          </cell>
          <cell r="AI1105" t="str">
            <v>RCP</v>
          </cell>
          <cell r="AJ1105" t="str">
            <v xml:space="preserve"> </v>
          </cell>
          <cell r="AK1105">
            <v>135.58584990160591</v>
          </cell>
          <cell r="AL1105" t="str">
            <v>NC119</v>
          </cell>
          <cell r="AM1105">
            <v>5</v>
          </cell>
          <cell r="AN1105" t="str">
            <v>113658</v>
          </cell>
          <cell r="AO1105" t="str">
            <v>CeB2</v>
          </cell>
          <cell r="AP1105" t="str">
            <v>Cecil sandy clay loam, 2 to 8 percent slopes, eroded</v>
          </cell>
          <cell r="AQ1105" t="str">
            <v>B</v>
          </cell>
          <cell r="AR1105">
            <v>1</v>
          </cell>
        </row>
        <row r="1106">
          <cell r="AE1106">
            <v>193800</v>
          </cell>
          <cell r="AF1106">
            <v>24</v>
          </cell>
          <cell r="AG1106">
            <v>0</v>
          </cell>
          <cell r="AH1106" t="str">
            <v>C</v>
          </cell>
          <cell r="AI1106" t="str">
            <v>RCP</v>
          </cell>
          <cell r="AJ1106" t="str">
            <v xml:space="preserve"> </v>
          </cell>
          <cell r="AK1106">
            <v>131.284136584706</v>
          </cell>
          <cell r="AL1106" t="str">
            <v>NC119</v>
          </cell>
          <cell r="AM1106">
            <v>5</v>
          </cell>
          <cell r="AN1106" t="str">
            <v>113660</v>
          </cell>
          <cell r="AO1106" t="str">
            <v>CuB</v>
          </cell>
          <cell r="AP1106" t="str">
            <v>Cecil-Urban land complex, 2 to 8 percent slopes</v>
          </cell>
          <cell r="AQ1106" t="str">
            <v>B</v>
          </cell>
          <cell r="AR1106">
            <v>1</v>
          </cell>
        </row>
        <row r="1107">
          <cell r="AE1107">
            <v>193900</v>
          </cell>
          <cell r="AF1107">
            <v>12</v>
          </cell>
          <cell r="AG1107">
            <v>0</v>
          </cell>
          <cell r="AH1107" t="str">
            <v>C</v>
          </cell>
          <cell r="AI1107" t="str">
            <v>RCP</v>
          </cell>
          <cell r="AJ1107" t="str">
            <v xml:space="preserve"> </v>
          </cell>
          <cell r="AK1107">
            <v>25.76361058777854</v>
          </cell>
          <cell r="AL1107" t="str">
            <v>NC119</v>
          </cell>
          <cell r="AM1107">
            <v>5</v>
          </cell>
          <cell r="AN1107" t="str">
            <v>113660</v>
          </cell>
          <cell r="AO1107" t="str">
            <v>CuB</v>
          </cell>
          <cell r="AP1107" t="str">
            <v>Cecil-Urban land complex, 2 to 8 percent slopes</v>
          </cell>
          <cell r="AQ1107" t="str">
            <v>B</v>
          </cell>
          <cell r="AR1107">
            <v>1</v>
          </cell>
        </row>
        <row r="1108">
          <cell r="AE1108">
            <v>194199</v>
          </cell>
          <cell r="AF1108">
            <v>42</v>
          </cell>
          <cell r="AG1108">
            <v>0</v>
          </cell>
          <cell r="AH1108" t="str">
            <v>C</v>
          </cell>
          <cell r="AI1108" t="str">
            <v>RCP</v>
          </cell>
          <cell r="AJ1108" t="str">
            <v xml:space="preserve"> </v>
          </cell>
          <cell r="AK1108">
            <v>95.353252369819344</v>
          </cell>
          <cell r="AL1108" t="str">
            <v>NC119</v>
          </cell>
          <cell r="AM1108">
            <v>5</v>
          </cell>
          <cell r="AN1108" t="str">
            <v>113693</v>
          </cell>
          <cell r="AO1108" t="str">
            <v>WkD</v>
          </cell>
          <cell r="AP1108" t="str">
            <v>Wilkes loam, 8 to 15 percent slopes</v>
          </cell>
          <cell r="AQ1108" t="str">
            <v>D</v>
          </cell>
          <cell r="AR1108">
            <v>4</v>
          </cell>
        </row>
        <row r="1109">
          <cell r="AE1109">
            <v>194215</v>
          </cell>
          <cell r="AF1109">
            <v>24</v>
          </cell>
          <cell r="AG1109">
            <v>0</v>
          </cell>
          <cell r="AH1109" t="str">
            <v>C</v>
          </cell>
          <cell r="AI1109" t="str">
            <v>RCP</v>
          </cell>
          <cell r="AJ1109" t="str">
            <v xml:space="preserve"> </v>
          </cell>
          <cell r="AK1109">
            <v>35.743702642420473</v>
          </cell>
          <cell r="AL1109" t="str">
            <v>NC119</v>
          </cell>
          <cell r="AM1109">
            <v>5</v>
          </cell>
          <cell r="AN1109" t="str">
            <v>113693</v>
          </cell>
          <cell r="AO1109" t="str">
            <v>WkD</v>
          </cell>
          <cell r="AP1109" t="str">
            <v>Wilkes loam, 8 to 15 percent slopes</v>
          </cell>
          <cell r="AQ1109" t="str">
            <v>D</v>
          </cell>
          <cell r="AR1109">
            <v>4</v>
          </cell>
        </row>
        <row r="1110">
          <cell r="AE1110">
            <v>194216</v>
          </cell>
          <cell r="AF1110">
            <v>12</v>
          </cell>
          <cell r="AG1110">
            <v>0</v>
          </cell>
          <cell r="AH1110" t="str">
            <v>C</v>
          </cell>
          <cell r="AI1110" t="str">
            <v>RCP</v>
          </cell>
          <cell r="AJ1110" t="str">
            <v xml:space="preserve"> </v>
          </cell>
          <cell r="AK1110">
            <v>6.829373375484086</v>
          </cell>
          <cell r="AL1110" t="str">
            <v>NC119</v>
          </cell>
          <cell r="AM1110">
            <v>5</v>
          </cell>
          <cell r="AN1110" t="str">
            <v>113693</v>
          </cell>
          <cell r="AO1110" t="str">
            <v>WkD</v>
          </cell>
          <cell r="AP1110" t="str">
            <v>Wilkes loam, 8 to 15 percent slopes</v>
          </cell>
          <cell r="AQ1110" t="str">
            <v>D</v>
          </cell>
          <cell r="AR1110">
            <v>4</v>
          </cell>
        </row>
        <row r="1111">
          <cell r="AE1111">
            <v>194518</v>
          </cell>
          <cell r="AF1111">
            <v>15</v>
          </cell>
          <cell r="AG1111">
            <v>0</v>
          </cell>
          <cell r="AH1111" t="str">
            <v>C</v>
          </cell>
          <cell r="AI1111" t="str">
            <v>RCP</v>
          </cell>
          <cell r="AJ1111" t="str">
            <v xml:space="preserve"> </v>
          </cell>
          <cell r="AK1111">
            <v>194.3460833629824</v>
          </cell>
          <cell r="AL1111" t="str">
            <v>NC119</v>
          </cell>
          <cell r="AM1111">
            <v>5</v>
          </cell>
          <cell r="AN1111" t="str">
            <v>113680</v>
          </cell>
          <cell r="AO1111" t="str">
            <v>MeD</v>
          </cell>
          <cell r="AP1111" t="str">
            <v>Mecklenburg fine sandy loam, 8 to 15 percent slopes</v>
          </cell>
          <cell r="AQ1111" t="str">
            <v>C</v>
          </cell>
          <cell r="AR1111">
            <v>2</v>
          </cell>
        </row>
        <row r="1112">
          <cell r="AE1112">
            <v>195082</v>
          </cell>
          <cell r="AF1112">
            <v>48</v>
          </cell>
          <cell r="AG1112">
            <v>0</v>
          </cell>
          <cell r="AH1112" t="str">
            <v>C</v>
          </cell>
          <cell r="AI1112" t="str">
            <v>RCP</v>
          </cell>
          <cell r="AJ1112" t="str">
            <v xml:space="preserve"> </v>
          </cell>
          <cell r="AK1112">
            <v>237.81544874566771</v>
          </cell>
          <cell r="AL1112" t="str">
            <v>NC119</v>
          </cell>
          <cell r="AM1112">
            <v>5</v>
          </cell>
          <cell r="AN1112" t="str">
            <v>113694</v>
          </cell>
          <cell r="AO1112" t="str">
            <v>WkE</v>
          </cell>
          <cell r="AP1112" t="str">
            <v>Wilkes loam, 15 to 25 percent slopes</v>
          </cell>
          <cell r="AQ1112" t="str">
            <v>D</v>
          </cell>
          <cell r="AR1112">
            <v>4</v>
          </cell>
        </row>
        <row r="1113">
          <cell r="AE1113">
            <v>195226</v>
          </cell>
          <cell r="AF1113">
            <v>0</v>
          </cell>
          <cell r="AG1113">
            <v>0</v>
          </cell>
          <cell r="AH1113" t="str">
            <v>C</v>
          </cell>
          <cell r="AI1113" t="str">
            <v>PE</v>
          </cell>
          <cell r="AJ1113" t="str">
            <v xml:space="preserve"> </v>
          </cell>
          <cell r="AK1113">
            <v>12.081012654611239</v>
          </cell>
          <cell r="AL1113" t="str">
            <v>NC119</v>
          </cell>
          <cell r="AM1113">
            <v>5</v>
          </cell>
          <cell r="AN1113" t="str">
            <v>113661</v>
          </cell>
          <cell r="AO1113" t="str">
            <v>CuD</v>
          </cell>
          <cell r="AP1113" t="str">
            <v>Cecil-Urban land complex, 8 to 15 percent slopes</v>
          </cell>
          <cell r="AQ1113" t="str">
            <v>B</v>
          </cell>
          <cell r="AR1113">
            <v>1</v>
          </cell>
        </row>
        <row r="1114">
          <cell r="AE1114">
            <v>195296</v>
          </cell>
          <cell r="AF1114">
            <v>30</v>
          </cell>
          <cell r="AG1114">
            <v>0</v>
          </cell>
          <cell r="AH1114" t="str">
            <v>C</v>
          </cell>
          <cell r="AI1114" t="str">
            <v>RCP</v>
          </cell>
          <cell r="AJ1114" t="str">
            <v xml:space="preserve"> </v>
          </cell>
          <cell r="AK1114">
            <v>125.1227557810097</v>
          </cell>
          <cell r="AL1114" t="str">
            <v>NC119</v>
          </cell>
          <cell r="AM1114">
            <v>5</v>
          </cell>
          <cell r="AN1114" t="str">
            <v>113661</v>
          </cell>
          <cell r="AO1114" t="str">
            <v>CuD</v>
          </cell>
          <cell r="AP1114" t="str">
            <v>Cecil-Urban land complex, 8 to 15 percent slopes</v>
          </cell>
          <cell r="AQ1114" t="str">
            <v>B</v>
          </cell>
          <cell r="AR1114">
            <v>1</v>
          </cell>
        </row>
        <row r="1115">
          <cell r="AE1115">
            <v>195463</v>
          </cell>
          <cell r="AF1115">
            <v>15</v>
          </cell>
          <cell r="AG1115">
            <v>0</v>
          </cell>
          <cell r="AH1115" t="str">
            <v>C</v>
          </cell>
          <cell r="AI1115" t="str">
            <v>RCP</v>
          </cell>
          <cell r="AJ1115" t="str">
            <v xml:space="preserve"> </v>
          </cell>
          <cell r="AK1115">
            <v>259.12148352903102</v>
          </cell>
          <cell r="AL1115" t="str">
            <v>NC119</v>
          </cell>
          <cell r="AM1115">
            <v>5</v>
          </cell>
          <cell r="AN1115" t="str">
            <v>113674</v>
          </cell>
          <cell r="AO1115" t="str">
            <v>IrB</v>
          </cell>
          <cell r="AP1115" t="str">
            <v>Iredell fine sandy loam, 1 to 8 percent slopes</v>
          </cell>
          <cell r="AQ1115" t="str">
            <v>C/D</v>
          </cell>
          <cell r="AR1115">
            <v>3</v>
          </cell>
        </row>
        <row r="1116">
          <cell r="AE1116">
            <v>195464</v>
          </cell>
          <cell r="AF1116">
            <v>15</v>
          </cell>
          <cell r="AG1116">
            <v>0</v>
          </cell>
          <cell r="AH1116" t="str">
            <v>C</v>
          </cell>
          <cell r="AI1116" t="str">
            <v>RCP</v>
          </cell>
          <cell r="AJ1116" t="str">
            <v xml:space="preserve"> </v>
          </cell>
          <cell r="AK1116">
            <v>39.875698620711923</v>
          </cell>
          <cell r="AL1116" t="str">
            <v>NC119</v>
          </cell>
          <cell r="AM1116">
            <v>5</v>
          </cell>
          <cell r="AN1116" t="str">
            <v>113674</v>
          </cell>
          <cell r="AO1116" t="str">
            <v>IrB</v>
          </cell>
          <cell r="AP1116" t="str">
            <v>Iredell fine sandy loam, 1 to 8 percent slopes</v>
          </cell>
          <cell r="AQ1116" t="str">
            <v>C/D</v>
          </cell>
          <cell r="AR1116">
            <v>3</v>
          </cell>
        </row>
        <row r="1117">
          <cell r="AE1117">
            <v>195475</v>
          </cell>
          <cell r="AF1117">
            <v>18</v>
          </cell>
          <cell r="AG1117">
            <v>0</v>
          </cell>
          <cell r="AH1117" t="str">
            <v>C</v>
          </cell>
          <cell r="AI1117" t="str">
            <v>PE</v>
          </cell>
          <cell r="AJ1117" t="str">
            <v xml:space="preserve"> </v>
          </cell>
          <cell r="AK1117">
            <v>277.24232853108663</v>
          </cell>
          <cell r="AL1117" t="str">
            <v>NC119</v>
          </cell>
          <cell r="AM1117">
            <v>5</v>
          </cell>
          <cell r="AN1117" t="str">
            <v>113679</v>
          </cell>
          <cell r="AO1117" t="str">
            <v>MeB</v>
          </cell>
          <cell r="AP1117" t="str">
            <v>Mecklenburg fine sandy loam, 2 to 8 percent slopes</v>
          </cell>
          <cell r="AQ1117" t="str">
            <v>C</v>
          </cell>
          <cell r="AR1117">
            <v>2</v>
          </cell>
        </row>
        <row r="1118">
          <cell r="AE1118">
            <v>195509</v>
          </cell>
          <cell r="AF1118">
            <v>15</v>
          </cell>
          <cell r="AG1118">
            <v>0</v>
          </cell>
          <cell r="AH1118" t="str">
            <v>C</v>
          </cell>
          <cell r="AI1118" t="str">
            <v>RCP</v>
          </cell>
          <cell r="AJ1118" t="str">
            <v xml:space="preserve"> </v>
          </cell>
          <cell r="AK1118">
            <v>209.76132889950631</v>
          </cell>
          <cell r="AL1118" t="str">
            <v>NC119</v>
          </cell>
          <cell r="AM1118">
            <v>5</v>
          </cell>
          <cell r="AN1118" t="str">
            <v>113679</v>
          </cell>
          <cell r="AO1118" t="str">
            <v>MeB</v>
          </cell>
          <cell r="AP1118" t="str">
            <v>Mecklenburg fine sandy loam, 2 to 8 percent slopes</v>
          </cell>
          <cell r="AQ1118" t="str">
            <v>C</v>
          </cell>
          <cell r="AR1118">
            <v>2</v>
          </cell>
        </row>
        <row r="1119">
          <cell r="AE1119">
            <v>195869</v>
          </cell>
          <cell r="AF1119">
            <v>15</v>
          </cell>
          <cell r="AG1119">
            <v>0</v>
          </cell>
          <cell r="AH1119" t="str">
            <v>C</v>
          </cell>
          <cell r="AI1119" t="str">
            <v>RCP</v>
          </cell>
          <cell r="AJ1119" t="str">
            <v xml:space="preserve"> </v>
          </cell>
          <cell r="AK1119">
            <v>126.119748469938</v>
          </cell>
          <cell r="AL1119" t="str">
            <v>NC119</v>
          </cell>
          <cell r="AM1119">
            <v>5</v>
          </cell>
          <cell r="AN1119" t="str">
            <v>113658</v>
          </cell>
          <cell r="AO1119" t="str">
            <v>CeB2</v>
          </cell>
          <cell r="AP1119" t="str">
            <v>Cecil sandy clay loam, 2 to 8 percent slopes, eroded</v>
          </cell>
          <cell r="AQ1119" t="str">
            <v>B</v>
          </cell>
          <cell r="AR1119">
            <v>1</v>
          </cell>
        </row>
        <row r="1120">
          <cell r="AE1120">
            <v>195871</v>
          </cell>
          <cell r="AF1120">
            <v>48</v>
          </cell>
          <cell r="AG1120">
            <v>48</v>
          </cell>
          <cell r="AH1120" t="str">
            <v>R</v>
          </cell>
          <cell r="AI1120" t="str">
            <v>RCP</v>
          </cell>
          <cell r="AJ1120" t="str">
            <v xml:space="preserve"> </v>
          </cell>
          <cell r="AK1120">
            <v>11.53220624499134</v>
          </cell>
          <cell r="AL1120" t="str">
            <v>NC119</v>
          </cell>
          <cell r="AM1120">
            <v>5</v>
          </cell>
          <cell r="AN1120" t="str">
            <v>113660</v>
          </cell>
          <cell r="AO1120" t="str">
            <v>CuB</v>
          </cell>
          <cell r="AP1120" t="str">
            <v>Cecil-Urban land complex, 2 to 8 percent slopes</v>
          </cell>
          <cell r="AQ1120" t="str">
            <v>B</v>
          </cell>
          <cell r="AR1120">
            <v>1</v>
          </cell>
        </row>
        <row r="1121">
          <cell r="AE1121">
            <v>195872</v>
          </cell>
          <cell r="AF1121">
            <v>30</v>
          </cell>
          <cell r="AG1121">
            <v>0</v>
          </cell>
          <cell r="AH1121" t="str">
            <v>C</v>
          </cell>
          <cell r="AI1121" t="str">
            <v>RCP</v>
          </cell>
          <cell r="AJ1121" t="str">
            <v xml:space="preserve"> </v>
          </cell>
          <cell r="AK1121">
            <v>30.08849755120362</v>
          </cell>
          <cell r="AL1121" t="str">
            <v>NC119</v>
          </cell>
          <cell r="AM1121">
            <v>5</v>
          </cell>
          <cell r="AN1121" t="str">
            <v>113658</v>
          </cell>
          <cell r="AO1121" t="str">
            <v>CeB2</v>
          </cell>
          <cell r="AP1121" t="str">
            <v>Cecil sandy clay loam, 2 to 8 percent slopes, eroded</v>
          </cell>
          <cell r="AQ1121" t="str">
            <v>B</v>
          </cell>
          <cell r="AR1121">
            <v>1</v>
          </cell>
        </row>
        <row r="1122">
          <cell r="AE1122">
            <v>195915</v>
          </cell>
          <cell r="AF1122">
            <v>36</v>
          </cell>
          <cell r="AG1122">
            <v>0</v>
          </cell>
          <cell r="AH1122" t="str">
            <v>C</v>
          </cell>
          <cell r="AI1122" t="str">
            <v>RCP</v>
          </cell>
          <cell r="AJ1122" t="str">
            <v xml:space="preserve"> </v>
          </cell>
          <cell r="AK1122">
            <v>37.33890133152704</v>
          </cell>
          <cell r="AL1122" t="str">
            <v>NC119</v>
          </cell>
          <cell r="AM1122">
            <v>5</v>
          </cell>
          <cell r="AN1122" t="str">
            <v>113679</v>
          </cell>
          <cell r="AO1122" t="str">
            <v>MeB</v>
          </cell>
          <cell r="AP1122" t="str">
            <v>Mecklenburg fine sandy loam, 2 to 8 percent slopes</v>
          </cell>
          <cell r="AQ1122" t="str">
            <v>C</v>
          </cell>
          <cell r="AR1122">
            <v>2</v>
          </cell>
        </row>
        <row r="1123">
          <cell r="AE1123">
            <v>195920</v>
          </cell>
          <cell r="AF1123">
            <v>15</v>
          </cell>
          <cell r="AG1123">
            <v>0</v>
          </cell>
          <cell r="AH1123" t="str">
            <v>C</v>
          </cell>
          <cell r="AI1123" t="str">
            <v>RCP</v>
          </cell>
          <cell r="AJ1123" t="str">
            <v xml:space="preserve"> </v>
          </cell>
          <cell r="AK1123">
            <v>51.280337262962917</v>
          </cell>
          <cell r="AL1123" t="str">
            <v>NC119</v>
          </cell>
          <cell r="AM1123">
            <v>5</v>
          </cell>
          <cell r="AN1123" t="str">
            <v>113662</v>
          </cell>
          <cell r="AO1123" t="str">
            <v>DaB</v>
          </cell>
          <cell r="AP1123" t="str">
            <v>Davidson sandy clay loam, 2 to 8 percent slopes</v>
          </cell>
          <cell r="AQ1123" t="str">
            <v>B</v>
          </cell>
          <cell r="AR1123">
            <v>1</v>
          </cell>
        </row>
        <row r="1124">
          <cell r="AE1124">
            <v>196138</v>
          </cell>
          <cell r="AF1124">
            <v>24</v>
          </cell>
          <cell r="AG1124">
            <v>0</v>
          </cell>
          <cell r="AH1124" t="str">
            <v>C</v>
          </cell>
          <cell r="AI1124" t="str">
            <v>CMP</v>
          </cell>
          <cell r="AJ1124" t="str">
            <v xml:space="preserve"> </v>
          </cell>
          <cell r="AK1124">
            <v>37.794852556159441</v>
          </cell>
          <cell r="AL1124" t="str">
            <v>NC119</v>
          </cell>
          <cell r="AM1124">
            <v>5</v>
          </cell>
          <cell r="AN1124" t="str">
            <v>113661</v>
          </cell>
          <cell r="AO1124" t="str">
            <v>CuD</v>
          </cell>
          <cell r="AP1124" t="str">
            <v>Cecil-Urban land complex, 8 to 15 percent slopes</v>
          </cell>
          <cell r="AQ1124" t="str">
            <v>B</v>
          </cell>
          <cell r="AR1124">
            <v>1</v>
          </cell>
        </row>
        <row r="1125">
          <cell r="AE1125">
            <v>196145</v>
          </cell>
          <cell r="AF1125">
            <v>24</v>
          </cell>
          <cell r="AG1125">
            <v>0</v>
          </cell>
          <cell r="AH1125" t="str">
            <v>C</v>
          </cell>
          <cell r="AI1125" t="str">
            <v>RCP</v>
          </cell>
          <cell r="AJ1125" t="str">
            <v xml:space="preserve"> </v>
          </cell>
          <cell r="AK1125">
            <v>129.73864177477509</v>
          </cell>
          <cell r="AL1125" t="str">
            <v>NC119</v>
          </cell>
          <cell r="AM1125">
            <v>5</v>
          </cell>
          <cell r="AN1125" t="str">
            <v>113679</v>
          </cell>
          <cell r="AO1125" t="str">
            <v>MeB</v>
          </cell>
          <cell r="AP1125" t="str">
            <v>Mecklenburg fine sandy loam, 2 to 8 percent slopes</v>
          </cell>
          <cell r="AQ1125" t="str">
            <v>C</v>
          </cell>
          <cell r="AR1125">
            <v>2</v>
          </cell>
        </row>
        <row r="1126">
          <cell r="AE1126">
            <v>196147</v>
          </cell>
          <cell r="AF1126">
            <v>24</v>
          </cell>
          <cell r="AG1126">
            <v>0</v>
          </cell>
          <cell r="AH1126" t="str">
            <v>C</v>
          </cell>
          <cell r="AI1126" t="str">
            <v>RCP</v>
          </cell>
          <cell r="AJ1126" t="str">
            <v xml:space="preserve"> </v>
          </cell>
          <cell r="AK1126">
            <v>112.41643669922151</v>
          </cell>
          <cell r="AL1126" t="str">
            <v>NC119</v>
          </cell>
          <cell r="AM1126">
            <v>5</v>
          </cell>
          <cell r="AN1126" t="str">
            <v>113679</v>
          </cell>
          <cell r="AO1126" t="str">
            <v>MeB</v>
          </cell>
          <cell r="AP1126" t="str">
            <v>Mecklenburg fine sandy loam, 2 to 8 percent slopes</v>
          </cell>
          <cell r="AQ1126" t="str">
            <v>C</v>
          </cell>
          <cell r="AR1126">
            <v>2</v>
          </cell>
        </row>
        <row r="1127">
          <cell r="AE1127">
            <v>196194</v>
          </cell>
          <cell r="AF1127">
            <v>24</v>
          </cell>
          <cell r="AG1127">
            <v>0</v>
          </cell>
          <cell r="AH1127" t="str">
            <v>C</v>
          </cell>
          <cell r="AI1127" t="str">
            <v>CMP</v>
          </cell>
          <cell r="AJ1127" t="str">
            <v xml:space="preserve"> </v>
          </cell>
          <cell r="AK1127">
            <v>32.704794053847593</v>
          </cell>
          <cell r="AL1127" t="str">
            <v>NC119</v>
          </cell>
          <cell r="AM1127">
            <v>5</v>
          </cell>
          <cell r="AN1127" t="str">
            <v>113679</v>
          </cell>
          <cell r="AO1127" t="str">
            <v>MeB</v>
          </cell>
          <cell r="AP1127" t="str">
            <v>Mecklenburg fine sandy loam, 2 to 8 percent slopes</v>
          </cell>
          <cell r="AQ1127" t="str">
            <v>C</v>
          </cell>
          <cell r="AR1127">
            <v>2</v>
          </cell>
        </row>
        <row r="1128">
          <cell r="AE1128">
            <v>196361</v>
          </cell>
          <cell r="AF1128">
            <v>15</v>
          </cell>
          <cell r="AG1128">
            <v>0</v>
          </cell>
          <cell r="AH1128" t="str">
            <v>C</v>
          </cell>
          <cell r="AI1128" t="str">
            <v>RCP</v>
          </cell>
          <cell r="AJ1128" t="str">
            <v xml:space="preserve"> </v>
          </cell>
          <cell r="AK1128">
            <v>25.785030014633382</v>
          </cell>
          <cell r="AL1128" t="str">
            <v>NC119</v>
          </cell>
          <cell r="AM1128">
            <v>5</v>
          </cell>
          <cell r="AN1128" t="str">
            <v>113674</v>
          </cell>
          <cell r="AO1128" t="str">
            <v>IrB</v>
          </cell>
          <cell r="AP1128" t="str">
            <v>Iredell fine sandy loam, 1 to 8 percent slopes</v>
          </cell>
          <cell r="AQ1128" t="str">
            <v>C/D</v>
          </cell>
          <cell r="AR1128">
            <v>3</v>
          </cell>
        </row>
        <row r="1129">
          <cell r="AE1129">
            <v>196362</v>
          </cell>
          <cell r="AF1129">
            <v>15</v>
          </cell>
          <cell r="AG1129">
            <v>0</v>
          </cell>
          <cell r="AH1129" t="str">
            <v>C</v>
          </cell>
          <cell r="AI1129" t="str">
            <v>RCP</v>
          </cell>
          <cell r="AJ1129" t="str">
            <v xml:space="preserve"> </v>
          </cell>
          <cell r="AK1129">
            <v>32.515956343697503</v>
          </cell>
          <cell r="AL1129" t="str">
            <v>NC119</v>
          </cell>
          <cell r="AM1129">
            <v>5</v>
          </cell>
          <cell r="AN1129" t="str">
            <v>113674</v>
          </cell>
          <cell r="AO1129" t="str">
            <v>IrB</v>
          </cell>
          <cell r="AP1129" t="str">
            <v>Iredell fine sandy loam, 1 to 8 percent slopes</v>
          </cell>
          <cell r="AQ1129" t="str">
            <v>C/D</v>
          </cell>
          <cell r="AR1129">
            <v>3</v>
          </cell>
        </row>
        <row r="1130">
          <cell r="AE1130">
            <v>196384</v>
          </cell>
          <cell r="AF1130">
            <v>24</v>
          </cell>
          <cell r="AG1130">
            <v>0</v>
          </cell>
          <cell r="AH1130" t="str">
            <v>C</v>
          </cell>
          <cell r="AI1130" t="str">
            <v>RCP</v>
          </cell>
          <cell r="AJ1130" t="str">
            <v xml:space="preserve"> </v>
          </cell>
          <cell r="AK1130">
            <v>209.64138393021551</v>
          </cell>
          <cell r="AL1130" t="str">
            <v>NC119</v>
          </cell>
          <cell r="AM1130">
            <v>5</v>
          </cell>
          <cell r="AN1130" t="str">
            <v>113674</v>
          </cell>
          <cell r="AO1130" t="str">
            <v>IrB</v>
          </cell>
          <cell r="AP1130" t="str">
            <v>Iredell fine sandy loam, 1 to 8 percent slopes</v>
          </cell>
          <cell r="AQ1130" t="str">
            <v>C/D</v>
          </cell>
          <cell r="AR1130">
            <v>3</v>
          </cell>
        </row>
        <row r="1131">
          <cell r="AE1131">
            <v>196437</v>
          </cell>
          <cell r="AF1131">
            <v>15</v>
          </cell>
          <cell r="AG1131">
            <v>0</v>
          </cell>
          <cell r="AH1131" t="str">
            <v>C</v>
          </cell>
          <cell r="AI1131" t="str">
            <v>RCP</v>
          </cell>
          <cell r="AJ1131" t="str">
            <v xml:space="preserve"> </v>
          </cell>
          <cell r="AK1131">
            <v>24.031686823127039</v>
          </cell>
          <cell r="AL1131" t="str">
            <v>NC119</v>
          </cell>
          <cell r="AM1131">
            <v>5</v>
          </cell>
          <cell r="AN1131" t="str">
            <v>113674</v>
          </cell>
          <cell r="AO1131" t="str">
            <v>IrB</v>
          </cell>
          <cell r="AP1131" t="str">
            <v>Iredell fine sandy loam, 1 to 8 percent slopes</v>
          </cell>
          <cell r="AQ1131" t="str">
            <v>C/D</v>
          </cell>
          <cell r="AR1131">
            <v>3</v>
          </cell>
        </row>
        <row r="1132">
          <cell r="AE1132">
            <v>196954</v>
          </cell>
          <cell r="AF1132">
            <v>12</v>
          </cell>
          <cell r="AG1132">
            <v>0</v>
          </cell>
          <cell r="AH1132" t="str">
            <v>C</v>
          </cell>
          <cell r="AI1132" t="str">
            <v>PE</v>
          </cell>
          <cell r="AJ1132" t="str">
            <v xml:space="preserve"> </v>
          </cell>
          <cell r="AK1132">
            <v>291.59828727524092</v>
          </cell>
          <cell r="AL1132" t="str">
            <v>NC119</v>
          </cell>
          <cell r="AM1132">
            <v>5</v>
          </cell>
          <cell r="AN1132" t="str">
            <v>113689</v>
          </cell>
          <cell r="AO1132" t="str">
            <v>VaB</v>
          </cell>
          <cell r="AP1132" t="str">
            <v>Vance sandy loam, 2 to 8 percent slopes</v>
          </cell>
          <cell r="AQ1132" t="str">
            <v>C</v>
          </cell>
          <cell r="AR1132">
            <v>2</v>
          </cell>
        </row>
        <row r="1133">
          <cell r="AE1133">
            <v>196955</v>
          </cell>
          <cell r="AF1133">
            <v>12</v>
          </cell>
          <cell r="AG1133">
            <v>0</v>
          </cell>
          <cell r="AH1133" t="str">
            <v>C</v>
          </cell>
          <cell r="AI1133" t="str">
            <v>PE</v>
          </cell>
          <cell r="AJ1133" t="str">
            <v xml:space="preserve"> </v>
          </cell>
          <cell r="AK1133">
            <v>141.45003393193321</v>
          </cell>
          <cell r="AL1133" t="str">
            <v>NC119</v>
          </cell>
          <cell r="AM1133">
            <v>5</v>
          </cell>
          <cell r="AN1133" t="str">
            <v>113689</v>
          </cell>
          <cell r="AO1133" t="str">
            <v>VaB</v>
          </cell>
          <cell r="AP1133" t="str">
            <v>Vance sandy loam, 2 to 8 percent slopes</v>
          </cell>
          <cell r="AQ1133" t="str">
            <v>C</v>
          </cell>
          <cell r="AR1133">
            <v>2</v>
          </cell>
        </row>
        <row r="1134">
          <cell r="AE1134">
            <v>197029</v>
          </cell>
          <cell r="AF1134">
            <v>15</v>
          </cell>
          <cell r="AG1134">
            <v>0</v>
          </cell>
          <cell r="AH1134" t="str">
            <v>C</v>
          </cell>
          <cell r="AI1134" t="str">
            <v>RCP</v>
          </cell>
          <cell r="AJ1134" t="str">
            <v xml:space="preserve"> </v>
          </cell>
          <cell r="AK1134">
            <v>112.373587861064</v>
          </cell>
          <cell r="AL1134" t="str">
            <v>NC119</v>
          </cell>
          <cell r="AM1134">
            <v>5</v>
          </cell>
          <cell r="AN1134" t="str">
            <v>113658</v>
          </cell>
          <cell r="AO1134" t="str">
            <v>CeB2</v>
          </cell>
          <cell r="AP1134" t="str">
            <v>Cecil sandy clay loam, 2 to 8 percent slopes, eroded</v>
          </cell>
          <cell r="AQ1134" t="str">
            <v>B</v>
          </cell>
          <cell r="AR1134">
            <v>1</v>
          </cell>
        </row>
        <row r="1135">
          <cell r="AE1135">
            <v>197229</v>
          </cell>
          <cell r="AF1135">
            <v>18</v>
          </cell>
          <cell r="AG1135">
            <v>0</v>
          </cell>
          <cell r="AH1135" t="str">
            <v>C</v>
          </cell>
          <cell r="AI1135" t="str">
            <v>RCP</v>
          </cell>
          <cell r="AJ1135" t="str">
            <v xml:space="preserve"> </v>
          </cell>
          <cell r="AK1135">
            <v>26.880090251762759</v>
          </cell>
          <cell r="AL1135" t="str">
            <v>NC119</v>
          </cell>
          <cell r="AM1135">
            <v>5</v>
          </cell>
          <cell r="AN1135" t="str">
            <v>113660</v>
          </cell>
          <cell r="AO1135" t="str">
            <v>CuB</v>
          </cell>
          <cell r="AP1135" t="str">
            <v>Cecil-Urban land complex, 2 to 8 percent slopes</v>
          </cell>
          <cell r="AQ1135" t="str">
            <v>B</v>
          </cell>
          <cell r="AR1135">
            <v>1</v>
          </cell>
        </row>
        <row r="1136">
          <cell r="AE1136">
            <v>197238</v>
          </cell>
          <cell r="AF1136">
            <v>24</v>
          </cell>
          <cell r="AG1136">
            <v>0</v>
          </cell>
          <cell r="AH1136" t="str">
            <v>C</v>
          </cell>
          <cell r="AI1136" t="str">
            <v>RCP</v>
          </cell>
          <cell r="AJ1136" t="str">
            <v xml:space="preserve"> </v>
          </cell>
          <cell r="AK1136">
            <v>25.22284335062545</v>
          </cell>
          <cell r="AL1136" t="str">
            <v>NC119</v>
          </cell>
          <cell r="AM1136">
            <v>5</v>
          </cell>
          <cell r="AN1136" t="str">
            <v>113688</v>
          </cell>
          <cell r="AO1136" t="str">
            <v>Ur</v>
          </cell>
          <cell r="AP1136" t="str">
            <v>Urban land</v>
          </cell>
          <cell r="AQ1136" t="str">
            <v>N/A</v>
          </cell>
          <cell r="AR1136">
            <v>4</v>
          </cell>
        </row>
        <row r="1137">
          <cell r="AE1137">
            <v>197401</v>
          </cell>
          <cell r="AF1137">
            <v>0</v>
          </cell>
          <cell r="AG1137">
            <v>0</v>
          </cell>
          <cell r="AH1137" t="str">
            <v>C</v>
          </cell>
          <cell r="AI1137" t="str">
            <v>RCP</v>
          </cell>
          <cell r="AJ1137" t="str">
            <v xml:space="preserve"> </v>
          </cell>
          <cell r="AK1137">
            <v>277.33044263438597</v>
          </cell>
          <cell r="AL1137" t="str">
            <v>NC119</v>
          </cell>
          <cell r="AM1137">
            <v>5</v>
          </cell>
          <cell r="AN1137" t="str">
            <v>113672</v>
          </cell>
          <cell r="AO1137" t="str">
            <v>HuB</v>
          </cell>
          <cell r="AP1137" t="str">
            <v>Helena-Urban land complex, 2 to 8 percent slopes</v>
          </cell>
          <cell r="AQ1137" t="str">
            <v>C</v>
          </cell>
          <cell r="AR1137">
            <v>2</v>
          </cell>
        </row>
        <row r="1138">
          <cell r="AE1138">
            <v>197402</v>
          </cell>
          <cell r="AF1138">
            <v>0</v>
          </cell>
          <cell r="AG1138">
            <v>0</v>
          </cell>
          <cell r="AH1138" t="str">
            <v>C</v>
          </cell>
          <cell r="AI1138" t="str">
            <v>RCP</v>
          </cell>
          <cell r="AJ1138" t="str">
            <v xml:space="preserve"> </v>
          </cell>
          <cell r="AK1138">
            <v>65.259519755141753</v>
          </cell>
          <cell r="AL1138" t="str">
            <v>NC119</v>
          </cell>
          <cell r="AM1138">
            <v>5</v>
          </cell>
          <cell r="AN1138" t="str">
            <v>113672</v>
          </cell>
          <cell r="AO1138" t="str">
            <v>HuB</v>
          </cell>
          <cell r="AP1138" t="str">
            <v>Helena-Urban land complex, 2 to 8 percent slopes</v>
          </cell>
          <cell r="AQ1138" t="str">
            <v>C</v>
          </cell>
          <cell r="AR1138">
            <v>2</v>
          </cell>
        </row>
        <row r="1139">
          <cell r="AE1139">
            <v>197457</v>
          </cell>
          <cell r="AF1139">
            <v>15</v>
          </cell>
          <cell r="AG1139">
            <v>0</v>
          </cell>
          <cell r="AH1139" t="str">
            <v>C</v>
          </cell>
          <cell r="AI1139" t="str">
            <v>RCP</v>
          </cell>
          <cell r="AJ1139" t="str">
            <v xml:space="preserve"> </v>
          </cell>
          <cell r="AK1139">
            <v>38.037426603570481</v>
          </cell>
          <cell r="AL1139" t="str">
            <v>NC119</v>
          </cell>
          <cell r="AM1139">
            <v>5</v>
          </cell>
          <cell r="AN1139" t="str">
            <v>113665</v>
          </cell>
          <cell r="AO1139" t="str">
            <v>EnB</v>
          </cell>
          <cell r="AP1139" t="str">
            <v>Enon sandy loam, 2 to 8 percent slopes</v>
          </cell>
          <cell r="AQ1139" t="str">
            <v>C</v>
          </cell>
          <cell r="AR1139">
            <v>2</v>
          </cell>
        </row>
        <row r="1140">
          <cell r="AE1140">
            <v>197460</v>
          </cell>
          <cell r="AF1140">
            <v>24</v>
          </cell>
          <cell r="AG1140">
            <v>0</v>
          </cell>
          <cell r="AH1140" t="str">
            <v>C</v>
          </cell>
          <cell r="AI1140" t="str">
            <v>RCP</v>
          </cell>
          <cell r="AJ1140" t="str">
            <v xml:space="preserve"> </v>
          </cell>
          <cell r="AK1140">
            <v>53.888798493568203</v>
          </cell>
          <cell r="AL1140" t="str">
            <v>NC119</v>
          </cell>
          <cell r="AM1140">
            <v>5</v>
          </cell>
          <cell r="AN1140" t="str">
            <v>113671</v>
          </cell>
          <cell r="AO1140" t="str">
            <v>HeB</v>
          </cell>
          <cell r="AP1140" t="str">
            <v>Helena sandy loam, 2 to 8 percent slopes</v>
          </cell>
          <cell r="AQ1140" t="str">
            <v>C</v>
          </cell>
          <cell r="AR1140">
            <v>2</v>
          </cell>
        </row>
        <row r="1141">
          <cell r="AE1141">
            <v>197464</v>
          </cell>
          <cell r="AF1141">
            <v>54</v>
          </cell>
          <cell r="AG1141">
            <v>0</v>
          </cell>
          <cell r="AH1141" t="str">
            <v>C</v>
          </cell>
          <cell r="AI1141" t="str">
            <v>RCP</v>
          </cell>
          <cell r="AJ1141" t="str">
            <v xml:space="preserve"> </v>
          </cell>
          <cell r="AK1141">
            <v>276.18656004575871</v>
          </cell>
          <cell r="AL1141" t="str">
            <v>NC119</v>
          </cell>
          <cell r="AM1141">
            <v>5</v>
          </cell>
          <cell r="AN1141" t="str">
            <v>113659</v>
          </cell>
          <cell r="AO1141" t="str">
            <v>CeD2</v>
          </cell>
          <cell r="AP1141" t="str">
            <v>Cecil sandy clay loam, 8 to 15 percent slopes, eroded</v>
          </cell>
          <cell r="AQ1141" t="str">
            <v>B</v>
          </cell>
          <cell r="AR1141">
            <v>1</v>
          </cell>
        </row>
        <row r="1142">
          <cell r="AE1142">
            <v>197887</v>
          </cell>
          <cell r="AF1142">
            <v>15</v>
          </cell>
          <cell r="AG1142">
            <v>0</v>
          </cell>
          <cell r="AH1142" t="str">
            <v>C</v>
          </cell>
          <cell r="AI1142" t="str">
            <v>CMP</v>
          </cell>
          <cell r="AJ1142" t="str">
            <v xml:space="preserve"> </v>
          </cell>
          <cell r="AK1142">
            <v>18.83251457506357</v>
          </cell>
          <cell r="AL1142" t="str">
            <v>NC119</v>
          </cell>
          <cell r="AM1142">
            <v>5</v>
          </cell>
          <cell r="AN1142" t="str">
            <v>113673</v>
          </cell>
          <cell r="AO1142" t="str">
            <v>IrA</v>
          </cell>
          <cell r="AP1142" t="str">
            <v>Iredell fine sandy loam, 0 to 1 percent slopes</v>
          </cell>
          <cell r="AQ1142" t="str">
            <v>C/D</v>
          </cell>
          <cell r="AR1142">
            <v>3</v>
          </cell>
        </row>
        <row r="1143">
          <cell r="AE1143">
            <v>197900</v>
          </cell>
          <cell r="AF1143">
            <v>15</v>
          </cell>
          <cell r="AG1143">
            <v>0</v>
          </cell>
          <cell r="AH1143" t="str">
            <v>C</v>
          </cell>
          <cell r="AI1143" t="str">
            <v>CMP</v>
          </cell>
          <cell r="AJ1143" t="str">
            <v xml:space="preserve"> </v>
          </cell>
          <cell r="AK1143">
            <v>24.025805467007309</v>
          </cell>
          <cell r="AL1143" t="str">
            <v>NC119</v>
          </cell>
          <cell r="AM1143">
            <v>5</v>
          </cell>
          <cell r="AN1143" t="str">
            <v>113673</v>
          </cell>
          <cell r="AO1143" t="str">
            <v>IrA</v>
          </cell>
          <cell r="AP1143" t="str">
            <v>Iredell fine sandy loam, 0 to 1 percent slopes</v>
          </cell>
          <cell r="AQ1143" t="str">
            <v>C/D</v>
          </cell>
          <cell r="AR1143">
            <v>3</v>
          </cell>
        </row>
        <row r="1144">
          <cell r="AE1144">
            <v>197920</v>
          </cell>
          <cell r="AF1144">
            <v>15</v>
          </cell>
          <cell r="AG1144">
            <v>0</v>
          </cell>
          <cell r="AH1144" t="str">
            <v>C</v>
          </cell>
          <cell r="AI1144" t="str">
            <v>CMP</v>
          </cell>
          <cell r="AJ1144" t="str">
            <v xml:space="preserve"> </v>
          </cell>
          <cell r="AK1144">
            <v>21.987939224896319</v>
          </cell>
          <cell r="AL1144" t="str">
            <v>NC119</v>
          </cell>
          <cell r="AM1144">
            <v>5</v>
          </cell>
          <cell r="AN1144" t="str">
            <v>113673</v>
          </cell>
          <cell r="AO1144" t="str">
            <v>IrA</v>
          </cell>
          <cell r="AP1144" t="str">
            <v>Iredell fine sandy loam, 0 to 1 percent slopes</v>
          </cell>
          <cell r="AQ1144" t="str">
            <v>C/D</v>
          </cell>
          <cell r="AR1144">
            <v>3</v>
          </cell>
        </row>
        <row r="1145">
          <cell r="AE1145">
            <v>197921</v>
          </cell>
          <cell r="AF1145">
            <v>15</v>
          </cell>
          <cell r="AG1145">
            <v>0</v>
          </cell>
          <cell r="AH1145" t="str">
            <v>C</v>
          </cell>
          <cell r="AI1145" t="str">
            <v>RCP</v>
          </cell>
          <cell r="AJ1145" t="str">
            <v xml:space="preserve"> </v>
          </cell>
          <cell r="AK1145">
            <v>17.23322051129027</v>
          </cell>
          <cell r="AL1145" t="str">
            <v>NC119</v>
          </cell>
          <cell r="AM1145">
            <v>5</v>
          </cell>
          <cell r="AN1145" t="str">
            <v>113673</v>
          </cell>
          <cell r="AO1145" t="str">
            <v>IrA</v>
          </cell>
          <cell r="AP1145" t="str">
            <v>Iredell fine sandy loam, 0 to 1 percent slopes</v>
          </cell>
          <cell r="AQ1145" t="str">
            <v>C/D</v>
          </cell>
          <cell r="AR1145">
            <v>3</v>
          </cell>
        </row>
        <row r="1146">
          <cell r="AE1146">
            <v>198000</v>
          </cell>
          <cell r="AF1146">
            <v>18</v>
          </cell>
          <cell r="AG1146">
            <v>0</v>
          </cell>
          <cell r="AH1146" t="str">
            <v>C</v>
          </cell>
          <cell r="AI1146" t="str">
            <v>RCP</v>
          </cell>
          <cell r="AJ1146" t="str">
            <v xml:space="preserve"> </v>
          </cell>
          <cell r="AK1146">
            <v>212.17104745851569</v>
          </cell>
          <cell r="AL1146" t="str">
            <v>NC119</v>
          </cell>
          <cell r="AM1146">
            <v>5</v>
          </cell>
          <cell r="AN1146" t="str">
            <v>113673</v>
          </cell>
          <cell r="AO1146" t="str">
            <v>IrA</v>
          </cell>
          <cell r="AP1146" t="str">
            <v>Iredell fine sandy loam, 0 to 1 percent slopes</v>
          </cell>
          <cell r="AQ1146" t="str">
            <v>C/D</v>
          </cell>
          <cell r="AR1146">
            <v>3</v>
          </cell>
        </row>
        <row r="1147">
          <cell r="AE1147">
            <v>198047</v>
          </cell>
          <cell r="AF1147">
            <v>12</v>
          </cell>
          <cell r="AG1147">
            <v>0</v>
          </cell>
          <cell r="AH1147" t="str">
            <v>C</v>
          </cell>
          <cell r="AI1147" t="str">
            <v>PE</v>
          </cell>
          <cell r="AJ1147" t="str">
            <v xml:space="preserve"> </v>
          </cell>
          <cell r="AK1147">
            <v>19.46740628599369</v>
          </cell>
          <cell r="AL1147" t="str">
            <v>NC119</v>
          </cell>
          <cell r="AM1147">
            <v>5</v>
          </cell>
          <cell r="AN1147" t="str">
            <v>113673</v>
          </cell>
          <cell r="AO1147" t="str">
            <v>IrA</v>
          </cell>
          <cell r="AP1147" t="str">
            <v>Iredell fine sandy loam, 0 to 1 percent slopes</v>
          </cell>
          <cell r="AQ1147" t="str">
            <v>C/D</v>
          </cell>
          <cell r="AR1147">
            <v>3</v>
          </cell>
        </row>
        <row r="1148">
          <cell r="AE1148">
            <v>198231</v>
          </cell>
          <cell r="AF1148">
            <v>0</v>
          </cell>
          <cell r="AG1148">
            <v>0</v>
          </cell>
          <cell r="AH1148" t="str">
            <v>C</v>
          </cell>
          <cell r="AI1148" t="str">
            <v>RCP</v>
          </cell>
          <cell r="AJ1148" t="str">
            <v xml:space="preserve"> </v>
          </cell>
          <cell r="AK1148">
            <v>26.91817623445964</v>
          </cell>
          <cell r="AL1148" t="str">
            <v>NC119</v>
          </cell>
          <cell r="AM1148">
            <v>5</v>
          </cell>
          <cell r="AN1148" t="str">
            <v>113666</v>
          </cell>
          <cell r="AO1148" t="str">
            <v>EnD</v>
          </cell>
          <cell r="AP1148" t="str">
            <v>Enon sandy loam, 8 to 15 percent slopes</v>
          </cell>
          <cell r="AQ1148" t="str">
            <v>C</v>
          </cell>
          <cell r="AR1148">
            <v>2</v>
          </cell>
        </row>
        <row r="1149">
          <cell r="AE1149">
            <v>198233</v>
          </cell>
          <cell r="AF1149">
            <v>0</v>
          </cell>
          <cell r="AG1149">
            <v>0</v>
          </cell>
          <cell r="AH1149" t="str">
            <v>C</v>
          </cell>
          <cell r="AI1149" t="str">
            <v>RCP</v>
          </cell>
          <cell r="AJ1149" t="str">
            <v xml:space="preserve"> </v>
          </cell>
          <cell r="AK1149">
            <v>60.993354453940661</v>
          </cell>
          <cell r="AL1149" t="str">
            <v>NC119</v>
          </cell>
          <cell r="AM1149">
            <v>5</v>
          </cell>
          <cell r="AN1149" t="str">
            <v>113666</v>
          </cell>
          <cell r="AO1149" t="str">
            <v>EnD</v>
          </cell>
          <cell r="AP1149" t="str">
            <v>Enon sandy loam, 8 to 15 percent slopes</v>
          </cell>
          <cell r="AQ1149" t="str">
            <v>C</v>
          </cell>
          <cell r="AR1149">
            <v>2</v>
          </cell>
        </row>
        <row r="1150">
          <cell r="AE1150">
            <v>198235</v>
          </cell>
          <cell r="AF1150">
            <v>0</v>
          </cell>
          <cell r="AG1150">
            <v>0</v>
          </cell>
          <cell r="AH1150" t="str">
            <v>C</v>
          </cell>
          <cell r="AI1150" t="str">
            <v>RCP</v>
          </cell>
          <cell r="AJ1150" t="str">
            <v xml:space="preserve"> </v>
          </cell>
          <cell r="AK1150">
            <v>70.891584256519735</v>
          </cell>
          <cell r="AL1150" t="str">
            <v>NC119</v>
          </cell>
          <cell r="AM1150">
            <v>5</v>
          </cell>
          <cell r="AN1150" t="str">
            <v>113666</v>
          </cell>
          <cell r="AO1150" t="str">
            <v>EnD</v>
          </cell>
          <cell r="AP1150" t="str">
            <v>Enon sandy loam, 8 to 15 percent slopes</v>
          </cell>
          <cell r="AQ1150" t="str">
            <v>C</v>
          </cell>
          <cell r="AR1150">
            <v>2</v>
          </cell>
        </row>
        <row r="1151">
          <cell r="AE1151">
            <v>198236</v>
          </cell>
          <cell r="AF1151">
            <v>0</v>
          </cell>
          <cell r="AG1151">
            <v>0</v>
          </cell>
          <cell r="AH1151" t="str">
            <v>C</v>
          </cell>
          <cell r="AI1151" t="str">
            <v>RCP</v>
          </cell>
          <cell r="AJ1151" t="str">
            <v xml:space="preserve"> </v>
          </cell>
          <cell r="AK1151">
            <v>188.20543708117771</v>
          </cell>
          <cell r="AL1151" t="str">
            <v>NC119</v>
          </cell>
          <cell r="AM1151">
            <v>5</v>
          </cell>
          <cell r="AN1151" t="str">
            <v>113666</v>
          </cell>
          <cell r="AO1151" t="str">
            <v>EnD</v>
          </cell>
          <cell r="AP1151" t="str">
            <v>Enon sandy loam, 8 to 15 percent slopes</v>
          </cell>
          <cell r="AQ1151" t="str">
            <v>C</v>
          </cell>
          <cell r="AR1151">
            <v>2</v>
          </cell>
        </row>
        <row r="1152">
          <cell r="AE1152">
            <v>198246</v>
          </cell>
          <cell r="AF1152">
            <v>0</v>
          </cell>
          <cell r="AG1152">
            <v>0</v>
          </cell>
          <cell r="AH1152" t="str">
            <v>C</v>
          </cell>
          <cell r="AI1152" t="str">
            <v>RCP</v>
          </cell>
          <cell r="AJ1152" t="str">
            <v xml:space="preserve"> </v>
          </cell>
          <cell r="AK1152">
            <v>51.506986513206108</v>
          </cell>
          <cell r="AL1152" t="str">
            <v>NC119</v>
          </cell>
          <cell r="AM1152">
            <v>5</v>
          </cell>
          <cell r="AN1152" t="str">
            <v>113666</v>
          </cell>
          <cell r="AO1152" t="str">
            <v>EnD</v>
          </cell>
          <cell r="AP1152" t="str">
            <v>Enon sandy loam, 8 to 15 percent slopes</v>
          </cell>
          <cell r="AQ1152" t="str">
            <v>C</v>
          </cell>
          <cell r="AR1152">
            <v>2</v>
          </cell>
        </row>
        <row r="1153">
          <cell r="AE1153">
            <v>198286</v>
          </cell>
          <cell r="AF1153">
            <v>15</v>
          </cell>
          <cell r="AG1153">
            <v>0</v>
          </cell>
          <cell r="AH1153" t="str">
            <v>C</v>
          </cell>
          <cell r="AI1153" t="str">
            <v>RCP</v>
          </cell>
          <cell r="AJ1153" t="str">
            <v xml:space="preserve"> </v>
          </cell>
          <cell r="AK1153">
            <v>87.737363325162562</v>
          </cell>
          <cell r="AL1153" t="str">
            <v>NC119</v>
          </cell>
          <cell r="AM1153">
            <v>5</v>
          </cell>
          <cell r="AN1153" t="str">
            <v>113671</v>
          </cell>
          <cell r="AO1153" t="str">
            <v>HeB</v>
          </cell>
          <cell r="AP1153" t="str">
            <v>Helena sandy loam, 2 to 8 percent slopes</v>
          </cell>
          <cell r="AQ1153" t="str">
            <v>C</v>
          </cell>
          <cell r="AR1153">
            <v>2</v>
          </cell>
        </row>
        <row r="1154">
          <cell r="AE1154">
            <v>198297</v>
          </cell>
          <cell r="AF1154">
            <v>18</v>
          </cell>
          <cell r="AG1154">
            <v>0</v>
          </cell>
          <cell r="AH1154" t="str">
            <v>C</v>
          </cell>
          <cell r="AI1154" t="str">
            <v>RCP</v>
          </cell>
          <cell r="AJ1154" t="str">
            <v xml:space="preserve"> </v>
          </cell>
          <cell r="AK1154">
            <v>118.3384906551583</v>
          </cell>
          <cell r="AL1154" t="str">
            <v>NC119</v>
          </cell>
          <cell r="AM1154">
            <v>5</v>
          </cell>
          <cell r="AN1154" t="str">
            <v>113658</v>
          </cell>
          <cell r="AO1154" t="str">
            <v>CeB2</v>
          </cell>
          <cell r="AP1154" t="str">
            <v>Cecil sandy clay loam, 2 to 8 percent slopes, eroded</v>
          </cell>
          <cell r="AQ1154" t="str">
            <v>B</v>
          </cell>
          <cell r="AR1154">
            <v>1</v>
          </cell>
        </row>
        <row r="1155">
          <cell r="AE1155">
            <v>198556</v>
          </cell>
          <cell r="AF1155">
            <v>15</v>
          </cell>
          <cell r="AG1155">
            <v>0</v>
          </cell>
          <cell r="AH1155" t="str">
            <v>C</v>
          </cell>
          <cell r="AI1155" t="str">
            <v>RCP</v>
          </cell>
          <cell r="AJ1155" t="str">
            <v xml:space="preserve"> </v>
          </cell>
          <cell r="AK1155">
            <v>123.9520319236034</v>
          </cell>
          <cell r="AL1155" t="str">
            <v>NC119</v>
          </cell>
          <cell r="AM1155">
            <v>5</v>
          </cell>
          <cell r="AN1155" t="str">
            <v>113693</v>
          </cell>
          <cell r="AO1155" t="str">
            <v>WkD</v>
          </cell>
          <cell r="AP1155" t="str">
            <v>Wilkes loam, 8 to 15 percent slopes</v>
          </cell>
          <cell r="AQ1155" t="str">
            <v>D</v>
          </cell>
          <cell r="AR1155">
            <v>4</v>
          </cell>
        </row>
        <row r="1156">
          <cell r="AE1156">
            <v>198803</v>
          </cell>
          <cell r="AF1156">
            <v>15</v>
          </cell>
          <cell r="AG1156">
            <v>0</v>
          </cell>
          <cell r="AH1156" t="str">
            <v>C</v>
          </cell>
          <cell r="AI1156" t="str">
            <v>RCP</v>
          </cell>
          <cell r="AJ1156" t="str">
            <v xml:space="preserve"> </v>
          </cell>
          <cell r="AK1156">
            <v>133.8350978635404</v>
          </cell>
          <cell r="AL1156" t="str">
            <v>NC119</v>
          </cell>
          <cell r="AM1156">
            <v>5</v>
          </cell>
          <cell r="AN1156" t="str">
            <v>113677</v>
          </cell>
          <cell r="AO1156" t="str">
            <v>MO</v>
          </cell>
          <cell r="AP1156" t="str">
            <v>Monacan loam</v>
          </cell>
          <cell r="AQ1156" t="str">
            <v>C</v>
          </cell>
          <cell r="AR1156">
            <v>2</v>
          </cell>
        </row>
        <row r="1157">
          <cell r="AE1157">
            <v>198850</v>
          </cell>
          <cell r="AF1157">
            <v>18</v>
          </cell>
          <cell r="AG1157">
            <v>0</v>
          </cell>
          <cell r="AH1157" t="str">
            <v>C</v>
          </cell>
          <cell r="AI1157" t="str">
            <v>RCP</v>
          </cell>
          <cell r="AJ1157" t="str">
            <v xml:space="preserve"> </v>
          </cell>
          <cell r="AK1157">
            <v>30.09019456775761</v>
          </cell>
          <cell r="AL1157" t="str">
            <v>NC119</v>
          </cell>
          <cell r="AM1157">
            <v>5</v>
          </cell>
          <cell r="AN1157" t="str">
            <v>113658</v>
          </cell>
          <cell r="AO1157" t="str">
            <v>CeB2</v>
          </cell>
          <cell r="AP1157" t="str">
            <v>Cecil sandy clay loam, 2 to 8 percent slopes, eroded</v>
          </cell>
          <cell r="AQ1157" t="str">
            <v>B</v>
          </cell>
          <cell r="AR1157">
            <v>1</v>
          </cell>
        </row>
        <row r="1158">
          <cell r="AE1158">
            <v>198890</v>
          </cell>
          <cell r="AF1158">
            <v>30</v>
          </cell>
          <cell r="AG1158">
            <v>0</v>
          </cell>
          <cell r="AH1158" t="str">
            <v>C</v>
          </cell>
          <cell r="AI1158" t="str">
            <v>XXX</v>
          </cell>
          <cell r="AJ1158" t="str">
            <v xml:space="preserve"> </v>
          </cell>
          <cell r="AK1158">
            <v>47.929324286034273</v>
          </cell>
          <cell r="AL1158" t="str">
            <v>NC119</v>
          </cell>
          <cell r="AM1158">
            <v>5</v>
          </cell>
          <cell r="AN1158" t="str">
            <v>113693</v>
          </cell>
          <cell r="AO1158" t="str">
            <v>WkD</v>
          </cell>
          <cell r="AP1158" t="str">
            <v>Wilkes loam, 8 to 15 percent slopes</v>
          </cell>
          <cell r="AQ1158" t="str">
            <v>D</v>
          </cell>
          <cell r="AR1158">
            <v>4</v>
          </cell>
        </row>
        <row r="1159">
          <cell r="AE1159">
            <v>199273</v>
          </cell>
          <cell r="AF1159">
            <v>15</v>
          </cell>
          <cell r="AG1159">
            <v>0</v>
          </cell>
          <cell r="AH1159" t="str">
            <v>C</v>
          </cell>
          <cell r="AI1159" t="str">
            <v>RCP</v>
          </cell>
          <cell r="AJ1159" t="str">
            <v xml:space="preserve"> </v>
          </cell>
          <cell r="AK1159">
            <v>42.476245219739781</v>
          </cell>
          <cell r="AL1159" t="str">
            <v>NC119</v>
          </cell>
          <cell r="AM1159">
            <v>5</v>
          </cell>
          <cell r="AN1159" t="str">
            <v>113689</v>
          </cell>
          <cell r="AO1159" t="str">
            <v>VaB</v>
          </cell>
          <cell r="AP1159" t="str">
            <v>Vance sandy loam, 2 to 8 percent slopes</v>
          </cell>
          <cell r="AQ1159" t="str">
            <v>C</v>
          </cell>
          <cell r="AR1159">
            <v>2</v>
          </cell>
        </row>
        <row r="1160">
          <cell r="AE1160">
            <v>199309</v>
          </cell>
          <cell r="AF1160">
            <v>15</v>
          </cell>
          <cell r="AG1160">
            <v>0</v>
          </cell>
          <cell r="AH1160" t="str">
            <v>C</v>
          </cell>
          <cell r="AI1160" t="str">
            <v>RCP</v>
          </cell>
          <cell r="AJ1160" t="str">
            <v xml:space="preserve"> </v>
          </cell>
          <cell r="AK1160">
            <v>22.186084210413519</v>
          </cell>
          <cell r="AL1160" t="str">
            <v>NC119</v>
          </cell>
          <cell r="AM1160">
            <v>5</v>
          </cell>
          <cell r="AN1160" t="str">
            <v>113671</v>
          </cell>
          <cell r="AO1160" t="str">
            <v>HeB</v>
          </cell>
          <cell r="AP1160" t="str">
            <v>Helena sandy loam, 2 to 8 percent slopes</v>
          </cell>
          <cell r="AQ1160" t="str">
            <v>C</v>
          </cell>
          <cell r="AR1160">
            <v>2</v>
          </cell>
        </row>
        <row r="1161">
          <cell r="AE1161">
            <v>199369</v>
          </cell>
          <cell r="AF1161">
            <v>0</v>
          </cell>
          <cell r="AG1161">
            <v>0</v>
          </cell>
          <cell r="AH1161" t="str">
            <v>Z</v>
          </cell>
          <cell r="AI1161" t="str">
            <v>XXX</v>
          </cell>
          <cell r="AJ1161" t="str">
            <v xml:space="preserve"> </v>
          </cell>
          <cell r="AK1161">
            <v>125.1993903043294</v>
          </cell>
          <cell r="AL1161" t="str">
            <v>NC119</v>
          </cell>
          <cell r="AM1161">
            <v>5</v>
          </cell>
          <cell r="AN1161" t="str">
            <v>113658</v>
          </cell>
          <cell r="AO1161" t="str">
            <v>CeB2</v>
          </cell>
          <cell r="AP1161" t="str">
            <v>Cecil sandy clay loam, 2 to 8 percent slopes, eroded</v>
          </cell>
          <cell r="AQ1161" t="str">
            <v>B</v>
          </cell>
          <cell r="AR1161">
            <v>1</v>
          </cell>
        </row>
        <row r="1162">
          <cell r="AE1162">
            <v>199529</v>
          </cell>
          <cell r="AF1162">
            <v>18</v>
          </cell>
          <cell r="AG1162">
            <v>0</v>
          </cell>
          <cell r="AH1162" t="str">
            <v>C</v>
          </cell>
          <cell r="AI1162" t="str">
            <v>RCP</v>
          </cell>
          <cell r="AJ1162" t="str">
            <v xml:space="preserve"> </v>
          </cell>
          <cell r="AK1162">
            <v>128.8252326234385</v>
          </cell>
          <cell r="AL1162" t="str">
            <v>NC119</v>
          </cell>
          <cell r="AM1162">
            <v>5</v>
          </cell>
          <cell r="AN1162" t="str">
            <v>113693</v>
          </cell>
          <cell r="AO1162" t="str">
            <v>WkD</v>
          </cell>
          <cell r="AP1162" t="str">
            <v>Wilkes loam, 8 to 15 percent slopes</v>
          </cell>
          <cell r="AQ1162" t="str">
            <v>D</v>
          </cell>
          <cell r="AR1162">
            <v>4</v>
          </cell>
        </row>
        <row r="1163">
          <cell r="AE1163">
            <v>199742</v>
          </cell>
          <cell r="AF1163">
            <v>12</v>
          </cell>
          <cell r="AG1163">
            <v>0</v>
          </cell>
          <cell r="AH1163" t="str">
            <v>C</v>
          </cell>
          <cell r="AI1163" t="str">
            <v>PE</v>
          </cell>
          <cell r="AJ1163" t="str">
            <v xml:space="preserve"> </v>
          </cell>
          <cell r="AK1163">
            <v>15.07342783616066</v>
          </cell>
          <cell r="AL1163" t="str">
            <v>NC119</v>
          </cell>
          <cell r="AM1163">
            <v>5</v>
          </cell>
          <cell r="AN1163" t="str">
            <v>113658</v>
          </cell>
          <cell r="AO1163" t="str">
            <v>CeB2</v>
          </cell>
          <cell r="AP1163" t="str">
            <v>Cecil sandy clay loam, 2 to 8 percent slopes, eroded</v>
          </cell>
          <cell r="AQ1163" t="str">
            <v>B</v>
          </cell>
          <cell r="AR1163">
            <v>1</v>
          </cell>
        </row>
        <row r="1164">
          <cell r="AE1164">
            <v>200245</v>
          </cell>
          <cell r="AF1164">
            <v>15</v>
          </cell>
          <cell r="AG1164">
            <v>0</v>
          </cell>
          <cell r="AH1164" t="str">
            <v>C</v>
          </cell>
          <cell r="AI1164" t="str">
            <v>RCP</v>
          </cell>
          <cell r="AJ1164" t="str">
            <v xml:space="preserve"> </v>
          </cell>
          <cell r="AK1164">
            <v>144.00160482713821</v>
          </cell>
          <cell r="AL1164" t="str">
            <v>NC119</v>
          </cell>
          <cell r="AM1164">
            <v>5</v>
          </cell>
          <cell r="AN1164" t="str">
            <v>113677</v>
          </cell>
          <cell r="AO1164" t="str">
            <v>MO</v>
          </cell>
          <cell r="AP1164" t="str">
            <v>Monacan loam</v>
          </cell>
          <cell r="AQ1164" t="str">
            <v>C</v>
          </cell>
          <cell r="AR1164">
            <v>2</v>
          </cell>
        </row>
        <row r="1165">
          <cell r="AE1165">
            <v>200247</v>
          </cell>
          <cell r="AF1165">
            <v>0</v>
          </cell>
          <cell r="AG1165">
            <v>0</v>
          </cell>
          <cell r="AH1165" t="str">
            <v>Z</v>
          </cell>
          <cell r="AI1165" t="str">
            <v>XXX</v>
          </cell>
          <cell r="AJ1165" t="str">
            <v xml:space="preserve"> </v>
          </cell>
          <cell r="AK1165">
            <v>86.527859185917492</v>
          </cell>
          <cell r="AL1165" t="str">
            <v>NC119</v>
          </cell>
          <cell r="AM1165">
            <v>5</v>
          </cell>
          <cell r="AN1165" t="str">
            <v>113659</v>
          </cell>
          <cell r="AO1165" t="str">
            <v>CeD2</v>
          </cell>
          <cell r="AP1165" t="str">
            <v>Cecil sandy clay loam, 8 to 15 percent slopes, eroded</v>
          </cell>
          <cell r="AQ1165" t="str">
            <v>B</v>
          </cell>
          <cell r="AR1165">
            <v>1</v>
          </cell>
        </row>
        <row r="1166">
          <cell r="AE1166">
            <v>200248</v>
          </cell>
          <cell r="AF1166">
            <v>36</v>
          </cell>
          <cell r="AG1166">
            <v>0</v>
          </cell>
          <cell r="AH1166" t="str">
            <v>C</v>
          </cell>
          <cell r="AI1166" t="str">
            <v>RCP</v>
          </cell>
          <cell r="AJ1166" t="str">
            <v xml:space="preserve"> </v>
          </cell>
          <cell r="AK1166">
            <v>18.065275320293029</v>
          </cell>
          <cell r="AL1166" t="str">
            <v>NC119</v>
          </cell>
          <cell r="AM1166">
            <v>5</v>
          </cell>
          <cell r="AN1166" t="str">
            <v>113677</v>
          </cell>
          <cell r="AO1166" t="str">
            <v>MO</v>
          </cell>
          <cell r="AP1166" t="str">
            <v>Monacan loam</v>
          </cell>
          <cell r="AQ1166" t="str">
            <v>C</v>
          </cell>
          <cell r="AR1166">
            <v>2</v>
          </cell>
        </row>
        <row r="1167">
          <cell r="AE1167">
            <v>200249</v>
          </cell>
          <cell r="AF1167">
            <v>0</v>
          </cell>
          <cell r="AG1167">
            <v>0</v>
          </cell>
          <cell r="AH1167" t="str">
            <v>Z</v>
          </cell>
          <cell r="AI1167" t="str">
            <v>XXX</v>
          </cell>
          <cell r="AJ1167" t="str">
            <v xml:space="preserve"> </v>
          </cell>
          <cell r="AK1167">
            <v>121.60536920591019</v>
          </cell>
          <cell r="AL1167" t="str">
            <v>NC119</v>
          </cell>
          <cell r="AM1167">
            <v>5</v>
          </cell>
          <cell r="AN1167" t="str">
            <v>113660</v>
          </cell>
          <cell r="AO1167" t="str">
            <v>CuB</v>
          </cell>
          <cell r="AP1167" t="str">
            <v>Cecil-Urban land complex, 2 to 8 percent slopes</v>
          </cell>
          <cell r="AQ1167" t="str">
            <v>B</v>
          </cell>
          <cell r="AR1167">
            <v>1</v>
          </cell>
        </row>
        <row r="1168">
          <cell r="AE1168">
            <v>200250</v>
          </cell>
          <cell r="AF1168">
            <v>15</v>
          </cell>
          <cell r="AG1168">
            <v>0</v>
          </cell>
          <cell r="AH1168" t="str">
            <v>C</v>
          </cell>
          <cell r="AI1168" t="str">
            <v>CMP</v>
          </cell>
          <cell r="AJ1168" t="str">
            <v xml:space="preserve"> </v>
          </cell>
          <cell r="AK1168">
            <v>49.639096475563939</v>
          </cell>
          <cell r="AL1168" t="str">
            <v>NC119</v>
          </cell>
          <cell r="AM1168">
            <v>5</v>
          </cell>
          <cell r="AN1168" t="str">
            <v>113675</v>
          </cell>
          <cell r="AO1168" t="str">
            <v>IuB</v>
          </cell>
          <cell r="AP1168" t="str">
            <v>Iredell-Urban land complex, 0 to 8 percent slopes</v>
          </cell>
          <cell r="AQ1168" t="str">
            <v>C/D</v>
          </cell>
          <cell r="AR1168">
            <v>3</v>
          </cell>
        </row>
        <row r="1169">
          <cell r="AE1169">
            <v>200252</v>
          </cell>
          <cell r="AF1169">
            <v>24</v>
          </cell>
          <cell r="AG1169">
            <v>0</v>
          </cell>
          <cell r="AH1169" t="str">
            <v>C</v>
          </cell>
          <cell r="AI1169" t="str">
            <v>RCP</v>
          </cell>
          <cell r="AJ1169" t="str">
            <v xml:space="preserve"> </v>
          </cell>
          <cell r="AK1169">
            <v>27.930738822775329</v>
          </cell>
          <cell r="AL1169" t="str">
            <v>NC119</v>
          </cell>
          <cell r="AM1169">
            <v>5</v>
          </cell>
          <cell r="AN1169" t="str">
            <v>113677</v>
          </cell>
          <cell r="AO1169" t="str">
            <v>MO</v>
          </cell>
          <cell r="AP1169" t="str">
            <v>Monacan loam</v>
          </cell>
          <cell r="AQ1169" t="str">
            <v>C</v>
          </cell>
          <cell r="AR1169">
            <v>2</v>
          </cell>
        </row>
        <row r="1170">
          <cell r="AE1170">
            <v>200253</v>
          </cell>
          <cell r="AF1170">
            <v>0</v>
          </cell>
          <cell r="AG1170">
            <v>0</v>
          </cell>
          <cell r="AH1170" t="str">
            <v>Z</v>
          </cell>
          <cell r="AI1170" t="str">
            <v>XXX</v>
          </cell>
          <cell r="AJ1170" t="str">
            <v xml:space="preserve"> </v>
          </cell>
          <cell r="AK1170">
            <v>209.7414214523472</v>
          </cell>
          <cell r="AL1170" t="str">
            <v>NC119</v>
          </cell>
          <cell r="AM1170">
            <v>5</v>
          </cell>
          <cell r="AN1170" t="str">
            <v>113660</v>
          </cell>
          <cell r="AO1170" t="str">
            <v>CuB</v>
          </cell>
          <cell r="AP1170" t="str">
            <v>Cecil-Urban land complex, 2 to 8 percent slopes</v>
          </cell>
          <cell r="AQ1170" t="str">
            <v>B</v>
          </cell>
          <cell r="AR1170">
            <v>1</v>
          </cell>
        </row>
        <row r="1171">
          <cell r="AE1171">
            <v>200281</v>
          </cell>
          <cell r="AF1171">
            <v>15</v>
          </cell>
          <cell r="AG1171">
            <v>0</v>
          </cell>
          <cell r="AH1171" t="str">
            <v>C</v>
          </cell>
          <cell r="AI1171" t="str">
            <v>RCP</v>
          </cell>
          <cell r="AJ1171" t="str">
            <v xml:space="preserve"> </v>
          </cell>
          <cell r="AK1171">
            <v>33.413210733999733</v>
          </cell>
          <cell r="AL1171" t="str">
            <v>NC119</v>
          </cell>
          <cell r="AM1171">
            <v>5</v>
          </cell>
          <cell r="AN1171" t="str">
            <v>113690</v>
          </cell>
          <cell r="AO1171" t="str">
            <v>VaD</v>
          </cell>
          <cell r="AP1171" t="str">
            <v>Vance sandy loam, 8 to 15 percent slopes</v>
          </cell>
          <cell r="AQ1171" t="str">
            <v>C</v>
          </cell>
          <cell r="AR1171">
            <v>2</v>
          </cell>
        </row>
        <row r="1172">
          <cell r="AE1172">
            <v>200291</v>
          </cell>
          <cell r="AF1172">
            <v>24</v>
          </cell>
          <cell r="AG1172">
            <v>0</v>
          </cell>
          <cell r="AH1172" t="str">
            <v>C</v>
          </cell>
          <cell r="AI1172" t="str">
            <v>RCP</v>
          </cell>
          <cell r="AJ1172" t="str">
            <v xml:space="preserve"> </v>
          </cell>
          <cell r="AK1172">
            <v>13.46577216274599</v>
          </cell>
          <cell r="AL1172" t="str">
            <v>NC119</v>
          </cell>
          <cell r="AM1172">
            <v>5</v>
          </cell>
          <cell r="AN1172" t="str">
            <v>113660</v>
          </cell>
          <cell r="AO1172" t="str">
            <v>CuB</v>
          </cell>
          <cell r="AP1172" t="str">
            <v>Cecil-Urban land complex, 2 to 8 percent slopes</v>
          </cell>
          <cell r="AQ1172" t="str">
            <v>B</v>
          </cell>
          <cell r="AR1172">
            <v>1</v>
          </cell>
        </row>
        <row r="1173">
          <cell r="AE1173">
            <v>200461</v>
          </cell>
          <cell r="AF1173">
            <v>15</v>
          </cell>
          <cell r="AG1173">
            <v>0</v>
          </cell>
          <cell r="AH1173" t="str">
            <v>C</v>
          </cell>
          <cell r="AI1173" t="str">
            <v>RCP</v>
          </cell>
          <cell r="AJ1173" t="str">
            <v xml:space="preserve"> </v>
          </cell>
          <cell r="AK1173">
            <v>63.72447121281904</v>
          </cell>
          <cell r="AL1173" t="str">
            <v>NC119</v>
          </cell>
          <cell r="AM1173">
            <v>5</v>
          </cell>
          <cell r="AN1173" t="str">
            <v>113674</v>
          </cell>
          <cell r="AO1173" t="str">
            <v>IrB</v>
          </cell>
          <cell r="AP1173" t="str">
            <v>Iredell fine sandy loam, 1 to 8 percent slopes</v>
          </cell>
          <cell r="AQ1173" t="str">
            <v>C/D</v>
          </cell>
          <cell r="AR1173">
            <v>3</v>
          </cell>
        </row>
        <row r="1174">
          <cell r="AE1174">
            <v>200473</v>
          </cell>
          <cell r="AF1174">
            <v>24</v>
          </cell>
          <cell r="AG1174">
            <v>0</v>
          </cell>
          <cell r="AH1174" t="str">
            <v>C</v>
          </cell>
          <cell r="AI1174" t="str">
            <v>PE</v>
          </cell>
          <cell r="AJ1174" t="str">
            <v xml:space="preserve"> </v>
          </cell>
          <cell r="AK1174">
            <v>71.989827044461705</v>
          </cell>
          <cell r="AL1174" t="str">
            <v>NC119</v>
          </cell>
          <cell r="AM1174">
            <v>5</v>
          </cell>
          <cell r="AN1174" t="str">
            <v>113659</v>
          </cell>
          <cell r="AO1174" t="str">
            <v>CeD2</v>
          </cell>
          <cell r="AP1174" t="str">
            <v>Cecil sandy clay loam, 8 to 15 percent slopes, eroded</v>
          </cell>
          <cell r="AQ1174" t="str">
            <v>B</v>
          </cell>
          <cell r="AR1174">
            <v>1</v>
          </cell>
        </row>
        <row r="1175">
          <cell r="AE1175">
            <v>200503</v>
          </cell>
          <cell r="AF1175">
            <v>15</v>
          </cell>
          <cell r="AG1175">
            <v>0</v>
          </cell>
          <cell r="AH1175" t="str">
            <v>C</v>
          </cell>
          <cell r="AI1175" t="str">
            <v>RCP</v>
          </cell>
          <cell r="AJ1175" t="str">
            <v xml:space="preserve"> </v>
          </cell>
          <cell r="AK1175">
            <v>72.896750396361028</v>
          </cell>
          <cell r="AL1175" t="str">
            <v>NC119</v>
          </cell>
          <cell r="AM1175">
            <v>5</v>
          </cell>
          <cell r="AN1175" t="str">
            <v>113690</v>
          </cell>
          <cell r="AO1175" t="str">
            <v>VaD</v>
          </cell>
          <cell r="AP1175" t="str">
            <v>Vance sandy loam, 8 to 15 percent slopes</v>
          </cell>
          <cell r="AQ1175" t="str">
            <v>C</v>
          </cell>
          <cell r="AR1175">
            <v>2</v>
          </cell>
        </row>
        <row r="1176">
          <cell r="AE1176">
            <v>200515</v>
          </cell>
          <cell r="AF1176">
            <v>18</v>
          </cell>
          <cell r="AG1176">
            <v>0</v>
          </cell>
          <cell r="AH1176" t="str">
            <v>C</v>
          </cell>
          <cell r="AI1176" t="str">
            <v>CMP</v>
          </cell>
          <cell r="AJ1176" t="str">
            <v xml:space="preserve"> </v>
          </cell>
          <cell r="AK1176">
            <v>50.6610705594343</v>
          </cell>
          <cell r="AL1176" t="str">
            <v>NC119</v>
          </cell>
          <cell r="AM1176">
            <v>5</v>
          </cell>
          <cell r="AN1176" t="str">
            <v>113686</v>
          </cell>
          <cell r="AO1176" t="str">
            <v>UL</v>
          </cell>
          <cell r="AP1176" t="str">
            <v>Udorthents, loamy</v>
          </cell>
          <cell r="AQ1176" t="str">
            <v>B</v>
          </cell>
          <cell r="AR1176">
            <v>1</v>
          </cell>
        </row>
        <row r="1177">
          <cell r="AE1177">
            <v>200524</v>
          </cell>
          <cell r="AF1177">
            <v>15</v>
          </cell>
          <cell r="AG1177">
            <v>0</v>
          </cell>
          <cell r="AH1177" t="str">
            <v>C</v>
          </cell>
          <cell r="AI1177" t="str">
            <v>RCP</v>
          </cell>
          <cell r="AJ1177" t="str">
            <v xml:space="preserve"> </v>
          </cell>
          <cell r="AK1177">
            <v>216.2272593919559</v>
          </cell>
          <cell r="AL1177" t="str">
            <v>NC119</v>
          </cell>
          <cell r="AM1177">
            <v>5</v>
          </cell>
          <cell r="AN1177" t="str">
            <v>113679</v>
          </cell>
          <cell r="AO1177" t="str">
            <v>MeB</v>
          </cell>
          <cell r="AP1177" t="str">
            <v>Mecklenburg fine sandy loam, 2 to 8 percent slopes</v>
          </cell>
          <cell r="AQ1177" t="str">
            <v>C</v>
          </cell>
          <cell r="AR1177">
            <v>2</v>
          </cell>
        </row>
        <row r="1178">
          <cell r="AE1178">
            <v>200529</v>
          </cell>
          <cell r="AF1178">
            <v>18</v>
          </cell>
          <cell r="AG1178">
            <v>0</v>
          </cell>
          <cell r="AH1178" t="str">
            <v>C</v>
          </cell>
          <cell r="AI1178" t="str">
            <v>RCP</v>
          </cell>
          <cell r="AJ1178" t="str">
            <v xml:space="preserve"> </v>
          </cell>
          <cell r="AK1178">
            <v>37.477706975519411</v>
          </cell>
          <cell r="AL1178" t="str">
            <v>NC119</v>
          </cell>
          <cell r="AM1178">
            <v>5</v>
          </cell>
          <cell r="AN1178" t="str">
            <v>113665</v>
          </cell>
          <cell r="AO1178" t="str">
            <v>EnB</v>
          </cell>
          <cell r="AP1178" t="str">
            <v>Enon sandy loam, 2 to 8 percent slopes</v>
          </cell>
          <cell r="AQ1178" t="str">
            <v>C</v>
          </cell>
          <cell r="AR1178">
            <v>2</v>
          </cell>
        </row>
        <row r="1179">
          <cell r="AE1179">
            <v>200555</v>
          </cell>
          <cell r="AF1179">
            <v>15</v>
          </cell>
          <cell r="AG1179">
            <v>0</v>
          </cell>
          <cell r="AH1179" t="str">
            <v>C</v>
          </cell>
          <cell r="AI1179" t="str">
            <v>RCP</v>
          </cell>
          <cell r="AJ1179" t="str">
            <v xml:space="preserve"> </v>
          </cell>
          <cell r="AK1179">
            <v>56.240132753897647</v>
          </cell>
          <cell r="AL1179" t="str">
            <v>NC119</v>
          </cell>
          <cell r="AM1179">
            <v>5</v>
          </cell>
          <cell r="AN1179" t="str">
            <v>113674</v>
          </cell>
          <cell r="AO1179" t="str">
            <v>IrB</v>
          </cell>
          <cell r="AP1179" t="str">
            <v>Iredell fine sandy loam, 1 to 8 percent slopes</v>
          </cell>
          <cell r="AQ1179" t="str">
            <v>C/D</v>
          </cell>
          <cell r="AR1179">
            <v>3</v>
          </cell>
        </row>
        <row r="1180">
          <cell r="AE1180">
            <v>200605</v>
          </cell>
          <cell r="AF1180">
            <v>30</v>
          </cell>
          <cell r="AG1180">
            <v>0</v>
          </cell>
          <cell r="AH1180" t="str">
            <v>C</v>
          </cell>
          <cell r="AI1180" t="str">
            <v>RCP</v>
          </cell>
          <cell r="AJ1180" t="str">
            <v xml:space="preserve"> </v>
          </cell>
          <cell r="AK1180">
            <v>374.76016383410638</v>
          </cell>
          <cell r="AL1180" t="str">
            <v>NC119</v>
          </cell>
          <cell r="AM1180">
            <v>5</v>
          </cell>
          <cell r="AN1180" t="str">
            <v>113658</v>
          </cell>
          <cell r="AO1180" t="str">
            <v>CeB2</v>
          </cell>
          <cell r="AP1180" t="str">
            <v>Cecil sandy clay loam, 2 to 8 percent slopes, eroded</v>
          </cell>
          <cell r="AQ1180" t="str">
            <v>B</v>
          </cell>
          <cell r="AR1180">
            <v>1</v>
          </cell>
        </row>
        <row r="1181">
          <cell r="AE1181">
            <v>200913</v>
          </cell>
          <cell r="AF1181">
            <v>15</v>
          </cell>
          <cell r="AG1181">
            <v>0</v>
          </cell>
          <cell r="AH1181" t="str">
            <v>C</v>
          </cell>
          <cell r="AI1181" t="str">
            <v>RCP</v>
          </cell>
          <cell r="AJ1181" t="str">
            <v xml:space="preserve"> </v>
          </cell>
          <cell r="AK1181">
            <v>172.53732267954109</v>
          </cell>
          <cell r="AL1181" t="str">
            <v>NC119</v>
          </cell>
          <cell r="AM1181">
            <v>5</v>
          </cell>
          <cell r="AN1181" t="str">
            <v>113679</v>
          </cell>
          <cell r="AO1181" t="str">
            <v>MeB</v>
          </cell>
          <cell r="AP1181" t="str">
            <v>Mecklenburg fine sandy loam, 2 to 8 percent slopes</v>
          </cell>
          <cell r="AQ1181" t="str">
            <v>C</v>
          </cell>
          <cell r="AR1181">
            <v>2</v>
          </cell>
        </row>
        <row r="1182">
          <cell r="AE1182">
            <v>200914</v>
          </cell>
          <cell r="AF1182">
            <v>18</v>
          </cell>
          <cell r="AG1182">
            <v>0</v>
          </cell>
          <cell r="AH1182" t="str">
            <v>C</v>
          </cell>
          <cell r="AI1182" t="str">
            <v>RCP</v>
          </cell>
          <cell r="AJ1182" t="str">
            <v xml:space="preserve"> </v>
          </cell>
          <cell r="AK1182">
            <v>26.598112292397499</v>
          </cell>
          <cell r="AL1182" t="str">
            <v>NC119</v>
          </cell>
          <cell r="AM1182">
            <v>5</v>
          </cell>
          <cell r="AN1182" t="str">
            <v>113679</v>
          </cell>
          <cell r="AO1182" t="str">
            <v>MeB</v>
          </cell>
          <cell r="AP1182" t="str">
            <v>Mecklenburg fine sandy loam, 2 to 8 percent slopes</v>
          </cell>
          <cell r="AQ1182" t="str">
            <v>C</v>
          </cell>
          <cell r="AR1182">
            <v>2</v>
          </cell>
        </row>
        <row r="1183">
          <cell r="AE1183">
            <v>200915</v>
          </cell>
          <cell r="AF1183">
            <v>18</v>
          </cell>
          <cell r="AG1183">
            <v>0</v>
          </cell>
          <cell r="AH1183" t="str">
            <v>C</v>
          </cell>
          <cell r="AI1183" t="str">
            <v>RCP</v>
          </cell>
          <cell r="AJ1183" t="str">
            <v xml:space="preserve"> </v>
          </cell>
          <cell r="AK1183">
            <v>117.03102652442369</v>
          </cell>
          <cell r="AL1183" t="str">
            <v>NC119</v>
          </cell>
          <cell r="AM1183">
            <v>5</v>
          </cell>
          <cell r="AN1183" t="str">
            <v>113679</v>
          </cell>
          <cell r="AO1183" t="str">
            <v>MeB</v>
          </cell>
          <cell r="AP1183" t="str">
            <v>Mecklenburg fine sandy loam, 2 to 8 percent slopes</v>
          </cell>
          <cell r="AQ1183" t="str">
            <v>C</v>
          </cell>
          <cell r="AR1183">
            <v>2</v>
          </cell>
        </row>
        <row r="1184">
          <cell r="AE1184">
            <v>200916</v>
          </cell>
          <cell r="AF1184">
            <v>18</v>
          </cell>
          <cell r="AG1184">
            <v>0</v>
          </cell>
          <cell r="AH1184" t="str">
            <v>C</v>
          </cell>
          <cell r="AI1184" t="str">
            <v>RCP</v>
          </cell>
          <cell r="AJ1184" t="str">
            <v xml:space="preserve"> </v>
          </cell>
          <cell r="AK1184">
            <v>84.913448676625592</v>
          </cell>
          <cell r="AL1184" t="str">
            <v>NC119</v>
          </cell>
          <cell r="AM1184">
            <v>5</v>
          </cell>
          <cell r="AN1184" t="str">
            <v>113679</v>
          </cell>
          <cell r="AO1184" t="str">
            <v>MeB</v>
          </cell>
          <cell r="AP1184" t="str">
            <v>Mecklenburg fine sandy loam, 2 to 8 percent slopes</v>
          </cell>
          <cell r="AQ1184" t="str">
            <v>C</v>
          </cell>
          <cell r="AR1184">
            <v>2</v>
          </cell>
        </row>
        <row r="1185">
          <cell r="AE1185">
            <v>201158</v>
          </cell>
          <cell r="AF1185">
            <v>12</v>
          </cell>
          <cell r="AG1185">
            <v>0</v>
          </cell>
          <cell r="AH1185" t="str">
            <v>C</v>
          </cell>
          <cell r="AI1185" t="str">
            <v>PE</v>
          </cell>
          <cell r="AJ1185" t="str">
            <v xml:space="preserve"> </v>
          </cell>
          <cell r="AK1185">
            <v>167.40540818982331</v>
          </cell>
          <cell r="AL1185" t="str">
            <v>NC119</v>
          </cell>
          <cell r="AM1185">
            <v>5</v>
          </cell>
          <cell r="AN1185" t="str">
            <v>113679</v>
          </cell>
          <cell r="AO1185" t="str">
            <v>MeB</v>
          </cell>
          <cell r="AP1185" t="str">
            <v>Mecklenburg fine sandy loam, 2 to 8 percent slopes</v>
          </cell>
          <cell r="AQ1185" t="str">
            <v>C</v>
          </cell>
          <cell r="AR1185">
            <v>2</v>
          </cell>
        </row>
        <row r="1186">
          <cell r="AE1186">
            <v>201159</v>
          </cell>
          <cell r="AF1186">
            <v>12</v>
          </cell>
          <cell r="AG1186">
            <v>0</v>
          </cell>
          <cell r="AH1186" t="str">
            <v>C</v>
          </cell>
          <cell r="AI1186" t="str">
            <v>PE</v>
          </cell>
          <cell r="AJ1186" t="str">
            <v xml:space="preserve"> </v>
          </cell>
          <cell r="AK1186">
            <v>159.15698888122091</v>
          </cell>
          <cell r="AL1186" t="str">
            <v>NC119</v>
          </cell>
          <cell r="AM1186">
            <v>5</v>
          </cell>
          <cell r="AN1186" t="str">
            <v>113658</v>
          </cell>
          <cell r="AO1186" t="str">
            <v>CeB2</v>
          </cell>
          <cell r="AP1186" t="str">
            <v>Cecil sandy clay loam, 2 to 8 percent slopes, eroded</v>
          </cell>
          <cell r="AQ1186" t="str">
            <v>B</v>
          </cell>
          <cell r="AR1186">
            <v>1</v>
          </cell>
        </row>
        <row r="1187">
          <cell r="AE1187">
            <v>201160</v>
          </cell>
          <cell r="AF1187">
            <v>12</v>
          </cell>
          <cell r="AG1187">
            <v>0</v>
          </cell>
          <cell r="AH1187" t="str">
            <v>C</v>
          </cell>
          <cell r="AI1187" t="str">
            <v>PE</v>
          </cell>
          <cell r="AJ1187" t="str">
            <v xml:space="preserve"> </v>
          </cell>
          <cell r="AK1187">
            <v>150.63778752898631</v>
          </cell>
          <cell r="AL1187" t="str">
            <v>NC119</v>
          </cell>
          <cell r="AM1187">
            <v>5</v>
          </cell>
          <cell r="AN1187" t="str">
            <v>113658</v>
          </cell>
          <cell r="AO1187" t="str">
            <v>CeB2</v>
          </cell>
          <cell r="AP1187" t="str">
            <v>Cecil sandy clay loam, 2 to 8 percent slopes, eroded</v>
          </cell>
          <cell r="AQ1187" t="str">
            <v>B</v>
          </cell>
          <cell r="AR1187">
            <v>1</v>
          </cell>
        </row>
        <row r="1188">
          <cell r="AE1188">
            <v>201167</v>
          </cell>
          <cell r="AF1188">
            <v>12</v>
          </cell>
          <cell r="AG1188">
            <v>0</v>
          </cell>
          <cell r="AH1188" t="str">
            <v>C</v>
          </cell>
          <cell r="AI1188" t="str">
            <v>PE</v>
          </cell>
          <cell r="AJ1188" t="str">
            <v xml:space="preserve"> </v>
          </cell>
          <cell r="AK1188">
            <v>186.59026514257221</v>
          </cell>
          <cell r="AL1188" t="str">
            <v>NC119</v>
          </cell>
          <cell r="AM1188">
            <v>5</v>
          </cell>
          <cell r="AN1188" t="str">
            <v>113679</v>
          </cell>
          <cell r="AO1188" t="str">
            <v>MeB</v>
          </cell>
          <cell r="AP1188" t="str">
            <v>Mecklenburg fine sandy loam, 2 to 8 percent slopes</v>
          </cell>
          <cell r="AQ1188" t="str">
            <v>C</v>
          </cell>
          <cell r="AR1188">
            <v>2</v>
          </cell>
        </row>
        <row r="1189">
          <cell r="AE1189">
            <v>201495</v>
          </cell>
          <cell r="AF1189">
            <v>36</v>
          </cell>
          <cell r="AG1189">
            <v>0</v>
          </cell>
          <cell r="AH1189" t="str">
            <v>C</v>
          </cell>
          <cell r="AI1189" t="str">
            <v>RCP</v>
          </cell>
          <cell r="AJ1189" t="str">
            <v xml:space="preserve"> </v>
          </cell>
          <cell r="AK1189">
            <v>75.608196158262203</v>
          </cell>
          <cell r="AL1189" t="str">
            <v>NC119</v>
          </cell>
          <cell r="AM1189">
            <v>5</v>
          </cell>
          <cell r="AN1189" t="str">
            <v>113694</v>
          </cell>
          <cell r="AO1189" t="str">
            <v>WkE</v>
          </cell>
          <cell r="AP1189" t="str">
            <v>Wilkes loam, 15 to 25 percent slopes</v>
          </cell>
          <cell r="AQ1189" t="str">
            <v>D</v>
          </cell>
          <cell r="AR1189">
            <v>4</v>
          </cell>
        </row>
        <row r="1190">
          <cell r="AE1190">
            <v>201501</v>
          </cell>
          <cell r="AF1190">
            <v>24</v>
          </cell>
          <cell r="AG1190">
            <v>0</v>
          </cell>
          <cell r="AH1190" t="str">
            <v>C</v>
          </cell>
          <cell r="AI1190" t="str">
            <v>RCP</v>
          </cell>
          <cell r="AJ1190" t="str">
            <v xml:space="preserve"> </v>
          </cell>
          <cell r="AK1190">
            <v>90.143677204499156</v>
          </cell>
          <cell r="AL1190" t="str">
            <v>NC119</v>
          </cell>
          <cell r="AM1190">
            <v>5</v>
          </cell>
          <cell r="AN1190" t="str">
            <v>113694</v>
          </cell>
          <cell r="AO1190" t="str">
            <v>WkE</v>
          </cell>
          <cell r="AP1190" t="str">
            <v>Wilkes loam, 15 to 25 percent slopes</v>
          </cell>
          <cell r="AQ1190" t="str">
            <v>D</v>
          </cell>
          <cell r="AR1190">
            <v>4</v>
          </cell>
        </row>
        <row r="1191">
          <cell r="AE1191">
            <v>201538</v>
          </cell>
          <cell r="AF1191">
            <v>0</v>
          </cell>
          <cell r="AG1191">
            <v>0</v>
          </cell>
          <cell r="AH1191" t="str">
            <v>Z</v>
          </cell>
          <cell r="AI1191" t="str">
            <v>XXX</v>
          </cell>
          <cell r="AJ1191" t="str">
            <v xml:space="preserve"> </v>
          </cell>
          <cell r="AK1191">
            <v>52.351548596082139</v>
          </cell>
          <cell r="AL1191" t="str">
            <v>NC119</v>
          </cell>
          <cell r="AM1191">
            <v>5</v>
          </cell>
          <cell r="AN1191" t="str">
            <v>113679</v>
          </cell>
          <cell r="AO1191" t="str">
            <v>MeB</v>
          </cell>
          <cell r="AP1191" t="str">
            <v>Mecklenburg fine sandy loam, 2 to 8 percent slopes</v>
          </cell>
          <cell r="AQ1191" t="str">
            <v>C</v>
          </cell>
          <cell r="AR1191">
            <v>2</v>
          </cell>
        </row>
        <row r="1192">
          <cell r="AE1192">
            <v>201596</v>
          </cell>
          <cell r="AF1192">
            <v>15</v>
          </cell>
          <cell r="AG1192">
            <v>0</v>
          </cell>
          <cell r="AH1192" t="str">
            <v>C</v>
          </cell>
          <cell r="AI1192" t="str">
            <v>RCP</v>
          </cell>
          <cell r="AJ1192" t="str">
            <v xml:space="preserve"> </v>
          </cell>
          <cell r="AK1192">
            <v>113.91904785342879</v>
          </cell>
          <cell r="AL1192" t="str">
            <v>NC119</v>
          </cell>
          <cell r="AM1192">
            <v>5</v>
          </cell>
          <cell r="AN1192" t="str">
            <v>113693</v>
          </cell>
          <cell r="AO1192" t="str">
            <v>WkD</v>
          </cell>
          <cell r="AP1192" t="str">
            <v>Wilkes loam, 8 to 15 percent slopes</v>
          </cell>
          <cell r="AQ1192" t="str">
            <v>D</v>
          </cell>
          <cell r="AR1192">
            <v>4</v>
          </cell>
        </row>
        <row r="1193">
          <cell r="AE1193">
            <v>201702</v>
          </cell>
          <cell r="AF1193">
            <v>0</v>
          </cell>
          <cell r="AG1193">
            <v>0</v>
          </cell>
          <cell r="AH1193" t="str">
            <v>Z</v>
          </cell>
          <cell r="AI1193" t="str">
            <v>XXX</v>
          </cell>
          <cell r="AJ1193" t="str">
            <v xml:space="preserve"> </v>
          </cell>
          <cell r="AK1193">
            <v>133.83897692060259</v>
          </cell>
          <cell r="AL1193" t="str">
            <v>NC119</v>
          </cell>
          <cell r="AM1193">
            <v>5</v>
          </cell>
          <cell r="AN1193" t="str">
            <v>113674</v>
          </cell>
          <cell r="AO1193" t="str">
            <v>IrB</v>
          </cell>
          <cell r="AP1193" t="str">
            <v>Iredell fine sandy loam, 1 to 8 percent slopes</v>
          </cell>
          <cell r="AQ1193" t="str">
            <v>C/D</v>
          </cell>
          <cell r="AR1193">
            <v>3</v>
          </cell>
        </row>
        <row r="1194">
          <cell r="AE1194">
            <v>201840</v>
          </cell>
          <cell r="AF1194">
            <v>18</v>
          </cell>
          <cell r="AG1194">
            <v>0</v>
          </cell>
          <cell r="AH1194" t="str">
            <v>C</v>
          </cell>
          <cell r="AI1194" t="str">
            <v>RCP</v>
          </cell>
          <cell r="AJ1194" t="str">
            <v xml:space="preserve"> </v>
          </cell>
          <cell r="AK1194">
            <v>18.59169373434661</v>
          </cell>
          <cell r="AL1194" t="str">
            <v>NC119</v>
          </cell>
          <cell r="AM1194">
            <v>5</v>
          </cell>
          <cell r="AN1194" t="str">
            <v>113674</v>
          </cell>
          <cell r="AO1194" t="str">
            <v>IrB</v>
          </cell>
          <cell r="AP1194" t="str">
            <v>Iredell fine sandy loam, 1 to 8 percent slopes</v>
          </cell>
          <cell r="AQ1194" t="str">
            <v>C/D</v>
          </cell>
          <cell r="AR1194">
            <v>3</v>
          </cell>
        </row>
        <row r="1195">
          <cell r="AE1195">
            <v>202081</v>
          </cell>
          <cell r="AF1195">
            <v>15</v>
          </cell>
          <cell r="AG1195">
            <v>0</v>
          </cell>
          <cell r="AH1195" t="str">
            <v>C</v>
          </cell>
          <cell r="AI1195" t="str">
            <v>RCP</v>
          </cell>
          <cell r="AJ1195" t="str">
            <v xml:space="preserve"> </v>
          </cell>
          <cell r="AK1195">
            <v>26.948210737570289</v>
          </cell>
          <cell r="AL1195" t="str">
            <v>NC119</v>
          </cell>
          <cell r="AM1195">
            <v>5</v>
          </cell>
          <cell r="AN1195" t="str">
            <v>113680</v>
          </cell>
          <cell r="AO1195" t="str">
            <v>MeD</v>
          </cell>
          <cell r="AP1195" t="str">
            <v>Mecklenburg fine sandy loam, 8 to 15 percent slopes</v>
          </cell>
          <cell r="AQ1195" t="str">
            <v>C</v>
          </cell>
          <cell r="AR1195">
            <v>2</v>
          </cell>
        </row>
        <row r="1196">
          <cell r="AE1196">
            <v>202082</v>
          </cell>
          <cell r="AF1196">
            <v>15</v>
          </cell>
          <cell r="AG1196">
            <v>0</v>
          </cell>
          <cell r="AH1196" t="str">
            <v>C</v>
          </cell>
          <cell r="AI1196" t="str">
            <v>RCP</v>
          </cell>
          <cell r="AJ1196" t="str">
            <v xml:space="preserve"> </v>
          </cell>
          <cell r="AK1196">
            <v>275.00972900082371</v>
          </cell>
          <cell r="AL1196" t="str">
            <v>NC119</v>
          </cell>
          <cell r="AM1196">
            <v>5</v>
          </cell>
          <cell r="AN1196" t="str">
            <v>113680</v>
          </cell>
          <cell r="AO1196" t="str">
            <v>MeD</v>
          </cell>
          <cell r="AP1196" t="str">
            <v>Mecklenburg fine sandy loam, 8 to 15 percent slopes</v>
          </cell>
          <cell r="AQ1196" t="str">
            <v>C</v>
          </cell>
          <cell r="AR1196">
            <v>2</v>
          </cell>
        </row>
        <row r="1197">
          <cell r="AE1197">
            <v>202727</v>
          </cell>
          <cell r="AF1197">
            <v>48</v>
          </cell>
          <cell r="AG1197">
            <v>0</v>
          </cell>
          <cell r="AH1197" t="str">
            <v>C</v>
          </cell>
          <cell r="AI1197" t="str">
            <v>RCP</v>
          </cell>
          <cell r="AJ1197" t="str">
            <v xml:space="preserve"> </v>
          </cell>
          <cell r="AK1197">
            <v>102.75786430901729</v>
          </cell>
          <cell r="AL1197" t="str">
            <v>NC119</v>
          </cell>
          <cell r="AM1197">
            <v>5</v>
          </cell>
          <cell r="AN1197" t="str">
            <v>113660</v>
          </cell>
          <cell r="AO1197" t="str">
            <v>CuB</v>
          </cell>
          <cell r="AP1197" t="str">
            <v>Cecil-Urban land complex, 2 to 8 percent slopes</v>
          </cell>
          <cell r="AQ1197" t="str">
            <v>B</v>
          </cell>
          <cell r="AR1197">
            <v>1</v>
          </cell>
        </row>
        <row r="1198">
          <cell r="AE1198">
            <v>202729</v>
          </cell>
          <cell r="AF1198">
            <v>24</v>
          </cell>
          <cell r="AG1198">
            <v>0</v>
          </cell>
          <cell r="AH1198" t="str">
            <v>C</v>
          </cell>
          <cell r="AI1198" t="str">
            <v>RCP</v>
          </cell>
          <cell r="AJ1198" t="str">
            <v xml:space="preserve"> </v>
          </cell>
          <cell r="AK1198">
            <v>30.54148699647282</v>
          </cell>
          <cell r="AL1198" t="str">
            <v>NC119</v>
          </cell>
          <cell r="AM1198">
            <v>5</v>
          </cell>
          <cell r="AN1198" t="str">
            <v>113660</v>
          </cell>
          <cell r="AO1198" t="str">
            <v>CuB</v>
          </cell>
          <cell r="AP1198" t="str">
            <v>Cecil-Urban land complex, 2 to 8 percent slopes</v>
          </cell>
          <cell r="AQ1198" t="str">
            <v>B</v>
          </cell>
          <cell r="AR1198">
            <v>1</v>
          </cell>
        </row>
        <row r="1199">
          <cell r="AE1199">
            <v>202838</v>
          </cell>
          <cell r="AF1199">
            <v>15</v>
          </cell>
          <cell r="AG1199">
            <v>0</v>
          </cell>
          <cell r="AH1199" t="str">
            <v>C</v>
          </cell>
          <cell r="AI1199" t="str">
            <v>RCP</v>
          </cell>
          <cell r="AJ1199" t="str">
            <v xml:space="preserve"> </v>
          </cell>
          <cell r="AK1199">
            <v>5.9417651170915171</v>
          </cell>
          <cell r="AL1199" t="str">
            <v>NC119</v>
          </cell>
          <cell r="AM1199">
            <v>5</v>
          </cell>
          <cell r="AN1199" t="str">
            <v>113674</v>
          </cell>
          <cell r="AO1199" t="str">
            <v>IrB</v>
          </cell>
          <cell r="AP1199" t="str">
            <v>Iredell fine sandy loam, 1 to 8 percent slopes</v>
          </cell>
          <cell r="AQ1199" t="str">
            <v>C/D</v>
          </cell>
          <cell r="AR1199">
            <v>3</v>
          </cell>
        </row>
        <row r="1200">
          <cell r="AE1200">
            <v>202839</v>
          </cell>
          <cell r="AF1200">
            <v>15</v>
          </cell>
          <cell r="AG1200">
            <v>0</v>
          </cell>
          <cell r="AH1200" t="str">
            <v>C</v>
          </cell>
          <cell r="AI1200" t="str">
            <v>RCP</v>
          </cell>
          <cell r="AJ1200" t="str">
            <v xml:space="preserve"> </v>
          </cell>
          <cell r="AK1200">
            <v>16.937127672382061</v>
          </cell>
          <cell r="AL1200" t="str">
            <v>NC119</v>
          </cell>
          <cell r="AM1200">
            <v>5</v>
          </cell>
          <cell r="AN1200" t="str">
            <v>113679</v>
          </cell>
          <cell r="AO1200" t="str">
            <v>MeB</v>
          </cell>
          <cell r="AP1200" t="str">
            <v>Mecklenburg fine sandy loam, 2 to 8 percent slopes</v>
          </cell>
          <cell r="AQ1200" t="str">
            <v>C</v>
          </cell>
          <cell r="AR1200">
            <v>2</v>
          </cell>
        </row>
        <row r="1201">
          <cell r="AE1201">
            <v>203120</v>
          </cell>
          <cell r="AF1201">
            <v>18</v>
          </cell>
          <cell r="AG1201">
            <v>0</v>
          </cell>
          <cell r="AH1201" t="str">
            <v>C</v>
          </cell>
          <cell r="AI1201" t="str">
            <v>RCP</v>
          </cell>
          <cell r="AJ1201" t="str">
            <v xml:space="preserve"> </v>
          </cell>
          <cell r="AK1201">
            <v>130.93706128379401</v>
          </cell>
          <cell r="AL1201" t="str">
            <v>NC119</v>
          </cell>
          <cell r="AM1201">
            <v>5</v>
          </cell>
          <cell r="AN1201" t="str">
            <v>113674</v>
          </cell>
          <cell r="AO1201" t="str">
            <v>IrB</v>
          </cell>
          <cell r="AP1201" t="str">
            <v>Iredell fine sandy loam, 1 to 8 percent slopes</v>
          </cell>
          <cell r="AQ1201" t="str">
            <v>C/D</v>
          </cell>
          <cell r="AR1201">
            <v>3</v>
          </cell>
        </row>
        <row r="1202">
          <cell r="AE1202">
            <v>203128</v>
          </cell>
          <cell r="AF1202">
            <v>18</v>
          </cell>
          <cell r="AG1202">
            <v>0</v>
          </cell>
          <cell r="AH1202" t="str">
            <v>C</v>
          </cell>
          <cell r="AI1202" t="str">
            <v>RCP</v>
          </cell>
          <cell r="AJ1202" t="str">
            <v xml:space="preserve"> </v>
          </cell>
          <cell r="AK1202">
            <v>105.3756073335352</v>
          </cell>
          <cell r="AL1202" t="str">
            <v>NC119</v>
          </cell>
          <cell r="AM1202">
            <v>5</v>
          </cell>
          <cell r="AN1202" t="str">
            <v>113674</v>
          </cell>
          <cell r="AO1202" t="str">
            <v>IrB</v>
          </cell>
          <cell r="AP1202" t="str">
            <v>Iredell fine sandy loam, 1 to 8 percent slopes</v>
          </cell>
          <cell r="AQ1202" t="str">
            <v>C/D</v>
          </cell>
          <cell r="AR1202">
            <v>3</v>
          </cell>
        </row>
        <row r="1203">
          <cell r="AE1203">
            <v>203403</v>
          </cell>
          <cell r="AF1203">
            <v>18</v>
          </cell>
          <cell r="AG1203">
            <v>0</v>
          </cell>
          <cell r="AH1203" t="str">
            <v>C</v>
          </cell>
          <cell r="AI1203" t="str">
            <v>RCP</v>
          </cell>
          <cell r="AJ1203" t="str">
            <v xml:space="preserve"> </v>
          </cell>
          <cell r="AK1203">
            <v>32.251959775186407</v>
          </cell>
          <cell r="AL1203" t="str">
            <v>NC119</v>
          </cell>
          <cell r="AM1203">
            <v>5</v>
          </cell>
          <cell r="AN1203" t="str">
            <v>113658</v>
          </cell>
          <cell r="AO1203" t="str">
            <v>CeB2</v>
          </cell>
          <cell r="AP1203" t="str">
            <v>Cecil sandy clay loam, 2 to 8 percent slopes, eroded</v>
          </cell>
          <cell r="AQ1203" t="str">
            <v>B</v>
          </cell>
          <cell r="AR1203">
            <v>1</v>
          </cell>
        </row>
        <row r="1204">
          <cell r="AE1204">
            <v>203417</v>
          </cell>
          <cell r="AF1204">
            <v>15</v>
          </cell>
          <cell r="AG1204">
            <v>0</v>
          </cell>
          <cell r="AH1204" t="str">
            <v>C</v>
          </cell>
          <cell r="AI1204" t="str">
            <v>RCP</v>
          </cell>
          <cell r="AJ1204" t="str">
            <v xml:space="preserve"> </v>
          </cell>
          <cell r="AK1204">
            <v>32.474201263609203</v>
          </cell>
          <cell r="AL1204" t="str">
            <v>NC119</v>
          </cell>
          <cell r="AM1204">
            <v>5</v>
          </cell>
          <cell r="AN1204" t="str">
            <v>113658</v>
          </cell>
          <cell r="AO1204" t="str">
            <v>CeB2</v>
          </cell>
          <cell r="AP1204" t="str">
            <v>Cecil sandy clay loam, 2 to 8 percent slopes, eroded</v>
          </cell>
          <cell r="AQ1204" t="str">
            <v>B</v>
          </cell>
          <cell r="AR1204">
            <v>1</v>
          </cell>
        </row>
        <row r="1205">
          <cell r="AE1205">
            <v>203418</v>
          </cell>
          <cell r="AF1205">
            <v>15</v>
          </cell>
          <cell r="AG1205">
            <v>0</v>
          </cell>
          <cell r="AH1205" t="str">
            <v>C</v>
          </cell>
          <cell r="AI1205" t="str">
            <v>RCP</v>
          </cell>
          <cell r="AJ1205" t="str">
            <v xml:space="preserve"> </v>
          </cell>
          <cell r="AK1205">
            <v>117.8654351966088</v>
          </cell>
          <cell r="AL1205" t="str">
            <v>NC119</v>
          </cell>
          <cell r="AM1205">
            <v>5</v>
          </cell>
          <cell r="AN1205" t="str">
            <v>113658</v>
          </cell>
          <cell r="AO1205" t="str">
            <v>CeB2</v>
          </cell>
          <cell r="AP1205" t="str">
            <v>Cecil sandy clay loam, 2 to 8 percent slopes, eroded</v>
          </cell>
          <cell r="AQ1205" t="str">
            <v>B</v>
          </cell>
          <cell r="AR1205">
            <v>1</v>
          </cell>
        </row>
        <row r="1206">
          <cell r="AE1206">
            <v>203419</v>
          </cell>
          <cell r="AF1206">
            <v>18</v>
          </cell>
          <cell r="AG1206">
            <v>0</v>
          </cell>
          <cell r="AH1206" t="str">
            <v>C</v>
          </cell>
          <cell r="AI1206" t="str">
            <v>RCP</v>
          </cell>
          <cell r="AJ1206" t="str">
            <v xml:space="preserve"> </v>
          </cell>
          <cell r="AK1206">
            <v>137.78190988592041</v>
          </cell>
          <cell r="AL1206" t="str">
            <v>NC119</v>
          </cell>
          <cell r="AM1206">
            <v>5</v>
          </cell>
          <cell r="AN1206" t="str">
            <v>113658</v>
          </cell>
          <cell r="AO1206" t="str">
            <v>CeB2</v>
          </cell>
          <cell r="AP1206" t="str">
            <v>Cecil sandy clay loam, 2 to 8 percent slopes, eroded</v>
          </cell>
          <cell r="AQ1206" t="str">
            <v>B</v>
          </cell>
          <cell r="AR1206">
            <v>1</v>
          </cell>
        </row>
        <row r="1207">
          <cell r="AE1207">
            <v>203420</v>
          </cell>
          <cell r="AF1207">
            <v>18</v>
          </cell>
          <cell r="AG1207">
            <v>0</v>
          </cell>
          <cell r="AH1207" t="str">
            <v>C</v>
          </cell>
          <cell r="AI1207" t="str">
            <v>RCP</v>
          </cell>
          <cell r="AJ1207" t="str">
            <v xml:space="preserve"> </v>
          </cell>
          <cell r="AK1207">
            <v>17.68791637013905</v>
          </cell>
          <cell r="AL1207" t="str">
            <v>NC119</v>
          </cell>
          <cell r="AM1207">
            <v>5</v>
          </cell>
          <cell r="AN1207" t="str">
            <v>113658</v>
          </cell>
          <cell r="AO1207" t="str">
            <v>CeB2</v>
          </cell>
          <cell r="AP1207" t="str">
            <v>Cecil sandy clay loam, 2 to 8 percent slopes, eroded</v>
          </cell>
          <cell r="AQ1207" t="str">
            <v>B</v>
          </cell>
          <cell r="AR1207">
            <v>1</v>
          </cell>
        </row>
        <row r="1208">
          <cell r="AE1208">
            <v>203429</v>
          </cell>
          <cell r="AF1208">
            <v>24</v>
          </cell>
          <cell r="AG1208">
            <v>0</v>
          </cell>
          <cell r="AH1208" t="str">
            <v>C</v>
          </cell>
          <cell r="AI1208" t="str">
            <v>RCP</v>
          </cell>
          <cell r="AJ1208" t="str">
            <v xml:space="preserve"> </v>
          </cell>
          <cell r="AK1208">
            <v>214.0908241025902</v>
          </cell>
          <cell r="AL1208" t="str">
            <v>NC119</v>
          </cell>
          <cell r="AM1208">
            <v>5</v>
          </cell>
          <cell r="AN1208" t="str">
            <v>113658</v>
          </cell>
          <cell r="AO1208" t="str">
            <v>CeB2</v>
          </cell>
          <cell r="AP1208" t="str">
            <v>Cecil sandy clay loam, 2 to 8 percent slopes, eroded</v>
          </cell>
          <cell r="AQ1208" t="str">
            <v>B</v>
          </cell>
          <cell r="AR1208">
            <v>1</v>
          </cell>
        </row>
        <row r="1209">
          <cell r="AE1209">
            <v>203431</v>
          </cell>
          <cell r="AF1209">
            <v>15</v>
          </cell>
          <cell r="AG1209">
            <v>0</v>
          </cell>
          <cell r="AH1209" t="str">
            <v>C</v>
          </cell>
          <cell r="AI1209" t="str">
            <v>RCP</v>
          </cell>
          <cell r="AJ1209" t="str">
            <v xml:space="preserve"> </v>
          </cell>
          <cell r="AK1209">
            <v>63.132152757827008</v>
          </cell>
          <cell r="AL1209" t="str">
            <v>NC119</v>
          </cell>
          <cell r="AM1209">
            <v>5</v>
          </cell>
          <cell r="AN1209" t="str">
            <v>113658</v>
          </cell>
          <cell r="AO1209" t="str">
            <v>CeB2</v>
          </cell>
          <cell r="AP1209" t="str">
            <v>Cecil sandy clay loam, 2 to 8 percent slopes, eroded</v>
          </cell>
          <cell r="AQ1209" t="str">
            <v>B</v>
          </cell>
          <cell r="AR1209">
            <v>1</v>
          </cell>
        </row>
        <row r="1210">
          <cell r="AE1210">
            <v>203471</v>
          </cell>
          <cell r="AF1210">
            <v>12</v>
          </cell>
          <cell r="AG1210">
            <v>0</v>
          </cell>
          <cell r="AH1210" t="str">
            <v>C</v>
          </cell>
          <cell r="AI1210" t="str">
            <v>RCP</v>
          </cell>
          <cell r="AJ1210" t="str">
            <v xml:space="preserve"> </v>
          </cell>
          <cell r="AK1210">
            <v>25.929508649702569</v>
          </cell>
          <cell r="AL1210" t="str">
            <v>NC119</v>
          </cell>
          <cell r="AM1210">
            <v>5</v>
          </cell>
          <cell r="AN1210" t="str">
            <v>113658</v>
          </cell>
          <cell r="AO1210" t="str">
            <v>CeB2</v>
          </cell>
          <cell r="AP1210" t="str">
            <v>Cecil sandy clay loam, 2 to 8 percent slopes, eroded</v>
          </cell>
          <cell r="AQ1210" t="str">
            <v>B</v>
          </cell>
          <cell r="AR1210">
            <v>1</v>
          </cell>
        </row>
        <row r="1211">
          <cell r="AE1211">
            <v>204964</v>
          </cell>
          <cell r="AF1211">
            <v>24</v>
          </cell>
          <cell r="AG1211">
            <v>24</v>
          </cell>
          <cell r="AH1211" t="str">
            <v>C</v>
          </cell>
          <cell r="AI1211" t="str">
            <v>RCP</v>
          </cell>
          <cell r="AJ1211" t="str">
            <v xml:space="preserve"> </v>
          </cell>
          <cell r="AK1211">
            <v>123.9794928801854</v>
          </cell>
          <cell r="AL1211" t="str">
            <v>NC119</v>
          </cell>
          <cell r="AM1211">
            <v>5</v>
          </cell>
          <cell r="AN1211" t="str">
            <v>113679</v>
          </cell>
          <cell r="AO1211" t="str">
            <v>MeB</v>
          </cell>
          <cell r="AP1211" t="str">
            <v>Mecklenburg fine sandy loam, 2 to 8 percent slopes</v>
          </cell>
          <cell r="AQ1211" t="str">
            <v>C</v>
          </cell>
          <cell r="AR1211">
            <v>2</v>
          </cell>
        </row>
        <row r="1212">
          <cell r="AE1212">
            <v>205137</v>
          </cell>
          <cell r="AF1212">
            <v>48</v>
          </cell>
          <cell r="AG1212">
            <v>0</v>
          </cell>
          <cell r="AH1212" t="str">
            <v>C</v>
          </cell>
          <cell r="AI1212" t="str">
            <v>RCP</v>
          </cell>
          <cell r="AJ1212" t="str">
            <v xml:space="preserve"> </v>
          </cell>
          <cell r="AK1212">
            <v>48.925632648422841</v>
          </cell>
          <cell r="AL1212" t="str">
            <v>NC119</v>
          </cell>
          <cell r="AM1212">
            <v>5</v>
          </cell>
          <cell r="AN1212" t="str">
            <v>113692</v>
          </cell>
          <cell r="AO1212" t="str">
            <v>WkB</v>
          </cell>
          <cell r="AP1212" t="str">
            <v>Wilkes loam, 4 to 8 percent slopes</v>
          </cell>
          <cell r="AQ1212" t="str">
            <v>D</v>
          </cell>
          <cell r="AR1212">
            <v>4</v>
          </cell>
        </row>
        <row r="1213">
          <cell r="AE1213">
            <v>205255</v>
          </cell>
          <cell r="AF1213">
            <v>30</v>
          </cell>
          <cell r="AG1213">
            <v>0</v>
          </cell>
          <cell r="AH1213" t="str">
            <v>C</v>
          </cell>
          <cell r="AI1213" t="str">
            <v>RCP</v>
          </cell>
          <cell r="AJ1213" t="str">
            <v xml:space="preserve"> </v>
          </cell>
          <cell r="AK1213">
            <v>109.3192339140689</v>
          </cell>
          <cell r="AL1213" t="str">
            <v>NC119</v>
          </cell>
          <cell r="AM1213">
            <v>5</v>
          </cell>
          <cell r="AN1213" t="str">
            <v>113666</v>
          </cell>
          <cell r="AO1213" t="str">
            <v>EnD</v>
          </cell>
          <cell r="AP1213" t="str">
            <v>Enon sandy loam, 8 to 15 percent slopes</v>
          </cell>
          <cell r="AQ1213" t="str">
            <v>C</v>
          </cell>
          <cell r="AR1213">
            <v>2</v>
          </cell>
        </row>
        <row r="1214">
          <cell r="AE1214">
            <v>206372</v>
          </cell>
          <cell r="AF1214">
            <v>30</v>
          </cell>
          <cell r="AG1214">
            <v>0</v>
          </cell>
          <cell r="AH1214" t="str">
            <v>C</v>
          </cell>
          <cell r="AI1214" t="str">
            <v>RCP</v>
          </cell>
          <cell r="AJ1214" t="str">
            <v xml:space="preserve"> </v>
          </cell>
          <cell r="AK1214">
            <v>111.04253104368421</v>
          </cell>
          <cell r="AL1214" t="str">
            <v>NC119</v>
          </cell>
          <cell r="AM1214">
            <v>5</v>
          </cell>
          <cell r="AN1214" t="str">
            <v>113688</v>
          </cell>
          <cell r="AO1214" t="str">
            <v>Ur</v>
          </cell>
          <cell r="AP1214" t="str">
            <v>Urban land</v>
          </cell>
          <cell r="AQ1214" t="str">
            <v>N/A</v>
          </cell>
          <cell r="AR1214">
            <v>4</v>
          </cell>
        </row>
        <row r="1215">
          <cell r="AE1215">
            <v>206373</v>
          </cell>
          <cell r="AF1215">
            <v>72</v>
          </cell>
          <cell r="AG1215">
            <v>132</v>
          </cell>
          <cell r="AH1215" t="str">
            <v>R</v>
          </cell>
          <cell r="AI1215" t="str">
            <v>RCP</v>
          </cell>
          <cell r="AJ1215" t="str">
            <v xml:space="preserve"> </v>
          </cell>
          <cell r="AK1215">
            <v>112.59922240034101</v>
          </cell>
          <cell r="AL1215" t="str">
            <v>NC119</v>
          </cell>
          <cell r="AM1215">
            <v>5</v>
          </cell>
          <cell r="AN1215" t="str">
            <v>113688</v>
          </cell>
          <cell r="AO1215" t="str">
            <v>Ur</v>
          </cell>
          <cell r="AP1215" t="str">
            <v>Urban land</v>
          </cell>
          <cell r="AQ1215" t="str">
            <v>N/A</v>
          </cell>
          <cell r="AR1215">
            <v>4</v>
          </cell>
        </row>
        <row r="1216">
          <cell r="AE1216">
            <v>206457</v>
          </cell>
          <cell r="AF1216">
            <v>24</v>
          </cell>
          <cell r="AG1216">
            <v>0</v>
          </cell>
          <cell r="AH1216" t="str">
            <v>C</v>
          </cell>
          <cell r="AI1216" t="str">
            <v>RCP</v>
          </cell>
          <cell r="AJ1216" t="str">
            <v xml:space="preserve"> </v>
          </cell>
          <cell r="AK1216">
            <v>125.5403722227083</v>
          </cell>
          <cell r="AL1216" t="str">
            <v>NC119</v>
          </cell>
          <cell r="AM1216">
            <v>5</v>
          </cell>
          <cell r="AN1216" t="str">
            <v>113674</v>
          </cell>
          <cell r="AO1216" t="str">
            <v>IrB</v>
          </cell>
          <cell r="AP1216" t="str">
            <v>Iredell fine sandy loam, 1 to 8 percent slopes</v>
          </cell>
          <cell r="AQ1216" t="str">
            <v>C/D</v>
          </cell>
          <cell r="AR1216">
            <v>3</v>
          </cell>
        </row>
        <row r="1217">
          <cell r="AE1217">
            <v>206830</v>
          </cell>
          <cell r="AF1217">
            <v>15</v>
          </cell>
          <cell r="AG1217">
            <v>0</v>
          </cell>
          <cell r="AH1217" t="str">
            <v>C</v>
          </cell>
          <cell r="AI1217" t="str">
            <v>CMP</v>
          </cell>
          <cell r="AJ1217" t="str">
            <v xml:space="preserve"> </v>
          </cell>
          <cell r="AK1217">
            <v>19.37016161106316</v>
          </cell>
          <cell r="AL1217" t="str">
            <v>NC119</v>
          </cell>
          <cell r="AM1217">
            <v>5</v>
          </cell>
          <cell r="AN1217" t="str">
            <v>113658</v>
          </cell>
          <cell r="AO1217" t="str">
            <v>CeB2</v>
          </cell>
          <cell r="AP1217" t="str">
            <v>Cecil sandy clay loam, 2 to 8 percent slopes, eroded</v>
          </cell>
          <cell r="AQ1217" t="str">
            <v>B</v>
          </cell>
          <cell r="AR1217">
            <v>1</v>
          </cell>
        </row>
        <row r="1218">
          <cell r="AE1218">
            <v>207018</v>
          </cell>
          <cell r="AF1218">
            <v>15</v>
          </cell>
          <cell r="AG1218">
            <v>0</v>
          </cell>
          <cell r="AH1218" t="str">
            <v>C</v>
          </cell>
          <cell r="AI1218" t="str">
            <v>RCP</v>
          </cell>
          <cell r="AJ1218" t="str">
            <v xml:space="preserve"> </v>
          </cell>
          <cell r="AK1218">
            <v>178.5855863045565</v>
          </cell>
          <cell r="AL1218" t="str">
            <v>NC119</v>
          </cell>
          <cell r="AM1218">
            <v>5</v>
          </cell>
          <cell r="AN1218" t="str">
            <v>113692</v>
          </cell>
          <cell r="AO1218" t="str">
            <v>WkB</v>
          </cell>
          <cell r="AP1218" t="str">
            <v>Wilkes loam, 4 to 8 percent slopes</v>
          </cell>
          <cell r="AQ1218" t="str">
            <v>D</v>
          </cell>
          <cell r="AR1218">
            <v>4</v>
          </cell>
        </row>
        <row r="1219">
          <cell r="AE1219">
            <v>207019</v>
          </cell>
          <cell r="AF1219">
            <v>15</v>
          </cell>
          <cell r="AG1219">
            <v>0</v>
          </cell>
          <cell r="AH1219" t="str">
            <v>C</v>
          </cell>
          <cell r="AI1219" t="str">
            <v>RCP</v>
          </cell>
          <cell r="AJ1219" t="str">
            <v xml:space="preserve"> </v>
          </cell>
          <cell r="AK1219">
            <v>177.87610583850389</v>
          </cell>
          <cell r="AL1219" t="str">
            <v>NC119</v>
          </cell>
          <cell r="AM1219">
            <v>5</v>
          </cell>
          <cell r="AN1219" t="str">
            <v>113692</v>
          </cell>
          <cell r="AO1219" t="str">
            <v>WkB</v>
          </cell>
          <cell r="AP1219" t="str">
            <v>Wilkes loam, 4 to 8 percent slopes</v>
          </cell>
          <cell r="AQ1219" t="str">
            <v>D</v>
          </cell>
          <cell r="AR1219">
            <v>4</v>
          </cell>
        </row>
        <row r="1220">
          <cell r="AE1220">
            <v>207478</v>
          </cell>
          <cell r="AF1220">
            <v>15</v>
          </cell>
          <cell r="AG1220">
            <v>0</v>
          </cell>
          <cell r="AH1220" t="str">
            <v>C</v>
          </cell>
          <cell r="AI1220" t="str">
            <v>RCP</v>
          </cell>
          <cell r="AJ1220" t="str">
            <v xml:space="preserve"> </v>
          </cell>
          <cell r="AK1220">
            <v>40.487731832824323</v>
          </cell>
          <cell r="AL1220" t="str">
            <v>NC119</v>
          </cell>
          <cell r="AM1220">
            <v>5</v>
          </cell>
          <cell r="AN1220" t="str">
            <v>113660</v>
          </cell>
          <cell r="AO1220" t="str">
            <v>CuB</v>
          </cell>
          <cell r="AP1220" t="str">
            <v>Cecil-Urban land complex, 2 to 8 percent slopes</v>
          </cell>
          <cell r="AQ1220" t="str">
            <v>B</v>
          </cell>
          <cell r="AR1220">
            <v>1</v>
          </cell>
        </row>
        <row r="1221">
          <cell r="AE1221">
            <v>207493</v>
          </cell>
          <cell r="AF1221">
            <v>0</v>
          </cell>
          <cell r="AG1221">
            <v>0</v>
          </cell>
          <cell r="AH1221" t="str">
            <v>Z</v>
          </cell>
          <cell r="AI1221" t="str">
            <v>XXX</v>
          </cell>
          <cell r="AJ1221" t="str">
            <v xml:space="preserve"> </v>
          </cell>
          <cell r="AK1221">
            <v>241.3709437455496</v>
          </cell>
          <cell r="AL1221" t="str">
            <v>NC119</v>
          </cell>
          <cell r="AM1221">
            <v>5</v>
          </cell>
          <cell r="AN1221" t="str">
            <v>113658</v>
          </cell>
          <cell r="AO1221" t="str">
            <v>CeB2</v>
          </cell>
          <cell r="AP1221" t="str">
            <v>Cecil sandy clay loam, 2 to 8 percent slopes, eroded</v>
          </cell>
          <cell r="AQ1221" t="str">
            <v>B</v>
          </cell>
          <cell r="AR1221">
            <v>1</v>
          </cell>
        </row>
        <row r="1222">
          <cell r="AE1222">
            <v>207618</v>
          </cell>
          <cell r="AF1222">
            <v>12</v>
          </cell>
          <cell r="AG1222">
            <v>0</v>
          </cell>
          <cell r="AH1222" t="str">
            <v>C</v>
          </cell>
          <cell r="AI1222" t="str">
            <v>RCP</v>
          </cell>
          <cell r="AJ1222" t="str">
            <v xml:space="preserve"> </v>
          </cell>
          <cell r="AK1222">
            <v>44.614858429808152</v>
          </cell>
          <cell r="AL1222" t="str">
            <v>NC119</v>
          </cell>
          <cell r="AM1222">
            <v>5</v>
          </cell>
          <cell r="AN1222" t="str">
            <v>113688</v>
          </cell>
          <cell r="AO1222" t="str">
            <v>Ur</v>
          </cell>
          <cell r="AP1222" t="str">
            <v>Urban land</v>
          </cell>
          <cell r="AQ1222" t="str">
            <v>N/A</v>
          </cell>
          <cell r="AR1222">
            <v>4</v>
          </cell>
        </row>
        <row r="1223">
          <cell r="AE1223">
            <v>208483</v>
          </cell>
          <cell r="AF1223">
            <v>15</v>
          </cell>
          <cell r="AG1223">
            <v>0</v>
          </cell>
          <cell r="AH1223" t="str">
            <v>C</v>
          </cell>
          <cell r="AI1223" t="str">
            <v>RCP</v>
          </cell>
          <cell r="AJ1223" t="str">
            <v xml:space="preserve"> </v>
          </cell>
          <cell r="AK1223">
            <v>25.061665508074459</v>
          </cell>
          <cell r="AL1223" t="str">
            <v>NC119</v>
          </cell>
          <cell r="AM1223">
            <v>5</v>
          </cell>
          <cell r="AN1223" t="str">
            <v>113658</v>
          </cell>
          <cell r="AO1223" t="str">
            <v>CeB2</v>
          </cell>
          <cell r="AP1223" t="str">
            <v>Cecil sandy clay loam, 2 to 8 percent slopes, eroded</v>
          </cell>
          <cell r="AQ1223" t="str">
            <v>B</v>
          </cell>
          <cell r="AR1223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_Pipes1222_prec"/>
    </sheetNames>
    <sheetDataSet>
      <sheetData sheetId="0">
        <row r="2">
          <cell r="AE2">
            <v>96355</v>
          </cell>
          <cell r="AF2">
            <v>72</v>
          </cell>
          <cell r="AG2">
            <v>0</v>
          </cell>
          <cell r="AH2" t="str">
            <v>C</v>
          </cell>
          <cell r="AI2" t="str">
            <v>RCP</v>
          </cell>
          <cell r="AJ2" t="str">
            <v xml:space="preserve"> </v>
          </cell>
          <cell r="AK2">
            <v>100.7484002050588</v>
          </cell>
          <cell r="AL2">
            <v>73</v>
          </cell>
          <cell r="AM2">
            <v>3725</v>
          </cell>
          <cell r="AN2">
            <v>2.4778226791549769</v>
          </cell>
          <cell r="AO2">
            <v>3.7250000000000001</v>
          </cell>
        </row>
        <row r="3">
          <cell r="AE3">
            <v>200461</v>
          </cell>
          <cell r="AF3">
            <v>15</v>
          </cell>
          <cell r="AG3">
            <v>0</v>
          </cell>
          <cell r="AH3" t="str">
            <v>C</v>
          </cell>
          <cell r="AI3" t="str">
            <v>RCP</v>
          </cell>
          <cell r="AJ3" t="str">
            <v xml:space="preserve"> </v>
          </cell>
          <cell r="AK3">
            <v>63.72447121281904</v>
          </cell>
          <cell r="AL3">
            <v>33</v>
          </cell>
          <cell r="AM3">
            <v>3685</v>
          </cell>
          <cell r="AN3">
            <v>1.4827583764730641</v>
          </cell>
          <cell r="AO3">
            <v>3.6850000000000001</v>
          </cell>
        </row>
        <row r="4">
          <cell r="AE4">
            <v>166265</v>
          </cell>
          <cell r="AF4">
            <v>24</v>
          </cell>
          <cell r="AG4">
            <v>0</v>
          </cell>
          <cell r="AH4" t="str">
            <v>C</v>
          </cell>
          <cell r="AI4" t="str">
            <v>RCP</v>
          </cell>
          <cell r="AJ4" t="str">
            <v xml:space="preserve"> </v>
          </cell>
          <cell r="AK4">
            <v>329.25098741153499</v>
          </cell>
          <cell r="AL4">
            <v>132</v>
          </cell>
          <cell r="AM4">
            <v>3784</v>
          </cell>
          <cell r="AN4">
            <v>1.451946940166752</v>
          </cell>
          <cell r="AO4">
            <v>3.7839999999999998</v>
          </cell>
        </row>
        <row r="5">
          <cell r="AE5">
            <v>9999</v>
          </cell>
          <cell r="AF5">
            <v>30</v>
          </cell>
          <cell r="AG5">
            <v>0</v>
          </cell>
          <cell r="AH5" t="str">
            <v>C</v>
          </cell>
          <cell r="AI5" t="str">
            <v>RCP</v>
          </cell>
          <cell r="AJ5" t="str">
            <v xml:space="preserve"> </v>
          </cell>
          <cell r="AK5">
            <v>89.434490121603872</v>
          </cell>
          <cell r="AL5">
            <v>29</v>
          </cell>
          <cell r="AM5">
            <v>3681</v>
          </cell>
          <cell r="AN5">
            <v>1.1706804347994899</v>
          </cell>
          <cell r="AO5">
            <v>3.681</v>
          </cell>
        </row>
        <row r="6">
          <cell r="AE6">
            <v>93009</v>
          </cell>
          <cell r="AF6">
            <v>42</v>
          </cell>
          <cell r="AG6">
            <v>0</v>
          </cell>
          <cell r="AH6" t="str">
            <v>C</v>
          </cell>
          <cell r="AI6" t="str">
            <v>RCP</v>
          </cell>
          <cell r="AJ6" t="str">
            <v xml:space="preserve"> </v>
          </cell>
          <cell r="AK6">
            <v>20.010121653844472</v>
          </cell>
          <cell r="AL6">
            <v>64</v>
          </cell>
          <cell r="AM6">
            <v>3716</v>
          </cell>
          <cell r="AN6">
            <v>2.787402167460832</v>
          </cell>
          <cell r="AO6">
            <v>3.7160000000000002</v>
          </cell>
        </row>
        <row r="7">
          <cell r="AE7">
            <v>84738</v>
          </cell>
          <cell r="AF7">
            <v>60</v>
          </cell>
          <cell r="AG7">
            <v>96</v>
          </cell>
          <cell r="AH7" t="str">
            <v>R</v>
          </cell>
          <cell r="AI7" t="str">
            <v>RCP</v>
          </cell>
          <cell r="AJ7" t="str">
            <v xml:space="preserve"> </v>
          </cell>
          <cell r="AK7">
            <v>97.891407102424495</v>
          </cell>
          <cell r="AL7">
            <v>54</v>
          </cell>
          <cell r="AM7">
            <v>3706</v>
          </cell>
          <cell r="AN7">
            <v>2.4649160115482212</v>
          </cell>
          <cell r="AO7">
            <v>3.706</v>
          </cell>
        </row>
        <row r="8">
          <cell r="AE8">
            <v>103819</v>
          </cell>
          <cell r="AF8">
            <v>24</v>
          </cell>
          <cell r="AG8">
            <v>0</v>
          </cell>
          <cell r="AH8" t="str">
            <v>C</v>
          </cell>
          <cell r="AI8" t="str">
            <v>RCP</v>
          </cell>
          <cell r="AJ8" t="str">
            <v xml:space="preserve"> </v>
          </cell>
          <cell r="AK8">
            <v>196.68974808481869</v>
          </cell>
          <cell r="AL8">
            <v>61</v>
          </cell>
          <cell r="AM8">
            <v>3713</v>
          </cell>
          <cell r="AN8">
            <v>2.688670991811692</v>
          </cell>
          <cell r="AO8">
            <v>3.7130000000000001</v>
          </cell>
        </row>
        <row r="9">
          <cell r="AE9">
            <v>206830</v>
          </cell>
          <cell r="AF9">
            <v>15</v>
          </cell>
          <cell r="AG9">
            <v>0</v>
          </cell>
          <cell r="AH9" t="str">
            <v>C</v>
          </cell>
          <cell r="AI9" t="str">
            <v>CMP</v>
          </cell>
          <cell r="AJ9" t="str">
            <v xml:space="preserve"> </v>
          </cell>
          <cell r="AK9">
            <v>19.37016161106316</v>
          </cell>
          <cell r="AL9">
            <v>104</v>
          </cell>
          <cell r="AM9">
            <v>3756</v>
          </cell>
          <cell r="AN9">
            <v>2.7751602247546932</v>
          </cell>
          <cell r="AO9">
            <v>3.7559999999999998</v>
          </cell>
        </row>
        <row r="10">
          <cell r="AE10">
            <v>189205</v>
          </cell>
          <cell r="AF10">
            <v>0</v>
          </cell>
          <cell r="AG10">
            <v>0</v>
          </cell>
          <cell r="AH10" t="str">
            <v>C</v>
          </cell>
          <cell r="AI10" t="str">
            <v>RCP</v>
          </cell>
          <cell r="AJ10" t="str">
            <v xml:space="preserve"> </v>
          </cell>
          <cell r="AK10">
            <v>76.699058759588212</v>
          </cell>
          <cell r="AL10">
            <v>82</v>
          </cell>
          <cell r="AM10">
            <v>3734</v>
          </cell>
          <cell r="AN10">
            <v>2.841630252734193</v>
          </cell>
          <cell r="AO10">
            <v>3.734</v>
          </cell>
        </row>
        <row r="11">
          <cell r="AE11">
            <v>102513</v>
          </cell>
          <cell r="AF11">
            <v>18</v>
          </cell>
          <cell r="AG11">
            <v>0</v>
          </cell>
          <cell r="AH11" t="str">
            <v>C</v>
          </cell>
          <cell r="AI11" t="str">
            <v>RCP</v>
          </cell>
          <cell r="AJ11" t="str">
            <v xml:space="preserve"> </v>
          </cell>
          <cell r="AK11">
            <v>105.9454246646701</v>
          </cell>
          <cell r="AL11">
            <v>233</v>
          </cell>
          <cell r="AM11">
            <v>3885</v>
          </cell>
          <cell r="AN11">
            <v>0.25378890160106948</v>
          </cell>
          <cell r="AO11">
            <v>3.8849999999999998</v>
          </cell>
        </row>
        <row r="12">
          <cell r="AE12">
            <v>106189</v>
          </cell>
          <cell r="AF12">
            <v>54</v>
          </cell>
          <cell r="AG12">
            <v>0</v>
          </cell>
          <cell r="AH12" t="str">
            <v>C</v>
          </cell>
          <cell r="AI12" t="str">
            <v>CMP</v>
          </cell>
          <cell r="AJ12" t="str">
            <v xml:space="preserve"> </v>
          </cell>
          <cell r="AK12">
            <v>52.27367947712434</v>
          </cell>
          <cell r="AL12">
            <v>151</v>
          </cell>
          <cell r="AM12">
            <v>3803</v>
          </cell>
          <cell r="AN12">
            <v>0.82130985114485544</v>
          </cell>
          <cell r="AO12">
            <v>3.8029999999999999</v>
          </cell>
        </row>
        <row r="13">
          <cell r="AE13">
            <v>193437</v>
          </cell>
          <cell r="AF13">
            <v>0</v>
          </cell>
          <cell r="AG13">
            <v>0</v>
          </cell>
          <cell r="AH13" t="str">
            <v xml:space="preserve"> </v>
          </cell>
          <cell r="AI13" t="str">
            <v xml:space="preserve"> </v>
          </cell>
          <cell r="AJ13" t="str">
            <v xml:space="preserve"> </v>
          </cell>
          <cell r="AK13">
            <v>82.722487542862993</v>
          </cell>
          <cell r="AL13">
            <v>62</v>
          </cell>
          <cell r="AM13">
            <v>3714</v>
          </cell>
          <cell r="AN13">
            <v>2.6317197386168409</v>
          </cell>
          <cell r="AO13">
            <v>3.714</v>
          </cell>
        </row>
        <row r="14">
          <cell r="AE14">
            <v>101353</v>
          </cell>
          <cell r="AF14">
            <v>48</v>
          </cell>
          <cell r="AG14">
            <v>84</v>
          </cell>
          <cell r="AH14" t="str">
            <v>R</v>
          </cell>
          <cell r="AI14" t="str">
            <v>RCP</v>
          </cell>
          <cell r="AJ14" t="str">
            <v xml:space="preserve"> </v>
          </cell>
          <cell r="AK14">
            <v>50.399580939589818</v>
          </cell>
          <cell r="AL14">
            <v>68</v>
          </cell>
          <cell r="AM14">
            <v>3720</v>
          </cell>
          <cell r="AN14">
            <v>2.8463563107055538</v>
          </cell>
          <cell r="AO14">
            <v>3.72</v>
          </cell>
        </row>
        <row r="15">
          <cell r="AE15">
            <v>14154</v>
          </cell>
          <cell r="AF15">
            <v>15</v>
          </cell>
          <cell r="AG15">
            <v>0</v>
          </cell>
          <cell r="AH15" t="str">
            <v>C</v>
          </cell>
          <cell r="AI15" t="str">
            <v>RCP</v>
          </cell>
          <cell r="AJ15" t="str">
            <v xml:space="preserve"> </v>
          </cell>
          <cell r="AK15">
            <v>49.645187044921613</v>
          </cell>
          <cell r="AL15">
            <v>100</v>
          </cell>
          <cell r="AM15">
            <v>3752</v>
          </cell>
          <cell r="AN15">
            <v>2.8648928018936841</v>
          </cell>
          <cell r="AO15">
            <v>3.7519999999999998</v>
          </cell>
        </row>
        <row r="16">
          <cell r="AE16">
            <v>58343</v>
          </cell>
          <cell r="AF16">
            <v>24</v>
          </cell>
          <cell r="AG16">
            <v>0</v>
          </cell>
          <cell r="AH16" t="str">
            <v>C</v>
          </cell>
          <cell r="AI16" t="str">
            <v>RCP</v>
          </cell>
          <cell r="AJ16" t="str">
            <v xml:space="preserve"> </v>
          </cell>
          <cell r="AK16">
            <v>94.276012518779623</v>
          </cell>
          <cell r="AL16">
            <v>135</v>
          </cell>
          <cell r="AM16">
            <v>3787</v>
          </cell>
          <cell r="AN16">
            <v>1.336885814076429</v>
          </cell>
          <cell r="AO16">
            <v>3.7869999999999999</v>
          </cell>
        </row>
        <row r="17">
          <cell r="AE17">
            <v>193260</v>
          </cell>
          <cell r="AF17">
            <v>0</v>
          </cell>
          <cell r="AG17">
            <v>0</v>
          </cell>
          <cell r="AH17" t="str">
            <v xml:space="preserve"> </v>
          </cell>
          <cell r="AI17" t="str">
            <v xml:space="preserve"> </v>
          </cell>
          <cell r="AJ17" t="str">
            <v xml:space="preserve"> </v>
          </cell>
          <cell r="AK17">
            <v>208.0011057674283</v>
          </cell>
          <cell r="AL17">
            <v>40</v>
          </cell>
          <cell r="AM17">
            <v>3692</v>
          </cell>
          <cell r="AN17">
            <v>1.914684307208989</v>
          </cell>
          <cell r="AO17">
            <v>3.6920000000000002</v>
          </cell>
        </row>
        <row r="18">
          <cell r="AE18">
            <v>189856</v>
          </cell>
          <cell r="AF18">
            <v>36</v>
          </cell>
          <cell r="AG18">
            <v>0</v>
          </cell>
          <cell r="AH18" t="str">
            <v>C</v>
          </cell>
          <cell r="AI18" t="str">
            <v>RCP</v>
          </cell>
          <cell r="AJ18" t="str">
            <v xml:space="preserve"> </v>
          </cell>
          <cell r="AK18">
            <v>62.053668359637143</v>
          </cell>
          <cell r="AL18">
            <v>62</v>
          </cell>
          <cell r="AM18">
            <v>3714</v>
          </cell>
          <cell r="AN18">
            <v>2.6317197386168409</v>
          </cell>
          <cell r="AO18">
            <v>3.714</v>
          </cell>
        </row>
        <row r="19">
          <cell r="AE19">
            <v>142040</v>
          </cell>
          <cell r="AF19">
            <v>15</v>
          </cell>
          <cell r="AG19">
            <v>0</v>
          </cell>
          <cell r="AH19" t="str">
            <v>C</v>
          </cell>
          <cell r="AI19" t="str">
            <v>RCP</v>
          </cell>
          <cell r="AJ19" t="str">
            <v xml:space="preserve"> </v>
          </cell>
          <cell r="AK19">
            <v>127.5035110497038</v>
          </cell>
          <cell r="AL19">
            <v>138</v>
          </cell>
          <cell r="AM19">
            <v>3790</v>
          </cell>
          <cell r="AN19">
            <v>1.251563274171102</v>
          </cell>
          <cell r="AO19">
            <v>3.79</v>
          </cell>
        </row>
        <row r="20">
          <cell r="AE20">
            <v>12997</v>
          </cell>
          <cell r="AF20">
            <v>54</v>
          </cell>
          <cell r="AG20">
            <v>0</v>
          </cell>
          <cell r="AH20" t="str">
            <v>C</v>
          </cell>
          <cell r="AI20" t="str">
            <v>RCP</v>
          </cell>
          <cell r="AJ20" t="str">
            <v xml:space="preserve"> </v>
          </cell>
          <cell r="AK20">
            <v>297.99441060257021</v>
          </cell>
          <cell r="AL20">
            <v>231</v>
          </cell>
          <cell r="AM20">
            <v>3883</v>
          </cell>
          <cell r="AN20">
            <v>0.27721556943981801</v>
          </cell>
          <cell r="AO20">
            <v>3.883</v>
          </cell>
        </row>
        <row r="21">
          <cell r="AE21">
            <v>150083</v>
          </cell>
          <cell r="AF21">
            <v>15</v>
          </cell>
          <cell r="AG21">
            <v>0</v>
          </cell>
          <cell r="AH21" t="str">
            <v>C</v>
          </cell>
          <cell r="AI21" t="str">
            <v>RCP</v>
          </cell>
          <cell r="AJ21" t="str">
            <v xml:space="preserve"> </v>
          </cell>
          <cell r="AK21">
            <v>45.433717798887592</v>
          </cell>
          <cell r="AL21">
            <v>57</v>
          </cell>
          <cell r="AM21">
            <v>3709</v>
          </cell>
          <cell r="AN21">
            <v>2.573950732112968</v>
          </cell>
          <cell r="AO21">
            <v>3.7090000000000001</v>
          </cell>
        </row>
        <row r="22">
          <cell r="AE22">
            <v>133129</v>
          </cell>
          <cell r="AF22">
            <v>18</v>
          </cell>
          <cell r="AG22">
            <v>0</v>
          </cell>
          <cell r="AH22" t="str">
            <v>C</v>
          </cell>
          <cell r="AI22" t="str">
            <v>RCP</v>
          </cell>
          <cell r="AJ22" t="str">
            <v xml:space="preserve"> </v>
          </cell>
          <cell r="AK22">
            <v>111.18587346616241</v>
          </cell>
          <cell r="AL22">
            <v>170</v>
          </cell>
          <cell r="AM22">
            <v>3822</v>
          </cell>
          <cell r="AN22">
            <v>0.64423336560003008</v>
          </cell>
          <cell r="AO22">
            <v>3.8220000000000001</v>
          </cell>
        </row>
        <row r="23">
          <cell r="AE23">
            <v>71947</v>
          </cell>
          <cell r="AF23">
            <v>24</v>
          </cell>
          <cell r="AG23">
            <v>0</v>
          </cell>
          <cell r="AH23" t="str">
            <v>C</v>
          </cell>
          <cell r="AI23" t="str">
            <v>RCP</v>
          </cell>
          <cell r="AJ23" t="str">
            <v xml:space="preserve"> </v>
          </cell>
          <cell r="AK23">
            <v>60.70889309369614</v>
          </cell>
          <cell r="AL23">
            <v>105</v>
          </cell>
          <cell r="AM23">
            <v>3757</v>
          </cell>
          <cell r="AN23">
            <v>2.638704213655013</v>
          </cell>
          <cell r="AO23">
            <v>3.7570000000000001</v>
          </cell>
        </row>
        <row r="24">
          <cell r="AE24">
            <v>56710</v>
          </cell>
          <cell r="AF24">
            <v>48</v>
          </cell>
          <cell r="AG24">
            <v>0</v>
          </cell>
          <cell r="AH24" t="str">
            <v>C</v>
          </cell>
          <cell r="AI24" t="str">
            <v>RCP</v>
          </cell>
          <cell r="AJ24" t="str">
            <v xml:space="preserve"> </v>
          </cell>
          <cell r="AK24">
            <v>96.115896559168974</v>
          </cell>
          <cell r="AL24">
            <v>141</v>
          </cell>
          <cell r="AM24">
            <v>3793</v>
          </cell>
          <cell r="AN24">
            <v>1.1236244671279889</v>
          </cell>
          <cell r="AO24">
            <v>3.7930000000000001</v>
          </cell>
        </row>
        <row r="25">
          <cell r="AE25">
            <v>109161</v>
          </cell>
          <cell r="AF25">
            <v>66</v>
          </cell>
          <cell r="AG25">
            <v>0</v>
          </cell>
          <cell r="AH25" t="str">
            <v>C</v>
          </cell>
          <cell r="AI25" t="str">
            <v>RCP</v>
          </cell>
          <cell r="AJ25" t="str">
            <v xml:space="preserve"> </v>
          </cell>
          <cell r="AK25">
            <v>25.538266318606041</v>
          </cell>
          <cell r="AL25">
            <v>153</v>
          </cell>
          <cell r="AM25">
            <v>3805</v>
          </cell>
          <cell r="AN25">
            <v>0.75933113873996216</v>
          </cell>
          <cell r="AO25">
            <v>3.8050000000000002</v>
          </cell>
        </row>
        <row r="26">
          <cell r="AE26">
            <v>5547</v>
          </cell>
          <cell r="AF26">
            <v>15</v>
          </cell>
          <cell r="AG26">
            <v>0</v>
          </cell>
          <cell r="AH26" t="str">
            <v>C</v>
          </cell>
          <cell r="AI26" t="str">
            <v>RCP</v>
          </cell>
          <cell r="AJ26" t="str">
            <v xml:space="preserve"> </v>
          </cell>
          <cell r="AK26">
            <v>223.81214974395741</v>
          </cell>
          <cell r="AL26">
            <v>104</v>
          </cell>
          <cell r="AM26">
            <v>3756</v>
          </cell>
          <cell r="AN26">
            <v>2.7751602247546932</v>
          </cell>
          <cell r="AO26">
            <v>3.7559999999999998</v>
          </cell>
        </row>
        <row r="27">
          <cell r="AE27">
            <v>98662</v>
          </cell>
          <cell r="AF27">
            <v>24</v>
          </cell>
          <cell r="AG27">
            <v>0</v>
          </cell>
          <cell r="AH27" t="str">
            <v>C</v>
          </cell>
          <cell r="AI27" t="str">
            <v>RCP</v>
          </cell>
          <cell r="AJ27" t="str">
            <v xml:space="preserve"> </v>
          </cell>
          <cell r="AK27">
            <v>209.37001386787739</v>
          </cell>
          <cell r="AL27">
            <v>169</v>
          </cell>
          <cell r="AM27">
            <v>3821</v>
          </cell>
          <cell r="AN27">
            <v>0.57004891743997632</v>
          </cell>
          <cell r="AO27">
            <v>3.8210000000000002</v>
          </cell>
        </row>
        <row r="28">
          <cell r="AE28">
            <v>90928</v>
          </cell>
          <cell r="AF28">
            <v>18</v>
          </cell>
          <cell r="AG28">
            <v>0</v>
          </cell>
          <cell r="AH28" t="str">
            <v>C</v>
          </cell>
          <cell r="AI28" t="str">
            <v>CMP</v>
          </cell>
          <cell r="AJ28" t="str">
            <v xml:space="preserve"> </v>
          </cell>
          <cell r="AK28">
            <v>22.68278717115253</v>
          </cell>
          <cell r="AL28">
            <v>114</v>
          </cell>
          <cell r="AM28">
            <v>3766</v>
          </cell>
          <cell r="AN28">
            <v>2.125138127943091</v>
          </cell>
          <cell r="AO28">
            <v>3.766</v>
          </cell>
        </row>
        <row r="29">
          <cell r="AE29">
            <v>132085</v>
          </cell>
          <cell r="AF29">
            <v>15</v>
          </cell>
          <cell r="AG29">
            <v>0</v>
          </cell>
          <cell r="AH29" t="str">
            <v>C</v>
          </cell>
          <cell r="AI29" t="str">
            <v>RCP</v>
          </cell>
          <cell r="AJ29" t="str">
            <v xml:space="preserve"> </v>
          </cell>
          <cell r="AK29">
            <v>41.003899429567987</v>
          </cell>
          <cell r="AL29">
            <v>179</v>
          </cell>
          <cell r="AM29">
            <v>3831</v>
          </cell>
          <cell r="AN29">
            <v>0.52710002640037601</v>
          </cell>
          <cell r="AO29">
            <v>3.831</v>
          </cell>
        </row>
        <row r="30">
          <cell r="AE30">
            <v>76103</v>
          </cell>
          <cell r="AF30">
            <v>18</v>
          </cell>
          <cell r="AG30">
            <v>0</v>
          </cell>
          <cell r="AH30" t="str">
            <v>C</v>
          </cell>
          <cell r="AI30" t="str">
            <v>RCP</v>
          </cell>
          <cell r="AJ30" t="str">
            <v xml:space="preserve"> </v>
          </cell>
          <cell r="AK30">
            <v>45.310910096067857</v>
          </cell>
          <cell r="AL30">
            <v>62</v>
          </cell>
          <cell r="AM30">
            <v>3714</v>
          </cell>
          <cell r="AN30">
            <v>2.6317197386168409</v>
          </cell>
          <cell r="AO30">
            <v>3.714</v>
          </cell>
        </row>
        <row r="31">
          <cell r="AE31">
            <v>111863</v>
          </cell>
          <cell r="AF31">
            <v>15</v>
          </cell>
          <cell r="AG31">
            <v>0</v>
          </cell>
          <cell r="AH31" t="str">
            <v>C</v>
          </cell>
          <cell r="AI31" t="str">
            <v>RCP</v>
          </cell>
          <cell r="AJ31" t="str">
            <v xml:space="preserve"> </v>
          </cell>
          <cell r="AK31">
            <v>74.108290224939495</v>
          </cell>
          <cell r="AL31">
            <v>145</v>
          </cell>
          <cell r="AM31">
            <v>3797</v>
          </cell>
          <cell r="AN31">
            <v>0.90337236643616425</v>
          </cell>
          <cell r="AO31">
            <v>3.7970000000000002</v>
          </cell>
        </row>
        <row r="32">
          <cell r="AE32">
            <v>183943</v>
          </cell>
          <cell r="AF32">
            <v>0</v>
          </cell>
          <cell r="AG32">
            <v>0</v>
          </cell>
          <cell r="AH32" t="str">
            <v>Z</v>
          </cell>
          <cell r="AI32" t="str">
            <v>XXX</v>
          </cell>
          <cell r="AJ32" t="str">
            <v xml:space="preserve"> </v>
          </cell>
          <cell r="AK32">
            <v>25.827496796044279</v>
          </cell>
          <cell r="AL32">
            <v>80</v>
          </cell>
          <cell r="AM32">
            <v>3732</v>
          </cell>
          <cell r="AN32">
            <v>2.8455627137493171</v>
          </cell>
          <cell r="AO32">
            <v>3.7320000000000002</v>
          </cell>
        </row>
        <row r="33">
          <cell r="AE33">
            <v>86944</v>
          </cell>
          <cell r="AF33">
            <v>30</v>
          </cell>
          <cell r="AG33">
            <v>0</v>
          </cell>
          <cell r="AH33" t="str">
            <v>C</v>
          </cell>
          <cell r="AI33" t="str">
            <v>RCP</v>
          </cell>
          <cell r="AJ33" t="str">
            <v xml:space="preserve"> </v>
          </cell>
          <cell r="AK33">
            <v>22.006244903763228</v>
          </cell>
          <cell r="AL33">
            <v>242</v>
          </cell>
          <cell r="AM33">
            <v>3894</v>
          </cell>
          <cell r="AN33">
            <v>0.24207556768078581</v>
          </cell>
          <cell r="AO33">
            <v>3.8940000000000001</v>
          </cell>
        </row>
        <row r="34">
          <cell r="AE34">
            <v>187646</v>
          </cell>
          <cell r="AF34">
            <v>24</v>
          </cell>
          <cell r="AG34">
            <v>0</v>
          </cell>
          <cell r="AH34" t="str">
            <v>C</v>
          </cell>
          <cell r="AI34" t="str">
            <v>RCP</v>
          </cell>
          <cell r="AJ34" t="str">
            <v xml:space="preserve"> </v>
          </cell>
          <cell r="AK34">
            <v>27.111991388763851</v>
          </cell>
          <cell r="AL34">
            <v>74</v>
          </cell>
          <cell r="AM34">
            <v>3726</v>
          </cell>
          <cell r="AN34">
            <v>2.5845595025149288</v>
          </cell>
          <cell r="AO34">
            <v>3.726</v>
          </cell>
        </row>
        <row r="35">
          <cell r="AE35">
            <v>78303</v>
          </cell>
          <cell r="AF35">
            <v>15</v>
          </cell>
          <cell r="AG35">
            <v>0</v>
          </cell>
          <cell r="AH35" t="str">
            <v>C</v>
          </cell>
          <cell r="AI35" t="str">
            <v>RCP</v>
          </cell>
          <cell r="AJ35" t="str">
            <v xml:space="preserve"> </v>
          </cell>
          <cell r="AK35">
            <v>134.69482043099291</v>
          </cell>
          <cell r="AL35">
            <v>113</v>
          </cell>
          <cell r="AM35">
            <v>3765</v>
          </cell>
          <cell r="AN35">
            <v>2.2841886714015511</v>
          </cell>
          <cell r="AO35">
            <v>3.7650000000000001</v>
          </cell>
        </row>
        <row r="36">
          <cell r="AE36">
            <v>112641</v>
          </cell>
          <cell r="AF36">
            <v>12</v>
          </cell>
          <cell r="AG36">
            <v>0</v>
          </cell>
          <cell r="AH36" t="str">
            <v>C</v>
          </cell>
          <cell r="AI36" t="str">
            <v>VCP</v>
          </cell>
          <cell r="AJ36" t="str">
            <v xml:space="preserve"> </v>
          </cell>
          <cell r="AK36">
            <v>26.239314177214251</v>
          </cell>
          <cell r="AL36">
            <v>53</v>
          </cell>
          <cell r="AM36">
            <v>3705</v>
          </cell>
          <cell r="AN36">
            <v>2.3797356888231169</v>
          </cell>
          <cell r="AO36">
            <v>3.7050000000000001</v>
          </cell>
        </row>
        <row r="37">
          <cell r="AE37">
            <v>64804</v>
          </cell>
          <cell r="AF37">
            <v>15</v>
          </cell>
          <cell r="AG37">
            <v>0</v>
          </cell>
          <cell r="AH37" t="str">
            <v>C</v>
          </cell>
          <cell r="AI37" t="str">
            <v>RCP</v>
          </cell>
          <cell r="AJ37" t="str">
            <v xml:space="preserve"> </v>
          </cell>
          <cell r="AK37">
            <v>30.918072810723881</v>
          </cell>
          <cell r="AL37">
            <v>87</v>
          </cell>
          <cell r="AM37">
            <v>3739</v>
          </cell>
          <cell r="AN37">
            <v>2.8773842096586661</v>
          </cell>
          <cell r="AO37">
            <v>3.7389999999999999</v>
          </cell>
        </row>
        <row r="38">
          <cell r="AE38">
            <v>85343</v>
          </cell>
          <cell r="AF38">
            <v>24</v>
          </cell>
          <cell r="AG38">
            <v>0</v>
          </cell>
          <cell r="AH38" t="str">
            <v>C</v>
          </cell>
          <cell r="AI38" t="str">
            <v>RCP</v>
          </cell>
          <cell r="AJ38" t="str">
            <v xml:space="preserve"> </v>
          </cell>
          <cell r="AK38">
            <v>24.838603318020191</v>
          </cell>
          <cell r="AL38">
            <v>39</v>
          </cell>
          <cell r="AM38">
            <v>3691</v>
          </cell>
          <cell r="AN38">
            <v>1.729759414509966</v>
          </cell>
          <cell r="AO38">
            <v>3.6909999999999998</v>
          </cell>
        </row>
        <row r="39">
          <cell r="AE39">
            <v>190604</v>
          </cell>
          <cell r="AF39">
            <v>15</v>
          </cell>
          <cell r="AG39">
            <v>0</v>
          </cell>
          <cell r="AH39" t="str">
            <v>C</v>
          </cell>
          <cell r="AI39" t="str">
            <v>RCP</v>
          </cell>
          <cell r="AJ39" t="str">
            <v xml:space="preserve"> </v>
          </cell>
          <cell r="AK39">
            <v>107.83884181057481</v>
          </cell>
          <cell r="AL39">
            <v>130</v>
          </cell>
          <cell r="AM39">
            <v>3782</v>
          </cell>
          <cell r="AN39">
            <v>1.5593370332794469</v>
          </cell>
          <cell r="AO39">
            <v>3.782</v>
          </cell>
        </row>
        <row r="40">
          <cell r="AE40">
            <v>137514</v>
          </cell>
          <cell r="AF40">
            <v>60</v>
          </cell>
          <cell r="AG40">
            <v>0</v>
          </cell>
          <cell r="AH40" t="str">
            <v>C</v>
          </cell>
          <cell r="AI40" t="str">
            <v>CMP</v>
          </cell>
          <cell r="AJ40" t="str">
            <v xml:space="preserve"> </v>
          </cell>
          <cell r="AK40">
            <v>111.1367626056044</v>
          </cell>
          <cell r="AL40">
            <v>148</v>
          </cell>
          <cell r="AM40">
            <v>3800</v>
          </cell>
          <cell r="AN40">
            <v>0.8238378190410458</v>
          </cell>
          <cell r="AO40">
            <v>3.8</v>
          </cell>
        </row>
        <row r="41">
          <cell r="AE41">
            <v>137818</v>
          </cell>
          <cell r="AF41">
            <v>60</v>
          </cell>
          <cell r="AG41">
            <v>0</v>
          </cell>
          <cell r="AH41" t="str">
            <v>C</v>
          </cell>
          <cell r="AI41" t="str">
            <v>RCP</v>
          </cell>
          <cell r="AJ41" t="str">
            <v xml:space="preserve"> </v>
          </cell>
          <cell r="AK41">
            <v>248.7570123950286</v>
          </cell>
          <cell r="AL41">
            <v>127</v>
          </cell>
          <cell r="AM41">
            <v>3779</v>
          </cell>
          <cell r="AN41">
            <v>1.5969178577611269</v>
          </cell>
          <cell r="AO41">
            <v>3.7789999999999999</v>
          </cell>
        </row>
        <row r="42">
          <cell r="AE42">
            <v>99869</v>
          </cell>
          <cell r="AF42">
            <v>30</v>
          </cell>
          <cell r="AG42">
            <v>0</v>
          </cell>
          <cell r="AH42" t="str">
            <v>C</v>
          </cell>
          <cell r="AI42" t="str">
            <v>RCP</v>
          </cell>
          <cell r="AJ42" t="str">
            <v xml:space="preserve"> </v>
          </cell>
          <cell r="AK42">
            <v>208.10974963859869</v>
          </cell>
          <cell r="AL42">
            <v>225</v>
          </cell>
          <cell r="AM42">
            <v>3877</v>
          </cell>
          <cell r="AN42">
            <v>0.32406890511833808</v>
          </cell>
          <cell r="AO42">
            <v>3.8769999999999998</v>
          </cell>
        </row>
        <row r="43">
          <cell r="AE43">
            <v>12332</v>
          </cell>
          <cell r="AF43">
            <v>48</v>
          </cell>
          <cell r="AG43">
            <v>0</v>
          </cell>
          <cell r="AH43" t="str">
            <v>C</v>
          </cell>
          <cell r="AI43" t="str">
            <v>RCP</v>
          </cell>
          <cell r="AJ43" t="str">
            <v xml:space="preserve"> </v>
          </cell>
          <cell r="AK43">
            <v>144.4267171024668</v>
          </cell>
          <cell r="AL43">
            <v>188</v>
          </cell>
          <cell r="AM43">
            <v>3840</v>
          </cell>
          <cell r="AN43">
            <v>0.48415113536054832</v>
          </cell>
          <cell r="AO43">
            <v>3.84</v>
          </cell>
        </row>
        <row r="44">
          <cell r="AE44">
            <v>122528</v>
          </cell>
          <cell r="AF44">
            <v>18</v>
          </cell>
          <cell r="AG44">
            <v>0</v>
          </cell>
          <cell r="AH44" t="str">
            <v>C</v>
          </cell>
          <cell r="AI44" t="str">
            <v>RCP</v>
          </cell>
          <cell r="AJ44" t="str">
            <v xml:space="preserve"> </v>
          </cell>
          <cell r="AK44">
            <v>44.973256068254322</v>
          </cell>
          <cell r="AL44">
            <v>82</v>
          </cell>
          <cell r="AM44">
            <v>3734</v>
          </cell>
          <cell r="AN44">
            <v>2.841630252734193</v>
          </cell>
          <cell r="AO44">
            <v>3.734</v>
          </cell>
        </row>
        <row r="45">
          <cell r="AE45">
            <v>82090</v>
          </cell>
          <cell r="AF45">
            <v>60</v>
          </cell>
          <cell r="AG45">
            <v>0</v>
          </cell>
          <cell r="AH45" t="str">
            <v>C</v>
          </cell>
          <cell r="AI45" t="str">
            <v>RCP</v>
          </cell>
          <cell r="AJ45" t="str">
            <v xml:space="preserve"> </v>
          </cell>
          <cell r="AK45">
            <v>84.513083002231582</v>
          </cell>
          <cell r="AL45">
            <v>98</v>
          </cell>
          <cell r="AM45">
            <v>3750</v>
          </cell>
          <cell r="AN45">
            <v>2.696141713936878</v>
          </cell>
          <cell r="AO45">
            <v>3.75</v>
          </cell>
        </row>
        <row r="46">
          <cell r="AE46">
            <v>197238</v>
          </cell>
          <cell r="AF46">
            <v>24</v>
          </cell>
          <cell r="AG46">
            <v>0</v>
          </cell>
          <cell r="AH46" t="str">
            <v>C</v>
          </cell>
          <cell r="AI46" t="str">
            <v>RCP</v>
          </cell>
          <cell r="AJ46" t="str">
            <v xml:space="preserve"> </v>
          </cell>
          <cell r="AK46">
            <v>25.22284335062545</v>
          </cell>
          <cell r="AL46">
            <v>82</v>
          </cell>
          <cell r="AM46">
            <v>3734</v>
          </cell>
          <cell r="AN46">
            <v>2.841630252734193</v>
          </cell>
          <cell r="AO46">
            <v>3.734</v>
          </cell>
        </row>
        <row r="47">
          <cell r="AE47">
            <v>120235</v>
          </cell>
          <cell r="AF47">
            <v>108</v>
          </cell>
          <cell r="AG47">
            <v>132</v>
          </cell>
          <cell r="AH47" t="str">
            <v>R</v>
          </cell>
          <cell r="AI47" t="str">
            <v>RCP</v>
          </cell>
          <cell r="AJ47" t="str">
            <v xml:space="preserve"> </v>
          </cell>
          <cell r="AK47">
            <v>70.192279650677975</v>
          </cell>
          <cell r="AL47">
            <v>41</v>
          </cell>
          <cell r="AM47">
            <v>3693</v>
          </cell>
          <cell r="AN47">
            <v>1.8987247899973281</v>
          </cell>
          <cell r="AO47">
            <v>3.6930000000000001</v>
          </cell>
        </row>
        <row r="48">
          <cell r="AE48">
            <v>27274</v>
          </cell>
          <cell r="AF48">
            <v>36</v>
          </cell>
          <cell r="AG48">
            <v>0</v>
          </cell>
          <cell r="AH48" t="str">
            <v>C</v>
          </cell>
          <cell r="AI48" t="str">
            <v>RCP</v>
          </cell>
          <cell r="AJ48" t="str">
            <v xml:space="preserve"> </v>
          </cell>
          <cell r="AK48">
            <v>126.9565334433414</v>
          </cell>
          <cell r="AL48">
            <v>100</v>
          </cell>
          <cell r="AM48">
            <v>3752</v>
          </cell>
          <cell r="AN48">
            <v>2.8648928018936841</v>
          </cell>
          <cell r="AO48">
            <v>3.7519999999999998</v>
          </cell>
        </row>
        <row r="49">
          <cell r="AE49">
            <v>127394</v>
          </cell>
          <cell r="AF49">
            <v>15</v>
          </cell>
          <cell r="AG49">
            <v>0</v>
          </cell>
          <cell r="AH49" t="str">
            <v>C</v>
          </cell>
          <cell r="AI49" t="str">
            <v>RCP</v>
          </cell>
          <cell r="AJ49" t="str">
            <v xml:space="preserve"> </v>
          </cell>
          <cell r="AK49">
            <v>241.715056176335</v>
          </cell>
          <cell r="AL49">
            <v>142</v>
          </cell>
          <cell r="AM49">
            <v>3794</v>
          </cell>
          <cell r="AN49">
            <v>1.0306401601754891</v>
          </cell>
          <cell r="AO49">
            <v>3.794</v>
          </cell>
        </row>
        <row r="50">
          <cell r="AE50">
            <v>95587</v>
          </cell>
          <cell r="AF50">
            <v>30</v>
          </cell>
          <cell r="AG50">
            <v>0</v>
          </cell>
          <cell r="AH50" t="str">
            <v>C</v>
          </cell>
          <cell r="AI50" t="str">
            <v>RCP</v>
          </cell>
          <cell r="AJ50" t="str">
            <v xml:space="preserve"> </v>
          </cell>
          <cell r="AK50">
            <v>46.131977552323278</v>
          </cell>
          <cell r="AL50">
            <v>79</v>
          </cell>
          <cell r="AM50">
            <v>3731</v>
          </cell>
          <cell r="AN50">
            <v>2.5523479127340791</v>
          </cell>
          <cell r="AO50">
            <v>3.7309999999999999</v>
          </cell>
        </row>
        <row r="51">
          <cell r="AE51">
            <v>193482</v>
          </cell>
          <cell r="AF51">
            <v>15</v>
          </cell>
          <cell r="AG51">
            <v>0</v>
          </cell>
          <cell r="AH51" t="str">
            <v>C</v>
          </cell>
          <cell r="AI51" t="str">
            <v>RCP</v>
          </cell>
          <cell r="AJ51" t="str">
            <v xml:space="preserve"> </v>
          </cell>
          <cell r="AK51">
            <v>121.2797103524706</v>
          </cell>
          <cell r="AL51">
            <v>104</v>
          </cell>
          <cell r="AM51">
            <v>3756</v>
          </cell>
          <cell r="AN51">
            <v>2.7751602247546932</v>
          </cell>
          <cell r="AO51">
            <v>3.7559999999999998</v>
          </cell>
        </row>
        <row r="52">
          <cell r="AE52">
            <v>108360</v>
          </cell>
          <cell r="AF52">
            <v>54</v>
          </cell>
          <cell r="AG52">
            <v>0</v>
          </cell>
          <cell r="AH52" t="str">
            <v>C</v>
          </cell>
          <cell r="AI52" t="str">
            <v>RCP</v>
          </cell>
          <cell r="AJ52" t="str">
            <v xml:space="preserve"> </v>
          </cell>
          <cell r="AK52">
            <v>25.91259291293861</v>
          </cell>
          <cell r="AL52">
            <v>212</v>
          </cell>
          <cell r="AM52">
            <v>3864</v>
          </cell>
          <cell r="AN52">
            <v>0.32639110042306801</v>
          </cell>
          <cell r="AO52">
            <v>3.8639999999999999</v>
          </cell>
        </row>
        <row r="53">
          <cell r="AE53">
            <v>119949</v>
          </cell>
          <cell r="AF53">
            <v>84</v>
          </cell>
          <cell r="AG53">
            <v>84</v>
          </cell>
          <cell r="AH53" t="str">
            <v>R</v>
          </cell>
          <cell r="AI53" t="str">
            <v>RCP</v>
          </cell>
          <cell r="AJ53" t="str">
            <v xml:space="preserve"> </v>
          </cell>
          <cell r="AK53">
            <v>295.38121043336679</v>
          </cell>
          <cell r="AL53">
            <v>57</v>
          </cell>
          <cell r="AM53">
            <v>3709</v>
          </cell>
          <cell r="AN53">
            <v>2.573950732112968</v>
          </cell>
          <cell r="AO53">
            <v>3.7090000000000001</v>
          </cell>
        </row>
        <row r="54">
          <cell r="AE54">
            <v>127232</v>
          </cell>
          <cell r="AF54">
            <v>36</v>
          </cell>
          <cell r="AG54">
            <v>0</v>
          </cell>
          <cell r="AH54" t="str">
            <v>C</v>
          </cell>
          <cell r="AI54" t="str">
            <v>RCP</v>
          </cell>
          <cell r="AJ54" t="str">
            <v xml:space="preserve"> </v>
          </cell>
          <cell r="AK54">
            <v>32.157769339684982</v>
          </cell>
          <cell r="AL54">
            <v>117</v>
          </cell>
          <cell r="AM54">
            <v>3769</v>
          </cell>
          <cell r="AN54">
            <v>2.0039480879699201</v>
          </cell>
          <cell r="AO54">
            <v>3.7690000000000001</v>
          </cell>
        </row>
        <row r="55">
          <cell r="AE55">
            <v>47048</v>
          </cell>
          <cell r="AF55">
            <v>54</v>
          </cell>
          <cell r="AG55">
            <v>0</v>
          </cell>
          <cell r="AH55" t="str">
            <v>C</v>
          </cell>
          <cell r="AI55" t="str">
            <v>CMP</v>
          </cell>
          <cell r="AJ55" t="str">
            <v xml:space="preserve"> </v>
          </cell>
          <cell r="AK55">
            <v>220.15963638824661</v>
          </cell>
          <cell r="AL55">
            <v>140</v>
          </cell>
          <cell r="AM55">
            <v>3792</v>
          </cell>
          <cell r="AN55">
            <v>1.155694587867643</v>
          </cell>
          <cell r="AO55">
            <v>3.7919999999999998</v>
          </cell>
        </row>
        <row r="56">
          <cell r="AE56">
            <v>112589</v>
          </cell>
          <cell r="AF56">
            <v>15</v>
          </cell>
          <cell r="AG56">
            <v>0</v>
          </cell>
          <cell r="AH56" t="str">
            <v>C</v>
          </cell>
          <cell r="AI56" t="str">
            <v>RCP</v>
          </cell>
          <cell r="AJ56" t="str">
            <v xml:space="preserve"> </v>
          </cell>
          <cell r="AK56">
            <v>42.821799508655623</v>
          </cell>
          <cell r="AL56">
            <v>46</v>
          </cell>
          <cell r="AM56">
            <v>3698</v>
          </cell>
          <cell r="AN56">
            <v>2.3398205472280571</v>
          </cell>
          <cell r="AO56">
            <v>3.698</v>
          </cell>
        </row>
        <row r="57">
          <cell r="AE57">
            <v>71319</v>
          </cell>
          <cell r="AF57">
            <v>15</v>
          </cell>
          <cell r="AG57">
            <v>0</v>
          </cell>
          <cell r="AH57" t="str">
            <v>C</v>
          </cell>
          <cell r="AI57" t="str">
            <v>RCP</v>
          </cell>
          <cell r="AJ57" t="str">
            <v xml:space="preserve"> </v>
          </cell>
          <cell r="AK57">
            <v>130.3408949804008</v>
          </cell>
          <cell r="AL57">
            <v>146</v>
          </cell>
          <cell r="AM57">
            <v>3798</v>
          </cell>
          <cell r="AN57">
            <v>0.84481801309127469</v>
          </cell>
          <cell r="AO57">
            <v>3.798</v>
          </cell>
        </row>
        <row r="58">
          <cell r="AE58">
            <v>72801</v>
          </cell>
          <cell r="AF58">
            <v>18</v>
          </cell>
          <cell r="AG58">
            <v>0</v>
          </cell>
          <cell r="AH58" t="str">
            <v>C</v>
          </cell>
          <cell r="AI58" t="str">
            <v>RCP</v>
          </cell>
          <cell r="AJ58" t="str">
            <v xml:space="preserve"> </v>
          </cell>
          <cell r="AK58">
            <v>289.99392566358301</v>
          </cell>
          <cell r="AL58">
            <v>100</v>
          </cell>
          <cell r="AM58">
            <v>3752</v>
          </cell>
          <cell r="AN58">
            <v>2.8648928018936841</v>
          </cell>
          <cell r="AO58">
            <v>3.7519999999999998</v>
          </cell>
        </row>
        <row r="59">
          <cell r="AE59">
            <v>142821</v>
          </cell>
          <cell r="AF59">
            <v>24</v>
          </cell>
          <cell r="AG59">
            <v>0</v>
          </cell>
          <cell r="AH59" t="str">
            <v>C</v>
          </cell>
          <cell r="AI59" t="str">
            <v>RCP</v>
          </cell>
          <cell r="AJ59" t="str">
            <v xml:space="preserve"> </v>
          </cell>
          <cell r="AK59">
            <v>37.436739636543308</v>
          </cell>
          <cell r="AL59">
            <v>55</v>
          </cell>
          <cell r="AM59">
            <v>3707</v>
          </cell>
          <cell r="AN59">
            <v>2.5607460330435989</v>
          </cell>
          <cell r="AO59">
            <v>3.7069999999999999</v>
          </cell>
        </row>
        <row r="60">
          <cell r="AE60">
            <v>70403</v>
          </cell>
          <cell r="AF60">
            <v>18</v>
          </cell>
          <cell r="AG60">
            <v>0</v>
          </cell>
          <cell r="AH60" t="str">
            <v>C</v>
          </cell>
          <cell r="AI60" t="str">
            <v>RCP</v>
          </cell>
          <cell r="AJ60" t="str">
            <v xml:space="preserve"> </v>
          </cell>
          <cell r="AK60">
            <v>129.45274657531169</v>
          </cell>
          <cell r="AL60">
            <v>138</v>
          </cell>
          <cell r="AM60">
            <v>3790</v>
          </cell>
          <cell r="AN60">
            <v>1.251563274171102</v>
          </cell>
          <cell r="AO60">
            <v>3.79</v>
          </cell>
        </row>
        <row r="61">
          <cell r="AE61">
            <v>134403</v>
          </cell>
          <cell r="AF61">
            <v>36</v>
          </cell>
          <cell r="AG61">
            <v>0</v>
          </cell>
          <cell r="AH61" t="str">
            <v>C</v>
          </cell>
          <cell r="AI61" t="str">
            <v>CMP</v>
          </cell>
          <cell r="AJ61" t="str">
            <v xml:space="preserve"> </v>
          </cell>
          <cell r="AK61">
            <v>67.148510182304832</v>
          </cell>
          <cell r="AL61">
            <v>43</v>
          </cell>
          <cell r="AM61">
            <v>3695</v>
          </cell>
          <cell r="AN61">
            <v>2.0141172795422349</v>
          </cell>
          <cell r="AO61">
            <v>3.6949999999999998</v>
          </cell>
        </row>
        <row r="62">
          <cell r="AE62">
            <v>135953</v>
          </cell>
          <cell r="AF62">
            <v>24</v>
          </cell>
          <cell r="AG62">
            <v>0</v>
          </cell>
          <cell r="AH62" t="str">
            <v>C</v>
          </cell>
          <cell r="AI62" t="str">
            <v>RCP</v>
          </cell>
          <cell r="AJ62" t="str">
            <v xml:space="preserve"> </v>
          </cell>
          <cell r="AK62">
            <v>196.16121925689859</v>
          </cell>
          <cell r="AL62">
            <v>135</v>
          </cell>
          <cell r="AM62">
            <v>3787</v>
          </cell>
          <cell r="AN62">
            <v>1.336885814076429</v>
          </cell>
          <cell r="AO62">
            <v>3.7869999999999999</v>
          </cell>
        </row>
        <row r="63">
          <cell r="AE63">
            <v>84328</v>
          </cell>
          <cell r="AF63">
            <v>15</v>
          </cell>
          <cell r="AG63">
            <v>0</v>
          </cell>
          <cell r="AH63" t="str">
            <v>C</v>
          </cell>
          <cell r="AI63" t="str">
            <v>RCP</v>
          </cell>
          <cell r="AJ63" t="str">
            <v xml:space="preserve"> </v>
          </cell>
          <cell r="AK63">
            <v>310.41990137405372</v>
          </cell>
          <cell r="AL63">
            <v>124</v>
          </cell>
          <cell r="AM63">
            <v>3776</v>
          </cell>
          <cell r="AN63">
            <v>1.570043178060347</v>
          </cell>
          <cell r="AO63">
            <v>3.7759999999999998</v>
          </cell>
        </row>
        <row r="64">
          <cell r="AE64">
            <v>154908</v>
          </cell>
          <cell r="AF64">
            <v>30</v>
          </cell>
          <cell r="AG64">
            <v>0</v>
          </cell>
          <cell r="AH64" t="str">
            <v>C</v>
          </cell>
          <cell r="AI64" t="str">
            <v>RCP</v>
          </cell>
          <cell r="AJ64" t="str">
            <v xml:space="preserve"> </v>
          </cell>
          <cell r="AK64">
            <v>23.04364745086183</v>
          </cell>
          <cell r="AL64">
            <v>184</v>
          </cell>
          <cell r="AM64">
            <v>3836</v>
          </cell>
          <cell r="AN64">
            <v>0.48024669072094639</v>
          </cell>
          <cell r="AO64">
            <v>3.8359999999999999</v>
          </cell>
        </row>
        <row r="65">
          <cell r="AE65">
            <v>74776</v>
          </cell>
          <cell r="AF65">
            <v>15</v>
          </cell>
          <cell r="AG65">
            <v>0</v>
          </cell>
          <cell r="AH65" t="str">
            <v>C</v>
          </cell>
          <cell r="AI65" t="str">
            <v>RCP</v>
          </cell>
          <cell r="AJ65" t="str">
            <v xml:space="preserve"> </v>
          </cell>
          <cell r="AK65">
            <v>25.308008843063192</v>
          </cell>
          <cell r="AL65">
            <v>151</v>
          </cell>
          <cell r="AM65">
            <v>3803</v>
          </cell>
          <cell r="AN65">
            <v>0.82130985114485544</v>
          </cell>
          <cell r="AO65">
            <v>3.8029999999999999</v>
          </cell>
        </row>
        <row r="66">
          <cell r="AE66">
            <v>187737</v>
          </cell>
          <cell r="AF66">
            <v>0</v>
          </cell>
          <cell r="AG66">
            <v>0</v>
          </cell>
          <cell r="AH66" t="str">
            <v xml:space="preserve"> </v>
          </cell>
          <cell r="AI66" t="str">
            <v xml:space="preserve"> </v>
          </cell>
          <cell r="AJ66" t="str">
            <v xml:space="preserve"> </v>
          </cell>
          <cell r="AK66">
            <v>111.3779763850148</v>
          </cell>
          <cell r="AL66">
            <v>255</v>
          </cell>
          <cell r="AM66">
            <v>3907</v>
          </cell>
          <cell r="AN66">
            <v>0.20303112127965051</v>
          </cell>
          <cell r="AO66">
            <v>3.907</v>
          </cell>
        </row>
        <row r="67">
          <cell r="AE67">
            <v>83180</v>
          </cell>
          <cell r="AF67">
            <v>18</v>
          </cell>
          <cell r="AG67">
            <v>0</v>
          </cell>
          <cell r="AH67" t="str">
            <v>C</v>
          </cell>
          <cell r="AI67" t="str">
            <v>RCP</v>
          </cell>
          <cell r="AJ67" t="str">
            <v xml:space="preserve"> </v>
          </cell>
          <cell r="AK67">
            <v>40.093390346992472</v>
          </cell>
          <cell r="AL67">
            <v>110</v>
          </cell>
          <cell r="AM67">
            <v>3762</v>
          </cell>
          <cell r="AN67">
            <v>2.4672285221507302</v>
          </cell>
          <cell r="AO67">
            <v>3.762</v>
          </cell>
        </row>
        <row r="68">
          <cell r="AE68">
            <v>43697</v>
          </cell>
          <cell r="AF68">
            <v>60</v>
          </cell>
          <cell r="AG68">
            <v>0</v>
          </cell>
          <cell r="AH68" t="str">
            <v>C</v>
          </cell>
          <cell r="AI68" t="str">
            <v>RCP</v>
          </cell>
          <cell r="AJ68" t="str">
            <v xml:space="preserve"> </v>
          </cell>
          <cell r="AK68">
            <v>118.9883407613774</v>
          </cell>
          <cell r="AL68">
            <v>225</v>
          </cell>
          <cell r="AM68">
            <v>3877</v>
          </cell>
          <cell r="AN68">
            <v>0.32406890511833808</v>
          </cell>
          <cell r="AO68">
            <v>3.8769999999999998</v>
          </cell>
        </row>
        <row r="69">
          <cell r="AE69">
            <v>201702</v>
          </cell>
          <cell r="AF69">
            <v>0</v>
          </cell>
          <cell r="AG69">
            <v>0</v>
          </cell>
          <cell r="AH69" t="str">
            <v>Z</v>
          </cell>
          <cell r="AI69" t="str">
            <v>XXX</v>
          </cell>
          <cell r="AJ69" t="str">
            <v xml:space="preserve"> </v>
          </cell>
          <cell r="AK69">
            <v>133.83897692060259</v>
          </cell>
          <cell r="AL69">
            <v>60</v>
          </cell>
          <cell r="AM69">
            <v>3712</v>
          </cell>
          <cell r="AN69">
            <v>2.6410418863263958</v>
          </cell>
          <cell r="AO69">
            <v>3.7120000000000002</v>
          </cell>
        </row>
        <row r="70">
          <cell r="AE70">
            <v>63783</v>
          </cell>
          <cell r="AF70">
            <v>36</v>
          </cell>
          <cell r="AG70">
            <v>0</v>
          </cell>
          <cell r="AH70" t="str">
            <v>C</v>
          </cell>
          <cell r="AI70" t="str">
            <v>RCP</v>
          </cell>
          <cell r="AJ70" t="str">
            <v xml:space="preserve"> </v>
          </cell>
          <cell r="AK70">
            <v>34.586986806419397</v>
          </cell>
          <cell r="AL70">
            <v>54</v>
          </cell>
          <cell r="AM70">
            <v>3706</v>
          </cell>
          <cell r="AN70">
            <v>2.4649160115482212</v>
          </cell>
          <cell r="AO70">
            <v>3.706</v>
          </cell>
        </row>
        <row r="71">
          <cell r="AE71">
            <v>39563</v>
          </cell>
          <cell r="AF71">
            <v>18</v>
          </cell>
          <cell r="AG71">
            <v>0</v>
          </cell>
          <cell r="AH71" t="str">
            <v>C</v>
          </cell>
          <cell r="AI71" t="str">
            <v>RCP</v>
          </cell>
          <cell r="AJ71" t="str">
            <v xml:space="preserve"> </v>
          </cell>
          <cell r="AK71">
            <v>25.43012752615655</v>
          </cell>
          <cell r="AL71">
            <v>88</v>
          </cell>
          <cell r="AM71">
            <v>3740</v>
          </cell>
          <cell r="AN71">
            <v>3.0476762112739051</v>
          </cell>
          <cell r="AO71">
            <v>3.74</v>
          </cell>
        </row>
        <row r="72">
          <cell r="AE72">
            <v>6832</v>
          </cell>
          <cell r="AF72">
            <v>12</v>
          </cell>
          <cell r="AG72">
            <v>0</v>
          </cell>
          <cell r="AH72" t="str">
            <v>C</v>
          </cell>
          <cell r="AI72" t="str">
            <v>RCP</v>
          </cell>
          <cell r="AJ72" t="str">
            <v xml:space="preserve"> </v>
          </cell>
          <cell r="AK72">
            <v>19.17191935076654</v>
          </cell>
          <cell r="AL72">
            <v>235</v>
          </cell>
          <cell r="AM72">
            <v>3887</v>
          </cell>
          <cell r="AN72">
            <v>0.28892890335941962</v>
          </cell>
          <cell r="AO72">
            <v>3.887</v>
          </cell>
        </row>
        <row r="73">
          <cell r="AE73">
            <v>54935</v>
          </cell>
          <cell r="AF73">
            <v>15</v>
          </cell>
          <cell r="AG73">
            <v>0</v>
          </cell>
          <cell r="AH73" t="str">
            <v>C</v>
          </cell>
          <cell r="AI73" t="str">
            <v>RCP</v>
          </cell>
          <cell r="AJ73" t="str">
            <v xml:space="preserve"> </v>
          </cell>
          <cell r="AK73">
            <v>37.993019904514362</v>
          </cell>
          <cell r="AL73">
            <v>251</v>
          </cell>
          <cell r="AM73">
            <v>3903</v>
          </cell>
          <cell r="AN73">
            <v>0.20693556592084411</v>
          </cell>
          <cell r="AO73">
            <v>3.903</v>
          </cell>
        </row>
        <row r="74">
          <cell r="AE74">
            <v>27397</v>
          </cell>
          <cell r="AF74">
            <v>24</v>
          </cell>
          <cell r="AG74">
            <v>0</v>
          </cell>
          <cell r="AH74" t="str">
            <v>C</v>
          </cell>
          <cell r="AI74" t="str">
            <v>RCP</v>
          </cell>
          <cell r="AJ74" t="str">
            <v xml:space="preserve"> </v>
          </cell>
          <cell r="AK74">
            <v>229.82699195632969</v>
          </cell>
          <cell r="AL74">
            <v>118</v>
          </cell>
          <cell r="AM74">
            <v>3770</v>
          </cell>
          <cell r="AN74">
            <v>2.091300936371097</v>
          </cell>
          <cell r="AO74">
            <v>3.77</v>
          </cell>
        </row>
        <row r="75">
          <cell r="AE75">
            <v>62387</v>
          </cell>
          <cell r="AF75">
            <v>15</v>
          </cell>
          <cell r="AG75">
            <v>0</v>
          </cell>
          <cell r="AH75" t="str">
            <v>C</v>
          </cell>
          <cell r="AI75" t="str">
            <v>RCP</v>
          </cell>
          <cell r="AJ75" t="str">
            <v xml:space="preserve"> </v>
          </cell>
          <cell r="AK75">
            <v>115.36076147488821</v>
          </cell>
          <cell r="AL75">
            <v>49</v>
          </cell>
          <cell r="AM75">
            <v>3701</v>
          </cell>
          <cell r="AN75">
            <v>2.4224144525306759</v>
          </cell>
          <cell r="AO75">
            <v>3.7010000000000001</v>
          </cell>
        </row>
        <row r="76">
          <cell r="AE76">
            <v>84601</v>
          </cell>
          <cell r="AF76">
            <v>24</v>
          </cell>
          <cell r="AG76">
            <v>0</v>
          </cell>
          <cell r="AH76" t="str">
            <v>C</v>
          </cell>
          <cell r="AI76" t="str">
            <v>RCP</v>
          </cell>
          <cell r="AJ76" t="str">
            <v xml:space="preserve"> </v>
          </cell>
          <cell r="AK76">
            <v>25.330226775048938</v>
          </cell>
          <cell r="AL76">
            <v>113</v>
          </cell>
          <cell r="AM76">
            <v>3765</v>
          </cell>
          <cell r="AN76">
            <v>2.2841886714015511</v>
          </cell>
          <cell r="AO76">
            <v>3.7650000000000001</v>
          </cell>
        </row>
        <row r="77">
          <cell r="AE77">
            <v>38332</v>
          </cell>
          <cell r="AF77">
            <v>54</v>
          </cell>
          <cell r="AG77">
            <v>0</v>
          </cell>
          <cell r="AH77" t="str">
            <v>C</v>
          </cell>
          <cell r="AI77" t="str">
            <v>CMP</v>
          </cell>
          <cell r="AJ77" t="str">
            <v xml:space="preserve"> </v>
          </cell>
          <cell r="AK77">
            <v>79.959785112339304</v>
          </cell>
          <cell r="AL77">
            <v>153</v>
          </cell>
          <cell r="AM77">
            <v>3805</v>
          </cell>
          <cell r="AN77">
            <v>0.75933113873996216</v>
          </cell>
          <cell r="AO77">
            <v>3.8050000000000002</v>
          </cell>
        </row>
        <row r="78">
          <cell r="AE78">
            <v>138198</v>
          </cell>
          <cell r="AF78">
            <v>15</v>
          </cell>
          <cell r="AG78">
            <v>0</v>
          </cell>
          <cell r="AH78" t="str">
            <v>C</v>
          </cell>
          <cell r="AI78" t="str">
            <v>RCP</v>
          </cell>
          <cell r="AJ78" t="str">
            <v xml:space="preserve"> </v>
          </cell>
          <cell r="AK78">
            <v>24.705926760878011</v>
          </cell>
          <cell r="AL78">
            <v>167</v>
          </cell>
          <cell r="AM78">
            <v>3819</v>
          </cell>
          <cell r="AN78">
            <v>0.6012844745592929</v>
          </cell>
          <cell r="AO78">
            <v>3.819</v>
          </cell>
        </row>
        <row r="79">
          <cell r="AE79">
            <v>139124</v>
          </cell>
          <cell r="AF79">
            <v>24</v>
          </cell>
          <cell r="AG79">
            <v>0</v>
          </cell>
          <cell r="AH79" t="str">
            <v>C</v>
          </cell>
          <cell r="AI79" t="str">
            <v>RCP</v>
          </cell>
          <cell r="AJ79" t="str">
            <v xml:space="preserve"> </v>
          </cell>
          <cell r="AK79">
            <v>158.25512519232399</v>
          </cell>
          <cell r="AL79">
            <v>83</v>
          </cell>
          <cell r="AM79">
            <v>3735</v>
          </cell>
          <cell r="AN79">
            <v>2.9704303139563519</v>
          </cell>
          <cell r="AO79">
            <v>3.7349999999999999</v>
          </cell>
        </row>
        <row r="80">
          <cell r="AE80">
            <v>103620</v>
          </cell>
          <cell r="AF80">
            <v>15</v>
          </cell>
          <cell r="AG80">
            <v>0</v>
          </cell>
          <cell r="AH80" t="str">
            <v>C</v>
          </cell>
          <cell r="AI80" t="str">
            <v>RCP</v>
          </cell>
          <cell r="AJ80" t="str">
            <v xml:space="preserve"> </v>
          </cell>
          <cell r="AK80">
            <v>25.311684273124818</v>
          </cell>
          <cell r="AL80">
            <v>75</v>
          </cell>
          <cell r="AM80">
            <v>3727</v>
          </cell>
          <cell r="AN80">
            <v>2.5819903802154052</v>
          </cell>
          <cell r="AO80">
            <v>3.7269999999999999</v>
          </cell>
        </row>
        <row r="81">
          <cell r="AE81">
            <v>156609</v>
          </cell>
          <cell r="AF81">
            <v>18</v>
          </cell>
          <cell r="AG81">
            <v>0</v>
          </cell>
          <cell r="AH81" t="str">
            <v>C</v>
          </cell>
          <cell r="AI81" t="str">
            <v>RCP</v>
          </cell>
          <cell r="AJ81" t="str">
            <v xml:space="preserve"> </v>
          </cell>
          <cell r="AK81">
            <v>210.40383496952481</v>
          </cell>
          <cell r="AL81">
            <v>105</v>
          </cell>
          <cell r="AM81">
            <v>3757</v>
          </cell>
          <cell r="AN81">
            <v>2.638704213655013</v>
          </cell>
          <cell r="AO81">
            <v>3.7570000000000001</v>
          </cell>
        </row>
        <row r="82">
          <cell r="AE82">
            <v>183016</v>
          </cell>
          <cell r="AF82">
            <v>36</v>
          </cell>
          <cell r="AG82">
            <v>0</v>
          </cell>
          <cell r="AH82" t="str">
            <v>C</v>
          </cell>
          <cell r="AI82" t="str">
            <v>RCP</v>
          </cell>
          <cell r="AJ82" t="str">
            <v xml:space="preserve"> </v>
          </cell>
          <cell r="AK82">
            <v>61.606840637903609</v>
          </cell>
          <cell r="AL82">
            <v>142</v>
          </cell>
          <cell r="AM82">
            <v>3794</v>
          </cell>
          <cell r="AN82">
            <v>1.0306401601754891</v>
          </cell>
          <cell r="AO82">
            <v>3.794</v>
          </cell>
        </row>
        <row r="83">
          <cell r="AE83">
            <v>166077</v>
          </cell>
          <cell r="AF83">
            <v>18</v>
          </cell>
          <cell r="AG83">
            <v>0</v>
          </cell>
          <cell r="AH83" t="str">
            <v>C</v>
          </cell>
          <cell r="AI83" t="str">
            <v>RCP</v>
          </cell>
          <cell r="AJ83" t="str">
            <v xml:space="preserve"> </v>
          </cell>
          <cell r="AK83">
            <v>35.530442034498463</v>
          </cell>
          <cell r="AL83">
            <v>128</v>
          </cell>
          <cell r="AM83">
            <v>3780</v>
          </cell>
          <cell r="AN83">
            <v>1.4372511898190781</v>
          </cell>
          <cell r="AO83">
            <v>3.78</v>
          </cell>
        </row>
        <row r="84">
          <cell r="AE84">
            <v>84903</v>
          </cell>
          <cell r="AF84">
            <v>36</v>
          </cell>
          <cell r="AG84">
            <v>0</v>
          </cell>
          <cell r="AH84" t="str">
            <v>C</v>
          </cell>
          <cell r="AI84" t="str">
            <v>RCP</v>
          </cell>
          <cell r="AJ84" t="str">
            <v xml:space="preserve"> </v>
          </cell>
          <cell r="AK84">
            <v>167.92537696306039</v>
          </cell>
          <cell r="AL84">
            <v>39</v>
          </cell>
          <cell r="AM84">
            <v>3691</v>
          </cell>
          <cell r="AN84">
            <v>1.729759414509966</v>
          </cell>
          <cell r="AO84">
            <v>3.6909999999999998</v>
          </cell>
        </row>
        <row r="85">
          <cell r="AE85">
            <v>139245</v>
          </cell>
          <cell r="AF85">
            <v>15</v>
          </cell>
          <cell r="AG85">
            <v>0</v>
          </cell>
          <cell r="AH85" t="str">
            <v>C</v>
          </cell>
          <cell r="AI85" t="str">
            <v>RCP</v>
          </cell>
          <cell r="AJ85" t="str">
            <v xml:space="preserve"> </v>
          </cell>
          <cell r="AK85">
            <v>29.845031566947931</v>
          </cell>
          <cell r="AL85">
            <v>200</v>
          </cell>
          <cell r="AM85">
            <v>3852</v>
          </cell>
          <cell r="AN85">
            <v>0.39044446399998378</v>
          </cell>
          <cell r="AO85">
            <v>3.8519999999999999</v>
          </cell>
        </row>
        <row r="86">
          <cell r="AE86">
            <v>31205</v>
          </cell>
          <cell r="AF86">
            <v>15</v>
          </cell>
          <cell r="AG86">
            <v>0</v>
          </cell>
          <cell r="AH86" t="str">
            <v>C</v>
          </cell>
          <cell r="AI86" t="str">
            <v>RCP</v>
          </cell>
          <cell r="AJ86" t="str">
            <v xml:space="preserve"> </v>
          </cell>
          <cell r="AK86">
            <v>123.15365553591801</v>
          </cell>
          <cell r="AL86">
            <v>221</v>
          </cell>
          <cell r="AM86">
            <v>3873</v>
          </cell>
          <cell r="AN86">
            <v>0.36311335152004182</v>
          </cell>
          <cell r="AO86">
            <v>3.8730000000000002</v>
          </cell>
        </row>
        <row r="87">
          <cell r="AE87">
            <v>99849</v>
          </cell>
          <cell r="AF87">
            <v>18</v>
          </cell>
          <cell r="AG87">
            <v>0</v>
          </cell>
          <cell r="AH87" t="str">
            <v>C</v>
          </cell>
          <cell r="AI87" t="str">
            <v>RCP</v>
          </cell>
          <cell r="AJ87" t="str">
            <v xml:space="preserve"> </v>
          </cell>
          <cell r="AK87">
            <v>23.232984173081981</v>
          </cell>
          <cell r="AL87">
            <v>225</v>
          </cell>
          <cell r="AM87">
            <v>3877</v>
          </cell>
          <cell r="AN87">
            <v>0.32406890511833808</v>
          </cell>
          <cell r="AO87">
            <v>3.8769999999999998</v>
          </cell>
        </row>
        <row r="88">
          <cell r="AE88">
            <v>103042</v>
          </cell>
          <cell r="AF88">
            <v>60</v>
          </cell>
          <cell r="AG88">
            <v>0</v>
          </cell>
          <cell r="AH88" t="str">
            <v>C</v>
          </cell>
          <cell r="AI88" t="str">
            <v>RCP</v>
          </cell>
          <cell r="AJ88" t="str">
            <v xml:space="preserve"> </v>
          </cell>
          <cell r="AK88">
            <v>200.383905097677</v>
          </cell>
          <cell r="AL88">
            <v>76</v>
          </cell>
          <cell r="AM88">
            <v>3728</v>
          </cell>
          <cell r="AN88">
            <v>2.4927488579452008</v>
          </cell>
          <cell r="AO88">
            <v>3.7280000000000002</v>
          </cell>
        </row>
        <row r="89">
          <cell r="AE89">
            <v>130011</v>
          </cell>
          <cell r="AF89">
            <v>15</v>
          </cell>
          <cell r="AG89">
            <v>0</v>
          </cell>
          <cell r="AH89" t="str">
            <v>C</v>
          </cell>
          <cell r="AI89" t="str">
            <v>RCP</v>
          </cell>
          <cell r="AJ89" t="str">
            <v xml:space="preserve"> </v>
          </cell>
          <cell r="AK89">
            <v>148.11433218829089</v>
          </cell>
          <cell r="AL89">
            <v>168</v>
          </cell>
          <cell r="AM89">
            <v>3820</v>
          </cell>
          <cell r="AN89">
            <v>0.65985114416071156</v>
          </cell>
          <cell r="AO89">
            <v>3.82</v>
          </cell>
        </row>
        <row r="90">
          <cell r="AE90">
            <v>56880</v>
          </cell>
          <cell r="AF90">
            <v>36</v>
          </cell>
          <cell r="AG90">
            <v>0</v>
          </cell>
          <cell r="AH90" t="str">
            <v>C</v>
          </cell>
          <cell r="AI90" t="str">
            <v>CMP</v>
          </cell>
          <cell r="AJ90" t="str">
            <v xml:space="preserve"> </v>
          </cell>
          <cell r="AK90">
            <v>50.617857326833303</v>
          </cell>
          <cell r="AL90">
            <v>144</v>
          </cell>
          <cell r="AM90">
            <v>3796</v>
          </cell>
          <cell r="AN90">
            <v>0.94357906749516851</v>
          </cell>
          <cell r="AO90">
            <v>3.7959999999999998</v>
          </cell>
        </row>
        <row r="91">
          <cell r="AE91">
            <v>49915</v>
          </cell>
          <cell r="AF91">
            <v>18</v>
          </cell>
          <cell r="AG91">
            <v>0</v>
          </cell>
          <cell r="AH91" t="str">
            <v>C</v>
          </cell>
          <cell r="AI91" t="str">
            <v>RCP</v>
          </cell>
          <cell r="AJ91" t="str">
            <v xml:space="preserve"> </v>
          </cell>
          <cell r="AK91">
            <v>21.899667400401061</v>
          </cell>
          <cell r="AL91">
            <v>162</v>
          </cell>
          <cell r="AM91">
            <v>3814</v>
          </cell>
          <cell r="AN91">
            <v>0.64664644509423441</v>
          </cell>
          <cell r="AO91">
            <v>3.8140000000000001</v>
          </cell>
        </row>
        <row r="92">
          <cell r="AE92">
            <v>12676</v>
          </cell>
          <cell r="AF92">
            <v>24</v>
          </cell>
          <cell r="AG92">
            <v>0</v>
          </cell>
          <cell r="AH92" t="str">
            <v>C</v>
          </cell>
          <cell r="AI92" t="str">
            <v>RCP</v>
          </cell>
          <cell r="AJ92" t="str">
            <v xml:space="preserve"> </v>
          </cell>
          <cell r="AK92">
            <v>275.98676872904019</v>
          </cell>
          <cell r="AL92">
            <v>46</v>
          </cell>
          <cell r="AM92">
            <v>3698</v>
          </cell>
          <cell r="AN92">
            <v>2.3398205472280571</v>
          </cell>
          <cell r="AO92">
            <v>3.698</v>
          </cell>
        </row>
        <row r="93">
          <cell r="AE93">
            <v>112015</v>
          </cell>
          <cell r="AF93">
            <v>66</v>
          </cell>
          <cell r="AG93">
            <v>0</v>
          </cell>
          <cell r="AH93" t="str">
            <v>C</v>
          </cell>
          <cell r="AI93" t="str">
            <v>RCP</v>
          </cell>
          <cell r="AJ93" t="str">
            <v xml:space="preserve"> </v>
          </cell>
          <cell r="AK93">
            <v>160.71806065430869</v>
          </cell>
          <cell r="AL93">
            <v>146</v>
          </cell>
          <cell r="AM93">
            <v>3798</v>
          </cell>
          <cell r="AN93">
            <v>0.84481801309127469</v>
          </cell>
          <cell r="AO93">
            <v>3.798</v>
          </cell>
        </row>
        <row r="94">
          <cell r="AE94">
            <v>116858</v>
          </cell>
          <cell r="AF94">
            <v>15</v>
          </cell>
          <cell r="AG94">
            <v>0</v>
          </cell>
          <cell r="AH94" t="str">
            <v>C</v>
          </cell>
          <cell r="AI94" t="str">
            <v>RCP</v>
          </cell>
          <cell r="AJ94" t="str">
            <v xml:space="preserve"> </v>
          </cell>
          <cell r="AK94">
            <v>82.324704306618699</v>
          </cell>
          <cell r="AL94">
            <v>121</v>
          </cell>
          <cell r="AM94">
            <v>3773</v>
          </cell>
          <cell r="AN94">
            <v>1.8117955332238509</v>
          </cell>
          <cell r="AO94">
            <v>3.7730000000000001</v>
          </cell>
        </row>
        <row r="95">
          <cell r="AE95">
            <v>125007</v>
          </cell>
          <cell r="AF95">
            <v>15</v>
          </cell>
          <cell r="AG95">
            <v>0</v>
          </cell>
          <cell r="AH95" t="str">
            <v>C</v>
          </cell>
          <cell r="AI95" t="str">
            <v>RCP</v>
          </cell>
          <cell r="AJ95" t="str">
            <v xml:space="preserve"> </v>
          </cell>
          <cell r="AK95">
            <v>53.732450768287833</v>
          </cell>
          <cell r="AL95">
            <v>106</v>
          </cell>
          <cell r="AM95">
            <v>3758</v>
          </cell>
          <cell r="AN95">
            <v>2.6076677982154499</v>
          </cell>
          <cell r="AO95">
            <v>3.758</v>
          </cell>
        </row>
        <row r="96">
          <cell r="AE96">
            <v>127233</v>
          </cell>
          <cell r="AF96">
            <v>36</v>
          </cell>
          <cell r="AG96">
            <v>0</v>
          </cell>
          <cell r="AH96" t="str">
            <v>C</v>
          </cell>
          <cell r="AI96" t="str">
            <v>RCP</v>
          </cell>
          <cell r="AJ96" t="str">
            <v xml:space="preserve"> </v>
          </cell>
          <cell r="AK96">
            <v>38.412492230991091</v>
          </cell>
          <cell r="AL96">
            <v>117</v>
          </cell>
          <cell r="AM96">
            <v>3769</v>
          </cell>
          <cell r="AN96">
            <v>2.0039480879699201</v>
          </cell>
          <cell r="AO96">
            <v>3.7690000000000001</v>
          </cell>
        </row>
        <row r="97">
          <cell r="AE97">
            <v>7201</v>
          </cell>
          <cell r="AF97">
            <v>15</v>
          </cell>
          <cell r="AG97">
            <v>0</v>
          </cell>
          <cell r="AH97" t="str">
            <v>C</v>
          </cell>
          <cell r="AI97" t="str">
            <v>RCP</v>
          </cell>
          <cell r="AJ97" t="str">
            <v xml:space="preserve"> </v>
          </cell>
          <cell r="AK97">
            <v>87.530889910281573</v>
          </cell>
          <cell r="AL97">
            <v>107</v>
          </cell>
          <cell r="AM97">
            <v>3759</v>
          </cell>
          <cell r="AN97">
            <v>2.5412158446015209</v>
          </cell>
          <cell r="AO97">
            <v>3.7589999999999999</v>
          </cell>
        </row>
        <row r="98">
          <cell r="AE98">
            <v>126826</v>
          </cell>
          <cell r="AF98">
            <v>72</v>
          </cell>
          <cell r="AG98">
            <v>0</v>
          </cell>
          <cell r="AH98" t="str">
            <v>C</v>
          </cell>
          <cell r="AI98" t="str">
            <v>RCP</v>
          </cell>
          <cell r="AJ98" t="str">
            <v xml:space="preserve"> </v>
          </cell>
          <cell r="AK98">
            <v>60.57025090059259</v>
          </cell>
          <cell r="AL98">
            <v>250</v>
          </cell>
          <cell r="AM98">
            <v>3902</v>
          </cell>
          <cell r="AN98">
            <v>0.20693556591902509</v>
          </cell>
          <cell r="AO98">
            <v>3.9020000000000001</v>
          </cell>
        </row>
        <row r="99">
          <cell r="AE99">
            <v>186645</v>
          </cell>
          <cell r="AF99">
            <v>15</v>
          </cell>
          <cell r="AG99">
            <v>0</v>
          </cell>
          <cell r="AH99" t="str">
            <v>C</v>
          </cell>
          <cell r="AI99" t="str">
            <v>XXX</v>
          </cell>
          <cell r="AJ99" t="str">
            <v xml:space="preserve"> </v>
          </cell>
          <cell r="AK99">
            <v>26.150312128079939</v>
          </cell>
          <cell r="AL99">
            <v>78</v>
          </cell>
          <cell r="AM99">
            <v>3730</v>
          </cell>
          <cell r="AN99">
            <v>2.5474072369872571</v>
          </cell>
          <cell r="AO99">
            <v>3.73</v>
          </cell>
        </row>
        <row r="100">
          <cell r="AE100">
            <v>47297</v>
          </cell>
          <cell r="AF100">
            <v>48</v>
          </cell>
          <cell r="AG100">
            <v>0</v>
          </cell>
          <cell r="AH100" t="str">
            <v>C</v>
          </cell>
          <cell r="AI100" t="str">
            <v>RCP</v>
          </cell>
          <cell r="AJ100" t="str">
            <v xml:space="preserve"> </v>
          </cell>
          <cell r="AK100">
            <v>215.21706863322811</v>
          </cell>
          <cell r="AL100">
            <v>119</v>
          </cell>
          <cell r="AM100">
            <v>3771</v>
          </cell>
          <cell r="AN100">
            <v>1.8557537568534861</v>
          </cell>
          <cell r="AO100">
            <v>3.7709999999999999</v>
          </cell>
        </row>
        <row r="101">
          <cell r="AE101">
            <v>108493</v>
          </cell>
          <cell r="AF101">
            <v>48</v>
          </cell>
          <cell r="AG101">
            <v>0</v>
          </cell>
          <cell r="AH101" t="str">
            <v>C</v>
          </cell>
          <cell r="AI101" t="str">
            <v>RCP</v>
          </cell>
          <cell r="AJ101" t="str">
            <v xml:space="preserve"> </v>
          </cell>
          <cell r="AK101">
            <v>23.219571737353331</v>
          </cell>
          <cell r="AL101">
            <v>214</v>
          </cell>
          <cell r="AM101">
            <v>3866</v>
          </cell>
          <cell r="AN101">
            <v>0.45291557823964013</v>
          </cell>
          <cell r="AO101">
            <v>3.8660000000000001</v>
          </cell>
        </row>
        <row r="102">
          <cell r="AE102">
            <v>80628</v>
          </cell>
          <cell r="AF102">
            <v>24</v>
          </cell>
          <cell r="AG102">
            <v>0</v>
          </cell>
          <cell r="AH102" t="str">
            <v>C</v>
          </cell>
          <cell r="AI102" t="str">
            <v>RCP</v>
          </cell>
          <cell r="AJ102" t="str">
            <v xml:space="preserve"> </v>
          </cell>
          <cell r="AK102">
            <v>24.62954615426386</v>
          </cell>
          <cell r="AL102">
            <v>171</v>
          </cell>
          <cell r="AM102">
            <v>3823</v>
          </cell>
          <cell r="AN102">
            <v>0.55052669424094347</v>
          </cell>
          <cell r="AO102">
            <v>3.823</v>
          </cell>
        </row>
        <row r="103">
          <cell r="AE103">
            <v>201158</v>
          </cell>
          <cell r="AF103">
            <v>12</v>
          </cell>
          <cell r="AG103">
            <v>0</v>
          </cell>
          <cell r="AH103" t="str">
            <v>C</v>
          </cell>
          <cell r="AI103" t="str">
            <v>PE</v>
          </cell>
          <cell r="AJ103" t="str">
            <v xml:space="preserve"> </v>
          </cell>
          <cell r="AK103">
            <v>167.40540818982331</v>
          </cell>
          <cell r="AL103">
            <v>235</v>
          </cell>
          <cell r="AM103">
            <v>3887</v>
          </cell>
          <cell r="AN103">
            <v>0.28892890335941962</v>
          </cell>
          <cell r="AO103">
            <v>3.887</v>
          </cell>
        </row>
        <row r="104">
          <cell r="AE104">
            <v>203420</v>
          </cell>
          <cell r="AF104">
            <v>18</v>
          </cell>
          <cell r="AG104">
            <v>0</v>
          </cell>
          <cell r="AH104" t="str">
            <v>C</v>
          </cell>
          <cell r="AI104" t="str">
            <v>RCP</v>
          </cell>
          <cell r="AJ104" t="str">
            <v xml:space="preserve"> </v>
          </cell>
          <cell r="AK104">
            <v>17.68791637013905</v>
          </cell>
          <cell r="AL104">
            <v>17</v>
          </cell>
          <cell r="AM104">
            <v>3669</v>
          </cell>
          <cell r="AN104">
            <v>0.93363237836818636</v>
          </cell>
          <cell r="AO104">
            <v>3.669</v>
          </cell>
        </row>
        <row r="105">
          <cell r="AE105">
            <v>61555</v>
          </cell>
          <cell r="AF105">
            <v>18</v>
          </cell>
          <cell r="AG105">
            <v>0</v>
          </cell>
          <cell r="AH105" t="str">
            <v>C</v>
          </cell>
          <cell r="AI105" t="str">
            <v>XXX</v>
          </cell>
          <cell r="AJ105" t="str">
            <v xml:space="preserve"> </v>
          </cell>
          <cell r="AK105">
            <v>20.180001370963069</v>
          </cell>
          <cell r="AL105">
            <v>65</v>
          </cell>
          <cell r="AM105">
            <v>3717</v>
          </cell>
          <cell r="AN105">
            <v>2.7384523107701342</v>
          </cell>
          <cell r="AO105">
            <v>3.7170000000000001</v>
          </cell>
        </row>
        <row r="106">
          <cell r="AE106">
            <v>52951</v>
          </cell>
          <cell r="AF106">
            <v>30</v>
          </cell>
          <cell r="AG106">
            <v>0</v>
          </cell>
          <cell r="AH106" t="str">
            <v>C</v>
          </cell>
          <cell r="AI106" t="str">
            <v>RCP</v>
          </cell>
          <cell r="AJ106" t="str">
            <v xml:space="preserve"> </v>
          </cell>
          <cell r="AK106">
            <v>145.17940458201949</v>
          </cell>
          <cell r="AL106">
            <v>87</v>
          </cell>
          <cell r="AM106">
            <v>3739</v>
          </cell>
          <cell r="AN106">
            <v>2.8773842096586661</v>
          </cell>
          <cell r="AO106">
            <v>3.7389999999999999</v>
          </cell>
        </row>
        <row r="107">
          <cell r="AE107">
            <v>82045</v>
          </cell>
          <cell r="AF107">
            <v>30</v>
          </cell>
          <cell r="AG107">
            <v>0</v>
          </cell>
          <cell r="AH107" t="str">
            <v>C</v>
          </cell>
          <cell r="AI107" t="str">
            <v>RCP</v>
          </cell>
          <cell r="AJ107" t="str">
            <v xml:space="preserve"> </v>
          </cell>
          <cell r="AK107">
            <v>34.088952620517901</v>
          </cell>
          <cell r="AL107">
            <v>98</v>
          </cell>
          <cell r="AM107">
            <v>3750</v>
          </cell>
          <cell r="AN107">
            <v>2.696141713936878</v>
          </cell>
          <cell r="AO107">
            <v>3.75</v>
          </cell>
        </row>
        <row r="108">
          <cell r="AE108">
            <v>116579</v>
          </cell>
          <cell r="AF108">
            <v>15</v>
          </cell>
          <cell r="AG108">
            <v>0</v>
          </cell>
          <cell r="AH108" t="str">
            <v>C</v>
          </cell>
          <cell r="AI108" t="str">
            <v>RCP</v>
          </cell>
          <cell r="AJ108" t="str">
            <v xml:space="preserve"> </v>
          </cell>
          <cell r="AK108">
            <v>29.279198994671209</v>
          </cell>
          <cell r="AL108">
            <v>202</v>
          </cell>
          <cell r="AM108">
            <v>3854</v>
          </cell>
          <cell r="AN108">
            <v>0.4412022443201522</v>
          </cell>
          <cell r="AO108">
            <v>3.8540000000000001</v>
          </cell>
        </row>
        <row r="109">
          <cell r="AE109">
            <v>65977</v>
          </cell>
          <cell r="AF109">
            <v>48</v>
          </cell>
          <cell r="AG109">
            <v>0</v>
          </cell>
          <cell r="AH109" t="str">
            <v>C</v>
          </cell>
          <cell r="AI109" t="str">
            <v>RCP</v>
          </cell>
          <cell r="AJ109" t="str">
            <v xml:space="preserve"> </v>
          </cell>
          <cell r="AK109">
            <v>24.164816097166529</v>
          </cell>
          <cell r="AL109">
            <v>68</v>
          </cell>
          <cell r="AM109">
            <v>3720</v>
          </cell>
          <cell r="AN109">
            <v>2.8463563107055538</v>
          </cell>
          <cell r="AO109">
            <v>3.72</v>
          </cell>
        </row>
        <row r="110">
          <cell r="AE110">
            <v>172811</v>
          </cell>
          <cell r="AF110">
            <v>24</v>
          </cell>
          <cell r="AG110">
            <v>0</v>
          </cell>
          <cell r="AH110" t="str">
            <v>C</v>
          </cell>
          <cell r="AI110" t="str">
            <v>RCP</v>
          </cell>
          <cell r="AJ110" t="str">
            <v xml:space="preserve"> </v>
          </cell>
          <cell r="AK110">
            <v>63.107249928940831</v>
          </cell>
          <cell r="AL110">
            <v>128</v>
          </cell>
          <cell r="AM110">
            <v>3780</v>
          </cell>
          <cell r="AN110">
            <v>1.4372511898190781</v>
          </cell>
          <cell r="AO110">
            <v>3.78</v>
          </cell>
        </row>
        <row r="111">
          <cell r="AE111">
            <v>38374</v>
          </cell>
          <cell r="AF111">
            <v>54</v>
          </cell>
          <cell r="AG111">
            <v>0</v>
          </cell>
          <cell r="AH111" t="str">
            <v>C</v>
          </cell>
          <cell r="AI111" t="str">
            <v>CMP</v>
          </cell>
          <cell r="AJ111" t="str">
            <v xml:space="preserve"> </v>
          </cell>
          <cell r="AK111">
            <v>53.239395683494408</v>
          </cell>
          <cell r="AL111">
            <v>151</v>
          </cell>
          <cell r="AM111">
            <v>3803</v>
          </cell>
          <cell r="AN111">
            <v>0.82130985114485544</v>
          </cell>
          <cell r="AO111">
            <v>3.8029999999999999</v>
          </cell>
        </row>
        <row r="112">
          <cell r="AE112">
            <v>161154</v>
          </cell>
          <cell r="AF112">
            <v>42</v>
          </cell>
          <cell r="AG112">
            <v>0</v>
          </cell>
          <cell r="AH112" t="str">
            <v>C</v>
          </cell>
          <cell r="AI112" t="str">
            <v>CMP</v>
          </cell>
          <cell r="AJ112" t="str">
            <v xml:space="preserve"> </v>
          </cell>
          <cell r="AK112">
            <v>305.97701193868312</v>
          </cell>
          <cell r="AL112">
            <v>83</v>
          </cell>
          <cell r="AM112">
            <v>3735</v>
          </cell>
          <cell r="AN112">
            <v>2.9704303139563519</v>
          </cell>
          <cell r="AO112">
            <v>3.7349999999999999</v>
          </cell>
        </row>
        <row r="113">
          <cell r="AE113">
            <v>173390</v>
          </cell>
          <cell r="AF113">
            <v>18</v>
          </cell>
          <cell r="AG113">
            <v>0</v>
          </cell>
          <cell r="AH113" t="str">
            <v>C</v>
          </cell>
          <cell r="AI113" t="str">
            <v>RCP</v>
          </cell>
          <cell r="AJ113" t="str">
            <v xml:space="preserve"> </v>
          </cell>
          <cell r="AK113">
            <v>208.10977916672729</v>
          </cell>
          <cell r="AL113">
            <v>133</v>
          </cell>
          <cell r="AM113">
            <v>3785</v>
          </cell>
          <cell r="AN113">
            <v>1.2531571633627141</v>
          </cell>
          <cell r="AO113">
            <v>3.7850000000000001</v>
          </cell>
        </row>
        <row r="114">
          <cell r="AE114">
            <v>97956</v>
          </cell>
          <cell r="AF114">
            <v>72</v>
          </cell>
          <cell r="AG114">
            <v>0</v>
          </cell>
          <cell r="AH114" t="str">
            <v>C</v>
          </cell>
          <cell r="AI114" t="str">
            <v>RCP</v>
          </cell>
          <cell r="AJ114" t="str">
            <v xml:space="preserve"> </v>
          </cell>
          <cell r="AK114">
            <v>13.78521467111422</v>
          </cell>
          <cell r="AL114">
            <v>46</v>
          </cell>
          <cell r="AM114">
            <v>3698</v>
          </cell>
          <cell r="AN114">
            <v>2.3398205472280571</v>
          </cell>
          <cell r="AO114">
            <v>3.698</v>
          </cell>
        </row>
        <row r="115">
          <cell r="AE115">
            <v>102510</v>
          </cell>
          <cell r="AF115">
            <v>15</v>
          </cell>
          <cell r="AG115">
            <v>0</v>
          </cell>
          <cell r="AH115" t="str">
            <v>C</v>
          </cell>
          <cell r="AI115" t="str">
            <v>RCP</v>
          </cell>
          <cell r="AJ115" t="str">
            <v xml:space="preserve"> </v>
          </cell>
          <cell r="AK115">
            <v>28.509623239907231</v>
          </cell>
          <cell r="AL115">
            <v>233</v>
          </cell>
          <cell r="AM115">
            <v>3885</v>
          </cell>
          <cell r="AN115">
            <v>0.25378890160106948</v>
          </cell>
          <cell r="AO115">
            <v>3.8849999999999998</v>
          </cell>
        </row>
        <row r="116">
          <cell r="AE116">
            <v>103820</v>
          </cell>
          <cell r="AF116">
            <v>24</v>
          </cell>
          <cell r="AG116">
            <v>0</v>
          </cell>
          <cell r="AH116" t="str">
            <v>C</v>
          </cell>
          <cell r="AI116" t="str">
            <v>RCP</v>
          </cell>
          <cell r="AJ116" t="str">
            <v xml:space="preserve"> </v>
          </cell>
          <cell r="AK116">
            <v>417.26234294748218</v>
          </cell>
          <cell r="AL116">
            <v>63</v>
          </cell>
          <cell r="AM116">
            <v>3715</v>
          </cell>
          <cell r="AN116">
            <v>2.6098680025475471</v>
          </cell>
          <cell r="AO116">
            <v>3.7149999999999999</v>
          </cell>
        </row>
        <row r="117">
          <cell r="AE117">
            <v>148027</v>
          </cell>
          <cell r="AF117">
            <v>48</v>
          </cell>
          <cell r="AG117">
            <v>66</v>
          </cell>
          <cell r="AH117" t="str">
            <v>R</v>
          </cell>
          <cell r="AI117" t="str">
            <v>RCP</v>
          </cell>
          <cell r="AJ117" t="str">
            <v xml:space="preserve"> </v>
          </cell>
          <cell r="AK117">
            <v>40.105651334306643</v>
          </cell>
          <cell r="AL117">
            <v>43</v>
          </cell>
          <cell r="AM117">
            <v>3695</v>
          </cell>
          <cell r="AN117">
            <v>2.0141172795422349</v>
          </cell>
          <cell r="AO117">
            <v>3.6949999999999998</v>
          </cell>
        </row>
        <row r="118">
          <cell r="AE118">
            <v>186980</v>
          </cell>
          <cell r="AF118">
            <v>0</v>
          </cell>
          <cell r="AG118">
            <v>0</v>
          </cell>
          <cell r="AH118" t="str">
            <v xml:space="preserve"> </v>
          </cell>
          <cell r="AI118" t="str">
            <v xml:space="preserve"> </v>
          </cell>
          <cell r="AJ118" t="str">
            <v xml:space="preserve"> </v>
          </cell>
          <cell r="AK118">
            <v>20.427342456996531</v>
          </cell>
          <cell r="AL118">
            <v>134</v>
          </cell>
          <cell r="AM118">
            <v>3786</v>
          </cell>
          <cell r="AN118">
            <v>1.327528945500303</v>
          </cell>
          <cell r="AO118">
            <v>3.786</v>
          </cell>
        </row>
        <row r="119">
          <cell r="AE119">
            <v>103186</v>
          </cell>
          <cell r="AF119">
            <v>15</v>
          </cell>
          <cell r="AG119">
            <v>0</v>
          </cell>
          <cell r="AH119" t="str">
            <v>C</v>
          </cell>
          <cell r="AI119" t="str">
            <v>RCP</v>
          </cell>
          <cell r="AJ119" t="str">
            <v xml:space="preserve"> </v>
          </cell>
          <cell r="AK119">
            <v>51.919268940274449</v>
          </cell>
          <cell r="AL119">
            <v>64</v>
          </cell>
          <cell r="AM119">
            <v>3716</v>
          </cell>
          <cell r="AN119">
            <v>2.787402167460832</v>
          </cell>
          <cell r="AO119">
            <v>3.7160000000000002</v>
          </cell>
        </row>
        <row r="120">
          <cell r="AE120">
            <v>189668</v>
          </cell>
          <cell r="AF120">
            <v>18</v>
          </cell>
          <cell r="AG120">
            <v>0</v>
          </cell>
          <cell r="AH120" t="str">
            <v>C</v>
          </cell>
          <cell r="AI120" t="str">
            <v>RCP</v>
          </cell>
          <cell r="AJ120" t="str">
            <v xml:space="preserve"> </v>
          </cell>
          <cell r="AK120">
            <v>169.6240668028064</v>
          </cell>
          <cell r="AL120">
            <v>105</v>
          </cell>
          <cell r="AM120">
            <v>3757</v>
          </cell>
          <cell r="AN120">
            <v>2.638704213655013</v>
          </cell>
          <cell r="AO120">
            <v>3.7570000000000001</v>
          </cell>
        </row>
        <row r="121">
          <cell r="AE121">
            <v>152393</v>
          </cell>
          <cell r="AF121">
            <v>48</v>
          </cell>
          <cell r="AG121">
            <v>0</v>
          </cell>
          <cell r="AH121" t="str">
            <v>C</v>
          </cell>
          <cell r="AI121" t="str">
            <v>RCP</v>
          </cell>
          <cell r="AJ121" t="str">
            <v xml:space="preserve"> </v>
          </cell>
          <cell r="AK121">
            <v>367.75908924042398</v>
          </cell>
          <cell r="AL121">
            <v>108</v>
          </cell>
          <cell r="AM121">
            <v>3760</v>
          </cell>
          <cell r="AN121">
            <v>2.6037787844648759</v>
          </cell>
          <cell r="AO121">
            <v>3.76</v>
          </cell>
        </row>
        <row r="122">
          <cell r="AE122">
            <v>189522</v>
          </cell>
          <cell r="AF122">
            <v>15</v>
          </cell>
          <cell r="AG122">
            <v>0</v>
          </cell>
          <cell r="AH122" t="str">
            <v>C</v>
          </cell>
          <cell r="AI122" t="str">
            <v>RCP</v>
          </cell>
          <cell r="AJ122" t="str">
            <v xml:space="preserve"> </v>
          </cell>
          <cell r="AK122">
            <v>50.888525500229711</v>
          </cell>
          <cell r="AL122">
            <v>76</v>
          </cell>
          <cell r="AM122">
            <v>3728</v>
          </cell>
          <cell r="AN122">
            <v>2.4927488579452008</v>
          </cell>
          <cell r="AO122">
            <v>3.7280000000000002</v>
          </cell>
        </row>
        <row r="123">
          <cell r="AE123">
            <v>119513</v>
          </cell>
          <cell r="AF123">
            <v>36</v>
          </cell>
          <cell r="AG123">
            <v>0</v>
          </cell>
          <cell r="AH123" t="str">
            <v>C</v>
          </cell>
          <cell r="AI123" t="str">
            <v>RCP</v>
          </cell>
          <cell r="AJ123" t="str">
            <v xml:space="preserve"> </v>
          </cell>
          <cell r="AK123">
            <v>303.92972460681102</v>
          </cell>
          <cell r="AL123">
            <v>48</v>
          </cell>
          <cell r="AM123">
            <v>3700</v>
          </cell>
          <cell r="AN123">
            <v>2.374021900117246</v>
          </cell>
          <cell r="AO123">
            <v>3.7</v>
          </cell>
        </row>
        <row r="124">
          <cell r="AE124">
            <v>79075</v>
          </cell>
          <cell r="AF124">
            <v>0</v>
          </cell>
          <cell r="AG124">
            <v>0</v>
          </cell>
          <cell r="AH124" t="str">
            <v>C</v>
          </cell>
          <cell r="AI124" t="str">
            <v>XXX</v>
          </cell>
          <cell r="AJ124" t="str">
            <v xml:space="preserve"> </v>
          </cell>
          <cell r="AK124">
            <v>125.01736761923939</v>
          </cell>
          <cell r="AL124">
            <v>66</v>
          </cell>
          <cell r="AM124">
            <v>3718</v>
          </cell>
          <cell r="AN124">
            <v>2.853933237906356</v>
          </cell>
          <cell r="AO124">
            <v>3.718</v>
          </cell>
        </row>
        <row r="125">
          <cell r="AE125">
            <v>142825</v>
          </cell>
          <cell r="AF125">
            <v>18</v>
          </cell>
          <cell r="AG125">
            <v>0</v>
          </cell>
          <cell r="AH125" t="str">
            <v>C</v>
          </cell>
          <cell r="AI125" t="str">
            <v>RCP</v>
          </cell>
          <cell r="AJ125" t="str">
            <v xml:space="preserve"> </v>
          </cell>
          <cell r="AK125">
            <v>114.5214582253721</v>
          </cell>
          <cell r="AL125">
            <v>52</v>
          </cell>
          <cell r="AM125">
            <v>3704</v>
          </cell>
          <cell r="AN125">
            <v>2.4689217160068919</v>
          </cell>
          <cell r="AO125">
            <v>3.7040000000000002</v>
          </cell>
        </row>
        <row r="126">
          <cell r="AE126">
            <v>157347</v>
          </cell>
          <cell r="AF126">
            <v>12</v>
          </cell>
          <cell r="AG126">
            <v>0</v>
          </cell>
          <cell r="AH126" t="str">
            <v>C</v>
          </cell>
          <cell r="AI126" t="str">
            <v>RCP</v>
          </cell>
          <cell r="AJ126" t="str">
            <v xml:space="preserve"> </v>
          </cell>
          <cell r="AK126">
            <v>21.117090274455862</v>
          </cell>
          <cell r="AL126">
            <v>256</v>
          </cell>
          <cell r="AM126">
            <v>3908</v>
          </cell>
          <cell r="AN126">
            <v>0.19522223200021929</v>
          </cell>
          <cell r="AO126">
            <v>3.9079999999999999</v>
          </cell>
        </row>
        <row r="127">
          <cell r="AE127">
            <v>46941</v>
          </cell>
          <cell r="AF127">
            <v>18</v>
          </cell>
          <cell r="AG127">
            <v>0</v>
          </cell>
          <cell r="AH127" t="str">
            <v>C</v>
          </cell>
          <cell r="AI127" t="str">
            <v>RCP</v>
          </cell>
          <cell r="AJ127" t="str">
            <v xml:space="preserve"> </v>
          </cell>
          <cell r="AK127">
            <v>138.63375109496519</v>
          </cell>
          <cell r="AL127">
            <v>78</v>
          </cell>
          <cell r="AM127">
            <v>3730</v>
          </cell>
          <cell r="AN127">
            <v>2.5474072369872571</v>
          </cell>
          <cell r="AO127">
            <v>3.73</v>
          </cell>
        </row>
        <row r="128">
          <cell r="AE128">
            <v>64731</v>
          </cell>
          <cell r="AF128">
            <v>15</v>
          </cell>
          <cell r="AG128">
            <v>0</v>
          </cell>
          <cell r="AH128" t="str">
            <v>C</v>
          </cell>
          <cell r="AI128" t="str">
            <v>RCP</v>
          </cell>
          <cell r="AJ128" t="str">
            <v xml:space="preserve"> </v>
          </cell>
          <cell r="AK128">
            <v>291.06079311152502</v>
          </cell>
          <cell r="AL128">
            <v>87</v>
          </cell>
          <cell r="AM128">
            <v>3739</v>
          </cell>
          <cell r="AN128">
            <v>2.8773842096586661</v>
          </cell>
          <cell r="AO128">
            <v>3.7389999999999999</v>
          </cell>
        </row>
        <row r="129">
          <cell r="AE129">
            <v>141197</v>
          </cell>
          <cell r="AF129">
            <v>54</v>
          </cell>
          <cell r="AG129">
            <v>0</v>
          </cell>
          <cell r="AH129" t="str">
            <v>C</v>
          </cell>
          <cell r="AI129" t="str">
            <v>RCP</v>
          </cell>
          <cell r="AJ129" t="str">
            <v xml:space="preserve"> </v>
          </cell>
          <cell r="AK129">
            <v>221.7306550504081</v>
          </cell>
          <cell r="AL129">
            <v>21</v>
          </cell>
          <cell r="AM129">
            <v>3673</v>
          </cell>
          <cell r="AN129">
            <v>1.04539032164279</v>
          </cell>
          <cell r="AO129">
            <v>3.673</v>
          </cell>
        </row>
        <row r="130">
          <cell r="AE130">
            <v>102163</v>
          </cell>
          <cell r="AF130">
            <v>18</v>
          </cell>
          <cell r="AG130">
            <v>0</v>
          </cell>
          <cell r="AH130" t="str">
            <v>C</v>
          </cell>
          <cell r="AI130" t="str">
            <v>RCP</v>
          </cell>
          <cell r="AJ130" t="str">
            <v xml:space="preserve"> </v>
          </cell>
          <cell r="AK130">
            <v>50.779057064949363</v>
          </cell>
          <cell r="AL130">
            <v>97</v>
          </cell>
          <cell r="AM130">
            <v>3749</v>
          </cell>
          <cell r="AN130">
            <v>2.710817244616897</v>
          </cell>
          <cell r="AO130">
            <v>3.7490000000000001</v>
          </cell>
        </row>
        <row r="131">
          <cell r="AE131">
            <v>11539</v>
          </cell>
          <cell r="AF131">
            <v>72</v>
          </cell>
          <cell r="AG131">
            <v>0</v>
          </cell>
          <cell r="AH131" t="str">
            <v>C</v>
          </cell>
          <cell r="AI131" t="str">
            <v>CMP</v>
          </cell>
          <cell r="AJ131" t="str">
            <v xml:space="preserve"> </v>
          </cell>
          <cell r="AK131">
            <v>67.808362159079195</v>
          </cell>
          <cell r="AL131">
            <v>67</v>
          </cell>
          <cell r="AM131">
            <v>3719</v>
          </cell>
          <cell r="AN131">
            <v>2.979330955315072</v>
          </cell>
          <cell r="AO131">
            <v>3.7189999999999999</v>
          </cell>
        </row>
        <row r="132">
          <cell r="AE132">
            <v>56516</v>
          </cell>
          <cell r="AF132">
            <v>36</v>
          </cell>
          <cell r="AG132">
            <v>0</v>
          </cell>
          <cell r="AH132" t="str">
            <v>C</v>
          </cell>
          <cell r="AI132" t="str">
            <v>RCP</v>
          </cell>
          <cell r="AJ132" t="str">
            <v xml:space="preserve"> </v>
          </cell>
          <cell r="AK132">
            <v>116.0522500447092</v>
          </cell>
          <cell r="AL132">
            <v>96</v>
          </cell>
          <cell r="AM132">
            <v>3748</v>
          </cell>
          <cell r="AN132">
            <v>2.8163558614041651</v>
          </cell>
          <cell r="AO132">
            <v>3.7480000000000002</v>
          </cell>
        </row>
        <row r="133">
          <cell r="AE133">
            <v>126827</v>
          </cell>
          <cell r="AF133">
            <v>72</v>
          </cell>
          <cell r="AG133">
            <v>0</v>
          </cell>
          <cell r="AH133" t="str">
            <v>C</v>
          </cell>
          <cell r="AI133" t="str">
            <v>RCP</v>
          </cell>
          <cell r="AJ133" t="str">
            <v xml:space="preserve"> </v>
          </cell>
          <cell r="AK133">
            <v>61.581480393684778</v>
          </cell>
          <cell r="AL133">
            <v>250</v>
          </cell>
          <cell r="AM133">
            <v>3902</v>
          </cell>
          <cell r="AN133">
            <v>0.20693556591902509</v>
          </cell>
          <cell r="AO133">
            <v>3.9020000000000001</v>
          </cell>
        </row>
        <row r="134">
          <cell r="AE134">
            <v>161753</v>
          </cell>
          <cell r="AF134">
            <v>12</v>
          </cell>
          <cell r="AG134">
            <v>0</v>
          </cell>
          <cell r="AH134" t="str">
            <v>C</v>
          </cell>
          <cell r="AI134" t="str">
            <v>PE</v>
          </cell>
          <cell r="AJ134" t="str">
            <v xml:space="preserve"> </v>
          </cell>
          <cell r="AK134">
            <v>66.97675627789765</v>
          </cell>
          <cell r="AL134">
            <v>90</v>
          </cell>
          <cell r="AM134">
            <v>3742</v>
          </cell>
          <cell r="AN134">
            <v>2.8734405188570151</v>
          </cell>
          <cell r="AO134">
            <v>3.742</v>
          </cell>
        </row>
        <row r="135">
          <cell r="AE135">
            <v>160602</v>
          </cell>
          <cell r="AF135">
            <v>15</v>
          </cell>
          <cell r="AG135">
            <v>0</v>
          </cell>
          <cell r="AH135" t="str">
            <v>C</v>
          </cell>
          <cell r="AI135" t="str">
            <v>RCP</v>
          </cell>
          <cell r="AJ135" t="str">
            <v xml:space="preserve"> </v>
          </cell>
          <cell r="AK135">
            <v>9.4552470360229908</v>
          </cell>
          <cell r="AL135">
            <v>78</v>
          </cell>
          <cell r="AM135">
            <v>3730</v>
          </cell>
          <cell r="AN135">
            <v>2.5474072369872571</v>
          </cell>
          <cell r="AO135">
            <v>3.73</v>
          </cell>
        </row>
        <row r="136">
          <cell r="AE136">
            <v>139118</v>
          </cell>
          <cell r="AF136">
            <v>15</v>
          </cell>
          <cell r="AG136">
            <v>0</v>
          </cell>
          <cell r="AH136" t="str">
            <v>C</v>
          </cell>
          <cell r="AI136" t="str">
            <v>RCP</v>
          </cell>
          <cell r="AJ136" t="str">
            <v xml:space="preserve"> </v>
          </cell>
          <cell r="AK136">
            <v>92.627778319323795</v>
          </cell>
          <cell r="AL136">
            <v>83</v>
          </cell>
          <cell r="AM136">
            <v>3735</v>
          </cell>
          <cell r="AN136">
            <v>2.9704303139563519</v>
          </cell>
          <cell r="AO136">
            <v>3.7349999999999999</v>
          </cell>
        </row>
        <row r="137">
          <cell r="AE137">
            <v>43828</v>
          </cell>
          <cell r="AF137">
            <v>15</v>
          </cell>
          <cell r="AG137">
            <v>0</v>
          </cell>
          <cell r="AH137" t="str">
            <v>C</v>
          </cell>
          <cell r="AI137" t="str">
            <v>RCP</v>
          </cell>
          <cell r="AJ137" t="str">
            <v xml:space="preserve"> </v>
          </cell>
          <cell r="AK137">
            <v>122.2634229246183</v>
          </cell>
          <cell r="AL137">
            <v>82</v>
          </cell>
          <cell r="AM137">
            <v>3734</v>
          </cell>
          <cell r="AN137">
            <v>2.841630252734193</v>
          </cell>
          <cell r="AO137">
            <v>3.734</v>
          </cell>
        </row>
        <row r="138">
          <cell r="AE138">
            <v>127515</v>
          </cell>
          <cell r="AF138">
            <v>24</v>
          </cell>
          <cell r="AG138">
            <v>0</v>
          </cell>
          <cell r="AH138" t="str">
            <v>C</v>
          </cell>
          <cell r="AI138" t="str">
            <v>RCP</v>
          </cell>
          <cell r="AJ138" t="str">
            <v xml:space="preserve"> </v>
          </cell>
          <cell r="AK138">
            <v>182.06167074485489</v>
          </cell>
          <cell r="AL138">
            <v>64</v>
          </cell>
          <cell r="AM138">
            <v>3716</v>
          </cell>
          <cell r="AN138">
            <v>2.787402167460832</v>
          </cell>
          <cell r="AO138">
            <v>3.7160000000000002</v>
          </cell>
        </row>
        <row r="139">
          <cell r="AE139">
            <v>106162</v>
          </cell>
          <cell r="AF139">
            <v>15</v>
          </cell>
          <cell r="AG139">
            <v>0</v>
          </cell>
          <cell r="AH139" t="str">
            <v>C</v>
          </cell>
          <cell r="AI139" t="str">
            <v>RCP</v>
          </cell>
          <cell r="AJ139" t="str">
            <v xml:space="preserve"> </v>
          </cell>
          <cell r="AK139">
            <v>74.548878604383134</v>
          </cell>
          <cell r="AL139">
            <v>150</v>
          </cell>
          <cell r="AM139">
            <v>3802</v>
          </cell>
          <cell r="AN139">
            <v>0.74807112154083555</v>
          </cell>
          <cell r="AO139">
            <v>3.802</v>
          </cell>
        </row>
        <row r="140">
          <cell r="AE140">
            <v>78981</v>
          </cell>
          <cell r="AF140">
            <v>36</v>
          </cell>
          <cell r="AG140">
            <v>0</v>
          </cell>
          <cell r="AH140" t="str">
            <v>C</v>
          </cell>
          <cell r="AI140" t="str">
            <v>RCP</v>
          </cell>
          <cell r="AJ140" t="str">
            <v xml:space="preserve"> </v>
          </cell>
          <cell r="AK140">
            <v>33.099031734080597</v>
          </cell>
          <cell r="AL140">
            <v>34</v>
          </cell>
          <cell r="AM140">
            <v>3686</v>
          </cell>
          <cell r="AN140">
            <v>1.540772891474266</v>
          </cell>
          <cell r="AO140">
            <v>3.6859999999999999</v>
          </cell>
        </row>
        <row r="141">
          <cell r="AE141">
            <v>188974</v>
          </cell>
          <cell r="AF141">
            <v>0</v>
          </cell>
          <cell r="AG141">
            <v>0</v>
          </cell>
          <cell r="AH141" t="str">
            <v>C</v>
          </cell>
          <cell r="AI141" t="str">
            <v>RCP</v>
          </cell>
          <cell r="AJ141" t="str">
            <v xml:space="preserve"> </v>
          </cell>
          <cell r="AK141">
            <v>151.1401500921296</v>
          </cell>
          <cell r="AL141">
            <v>82</v>
          </cell>
          <cell r="AM141">
            <v>3734</v>
          </cell>
          <cell r="AN141">
            <v>2.841630252734193</v>
          </cell>
          <cell r="AO141">
            <v>3.734</v>
          </cell>
        </row>
        <row r="142">
          <cell r="AE142">
            <v>176333</v>
          </cell>
          <cell r="AF142">
            <v>84</v>
          </cell>
          <cell r="AG142">
            <v>96</v>
          </cell>
          <cell r="AH142" t="str">
            <v>R</v>
          </cell>
          <cell r="AI142" t="str">
            <v>RCP</v>
          </cell>
          <cell r="AJ142" t="str">
            <v xml:space="preserve"> </v>
          </cell>
          <cell r="AK142">
            <v>29.641410854999311</v>
          </cell>
          <cell r="AL142">
            <v>73</v>
          </cell>
          <cell r="AM142">
            <v>3725</v>
          </cell>
          <cell r="AN142">
            <v>2.4778226791549769</v>
          </cell>
          <cell r="AO142">
            <v>3.7250000000000001</v>
          </cell>
        </row>
        <row r="143">
          <cell r="AE143">
            <v>118186</v>
          </cell>
          <cell r="AF143">
            <v>15</v>
          </cell>
          <cell r="AG143">
            <v>0</v>
          </cell>
          <cell r="AH143" t="str">
            <v>C</v>
          </cell>
          <cell r="AI143" t="str">
            <v>RCP</v>
          </cell>
          <cell r="AJ143" t="str">
            <v xml:space="preserve"> </v>
          </cell>
          <cell r="AK143">
            <v>168.77275915365769</v>
          </cell>
          <cell r="AL143">
            <v>201</v>
          </cell>
          <cell r="AM143">
            <v>3853</v>
          </cell>
          <cell r="AN143">
            <v>0.45291557823952638</v>
          </cell>
          <cell r="AO143">
            <v>3.8530000000000002</v>
          </cell>
        </row>
        <row r="144">
          <cell r="AE144">
            <v>138599</v>
          </cell>
          <cell r="AF144">
            <v>48</v>
          </cell>
          <cell r="AG144">
            <v>0</v>
          </cell>
          <cell r="AH144" t="str">
            <v>C</v>
          </cell>
          <cell r="AI144" t="str">
            <v>RCP</v>
          </cell>
          <cell r="AJ144" t="str">
            <v xml:space="preserve"> </v>
          </cell>
          <cell r="AK144">
            <v>37.037666690811442</v>
          </cell>
          <cell r="AL144">
            <v>186</v>
          </cell>
          <cell r="AM144">
            <v>3838</v>
          </cell>
          <cell r="AN144">
            <v>0.52710002640014864</v>
          </cell>
          <cell r="AO144">
            <v>3.8380000000000001</v>
          </cell>
        </row>
        <row r="145">
          <cell r="AE145">
            <v>17732</v>
          </cell>
          <cell r="AF145">
            <v>15</v>
          </cell>
          <cell r="AG145">
            <v>0</v>
          </cell>
          <cell r="AH145" t="str">
            <v>C</v>
          </cell>
          <cell r="AI145" t="str">
            <v>RCP</v>
          </cell>
          <cell r="AJ145" t="str">
            <v xml:space="preserve"> </v>
          </cell>
          <cell r="AK145">
            <v>68.657107728032827</v>
          </cell>
          <cell r="AL145">
            <v>140</v>
          </cell>
          <cell r="AM145">
            <v>3792</v>
          </cell>
          <cell r="AN145">
            <v>1.155694587867643</v>
          </cell>
          <cell r="AO145">
            <v>3.7919999999999998</v>
          </cell>
        </row>
        <row r="146">
          <cell r="AE146">
            <v>133615</v>
          </cell>
          <cell r="AF146">
            <v>15</v>
          </cell>
          <cell r="AG146">
            <v>0</v>
          </cell>
          <cell r="AH146" t="str">
            <v>C</v>
          </cell>
          <cell r="AI146" t="str">
            <v>RCP</v>
          </cell>
          <cell r="AJ146" t="str">
            <v xml:space="preserve"> </v>
          </cell>
          <cell r="AK146">
            <v>44.290889151822952</v>
          </cell>
          <cell r="AL146">
            <v>77</v>
          </cell>
          <cell r="AM146">
            <v>3729</v>
          </cell>
          <cell r="AN146">
            <v>2.6155331286801</v>
          </cell>
          <cell r="AO146">
            <v>3.7290000000000001</v>
          </cell>
        </row>
        <row r="147">
          <cell r="AE147">
            <v>187020</v>
          </cell>
          <cell r="AF147">
            <v>0</v>
          </cell>
          <cell r="AG147">
            <v>0</v>
          </cell>
          <cell r="AH147" t="str">
            <v xml:space="preserve"> </v>
          </cell>
          <cell r="AI147" t="str">
            <v xml:space="preserve"> </v>
          </cell>
          <cell r="AJ147" t="str">
            <v xml:space="preserve"> </v>
          </cell>
          <cell r="AK147">
            <v>25.220536296698391</v>
          </cell>
          <cell r="AL147">
            <v>139</v>
          </cell>
          <cell r="AM147">
            <v>3791</v>
          </cell>
          <cell r="AN147">
            <v>1.2654627449118689</v>
          </cell>
          <cell r="AO147">
            <v>3.7909999999999999</v>
          </cell>
        </row>
        <row r="148">
          <cell r="AE148">
            <v>189119</v>
          </cell>
          <cell r="AF148">
            <v>0</v>
          </cell>
          <cell r="AG148">
            <v>0</v>
          </cell>
          <cell r="AH148" t="str">
            <v>C</v>
          </cell>
          <cell r="AI148" t="str">
            <v>RCP</v>
          </cell>
          <cell r="AJ148" t="str">
            <v xml:space="preserve"> </v>
          </cell>
          <cell r="AK148">
            <v>131.04212992218439</v>
          </cell>
          <cell r="AL148">
            <v>84</v>
          </cell>
          <cell r="AM148">
            <v>3736</v>
          </cell>
          <cell r="AN148">
            <v>2.9541252272513501</v>
          </cell>
          <cell r="AO148">
            <v>3.7360000000000002</v>
          </cell>
        </row>
        <row r="149">
          <cell r="AE149">
            <v>197920</v>
          </cell>
          <cell r="AF149">
            <v>15</v>
          </cell>
          <cell r="AG149">
            <v>0</v>
          </cell>
          <cell r="AH149" t="str">
            <v>C</v>
          </cell>
          <cell r="AI149" t="str">
            <v>CMP</v>
          </cell>
          <cell r="AJ149" t="str">
            <v xml:space="preserve"> </v>
          </cell>
          <cell r="AK149">
            <v>21.987939224896319</v>
          </cell>
          <cell r="AL149">
            <v>96</v>
          </cell>
          <cell r="AM149">
            <v>3748</v>
          </cell>
          <cell r="AN149">
            <v>2.8163558614041651</v>
          </cell>
          <cell r="AO149">
            <v>3.7480000000000002</v>
          </cell>
        </row>
        <row r="150">
          <cell r="AE150">
            <v>105374</v>
          </cell>
          <cell r="AF150">
            <v>12</v>
          </cell>
          <cell r="AG150">
            <v>0</v>
          </cell>
          <cell r="AH150" t="str">
            <v>C</v>
          </cell>
          <cell r="AI150" t="str">
            <v>PE</v>
          </cell>
          <cell r="AJ150" t="str">
            <v xml:space="preserve"> </v>
          </cell>
          <cell r="AK150">
            <v>80.177479411822063</v>
          </cell>
          <cell r="AL150">
            <v>40</v>
          </cell>
          <cell r="AM150">
            <v>3692</v>
          </cell>
          <cell r="AN150">
            <v>1.914684307208989</v>
          </cell>
          <cell r="AO150">
            <v>3.6920000000000002</v>
          </cell>
        </row>
        <row r="151">
          <cell r="AE151">
            <v>189889</v>
          </cell>
          <cell r="AF151">
            <v>15</v>
          </cell>
          <cell r="AG151">
            <v>0</v>
          </cell>
          <cell r="AH151" t="str">
            <v>C</v>
          </cell>
          <cell r="AI151" t="str">
            <v>RCP</v>
          </cell>
          <cell r="AJ151" t="str">
            <v xml:space="preserve"> </v>
          </cell>
          <cell r="AK151">
            <v>100.0669303413607</v>
          </cell>
          <cell r="AL151">
            <v>63</v>
          </cell>
          <cell r="AM151">
            <v>3715</v>
          </cell>
          <cell r="AN151">
            <v>2.6098680025475471</v>
          </cell>
          <cell r="AO151">
            <v>3.7149999999999999</v>
          </cell>
        </row>
        <row r="152">
          <cell r="AE152">
            <v>200914</v>
          </cell>
          <cell r="AF152">
            <v>18</v>
          </cell>
          <cell r="AG152">
            <v>0</v>
          </cell>
          <cell r="AH152" t="str">
            <v>C</v>
          </cell>
          <cell r="AI152" t="str">
            <v>RCP</v>
          </cell>
          <cell r="AJ152" t="str">
            <v xml:space="preserve"> </v>
          </cell>
          <cell r="AK152">
            <v>26.598112292397499</v>
          </cell>
          <cell r="AL152">
            <v>45</v>
          </cell>
          <cell r="AM152">
            <v>3697</v>
          </cell>
          <cell r="AN152">
            <v>2.3213333672563992</v>
          </cell>
          <cell r="AO152">
            <v>3.6970000000000001</v>
          </cell>
        </row>
        <row r="153">
          <cell r="AE153">
            <v>103621</v>
          </cell>
          <cell r="AF153">
            <v>15</v>
          </cell>
          <cell r="AG153">
            <v>0</v>
          </cell>
          <cell r="AH153" t="str">
            <v>C</v>
          </cell>
          <cell r="AI153" t="str">
            <v>RCP</v>
          </cell>
          <cell r="AJ153" t="str">
            <v xml:space="preserve"> </v>
          </cell>
          <cell r="AK153">
            <v>42.932446711559074</v>
          </cell>
          <cell r="AL153">
            <v>75</v>
          </cell>
          <cell r="AM153">
            <v>3727</v>
          </cell>
          <cell r="AN153">
            <v>2.5819903802154052</v>
          </cell>
          <cell r="AO153">
            <v>3.7269999999999999</v>
          </cell>
        </row>
        <row r="154">
          <cell r="AE154">
            <v>181116</v>
          </cell>
          <cell r="AF154">
            <v>18</v>
          </cell>
          <cell r="AG154">
            <v>0</v>
          </cell>
          <cell r="AH154" t="str">
            <v>C</v>
          </cell>
          <cell r="AI154" t="str">
            <v>RCP</v>
          </cell>
          <cell r="AJ154" t="str">
            <v xml:space="preserve"> </v>
          </cell>
          <cell r="AK154">
            <v>211.87297139089009</v>
          </cell>
          <cell r="AL154">
            <v>68</v>
          </cell>
          <cell r="AM154">
            <v>3720</v>
          </cell>
          <cell r="AN154">
            <v>2.8463563107055538</v>
          </cell>
          <cell r="AO154">
            <v>3.72</v>
          </cell>
        </row>
        <row r="155">
          <cell r="AE155">
            <v>191562</v>
          </cell>
          <cell r="AF155">
            <v>18</v>
          </cell>
          <cell r="AG155">
            <v>0</v>
          </cell>
          <cell r="AH155" t="str">
            <v>C</v>
          </cell>
          <cell r="AI155" t="str">
            <v>RCP</v>
          </cell>
          <cell r="AJ155" t="str">
            <v xml:space="preserve"> </v>
          </cell>
          <cell r="AK155">
            <v>46.272385212590493</v>
          </cell>
          <cell r="AL155">
            <v>75</v>
          </cell>
          <cell r="AM155">
            <v>3727</v>
          </cell>
          <cell r="AN155">
            <v>2.5819903802154052</v>
          </cell>
          <cell r="AO155">
            <v>3.7269999999999999</v>
          </cell>
        </row>
        <row r="156">
          <cell r="AE156">
            <v>202082</v>
          </cell>
          <cell r="AF156">
            <v>15</v>
          </cell>
          <cell r="AG156">
            <v>0</v>
          </cell>
          <cell r="AH156" t="str">
            <v>C</v>
          </cell>
          <cell r="AI156" t="str">
            <v>RCP</v>
          </cell>
          <cell r="AJ156" t="str">
            <v xml:space="preserve"> </v>
          </cell>
          <cell r="AK156">
            <v>275.00972900082371</v>
          </cell>
          <cell r="AL156">
            <v>128</v>
          </cell>
          <cell r="AM156">
            <v>3780</v>
          </cell>
          <cell r="AN156">
            <v>1.4372511898190781</v>
          </cell>
          <cell r="AO156">
            <v>3.78</v>
          </cell>
        </row>
        <row r="157">
          <cell r="AE157">
            <v>96107</v>
          </cell>
          <cell r="AF157">
            <v>24</v>
          </cell>
          <cell r="AG157">
            <v>0</v>
          </cell>
          <cell r="AH157" t="str">
            <v>C</v>
          </cell>
          <cell r="AI157" t="str">
            <v>RCP</v>
          </cell>
          <cell r="AJ157" t="str">
            <v xml:space="preserve"> </v>
          </cell>
          <cell r="AK157">
            <v>117.4897246539757</v>
          </cell>
          <cell r="AL157">
            <v>69</v>
          </cell>
          <cell r="AM157">
            <v>3721</v>
          </cell>
          <cell r="AN157">
            <v>2.887196172622251</v>
          </cell>
          <cell r="AO157">
            <v>3.7210000000000001</v>
          </cell>
        </row>
        <row r="158">
          <cell r="AE158">
            <v>29336</v>
          </cell>
          <cell r="AF158">
            <v>60</v>
          </cell>
          <cell r="AG158">
            <v>0</v>
          </cell>
          <cell r="AH158" t="str">
            <v>C</v>
          </cell>
          <cell r="AI158" t="str">
            <v>RCP</v>
          </cell>
          <cell r="AJ158" t="str">
            <v xml:space="preserve"> </v>
          </cell>
          <cell r="AK158">
            <v>67.63830517177945</v>
          </cell>
          <cell r="AL158">
            <v>236</v>
          </cell>
          <cell r="AM158">
            <v>3888</v>
          </cell>
          <cell r="AN158">
            <v>0.23817112304095639</v>
          </cell>
          <cell r="AO158">
            <v>3.8879999999999999</v>
          </cell>
        </row>
        <row r="159">
          <cell r="AE159">
            <v>71946</v>
          </cell>
          <cell r="AF159">
            <v>24</v>
          </cell>
          <cell r="AG159">
            <v>0</v>
          </cell>
          <cell r="AH159" t="str">
            <v>C</v>
          </cell>
          <cell r="AI159" t="str">
            <v>RCP</v>
          </cell>
          <cell r="AJ159" t="str">
            <v xml:space="preserve"> </v>
          </cell>
          <cell r="AK159">
            <v>71.194418791703711</v>
          </cell>
          <cell r="AL159">
            <v>105</v>
          </cell>
          <cell r="AM159">
            <v>3757</v>
          </cell>
          <cell r="AN159">
            <v>2.638704213655013</v>
          </cell>
          <cell r="AO159">
            <v>3.7570000000000001</v>
          </cell>
        </row>
        <row r="160">
          <cell r="AE160">
            <v>28951</v>
          </cell>
          <cell r="AF160">
            <v>15</v>
          </cell>
          <cell r="AG160">
            <v>0</v>
          </cell>
          <cell r="AH160" t="str">
            <v>C</v>
          </cell>
          <cell r="AI160" t="str">
            <v>RCP</v>
          </cell>
          <cell r="AJ160" t="str">
            <v xml:space="preserve"> </v>
          </cell>
          <cell r="AK160">
            <v>60.684317707300877</v>
          </cell>
          <cell r="AL160">
            <v>47</v>
          </cell>
          <cell r="AM160">
            <v>3699</v>
          </cell>
          <cell r="AN160">
            <v>2.3143477183910348</v>
          </cell>
          <cell r="AO160">
            <v>3.6989999999999998</v>
          </cell>
        </row>
        <row r="161">
          <cell r="AE161">
            <v>27372</v>
          </cell>
          <cell r="AF161">
            <v>24</v>
          </cell>
          <cell r="AG161">
            <v>0</v>
          </cell>
          <cell r="AH161" t="str">
            <v>C</v>
          </cell>
          <cell r="AI161" t="str">
            <v>PE</v>
          </cell>
          <cell r="AJ161" t="str">
            <v xml:space="preserve"> </v>
          </cell>
          <cell r="AK161">
            <v>17.45271890306902</v>
          </cell>
          <cell r="AL161">
            <v>104</v>
          </cell>
          <cell r="AM161">
            <v>3756</v>
          </cell>
          <cell r="AN161">
            <v>2.7751602247546932</v>
          </cell>
          <cell r="AO161">
            <v>3.7559999999999998</v>
          </cell>
        </row>
        <row r="162">
          <cell r="AE162">
            <v>149359</v>
          </cell>
          <cell r="AF162">
            <v>15</v>
          </cell>
          <cell r="AG162">
            <v>0</v>
          </cell>
          <cell r="AH162" t="str">
            <v>C</v>
          </cell>
          <cell r="AI162" t="str">
            <v>RCP</v>
          </cell>
          <cell r="AJ162" t="str">
            <v xml:space="preserve"> </v>
          </cell>
          <cell r="AK162">
            <v>234.1586013753365</v>
          </cell>
          <cell r="AL162">
            <v>97</v>
          </cell>
          <cell r="AM162">
            <v>3749</v>
          </cell>
          <cell r="AN162">
            <v>2.710817244616897</v>
          </cell>
          <cell r="AO162">
            <v>3.7490000000000001</v>
          </cell>
        </row>
        <row r="163">
          <cell r="AE163">
            <v>193508</v>
          </cell>
          <cell r="AF163">
            <v>15</v>
          </cell>
          <cell r="AG163">
            <v>0</v>
          </cell>
          <cell r="AH163" t="str">
            <v>C</v>
          </cell>
          <cell r="AI163" t="str">
            <v>RCP</v>
          </cell>
          <cell r="AJ163" t="str">
            <v xml:space="preserve"> </v>
          </cell>
          <cell r="AK163">
            <v>67.945141727902381</v>
          </cell>
          <cell r="AL163">
            <v>90</v>
          </cell>
          <cell r="AM163">
            <v>3742</v>
          </cell>
          <cell r="AN163">
            <v>2.8734405188570151</v>
          </cell>
          <cell r="AO163">
            <v>3.742</v>
          </cell>
        </row>
        <row r="164">
          <cell r="AE164">
            <v>87620</v>
          </cell>
          <cell r="AF164">
            <v>108</v>
          </cell>
          <cell r="AG164">
            <v>0</v>
          </cell>
          <cell r="AH164" t="str">
            <v>C</v>
          </cell>
          <cell r="AI164" t="str">
            <v>CMP</v>
          </cell>
          <cell r="AJ164" t="str">
            <v xml:space="preserve"> </v>
          </cell>
          <cell r="AK164">
            <v>30.474615916448379</v>
          </cell>
          <cell r="AL164">
            <v>138</v>
          </cell>
          <cell r="AM164">
            <v>3790</v>
          </cell>
          <cell r="AN164">
            <v>1.251563274171102</v>
          </cell>
          <cell r="AO164">
            <v>3.79</v>
          </cell>
        </row>
        <row r="165">
          <cell r="AE165">
            <v>69958</v>
          </cell>
          <cell r="AF165">
            <v>36</v>
          </cell>
          <cell r="AG165">
            <v>0</v>
          </cell>
          <cell r="AH165" t="str">
            <v>C</v>
          </cell>
          <cell r="AI165" t="str">
            <v>RCP</v>
          </cell>
          <cell r="AJ165" t="str">
            <v xml:space="preserve"> </v>
          </cell>
          <cell r="AK165">
            <v>142.50151091899491</v>
          </cell>
          <cell r="AL165">
            <v>140</v>
          </cell>
          <cell r="AM165">
            <v>3792</v>
          </cell>
          <cell r="AN165">
            <v>1.155694587867643</v>
          </cell>
          <cell r="AO165">
            <v>3.7919999999999998</v>
          </cell>
        </row>
        <row r="166">
          <cell r="AE166">
            <v>165953</v>
          </cell>
          <cell r="AF166">
            <v>12</v>
          </cell>
          <cell r="AG166">
            <v>0</v>
          </cell>
          <cell r="AH166" t="str">
            <v>C</v>
          </cell>
          <cell r="AI166" t="str">
            <v>VCP</v>
          </cell>
          <cell r="AJ166" t="str">
            <v xml:space="preserve"> </v>
          </cell>
          <cell r="AK166">
            <v>36.720346497366201</v>
          </cell>
          <cell r="AL166">
            <v>140</v>
          </cell>
          <cell r="AM166">
            <v>3792</v>
          </cell>
          <cell r="AN166">
            <v>1.155694587867643</v>
          </cell>
          <cell r="AO166">
            <v>3.7919999999999998</v>
          </cell>
        </row>
        <row r="167">
          <cell r="AE167">
            <v>33957</v>
          </cell>
          <cell r="AF167">
            <v>84</v>
          </cell>
          <cell r="AG167">
            <v>0</v>
          </cell>
          <cell r="AH167" t="str">
            <v>C</v>
          </cell>
          <cell r="AI167" t="str">
            <v>CMP</v>
          </cell>
          <cell r="AJ167" t="str">
            <v xml:space="preserve"> </v>
          </cell>
          <cell r="AK167">
            <v>11.971308314337479</v>
          </cell>
          <cell r="AL167">
            <v>53</v>
          </cell>
          <cell r="AM167">
            <v>3705</v>
          </cell>
          <cell r="AN167">
            <v>2.3797356888231169</v>
          </cell>
          <cell r="AO167">
            <v>3.7050000000000001</v>
          </cell>
        </row>
        <row r="168">
          <cell r="AE168">
            <v>108361</v>
          </cell>
          <cell r="AF168">
            <v>54</v>
          </cell>
          <cell r="AG168">
            <v>0</v>
          </cell>
          <cell r="AH168" t="str">
            <v>C</v>
          </cell>
          <cell r="AI168" t="str">
            <v>RCP</v>
          </cell>
          <cell r="AJ168" t="str">
            <v xml:space="preserve"> </v>
          </cell>
          <cell r="AK168">
            <v>96.675034371444696</v>
          </cell>
          <cell r="AL168">
            <v>212</v>
          </cell>
          <cell r="AM168">
            <v>3864</v>
          </cell>
          <cell r="AN168">
            <v>0.32639110042306801</v>
          </cell>
          <cell r="AO168">
            <v>3.8639999999999999</v>
          </cell>
        </row>
        <row r="169">
          <cell r="AE169">
            <v>189823</v>
          </cell>
          <cell r="AF169">
            <v>24</v>
          </cell>
          <cell r="AG169">
            <v>0</v>
          </cell>
          <cell r="AH169" t="str">
            <v>C</v>
          </cell>
          <cell r="AI169" t="str">
            <v>RCP</v>
          </cell>
          <cell r="AJ169" t="str">
            <v xml:space="preserve"> </v>
          </cell>
          <cell r="AK169">
            <v>69.609184031920122</v>
          </cell>
          <cell r="AL169">
            <v>61</v>
          </cell>
          <cell r="AM169">
            <v>3713</v>
          </cell>
          <cell r="AN169">
            <v>2.688670991811692</v>
          </cell>
          <cell r="AO169">
            <v>3.7130000000000001</v>
          </cell>
        </row>
        <row r="170">
          <cell r="AE170">
            <v>103640</v>
          </cell>
          <cell r="AF170">
            <v>15</v>
          </cell>
          <cell r="AG170">
            <v>0</v>
          </cell>
          <cell r="AH170" t="str">
            <v>C</v>
          </cell>
          <cell r="AI170" t="str">
            <v>RCP</v>
          </cell>
          <cell r="AJ170" t="str">
            <v xml:space="preserve"> </v>
          </cell>
          <cell r="AK170">
            <v>25.696346959905341</v>
          </cell>
          <cell r="AL170">
            <v>73</v>
          </cell>
          <cell r="AM170">
            <v>3725</v>
          </cell>
          <cell r="AN170">
            <v>2.4778226791549769</v>
          </cell>
          <cell r="AO170">
            <v>3.7250000000000001</v>
          </cell>
        </row>
        <row r="171">
          <cell r="AE171">
            <v>43789</v>
          </cell>
          <cell r="AF171">
            <v>12</v>
          </cell>
          <cell r="AG171">
            <v>0</v>
          </cell>
          <cell r="AH171" t="str">
            <v>C</v>
          </cell>
          <cell r="AI171" t="str">
            <v>RCP</v>
          </cell>
          <cell r="AJ171" t="str">
            <v xml:space="preserve"> </v>
          </cell>
          <cell r="AK171">
            <v>47.559482379761377</v>
          </cell>
          <cell r="AL171">
            <v>80</v>
          </cell>
          <cell r="AM171">
            <v>3732</v>
          </cell>
          <cell r="AN171">
            <v>2.8455627137493171</v>
          </cell>
          <cell r="AO171">
            <v>3.7320000000000002</v>
          </cell>
        </row>
        <row r="172">
          <cell r="AE172">
            <v>156677</v>
          </cell>
          <cell r="AF172">
            <v>42</v>
          </cell>
          <cell r="AG172">
            <v>0</v>
          </cell>
          <cell r="AH172" t="str">
            <v>C</v>
          </cell>
          <cell r="AI172" t="str">
            <v>PE</v>
          </cell>
          <cell r="AJ172" t="str">
            <v xml:space="preserve"> </v>
          </cell>
          <cell r="AK172">
            <v>6.6405784300105166</v>
          </cell>
          <cell r="AL172">
            <v>49</v>
          </cell>
          <cell r="AM172">
            <v>3701</v>
          </cell>
          <cell r="AN172">
            <v>2.4224144525306759</v>
          </cell>
          <cell r="AO172">
            <v>3.7010000000000001</v>
          </cell>
        </row>
        <row r="173">
          <cell r="AE173">
            <v>1632</v>
          </cell>
          <cell r="AF173">
            <v>36</v>
          </cell>
          <cell r="AG173">
            <v>0</v>
          </cell>
          <cell r="AH173" t="str">
            <v>C</v>
          </cell>
          <cell r="AI173" t="str">
            <v>RCP</v>
          </cell>
          <cell r="AJ173" t="str">
            <v xml:space="preserve"> </v>
          </cell>
          <cell r="AK173">
            <v>65.280399964639003</v>
          </cell>
          <cell r="AL173">
            <v>65</v>
          </cell>
          <cell r="AM173">
            <v>3717</v>
          </cell>
          <cell r="AN173">
            <v>2.7384523107701342</v>
          </cell>
          <cell r="AO173">
            <v>3.7170000000000001</v>
          </cell>
        </row>
        <row r="174">
          <cell r="AE174">
            <v>19275</v>
          </cell>
          <cell r="AF174">
            <v>36</v>
          </cell>
          <cell r="AG174">
            <v>0</v>
          </cell>
          <cell r="AH174" t="str">
            <v>C</v>
          </cell>
          <cell r="AI174" t="str">
            <v>RCP</v>
          </cell>
          <cell r="AJ174" t="str">
            <v xml:space="preserve"> </v>
          </cell>
          <cell r="AK174">
            <v>95.030664316824868</v>
          </cell>
          <cell r="AL174">
            <v>131</v>
          </cell>
          <cell r="AM174">
            <v>3783</v>
          </cell>
          <cell r="AN174">
            <v>1.3658284572784021</v>
          </cell>
          <cell r="AO174">
            <v>3.7829999999999999</v>
          </cell>
        </row>
        <row r="175">
          <cell r="AE175">
            <v>76483</v>
          </cell>
          <cell r="AF175">
            <v>36</v>
          </cell>
          <cell r="AG175">
            <v>0</v>
          </cell>
          <cell r="AH175" t="str">
            <v>C</v>
          </cell>
          <cell r="AI175" t="str">
            <v>RCP</v>
          </cell>
          <cell r="AJ175" t="str">
            <v xml:space="preserve"> </v>
          </cell>
          <cell r="AK175">
            <v>68.172571361977859</v>
          </cell>
          <cell r="AL175">
            <v>98</v>
          </cell>
          <cell r="AM175">
            <v>3750</v>
          </cell>
          <cell r="AN175">
            <v>2.696141713936878</v>
          </cell>
          <cell r="AO175">
            <v>3.75</v>
          </cell>
        </row>
        <row r="176">
          <cell r="AE176">
            <v>150523</v>
          </cell>
          <cell r="AF176">
            <v>24</v>
          </cell>
          <cell r="AG176">
            <v>0</v>
          </cell>
          <cell r="AH176" t="str">
            <v>C</v>
          </cell>
          <cell r="AI176" t="str">
            <v>RCP</v>
          </cell>
          <cell r="AJ176" t="str">
            <v xml:space="preserve"> </v>
          </cell>
          <cell r="AK176">
            <v>13.228399742236499</v>
          </cell>
          <cell r="AL176">
            <v>45</v>
          </cell>
          <cell r="AM176">
            <v>3697</v>
          </cell>
          <cell r="AN176">
            <v>2.3213333672563992</v>
          </cell>
          <cell r="AO176">
            <v>3.6970000000000001</v>
          </cell>
        </row>
        <row r="177">
          <cell r="AE177">
            <v>197460</v>
          </cell>
          <cell r="AF177">
            <v>24</v>
          </cell>
          <cell r="AG177">
            <v>0</v>
          </cell>
          <cell r="AH177" t="str">
            <v>C</v>
          </cell>
          <cell r="AI177" t="str">
            <v>RCP</v>
          </cell>
          <cell r="AJ177" t="str">
            <v xml:space="preserve"> </v>
          </cell>
          <cell r="AK177">
            <v>53.888798493568203</v>
          </cell>
          <cell r="AL177">
            <v>56</v>
          </cell>
          <cell r="AM177">
            <v>3708</v>
          </cell>
          <cell r="AN177">
            <v>2.3513973876273999</v>
          </cell>
          <cell r="AO177">
            <v>3.7080000000000002</v>
          </cell>
        </row>
        <row r="178">
          <cell r="AE178">
            <v>89563</v>
          </cell>
          <cell r="AF178">
            <v>60</v>
          </cell>
          <cell r="AG178">
            <v>0</v>
          </cell>
          <cell r="AH178" t="str">
            <v>C</v>
          </cell>
          <cell r="AI178" t="str">
            <v>RCP</v>
          </cell>
          <cell r="AJ178" t="str">
            <v xml:space="preserve"> </v>
          </cell>
          <cell r="AK178">
            <v>97.08112020614773</v>
          </cell>
          <cell r="AL178">
            <v>141</v>
          </cell>
          <cell r="AM178">
            <v>3793</v>
          </cell>
          <cell r="AN178">
            <v>1.1236244671279889</v>
          </cell>
          <cell r="AO178">
            <v>3.7930000000000001</v>
          </cell>
        </row>
        <row r="179">
          <cell r="AE179">
            <v>207478</v>
          </cell>
          <cell r="AF179">
            <v>15</v>
          </cell>
          <cell r="AG179">
            <v>0</v>
          </cell>
          <cell r="AH179" t="str">
            <v>C</v>
          </cell>
          <cell r="AI179" t="str">
            <v>RCP</v>
          </cell>
          <cell r="AJ179" t="str">
            <v xml:space="preserve"> </v>
          </cell>
          <cell r="AK179">
            <v>40.487731832824323</v>
          </cell>
          <cell r="AL179">
            <v>97</v>
          </cell>
          <cell r="AM179">
            <v>3749</v>
          </cell>
          <cell r="AN179">
            <v>2.710817244616897</v>
          </cell>
          <cell r="AO179">
            <v>3.7490000000000001</v>
          </cell>
        </row>
        <row r="180">
          <cell r="AE180">
            <v>156600</v>
          </cell>
          <cell r="AF180">
            <v>12</v>
          </cell>
          <cell r="AG180">
            <v>0</v>
          </cell>
          <cell r="AH180" t="str">
            <v>C</v>
          </cell>
          <cell r="AI180" t="str">
            <v>RCP</v>
          </cell>
          <cell r="AJ180" t="str">
            <v xml:space="preserve"> </v>
          </cell>
          <cell r="AK180">
            <v>33.060241362544588</v>
          </cell>
          <cell r="AL180">
            <v>227</v>
          </cell>
          <cell r="AM180">
            <v>3879</v>
          </cell>
          <cell r="AN180">
            <v>0.30454668191975998</v>
          </cell>
          <cell r="AO180">
            <v>3.879</v>
          </cell>
        </row>
        <row r="181">
          <cell r="AE181">
            <v>200291</v>
          </cell>
          <cell r="AF181">
            <v>24</v>
          </cell>
          <cell r="AG181">
            <v>0</v>
          </cell>
          <cell r="AH181" t="str">
            <v>C</v>
          </cell>
          <cell r="AI181" t="str">
            <v>RCP</v>
          </cell>
          <cell r="AJ181" t="str">
            <v xml:space="preserve"> </v>
          </cell>
          <cell r="AK181">
            <v>13.46577216274599</v>
          </cell>
          <cell r="AL181">
            <v>139</v>
          </cell>
          <cell r="AM181">
            <v>3791</v>
          </cell>
          <cell r="AN181">
            <v>1.2654627449118689</v>
          </cell>
          <cell r="AO181">
            <v>3.7909999999999999</v>
          </cell>
        </row>
        <row r="182">
          <cell r="AE182">
            <v>75413</v>
          </cell>
          <cell r="AF182">
            <v>15</v>
          </cell>
          <cell r="AG182">
            <v>0</v>
          </cell>
          <cell r="AH182" t="str">
            <v>C</v>
          </cell>
          <cell r="AI182" t="str">
            <v>RCP</v>
          </cell>
          <cell r="AJ182" t="str">
            <v xml:space="preserve"> </v>
          </cell>
          <cell r="AK182">
            <v>35.984514837576057</v>
          </cell>
          <cell r="AL182">
            <v>147</v>
          </cell>
          <cell r="AM182">
            <v>3799</v>
          </cell>
          <cell r="AN182">
            <v>0.87872065412737721</v>
          </cell>
          <cell r="AO182">
            <v>3.7989999999999999</v>
          </cell>
        </row>
        <row r="183">
          <cell r="AE183">
            <v>138641</v>
          </cell>
          <cell r="AF183">
            <v>36</v>
          </cell>
          <cell r="AG183">
            <v>60</v>
          </cell>
          <cell r="AH183" t="str">
            <v>C</v>
          </cell>
          <cell r="AI183" t="str">
            <v>CMP</v>
          </cell>
          <cell r="AJ183" t="str">
            <v xml:space="preserve"> </v>
          </cell>
          <cell r="AK183">
            <v>10.173945504769989</v>
          </cell>
          <cell r="AL183">
            <v>177</v>
          </cell>
          <cell r="AM183">
            <v>3829</v>
          </cell>
          <cell r="AN183">
            <v>0.56614447280014701</v>
          </cell>
          <cell r="AO183">
            <v>3.8290000000000002</v>
          </cell>
        </row>
        <row r="184">
          <cell r="AE184">
            <v>188553</v>
          </cell>
          <cell r="AF184">
            <v>0</v>
          </cell>
          <cell r="AG184">
            <v>0</v>
          </cell>
          <cell r="AH184" t="str">
            <v>Z</v>
          </cell>
          <cell r="AI184" t="str">
            <v>XXX</v>
          </cell>
          <cell r="AJ184" t="str">
            <v xml:space="preserve"> </v>
          </cell>
          <cell r="AK184">
            <v>134.11547253099829</v>
          </cell>
          <cell r="AL184">
            <v>192</v>
          </cell>
          <cell r="AM184">
            <v>3844</v>
          </cell>
          <cell r="AN184">
            <v>0.49976891391952449</v>
          </cell>
          <cell r="AO184">
            <v>3.8439999999999999</v>
          </cell>
        </row>
        <row r="185">
          <cell r="AE185">
            <v>156669</v>
          </cell>
          <cell r="AF185">
            <v>36</v>
          </cell>
          <cell r="AG185">
            <v>0</v>
          </cell>
          <cell r="AH185" t="str">
            <v>C</v>
          </cell>
          <cell r="AI185" t="str">
            <v>RCP</v>
          </cell>
          <cell r="AJ185" t="str">
            <v xml:space="preserve"> </v>
          </cell>
          <cell r="AK185">
            <v>62.806151869610012</v>
          </cell>
          <cell r="AL185">
            <v>38</v>
          </cell>
          <cell r="AM185">
            <v>3690</v>
          </cell>
          <cell r="AN185">
            <v>1.748134055073334</v>
          </cell>
          <cell r="AO185">
            <v>3.69</v>
          </cell>
        </row>
        <row r="186">
          <cell r="AE186">
            <v>150867</v>
          </cell>
          <cell r="AF186">
            <v>18</v>
          </cell>
          <cell r="AG186">
            <v>0</v>
          </cell>
          <cell r="AH186" t="str">
            <v>C</v>
          </cell>
          <cell r="AI186" t="str">
            <v>RCP</v>
          </cell>
          <cell r="AJ186" t="str">
            <v xml:space="preserve"> </v>
          </cell>
          <cell r="AK186">
            <v>28.00081699352118</v>
          </cell>
          <cell r="AL186">
            <v>70</v>
          </cell>
          <cell r="AM186">
            <v>3722</v>
          </cell>
          <cell r="AN186">
            <v>2.793484473268359</v>
          </cell>
          <cell r="AO186">
            <v>3.722</v>
          </cell>
        </row>
        <row r="187">
          <cell r="AE187">
            <v>143305</v>
          </cell>
          <cell r="AF187">
            <v>15</v>
          </cell>
          <cell r="AG187">
            <v>0</v>
          </cell>
          <cell r="AH187" t="str">
            <v>C</v>
          </cell>
          <cell r="AI187" t="str">
            <v>RCP</v>
          </cell>
          <cell r="AJ187" t="str">
            <v xml:space="preserve"> </v>
          </cell>
          <cell r="AK187">
            <v>13.973586471865531</v>
          </cell>
          <cell r="AL187">
            <v>127</v>
          </cell>
          <cell r="AM187">
            <v>3779</v>
          </cell>
          <cell r="AN187">
            <v>1.5969178577611269</v>
          </cell>
          <cell r="AO187">
            <v>3.7789999999999999</v>
          </cell>
        </row>
        <row r="188">
          <cell r="AE188">
            <v>92765</v>
          </cell>
          <cell r="AF188">
            <v>15</v>
          </cell>
          <cell r="AG188">
            <v>0</v>
          </cell>
          <cell r="AH188" t="str">
            <v>C</v>
          </cell>
          <cell r="AI188" t="str">
            <v>RCP</v>
          </cell>
          <cell r="AJ188" t="str">
            <v xml:space="preserve"> </v>
          </cell>
          <cell r="AK188">
            <v>131.93989800542249</v>
          </cell>
          <cell r="AL188">
            <v>81</v>
          </cell>
          <cell r="AM188">
            <v>3733</v>
          </cell>
          <cell r="AN188">
            <v>2.9485703900706728</v>
          </cell>
          <cell r="AO188">
            <v>3.7330000000000001</v>
          </cell>
        </row>
        <row r="189">
          <cell r="AE189">
            <v>82538</v>
          </cell>
          <cell r="AF189">
            <v>15</v>
          </cell>
          <cell r="AG189">
            <v>0</v>
          </cell>
          <cell r="AH189" t="str">
            <v>C</v>
          </cell>
          <cell r="AI189" t="str">
            <v>RCP</v>
          </cell>
          <cell r="AJ189" t="str">
            <v xml:space="preserve"> </v>
          </cell>
          <cell r="AK189">
            <v>30.067224310532431</v>
          </cell>
          <cell r="AL189">
            <v>116</v>
          </cell>
          <cell r="AM189">
            <v>3768</v>
          </cell>
          <cell r="AN189">
            <v>2.0736510600263811</v>
          </cell>
          <cell r="AO189">
            <v>3.7679999999999998</v>
          </cell>
        </row>
        <row r="190">
          <cell r="AE190">
            <v>142823</v>
          </cell>
          <cell r="AF190">
            <v>18</v>
          </cell>
          <cell r="AG190">
            <v>0</v>
          </cell>
          <cell r="AH190" t="str">
            <v>C</v>
          </cell>
          <cell r="AI190" t="str">
            <v>RCP</v>
          </cell>
          <cell r="AJ190" t="str">
            <v xml:space="preserve"> </v>
          </cell>
          <cell r="AK190">
            <v>173.52252090965209</v>
          </cell>
          <cell r="AL190">
            <v>52</v>
          </cell>
          <cell r="AM190">
            <v>3704</v>
          </cell>
          <cell r="AN190">
            <v>2.4689217160068919</v>
          </cell>
          <cell r="AO190">
            <v>3.7040000000000002</v>
          </cell>
        </row>
        <row r="191">
          <cell r="AE191">
            <v>113907</v>
          </cell>
          <cell r="AF191">
            <v>36</v>
          </cell>
          <cell r="AG191">
            <v>0</v>
          </cell>
          <cell r="AH191" t="str">
            <v>C</v>
          </cell>
          <cell r="AI191" t="str">
            <v>CMP</v>
          </cell>
          <cell r="AJ191" t="str">
            <v xml:space="preserve"> </v>
          </cell>
          <cell r="AK191">
            <v>99.792222020004488</v>
          </cell>
          <cell r="AL191">
            <v>99</v>
          </cell>
          <cell r="AM191">
            <v>3751</v>
          </cell>
          <cell r="AN191">
            <v>2.9108103654066668</v>
          </cell>
          <cell r="AO191">
            <v>3.7509999999999999</v>
          </cell>
        </row>
        <row r="192">
          <cell r="AE192">
            <v>140802</v>
          </cell>
          <cell r="AF192">
            <v>36</v>
          </cell>
          <cell r="AG192">
            <v>0</v>
          </cell>
          <cell r="AH192" t="str">
            <v>C</v>
          </cell>
          <cell r="AI192" t="str">
            <v>RCP</v>
          </cell>
          <cell r="AJ192" t="str">
            <v xml:space="preserve"> </v>
          </cell>
          <cell r="AK192">
            <v>110.4338946071294</v>
          </cell>
          <cell r="AL192">
            <v>196</v>
          </cell>
          <cell r="AM192">
            <v>3848</v>
          </cell>
          <cell r="AN192">
            <v>0.4529155782398675</v>
          </cell>
          <cell r="AO192">
            <v>3.8479999999999999</v>
          </cell>
        </row>
        <row r="193">
          <cell r="AE193">
            <v>127456</v>
          </cell>
          <cell r="AF193">
            <v>48</v>
          </cell>
          <cell r="AG193">
            <v>0</v>
          </cell>
          <cell r="AH193" t="str">
            <v>C</v>
          </cell>
          <cell r="AI193" t="str">
            <v>RCP</v>
          </cell>
          <cell r="AJ193" t="str">
            <v xml:space="preserve"> </v>
          </cell>
          <cell r="AK193">
            <v>19.95726336007538</v>
          </cell>
          <cell r="AL193">
            <v>131</v>
          </cell>
          <cell r="AM193">
            <v>3783</v>
          </cell>
          <cell r="AN193">
            <v>1.3658284572784021</v>
          </cell>
          <cell r="AO193">
            <v>3.7829999999999999</v>
          </cell>
        </row>
        <row r="194">
          <cell r="AE194">
            <v>170801</v>
          </cell>
          <cell r="AF194">
            <v>15</v>
          </cell>
          <cell r="AG194">
            <v>0</v>
          </cell>
          <cell r="AH194" t="str">
            <v>C</v>
          </cell>
          <cell r="AI194" t="str">
            <v>RCP</v>
          </cell>
          <cell r="AJ194" t="str">
            <v xml:space="preserve"> </v>
          </cell>
          <cell r="AK194">
            <v>14.101587660124769</v>
          </cell>
          <cell r="AL194">
            <v>61</v>
          </cell>
          <cell r="AM194">
            <v>3713</v>
          </cell>
          <cell r="AN194">
            <v>2.688670991811692</v>
          </cell>
          <cell r="AO194">
            <v>3.7130000000000001</v>
          </cell>
        </row>
        <row r="195">
          <cell r="AE195">
            <v>75281</v>
          </cell>
          <cell r="AF195">
            <v>0</v>
          </cell>
          <cell r="AG195">
            <v>0</v>
          </cell>
          <cell r="AH195" t="str">
            <v>Z</v>
          </cell>
          <cell r="AI195" t="str">
            <v>XXX</v>
          </cell>
          <cell r="AJ195" t="str">
            <v xml:space="preserve"> </v>
          </cell>
          <cell r="AK195">
            <v>40.638766152680667</v>
          </cell>
          <cell r="AL195">
            <v>127</v>
          </cell>
          <cell r="AM195">
            <v>3779</v>
          </cell>
          <cell r="AN195">
            <v>1.5969178577611269</v>
          </cell>
          <cell r="AO195">
            <v>3.7789999999999999</v>
          </cell>
        </row>
        <row r="196">
          <cell r="AE196">
            <v>147281</v>
          </cell>
          <cell r="AF196">
            <v>48</v>
          </cell>
          <cell r="AG196">
            <v>0</v>
          </cell>
          <cell r="AH196" t="str">
            <v>C</v>
          </cell>
          <cell r="AI196" t="str">
            <v>PE</v>
          </cell>
          <cell r="AJ196" t="str">
            <v xml:space="preserve"> </v>
          </cell>
          <cell r="AK196">
            <v>40.148344089311962</v>
          </cell>
          <cell r="AL196">
            <v>101</v>
          </cell>
          <cell r="AM196">
            <v>3753</v>
          </cell>
          <cell r="AN196">
            <v>2.7588077890524509</v>
          </cell>
          <cell r="AO196">
            <v>3.7530000000000001</v>
          </cell>
        </row>
        <row r="197">
          <cell r="AE197">
            <v>139126</v>
          </cell>
          <cell r="AF197">
            <v>15</v>
          </cell>
          <cell r="AG197">
            <v>0</v>
          </cell>
          <cell r="AH197" t="str">
            <v>C</v>
          </cell>
          <cell r="AI197" t="str">
            <v>RCP</v>
          </cell>
          <cell r="AJ197" t="str">
            <v xml:space="preserve"> </v>
          </cell>
          <cell r="AK197">
            <v>54.818480022412018</v>
          </cell>
          <cell r="AL197">
            <v>83</v>
          </cell>
          <cell r="AM197">
            <v>3735</v>
          </cell>
          <cell r="AN197">
            <v>2.9704303139563519</v>
          </cell>
          <cell r="AO197">
            <v>3.7349999999999999</v>
          </cell>
        </row>
        <row r="198">
          <cell r="AE198">
            <v>166344</v>
          </cell>
          <cell r="AF198">
            <v>15</v>
          </cell>
          <cell r="AG198">
            <v>0</v>
          </cell>
          <cell r="AH198" t="str">
            <v>C</v>
          </cell>
          <cell r="AI198" t="str">
            <v>RCP</v>
          </cell>
          <cell r="AJ198" t="str">
            <v xml:space="preserve"> </v>
          </cell>
          <cell r="AK198">
            <v>17.462011659009491</v>
          </cell>
          <cell r="AL198">
            <v>131</v>
          </cell>
          <cell r="AM198">
            <v>3783</v>
          </cell>
          <cell r="AN198">
            <v>1.3658284572784021</v>
          </cell>
          <cell r="AO198">
            <v>3.7829999999999999</v>
          </cell>
        </row>
        <row r="199">
          <cell r="AE199">
            <v>38678</v>
          </cell>
          <cell r="AF199">
            <v>54</v>
          </cell>
          <cell r="AG199">
            <v>0</v>
          </cell>
          <cell r="AH199" t="str">
            <v>C</v>
          </cell>
          <cell r="AI199" t="str">
            <v>CMP</v>
          </cell>
          <cell r="AJ199" t="str">
            <v xml:space="preserve"> </v>
          </cell>
          <cell r="AK199">
            <v>145.98360787220781</v>
          </cell>
          <cell r="AL199">
            <v>152</v>
          </cell>
          <cell r="AM199">
            <v>3804</v>
          </cell>
          <cell r="AN199">
            <v>0.69042761196178504</v>
          </cell>
          <cell r="AO199">
            <v>3.8039999999999998</v>
          </cell>
        </row>
        <row r="200">
          <cell r="AE200">
            <v>172812</v>
          </cell>
          <cell r="AF200">
            <v>24</v>
          </cell>
          <cell r="AG200">
            <v>0</v>
          </cell>
          <cell r="AH200" t="str">
            <v>C</v>
          </cell>
          <cell r="AI200" t="str">
            <v>CMP</v>
          </cell>
          <cell r="AJ200" t="str">
            <v xml:space="preserve"> </v>
          </cell>
          <cell r="AK200">
            <v>284.77751181907928</v>
          </cell>
          <cell r="AL200">
            <v>128</v>
          </cell>
          <cell r="AM200">
            <v>3780</v>
          </cell>
          <cell r="AN200">
            <v>1.4372511898190781</v>
          </cell>
          <cell r="AO200">
            <v>3.78</v>
          </cell>
        </row>
        <row r="201">
          <cell r="AE201">
            <v>76719</v>
          </cell>
          <cell r="AF201">
            <v>30</v>
          </cell>
          <cell r="AG201">
            <v>0</v>
          </cell>
          <cell r="AH201" t="str">
            <v>C</v>
          </cell>
          <cell r="AI201" t="str">
            <v>RCP</v>
          </cell>
          <cell r="AJ201" t="str">
            <v xml:space="preserve"> </v>
          </cell>
          <cell r="AK201">
            <v>102.5826998219293</v>
          </cell>
          <cell r="AL201">
            <v>82</v>
          </cell>
          <cell r="AM201">
            <v>3734</v>
          </cell>
          <cell r="AN201">
            <v>2.841630252734193</v>
          </cell>
          <cell r="AO201">
            <v>3.734</v>
          </cell>
        </row>
        <row r="202">
          <cell r="AE202">
            <v>53843</v>
          </cell>
          <cell r="AF202">
            <v>15</v>
          </cell>
          <cell r="AG202">
            <v>0</v>
          </cell>
          <cell r="AH202" t="str">
            <v>C</v>
          </cell>
          <cell r="AI202" t="str">
            <v>RCP</v>
          </cell>
          <cell r="AJ202" t="str">
            <v xml:space="preserve"> </v>
          </cell>
          <cell r="AK202">
            <v>50.753511532103168</v>
          </cell>
          <cell r="AL202">
            <v>84</v>
          </cell>
          <cell r="AM202">
            <v>3736</v>
          </cell>
          <cell r="AN202">
            <v>2.9541252272513501</v>
          </cell>
          <cell r="AO202">
            <v>3.7360000000000002</v>
          </cell>
        </row>
        <row r="203">
          <cell r="AE203">
            <v>128140</v>
          </cell>
          <cell r="AF203">
            <v>48</v>
          </cell>
          <cell r="AG203">
            <v>0</v>
          </cell>
          <cell r="AH203" t="str">
            <v>C</v>
          </cell>
          <cell r="AI203" t="str">
            <v>RCP</v>
          </cell>
          <cell r="AJ203" t="str">
            <v xml:space="preserve"> </v>
          </cell>
          <cell r="AK203">
            <v>130.38161089202839</v>
          </cell>
          <cell r="AL203">
            <v>172</v>
          </cell>
          <cell r="AM203">
            <v>3824</v>
          </cell>
          <cell r="AN203">
            <v>0.65594669951985907</v>
          </cell>
          <cell r="AO203">
            <v>3.8239999999999998</v>
          </cell>
        </row>
        <row r="204">
          <cell r="AE204">
            <v>38250</v>
          </cell>
          <cell r="AF204">
            <v>48</v>
          </cell>
          <cell r="AG204">
            <v>0</v>
          </cell>
          <cell r="AH204" t="str">
            <v>C</v>
          </cell>
          <cell r="AI204" t="str">
            <v>RCP</v>
          </cell>
          <cell r="AJ204" t="str">
            <v xml:space="preserve"> </v>
          </cell>
          <cell r="AK204">
            <v>86.028466927312209</v>
          </cell>
          <cell r="AL204">
            <v>67</v>
          </cell>
          <cell r="AM204">
            <v>3719</v>
          </cell>
          <cell r="AN204">
            <v>2.979330955315072</v>
          </cell>
          <cell r="AO204">
            <v>3.7189999999999999</v>
          </cell>
        </row>
        <row r="205">
          <cell r="AE205">
            <v>144941</v>
          </cell>
          <cell r="AF205">
            <v>18</v>
          </cell>
          <cell r="AG205">
            <v>0</v>
          </cell>
          <cell r="AH205" t="str">
            <v>C</v>
          </cell>
          <cell r="AI205" t="str">
            <v>RCP</v>
          </cell>
          <cell r="AJ205" t="str">
            <v xml:space="preserve"> </v>
          </cell>
          <cell r="AK205">
            <v>160.8226147942961</v>
          </cell>
          <cell r="AL205">
            <v>59</v>
          </cell>
          <cell r="AM205">
            <v>3711</v>
          </cell>
          <cell r="AN205">
            <v>2.4661176473364952</v>
          </cell>
          <cell r="AO205">
            <v>3.7109999999999999</v>
          </cell>
        </row>
        <row r="206">
          <cell r="AE206">
            <v>156602</v>
          </cell>
          <cell r="AF206">
            <v>15</v>
          </cell>
          <cell r="AG206">
            <v>0</v>
          </cell>
          <cell r="AH206" t="str">
            <v>C</v>
          </cell>
          <cell r="AI206" t="str">
            <v>RCP</v>
          </cell>
          <cell r="AJ206" t="str">
            <v xml:space="preserve"> </v>
          </cell>
          <cell r="AK206">
            <v>102.2917778913998</v>
          </cell>
          <cell r="AL206">
            <v>223</v>
          </cell>
          <cell r="AM206">
            <v>3875</v>
          </cell>
          <cell r="AN206">
            <v>0.27721556944095482</v>
          </cell>
          <cell r="AO206">
            <v>3.875</v>
          </cell>
        </row>
        <row r="207">
          <cell r="AE207">
            <v>96681</v>
          </cell>
          <cell r="AF207">
            <v>54</v>
          </cell>
          <cell r="AG207">
            <v>0</v>
          </cell>
          <cell r="AH207" t="str">
            <v>C</v>
          </cell>
          <cell r="AI207" t="str">
            <v>RCP</v>
          </cell>
          <cell r="AJ207" t="str">
            <v xml:space="preserve"> </v>
          </cell>
          <cell r="AK207">
            <v>80.745582742752092</v>
          </cell>
          <cell r="AL207">
            <v>242</v>
          </cell>
          <cell r="AM207">
            <v>3894</v>
          </cell>
          <cell r="AN207">
            <v>0.24207556768078581</v>
          </cell>
          <cell r="AO207">
            <v>3.8940000000000001</v>
          </cell>
        </row>
        <row r="208">
          <cell r="AE208">
            <v>71949</v>
          </cell>
          <cell r="AF208">
            <v>24</v>
          </cell>
          <cell r="AG208">
            <v>0</v>
          </cell>
          <cell r="AH208" t="str">
            <v>C</v>
          </cell>
          <cell r="AI208" t="str">
            <v>RCP</v>
          </cell>
          <cell r="AJ208" t="str">
            <v xml:space="preserve"> </v>
          </cell>
          <cell r="AK208">
            <v>136.0832935051088</v>
          </cell>
          <cell r="AL208">
            <v>105</v>
          </cell>
          <cell r="AM208">
            <v>3757</v>
          </cell>
          <cell r="AN208">
            <v>2.638704213655013</v>
          </cell>
          <cell r="AO208">
            <v>3.7570000000000001</v>
          </cell>
        </row>
        <row r="209">
          <cell r="AE209">
            <v>78671</v>
          </cell>
          <cell r="AF209">
            <v>15</v>
          </cell>
          <cell r="AG209">
            <v>0</v>
          </cell>
          <cell r="AH209" t="str">
            <v>C</v>
          </cell>
          <cell r="AI209" t="str">
            <v>RCP</v>
          </cell>
          <cell r="AJ209" t="str">
            <v xml:space="preserve"> </v>
          </cell>
          <cell r="AK209">
            <v>26.806143038908171</v>
          </cell>
          <cell r="AL209">
            <v>14</v>
          </cell>
          <cell r="AM209">
            <v>3666</v>
          </cell>
          <cell r="AN209">
            <v>0.82476849474953884</v>
          </cell>
          <cell r="AO209">
            <v>3.6659999999999999</v>
          </cell>
        </row>
        <row r="210">
          <cell r="AE210">
            <v>199369</v>
          </cell>
          <cell r="AF210">
            <v>0</v>
          </cell>
          <cell r="AG210">
            <v>0</v>
          </cell>
          <cell r="AH210" t="str">
            <v>Z</v>
          </cell>
          <cell r="AI210" t="str">
            <v>XXX</v>
          </cell>
          <cell r="AJ210" t="str">
            <v xml:space="preserve"> </v>
          </cell>
          <cell r="AK210">
            <v>125.1993903043294</v>
          </cell>
          <cell r="AL210">
            <v>168</v>
          </cell>
          <cell r="AM210">
            <v>3820</v>
          </cell>
          <cell r="AN210">
            <v>0.65985114416071156</v>
          </cell>
          <cell r="AO210">
            <v>3.82</v>
          </cell>
        </row>
        <row r="211">
          <cell r="AE211">
            <v>144401</v>
          </cell>
          <cell r="AF211">
            <v>15</v>
          </cell>
          <cell r="AG211">
            <v>0</v>
          </cell>
          <cell r="AH211" t="str">
            <v>C</v>
          </cell>
          <cell r="AI211" t="str">
            <v>RCP</v>
          </cell>
          <cell r="AJ211" t="str">
            <v xml:space="preserve"> </v>
          </cell>
          <cell r="AK211">
            <v>29.463029136614011</v>
          </cell>
          <cell r="AL211">
            <v>142</v>
          </cell>
          <cell r="AM211">
            <v>3794</v>
          </cell>
          <cell r="AN211">
            <v>1.0306401601754891</v>
          </cell>
          <cell r="AO211">
            <v>3.794</v>
          </cell>
        </row>
        <row r="212">
          <cell r="AE212">
            <v>138326</v>
          </cell>
          <cell r="AF212">
            <v>48</v>
          </cell>
          <cell r="AG212">
            <v>0</v>
          </cell>
          <cell r="AH212" t="str">
            <v>C</v>
          </cell>
          <cell r="AI212" t="str">
            <v>CMP</v>
          </cell>
          <cell r="AJ212" t="str">
            <v xml:space="preserve"> </v>
          </cell>
          <cell r="AK212">
            <v>35.795123025535332</v>
          </cell>
          <cell r="AL212">
            <v>186</v>
          </cell>
          <cell r="AM212">
            <v>3838</v>
          </cell>
          <cell r="AN212">
            <v>0.52710002640014864</v>
          </cell>
          <cell r="AO212">
            <v>3.8380000000000001</v>
          </cell>
        </row>
        <row r="213">
          <cell r="AE213">
            <v>149508</v>
          </cell>
          <cell r="AF213">
            <v>15</v>
          </cell>
          <cell r="AG213">
            <v>0</v>
          </cell>
          <cell r="AH213" t="str">
            <v>C</v>
          </cell>
          <cell r="AI213" t="str">
            <v>RCP</v>
          </cell>
          <cell r="AJ213" t="str">
            <v xml:space="preserve"> </v>
          </cell>
          <cell r="AK213">
            <v>159.03442692131759</v>
          </cell>
          <cell r="AL213">
            <v>94</v>
          </cell>
          <cell r="AM213">
            <v>3746</v>
          </cell>
          <cell r="AN213">
            <v>2.9145540011021982</v>
          </cell>
          <cell r="AO213">
            <v>3.746</v>
          </cell>
        </row>
        <row r="214">
          <cell r="AE214">
            <v>47170</v>
          </cell>
          <cell r="AF214">
            <v>48</v>
          </cell>
          <cell r="AG214">
            <v>0</v>
          </cell>
          <cell r="AH214" t="str">
            <v>C</v>
          </cell>
          <cell r="AI214" t="str">
            <v>RCP</v>
          </cell>
          <cell r="AJ214" t="str">
            <v xml:space="preserve"> </v>
          </cell>
          <cell r="AK214">
            <v>252.38390142428059</v>
          </cell>
          <cell r="AL214">
            <v>131</v>
          </cell>
          <cell r="AM214">
            <v>3783</v>
          </cell>
          <cell r="AN214">
            <v>1.3658284572784021</v>
          </cell>
          <cell r="AO214">
            <v>3.7829999999999999</v>
          </cell>
        </row>
        <row r="215">
          <cell r="AE215">
            <v>11986</v>
          </cell>
          <cell r="AF215">
            <v>18</v>
          </cell>
          <cell r="AG215">
            <v>0</v>
          </cell>
          <cell r="AH215" t="str">
            <v>C</v>
          </cell>
          <cell r="AI215" t="str">
            <v>RCP</v>
          </cell>
          <cell r="AJ215" t="str">
            <v xml:space="preserve"> </v>
          </cell>
          <cell r="AK215">
            <v>33.674863658819447</v>
          </cell>
          <cell r="AL215">
            <v>174</v>
          </cell>
          <cell r="AM215">
            <v>3826</v>
          </cell>
          <cell r="AN215">
            <v>0.6129978084790082</v>
          </cell>
          <cell r="AO215">
            <v>3.8260000000000001</v>
          </cell>
        </row>
        <row r="216">
          <cell r="AE216">
            <v>178176</v>
          </cell>
          <cell r="AF216">
            <v>30</v>
          </cell>
          <cell r="AG216">
            <v>0</v>
          </cell>
          <cell r="AH216" t="str">
            <v>C</v>
          </cell>
          <cell r="AI216" t="str">
            <v>RCP</v>
          </cell>
          <cell r="AJ216" t="str">
            <v xml:space="preserve"> </v>
          </cell>
          <cell r="AK216">
            <v>31.342418098205151</v>
          </cell>
          <cell r="AL216">
            <v>159</v>
          </cell>
          <cell r="AM216">
            <v>3811</v>
          </cell>
          <cell r="AN216">
            <v>0.69108670128173344</v>
          </cell>
          <cell r="AO216">
            <v>3.8109999999999999</v>
          </cell>
        </row>
        <row r="217">
          <cell r="AE217">
            <v>152690</v>
          </cell>
          <cell r="AF217">
            <v>15</v>
          </cell>
          <cell r="AG217">
            <v>0</v>
          </cell>
          <cell r="AH217" t="str">
            <v>C</v>
          </cell>
          <cell r="AI217" t="str">
            <v>RCP</v>
          </cell>
          <cell r="AJ217" t="str">
            <v xml:space="preserve"> </v>
          </cell>
          <cell r="AK217">
            <v>85.328773764371718</v>
          </cell>
          <cell r="AL217">
            <v>152</v>
          </cell>
          <cell r="AM217">
            <v>3804</v>
          </cell>
          <cell r="AN217">
            <v>0.69042761196178504</v>
          </cell>
          <cell r="AO217">
            <v>3.8039999999999998</v>
          </cell>
        </row>
        <row r="218">
          <cell r="AE218">
            <v>176525</v>
          </cell>
          <cell r="AF218">
            <v>30</v>
          </cell>
          <cell r="AG218">
            <v>0</v>
          </cell>
          <cell r="AH218" t="str">
            <v>C</v>
          </cell>
          <cell r="AI218" t="str">
            <v>RCP</v>
          </cell>
          <cell r="AJ218" t="str">
            <v xml:space="preserve"> </v>
          </cell>
          <cell r="AK218">
            <v>197.97445428581199</v>
          </cell>
          <cell r="AL218">
            <v>142</v>
          </cell>
          <cell r="AM218">
            <v>3794</v>
          </cell>
          <cell r="AN218">
            <v>1.0306401601754891</v>
          </cell>
          <cell r="AO218">
            <v>3.794</v>
          </cell>
        </row>
        <row r="219">
          <cell r="AE219">
            <v>148288</v>
          </cell>
          <cell r="AF219">
            <v>18</v>
          </cell>
          <cell r="AG219">
            <v>0</v>
          </cell>
          <cell r="AH219" t="str">
            <v>C</v>
          </cell>
          <cell r="AI219" t="str">
            <v>RCP</v>
          </cell>
          <cell r="AJ219" t="str">
            <v xml:space="preserve"> </v>
          </cell>
          <cell r="AK219">
            <v>34.533618580548421</v>
          </cell>
          <cell r="AL219">
            <v>44</v>
          </cell>
          <cell r="AM219">
            <v>3696</v>
          </cell>
          <cell r="AN219">
            <v>2.3528739933654208</v>
          </cell>
          <cell r="AO219">
            <v>3.6960000000000002</v>
          </cell>
        </row>
        <row r="220">
          <cell r="AE220">
            <v>81726</v>
          </cell>
          <cell r="AF220">
            <v>42</v>
          </cell>
          <cell r="AG220">
            <v>0</v>
          </cell>
          <cell r="AH220" t="str">
            <v>C</v>
          </cell>
          <cell r="AI220" t="str">
            <v>CMP</v>
          </cell>
          <cell r="AJ220" t="str">
            <v xml:space="preserve"> </v>
          </cell>
          <cell r="AK220">
            <v>230.13354911609309</v>
          </cell>
          <cell r="AL220">
            <v>124</v>
          </cell>
          <cell r="AM220">
            <v>3776</v>
          </cell>
          <cell r="AN220">
            <v>1.570043178060347</v>
          </cell>
          <cell r="AO220">
            <v>3.7759999999999998</v>
          </cell>
        </row>
        <row r="221">
          <cell r="AE221">
            <v>8961</v>
          </cell>
          <cell r="AF221">
            <v>54</v>
          </cell>
          <cell r="AG221">
            <v>0</v>
          </cell>
          <cell r="AH221" t="str">
            <v>C</v>
          </cell>
          <cell r="AI221" t="str">
            <v>RCP</v>
          </cell>
          <cell r="AJ221" t="str">
            <v xml:space="preserve"> </v>
          </cell>
          <cell r="AK221">
            <v>72.530282734926118</v>
          </cell>
          <cell r="AL221">
            <v>218</v>
          </cell>
          <cell r="AM221">
            <v>3870</v>
          </cell>
          <cell r="AN221">
            <v>0.38263557472032522</v>
          </cell>
          <cell r="AO221">
            <v>3.87</v>
          </cell>
        </row>
        <row r="222">
          <cell r="AE222">
            <v>176679</v>
          </cell>
          <cell r="AF222">
            <v>18</v>
          </cell>
          <cell r="AG222">
            <v>0</v>
          </cell>
          <cell r="AH222" t="str">
            <v>C</v>
          </cell>
          <cell r="AI222" t="str">
            <v>PE</v>
          </cell>
          <cell r="AJ222" t="str">
            <v xml:space="preserve"> </v>
          </cell>
          <cell r="AK222">
            <v>117.3802432231041</v>
          </cell>
          <cell r="AL222">
            <v>100</v>
          </cell>
          <cell r="AM222">
            <v>3752</v>
          </cell>
          <cell r="AN222">
            <v>2.8648928018936841</v>
          </cell>
          <cell r="AO222">
            <v>3.7519999999999998</v>
          </cell>
        </row>
        <row r="223">
          <cell r="AE223">
            <v>162420</v>
          </cell>
          <cell r="AF223">
            <v>12</v>
          </cell>
          <cell r="AG223">
            <v>0</v>
          </cell>
          <cell r="AH223" t="str">
            <v>C</v>
          </cell>
          <cell r="AI223" t="str">
            <v>CMP</v>
          </cell>
          <cell r="AJ223" t="str">
            <v xml:space="preserve"> </v>
          </cell>
          <cell r="AK223">
            <v>35.252450031733112</v>
          </cell>
          <cell r="AL223">
            <v>138</v>
          </cell>
          <cell r="AM223">
            <v>3790</v>
          </cell>
          <cell r="AN223">
            <v>1.251563274171102</v>
          </cell>
          <cell r="AO223">
            <v>3.79</v>
          </cell>
        </row>
        <row r="224">
          <cell r="AE224">
            <v>199742</v>
          </cell>
          <cell r="AF224">
            <v>12</v>
          </cell>
          <cell r="AG224">
            <v>0</v>
          </cell>
          <cell r="AH224" t="str">
            <v>C</v>
          </cell>
          <cell r="AI224" t="str">
            <v>PE</v>
          </cell>
          <cell r="AJ224" t="str">
            <v xml:space="preserve"> </v>
          </cell>
          <cell r="AK224">
            <v>15.07342783616066</v>
          </cell>
          <cell r="AL224">
            <v>135</v>
          </cell>
          <cell r="AM224">
            <v>3787</v>
          </cell>
          <cell r="AN224">
            <v>1.336885814076429</v>
          </cell>
          <cell r="AO224">
            <v>3.7869999999999999</v>
          </cell>
        </row>
        <row r="225">
          <cell r="AE225">
            <v>147789</v>
          </cell>
          <cell r="AF225">
            <v>30</v>
          </cell>
          <cell r="AG225">
            <v>0</v>
          </cell>
          <cell r="AH225" t="str">
            <v>C</v>
          </cell>
          <cell r="AI225" t="str">
            <v>RCP</v>
          </cell>
          <cell r="AJ225" t="str">
            <v xml:space="preserve"> </v>
          </cell>
          <cell r="AK225">
            <v>54.408739298930392</v>
          </cell>
          <cell r="AL225">
            <v>53</v>
          </cell>
          <cell r="AM225">
            <v>3705</v>
          </cell>
          <cell r="AN225">
            <v>2.3797356888231169</v>
          </cell>
          <cell r="AO225">
            <v>3.7050000000000001</v>
          </cell>
        </row>
        <row r="226">
          <cell r="AE226">
            <v>7192</v>
          </cell>
          <cell r="AF226">
            <v>15</v>
          </cell>
          <cell r="AG226">
            <v>0</v>
          </cell>
          <cell r="AH226" t="str">
            <v>C</v>
          </cell>
          <cell r="AI226" t="str">
            <v>RCP</v>
          </cell>
          <cell r="AJ226" t="str">
            <v xml:space="preserve"> </v>
          </cell>
          <cell r="AK226">
            <v>209.42882600473629</v>
          </cell>
          <cell r="AL226">
            <v>106</v>
          </cell>
          <cell r="AM226">
            <v>3758</v>
          </cell>
          <cell r="AN226">
            <v>2.6076677982154499</v>
          </cell>
          <cell r="AO226">
            <v>3.758</v>
          </cell>
        </row>
        <row r="227">
          <cell r="AE227">
            <v>66242</v>
          </cell>
          <cell r="AF227">
            <v>42</v>
          </cell>
          <cell r="AG227">
            <v>0</v>
          </cell>
          <cell r="AH227" t="str">
            <v>C</v>
          </cell>
          <cell r="AI227" t="str">
            <v>XXX</v>
          </cell>
          <cell r="AJ227" t="str">
            <v xml:space="preserve"> </v>
          </cell>
          <cell r="AK227">
            <v>46.646916810441077</v>
          </cell>
          <cell r="AL227">
            <v>114</v>
          </cell>
          <cell r="AM227">
            <v>3766</v>
          </cell>
          <cell r="AN227">
            <v>2.125138127943091</v>
          </cell>
          <cell r="AO227">
            <v>3.766</v>
          </cell>
        </row>
        <row r="228">
          <cell r="AE228">
            <v>128136</v>
          </cell>
          <cell r="AF228">
            <v>15</v>
          </cell>
          <cell r="AG228">
            <v>0</v>
          </cell>
          <cell r="AH228" t="str">
            <v>C</v>
          </cell>
          <cell r="AI228" t="str">
            <v>PE</v>
          </cell>
          <cell r="AJ228" t="str">
            <v xml:space="preserve"> </v>
          </cell>
          <cell r="AK228">
            <v>107.8784868330237</v>
          </cell>
          <cell r="AL228">
            <v>174</v>
          </cell>
          <cell r="AM228">
            <v>3826</v>
          </cell>
          <cell r="AN228">
            <v>0.6129978084790082</v>
          </cell>
          <cell r="AO228">
            <v>3.8260000000000001</v>
          </cell>
        </row>
        <row r="229">
          <cell r="AE229">
            <v>200555</v>
          </cell>
          <cell r="AF229">
            <v>15</v>
          </cell>
          <cell r="AG229">
            <v>0</v>
          </cell>
          <cell r="AH229" t="str">
            <v>C</v>
          </cell>
          <cell r="AI229" t="str">
            <v>RCP</v>
          </cell>
          <cell r="AJ229" t="str">
            <v xml:space="preserve"> </v>
          </cell>
          <cell r="AK229">
            <v>56.240132753897647</v>
          </cell>
          <cell r="AL229">
            <v>33</v>
          </cell>
          <cell r="AM229">
            <v>3685</v>
          </cell>
          <cell r="AN229">
            <v>1.4827583764730641</v>
          </cell>
          <cell r="AO229">
            <v>3.6850000000000001</v>
          </cell>
        </row>
        <row r="230">
          <cell r="AE230">
            <v>69945</v>
          </cell>
          <cell r="AF230">
            <v>24</v>
          </cell>
          <cell r="AG230">
            <v>0</v>
          </cell>
          <cell r="AH230" t="str">
            <v>C</v>
          </cell>
          <cell r="AI230" t="str">
            <v>RCP</v>
          </cell>
          <cell r="AJ230" t="str">
            <v xml:space="preserve"> </v>
          </cell>
          <cell r="AK230">
            <v>78.487566470597102</v>
          </cell>
          <cell r="AL230">
            <v>140</v>
          </cell>
          <cell r="AM230">
            <v>3792</v>
          </cell>
          <cell r="AN230">
            <v>1.155694587867643</v>
          </cell>
          <cell r="AO230">
            <v>3.7919999999999998</v>
          </cell>
        </row>
        <row r="231">
          <cell r="AE231">
            <v>97202</v>
          </cell>
          <cell r="AF231">
            <v>30</v>
          </cell>
          <cell r="AG231">
            <v>0</v>
          </cell>
          <cell r="AH231" t="str">
            <v>C</v>
          </cell>
          <cell r="AI231" t="str">
            <v>RCP</v>
          </cell>
          <cell r="AJ231" t="str">
            <v xml:space="preserve"> </v>
          </cell>
          <cell r="AK231">
            <v>65.912273221884874</v>
          </cell>
          <cell r="AL231">
            <v>163</v>
          </cell>
          <cell r="AM231">
            <v>3815</v>
          </cell>
          <cell r="AN231">
            <v>0.62080669776150899</v>
          </cell>
          <cell r="AO231">
            <v>3.8149999999999999</v>
          </cell>
        </row>
        <row r="232">
          <cell r="AE232">
            <v>189815</v>
          </cell>
          <cell r="AF232">
            <v>18</v>
          </cell>
          <cell r="AG232">
            <v>0</v>
          </cell>
          <cell r="AH232" t="str">
            <v>C</v>
          </cell>
          <cell r="AI232" t="str">
            <v>RCP</v>
          </cell>
          <cell r="AJ232" t="str">
            <v xml:space="preserve"> </v>
          </cell>
          <cell r="AK232">
            <v>31.070797086982971</v>
          </cell>
          <cell r="AL232">
            <v>61</v>
          </cell>
          <cell r="AM232">
            <v>3713</v>
          </cell>
          <cell r="AN232">
            <v>2.688670991811692</v>
          </cell>
          <cell r="AO232">
            <v>3.7130000000000001</v>
          </cell>
        </row>
        <row r="233">
          <cell r="AE233">
            <v>206373</v>
          </cell>
          <cell r="AF233">
            <v>72</v>
          </cell>
          <cell r="AG233">
            <v>132</v>
          </cell>
          <cell r="AH233" t="str">
            <v>R</v>
          </cell>
          <cell r="AI233" t="str">
            <v>RCP</v>
          </cell>
          <cell r="AJ233" t="str">
            <v xml:space="preserve"> </v>
          </cell>
          <cell r="AK233">
            <v>112.59922240034101</v>
          </cell>
          <cell r="AL233">
            <v>186</v>
          </cell>
          <cell r="AM233">
            <v>3838</v>
          </cell>
          <cell r="AN233">
            <v>0.52710002640014864</v>
          </cell>
          <cell r="AO233">
            <v>3.8380000000000001</v>
          </cell>
        </row>
        <row r="234">
          <cell r="AE234">
            <v>137482</v>
          </cell>
          <cell r="AF234">
            <v>54</v>
          </cell>
          <cell r="AG234">
            <v>0</v>
          </cell>
          <cell r="AH234" t="str">
            <v>C</v>
          </cell>
          <cell r="AI234" t="str">
            <v>RCP</v>
          </cell>
          <cell r="AJ234" t="str">
            <v xml:space="preserve"> </v>
          </cell>
          <cell r="AK234">
            <v>22.391649747551199</v>
          </cell>
          <cell r="AL234">
            <v>118</v>
          </cell>
          <cell r="AM234">
            <v>3770</v>
          </cell>
          <cell r="AN234">
            <v>2.091300936371097</v>
          </cell>
          <cell r="AO234">
            <v>3.77</v>
          </cell>
        </row>
        <row r="235">
          <cell r="AE235">
            <v>153306</v>
          </cell>
          <cell r="AF235">
            <v>24</v>
          </cell>
          <cell r="AG235">
            <v>0</v>
          </cell>
          <cell r="AH235" t="str">
            <v>C</v>
          </cell>
          <cell r="AI235" t="str">
            <v>RCP</v>
          </cell>
          <cell r="AJ235" t="str">
            <v xml:space="preserve"> </v>
          </cell>
          <cell r="AK235">
            <v>115.5871670460871</v>
          </cell>
          <cell r="AL235">
            <v>169</v>
          </cell>
          <cell r="AM235">
            <v>3821</v>
          </cell>
          <cell r="AN235">
            <v>0.57004891743997632</v>
          </cell>
          <cell r="AO235">
            <v>3.8210000000000002</v>
          </cell>
        </row>
        <row r="236">
          <cell r="AE236">
            <v>80629</v>
          </cell>
          <cell r="AF236">
            <v>15</v>
          </cell>
          <cell r="AG236">
            <v>0</v>
          </cell>
          <cell r="AH236" t="str">
            <v>C</v>
          </cell>
          <cell r="AI236" t="str">
            <v>RCP</v>
          </cell>
          <cell r="AJ236" t="str">
            <v xml:space="preserve"> </v>
          </cell>
          <cell r="AK236">
            <v>77.168530267599081</v>
          </cell>
          <cell r="AL236">
            <v>171</v>
          </cell>
          <cell r="AM236">
            <v>3823</v>
          </cell>
          <cell r="AN236">
            <v>0.55052669424094347</v>
          </cell>
          <cell r="AO236">
            <v>3.823</v>
          </cell>
        </row>
        <row r="237">
          <cell r="AE237">
            <v>186976</v>
          </cell>
          <cell r="AF237">
            <v>18</v>
          </cell>
          <cell r="AG237">
            <v>0</v>
          </cell>
          <cell r="AH237" t="str">
            <v>C</v>
          </cell>
          <cell r="AI237" t="str">
            <v>RCP</v>
          </cell>
          <cell r="AJ237" t="str">
            <v xml:space="preserve"> </v>
          </cell>
          <cell r="AK237">
            <v>34.339387702285983</v>
          </cell>
          <cell r="AL237">
            <v>128</v>
          </cell>
          <cell r="AM237">
            <v>3780</v>
          </cell>
          <cell r="AN237">
            <v>1.4372511898190781</v>
          </cell>
          <cell r="AO237">
            <v>3.78</v>
          </cell>
        </row>
        <row r="238">
          <cell r="AE238">
            <v>149655</v>
          </cell>
          <cell r="AF238">
            <v>18</v>
          </cell>
          <cell r="AG238">
            <v>0</v>
          </cell>
          <cell r="AH238" t="str">
            <v>C</v>
          </cell>
          <cell r="AI238" t="str">
            <v>RCP</v>
          </cell>
          <cell r="AJ238" t="str">
            <v xml:space="preserve"> </v>
          </cell>
          <cell r="AK238">
            <v>26.484022677584449</v>
          </cell>
          <cell r="AL238">
            <v>75</v>
          </cell>
          <cell r="AM238">
            <v>3727</v>
          </cell>
          <cell r="AN238">
            <v>2.5819903802154052</v>
          </cell>
          <cell r="AO238">
            <v>3.7269999999999999</v>
          </cell>
        </row>
        <row r="239">
          <cell r="AE239">
            <v>115423</v>
          </cell>
          <cell r="AF239">
            <v>36</v>
          </cell>
          <cell r="AG239">
            <v>0</v>
          </cell>
          <cell r="AH239" t="str">
            <v>C</v>
          </cell>
          <cell r="AI239" t="str">
            <v>RCP</v>
          </cell>
          <cell r="AJ239" t="str">
            <v xml:space="preserve"> </v>
          </cell>
          <cell r="AK239">
            <v>247.01042467305089</v>
          </cell>
          <cell r="AL239">
            <v>184</v>
          </cell>
          <cell r="AM239">
            <v>3836</v>
          </cell>
          <cell r="AN239">
            <v>0.48024669072094639</v>
          </cell>
          <cell r="AO239">
            <v>3.8359999999999999</v>
          </cell>
        </row>
        <row r="240">
          <cell r="AE240">
            <v>108186</v>
          </cell>
          <cell r="AF240">
            <v>18</v>
          </cell>
          <cell r="AG240">
            <v>0</v>
          </cell>
          <cell r="AH240" t="str">
            <v>C</v>
          </cell>
          <cell r="AI240" t="str">
            <v>RCP</v>
          </cell>
          <cell r="AJ240" t="str">
            <v xml:space="preserve"> </v>
          </cell>
          <cell r="AK240">
            <v>72.696760282420414</v>
          </cell>
          <cell r="AL240">
            <v>202</v>
          </cell>
          <cell r="AM240">
            <v>3854</v>
          </cell>
          <cell r="AN240">
            <v>0.4412022443201522</v>
          </cell>
          <cell r="AO240">
            <v>3.8540000000000001</v>
          </cell>
        </row>
        <row r="241">
          <cell r="AE241">
            <v>109996</v>
          </cell>
          <cell r="AF241">
            <v>48</v>
          </cell>
          <cell r="AG241">
            <v>0</v>
          </cell>
          <cell r="AH241" t="str">
            <v>C</v>
          </cell>
          <cell r="AI241" t="str">
            <v>CMP</v>
          </cell>
          <cell r="AJ241" t="str">
            <v xml:space="preserve"> </v>
          </cell>
          <cell r="AK241">
            <v>119.2825566355165</v>
          </cell>
          <cell r="AL241">
            <v>56</v>
          </cell>
          <cell r="AM241">
            <v>3708</v>
          </cell>
          <cell r="AN241">
            <v>2.3513973876273999</v>
          </cell>
          <cell r="AO241">
            <v>3.7080000000000002</v>
          </cell>
        </row>
        <row r="242">
          <cell r="AE242">
            <v>152193</v>
          </cell>
          <cell r="AF242">
            <v>54</v>
          </cell>
          <cell r="AG242">
            <v>0</v>
          </cell>
          <cell r="AH242" t="str">
            <v>C</v>
          </cell>
          <cell r="AI242" t="str">
            <v>CMP</v>
          </cell>
          <cell r="AJ242" t="str">
            <v xml:space="preserve"> </v>
          </cell>
          <cell r="AK242">
            <v>269.27612672108597</v>
          </cell>
          <cell r="AL242">
            <v>106</v>
          </cell>
          <cell r="AM242">
            <v>3758</v>
          </cell>
          <cell r="AN242">
            <v>2.6076677982154499</v>
          </cell>
          <cell r="AO242">
            <v>3.758</v>
          </cell>
        </row>
        <row r="243">
          <cell r="AE243">
            <v>168729</v>
          </cell>
          <cell r="AF243">
            <v>30</v>
          </cell>
          <cell r="AG243">
            <v>0</v>
          </cell>
          <cell r="AH243" t="str">
            <v>C</v>
          </cell>
          <cell r="AI243" t="str">
            <v>RCP</v>
          </cell>
          <cell r="AJ243" t="str">
            <v xml:space="preserve"> </v>
          </cell>
          <cell r="AK243">
            <v>202.35918439111441</v>
          </cell>
          <cell r="AL243">
            <v>130</v>
          </cell>
          <cell r="AM243">
            <v>3782</v>
          </cell>
          <cell r="AN243">
            <v>1.5593370332794469</v>
          </cell>
          <cell r="AO243">
            <v>3.782</v>
          </cell>
        </row>
        <row r="244">
          <cell r="AE244">
            <v>36931</v>
          </cell>
          <cell r="AF244">
            <v>48</v>
          </cell>
          <cell r="AG244">
            <v>0</v>
          </cell>
          <cell r="AH244" t="str">
            <v>C</v>
          </cell>
          <cell r="AI244" t="str">
            <v>RCP</v>
          </cell>
          <cell r="AJ244" t="str">
            <v xml:space="preserve"> </v>
          </cell>
          <cell r="AK244">
            <v>74.351259967406108</v>
          </cell>
          <cell r="AL244">
            <v>68</v>
          </cell>
          <cell r="AM244">
            <v>3720</v>
          </cell>
          <cell r="AN244">
            <v>2.8463563107055538</v>
          </cell>
          <cell r="AO244">
            <v>3.72</v>
          </cell>
        </row>
        <row r="245">
          <cell r="AE245">
            <v>200916</v>
          </cell>
          <cell r="AF245">
            <v>18</v>
          </cell>
          <cell r="AG245">
            <v>0</v>
          </cell>
          <cell r="AH245" t="str">
            <v>C</v>
          </cell>
          <cell r="AI245" t="str">
            <v>RCP</v>
          </cell>
          <cell r="AJ245" t="str">
            <v xml:space="preserve"> </v>
          </cell>
          <cell r="AK245">
            <v>84.913448676625592</v>
          </cell>
          <cell r="AL245">
            <v>45</v>
          </cell>
          <cell r="AM245">
            <v>3697</v>
          </cell>
          <cell r="AN245">
            <v>2.3213333672563992</v>
          </cell>
          <cell r="AO245">
            <v>3.6970000000000001</v>
          </cell>
        </row>
        <row r="246">
          <cell r="AE246">
            <v>149653</v>
          </cell>
          <cell r="AF246">
            <v>18</v>
          </cell>
          <cell r="AG246">
            <v>0</v>
          </cell>
          <cell r="AH246" t="str">
            <v>C</v>
          </cell>
          <cell r="AI246" t="str">
            <v>RCP</v>
          </cell>
          <cell r="AJ246" t="str">
            <v xml:space="preserve"> </v>
          </cell>
          <cell r="AK246">
            <v>371.36708930526879</v>
          </cell>
          <cell r="AL246">
            <v>78</v>
          </cell>
          <cell r="AM246">
            <v>3730</v>
          </cell>
          <cell r="AN246">
            <v>2.5474072369872571</v>
          </cell>
          <cell r="AO246">
            <v>3.73</v>
          </cell>
        </row>
        <row r="247">
          <cell r="AE247">
            <v>73929</v>
          </cell>
          <cell r="AF247">
            <v>24</v>
          </cell>
          <cell r="AG247">
            <v>0</v>
          </cell>
          <cell r="AH247" t="str">
            <v>C</v>
          </cell>
          <cell r="AI247" t="str">
            <v>RCP</v>
          </cell>
          <cell r="AJ247" t="str">
            <v xml:space="preserve"> </v>
          </cell>
          <cell r="AK247">
            <v>194.89779662345529</v>
          </cell>
          <cell r="AL247">
            <v>19</v>
          </cell>
          <cell r="AM247">
            <v>3671</v>
          </cell>
          <cell r="AN247">
            <v>0.97874990900599956</v>
          </cell>
          <cell r="AO247">
            <v>3.6709999999999998</v>
          </cell>
        </row>
        <row r="248">
          <cell r="AE248">
            <v>109847</v>
          </cell>
          <cell r="AF248">
            <v>84</v>
          </cell>
          <cell r="AG248">
            <v>84</v>
          </cell>
          <cell r="AH248" t="str">
            <v>R</v>
          </cell>
          <cell r="AI248" t="str">
            <v>RCP</v>
          </cell>
          <cell r="AJ248" t="str">
            <v xml:space="preserve"> </v>
          </cell>
          <cell r="AK248">
            <v>129.86787803792831</v>
          </cell>
          <cell r="AL248">
            <v>61</v>
          </cell>
          <cell r="AM248">
            <v>3713</v>
          </cell>
          <cell r="AN248">
            <v>2.688670991811692</v>
          </cell>
          <cell r="AO248">
            <v>3.7130000000000001</v>
          </cell>
        </row>
        <row r="249">
          <cell r="AE249">
            <v>189857</v>
          </cell>
          <cell r="AF249">
            <v>36</v>
          </cell>
          <cell r="AG249">
            <v>0</v>
          </cell>
          <cell r="AH249" t="str">
            <v>C</v>
          </cell>
          <cell r="AI249" t="str">
            <v>RCP</v>
          </cell>
          <cell r="AJ249" t="str">
            <v xml:space="preserve"> </v>
          </cell>
          <cell r="AK249">
            <v>105.8735419957971</v>
          </cell>
          <cell r="AL249">
            <v>62</v>
          </cell>
          <cell r="AM249">
            <v>3714</v>
          </cell>
          <cell r="AN249">
            <v>2.6317197386168409</v>
          </cell>
          <cell r="AO249">
            <v>3.714</v>
          </cell>
        </row>
        <row r="250">
          <cell r="AE250">
            <v>98663</v>
          </cell>
          <cell r="AF250">
            <v>18</v>
          </cell>
          <cell r="AG250">
            <v>0</v>
          </cell>
          <cell r="AH250" t="str">
            <v>C</v>
          </cell>
          <cell r="AI250" t="str">
            <v>RCP</v>
          </cell>
          <cell r="AJ250" t="str">
            <v xml:space="preserve"> </v>
          </cell>
          <cell r="AK250">
            <v>27.790945659824871</v>
          </cell>
          <cell r="AL250">
            <v>169</v>
          </cell>
          <cell r="AM250">
            <v>3821</v>
          </cell>
          <cell r="AN250">
            <v>0.57004891743997632</v>
          </cell>
          <cell r="AO250">
            <v>3.8210000000000002</v>
          </cell>
        </row>
        <row r="251">
          <cell r="AE251">
            <v>186990</v>
          </cell>
          <cell r="AF251">
            <v>0</v>
          </cell>
          <cell r="AG251">
            <v>0</v>
          </cell>
          <cell r="AH251" t="str">
            <v xml:space="preserve"> </v>
          </cell>
          <cell r="AI251" t="str">
            <v xml:space="preserve"> </v>
          </cell>
          <cell r="AJ251" t="str">
            <v xml:space="preserve"> </v>
          </cell>
          <cell r="AK251">
            <v>33.270118591512343</v>
          </cell>
          <cell r="AL251">
            <v>93</v>
          </cell>
          <cell r="AM251">
            <v>3745</v>
          </cell>
          <cell r="AN251">
            <v>2.7524299855522329</v>
          </cell>
          <cell r="AO251">
            <v>3.7450000000000001</v>
          </cell>
        </row>
        <row r="252">
          <cell r="AE252">
            <v>119192</v>
          </cell>
          <cell r="AF252">
            <v>24</v>
          </cell>
          <cell r="AG252">
            <v>0</v>
          </cell>
          <cell r="AH252" t="str">
            <v>C</v>
          </cell>
          <cell r="AI252" t="str">
            <v>CMP</v>
          </cell>
          <cell r="AJ252" t="str">
            <v xml:space="preserve"> </v>
          </cell>
          <cell r="AK252">
            <v>67.396584783476214</v>
          </cell>
          <cell r="AL252">
            <v>102</v>
          </cell>
          <cell r="AM252">
            <v>3754</v>
          </cell>
          <cell r="AN252">
            <v>2.729046391212524</v>
          </cell>
          <cell r="AO252">
            <v>3.754</v>
          </cell>
        </row>
        <row r="253">
          <cell r="AE253">
            <v>28768</v>
          </cell>
          <cell r="AF253">
            <v>15</v>
          </cell>
          <cell r="AG253">
            <v>0</v>
          </cell>
          <cell r="AH253" t="str">
            <v>C</v>
          </cell>
          <cell r="AI253" t="str">
            <v>RCP</v>
          </cell>
          <cell r="AJ253" t="str">
            <v xml:space="preserve"> </v>
          </cell>
          <cell r="AK253">
            <v>40.551679601783533</v>
          </cell>
          <cell r="AL253">
            <v>102</v>
          </cell>
          <cell r="AM253">
            <v>3754</v>
          </cell>
          <cell r="AN253">
            <v>2.729046391212524</v>
          </cell>
          <cell r="AO253">
            <v>3.754</v>
          </cell>
        </row>
        <row r="254">
          <cell r="AE254">
            <v>151976</v>
          </cell>
          <cell r="AF254">
            <v>48</v>
          </cell>
          <cell r="AG254">
            <v>0</v>
          </cell>
          <cell r="AH254" t="str">
            <v>C</v>
          </cell>
          <cell r="AI254" t="str">
            <v>RCP</v>
          </cell>
          <cell r="AJ254" t="str">
            <v xml:space="preserve"> </v>
          </cell>
          <cell r="AK254">
            <v>26.239186853106808</v>
          </cell>
          <cell r="AL254">
            <v>102</v>
          </cell>
          <cell r="AM254">
            <v>3754</v>
          </cell>
          <cell r="AN254">
            <v>2.729046391212524</v>
          </cell>
          <cell r="AO254">
            <v>3.754</v>
          </cell>
        </row>
        <row r="255">
          <cell r="AE255">
            <v>12625</v>
          </cell>
          <cell r="AF255">
            <v>15</v>
          </cell>
          <cell r="AG255">
            <v>0</v>
          </cell>
          <cell r="AH255" t="str">
            <v>C</v>
          </cell>
          <cell r="AI255" t="str">
            <v>RCP</v>
          </cell>
          <cell r="AJ255" t="str">
            <v xml:space="preserve"> </v>
          </cell>
          <cell r="AK255">
            <v>25.787420896790788</v>
          </cell>
          <cell r="AL255">
            <v>59</v>
          </cell>
          <cell r="AM255">
            <v>3711</v>
          </cell>
          <cell r="AN255">
            <v>2.4661176473364952</v>
          </cell>
          <cell r="AO255">
            <v>3.7109999999999999</v>
          </cell>
        </row>
        <row r="256">
          <cell r="AE256">
            <v>181157</v>
          </cell>
          <cell r="AF256">
            <v>15</v>
          </cell>
          <cell r="AG256">
            <v>0</v>
          </cell>
          <cell r="AH256" t="str">
            <v>C</v>
          </cell>
          <cell r="AI256" t="str">
            <v>RCP</v>
          </cell>
          <cell r="AJ256" t="str">
            <v xml:space="preserve"> </v>
          </cell>
          <cell r="AK256">
            <v>119.5390139170467</v>
          </cell>
          <cell r="AL256">
            <v>67</v>
          </cell>
          <cell r="AM256">
            <v>3719</v>
          </cell>
          <cell r="AN256">
            <v>2.979330955315072</v>
          </cell>
          <cell r="AO256">
            <v>3.7189999999999999</v>
          </cell>
        </row>
        <row r="257">
          <cell r="AE257">
            <v>27371</v>
          </cell>
          <cell r="AF257">
            <v>15</v>
          </cell>
          <cell r="AG257">
            <v>0</v>
          </cell>
          <cell r="AH257" t="str">
            <v>C</v>
          </cell>
          <cell r="AI257" t="str">
            <v>RCP</v>
          </cell>
          <cell r="AJ257" t="str">
            <v xml:space="preserve"> </v>
          </cell>
          <cell r="AK257">
            <v>301.40503345632419</v>
          </cell>
          <cell r="AL257">
            <v>242</v>
          </cell>
          <cell r="AM257">
            <v>3894</v>
          </cell>
          <cell r="AN257">
            <v>0.24207556768078581</v>
          </cell>
          <cell r="AO257">
            <v>3.8940000000000001</v>
          </cell>
        </row>
        <row r="258">
          <cell r="AE258">
            <v>152865</v>
          </cell>
          <cell r="AF258">
            <v>48</v>
          </cell>
          <cell r="AG258">
            <v>0</v>
          </cell>
          <cell r="AH258" t="str">
            <v>C</v>
          </cell>
          <cell r="AI258" t="str">
            <v>RCP</v>
          </cell>
          <cell r="AJ258" t="str">
            <v xml:space="preserve"> </v>
          </cell>
          <cell r="AK258">
            <v>66.489879549207643</v>
          </cell>
          <cell r="AL258">
            <v>129</v>
          </cell>
          <cell r="AM258">
            <v>3781</v>
          </cell>
          <cell r="AN258">
            <v>1.4323383296439129</v>
          </cell>
          <cell r="AO258">
            <v>3.7810000000000001</v>
          </cell>
        </row>
        <row r="259">
          <cell r="AE259">
            <v>138640</v>
          </cell>
          <cell r="AF259">
            <v>36</v>
          </cell>
          <cell r="AG259">
            <v>60</v>
          </cell>
          <cell r="AH259" t="str">
            <v>R</v>
          </cell>
          <cell r="AI259" t="str">
            <v>CMP</v>
          </cell>
          <cell r="AJ259" t="str">
            <v xml:space="preserve"> </v>
          </cell>
          <cell r="AK259">
            <v>4.7536870919342293</v>
          </cell>
          <cell r="AL259">
            <v>177</v>
          </cell>
          <cell r="AM259">
            <v>3829</v>
          </cell>
          <cell r="AN259">
            <v>0.56614447280014701</v>
          </cell>
          <cell r="AO259">
            <v>3.8290000000000002</v>
          </cell>
        </row>
        <row r="260">
          <cell r="AE260">
            <v>87706</v>
          </cell>
          <cell r="AF260">
            <v>54</v>
          </cell>
          <cell r="AG260">
            <v>0</v>
          </cell>
          <cell r="AH260" t="str">
            <v>C</v>
          </cell>
          <cell r="AI260" t="str">
            <v>CMP</v>
          </cell>
          <cell r="AJ260" t="str">
            <v xml:space="preserve"> </v>
          </cell>
          <cell r="AK260">
            <v>86.426299625898352</v>
          </cell>
          <cell r="AL260">
            <v>143</v>
          </cell>
          <cell r="AM260">
            <v>3795</v>
          </cell>
          <cell r="AN260">
            <v>1.034587535162292</v>
          </cell>
          <cell r="AO260">
            <v>3.7949999999999999</v>
          </cell>
        </row>
        <row r="261">
          <cell r="AE261">
            <v>70829</v>
          </cell>
          <cell r="AF261">
            <v>24</v>
          </cell>
          <cell r="AG261">
            <v>0</v>
          </cell>
          <cell r="AH261" t="str">
            <v>C</v>
          </cell>
          <cell r="AI261" t="str">
            <v>RCP</v>
          </cell>
          <cell r="AJ261" t="str">
            <v xml:space="preserve"> </v>
          </cell>
          <cell r="AK261">
            <v>25.755298706787091</v>
          </cell>
          <cell r="AL261">
            <v>143</v>
          </cell>
          <cell r="AM261">
            <v>3795</v>
          </cell>
          <cell r="AN261">
            <v>1.034587535162292</v>
          </cell>
          <cell r="AO261">
            <v>3.7949999999999999</v>
          </cell>
        </row>
        <row r="262">
          <cell r="AE262">
            <v>47681</v>
          </cell>
          <cell r="AF262">
            <v>15</v>
          </cell>
          <cell r="AG262">
            <v>0</v>
          </cell>
          <cell r="AH262" t="str">
            <v>C</v>
          </cell>
          <cell r="AI262" t="str">
            <v>RCP</v>
          </cell>
          <cell r="AJ262" t="str">
            <v xml:space="preserve"> </v>
          </cell>
          <cell r="AK262">
            <v>51.61043139379467</v>
          </cell>
          <cell r="AL262">
            <v>82</v>
          </cell>
          <cell r="AM262">
            <v>3734</v>
          </cell>
          <cell r="AN262">
            <v>2.841630252734193</v>
          </cell>
          <cell r="AO262">
            <v>3.734</v>
          </cell>
        </row>
        <row r="263">
          <cell r="AE263">
            <v>196147</v>
          </cell>
          <cell r="AF263">
            <v>24</v>
          </cell>
          <cell r="AG263">
            <v>0</v>
          </cell>
          <cell r="AH263" t="str">
            <v>C</v>
          </cell>
          <cell r="AI263" t="str">
            <v>RCP</v>
          </cell>
          <cell r="AJ263" t="str">
            <v xml:space="preserve"> </v>
          </cell>
          <cell r="AK263">
            <v>112.41643669922151</v>
          </cell>
          <cell r="AL263">
            <v>45</v>
          </cell>
          <cell r="AM263">
            <v>3697</v>
          </cell>
          <cell r="AN263">
            <v>2.3213333672563992</v>
          </cell>
          <cell r="AO263">
            <v>3.6970000000000001</v>
          </cell>
        </row>
        <row r="264">
          <cell r="AE264">
            <v>144400</v>
          </cell>
          <cell r="AF264">
            <v>15</v>
          </cell>
          <cell r="AG264">
            <v>0</v>
          </cell>
          <cell r="AH264" t="str">
            <v>C</v>
          </cell>
          <cell r="AI264" t="str">
            <v>RCP</v>
          </cell>
          <cell r="AJ264" t="str">
            <v xml:space="preserve"> </v>
          </cell>
          <cell r="AK264">
            <v>31.29861502185048</v>
          </cell>
          <cell r="AL264">
            <v>142</v>
          </cell>
          <cell r="AM264">
            <v>3794</v>
          </cell>
          <cell r="AN264">
            <v>1.0306401601754891</v>
          </cell>
          <cell r="AO264">
            <v>3.794</v>
          </cell>
        </row>
        <row r="265">
          <cell r="AE265">
            <v>137529</v>
          </cell>
          <cell r="AF265">
            <v>72</v>
          </cell>
          <cell r="AG265">
            <v>0</v>
          </cell>
          <cell r="AH265" t="str">
            <v>C</v>
          </cell>
          <cell r="AI265" t="str">
            <v>RCP</v>
          </cell>
          <cell r="AJ265" t="str">
            <v xml:space="preserve"> </v>
          </cell>
          <cell r="AK265">
            <v>157.26726405870389</v>
          </cell>
          <cell r="AL265">
            <v>114</v>
          </cell>
          <cell r="AM265">
            <v>3766</v>
          </cell>
          <cell r="AN265">
            <v>2.125138127943091</v>
          </cell>
          <cell r="AO265">
            <v>3.766</v>
          </cell>
        </row>
        <row r="266">
          <cell r="AE266">
            <v>153197</v>
          </cell>
          <cell r="AF266">
            <v>48</v>
          </cell>
          <cell r="AG266">
            <v>0</v>
          </cell>
          <cell r="AH266" t="str">
            <v>C</v>
          </cell>
          <cell r="AI266" t="str">
            <v>RCP</v>
          </cell>
          <cell r="AJ266" t="str">
            <v xml:space="preserve"> </v>
          </cell>
          <cell r="AK266">
            <v>71.601552611640045</v>
          </cell>
          <cell r="AL266">
            <v>139</v>
          </cell>
          <cell r="AM266">
            <v>3791</v>
          </cell>
          <cell r="AN266">
            <v>1.2654627449118689</v>
          </cell>
          <cell r="AO266">
            <v>3.7909999999999999</v>
          </cell>
        </row>
        <row r="267">
          <cell r="AE267">
            <v>117824</v>
          </cell>
          <cell r="AF267">
            <v>15</v>
          </cell>
          <cell r="AG267">
            <v>0</v>
          </cell>
          <cell r="AH267" t="str">
            <v>C</v>
          </cell>
          <cell r="AI267" t="str">
            <v>RCP</v>
          </cell>
          <cell r="AJ267" t="str">
            <v xml:space="preserve"> </v>
          </cell>
          <cell r="AK267">
            <v>53.589086372909513</v>
          </cell>
          <cell r="AL267">
            <v>228</v>
          </cell>
          <cell r="AM267">
            <v>3880</v>
          </cell>
          <cell r="AN267">
            <v>0.30064223728015799</v>
          </cell>
          <cell r="AO267">
            <v>3.88</v>
          </cell>
        </row>
        <row r="268">
          <cell r="AE268">
            <v>162593</v>
          </cell>
          <cell r="AF268">
            <v>24</v>
          </cell>
          <cell r="AG268">
            <v>0</v>
          </cell>
          <cell r="AH268" t="str">
            <v>C</v>
          </cell>
          <cell r="AI268" t="str">
            <v>RCP</v>
          </cell>
          <cell r="AJ268" t="str">
            <v xml:space="preserve"> </v>
          </cell>
          <cell r="AK268">
            <v>136.4974112049689</v>
          </cell>
          <cell r="AL268">
            <v>137</v>
          </cell>
          <cell r="AM268">
            <v>3789</v>
          </cell>
          <cell r="AN268">
            <v>1.294881266161058</v>
          </cell>
          <cell r="AO268">
            <v>3.7890000000000001</v>
          </cell>
        </row>
        <row r="269">
          <cell r="AE269">
            <v>191717</v>
          </cell>
          <cell r="AF269">
            <v>18</v>
          </cell>
          <cell r="AG269">
            <v>0</v>
          </cell>
          <cell r="AH269" t="str">
            <v>C</v>
          </cell>
          <cell r="AI269" t="str">
            <v>RCP</v>
          </cell>
          <cell r="AJ269" t="str">
            <v xml:space="preserve"> </v>
          </cell>
          <cell r="AK269">
            <v>254.91077632173781</v>
          </cell>
          <cell r="AL269">
            <v>93</v>
          </cell>
          <cell r="AM269">
            <v>3745</v>
          </cell>
          <cell r="AN269">
            <v>2.7524299855522329</v>
          </cell>
          <cell r="AO269">
            <v>3.7450000000000001</v>
          </cell>
        </row>
        <row r="270">
          <cell r="AE270">
            <v>202081</v>
          </cell>
          <cell r="AF270">
            <v>15</v>
          </cell>
          <cell r="AG270">
            <v>0</v>
          </cell>
          <cell r="AH270" t="str">
            <v>C</v>
          </cell>
          <cell r="AI270" t="str">
            <v>RCP</v>
          </cell>
          <cell r="AJ270" t="str">
            <v xml:space="preserve"> </v>
          </cell>
          <cell r="AK270">
            <v>26.948210737570289</v>
          </cell>
          <cell r="AL270">
            <v>128</v>
          </cell>
          <cell r="AM270">
            <v>3780</v>
          </cell>
          <cell r="AN270">
            <v>1.4372511898190781</v>
          </cell>
          <cell r="AO270">
            <v>3.78</v>
          </cell>
        </row>
        <row r="271">
          <cell r="AE271">
            <v>200247</v>
          </cell>
          <cell r="AF271">
            <v>0</v>
          </cell>
          <cell r="AG271">
            <v>0</v>
          </cell>
          <cell r="AH271" t="str">
            <v>Z</v>
          </cell>
          <cell r="AI271" t="str">
            <v>XXX</v>
          </cell>
          <cell r="AJ271" t="str">
            <v xml:space="preserve"> </v>
          </cell>
          <cell r="AK271">
            <v>86.527859185917492</v>
          </cell>
          <cell r="AL271">
            <v>139</v>
          </cell>
          <cell r="AM271">
            <v>3791</v>
          </cell>
          <cell r="AN271">
            <v>1.2654627449118689</v>
          </cell>
          <cell r="AO271">
            <v>3.7909999999999999</v>
          </cell>
        </row>
        <row r="272">
          <cell r="AE272">
            <v>87515</v>
          </cell>
          <cell r="AF272">
            <v>48</v>
          </cell>
          <cell r="AG272">
            <v>0</v>
          </cell>
          <cell r="AH272" t="str">
            <v>C</v>
          </cell>
          <cell r="AI272" t="str">
            <v>RCP</v>
          </cell>
          <cell r="AJ272" t="str">
            <v xml:space="preserve"> </v>
          </cell>
          <cell r="AK272">
            <v>55.507904726552283</v>
          </cell>
          <cell r="AL272">
            <v>217</v>
          </cell>
          <cell r="AM272">
            <v>3869</v>
          </cell>
          <cell r="AN272">
            <v>0.38263557471975668</v>
          </cell>
          <cell r="AO272">
            <v>3.8690000000000002</v>
          </cell>
        </row>
        <row r="273">
          <cell r="AE273">
            <v>106441</v>
          </cell>
          <cell r="AF273">
            <v>15</v>
          </cell>
          <cell r="AG273">
            <v>0</v>
          </cell>
          <cell r="AH273" t="str">
            <v>C</v>
          </cell>
          <cell r="AI273" t="str">
            <v>RCP</v>
          </cell>
          <cell r="AJ273" t="str">
            <v xml:space="preserve"> </v>
          </cell>
          <cell r="AK273">
            <v>142.39840159167829</v>
          </cell>
          <cell r="AL273">
            <v>214</v>
          </cell>
          <cell r="AM273">
            <v>3866</v>
          </cell>
          <cell r="AN273">
            <v>0.45291557823964013</v>
          </cell>
          <cell r="AO273">
            <v>3.8660000000000001</v>
          </cell>
        </row>
        <row r="274">
          <cell r="AE274">
            <v>199309</v>
          </cell>
          <cell r="AF274">
            <v>15</v>
          </cell>
          <cell r="AG274">
            <v>0</v>
          </cell>
          <cell r="AH274" t="str">
            <v>C</v>
          </cell>
          <cell r="AI274" t="str">
            <v>RCP</v>
          </cell>
          <cell r="AJ274" t="str">
            <v xml:space="preserve"> </v>
          </cell>
          <cell r="AK274">
            <v>22.186084210413519</v>
          </cell>
          <cell r="AL274">
            <v>63</v>
          </cell>
          <cell r="AM274">
            <v>3715</v>
          </cell>
          <cell r="AN274">
            <v>2.6098680025475471</v>
          </cell>
          <cell r="AO274">
            <v>3.7149999999999999</v>
          </cell>
        </row>
        <row r="275">
          <cell r="AE275">
            <v>153198</v>
          </cell>
          <cell r="AF275">
            <v>48</v>
          </cell>
          <cell r="AG275">
            <v>0</v>
          </cell>
          <cell r="AH275" t="str">
            <v>C</v>
          </cell>
          <cell r="AI275" t="str">
            <v>RCP</v>
          </cell>
          <cell r="AJ275" t="str">
            <v xml:space="preserve"> </v>
          </cell>
          <cell r="AK275">
            <v>190.83159166457699</v>
          </cell>
          <cell r="AL275">
            <v>139</v>
          </cell>
          <cell r="AM275">
            <v>3791</v>
          </cell>
          <cell r="AN275">
            <v>1.2654627449118689</v>
          </cell>
          <cell r="AO275">
            <v>3.7909999999999999</v>
          </cell>
        </row>
        <row r="276">
          <cell r="AE276">
            <v>189868</v>
          </cell>
          <cell r="AF276">
            <v>48</v>
          </cell>
          <cell r="AG276">
            <v>0</v>
          </cell>
          <cell r="AH276" t="str">
            <v>C</v>
          </cell>
          <cell r="AI276" t="str">
            <v>RCP</v>
          </cell>
          <cell r="AJ276" t="str">
            <v xml:space="preserve"> </v>
          </cell>
          <cell r="AK276">
            <v>84.544188377562165</v>
          </cell>
          <cell r="AL276">
            <v>63</v>
          </cell>
          <cell r="AM276">
            <v>3715</v>
          </cell>
          <cell r="AN276">
            <v>2.6098680025475471</v>
          </cell>
          <cell r="AO276">
            <v>3.7149999999999999</v>
          </cell>
        </row>
        <row r="277">
          <cell r="AE277">
            <v>162440</v>
          </cell>
          <cell r="AF277">
            <v>15</v>
          </cell>
          <cell r="AG277">
            <v>0</v>
          </cell>
          <cell r="AH277" t="str">
            <v>C</v>
          </cell>
          <cell r="AI277" t="str">
            <v>RCP</v>
          </cell>
          <cell r="AJ277" t="str">
            <v xml:space="preserve"> </v>
          </cell>
          <cell r="AK277">
            <v>141.78697375593401</v>
          </cell>
          <cell r="AL277">
            <v>140</v>
          </cell>
          <cell r="AM277">
            <v>3792</v>
          </cell>
          <cell r="AN277">
            <v>1.155694587867643</v>
          </cell>
          <cell r="AO277">
            <v>3.7919999999999998</v>
          </cell>
        </row>
        <row r="278">
          <cell r="AE278">
            <v>195296</v>
          </cell>
          <cell r="AF278">
            <v>30</v>
          </cell>
          <cell r="AG278">
            <v>0</v>
          </cell>
          <cell r="AH278" t="str">
            <v>C</v>
          </cell>
          <cell r="AI278" t="str">
            <v>RCP</v>
          </cell>
          <cell r="AJ278" t="str">
            <v xml:space="preserve"> </v>
          </cell>
          <cell r="AK278">
            <v>125.1227557810097</v>
          </cell>
          <cell r="AL278">
            <v>54</v>
          </cell>
          <cell r="AM278">
            <v>3706</v>
          </cell>
          <cell r="AN278">
            <v>2.4649160115482212</v>
          </cell>
          <cell r="AO278">
            <v>3.706</v>
          </cell>
        </row>
        <row r="279">
          <cell r="AE279">
            <v>87419</v>
          </cell>
          <cell r="AF279">
            <v>15</v>
          </cell>
          <cell r="AG279">
            <v>0</v>
          </cell>
          <cell r="AH279" t="str">
            <v>C</v>
          </cell>
          <cell r="AI279" t="str">
            <v>RCP</v>
          </cell>
          <cell r="AJ279" t="str">
            <v xml:space="preserve"> </v>
          </cell>
          <cell r="AK279">
            <v>69.650077228277709</v>
          </cell>
          <cell r="AL279">
            <v>105</v>
          </cell>
          <cell r="AM279">
            <v>3757</v>
          </cell>
          <cell r="AN279">
            <v>2.638704213655013</v>
          </cell>
          <cell r="AO279">
            <v>3.7570000000000001</v>
          </cell>
        </row>
        <row r="280">
          <cell r="AE280">
            <v>145777</v>
          </cell>
          <cell r="AF280">
            <v>84</v>
          </cell>
          <cell r="AG280">
            <v>0</v>
          </cell>
          <cell r="AH280" t="str">
            <v>C</v>
          </cell>
          <cell r="AI280" t="str">
            <v>CMP</v>
          </cell>
          <cell r="AJ280" t="str">
            <v xml:space="preserve"> </v>
          </cell>
          <cell r="AK280">
            <v>45.816877068500922</v>
          </cell>
          <cell r="AL280">
            <v>94</v>
          </cell>
          <cell r="AM280">
            <v>3746</v>
          </cell>
          <cell r="AN280">
            <v>2.9145540011021982</v>
          </cell>
          <cell r="AO280">
            <v>3.746</v>
          </cell>
        </row>
        <row r="281">
          <cell r="AE281">
            <v>189207</v>
          </cell>
          <cell r="AF281">
            <v>0</v>
          </cell>
          <cell r="AG281">
            <v>0</v>
          </cell>
          <cell r="AH281" t="str">
            <v>C</v>
          </cell>
          <cell r="AI281" t="str">
            <v>RCP</v>
          </cell>
          <cell r="AJ281" t="str">
            <v xml:space="preserve"> </v>
          </cell>
          <cell r="AK281">
            <v>89.225683986465725</v>
          </cell>
          <cell r="AL281">
            <v>83</v>
          </cell>
          <cell r="AM281">
            <v>3735</v>
          </cell>
          <cell r="AN281">
            <v>2.9704303139563519</v>
          </cell>
          <cell r="AO281">
            <v>3.7349999999999999</v>
          </cell>
        </row>
        <row r="282">
          <cell r="AE282">
            <v>139117</v>
          </cell>
          <cell r="AF282">
            <v>15</v>
          </cell>
          <cell r="AG282">
            <v>0</v>
          </cell>
          <cell r="AH282" t="str">
            <v>C</v>
          </cell>
          <cell r="AI282" t="str">
            <v>RCP</v>
          </cell>
          <cell r="AJ282" t="str">
            <v xml:space="preserve"> </v>
          </cell>
          <cell r="AK282">
            <v>114.76468951930001</v>
          </cell>
          <cell r="AL282">
            <v>83</v>
          </cell>
          <cell r="AM282">
            <v>3735</v>
          </cell>
          <cell r="AN282">
            <v>2.9704303139563519</v>
          </cell>
          <cell r="AO282">
            <v>3.7349999999999999</v>
          </cell>
        </row>
        <row r="283">
          <cell r="AE283">
            <v>59033</v>
          </cell>
          <cell r="AF283">
            <v>30</v>
          </cell>
          <cell r="AG283">
            <v>0</v>
          </cell>
          <cell r="AH283" t="str">
            <v>C</v>
          </cell>
          <cell r="AI283" t="str">
            <v>RCP</v>
          </cell>
          <cell r="AJ283" t="str">
            <v xml:space="preserve"> </v>
          </cell>
          <cell r="AK283">
            <v>120.8521813127642</v>
          </cell>
          <cell r="AL283">
            <v>155</v>
          </cell>
          <cell r="AM283">
            <v>3807</v>
          </cell>
          <cell r="AN283">
            <v>0.77308003872144582</v>
          </cell>
          <cell r="AO283">
            <v>3.8069999999999999</v>
          </cell>
        </row>
        <row r="284">
          <cell r="AE284">
            <v>66925</v>
          </cell>
          <cell r="AF284">
            <v>24</v>
          </cell>
          <cell r="AG284">
            <v>0</v>
          </cell>
          <cell r="AH284" t="str">
            <v>C</v>
          </cell>
          <cell r="AI284" t="str">
            <v>RCP</v>
          </cell>
          <cell r="AJ284" t="str">
            <v xml:space="preserve"> </v>
          </cell>
          <cell r="AK284">
            <v>126.4765557722575</v>
          </cell>
          <cell r="AL284">
            <v>43</v>
          </cell>
          <cell r="AM284">
            <v>3695</v>
          </cell>
          <cell r="AN284">
            <v>2.0141172795422349</v>
          </cell>
          <cell r="AO284">
            <v>3.6949999999999998</v>
          </cell>
        </row>
        <row r="285">
          <cell r="AE285">
            <v>163216</v>
          </cell>
          <cell r="AF285">
            <v>72</v>
          </cell>
          <cell r="AG285">
            <v>0</v>
          </cell>
          <cell r="AH285" t="str">
            <v>C</v>
          </cell>
          <cell r="AI285" t="str">
            <v>CMP</v>
          </cell>
          <cell r="AJ285" t="str">
            <v xml:space="preserve"> </v>
          </cell>
          <cell r="AK285">
            <v>58.163750588630812</v>
          </cell>
          <cell r="AL285">
            <v>139</v>
          </cell>
          <cell r="AM285">
            <v>3791</v>
          </cell>
          <cell r="AN285">
            <v>1.2654627449118689</v>
          </cell>
          <cell r="AO285">
            <v>3.7909999999999999</v>
          </cell>
        </row>
        <row r="286">
          <cell r="AE286">
            <v>179197</v>
          </cell>
          <cell r="AF286">
            <v>15</v>
          </cell>
          <cell r="AG286">
            <v>0</v>
          </cell>
          <cell r="AH286" t="str">
            <v>C</v>
          </cell>
          <cell r="AI286" t="str">
            <v>RCP</v>
          </cell>
          <cell r="AJ286" t="str">
            <v xml:space="preserve"> </v>
          </cell>
          <cell r="AK286">
            <v>245.19512763739411</v>
          </cell>
          <cell r="AL286">
            <v>143</v>
          </cell>
          <cell r="AM286">
            <v>3795</v>
          </cell>
          <cell r="AN286">
            <v>1.034587535162292</v>
          </cell>
          <cell r="AO286">
            <v>3.7949999999999999</v>
          </cell>
        </row>
        <row r="287">
          <cell r="AE287">
            <v>84544</v>
          </cell>
          <cell r="AF287">
            <v>30</v>
          </cell>
          <cell r="AG287">
            <v>0</v>
          </cell>
          <cell r="AH287" t="str">
            <v>C</v>
          </cell>
          <cell r="AI287" t="str">
            <v>RCP</v>
          </cell>
          <cell r="AJ287" t="str">
            <v xml:space="preserve"> </v>
          </cell>
          <cell r="AK287">
            <v>68.961922430651782</v>
          </cell>
          <cell r="AL287">
            <v>118</v>
          </cell>
          <cell r="AM287">
            <v>3770</v>
          </cell>
          <cell r="AN287">
            <v>2.091300936371097</v>
          </cell>
          <cell r="AO287">
            <v>3.77</v>
          </cell>
        </row>
        <row r="288">
          <cell r="AE288">
            <v>137954</v>
          </cell>
          <cell r="AF288">
            <v>30</v>
          </cell>
          <cell r="AG288">
            <v>0</v>
          </cell>
          <cell r="AH288" t="str">
            <v>C</v>
          </cell>
          <cell r="AI288" t="str">
            <v>RCP</v>
          </cell>
          <cell r="AJ288" t="str">
            <v xml:space="preserve"> </v>
          </cell>
          <cell r="AK288">
            <v>123.99961218828921</v>
          </cell>
          <cell r="AL288">
            <v>156</v>
          </cell>
          <cell r="AM288">
            <v>3808</v>
          </cell>
          <cell r="AN288">
            <v>0.67546892271718662</v>
          </cell>
          <cell r="AO288">
            <v>3.8079999999999998</v>
          </cell>
        </row>
        <row r="289">
          <cell r="AE289">
            <v>18347</v>
          </cell>
          <cell r="AF289">
            <v>48</v>
          </cell>
          <cell r="AG289">
            <v>0</v>
          </cell>
          <cell r="AH289" t="str">
            <v>C</v>
          </cell>
          <cell r="AI289" t="str">
            <v>CMP</v>
          </cell>
          <cell r="AJ289" t="str">
            <v xml:space="preserve"> </v>
          </cell>
          <cell r="AK289">
            <v>115.0560102131076</v>
          </cell>
          <cell r="AL289">
            <v>141</v>
          </cell>
          <cell r="AM289">
            <v>3793</v>
          </cell>
          <cell r="AN289">
            <v>1.1236244671279889</v>
          </cell>
          <cell r="AO289">
            <v>3.7930000000000001</v>
          </cell>
        </row>
        <row r="290">
          <cell r="AE290">
            <v>200515</v>
          </cell>
          <cell r="AF290">
            <v>18</v>
          </cell>
          <cell r="AG290">
            <v>0</v>
          </cell>
          <cell r="AH290" t="str">
            <v>C</v>
          </cell>
          <cell r="AI290" t="str">
            <v>CMP</v>
          </cell>
          <cell r="AJ290" t="str">
            <v xml:space="preserve"> </v>
          </cell>
          <cell r="AK290">
            <v>50.6610705594343</v>
          </cell>
          <cell r="AL290">
            <v>56</v>
          </cell>
          <cell r="AM290">
            <v>3708</v>
          </cell>
          <cell r="AN290">
            <v>2.3513973876273999</v>
          </cell>
          <cell r="AO290">
            <v>3.7080000000000002</v>
          </cell>
        </row>
        <row r="291">
          <cell r="AE291">
            <v>156524</v>
          </cell>
          <cell r="AF291">
            <v>48</v>
          </cell>
          <cell r="AG291">
            <v>0</v>
          </cell>
          <cell r="AH291" t="str">
            <v>C</v>
          </cell>
          <cell r="AI291" t="str">
            <v>RCP</v>
          </cell>
          <cell r="AJ291" t="str">
            <v xml:space="preserve"> </v>
          </cell>
          <cell r="AK291">
            <v>21.38371776136669</v>
          </cell>
          <cell r="AL291">
            <v>203</v>
          </cell>
          <cell r="AM291">
            <v>3855</v>
          </cell>
          <cell r="AN291">
            <v>0.48805558000140081</v>
          </cell>
          <cell r="AO291">
            <v>3.855</v>
          </cell>
        </row>
        <row r="292">
          <cell r="AE292">
            <v>80632</v>
          </cell>
          <cell r="AF292">
            <v>30</v>
          </cell>
          <cell r="AG292">
            <v>0</v>
          </cell>
          <cell r="AH292" t="str">
            <v>C</v>
          </cell>
          <cell r="AI292" t="str">
            <v>CMP</v>
          </cell>
          <cell r="AJ292" t="str">
            <v xml:space="preserve"> </v>
          </cell>
          <cell r="AK292">
            <v>60.021426083663783</v>
          </cell>
          <cell r="AL292">
            <v>171</v>
          </cell>
          <cell r="AM292">
            <v>3823</v>
          </cell>
          <cell r="AN292">
            <v>0.55052669424094347</v>
          </cell>
          <cell r="AO292">
            <v>3.823</v>
          </cell>
        </row>
        <row r="293">
          <cell r="AE293">
            <v>142824</v>
          </cell>
          <cell r="AF293">
            <v>18</v>
          </cell>
          <cell r="AG293">
            <v>0</v>
          </cell>
          <cell r="AH293" t="str">
            <v>C</v>
          </cell>
          <cell r="AI293" t="str">
            <v>RCP</v>
          </cell>
          <cell r="AJ293" t="str">
            <v xml:space="preserve"> </v>
          </cell>
          <cell r="AK293">
            <v>112.3989515765537</v>
          </cell>
          <cell r="AL293">
            <v>52</v>
          </cell>
          <cell r="AM293">
            <v>3704</v>
          </cell>
          <cell r="AN293">
            <v>2.4689217160068919</v>
          </cell>
          <cell r="AO293">
            <v>3.7040000000000002</v>
          </cell>
        </row>
        <row r="294">
          <cell r="AE294">
            <v>106550</v>
          </cell>
          <cell r="AF294">
            <v>42</v>
          </cell>
          <cell r="AG294">
            <v>0</v>
          </cell>
          <cell r="AH294" t="str">
            <v>C</v>
          </cell>
          <cell r="AI294" t="str">
            <v>CMP</v>
          </cell>
          <cell r="AJ294" t="str">
            <v xml:space="preserve"> </v>
          </cell>
          <cell r="AK294">
            <v>190.2524826751627</v>
          </cell>
          <cell r="AL294">
            <v>218</v>
          </cell>
          <cell r="AM294">
            <v>3870</v>
          </cell>
          <cell r="AN294">
            <v>0.38263557472032522</v>
          </cell>
          <cell r="AO294">
            <v>3.87</v>
          </cell>
        </row>
        <row r="295">
          <cell r="AE295">
            <v>188548</v>
          </cell>
          <cell r="AF295">
            <v>0</v>
          </cell>
          <cell r="AG295">
            <v>0</v>
          </cell>
          <cell r="AH295" t="str">
            <v xml:space="preserve"> </v>
          </cell>
          <cell r="AI295" t="str">
            <v xml:space="preserve"> </v>
          </cell>
          <cell r="AJ295" t="str">
            <v xml:space="preserve"> </v>
          </cell>
          <cell r="AK295">
            <v>42.299791450762378</v>
          </cell>
          <cell r="AL295">
            <v>196</v>
          </cell>
          <cell r="AM295">
            <v>3848</v>
          </cell>
          <cell r="AN295">
            <v>0.4529155782398675</v>
          </cell>
          <cell r="AO295">
            <v>3.8479999999999999</v>
          </cell>
        </row>
        <row r="296">
          <cell r="AE296">
            <v>106782</v>
          </cell>
          <cell r="AF296">
            <v>54</v>
          </cell>
          <cell r="AG296">
            <v>0</v>
          </cell>
          <cell r="AH296" t="str">
            <v>C</v>
          </cell>
          <cell r="AI296" t="str">
            <v>RCP</v>
          </cell>
          <cell r="AJ296" t="str">
            <v xml:space="preserve"> </v>
          </cell>
          <cell r="AK296">
            <v>27.072097155395099</v>
          </cell>
          <cell r="AL296">
            <v>242</v>
          </cell>
          <cell r="AM296">
            <v>3894</v>
          </cell>
          <cell r="AN296">
            <v>0.24207556768078581</v>
          </cell>
          <cell r="AO296">
            <v>3.8940000000000001</v>
          </cell>
        </row>
        <row r="297">
          <cell r="AE297">
            <v>445</v>
          </cell>
          <cell r="AF297">
            <v>12</v>
          </cell>
          <cell r="AG297">
            <v>0</v>
          </cell>
          <cell r="AH297" t="str">
            <v>C</v>
          </cell>
          <cell r="AI297" t="str">
            <v>RCP</v>
          </cell>
          <cell r="AJ297" t="str">
            <v xml:space="preserve"> </v>
          </cell>
          <cell r="AK297">
            <v>23.166209554136909</v>
          </cell>
          <cell r="AL297">
            <v>174</v>
          </cell>
          <cell r="AM297">
            <v>3826</v>
          </cell>
          <cell r="AN297">
            <v>0.6129978084790082</v>
          </cell>
          <cell r="AO297">
            <v>3.8260000000000001</v>
          </cell>
        </row>
        <row r="298">
          <cell r="AE298">
            <v>75414</v>
          </cell>
          <cell r="AF298">
            <v>15</v>
          </cell>
          <cell r="AG298">
            <v>0</v>
          </cell>
          <cell r="AH298" t="str">
            <v>C</v>
          </cell>
          <cell r="AI298" t="str">
            <v>RCP</v>
          </cell>
          <cell r="AJ298" t="str">
            <v xml:space="preserve"> </v>
          </cell>
          <cell r="AK298">
            <v>23.861896217162862</v>
          </cell>
          <cell r="AL298">
            <v>147</v>
          </cell>
          <cell r="AM298">
            <v>3799</v>
          </cell>
          <cell r="AN298">
            <v>0.87872065412737721</v>
          </cell>
          <cell r="AO298">
            <v>3.7989999999999999</v>
          </cell>
        </row>
        <row r="299">
          <cell r="AE299">
            <v>138642</v>
          </cell>
          <cell r="AF299">
            <v>72</v>
          </cell>
          <cell r="AG299">
            <v>0</v>
          </cell>
          <cell r="AH299" t="str">
            <v>C</v>
          </cell>
          <cell r="AI299" t="str">
            <v>CMP</v>
          </cell>
          <cell r="AJ299" t="str">
            <v xml:space="preserve"> </v>
          </cell>
          <cell r="AK299">
            <v>32.842221808379733</v>
          </cell>
          <cell r="AL299">
            <v>177</v>
          </cell>
          <cell r="AM299">
            <v>3829</v>
          </cell>
          <cell r="AN299">
            <v>0.56614447280014701</v>
          </cell>
          <cell r="AO299">
            <v>3.8290000000000002</v>
          </cell>
        </row>
        <row r="300">
          <cell r="AE300">
            <v>11089</v>
          </cell>
          <cell r="AF300">
            <v>18</v>
          </cell>
          <cell r="AG300">
            <v>0</v>
          </cell>
          <cell r="AH300" t="str">
            <v>C</v>
          </cell>
          <cell r="AI300" t="str">
            <v>RCP</v>
          </cell>
          <cell r="AJ300" t="str">
            <v xml:space="preserve"> </v>
          </cell>
          <cell r="AK300">
            <v>32.928543825106672</v>
          </cell>
          <cell r="AL300">
            <v>53</v>
          </cell>
          <cell r="AM300">
            <v>3705</v>
          </cell>
          <cell r="AN300">
            <v>2.3797356888231169</v>
          </cell>
          <cell r="AO300">
            <v>3.7050000000000001</v>
          </cell>
        </row>
        <row r="301">
          <cell r="AE301">
            <v>139542</v>
          </cell>
          <cell r="AF301">
            <v>12</v>
          </cell>
          <cell r="AG301">
            <v>0</v>
          </cell>
          <cell r="AH301" t="str">
            <v>C</v>
          </cell>
          <cell r="AI301" t="str">
            <v>CMP</v>
          </cell>
          <cell r="AJ301" t="str">
            <v xml:space="preserve"> </v>
          </cell>
          <cell r="AK301">
            <v>115.30230117406749</v>
          </cell>
          <cell r="AL301">
            <v>169</v>
          </cell>
          <cell r="AM301">
            <v>3821</v>
          </cell>
          <cell r="AN301">
            <v>0.57004891743997632</v>
          </cell>
          <cell r="AO301">
            <v>3.8210000000000002</v>
          </cell>
        </row>
        <row r="302">
          <cell r="AE302">
            <v>123582</v>
          </cell>
          <cell r="AF302">
            <v>30</v>
          </cell>
          <cell r="AG302">
            <v>0</v>
          </cell>
          <cell r="AH302" t="str">
            <v>C</v>
          </cell>
          <cell r="AI302" t="str">
            <v>RCP</v>
          </cell>
          <cell r="AJ302" t="str">
            <v xml:space="preserve"> </v>
          </cell>
          <cell r="AK302">
            <v>70.577925094088741</v>
          </cell>
          <cell r="AL302">
            <v>55</v>
          </cell>
          <cell r="AM302">
            <v>3707</v>
          </cell>
          <cell r="AN302">
            <v>2.5607460330435989</v>
          </cell>
          <cell r="AO302">
            <v>3.7069999999999999</v>
          </cell>
        </row>
        <row r="303">
          <cell r="AE303">
            <v>26002</v>
          </cell>
          <cell r="AF303">
            <v>18</v>
          </cell>
          <cell r="AG303">
            <v>0</v>
          </cell>
          <cell r="AH303" t="str">
            <v>C</v>
          </cell>
          <cell r="AI303" t="str">
            <v>RCP</v>
          </cell>
          <cell r="AJ303" t="str">
            <v xml:space="preserve"> </v>
          </cell>
          <cell r="AK303">
            <v>105.475770861174</v>
          </cell>
          <cell r="AL303">
            <v>139</v>
          </cell>
          <cell r="AM303">
            <v>3791</v>
          </cell>
          <cell r="AN303">
            <v>1.2654627449118689</v>
          </cell>
          <cell r="AO303">
            <v>3.7909999999999999</v>
          </cell>
        </row>
        <row r="304">
          <cell r="AE304">
            <v>168120</v>
          </cell>
          <cell r="AF304">
            <v>60</v>
          </cell>
          <cell r="AG304">
            <v>0</v>
          </cell>
          <cell r="AH304" t="str">
            <v>C</v>
          </cell>
          <cell r="AI304" t="str">
            <v>RCP</v>
          </cell>
          <cell r="AJ304" t="str">
            <v xml:space="preserve"> </v>
          </cell>
          <cell r="AK304">
            <v>179.62844245360259</v>
          </cell>
          <cell r="AL304">
            <v>119</v>
          </cell>
          <cell r="AM304">
            <v>3771</v>
          </cell>
          <cell r="AN304">
            <v>1.8557537568534861</v>
          </cell>
          <cell r="AO304">
            <v>3.7709999999999999</v>
          </cell>
        </row>
        <row r="305">
          <cell r="AE305">
            <v>57629</v>
          </cell>
          <cell r="AF305">
            <v>30</v>
          </cell>
          <cell r="AG305">
            <v>0</v>
          </cell>
          <cell r="AH305" t="str">
            <v>C</v>
          </cell>
          <cell r="AI305" t="str">
            <v>RCP</v>
          </cell>
          <cell r="AJ305" t="str">
            <v xml:space="preserve"> </v>
          </cell>
          <cell r="AK305">
            <v>135.67950885515381</v>
          </cell>
          <cell r="AL305">
            <v>135</v>
          </cell>
          <cell r="AM305">
            <v>3787</v>
          </cell>
          <cell r="AN305">
            <v>1.336885814076429</v>
          </cell>
          <cell r="AO305">
            <v>3.7869999999999999</v>
          </cell>
        </row>
        <row r="306">
          <cell r="AE306">
            <v>82001</v>
          </cell>
          <cell r="AF306">
            <v>15</v>
          </cell>
          <cell r="AG306">
            <v>0</v>
          </cell>
          <cell r="AH306" t="str">
            <v>C</v>
          </cell>
          <cell r="AI306" t="str">
            <v>RCP</v>
          </cell>
          <cell r="AJ306" t="str">
            <v xml:space="preserve"> </v>
          </cell>
          <cell r="AK306">
            <v>217.33508616967711</v>
          </cell>
          <cell r="AL306">
            <v>117</v>
          </cell>
          <cell r="AM306">
            <v>3769</v>
          </cell>
          <cell r="AN306">
            <v>2.0039480879699201</v>
          </cell>
          <cell r="AO306">
            <v>3.7690000000000001</v>
          </cell>
        </row>
        <row r="307">
          <cell r="AE307">
            <v>160492</v>
          </cell>
          <cell r="AF307">
            <v>15</v>
          </cell>
          <cell r="AG307">
            <v>0</v>
          </cell>
          <cell r="AH307" t="str">
            <v>C</v>
          </cell>
          <cell r="AI307" t="str">
            <v>PE</v>
          </cell>
          <cell r="AJ307" t="str">
            <v xml:space="preserve"> </v>
          </cell>
          <cell r="AK307">
            <v>9.3628465582779867</v>
          </cell>
          <cell r="AL307">
            <v>60</v>
          </cell>
          <cell r="AM307">
            <v>3712</v>
          </cell>
          <cell r="AN307">
            <v>2.6410418863263958</v>
          </cell>
          <cell r="AO307">
            <v>3.7120000000000002</v>
          </cell>
        </row>
        <row r="308">
          <cell r="AE308">
            <v>138204</v>
          </cell>
          <cell r="AF308">
            <v>15</v>
          </cell>
          <cell r="AG308">
            <v>0</v>
          </cell>
          <cell r="AH308" t="str">
            <v>C</v>
          </cell>
          <cell r="AI308" t="str">
            <v>RCP</v>
          </cell>
          <cell r="AJ308" t="str">
            <v xml:space="preserve"> </v>
          </cell>
          <cell r="AK308">
            <v>16.34865848367895</v>
          </cell>
          <cell r="AL308">
            <v>167</v>
          </cell>
          <cell r="AM308">
            <v>3819</v>
          </cell>
          <cell r="AN308">
            <v>0.6012844745592929</v>
          </cell>
          <cell r="AO308">
            <v>3.819</v>
          </cell>
        </row>
        <row r="309">
          <cell r="AE309">
            <v>198850</v>
          </cell>
          <cell r="AF309">
            <v>18</v>
          </cell>
          <cell r="AG309">
            <v>0</v>
          </cell>
          <cell r="AH309" t="str">
            <v>C</v>
          </cell>
          <cell r="AI309" t="str">
            <v>RCP</v>
          </cell>
          <cell r="AJ309" t="str">
            <v xml:space="preserve"> </v>
          </cell>
          <cell r="AK309">
            <v>30.09019456775761</v>
          </cell>
          <cell r="AL309">
            <v>228</v>
          </cell>
          <cell r="AM309">
            <v>3880</v>
          </cell>
          <cell r="AN309">
            <v>0.30064223728015799</v>
          </cell>
          <cell r="AO309">
            <v>3.88</v>
          </cell>
        </row>
        <row r="310">
          <cell r="AE310">
            <v>167650</v>
          </cell>
          <cell r="AF310">
            <v>15</v>
          </cell>
          <cell r="AG310">
            <v>0</v>
          </cell>
          <cell r="AH310" t="str">
            <v>C</v>
          </cell>
          <cell r="AI310" t="str">
            <v>RCP</v>
          </cell>
          <cell r="AJ310" t="str">
            <v xml:space="preserve"> </v>
          </cell>
          <cell r="AK310">
            <v>152.98624216540441</v>
          </cell>
          <cell r="AL310">
            <v>130</v>
          </cell>
          <cell r="AM310">
            <v>3782</v>
          </cell>
          <cell r="AN310">
            <v>1.5593370332794469</v>
          </cell>
          <cell r="AO310">
            <v>3.782</v>
          </cell>
        </row>
        <row r="311">
          <cell r="AE311">
            <v>42766</v>
          </cell>
          <cell r="AF311">
            <v>24</v>
          </cell>
          <cell r="AG311">
            <v>0</v>
          </cell>
          <cell r="AH311" t="str">
            <v>C</v>
          </cell>
          <cell r="AI311" t="str">
            <v>RCP</v>
          </cell>
          <cell r="AJ311" t="str">
            <v xml:space="preserve"> </v>
          </cell>
          <cell r="AK311">
            <v>41.884203222453031</v>
          </cell>
          <cell r="AL311">
            <v>79</v>
          </cell>
          <cell r="AM311">
            <v>3731</v>
          </cell>
          <cell r="AN311">
            <v>2.5523479127340791</v>
          </cell>
          <cell r="AO311">
            <v>3.7309999999999999</v>
          </cell>
        </row>
        <row r="312">
          <cell r="AE312">
            <v>189603</v>
          </cell>
          <cell r="AF312">
            <v>15</v>
          </cell>
          <cell r="AG312">
            <v>0</v>
          </cell>
          <cell r="AH312" t="str">
            <v>C</v>
          </cell>
          <cell r="AI312" t="str">
            <v>RCP</v>
          </cell>
          <cell r="AJ312" t="str">
            <v xml:space="preserve"> </v>
          </cell>
          <cell r="AK312">
            <v>107.3032380272537</v>
          </cell>
          <cell r="AL312">
            <v>80</v>
          </cell>
          <cell r="AM312">
            <v>3732</v>
          </cell>
          <cell r="AN312">
            <v>2.8455627137493171</v>
          </cell>
          <cell r="AO312">
            <v>3.7320000000000002</v>
          </cell>
        </row>
        <row r="313">
          <cell r="AE313">
            <v>154858</v>
          </cell>
          <cell r="AF313">
            <v>60</v>
          </cell>
          <cell r="AG313">
            <v>48</v>
          </cell>
          <cell r="AH313" t="str">
            <v>R</v>
          </cell>
          <cell r="AI313" t="str">
            <v>RCP</v>
          </cell>
          <cell r="AJ313" t="str">
            <v xml:space="preserve"> </v>
          </cell>
          <cell r="AK313">
            <v>26.575558291881439</v>
          </cell>
          <cell r="AL313">
            <v>105</v>
          </cell>
          <cell r="AM313">
            <v>3757</v>
          </cell>
          <cell r="AN313">
            <v>2.638704213655013</v>
          </cell>
          <cell r="AO313">
            <v>3.7570000000000001</v>
          </cell>
        </row>
        <row r="314">
          <cell r="AE314">
            <v>205255</v>
          </cell>
          <cell r="AF314">
            <v>30</v>
          </cell>
          <cell r="AG314">
            <v>0</v>
          </cell>
          <cell r="AH314" t="str">
            <v>C</v>
          </cell>
          <cell r="AI314" t="str">
            <v>RCP</v>
          </cell>
          <cell r="AJ314" t="str">
            <v xml:space="preserve"> </v>
          </cell>
          <cell r="AK314">
            <v>109.3192339140689</v>
          </cell>
          <cell r="AL314">
            <v>201</v>
          </cell>
          <cell r="AM314">
            <v>3853</v>
          </cell>
          <cell r="AN314">
            <v>0.45291557823952638</v>
          </cell>
          <cell r="AO314">
            <v>3.8530000000000002</v>
          </cell>
        </row>
        <row r="315">
          <cell r="AE315">
            <v>172699</v>
          </cell>
          <cell r="AF315">
            <v>18</v>
          </cell>
          <cell r="AG315">
            <v>0</v>
          </cell>
          <cell r="AH315" t="str">
            <v>C</v>
          </cell>
          <cell r="AI315" t="str">
            <v>RCP</v>
          </cell>
          <cell r="AJ315" t="str">
            <v xml:space="preserve"> </v>
          </cell>
          <cell r="AK315">
            <v>45.617089078940452</v>
          </cell>
          <cell r="AL315">
            <v>127</v>
          </cell>
          <cell r="AM315">
            <v>3779</v>
          </cell>
          <cell r="AN315">
            <v>1.5969178577611269</v>
          </cell>
          <cell r="AO315">
            <v>3.7789999999999999</v>
          </cell>
        </row>
        <row r="316">
          <cell r="AE316">
            <v>71945</v>
          </cell>
          <cell r="AF316">
            <v>24</v>
          </cell>
          <cell r="AG316">
            <v>0</v>
          </cell>
          <cell r="AH316" t="str">
            <v>C</v>
          </cell>
          <cell r="AI316" t="str">
            <v>RCP</v>
          </cell>
          <cell r="AJ316" t="str">
            <v xml:space="preserve"> </v>
          </cell>
          <cell r="AK316">
            <v>63.765089347079652</v>
          </cell>
          <cell r="AL316">
            <v>105</v>
          </cell>
          <cell r="AM316">
            <v>3757</v>
          </cell>
          <cell r="AN316">
            <v>2.638704213655013</v>
          </cell>
          <cell r="AO316">
            <v>3.7570000000000001</v>
          </cell>
        </row>
        <row r="317">
          <cell r="AE317">
            <v>85333</v>
          </cell>
          <cell r="AF317">
            <v>48</v>
          </cell>
          <cell r="AG317">
            <v>0</v>
          </cell>
          <cell r="AH317" t="str">
            <v>C</v>
          </cell>
          <cell r="AI317" t="str">
            <v>RCP</v>
          </cell>
          <cell r="AJ317" t="str">
            <v xml:space="preserve"> </v>
          </cell>
          <cell r="AK317">
            <v>31.716099802152751</v>
          </cell>
          <cell r="AL317">
            <v>38</v>
          </cell>
          <cell r="AM317">
            <v>3690</v>
          </cell>
          <cell r="AN317">
            <v>1.748134055073334</v>
          </cell>
          <cell r="AO317">
            <v>3.69</v>
          </cell>
        </row>
        <row r="318">
          <cell r="AE318">
            <v>116857</v>
          </cell>
          <cell r="AF318">
            <v>15</v>
          </cell>
          <cell r="AG318">
            <v>0</v>
          </cell>
          <cell r="AH318" t="str">
            <v>C</v>
          </cell>
          <cell r="AI318" t="str">
            <v>RCP</v>
          </cell>
          <cell r="AJ318" t="str">
            <v xml:space="preserve"> </v>
          </cell>
          <cell r="AK318">
            <v>145.20824838492149</v>
          </cell>
          <cell r="AL318">
            <v>121</v>
          </cell>
          <cell r="AM318">
            <v>3773</v>
          </cell>
          <cell r="AN318">
            <v>1.8117955332238509</v>
          </cell>
          <cell r="AO318">
            <v>3.7730000000000001</v>
          </cell>
        </row>
        <row r="319">
          <cell r="AE319">
            <v>118076</v>
          </cell>
          <cell r="AF319">
            <v>36</v>
          </cell>
          <cell r="AG319">
            <v>0</v>
          </cell>
          <cell r="AH319" t="str">
            <v>C</v>
          </cell>
          <cell r="AI319" t="str">
            <v>RCP</v>
          </cell>
          <cell r="AJ319" t="str">
            <v xml:space="preserve"> </v>
          </cell>
          <cell r="AK319">
            <v>68.564416592475268</v>
          </cell>
          <cell r="AL319">
            <v>214</v>
          </cell>
          <cell r="AM319">
            <v>3866</v>
          </cell>
          <cell r="AN319">
            <v>0.45291557823964013</v>
          </cell>
          <cell r="AO319">
            <v>3.8660000000000001</v>
          </cell>
        </row>
        <row r="320">
          <cell r="AE320">
            <v>137276</v>
          </cell>
          <cell r="AF320">
            <v>30</v>
          </cell>
          <cell r="AG320">
            <v>0</v>
          </cell>
          <cell r="AH320" t="str">
            <v>C</v>
          </cell>
          <cell r="AI320" t="str">
            <v>CMP</v>
          </cell>
          <cell r="AJ320" t="str">
            <v xml:space="preserve"> </v>
          </cell>
          <cell r="AK320">
            <v>17.516981720538212</v>
          </cell>
          <cell r="AL320">
            <v>109</v>
          </cell>
          <cell r="AM320">
            <v>3761</v>
          </cell>
          <cell r="AN320">
            <v>2.5459960086837068</v>
          </cell>
          <cell r="AO320">
            <v>3.7610000000000001</v>
          </cell>
        </row>
        <row r="321">
          <cell r="AE321">
            <v>158720</v>
          </cell>
          <cell r="AF321">
            <v>12</v>
          </cell>
          <cell r="AG321">
            <v>0</v>
          </cell>
          <cell r="AH321" t="str">
            <v>C</v>
          </cell>
          <cell r="AI321" t="str">
            <v>CMP</v>
          </cell>
          <cell r="AJ321" t="str">
            <v xml:space="preserve"> </v>
          </cell>
          <cell r="AK321">
            <v>14.80382503153087</v>
          </cell>
          <cell r="AL321">
            <v>253</v>
          </cell>
          <cell r="AM321">
            <v>3905</v>
          </cell>
          <cell r="AN321">
            <v>0.18741334271896901</v>
          </cell>
          <cell r="AO321">
            <v>3.9049999999999998</v>
          </cell>
        </row>
        <row r="322">
          <cell r="AE322">
            <v>147286</v>
          </cell>
          <cell r="AF322">
            <v>48</v>
          </cell>
          <cell r="AG322">
            <v>0</v>
          </cell>
          <cell r="AH322" t="str">
            <v>C</v>
          </cell>
          <cell r="AI322" t="str">
            <v>RCP</v>
          </cell>
          <cell r="AJ322" t="str">
            <v xml:space="preserve"> </v>
          </cell>
          <cell r="AK322">
            <v>38.992818711335389</v>
          </cell>
          <cell r="AL322">
            <v>101</v>
          </cell>
          <cell r="AM322">
            <v>3753</v>
          </cell>
          <cell r="AN322">
            <v>2.7588077890524509</v>
          </cell>
          <cell r="AO322">
            <v>3.7530000000000001</v>
          </cell>
        </row>
        <row r="323">
          <cell r="AE323">
            <v>77548</v>
          </cell>
          <cell r="AF323">
            <v>15</v>
          </cell>
          <cell r="AG323">
            <v>0</v>
          </cell>
          <cell r="AH323" t="str">
            <v>C</v>
          </cell>
          <cell r="AI323" t="str">
            <v>RCP</v>
          </cell>
          <cell r="AJ323" t="str">
            <v xml:space="preserve"> </v>
          </cell>
          <cell r="AK323">
            <v>102.14566577618061</v>
          </cell>
          <cell r="AL323">
            <v>141</v>
          </cell>
          <cell r="AM323">
            <v>3793</v>
          </cell>
          <cell r="AN323">
            <v>1.1236244671279889</v>
          </cell>
          <cell r="AO323">
            <v>3.7930000000000001</v>
          </cell>
        </row>
        <row r="324">
          <cell r="AE324">
            <v>187197</v>
          </cell>
          <cell r="AF324">
            <v>15</v>
          </cell>
          <cell r="AG324">
            <v>0</v>
          </cell>
          <cell r="AH324" t="str">
            <v>C</v>
          </cell>
          <cell r="AI324" t="str">
            <v>RCP</v>
          </cell>
          <cell r="AJ324" t="str">
            <v xml:space="preserve"> </v>
          </cell>
          <cell r="AK324">
            <v>103.9192146147559</v>
          </cell>
          <cell r="AL324">
            <v>68</v>
          </cell>
          <cell r="AM324">
            <v>3720</v>
          </cell>
          <cell r="AN324">
            <v>2.8463563107055538</v>
          </cell>
          <cell r="AO324">
            <v>3.72</v>
          </cell>
        </row>
        <row r="325">
          <cell r="AE325">
            <v>163592</v>
          </cell>
          <cell r="AF325">
            <v>54</v>
          </cell>
          <cell r="AG325">
            <v>0</v>
          </cell>
          <cell r="AH325" t="str">
            <v>C</v>
          </cell>
          <cell r="AI325" t="str">
            <v>RCP</v>
          </cell>
          <cell r="AJ325" t="str">
            <v xml:space="preserve"> </v>
          </cell>
          <cell r="AK325">
            <v>117.0302956225932</v>
          </cell>
          <cell r="AL325">
            <v>92</v>
          </cell>
          <cell r="AM325">
            <v>3744</v>
          </cell>
          <cell r="AN325">
            <v>2.84567098824084</v>
          </cell>
          <cell r="AO325">
            <v>3.7440000000000002</v>
          </cell>
        </row>
        <row r="326">
          <cell r="AE326">
            <v>160490</v>
          </cell>
          <cell r="AF326">
            <v>15</v>
          </cell>
          <cell r="AG326">
            <v>0</v>
          </cell>
          <cell r="AH326" t="str">
            <v>C</v>
          </cell>
          <cell r="AI326" t="str">
            <v>RCP</v>
          </cell>
          <cell r="AJ326" t="str">
            <v xml:space="preserve"> </v>
          </cell>
          <cell r="AK326">
            <v>17.151785691556899</v>
          </cell>
          <cell r="AL326">
            <v>60</v>
          </cell>
          <cell r="AM326">
            <v>3712</v>
          </cell>
          <cell r="AN326">
            <v>2.6410418863263958</v>
          </cell>
          <cell r="AO326">
            <v>3.7120000000000002</v>
          </cell>
        </row>
        <row r="327">
          <cell r="AE327">
            <v>203417</v>
          </cell>
          <cell r="AF327">
            <v>15</v>
          </cell>
          <cell r="AG327">
            <v>0</v>
          </cell>
          <cell r="AH327" t="str">
            <v>C</v>
          </cell>
          <cell r="AI327" t="str">
            <v>RCP</v>
          </cell>
          <cell r="AJ327" t="str">
            <v xml:space="preserve"> </v>
          </cell>
          <cell r="AK327">
            <v>32.474201263609203</v>
          </cell>
          <cell r="AL327">
            <v>17</v>
          </cell>
          <cell r="AM327">
            <v>3669</v>
          </cell>
          <cell r="AN327">
            <v>0.93363237836818636</v>
          </cell>
          <cell r="AO327">
            <v>3.669</v>
          </cell>
        </row>
        <row r="328">
          <cell r="AE328">
            <v>79752</v>
          </cell>
          <cell r="AF328">
            <v>42</v>
          </cell>
          <cell r="AG328">
            <v>0</v>
          </cell>
          <cell r="AH328" t="str">
            <v>C</v>
          </cell>
          <cell r="AI328" t="str">
            <v>RCP</v>
          </cell>
          <cell r="AJ328" t="str">
            <v xml:space="preserve"> </v>
          </cell>
          <cell r="AK328">
            <v>72.020097181124711</v>
          </cell>
          <cell r="AL328">
            <v>107</v>
          </cell>
          <cell r="AM328">
            <v>3759</v>
          </cell>
          <cell r="AN328">
            <v>2.5412158446015209</v>
          </cell>
          <cell r="AO328">
            <v>3.7589999999999999</v>
          </cell>
        </row>
        <row r="329">
          <cell r="AE329">
            <v>39074</v>
          </cell>
          <cell r="AF329">
            <v>18</v>
          </cell>
          <cell r="AG329">
            <v>0</v>
          </cell>
          <cell r="AH329" t="str">
            <v>C</v>
          </cell>
          <cell r="AI329" t="str">
            <v>RCP</v>
          </cell>
          <cell r="AJ329" t="str">
            <v xml:space="preserve"> </v>
          </cell>
          <cell r="AK329">
            <v>172.11085245997751</v>
          </cell>
          <cell r="AL329">
            <v>51</v>
          </cell>
          <cell r="AM329">
            <v>3703</v>
          </cell>
          <cell r="AN329">
            <v>2.3914090561814989</v>
          </cell>
          <cell r="AO329">
            <v>3.7029999999999998</v>
          </cell>
        </row>
        <row r="330">
          <cell r="AE330">
            <v>96354</v>
          </cell>
          <cell r="AF330">
            <v>72</v>
          </cell>
          <cell r="AG330">
            <v>0</v>
          </cell>
          <cell r="AH330" t="str">
            <v>C</v>
          </cell>
          <cell r="AI330" t="str">
            <v>RCP</v>
          </cell>
          <cell r="AJ330" t="str">
            <v xml:space="preserve"> </v>
          </cell>
          <cell r="AK330">
            <v>101.8056237128724</v>
          </cell>
          <cell r="AL330">
            <v>73</v>
          </cell>
          <cell r="AM330">
            <v>3725</v>
          </cell>
          <cell r="AN330">
            <v>2.4778226791549769</v>
          </cell>
          <cell r="AO330">
            <v>3.7250000000000001</v>
          </cell>
        </row>
        <row r="331">
          <cell r="AE331">
            <v>21401</v>
          </cell>
          <cell r="AF331">
            <v>48</v>
          </cell>
          <cell r="AG331">
            <v>0</v>
          </cell>
          <cell r="AH331" t="str">
            <v>C</v>
          </cell>
          <cell r="AI331" t="str">
            <v>CMP</v>
          </cell>
          <cell r="AJ331" t="str">
            <v xml:space="preserve"> </v>
          </cell>
          <cell r="AK331">
            <v>449.7525676623311</v>
          </cell>
          <cell r="AL331">
            <v>89</v>
          </cell>
          <cell r="AM331">
            <v>3741</v>
          </cell>
          <cell r="AN331">
            <v>3.0674546907737001</v>
          </cell>
          <cell r="AO331">
            <v>3.7410000000000001</v>
          </cell>
        </row>
        <row r="332">
          <cell r="AE332">
            <v>22234</v>
          </cell>
          <cell r="AF332">
            <v>24</v>
          </cell>
          <cell r="AG332">
            <v>0</v>
          </cell>
          <cell r="AH332" t="str">
            <v>C</v>
          </cell>
          <cell r="AI332" t="str">
            <v>RCP</v>
          </cell>
          <cell r="AJ332" t="str">
            <v xml:space="preserve"> </v>
          </cell>
          <cell r="AK332">
            <v>155.09975893765741</v>
          </cell>
          <cell r="AL332">
            <v>91</v>
          </cell>
          <cell r="AM332">
            <v>3743</v>
          </cell>
          <cell r="AN332">
            <v>2.9036331688870529</v>
          </cell>
          <cell r="AO332">
            <v>3.7429999999999999</v>
          </cell>
        </row>
        <row r="333">
          <cell r="AE333">
            <v>74455</v>
          </cell>
          <cell r="AF333">
            <v>15</v>
          </cell>
          <cell r="AG333">
            <v>0</v>
          </cell>
          <cell r="AH333" t="str">
            <v>C</v>
          </cell>
          <cell r="AI333" t="str">
            <v>RCP</v>
          </cell>
          <cell r="AJ333" t="str">
            <v xml:space="preserve"> </v>
          </cell>
          <cell r="AK333">
            <v>188.42620417645409</v>
          </cell>
          <cell r="AL333">
            <v>135</v>
          </cell>
          <cell r="AM333">
            <v>3787</v>
          </cell>
          <cell r="AN333">
            <v>1.336885814076429</v>
          </cell>
          <cell r="AO333">
            <v>3.7869999999999999</v>
          </cell>
        </row>
        <row r="334">
          <cell r="AE334">
            <v>187919</v>
          </cell>
          <cell r="AF334">
            <v>0</v>
          </cell>
          <cell r="AG334">
            <v>0</v>
          </cell>
          <cell r="AH334" t="str">
            <v xml:space="preserve"> </v>
          </cell>
          <cell r="AI334" t="str">
            <v xml:space="preserve"> </v>
          </cell>
          <cell r="AJ334" t="str">
            <v xml:space="preserve"> </v>
          </cell>
          <cell r="AK334">
            <v>91.310364196593909</v>
          </cell>
          <cell r="AL334">
            <v>77</v>
          </cell>
          <cell r="AM334">
            <v>3729</v>
          </cell>
          <cell r="AN334">
            <v>2.6155331286801</v>
          </cell>
          <cell r="AO334">
            <v>3.7290000000000001</v>
          </cell>
        </row>
        <row r="335">
          <cell r="AE335">
            <v>97526</v>
          </cell>
          <cell r="AF335">
            <v>24</v>
          </cell>
          <cell r="AG335">
            <v>0</v>
          </cell>
          <cell r="AH335" t="str">
            <v>C</v>
          </cell>
          <cell r="AI335" t="str">
            <v>RCP</v>
          </cell>
          <cell r="AJ335" t="str">
            <v xml:space="preserve"> </v>
          </cell>
          <cell r="AK335">
            <v>246.75095296198089</v>
          </cell>
          <cell r="AL335">
            <v>67</v>
          </cell>
          <cell r="AM335">
            <v>3719</v>
          </cell>
          <cell r="AN335">
            <v>2.979330955315072</v>
          </cell>
          <cell r="AO335">
            <v>3.7189999999999999</v>
          </cell>
        </row>
        <row r="336">
          <cell r="AE336">
            <v>198236</v>
          </cell>
          <cell r="AF336">
            <v>0</v>
          </cell>
          <cell r="AG336">
            <v>0</v>
          </cell>
          <cell r="AH336" t="str">
            <v>C</v>
          </cell>
          <cell r="AI336" t="str">
            <v>RCP</v>
          </cell>
          <cell r="AJ336" t="str">
            <v xml:space="preserve"> </v>
          </cell>
          <cell r="AK336">
            <v>188.20543708117771</v>
          </cell>
          <cell r="AL336">
            <v>119</v>
          </cell>
          <cell r="AM336">
            <v>3771</v>
          </cell>
          <cell r="AN336">
            <v>1.8557537568534861</v>
          </cell>
          <cell r="AO336">
            <v>3.7709999999999999</v>
          </cell>
        </row>
        <row r="337">
          <cell r="AE337">
            <v>18205</v>
          </cell>
          <cell r="AF337">
            <v>15</v>
          </cell>
          <cell r="AG337">
            <v>0</v>
          </cell>
          <cell r="AH337" t="str">
            <v>C</v>
          </cell>
          <cell r="AI337" t="str">
            <v>RCP</v>
          </cell>
          <cell r="AJ337" t="str">
            <v xml:space="preserve"> </v>
          </cell>
          <cell r="AK337">
            <v>26.513570309398592</v>
          </cell>
          <cell r="AL337">
            <v>135</v>
          </cell>
          <cell r="AM337">
            <v>3787</v>
          </cell>
          <cell r="AN337">
            <v>1.336885814076429</v>
          </cell>
          <cell r="AO337">
            <v>3.7869999999999999</v>
          </cell>
        </row>
        <row r="338">
          <cell r="AE338">
            <v>75302</v>
          </cell>
          <cell r="AF338">
            <v>18</v>
          </cell>
          <cell r="AG338">
            <v>0</v>
          </cell>
          <cell r="AH338" t="str">
            <v>C</v>
          </cell>
          <cell r="AI338" t="str">
            <v>RCP</v>
          </cell>
          <cell r="AJ338" t="str">
            <v xml:space="preserve"> </v>
          </cell>
          <cell r="AK338">
            <v>99.763830561894437</v>
          </cell>
          <cell r="AL338">
            <v>71</v>
          </cell>
          <cell r="AM338">
            <v>3723</v>
          </cell>
          <cell r="AN338">
            <v>2.6832608790579329</v>
          </cell>
          <cell r="AO338">
            <v>3.7229999999999999</v>
          </cell>
        </row>
        <row r="339">
          <cell r="AE339">
            <v>148409</v>
          </cell>
          <cell r="AF339">
            <v>66</v>
          </cell>
          <cell r="AG339">
            <v>0</v>
          </cell>
          <cell r="AH339" t="str">
            <v>C</v>
          </cell>
          <cell r="AI339" t="str">
            <v>RCP</v>
          </cell>
          <cell r="AJ339" t="str">
            <v xml:space="preserve"> </v>
          </cell>
          <cell r="AK339">
            <v>52.20221123915254</v>
          </cell>
          <cell r="AL339">
            <v>164</v>
          </cell>
          <cell r="AM339">
            <v>3816</v>
          </cell>
          <cell r="AN339">
            <v>0.67397755757599542</v>
          </cell>
          <cell r="AO339">
            <v>3.8159999999999998</v>
          </cell>
        </row>
        <row r="340">
          <cell r="AE340">
            <v>136824</v>
          </cell>
          <cell r="AF340">
            <v>36</v>
          </cell>
          <cell r="AG340">
            <v>0</v>
          </cell>
          <cell r="AH340" t="str">
            <v>C</v>
          </cell>
          <cell r="AI340" t="str">
            <v>RCP</v>
          </cell>
          <cell r="AJ340" t="str">
            <v xml:space="preserve"> </v>
          </cell>
          <cell r="AK340">
            <v>24.45237025358534</v>
          </cell>
          <cell r="AL340">
            <v>125</v>
          </cell>
          <cell r="AM340">
            <v>3777</v>
          </cell>
          <cell r="AN340">
            <v>1.665560402025936</v>
          </cell>
          <cell r="AO340">
            <v>3.7770000000000001</v>
          </cell>
        </row>
        <row r="341">
          <cell r="AE341">
            <v>186647</v>
          </cell>
          <cell r="AF341">
            <v>18</v>
          </cell>
          <cell r="AG341">
            <v>0</v>
          </cell>
          <cell r="AH341" t="str">
            <v>C</v>
          </cell>
          <cell r="AI341" t="str">
            <v>XXX</v>
          </cell>
          <cell r="AJ341" t="str">
            <v xml:space="preserve"> </v>
          </cell>
          <cell r="AK341">
            <v>22.534650402258979</v>
          </cell>
          <cell r="AL341">
            <v>75</v>
          </cell>
          <cell r="AM341">
            <v>3727</v>
          </cell>
          <cell r="AN341">
            <v>2.5819903802154052</v>
          </cell>
          <cell r="AO341">
            <v>3.7269999999999999</v>
          </cell>
        </row>
        <row r="342">
          <cell r="AE342">
            <v>47249</v>
          </cell>
          <cell r="AF342">
            <v>15</v>
          </cell>
          <cell r="AG342">
            <v>0</v>
          </cell>
          <cell r="AH342" t="str">
            <v>C</v>
          </cell>
          <cell r="AI342" t="str">
            <v>RCP</v>
          </cell>
          <cell r="AJ342" t="str">
            <v xml:space="preserve"> </v>
          </cell>
          <cell r="AK342">
            <v>14.46703011878571</v>
          </cell>
          <cell r="AL342">
            <v>108</v>
          </cell>
          <cell r="AM342">
            <v>3760</v>
          </cell>
          <cell r="AN342">
            <v>2.6037787844648759</v>
          </cell>
          <cell r="AO342">
            <v>3.76</v>
          </cell>
        </row>
        <row r="343">
          <cell r="AE343">
            <v>202729</v>
          </cell>
          <cell r="AF343">
            <v>24</v>
          </cell>
          <cell r="AG343">
            <v>0</v>
          </cell>
          <cell r="AH343" t="str">
            <v>C</v>
          </cell>
          <cell r="AI343" t="str">
            <v>RCP</v>
          </cell>
          <cell r="AJ343" t="str">
            <v xml:space="preserve"> </v>
          </cell>
          <cell r="AK343">
            <v>30.54148699647282</v>
          </cell>
          <cell r="AL343">
            <v>167</v>
          </cell>
          <cell r="AM343">
            <v>3819</v>
          </cell>
          <cell r="AN343">
            <v>0.6012844745592929</v>
          </cell>
          <cell r="AO343">
            <v>3.819</v>
          </cell>
        </row>
        <row r="344">
          <cell r="AE344">
            <v>140675</v>
          </cell>
          <cell r="AF344">
            <v>15</v>
          </cell>
          <cell r="AG344">
            <v>0</v>
          </cell>
          <cell r="AH344" t="str">
            <v>C</v>
          </cell>
          <cell r="AI344" t="str">
            <v>RCP</v>
          </cell>
          <cell r="AJ344" t="str">
            <v xml:space="preserve"> </v>
          </cell>
          <cell r="AK344">
            <v>120.2085292923622</v>
          </cell>
          <cell r="AL344">
            <v>159</v>
          </cell>
          <cell r="AM344">
            <v>3811</v>
          </cell>
          <cell r="AN344">
            <v>0.69108670128173344</v>
          </cell>
          <cell r="AO344">
            <v>3.8109999999999999</v>
          </cell>
        </row>
        <row r="345">
          <cell r="AE345">
            <v>22820</v>
          </cell>
          <cell r="AF345">
            <v>15</v>
          </cell>
          <cell r="AG345">
            <v>0</v>
          </cell>
          <cell r="AH345" t="str">
            <v>C</v>
          </cell>
          <cell r="AI345" t="str">
            <v>RCP</v>
          </cell>
          <cell r="AJ345" t="str">
            <v xml:space="preserve"> </v>
          </cell>
          <cell r="AK345">
            <v>152.9064681264945</v>
          </cell>
          <cell r="AL345">
            <v>83</v>
          </cell>
          <cell r="AM345">
            <v>3735</v>
          </cell>
          <cell r="AN345">
            <v>2.9704303139563519</v>
          </cell>
          <cell r="AO345">
            <v>3.7349999999999999</v>
          </cell>
        </row>
        <row r="346">
          <cell r="AE346">
            <v>112636</v>
          </cell>
          <cell r="AF346">
            <v>12</v>
          </cell>
          <cell r="AG346">
            <v>0</v>
          </cell>
          <cell r="AH346" t="str">
            <v>C</v>
          </cell>
          <cell r="AI346" t="str">
            <v>VCP</v>
          </cell>
          <cell r="AJ346" t="str">
            <v xml:space="preserve"> </v>
          </cell>
          <cell r="AK346">
            <v>17.435638655115721</v>
          </cell>
          <cell r="AL346">
            <v>49</v>
          </cell>
          <cell r="AM346">
            <v>3701</v>
          </cell>
          <cell r="AN346">
            <v>2.4224144525306759</v>
          </cell>
          <cell r="AO346">
            <v>3.7010000000000001</v>
          </cell>
        </row>
        <row r="347">
          <cell r="AE347">
            <v>56</v>
          </cell>
          <cell r="AF347">
            <v>15</v>
          </cell>
          <cell r="AG347">
            <v>0</v>
          </cell>
          <cell r="AH347" t="str">
            <v>C</v>
          </cell>
          <cell r="AI347" t="str">
            <v>RCP</v>
          </cell>
          <cell r="AJ347" t="str">
            <v xml:space="preserve"> </v>
          </cell>
          <cell r="AK347">
            <v>27.025489480416621</v>
          </cell>
          <cell r="AL347">
            <v>125</v>
          </cell>
          <cell r="AM347">
            <v>3777</v>
          </cell>
          <cell r="AN347">
            <v>1.665560402025936</v>
          </cell>
          <cell r="AO347">
            <v>3.7770000000000001</v>
          </cell>
        </row>
        <row r="348">
          <cell r="AE348">
            <v>97203</v>
          </cell>
          <cell r="AF348">
            <v>30</v>
          </cell>
          <cell r="AG348">
            <v>0</v>
          </cell>
          <cell r="AH348" t="str">
            <v>C</v>
          </cell>
          <cell r="AI348" t="str">
            <v>RCP</v>
          </cell>
          <cell r="AJ348" t="str">
            <v xml:space="preserve"> </v>
          </cell>
          <cell r="AK348">
            <v>58.229530802242977</v>
          </cell>
          <cell r="AL348">
            <v>163</v>
          </cell>
          <cell r="AM348">
            <v>3815</v>
          </cell>
          <cell r="AN348">
            <v>0.62080669776150899</v>
          </cell>
          <cell r="AO348">
            <v>3.8149999999999999</v>
          </cell>
        </row>
        <row r="349">
          <cell r="AE349">
            <v>52100</v>
          </cell>
          <cell r="AF349">
            <v>30</v>
          </cell>
          <cell r="AG349">
            <v>0</v>
          </cell>
          <cell r="AH349" t="str">
            <v>C</v>
          </cell>
          <cell r="AI349" t="str">
            <v>RCP</v>
          </cell>
          <cell r="AJ349" t="str">
            <v xml:space="preserve"> </v>
          </cell>
          <cell r="AK349">
            <v>21.88644908391883</v>
          </cell>
          <cell r="AL349">
            <v>97</v>
          </cell>
          <cell r="AM349">
            <v>3749</v>
          </cell>
          <cell r="AN349">
            <v>2.710817244616897</v>
          </cell>
          <cell r="AO349">
            <v>3.7490000000000001</v>
          </cell>
        </row>
        <row r="350">
          <cell r="AE350">
            <v>96768</v>
          </cell>
          <cell r="AF350">
            <v>60</v>
          </cell>
          <cell r="AG350">
            <v>0</v>
          </cell>
          <cell r="AH350" t="str">
            <v>C</v>
          </cell>
          <cell r="AI350" t="str">
            <v>RCP</v>
          </cell>
          <cell r="AJ350" t="str">
            <v xml:space="preserve"> </v>
          </cell>
          <cell r="AK350">
            <v>149.1951263989169</v>
          </cell>
          <cell r="AL350">
            <v>68</v>
          </cell>
          <cell r="AM350">
            <v>3720</v>
          </cell>
          <cell r="AN350">
            <v>2.8463563107055538</v>
          </cell>
          <cell r="AO350">
            <v>3.72</v>
          </cell>
        </row>
        <row r="351">
          <cell r="AE351">
            <v>114030</v>
          </cell>
          <cell r="AF351">
            <v>48</v>
          </cell>
          <cell r="AG351">
            <v>0</v>
          </cell>
          <cell r="AH351" t="str">
            <v>C</v>
          </cell>
          <cell r="AI351" t="str">
            <v>CMP</v>
          </cell>
          <cell r="AJ351" t="str">
            <v xml:space="preserve"> </v>
          </cell>
          <cell r="AK351">
            <v>125.9487029676207</v>
          </cell>
          <cell r="AL351">
            <v>78</v>
          </cell>
          <cell r="AM351">
            <v>3730</v>
          </cell>
          <cell r="AN351">
            <v>2.5474072369872571</v>
          </cell>
          <cell r="AO351">
            <v>3.73</v>
          </cell>
        </row>
        <row r="352">
          <cell r="AE352">
            <v>203418</v>
          </cell>
          <cell r="AF352">
            <v>15</v>
          </cell>
          <cell r="AG352">
            <v>0</v>
          </cell>
          <cell r="AH352" t="str">
            <v>C</v>
          </cell>
          <cell r="AI352" t="str">
            <v>RCP</v>
          </cell>
          <cell r="AJ352" t="str">
            <v xml:space="preserve"> </v>
          </cell>
          <cell r="AK352">
            <v>117.8654351966088</v>
          </cell>
          <cell r="AL352">
            <v>17</v>
          </cell>
          <cell r="AM352">
            <v>3669</v>
          </cell>
          <cell r="AN352">
            <v>0.93363237836818636</v>
          </cell>
          <cell r="AO352">
            <v>3.669</v>
          </cell>
        </row>
        <row r="353">
          <cell r="AE353">
            <v>161793</v>
          </cell>
          <cell r="AF353">
            <v>24</v>
          </cell>
          <cell r="AG353">
            <v>0</v>
          </cell>
          <cell r="AH353" t="str">
            <v>C</v>
          </cell>
          <cell r="AI353" t="str">
            <v>RCP</v>
          </cell>
          <cell r="AJ353" t="str">
            <v xml:space="preserve"> </v>
          </cell>
          <cell r="AK353">
            <v>155.5759303264399</v>
          </cell>
          <cell r="AL353">
            <v>72</v>
          </cell>
          <cell r="AM353">
            <v>3724</v>
          </cell>
          <cell r="AN353">
            <v>2.6244199906225711</v>
          </cell>
          <cell r="AO353">
            <v>3.7240000000000002</v>
          </cell>
        </row>
        <row r="354">
          <cell r="AE354">
            <v>206372</v>
          </cell>
          <cell r="AF354">
            <v>30</v>
          </cell>
          <cell r="AG354">
            <v>0</v>
          </cell>
          <cell r="AH354" t="str">
            <v>C</v>
          </cell>
          <cell r="AI354" t="str">
            <v>RCP</v>
          </cell>
          <cell r="AJ354" t="str">
            <v xml:space="preserve"> </v>
          </cell>
          <cell r="AK354">
            <v>111.04253104368421</v>
          </cell>
          <cell r="AL354">
            <v>167</v>
          </cell>
          <cell r="AM354">
            <v>3819</v>
          </cell>
          <cell r="AN354">
            <v>0.6012844745592929</v>
          </cell>
          <cell r="AO354">
            <v>3.819</v>
          </cell>
        </row>
        <row r="355">
          <cell r="AE355">
            <v>160601</v>
          </cell>
          <cell r="AF355">
            <v>15</v>
          </cell>
          <cell r="AG355">
            <v>0</v>
          </cell>
          <cell r="AH355" t="str">
            <v>C</v>
          </cell>
          <cell r="AI355" t="str">
            <v>RCP</v>
          </cell>
          <cell r="AJ355" t="str">
            <v xml:space="preserve"> </v>
          </cell>
          <cell r="AK355">
            <v>230.94980738713789</v>
          </cell>
          <cell r="AL355">
            <v>78</v>
          </cell>
          <cell r="AM355">
            <v>3730</v>
          </cell>
          <cell r="AN355">
            <v>2.5474072369872571</v>
          </cell>
          <cell r="AO355">
            <v>3.73</v>
          </cell>
        </row>
        <row r="356">
          <cell r="AE356">
            <v>76102</v>
          </cell>
          <cell r="AF356">
            <v>18</v>
          </cell>
          <cell r="AG356">
            <v>0</v>
          </cell>
          <cell r="AH356" t="str">
            <v>C</v>
          </cell>
          <cell r="AI356" t="str">
            <v>RCP</v>
          </cell>
          <cell r="AJ356" t="str">
            <v xml:space="preserve"> </v>
          </cell>
          <cell r="AK356">
            <v>42.939089799170198</v>
          </cell>
          <cell r="AL356">
            <v>62</v>
          </cell>
          <cell r="AM356">
            <v>3714</v>
          </cell>
          <cell r="AN356">
            <v>2.6317197386168409</v>
          </cell>
          <cell r="AO356">
            <v>3.714</v>
          </cell>
        </row>
        <row r="357">
          <cell r="AE357">
            <v>112639</v>
          </cell>
          <cell r="AF357">
            <v>12</v>
          </cell>
          <cell r="AG357">
            <v>0</v>
          </cell>
          <cell r="AH357" t="str">
            <v>C</v>
          </cell>
          <cell r="AI357" t="str">
            <v>VCP</v>
          </cell>
          <cell r="AJ357" t="str">
            <v xml:space="preserve"> </v>
          </cell>
          <cell r="AK357">
            <v>96.295716667732691</v>
          </cell>
          <cell r="AL357">
            <v>50</v>
          </cell>
          <cell r="AM357">
            <v>3702</v>
          </cell>
          <cell r="AN357">
            <v>2.390837087108006</v>
          </cell>
          <cell r="AO357">
            <v>3.702</v>
          </cell>
        </row>
        <row r="358">
          <cell r="AE358">
            <v>69446</v>
          </cell>
          <cell r="AF358">
            <v>72</v>
          </cell>
          <cell r="AG358">
            <v>192</v>
          </cell>
          <cell r="AH358" t="str">
            <v>R</v>
          </cell>
          <cell r="AI358" t="str">
            <v>RCP</v>
          </cell>
          <cell r="AJ358" t="str">
            <v xml:space="preserve"> </v>
          </cell>
          <cell r="AK358">
            <v>24.95256081743991</v>
          </cell>
          <cell r="AL358">
            <v>95</v>
          </cell>
          <cell r="AM358">
            <v>3747</v>
          </cell>
          <cell r="AN358">
            <v>2.6400286054542041</v>
          </cell>
          <cell r="AO358">
            <v>3.7469999999999999</v>
          </cell>
        </row>
        <row r="359">
          <cell r="AE359">
            <v>198297</v>
          </cell>
          <cell r="AF359">
            <v>18</v>
          </cell>
          <cell r="AG359">
            <v>0</v>
          </cell>
          <cell r="AH359" t="str">
            <v>C</v>
          </cell>
          <cell r="AI359" t="str">
            <v>RCP</v>
          </cell>
          <cell r="AJ359" t="str">
            <v xml:space="preserve"> </v>
          </cell>
          <cell r="AK359">
            <v>118.3384906551583</v>
          </cell>
          <cell r="AL359">
            <v>112</v>
          </cell>
          <cell r="AM359">
            <v>3764</v>
          </cell>
          <cell r="AN359">
            <v>2.1692145398332889</v>
          </cell>
          <cell r="AO359">
            <v>3.7639999999999998</v>
          </cell>
        </row>
        <row r="360">
          <cell r="AE360">
            <v>195871</v>
          </cell>
          <cell r="AF360">
            <v>48</v>
          </cell>
          <cell r="AG360">
            <v>48</v>
          </cell>
          <cell r="AH360" t="str">
            <v>R</v>
          </cell>
          <cell r="AI360" t="str">
            <v>RCP</v>
          </cell>
          <cell r="AJ360" t="str">
            <v xml:space="preserve"> </v>
          </cell>
          <cell r="AK360">
            <v>11.53220624499134</v>
          </cell>
          <cell r="AL360">
            <v>69</v>
          </cell>
          <cell r="AM360">
            <v>3721</v>
          </cell>
          <cell r="AN360">
            <v>2.887196172622251</v>
          </cell>
          <cell r="AO360">
            <v>3.7210000000000001</v>
          </cell>
        </row>
        <row r="361">
          <cell r="AE361">
            <v>166582</v>
          </cell>
          <cell r="AF361">
            <v>36</v>
          </cell>
          <cell r="AG361">
            <v>0</v>
          </cell>
          <cell r="AH361" t="str">
            <v>C</v>
          </cell>
          <cell r="AI361" t="str">
            <v>RCP</v>
          </cell>
          <cell r="AJ361" t="str">
            <v xml:space="preserve"> </v>
          </cell>
          <cell r="AK361">
            <v>87.744645018949839</v>
          </cell>
          <cell r="AL361">
            <v>134</v>
          </cell>
          <cell r="AM361">
            <v>3786</v>
          </cell>
          <cell r="AN361">
            <v>1.327528945500303</v>
          </cell>
          <cell r="AO361">
            <v>3.786</v>
          </cell>
        </row>
        <row r="362">
          <cell r="AE362">
            <v>166346</v>
          </cell>
          <cell r="AF362">
            <v>15</v>
          </cell>
          <cell r="AG362">
            <v>0</v>
          </cell>
          <cell r="AH362" t="str">
            <v>C</v>
          </cell>
          <cell r="AI362" t="str">
            <v>RCP</v>
          </cell>
          <cell r="AJ362" t="str">
            <v xml:space="preserve"> </v>
          </cell>
          <cell r="AK362">
            <v>40.150332244578671</v>
          </cell>
          <cell r="AL362">
            <v>131</v>
          </cell>
          <cell r="AM362">
            <v>3783</v>
          </cell>
          <cell r="AN362">
            <v>1.3658284572784021</v>
          </cell>
          <cell r="AO362">
            <v>3.7829999999999999</v>
          </cell>
        </row>
        <row r="363">
          <cell r="AE363">
            <v>200252</v>
          </cell>
          <cell r="AF363">
            <v>24</v>
          </cell>
          <cell r="AG363">
            <v>0</v>
          </cell>
          <cell r="AH363" t="str">
            <v>C</v>
          </cell>
          <cell r="AI363" t="str">
            <v>RCP</v>
          </cell>
          <cell r="AJ363" t="str">
            <v xml:space="preserve"> </v>
          </cell>
          <cell r="AK363">
            <v>27.930738822775329</v>
          </cell>
          <cell r="AL363">
            <v>54</v>
          </cell>
          <cell r="AM363">
            <v>3706</v>
          </cell>
          <cell r="AN363">
            <v>2.4649160115482212</v>
          </cell>
          <cell r="AO363">
            <v>3.706</v>
          </cell>
        </row>
        <row r="364">
          <cell r="AE364">
            <v>148758</v>
          </cell>
          <cell r="AF364">
            <v>15</v>
          </cell>
          <cell r="AG364">
            <v>0</v>
          </cell>
          <cell r="AH364" t="str">
            <v>C</v>
          </cell>
          <cell r="AI364" t="str">
            <v>RCP</v>
          </cell>
          <cell r="AJ364" t="str">
            <v xml:space="preserve"> </v>
          </cell>
          <cell r="AK364">
            <v>45.119957588454177</v>
          </cell>
          <cell r="AL364">
            <v>71</v>
          </cell>
          <cell r="AM364">
            <v>3723</v>
          </cell>
          <cell r="AN364">
            <v>2.6832608790579329</v>
          </cell>
          <cell r="AO364">
            <v>3.7229999999999999</v>
          </cell>
        </row>
        <row r="365">
          <cell r="AE365">
            <v>202839</v>
          </cell>
          <cell r="AF365">
            <v>15</v>
          </cell>
          <cell r="AG365">
            <v>0</v>
          </cell>
          <cell r="AH365" t="str">
            <v>C</v>
          </cell>
          <cell r="AI365" t="str">
            <v>RCP</v>
          </cell>
          <cell r="AJ365" t="str">
            <v xml:space="preserve"> </v>
          </cell>
          <cell r="AK365">
            <v>16.937127672382061</v>
          </cell>
          <cell r="AL365">
            <v>136</v>
          </cell>
          <cell r="AM365">
            <v>3788</v>
          </cell>
          <cell r="AN365">
            <v>1.2834237559804511</v>
          </cell>
          <cell r="AO365">
            <v>3.7879999999999998</v>
          </cell>
        </row>
        <row r="366">
          <cell r="AE366">
            <v>102512</v>
          </cell>
          <cell r="AF366">
            <v>24</v>
          </cell>
          <cell r="AG366">
            <v>0</v>
          </cell>
          <cell r="AH366" t="str">
            <v>C</v>
          </cell>
          <cell r="AI366" t="str">
            <v>RCP</v>
          </cell>
          <cell r="AJ366" t="str">
            <v xml:space="preserve"> </v>
          </cell>
          <cell r="AK366">
            <v>27.50980489799737</v>
          </cell>
          <cell r="AL366">
            <v>233</v>
          </cell>
          <cell r="AM366">
            <v>3885</v>
          </cell>
          <cell r="AN366">
            <v>0.25378890160106948</v>
          </cell>
          <cell r="AO366">
            <v>3.8849999999999998</v>
          </cell>
        </row>
        <row r="367">
          <cell r="AE367">
            <v>112188</v>
          </cell>
          <cell r="AF367">
            <v>24</v>
          </cell>
          <cell r="AG367">
            <v>0</v>
          </cell>
          <cell r="AH367" t="str">
            <v>C</v>
          </cell>
          <cell r="AI367" t="str">
            <v>RCP</v>
          </cell>
          <cell r="AJ367" t="str">
            <v xml:space="preserve"> </v>
          </cell>
          <cell r="AK367">
            <v>88.358286572368968</v>
          </cell>
          <cell r="AL367">
            <v>41</v>
          </cell>
          <cell r="AM367">
            <v>3693</v>
          </cell>
          <cell r="AN367">
            <v>1.8987247899973281</v>
          </cell>
          <cell r="AO367">
            <v>3.6930000000000001</v>
          </cell>
        </row>
        <row r="368">
          <cell r="AE368">
            <v>86696</v>
          </cell>
          <cell r="AF368">
            <v>18</v>
          </cell>
          <cell r="AG368">
            <v>0</v>
          </cell>
          <cell r="AH368" t="str">
            <v>C</v>
          </cell>
          <cell r="AI368" t="str">
            <v>RCP</v>
          </cell>
          <cell r="AJ368" t="str">
            <v xml:space="preserve"> </v>
          </cell>
          <cell r="AK368">
            <v>36.254535754981589</v>
          </cell>
          <cell r="AL368">
            <v>221</v>
          </cell>
          <cell r="AM368">
            <v>3873</v>
          </cell>
          <cell r="AN368">
            <v>0.36311335152004182</v>
          </cell>
          <cell r="AO368">
            <v>3.8730000000000002</v>
          </cell>
        </row>
        <row r="369">
          <cell r="AE369">
            <v>68479</v>
          </cell>
          <cell r="AF369">
            <v>60</v>
          </cell>
          <cell r="AG369">
            <v>0</v>
          </cell>
          <cell r="AH369" t="str">
            <v>C</v>
          </cell>
          <cell r="AI369" t="str">
            <v>CMP</v>
          </cell>
          <cell r="AJ369" t="str">
            <v xml:space="preserve"> </v>
          </cell>
          <cell r="AK369">
            <v>56.694055407037837</v>
          </cell>
          <cell r="AL369">
            <v>168</v>
          </cell>
          <cell r="AM369">
            <v>3820</v>
          </cell>
          <cell r="AN369">
            <v>0.65985114416071156</v>
          </cell>
          <cell r="AO369">
            <v>3.82</v>
          </cell>
        </row>
        <row r="370">
          <cell r="AE370">
            <v>173283</v>
          </cell>
          <cell r="AF370">
            <v>15</v>
          </cell>
          <cell r="AG370">
            <v>0</v>
          </cell>
          <cell r="AH370" t="str">
            <v>C</v>
          </cell>
          <cell r="AI370" t="str">
            <v>RCP</v>
          </cell>
          <cell r="AJ370" t="str">
            <v xml:space="preserve"> </v>
          </cell>
          <cell r="AK370">
            <v>269.19651740007612</v>
          </cell>
          <cell r="AL370">
            <v>128</v>
          </cell>
          <cell r="AM370">
            <v>3780</v>
          </cell>
          <cell r="AN370">
            <v>1.4372511898190781</v>
          </cell>
          <cell r="AO370">
            <v>3.78</v>
          </cell>
        </row>
        <row r="371">
          <cell r="AE371">
            <v>192678</v>
          </cell>
          <cell r="AF371">
            <v>60</v>
          </cell>
          <cell r="AG371">
            <v>0</v>
          </cell>
          <cell r="AH371" t="str">
            <v>C</v>
          </cell>
          <cell r="AI371" t="str">
            <v>RCP</v>
          </cell>
          <cell r="AJ371" t="str">
            <v xml:space="preserve"> </v>
          </cell>
          <cell r="AK371">
            <v>75.049161558153358</v>
          </cell>
          <cell r="AL371">
            <v>126</v>
          </cell>
          <cell r="AM371">
            <v>3778</v>
          </cell>
          <cell r="AN371">
            <v>1.4836889631993699</v>
          </cell>
          <cell r="AO371">
            <v>3.778</v>
          </cell>
        </row>
        <row r="372">
          <cell r="AE372">
            <v>185550</v>
          </cell>
          <cell r="AF372">
            <v>0</v>
          </cell>
          <cell r="AG372">
            <v>0</v>
          </cell>
          <cell r="AH372" t="str">
            <v xml:space="preserve"> </v>
          </cell>
          <cell r="AI372" t="str">
            <v xml:space="preserve"> </v>
          </cell>
          <cell r="AJ372" t="str">
            <v xml:space="preserve"> </v>
          </cell>
          <cell r="AK372">
            <v>138.60554130930791</v>
          </cell>
          <cell r="AL372">
            <v>91</v>
          </cell>
          <cell r="AM372">
            <v>3743</v>
          </cell>
          <cell r="AN372">
            <v>2.9036331688870529</v>
          </cell>
          <cell r="AO372">
            <v>3.7429999999999999</v>
          </cell>
        </row>
        <row r="373">
          <cell r="AE373">
            <v>110858</v>
          </cell>
          <cell r="AF373">
            <v>24</v>
          </cell>
          <cell r="AG373">
            <v>0</v>
          </cell>
          <cell r="AH373" t="str">
            <v>C</v>
          </cell>
          <cell r="AI373" t="str">
            <v>RCP</v>
          </cell>
          <cell r="AJ373" t="str">
            <v xml:space="preserve"> </v>
          </cell>
          <cell r="AK373">
            <v>13.047070989491671</v>
          </cell>
          <cell r="AL373">
            <v>205</v>
          </cell>
          <cell r="AM373">
            <v>3857</v>
          </cell>
          <cell r="AN373">
            <v>0.40215779792026751</v>
          </cell>
          <cell r="AO373">
            <v>3.8570000000000002</v>
          </cell>
        </row>
        <row r="374">
          <cell r="AE374">
            <v>150559</v>
          </cell>
          <cell r="AF374">
            <v>24</v>
          </cell>
          <cell r="AG374">
            <v>0</v>
          </cell>
          <cell r="AH374" t="str">
            <v>C</v>
          </cell>
          <cell r="AI374" t="str">
            <v>RCP</v>
          </cell>
          <cell r="AJ374" t="str">
            <v xml:space="preserve"> </v>
          </cell>
          <cell r="AK374">
            <v>6.9639067101401402</v>
          </cell>
          <cell r="AL374">
            <v>135</v>
          </cell>
          <cell r="AM374">
            <v>3787</v>
          </cell>
          <cell r="AN374">
            <v>1.336885814076429</v>
          </cell>
          <cell r="AO374">
            <v>3.7869999999999999</v>
          </cell>
        </row>
        <row r="375">
          <cell r="AE375">
            <v>163215</v>
          </cell>
          <cell r="AF375">
            <v>18</v>
          </cell>
          <cell r="AG375">
            <v>0</v>
          </cell>
          <cell r="AH375" t="str">
            <v>C</v>
          </cell>
          <cell r="AI375" t="str">
            <v>RCP</v>
          </cell>
          <cell r="AJ375" t="str">
            <v xml:space="preserve"> </v>
          </cell>
          <cell r="AK375">
            <v>21.00625080806385</v>
          </cell>
          <cell r="AL375">
            <v>139</v>
          </cell>
          <cell r="AM375">
            <v>3791</v>
          </cell>
          <cell r="AN375">
            <v>1.2654627449118689</v>
          </cell>
          <cell r="AO375">
            <v>3.7909999999999999</v>
          </cell>
        </row>
        <row r="376">
          <cell r="AE376">
            <v>79049</v>
          </cell>
          <cell r="AF376">
            <v>0</v>
          </cell>
          <cell r="AG376">
            <v>0</v>
          </cell>
          <cell r="AH376" t="str">
            <v>C</v>
          </cell>
          <cell r="AI376" t="str">
            <v>XXX</v>
          </cell>
          <cell r="AJ376" t="str">
            <v xml:space="preserve"> </v>
          </cell>
          <cell r="AK376">
            <v>42.633907095658863</v>
          </cell>
          <cell r="AL376">
            <v>68</v>
          </cell>
          <cell r="AM376">
            <v>3720</v>
          </cell>
          <cell r="AN376">
            <v>2.8463563107055538</v>
          </cell>
          <cell r="AO376">
            <v>3.72</v>
          </cell>
        </row>
        <row r="377">
          <cell r="AE377">
            <v>55489</v>
          </cell>
          <cell r="AF377">
            <v>15</v>
          </cell>
          <cell r="AG377">
            <v>0</v>
          </cell>
          <cell r="AH377" t="str">
            <v>C</v>
          </cell>
          <cell r="AI377" t="str">
            <v>RCP</v>
          </cell>
          <cell r="AJ377" t="str">
            <v xml:space="preserve"> </v>
          </cell>
          <cell r="AK377">
            <v>83.364392916412072</v>
          </cell>
          <cell r="AL377">
            <v>254</v>
          </cell>
          <cell r="AM377">
            <v>3906</v>
          </cell>
          <cell r="AN377">
            <v>0.1913177873606173</v>
          </cell>
          <cell r="AO377">
            <v>3.9060000000000001</v>
          </cell>
        </row>
        <row r="378">
          <cell r="AE378">
            <v>183707</v>
          </cell>
          <cell r="AF378">
            <v>18</v>
          </cell>
          <cell r="AG378">
            <v>0</v>
          </cell>
          <cell r="AH378" t="str">
            <v>C</v>
          </cell>
          <cell r="AI378" t="str">
            <v>RCP</v>
          </cell>
          <cell r="AJ378" t="str">
            <v xml:space="preserve"> </v>
          </cell>
          <cell r="AK378">
            <v>20.145839762678499</v>
          </cell>
          <cell r="AL378">
            <v>168</v>
          </cell>
          <cell r="AM378">
            <v>3820</v>
          </cell>
          <cell r="AN378">
            <v>0.65985114416071156</v>
          </cell>
          <cell r="AO378">
            <v>3.82</v>
          </cell>
        </row>
        <row r="379">
          <cell r="AE379">
            <v>106549</v>
          </cell>
          <cell r="AF379">
            <v>42</v>
          </cell>
          <cell r="AG379">
            <v>0</v>
          </cell>
          <cell r="AH379" t="str">
            <v>C</v>
          </cell>
          <cell r="AI379" t="str">
            <v>CMP</v>
          </cell>
          <cell r="AJ379" t="str">
            <v xml:space="preserve"> </v>
          </cell>
          <cell r="AK379">
            <v>56.95117816313541</v>
          </cell>
          <cell r="AL379">
            <v>220</v>
          </cell>
          <cell r="AM379">
            <v>3872</v>
          </cell>
          <cell r="AN379">
            <v>0.32406890512038439</v>
          </cell>
          <cell r="AO379">
            <v>3.8719999999999999</v>
          </cell>
        </row>
        <row r="380">
          <cell r="AE380">
            <v>121285</v>
          </cell>
          <cell r="AF380">
            <v>18</v>
          </cell>
          <cell r="AG380">
            <v>0</v>
          </cell>
          <cell r="AH380" t="str">
            <v>C</v>
          </cell>
          <cell r="AI380" t="str">
            <v>RCP</v>
          </cell>
          <cell r="AJ380" t="str">
            <v xml:space="preserve"> </v>
          </cell>
          <cell r="AK380">
            <v>47.022034067232788</v>
          </cell>
          <cell r="AL380">
            <v>144</v>
          </cell>
          <cell r="AM380">
            <v>3796</v>
          </cell>
          <cell r="AN380">
            <v>0.94357906749516851</v>
          </cell>
          <cell r="AO380">
            <v>3.7959999999999998</v>
          </cell>
        </row>
        <row r="381">
          <cell r="AE381">
            <v>192034</v>
          </cell>
          <cell r="AF381">
            <v>12</v>
          </cell>
          <cell r="AG381">
            <v>0</v>
          </cell>
          <cell r="AH381" t="str">
            <v>C</v>
          </cell>
          <cell r="AI381" t="str">
            <v>RCP</v>
          </cell>
          <cell r="AJ381" t="str">
            <v xml:space="preserve"> </v>
          </cell>
          <cell r="AK381">
            <v>52.184763475829051</v>
          </cell>
          <cell r="AL381">
            <v>89</v>
          </cell>
          <cell r="AM381">
            <v>3741</v>
          </cell>
          <cell r="AN381">
            <v>3.0674546907737001</v>
          </cell>
          <cell r="AO381">
            <v>3.7410000000000001</v>
          </cell>
        </row>
        <row r="382">
          <cell r="AE382">
            <v>79923</v>
          </cell>
          <cell r="AF382">
            <v>18</v>
          </cell>
          <cell r="AG382">
            <v>0</v>
          </cell>
          <cell r="AH382" t="str">
            <v>C</v>
          </cell>
          <cell r="AI382" t="str">
            <v>RCP</v>
          </cell>
          <cell r="AJ382" t="str">
            <v xml:space="preserve"> </v>
          </cell>
          <cell r="AK382">
            <v>98.146030891867881</v>
          </cell>
          <cell r="AL382">
            <v>97</v>
          </cell>
          <cell r="AM382">
            <v>3749</v>
          </cell>
          <cell r="AN382">
            <v>2.710817244616897</v>
          </cell>
          <cell r="AO382">
            <v>3.7490000000000001</v>
          </cell>
        </row>
        <row r="383">
          <cell r="AE383">
            <v>132653</v>
          </cell>
          <cell r="AF383">
            <v>54</v>
          </cell>
          <cell r="AG383">
            <v>0</v>
          </cell>
          <cell r="AH383" t="str">
            <v>C</v>
          </cell>
          <cell r="AI383" t="str">
            <v>RCP</v>
          </cell>
          <cell r="AJ383" t="str">
            <v xml:space="preserve"> </v>
          </cell>
          <cell r="AK383">
            <v>29.554864112015721</v>
          </cell>
          <cell r="AL383">
            <v>132</v>
          </cell>
          <cell r="AM383">
            <v>3784</v>
          </cell>
          <cell r="AN383">
            <v>1.451946940166752</v>
          </cell>
          <cell r="AO383">
            <v>3.7839999999999998</v>
          </cell>
        </row>
        <row r="384">
          <cell r="AE384">
            <v>95665</v>
          </cell>
          <cell r="AF384">
            <v>15</v>
          </cell>
          <cell r="AG384">
            <v>0</v>
          </cell>
          <cell r="AH384" t="str">
            <v>C</v>
          </cell>
          <cell r="AI384" t="str">
            <v>RCP</v>
          </cell>
          <cell r="AJ384" t="str">
            <v xml:space="preserve"> </v>
          </cell>
          <cell r="AK384">
            <v>143.09539795387821</v>
          </cell>
          <cell r="AL384">
            <v>68</v>
          </cell>
          <cell r="AM384">
            <v>3720</v>
          </cell>
          <cell r="AN384">
            <v>2.8463563107055538</v>
          </cell>
          <cell r="AO384">
            <v>3.72</v>
          </cell>
        </row>
        <row r="385">
          <cell r="AE385">
            <v>162244</v>
          </cell>
          <cell r="AF385">
            <v>15</v>
          </cell>
          <cell r="AG385">
            <v>0</v>
          </cell>
          <cell r="AH385" t="str">
            <v>C</v>
          </cell>
          <cell r="AI385" t="str">
            <v>RCP</v>
          </cell>
          <cell r="AJ385" t="str">
            <v xml:space="preserve"> </v>
          </cell>
          <cell r="AK385">
            <v>35.749487870342037</v>
          </cell>
          <cell r="AL385">
            <v>93</v>
          </cell>
          <cell r="AM385">
            <v>3745</v>
          </cell>
          <cell r="AN385">
            <v>2.7524299855522329</v>
          </cell>
          <cell r="AO385">
            <v>3.7450000000000001</v>
          </cell>
        </row>
        <row r="386">
          <cell r="AE386">
            <v>55186</v>
          </cell>
          <cell r="AF386">
            <v>30</v>
          </cell>
          <cell r="AG386">
            <v>0</v>
          </cell>
          <cell r="AH386" t="str">
            <v>C</v>
          </cell>
          <cell r="AI386" t="str">
            <v>RCP</v>
          </cell>
          <cell r="AJ386" t="str">
            <v xml:space="preserve"> </v>
          </cell>
          <cell r="AK386">
            <v>21.855650523650571</v>
          </cell>
          <cell r="AL386">
            <v>249</v>
          </cell>
          <cell r="AM386">
            <v>3901</v>
          </cell>
          <cell r="AN386">
            <v>0.17960445343999251</v>
          </cell>
          <cell r="AO386">
            <v>3.9009999999999998</v>
          </cell>
        </row>
        <row r="387">
          <cell r="AE387">
            <v>1884</v>
          </cell>
          <cell r="AF387">
            <v>54</v>
          </cell>
          <cell r="AG387">
            <v>0</v>
          </cell>
          <cell r="AH387" t="str">
            <v>C</v>
          </cell>
          <cell r="AI387" t="str">
            <v>RCP</v>
          </cell>
          <cell r="AJ387" t="str">
            <v xml:space="preserve"> </v>
          </cell>
          <cell r="AK387">
            <v>20.7143754721831</v>
          </cell>
          <cell r="AL387">
            <v>83</v>
          </cell>
          <cell r="AM387">
            <v>3735</v>
          </cell>
          <cell r="AN387">
            <v>2.9704303139563519</v>
          </cell>
          <cell r="AO387">
            <v>3.7349999999999999</v>
          </cell>
        </row>
        <row r="388">
          <cell r="AE388">
            <v>99914</v>
          </cell>
          <cell r="AF388">
            <v>30</v>
          </cell>
          <cell r="AG388">
            <v>0</v>
          </cell>
          <cell r="AH388" t="str">
            <v>C</v>
          </cell>
          <cell r="AI388" t="str">
            <v>RCP</v>
          </cell>
          <cell r="AJ388" t="str">
            <v xml:space="preserve"> </v>
          </cell>
          <cell r="AK388">
            <v>18.283246325188699</v>
          </cell>
          <cell r="AL388">
            <v>233</v>
          </cell>
          <cell r="AM388">
            <v>3885</v>
          </cell>
          <cell r="AN388">
            <v>0.25378890160106948</v>
          </cell>
          <cell r="AO388">
            <v>3.8849999999999998</v>
          </cell>
        </row>
        <row r="389">
          <cell r="AE389">
            <v>163167</v>
          </cell>
          <cell r="AF389">
            <v>18</v>
          </cell>
          <cell r="AG389">
            <v>0</v>
          </cell>
          <cell r="AH389" t="str">
            <v>C</v>
          </cell>
          <cell r="AI389" t="str">
            <v>RCP</v>
          </cell>
          <cell r="AJ389" t="str">
            <v xml:space="preserve"> </v>
          </cell>
          <cell r="AK389">
            <v>42.7206212688275</v>
          </cell>
          <cell r="AL389">
            <v>56</v>
          </cell>
          <cell r="AM389">
            <v>3708</v>
          </cell>
          <cell r="AN389">
            <v>2.3513973876273999</v>
          </cell>
          <cell r="AO389">
            <v>3.7080000000000002</v>
          </cell>
        </row>
        <row r="390">
          <cell r="AE390">
            <v>190599</v>
          </cell>
          <cell r="AF390">
            <v>0</v>
          </cell>
          <cell r="AG390">
            <v>0</v>
          </cell>
          <cell r="AH390" t="str">
            <v>Z</v>
          </cell>
          <cell r="AI390" t="str">
            <v>XXX</v>
          </cell>
          <cell r="AJ390" t="str">
            <v xml:space="preserve"> </v>
          </cell>
          <cell r="AK390">
            <v>51.734654169391327</v>
          </cell>
          <cell r="AL390">
            <v>107</v>
          </cell>
          <cell r="AM390">
            <v>3759</v>
          </cell>
          <cell r="AN390">
            <v>2.5412158446015209</v>
          </cell>
          <cell r="AO390">
            <v>3.7589999999999999</v>
          </cell>
        </row>
        <row r="391">
          <cell r="AE391">
            <v>112228</v>
          </cell>
          <cell r="AF391">
            <v>24</v>
          </cell>
          <cell r="AG391">
            <v>0</v>
          </cell>
          <cell r="AH391" t="str">
            <v>C</v>
          </cell>
          <cell r="AI391" t="str">
            <v>RCP</v>
          </cell>
          <cell r="AJ391" t="str">
            <v xml:space="preserve"> </v>
          </cell>
          <cell r="AK391">
            <v>63.747696327862407</v>
          </cell>
          <cell r="AL391">
            <v>41</v>
          </cell>
          <cell r="AM391">
            <v>3693</v>
          </cell>
          <cell r="AN391">
            <v>1.8987247899973281</v>
          </cell>
          <cell r="AO391">
            <v>3.6930000000000001</v>
          </cell>
        </row>
        <row r="392">
          <cell r="AE392">
            <v>115375</v>
          </cell>
          <cell r="AF392">
            <v>30</v>
          </cell>
          <cell r="AG392">
            <v>0</v>
          </cell>
          <cell r="AH392" t="str">
            <v>C</v>
          </cell>
          <cell r="AI392" t="str">
            <v>RCP</v>
          </cell>
          <cell r="AJ392" t="str">
            <v xml:space="preserve"> </v>
          </cell>
          <cell r="AK392">
            <v>138.18093556087339</v>
          </cell>
          <cell r="AL392">
            <v>189</v>
          </cell>
          <cell r="AM392">
            <v>3841</v>
          </cell>
          <cell r="AN392">
            <v>0.51148224783901242</v>
          </cell>
          <cell r="AO392">
            <v>3.8410000000000002</v>
          </cell>
        </row>
        <row r="393">
          <cell r="AE393">
            <v>113714</v>
          </cell>
          <cell r="AF393">
            <v>24</v>
          </cell>
          <cell r="AG393">
            <v>0</v>
          </cell>
          <cell r="AH393" t="str">
            <v>C</v>
          </cell>
          <cell r="AI393" t="str">
            <v>CMP</v>
          </cell>
          <cell r="AJ393" t="str">
            <v xml:space="preserve"> </v>
          </cell>
          <cell r="AK393">
            <v>70.676013811246023</v>
          </cell>
          <cell r="AL393">
            <v>98</v>
          </cell>
          <cell r="AM393">
            <v>3750</v>
          </cell>
          <cell r="AN393">
            <v>2.696141713936878</v>
          </cell>
          <cell r="AO393">
            <v>3.75</v>
          </cell>
        </row>
        <row r="394">
          <cell r="AE394">
            <v>71948</v>
          </cell>
          <cell r="AF394">
            <v>24</v>
          </cell>
          <cell r="AG394">
            <v>0</v>
          </cell>
          <cell r="AH394" t="str">
            <v>C</v>
          </cell>
          <cell r="AI394" t="str">
            <v>RCP</v>
          </cell>
          <cell r="AJ394" t="str">
            <v xml:space="preserve"> </v>
          </cell>
          <cell r="AK394">
            <v>25.802919267633719</v>
          </cell>
          <cell r="AL394">
            <v>105</v>
          </cell>
          <cell r="AM394">
            <v>3757</v>
          </cell>
          <cell r="AN394">
            <v>2.638704213655013</v>
          </cell>
          <cell r="AO394">
            <v>3.7570000000000001</v>
          </cell>
        </row>
        <row r="395">
          <cell r="AE395">
            <v>188549</v>
          </cell>
          <cell r="AF395">
            <v>0</v>
          </cell>
          <cell r="AG395">
            <v>0</v>
          </cell>
          <cell r="AH395" t="str">
            <v xml:space="preserve"> </v>
          </cell>
          <cell r="AI395" t="str">
            <v xml:space="preserve"> </v>
          </cell>
          <cell r="AJ395" t="str">
            <v xml:space="preserve"> </v>
          </cell>
          <cell r="AK395">
            <v>250.37133781127969</v>
          </cell>
          <cell r="AL395">
            <v>109</v>
          </cell>
          <cell r="AM395">
            <v>3761</v>
          </cell>
          <cell r="AN395">
            <v>2.5459960086837068</v>
          </cell>
          <cell r="AO395">
            <v>3.7610000000000001</v>
          </cell>
        </row>
        <row r="396">
          <cell r="AE396">
            <v>203403</v>
          </cell>
          <cell r="AF396">
            <v>18</v>
          </cell>
          <cell r="AG396">
            <v>0</v>
          </cell>
          <cell r="AH396" t="str">
            <v>C</v>
          </cell>
          <cell r="AI396" t="str">
            <v>RCP</v>
          </cell>
          <cell r="AJ396" t="str">
            <v xml:space="preserve"> </v>
          </cell>
          <cell r="AK396">
            <v>32.251959775186407</v>
          </cell>
          <cell r="AL396">
            <v>20</v>
          </cell>
          <cell r="AM396">
            <v>3672</v>
          </cell>
          <cell r="AN396">
            <v>0.98596197899855487</v>
          </cell>
          <cell r="AO396">
            <v>3.6720000000000002</v>
          </cell>
        </row>
        <row r="397">
          <cell r="AE397">
            <v>197402</v>
          </cell>
          <cell r="AF397">
            <v>0</v>
          </cell>
          <cell r="AG397">
            <v>0</v>
          </cell>
          <cell r="AH397" t="str">
            <v>C</v>
          </cell>
          <cell r="AI397" t="str">
            <v>RCP</v>
          </cell>
          <cell r="AJ397" t="str">
            <v xml:space="preserve"> </v>
          </cell>
          <cell r="AK397">
            <v>65.259519755141753</v>
          </cell>
          <cell r="AL397">
            <v>96</v>
          </cell>
          <cell r="AM397">
            <v>3748</v>
          </cell>
          <cell r="AN397">
            <v>2.8163558614041651</v>
          </cell>
          <cell r="AO397">
            <v>3.7480000000000002</v>
          </cell>
        </row>
        <row r="398">
          <cell r="AE398">
            <v>149062</v>
          </cell>
          <cell r="AF398">
            <v>36</v>
          </cell>
          <cell r="AG398">
            <v>0</v>
          </cell>
          <cell r="AH398" t="str">
            <v>C</v>
          </cell>
          <cell r="AI398" t="str">
            <v>RCP</v>
          </cell>
          <cell r="AJ398" t="str">
            <v xml:space="preserve"> </v>
          </cell>
          <cell r="AK398">
            <v>87.049784214418466</v>
          </cell>
          <cell r="AL398">
            <v>91</v>
          </cell>
          <cell r="AM398">
            <v>3743</v>
          </cell>
          <cell r="AN398">
            <v>2.9036331688870529</v>
          </cell>
          <cell r="AO398">
            <v>3.7429999999999999</v>
          </cell>
        </row>
        <row r="399">
          <cell r="AE399">
            <v>79920</v>
          </cell>
          <cell r="AF399">
            <v>60</v>
          </cell>
          <cell r="AG399">
            <v>0</v>
          </cell>
          <cell r="AH399" t="str">
            <v>C</v>
          </cell>
          <cell r="AI399" t="str">
            <v>RCP</v>
          </cell>
          <cell r="AJ399" t="str">
            <v xml:space="preserve"> </v>
          </cell>
          <cell r="AK399">
            <v>56.77587089220151</v>
          </cell>
          <cell r="AL399">
            <v>99</v>
          </cell>
          <cell r="AM399">
            <v>3751</v>
          </cell>
          <cell r="AN399">
            <v>2.9108103654066668</v>
          </cell>
          <cell r="AO399">
            <v>3.7509999999999999</v>
          </cell>
        </row>
        <row r="400">
          <cell r="AE400">
            <v>112638</v>
          </cell>
          <cell r="AF400">
            <v>12</v>
          </cell>
          <cell r="AG400">
            <v>0</v>
          </cell>
          <cell r="AH400" t="str">
            <v>C</v>
          </cell>
          <cell r="AI400" t="str">
            <v>VCP</v>
          </cell>
          <cell r="AJ400" t="str">
            <v xml:space="preserve"> </v>
          </cell>
          <cell r="AK400">
            <v>225.4385501180181</v>
          </cell>
          <cell r="AL400">
            <v>50</v>
          </cell>
          <cell r="AM400">
            <v>3702</v>
          </cell>
          <cell r="AN400">
            <v>2.390837087108006</v>
          </cell>
          <cell r="AO400">
            <v>3.702</v>
          </cell>
        </row>
        <row r="401">
          <cell r="AE401">
            <v>47443</v>
          </cell>
          <cell r="AF401">
            <v>15</v>
          </cell>
          <cell r="AG401">
            <v>0</v>
          </cell>
          <cell r="AH401" t="str">
            <v>C</v>
          </cell>
          <cell r="AI401" t="str">
            <v>RCP</v>
          </cell>
          <cell r="AJ401" t="str">
            <v xml:space="preserve"> </v>
          </cell>
          <cell r="AK401">
            <v>37.376722727261793</v>
          </cell>
          <cell r="AL401">
            <v>82</v>
          </cell>
          <cell r="AM401">
            <v>3734</v>
          </cell>
          <cell r="AN401">
            <v>2.841630252734193</v>
          </cell>
          <cell r="AO401">
            <v>3.734</v>
          </cell>
        </row>
        <row r="402">
          <cell r="AE402">
            <v>83585</v>
          </cell>
          <cell r="AF402">
            <v>24</v>
          </cell>
          <cell r="AG402">
            <v>0</v>
          </cell>
          <cell r="AH402" t="str">
            <v>C</v>
          </cell>
          <cell r="AI402" t="str">
            <v>RCP</v>
          </cell>
          <cell r="AJ402" t="str">
            <v xml:space="preserve"> </v>
          </cell>
          <cell r="AK402">
            <v>107.19763829744851</v>
          </cell>
          <cell r="AL402">
            <v>141</v>
          </cell>
          <cell r="AM402">
            <v>3793</v>
          </cell>
          <cell r="AN402">
            <v>1.1236244671279889</v>
          </cell>
          <cell r="AO402">
            <v>3.7930000000000001</v>
          </cell>
        </row>
        <row r="403">
          <cell r="AE403">
            <v>158673</v>
          </cell>
          <cell r="AF403">
            <v>16</v>
          </cell>
          <cell r="AG403">
            <v>25</v>
          </cell>
          <cell r="AH403" t="str">
            <v>O</v>
          </cell>
          <cell r="AI403" t="str">
            <v>CMP</v>
          </cell>
          <cell r="AJ403" t="str">
            <v xml:space="preserve"> </v>
          </cell>
          <cell r="AK403">
            <v>23.22391575574531</v>
          </cell>
          <cell r="AL403">
            <v>253</v>
          </cell>
          <cell r="AM403">
            <v>3905</v>
          </cell>
          <cell r="AN403">
            <v>0.18741334271896901</v>
          </cell>
          <cell r="AO403">
            <v>3.9049999999999998</v>
          </cell>
        </row>
        <row r="404">
          <cell r="AE404">
            <v>40396</v>
          </cell>
          <cell r="AF404">
            <v>15</v>
          </cell>
          <cell r="AG404">
            <v>0</v>
          </cell>
          <cell r="AH404" t="str">
            <v>C</v>
          </cell>
          <cell r="AI404" t="str">
            <v>RCP</v>
          </cell>
          <cell r="AJ404" t="str">
            <v xml:space="preserve"> </v>
          </cell>
          <cell r="AK404">
            <v>89.369768562421214</v>
          </cell>
          <cell r="AL404">
            <v>53</v>
          </cell>
          <cell r="AM404">
            <v>3705</v>
          </cell>
          <cell r="AN404">
            <v>2.3797356888231169</v>
          </cell>
          <cell r="AO404">
            <v>3.7050000000000001</v>
          </cell>
        </row>
        <row r="405">
          <cell r="AE405">
            <v>55744</v>
          </cell>
          <cell r="AF405">
            <v>72</v>
          </cell>
          <cell r="AG405">
            <v>0</v>
          </cell>
          <cell r="AH405" t="str">
            <v>C</v>
          </cell>
          <cell r="AI405" t="str">
            <v>CMP</v>
          </cell>
          <cell r="AJ405" t="str">
            <v xml:space="preserve"> </v>
          </cell>
          <cell r="AK405">
            <v>115.5313436714012</v>
          </cell>
          <cell r="AL405">
            <v>141</v>
          </cell>
          <cell r="AM405">
            <v>3793</v>
          </cell>
          <cell r="AN405">
            <v>1.1236244671279889</v>
          </cell>
          <cell r="AO405">
            <v>3.7930000000000001</v>
          </cell>
        </row>
        <row r="406">
          <cell r="AE406">
            <v>195463</v>
          </cell>
          <cell r="AF406">
            <v>15</v>
          </cell>
          <cell r="AG406">
            <v>0</v>
          </cell>
          <cell r="AH406" t="str">
            <v>C</v>
          </cell>
          <cell r="AI406" t="str">
            <v>RCP</v>
          </cell>
          <cell r="AJ406" t="str">
            <v xml:space="preserve"> </v>
          </cell>
          <cell r="AK406">
            <v>259.12148352903102</v>
          </cell>
          <cell r="AL406">
            <v>103</v>
          </cell>
          <cell r="AM406">
            <v>3755</v>
          </cell>
          <cell r="AN406">
            <v>2.6981476828029289</v>
          </cell>
          <cell r="AO406">
            <v>3.7549999999999999</v>
          </cell>
        </row>
        <row r="407">
          <cell r="AE407">
            <v>203429</v>
          </cell>
          <cell r="AF407">
            <v>24</v>
          </cell>
          <cell r="AG407">
            <v>0</v>
          </cell>
          <cell r="AH407" t="str">
            <v>C</v>
          </cell>
          <cell r="AI407" t="str">
            <v>RCP</v>
          </cell>
          <cell r="AJ407" t="str">
            <v xml:space="preserve"> </v>
          </cell>
          <cell r="AK407">
            <v>214.0908241025902</v>
          </cell>
          <cell r="AL407">
            <v>17</v>
          </cell>
          <cell r="AM407">
            <v>3669</v>
          </cell>
          <cell r="AN407">
            <v>0.93363237836818636</v>
          </cell>
          <cell r="AO407">
            <v>3.669</v>
          </cell>
        </row>
        <row r="408">
          <cell r="AE408">
            <v>47955</v>
          </cell>
          <cell r="AF408">
            <v>30</v>
          </cell>
          <cell r="AG408">
            <v>0</v>
          </cell>
          <cell r="AH408" t="str">
            <v>C</v>
          </cell>
          <cell r="AI408" t="str">
            <v>RCP</v>
          </cell>
          <cell r="AJ408" t="str">
            <v xml:space="preserve"> </v>
          </cell>
          <cell r="AK408">
            <v>149.29766665463569</v>
          </cell>
          <cell r="AL408">
            <v>81</v>
          </cell>
          <cell r="AM408">
            <v>3733</v>
          </cell>
          <cell r="AN408">
            <v>2.9485703900706728</v>
          </cell>
          <cell r="AO408">
            <v>3.7330000000000001</v>
          </cell>
        </row>
        <row r="409">
          <cell r="AE409">
            <v>143575</v>
          </cell>
          <cell r="AF409">
            <v>15</v>
          </cell>
          <cell r="AG409">
            <v>0</v>
          </cell>
          <cell r="AH409" t="str">
            <v>C</v>
          </cell>
          <cell r="AI409" t="str">
            <v>RCP</v>
          </cell>
          <cell r="AJ409" t="str">
            <v xml:space="preserve"> </v>
          </cell>
          <cell r="AK409">
            <v>215.7004805983845</v>
          </cell>
          <cell r="AL409">
            <v>82</v>
          </cell>
          <cell r="AM409">
            <v>3734</v>
          </cell>
          <cell r="AN409">
            <v>2.841630252734193</v>
          </cell>
          <cell r="AO409">
            <v>3.734</v>
          </cell>
        </row>
        <row r="410">
          <cell r="AE410">
            <v>109260</v>
          </cell>
          <cell r="AF410">
            <v>15</v>
          </cell>
          <cell r="AG410">
            <v>0</v>
          </cell>
          <cell r="AH410" t="str">
            <v>C</v>
          </cell>
          <cell r="AI410" t="str">
            <v>RCP</v>
          </cell>
          <cell r="AJ410" t="str">
            <v xml:space="preserve"> </v>
          </cell>
          <cell r="AK410">
            <v>24.141015645352329</v>
          </cell>
          <cell r="AL410">
            <v>155</v>
          </cell>
          <cell r="AM410">
            <v>3807</v>
          </cell>
          <cell r="AN410">
            <v>0.77308003872144582</v>
          </cell>
          <cell r="AO410">
            <v>3.8069999999999999</v>
          </cell>
        </row>
        <row r="411">
          <cell r="AE411">
            <v>97527</v>
          </cell>
          <cell r="AF411">
            <v>24</v>
          </cell>
          <cell r="AG411">
            <v>0</v>
          </cell>
          <cell r="AH411" t="str">
            <v>C</v>
          </cell>
          <cell r="AI411" t="str">
            <v>RCP</v>
          </cell>
          <cell r="AJ411" t="str">
            <v xml:space="preserve"> </v>
          </cell>
          <cell r="AK411">
            <v>25.48979773815924</v>
          </cell>
          <cell r="AL411">
            <v>67</v>
          </cell>
          <cell r="AM411">
            <v>3719</v>
          </cell>
          <cell r="AN411">
            <v>2.979330955315072</v>
          </cell>
          <cell r="AO411">
            <v>3.7189999999999999</v>
          </cell>
        </row>
        <row r="412">
          <cell r="AE412">
            <v>74996</v>
          </cell>
          <cell r="AF412">
            <v>48</v>
          </cell>
          <cell r="AG412">
            <v>0</v>
          </cell>
          <cell r="AH412" t="str">
            <v>C</v>
          </cell>
          <cell r="AI412" t="str">
            <v>RCP</v>
          </cell>
          <cell r="AJ412" t="str">
            <v xml:space="preserve"> </v>
          </cell>
          <cell r="AK412">
            <v>167.48434959196811</v>
          </cell>
          <cell r="AL412">
            <v>90</v>
          </cell>
          <cell r="AM412">
            <v>3742</v>
          </cell>
          <cell r="AN412">
            <v>2.8734405188570151</v>
          </cell>
          <cell r="AO412">
            <v>3.742</v>
          </cell>
        </row>
        <row r="413">
          <cell r="AE413">
            <v>74362</v>
          </cell>
          <cell r="AF413">
            <v>15</v>
          </cell>
          <cell r="AG413">
            <v>0</v>
          </cell>
          <cell r="AH413" t="str">
            <v>C</v>
          </cell>
          <cell r="AI413" t="str">
            <v>RCP</v>
          </cell>
          <cell r="AJ413" t="str">
            <v xml:space="preserve"> </v>
          </cell>
          <cell r="AK413">
            <v>15.78497890822673</v>
          </cell>
          <cell r="AL413">
            <v>80</v>
          </cell>
          <cell r="AM413">
            <v>3732</v>
          </cell>
          <cell r="AN413">
            <v>2.8455627137493171</v>
          </cell>
          <cell r="AO413">
            <v>3.7320000000000002</v>
          </cell>
        </row>
        <row r="414">
          <cell r="AE414">
            <v>106193</v>
          </cell>
          <cell r="AF414">
            <v>54</v>
          </cell>
          <cell r="AG414">
            <v>0</v>
          </cell>
          <cell r="AH414" t="str">
            <v>C</v>
          </cell>
          <cell r="AI414" t="str">
            <v>CMP</v>
          </cell>
          <cell r="AJ414" t="str">
            <v xml:space="preserve"> </v>
          </cell>
          <cell r="AK414">
            <v>75.748408479047129</v>
          </cell>
          <cell r="AL414">
            <v>151</v>
          </cell>
          <cell r="AM414">
            <v>3803</v>
          </cell>
          <cell r="AN414">
            <v>0.82130985114485544</v>
          </cell>
          <cell r="AO414">
            <v>3.8029999999999999</v>
          </cell>
        </row>
        <row r="415">
          <cell r="AE415">
            <v>84348</v>
          </cell>
          <cell r="AF415">
            <v>15</v>
          </cell>
          <cell r="AG415">
            <v>0</v>
          </cell>
          <cell r="AH415" t="str">
            <v>C</v>
          </cell>
          <cell r="AI415" t="str">
            <v>RCP</v>
          </cell>
          <cell r="AJ415" t="str">
            <v xml:space="preserve"> </v>
          </cell>
          <cell r="AK415">
            <v>59.390161141784738</v>
          </cell>
          <cell r="AL415">
            <v>127</v>
          </cell>
          <cell r="AM415">
            <v>3779</v>
          </cell>
          <cell r="AN415">
            <v>1.5969178577611269</v>
          </cell>
          <cell r="AO415">
            <v>3.7789999999999999</v>
          </cell>
        </row>
        <row r="416">
          <cell r="AE416">
            <v>137820</v>
          </cell>
          <cell r="AF416">
            <v>42</v>
          </cell>
          <cell r="AG416">
            <v>0</v>
          </cell>
          <cell r="AH416" t="str">
            <v>C</v>
          </cell>
          <cell r="AI416" t="str">
            <v>CMP</v>
          </cell>
          <cell r="AJ416" t="str">
            <v xml:space="preserve"> </v>
          </cell>
          <cell r="AK416">
            <v>16.642228139476309</v>
          </cell>
          <cell r="AL416">
            <v>97</v>
          </cell>
          <cell r="AM416">
            <v>3749</v>
          </cell>
          <cell r="AN416">
            <v>2.710817244616897</v>
          </cell>
          <cell r="AO416">
            <v>3.7490000000000001</v>
          </cell>
        </row>
        <row r="417">
          <cell r="AE417">
            <v>187670</v>
          </cell>
          <cell r="AF417">
            <v>18</v>
          </cell>
          <cell r="AG417">
            <v>0</v>
          </cell>
          <cell r="AH417" t="str">
            <v>C</v>
          </cell>
          <cell r="AI417" t="str">
            <v>RCP</v>
          </cell>
          <cell r="AJ417" t="str">
            <v xml:space="preserve"> </v>
          </cell>
          <cell r="AK417">
            <v>27.45256895237495</v>
          </cell>
          <cell r="AL417">
            <v>74</v>
          </cell>
          <cell r="AM417">
            <v>3726</v>
          </cell>
          <cell r="AN417">
            <v>2.5845595025149288</v>
          </cell>
          <cell r="AO417">
            <v>3.726</v>
          </cell>
        </row>
        <row r="418">
          <cell r="AE418">
            <v>186991</v>
          </cell>
          <cell r="AF418">
            <v>0</v>
          </cell>
          <cell r="AG418">
            <v>0</v>
          </cell>
          <cell r="AH418" t="str">
            <v xml:space="preserve"> </v>
          </cell>
          <cell r="AI418" t="str">
            <v xml:space="preserve"> </v>
          </cell>
          <cell r="AJ418" t="str">
            <v xml:space="preserve"> </v>
          </cell>
          <cell r="AK418">
            <v>156.42508908773101</v>
          </cell>
          <cell r="AL418">
            <v>93</v>
          </cell>
          <cell r="AM418">
            <v>3745</v>
          </cell>
          <cell r="AN418">
            <v>2.7524299855522329</v>
          </cell>
          <cell r="AO418">
            <v>3.7450000000000001</v>
          </cell>
        </row>
        <row r="419">
          <cell r="AE419">
            <v>194216</v>
          </cell>
          <cell r="AF419">
            <v>12</v>
          </cell>
          <cell r="AG419">
            <v>0</v>
          </cell>
          <cell r="AH419" t="str">
            <v>C</v>
          </cell>
          <cell r="AI419" t="str">
            <v>RCP</v>
          </cell>
          <cell r="AJ419" t="str">
            <v xml:space="preserve"> </v>
          </cell>
          <cell r="AK419">
            <v>6.829373375484086</v>
          </cell>
          <cell r="AL419">
            <v>90</v>
          </cell>
          <cell r="AM419">
            <v>3742</v>
          </cell>
          <cell r="AN419">
            <v>2.8734405188570151</v>
          </cell>
          <cell r="AO419">
            <v>3.742</v>
          </cell>
        </row>
        <row r="420">
          <cell r="AE420">
            <v>14085</v>
          </cell>
          <cell r="AF420">
            <v>36</v>
          </cell>
          <cell r="AG420">
            <v>0</v>
          </cell>
          <cell r="AH420" t="str">
            <v>C</v>
          </cell>
          <cell r="AI420" t="str">
            <v>RCP</v>
          </cell>
          <cell r="AJ420" t="str">
            <v xml:space="preserve"> </v>
          </cell>
          <cell r="AK420">
            <v>40.48067495463826</v>
          </cell>
          <cell r="AL420">
            <v>80</v>
          </cell>
          <cell r="AM420">
            <v>3732</v>
          </cell>
          <cell r="AN420">
            <v>2.8455627137493171</v>
          </cell>
          <cell r="AO420">
            <v>3.7320000000000002</v>
          </cell>
        </row>
        <row r="421">
          <cell r="AE421">
            <v>79921</v>
          </cell>
          <cell r="AF421">
            <v>15</v>
          </cell>
          <cell r="AG421">
            <v>0</v>
          </cell>
          <cell r="AH421" t="str">
            <v>C</v>
          </cell>
          <cell r="AI421" t="str">
            <v>RCP</v>
          </cell>
          <cell r="AJ421" t="str">
            <v xml:space="preserve"> </v>
          </cell>
          <cell r="AK421">
            <v>99.437247203923292</v>
          </cell>
          <cell r="AL421">
            <v>99</v>
          </cell>
          <cell r="AM421">
            <v>3751</v>
          </cell>
          <cell r="AN421">
            <v>2.9108103654066668</v>
          </cell>
          <cell r="AO421">
            <v>3.7509999999999999</v>
          </cell>
        </row>
        <row r="422">
          <cell r="AE422">
            <v>110168</v>
          </cell>
          <cell r="AF422">
            <v>15</v>
          </cell>
          <cell r="AG422">
            <v>0</v>
          </cell>
          <cell r="AH422" t="str">
            <v>C</v>
          </cell>
          <cell r="AI422" t="str">
            <v>RCP</v>
          </cell>
          <cell r="AJ422" t="str">
            <v xml:space="preserve"> </v>
          </cell>
          <cell r="AK422">
            <v>26.310435727717788</v>
          </cell>
          <cell r="AL422">
            <v>93</v>
          </cell>
          <cell r="AM422">
            <v>3745</v>
          </cell>
          <cell r="AN422">
            <v>2.7524299855522329</v>
          </cell>
          <cell r="AO422">
            <v>3.7450000000000001</v>
          </cell>
        </row>
        <row r="423">
          <cell r="AE423">
            <v>168437</v>
          </cell>
          <cell r="AF423">
            <v>24</v>
          </cell>
          <cell r="AG423">
            <v>0</v>
          </cell>
          <cell r="AH423" t="str">
            <v>C</v>
          </cell>
          <cell r="AI423" t="str">
            <v>RCP</v>
          </cell>
          <cell r="AJ423" t="str">
            <v xml:space="preserve"> </v>
          </cell>
          <cell r="AK423">
            <v>75.932547263736495</v>
          </cell>
          <cell r="AL423">
            <v>133</v>
          </cell>
          <cell r="AM423">
            <v>3785</v>
          </cell>
          <cell r="AN423">
            <v>1.2531571633627141</v>
          </cell>
          <cell r="AO423">
            <v>3.7850000000000001</v>
          </cell>
        </row>
        <row r="424">
          <cell r="AE424">
            <v>109923</v>
          </cell>
          <cell r="AF424">
            <v>15</v>
          </cell>
          <cell r="AG424">
            <v>0</v>
          </cell>
          <cell r="AH424" t="str">
            <v>C</v>
          </cell>
          <cell r="AI424" t="str">
            <v>RCP</v>
          </cell>
          <cell r="AJ424" t="str">
            <v xml:space="preserve"> </v>
          </cell>
          <cell r="AK424">
            <v>192.26104449433609</v>
          </cell>
          <cell r="AL424">
            <v>53</v>
          </cell>
          <cell r="AM424">
            <v>3705</v>
          </cell>
          <cell r="AN424">
            <v>2.3797356888231169</v>
          </cell>
          <cell r="AO424">
            <v>3.7050000000000001</v>
          </cell>
        </row>
        <row r="425">
          <cell r="AE425">
            <v>195464</v>
          </cell>
          <cell r="AF425">
            <v>15</v>
          </cell>
          <cell r="AG425">
            <v>0</v>
          </cell>
          <cell r="AH425" t="str">
            <v>C</v>
          </cell>
          <cell r="AI425" t="str">
            <v>RCP</v>
          </cell>
          <cell r="AJ425" t="str">
            <v xml:space="preserve"> </v>
          </cell>
          <cell r="AK425">
            <v>39.875698620711923</v>
          </cell>
          <cell r="AL425">
            <v>103</v>
          </cell>
          <cell r="AM425">
            <v>3755</v>
          </cell>
          <cell r="AN425">
            <v>2.6981476828029289</v>
          </cell>
          <cell r="AO425">
            <v>3.7549999999999999</v>
          </cell>
        </row>
        <row r="426">
          <cell r="AE426">
            <v>107232</v>
          </cell>
          <cell r="AF426">
            <v>36</v>
          </cell>
          <cell r="AG426">
            <v>0</v>
          </cell>
          <cell r="AH426" t="str">
            <v>C</v>
          </cell>
          <cell r="AI426" t="str">
            <v>RCP</v>
          </cell>
          <cell r="AJ426" t="str">
            <v xml:space="preserve"> </v>
          </cell>
          <cell r="AK426">
            <v>55.155541869153588</v>
          </cell>
          <cell r="AL426">
            <v>67</v>
          </cell>
          <cell r="AM426">
            <v>3719</v>
          </cell>
          <cell r="AN426">
            <v>2.979330955315072</v>
          </cell>
          <cell r="AO426">
            <v>3.7189999999999999</v>
          </cell>
        </row>
        <row r="427">
          <cell r="AE427">
            <v>24754</v>
          </cell>
          <cell r="AF427">
            <v>24</v>
          </cell>
          <cell r="AG427">
            <v>0</v>
          </cell>
          <cell r="AH427" t="str">
            <v>C</v>
          </cell>
          <cell r="AI427" t="str">
            <v>RCP</v>
          </cell>
          <cell r="AJ427" t="str">
            <v xml:space="preserve"> </v>
          </cell>
          <cell r="AK427">
            <v>133.7132318894262</v>
          </cell>
          <cell r="AL427">
            <v>182</v>
          </cell>
          <cell r="AM427">
            <v>3834</v>
          </cell>
          <cell r="AN427">
            <v>0.50757780320088841</v>
          </cell>
          <cell r="AO427">
            <v>3.8340000000000001</v>
          </cell>
        </row>
        <row r="428">
          <cell r="AE428">
            <v>86390</v>
          </cell>
          <cell r="AF428">
            <v>60</v>
          </cell>
          <cell r="AG428">
            <v>96</v>
          </cell>
          <cell r="AH428" t="str">
            <v>R</v>
          </cell>
          <cell r="AI428" t="str">
            <v>RCP</v>
          </cell>
          <cell r="AJ428" t="str">
            <v xml:space="preserve"> </v>
          </cell>
          <cell r="AK428">
            <v>32.941970099837583</v>
          </cell>
          <cell r="AL428">
            <v>54</v>
          </cell>
          <cell r="AM428">
            <v>3706</v>
          </cell>
          <cell r="AN428">
            <v>2.4649160115482212</v>
          </cell>
          <cell r="AO428">
            <v>3.706</v>
          </cell>
        </row>
        <row r="429">
          <cell r="AE429">
            <v>97021</v>
          </cell>
          <cell r="AF429">
            <v>36</v>
          </cell>
          <cell r="AG429">
            <v>0</v>
          </cell>
          <cell r="AH429" t="str">
            <v>C</v>
          </cell>
          <cell r="AI429" t="str">
            <v>RCP</v>
          </cell>
          <cell r="AJ429" t="str">
            <v xml:space="preserve"> </v>
          </cell>
          <cell r="AK429">
            <v>29.399810412161841</v>
          </cell>
          <cell r="AL429">
            <v>68</v>
          </cell>
          <cell r="AM429">
            <v>3720</v>
          </cell>
          <cell r="AN429">
            <v>2.8463563107055538</v>
          </cell>
          <cell r="AO429">
            <v>3.72</v>
          </cell>
        </row>
        <row r="430">
          <cell r="AE430">
            <v>122734</v>
          </cell>
          <cell r="AF430">
            <v>48</v>
          </cell>
          <cell r="AG430">
            <v>84</v>
          </cell>
          <cell r="AH430" t="str">
            <v>R</v>
          </cell>
          <cell r="AI430" t="str">
            <v>RCP</v>
          </cell>
          <cell r="AJ430" t="str">
            <v xml:space="preserve"> </v>
          </cell>
          <cell r="AK430">
            <v>65.828557846762891</v>
          </cell>
          <cell r="AL430">
            <v>104</v>
          </cell>
          <cell r="AM430">
            <v>3756</v>
          </cell>
          <cell r="AN430">
            <v>2.7751602247546932</v>
          </cell>
          <cell r="AO430">
            <v>3.7559999999999998</v>
          </cell>
        </row>
        <row r="431">
          <cell r="AE431">
            <v>173147</v>
          </cell>
          <cell r="AF431">
            <v>15</v>
          </cell>
          <cell r="AG431">
            <v>0</v>
          </cell>
          <cell r="AH431" t="str">
            <v>C</v>
          </cell>
          <cell r="AI431" t="str">
            <v>RCP</v>
          </cell>
          <cell r="AJ431" t="str">
            <v xml:space="preserve"> </v>
          </cell>
          <cell r="AK431">
            <v>41.56476223431671</v>
          </cell>
          <cell r="AL431">
            <v>133</v>
          </cell>
          <cell r="AM431">
            <v>3785</v>
          </cell>
          <cell r="AN431">
            <v>1.2531571633627141</v>
          </cell>
          <cell r="AO431">
            <v>3.7850000000000001</v>
          </cell>
        </row>
        <row r="432">
          <cell r="AE432">
            <v>50182</v>
          </cell>
          <cell r="AF432">
            <v>24</v>
          </cell>
          <cell r="AG432">
            <v>0</v>
          </cell>
          <cell r="AH432" t="str">
            <v>C</v>
          </cell>
          <cell r="AI432" t="str">
            <v>RCP</v>
          </cell>
          <cell r="AJ432" t="str">
            <v xml:space="preserve"> </v>
          </cell>
          <cell r="AK432">
            <v>347.30083337759612</v>
          </cell>
          <cell r="AL432">
            <v>88</v>
          </cell>
          <cell r="AM432">
            <v>3740</v>
          </cell>
          <cell r="AN432">
            <v>3.0476762112739051</v>
          </cell>
          <cell r="AO432">
            <v>3.74</v>
          </cell>
        </row>
        <row r="433">
          <cell r="AE433">
            <v>102514</v>
          </cell>
          <cell r="AF433">
            <v>15</v>
          </cell>
          <cell r="AG433">
            <v>0</v>
          </cell>
          <cell r="AH433" t="str">
            <v>C</v>
          </cell>
          <cell r="AI433" t="str">
            <v>RCP</v>
          </cell>
          <cell r="AJ433" t="str">
            <v xml:space="preserve"> </v>
          </cell>
          <cell r="AK433">
            <v>52.048683449540647</v>
          </cell>
          <cell r="AL433">
            <v>233</v>
          </cell>
          <cell r="AM433">
            <v>3885</v>
          </cell>
          <cell r="AN433">
            <v>0.25378890160106948</v>
          </cell>
          <cell r="AO433">
            <v>3.8849999999999998</v>
          </cell>
        </row>
        <row r="434">
          <cell r="AE434">
            <v>61183</v>
          </cell>
          <cell r="AF434">
            <v>15</v>
          </cell>
          <cell r="AG434">
            <v>0</v>
          </cell>
          <cell r="AH434" t="str">
            <v>C</v>
          </cell>
          <cell r="AI434" t="str">
            <v>XXX</v>
          </cell>
          <cell r="AJ434" t="str">
            <v xml:space="preserve"> </v>
          </cell>
          <cell r="AK434">
            <v>228.07893813498191</v>
          </cell>
          <cell r="AL434">
            <v>67</v>
          </cell>
          <cell r="AM434">
            <v>3719</v>
          </cell>
          <cell r="AN434">
            <v>2.979330955315072</v>
          </cell>
          <cell r="AO434">
            <v>3.7189999999999999</v>
          </cell>
        </row>
        <row r="435">
          <cell r="AE435">
            <v>11279</v>
          </cell>
          <cell r="AF435">
            <v>54</v>
          </cell>
          <cell r="AG435">
            <v>0</v>
          </cell>
          <cell r="AH435" t="str">
            <v>C</v>
          </cell>
          <cell r="AI435" t="str">
            <v>CMP</v>
          </cell>
          <cell r="AJ435" t="str">
            <v xml:space="preserve"> </v>
          </cell>
          <cell r="AK435">
            <v>121.2174737032683</v>
          </cell>
          <cell r="AL435">
            <v>153</v>
          </cell>
          <cell r="AM435">
            <v>3805</v>
          </cell>
          <cell r="AN435">
            <v>0.75933113873996216</v>
          </cell>
          <cell r="AO435">
            <v>3.8050000000000002</v>
          </cell>
        </row>
        <row r="436">
          <cell r="AE436">
            <v>200503</v>
          </cell>
          <cell r="AF436">
            <v>15</v>
          </cell>
          <cell r="AG436">
            <v>0</v>
          </cell>
          <cell r="AH436" t="str">
            <v>C</v>
          </cell>
          <cell r="AI436" t="str">
            <v>RCP</v>
          </cell>
          <cell r="AJ436" t="str">
            <v xml:space="preserve"> </v>
          </cell>
          <cell r="AK436">
            <v>72.896750396361028</v>
          </cell>
          <cell r="AL436">
            <v>144</v>
          </cell>
          <cell r="AM436">
            <v>3796</v>
          </cell>
          <cell r="AN436">
            <v>0.94357906749516851</v>
          </cell>
          <cell r="AO436">
            <v>3.7959999999999998</v>
          </cell>
        </row>
        <row r="437">
          <cell r="AE437">
            <v>58342</v>
          </cell>
          <cell r="AF437">
            <v>24</v>
          </cell>
          <cell r="AG437">
            <v>0</v>
          </cell>
          <cell r="AH437" t="str">
            <v>C</v>
          </cell>
          <cell r="AI437" t="str">
            <v>RCP</v>
          </cell>
          <cell r="AJ437" t="str">
            <v xml:space="preserve"> </v>
          </cell>
          <cell r="AK437">
            <v>16.859576327381141</v>
          </cell>
          <cell r="AL437">
            <v>135</v>
          </cell>
          <cell r="AM437">
            <v>3787</v>
          </cell>
          <cell r="AN437">
            <v>1.336885814076429</v>
          </cell>
          <cell r="AO437">
            <v>3.7869999999999999</v>
          </cell>
        </row>
        <row r="438">
          <cell r="AE438">
            <v>43879</v>
          </cell>
          <cell r="AF438">
            <v>15</v>
          </cell>
          <cell r="AG438">
            <v>0</v>
          </cell>
          <cell r="AH438" t="str">
            <v>C</v>
          </cell>
          <cell r="AI438" t="str">
            <v>RCP</v>
          </cell>
          <cell r="AJ438" t="str">
            <v xml:space="preserve"> </v>
          </cell>
          <cell r="AK438">
            <v>200.78545169426471</v>
          </cell>
          <cell r="AL438">
            <v>212</v>
          </cell>
          <cell r="AM438">
            <v>3864</v>
          </cell>
          <cell r="AN438">
            <v>0.32639110042306801</v>
          </cell>
          <cell r="AO438">
            <v>3.8639999999999999</v>
          </cell>
        </row>
        <row r="439">
          <cell r="AE439">
            <v>109162</v>
          </cell>
          <cell r="AF439">
            <v>60</v>
          </cell>
          <cell r="AG439">
            <v>0</v>
          </cell>
          <cell r="AH439" t="str">
            <v>C</v>
          </cell>
          <cell r="AI439" t="str">
            <v>RCP</v>
          </cell>
          <cell r="AJ439" t="str">
            <v xml:space="preserve"> </v>
          </cell>
          <cell r="AK439">
            <v>56.634114900301327</v>
          </cell>
          <cell r="AL439">
            <v>153</v>
          </cell>
          <cell r="AM439">
            <v>3805</v>
          </cell>
          <cell r="AN439">
            <v>0.75933113873996216</v>
          </cell>
          <cell r="AO439">
            <v>3.8050000000000002</v>
          </cell>
        </row>
        <row r="440">
          <cell r="AE440">
            <v>137795</v>
          </cell>
          <cell r="AF440">
            <v>72</v>
          </cell>
          <cell r="AG440">
            <v>0</v>
          </cell>
          <cell r="AH440" t="str">
            <v>C</v>
          </cell>
          <cell r="AI440" t="str">
            <v>CMP</v>
          </cell>
          <cell r="AJ440" t="str">
            <v xml:space="preserve"> </v>
          </cell>
          <cell r="AK440">
            <v>199.83001449079771</v>
          </cell>
          <cell r="AL440">
            <v>128</v>
          </cell>
          <cell r="AM440">
            <v>3780</v>
          </cell>
          <cell r="AN440">
            <v>1.4372511898190781</v>
          </cell>
          <cell r="AO440">
            <v>3.78</v>
          </cell>
        </row>
        <row r="441">
          <cell r="AE441">
            <v>67402</v>
          </cell>
          <cell r="AF441">
            <v>15</v>
          </cell>
          <cell r="AG441">
            <v>0</v>
          </cell>
          <cell r="AH441" t="str">
            <v>C</v>
          </cell>
          <cell r="AI441" t="str">
            <v>RCP</v>
          </cell>
          <cell r="AJ441" t="str">
            <v xml:space="preserve"> </v>
          </cell>
          <cell r="AK441">
            <v>72.370937771808656</v>
          </cell>
          <cell r="AL441">
            <v>52</v>
          </cell>
          <cell r="AM441">
            <v>3704</v>
          </cell>
          <cell r="AN441">
            <v>2.4689217160068919</v>
          </cell>
          <cell r="AO441">
            <v>3.7040000000000002</v>
          </cell>
        </row>
        <row r="442">
          <cell r="AE442">
            <v>12129</v>
          </cell>
          <cell r="AF442">
            <v>15</v>
          </cell>
          <cell r="AG442">
            <v>0</v>
          </cell>
          <cell r="AH442" t="str">
            <v>C</v>
          </cell>
          <cell r="AI442" t="str">
            <v>RCP</v>
          </cell>
          <cell r="AJ442" t="str">
            <v xml:space="preserve"> </v>
          </cell>
          <cell r="AK442">
            <v>75.001346154868429</v>
          </cell>
          <cell r="AL442">
            <v>170</v>
          </cell>
          <cell r="AM442">
            <v>3822</v>
          </cell>
          <cell r="AN442">
            <v>0.64423336560003008</v>
          </cell>
          <cell r="AO442">
            <v>3.8220000000000001</v>
          </cell>
        </row>
        <row r="443">
          <cell r="AE443">
            <v>123812</v>
          </cell>
          <cell r="AF443">
            <v>72</v>
          </cell>
          <cell r="AG443">
            <v>96</v>
          </cell>
          <cell r="AH443" t="str">
            <v>R</v>
          </cell>
          <cell r="AI443" t="str">
            <v>RCP</v>
          </cell>
          <cell r="AJ443" t="str">
            <v xml:space="preserve"> </v>
          </cell>
          <cell r="AK443">
            <v>38.563999764344203</v>
          </cell>
          <cell r="AL443">
            <v>89</v>
          </cell>
          <cell r="AM443">
            <v>3741</v>
          </cell>
          <cell r="AN443">
            <v>3.0674546907737001</v>
          </cell>
          <cell r="AO443">
            <v>3.7410000000000001</v>
          </cell>
        </row>
        <row r="444">
          <cell r="AE444">
            <v>190612</v>
          </cell>
          <cell r="AF444">
            <v>30</v>
          </cell>
          <cell r="AG444">
            <v>0</v>
          </cell>
          <cell r="AH444" t="str">
            <v>C</v>
          </cell>
          <cell r="AI444" t="str">
            <v>RCP</v>
          </cell>
          <cell r="AJ444" t="str">
            <v xml:space="preserve"> </v>
          </cell>
          <cell r="AK444">
            <v>38.921916249337592</v>
          </cell>
          <cell r="AL444">
            <v>149</v>
          </cell>
          <cell r="AM444">
            <v>3801</v>
          </cell>
          <cell r="AN444">
            <v>0.79882890186236821</v>
          </cell>
          <cell r="AO444">
            <v>3.8010000000000002</v>
          </cell>
        </row>
        <row r="445">
          <cell r="AE445">
            <v>152392</v>
          </cell>
          <cell r="AF445">
            <v>18</v>
          </cell>
          <cell r="AG445">
            <v>0</v>
          </cell>
          <cell r="AH445" t="str">
            <v>C</v>
          </cell>
          <cell r="AI445" t="str">
            <v>RCP</v>
          </cell>
          <cell r="AJ445" t="str">
            <v xml:space="preserve"> </v>
          </cell>
          <cell r="AK445">
            <v>142.30849633150751</v>
          </cell>
          <cell r="AL445">
            <v>110</v>
          </cell>
          <cell r="AM445">
            <v>3762</v>
          </cell>
          <cell r="AN445">
            <v>2.4672285221507302</v>
          </cell>
          <cell r="AO445">
            <v>3.762</v>
          </cell>
        </row>
        <row r="446">
          <cell r="AE446">
            <v>207618</v>
          </cell>
          <cell r="AF446">
            <v>12</v>
          </cell>
          <cell r="AG446">
            <v>0</v>
          </cell>
          <cell r="AH446" t="str">
            <v>C</v>
          </cell>
          <cell r="AI446" t="str">
            <v>RCP</v>
          </cell>
          <cell r="AJ446" t="str">
            <v xml:space="preserve"> </v>
          </cell>
          <cell r="AK446">
            <v>44.614858429808152</v>
          </cell>
          <cell r="AL446">
            <v>177</v>
          </cell>
          <cell r="AM446">
            <v>3829</v>
          </cell>
          <cell r="AN446">
            <v>0.56614447280014701</v>
          </cell>
          <cell r="AO446">
            <v>3.8290000000000002</v>
          </cell>
        </row>
        <row r="447">
          <cell r="AE447">
            <v>177593</v>
          </cell>
          <cell r="AF447">
            <v>15</v>
          </cell>
          <cell r="AG447">
            <v>0</v>
          </cell>
          <cell r="AH447" t="str">
            <v>C</v>
          </cell>
          <cell r="AI447" t="str">
            <v>RCP</v>
          </cell>
          <cell r="AJ447" t="str">
            <v xml:space="preserve"> </v>
          </cell>
          <cell r="AK447">
            <v>222.64772624815339</v>
          </cell>
          <cell r="AL447">
            <v>111</v>
          </cell>
          <cell r="AM447">
            <v>3763</v>
          </cell>
          <cell r="AN447">
            <v>2.2997946834006848</v>
          </cell>
          <cell r="AO447">
            <v>3.7629999999999999</v>
          </cell>
        </row>
        <row r="448">
          <cell r="AE448">
            <v>173161</v>
          </cell>
          <cell r="AF448">
            <v>15</v>
          </cell>
          <cell r="AG448">
            <v>0</v>
          </cell>
          <cell r="AH448" t="str">
            <v>C</v>
          </cell>
          <cell r="AI448" t="str">
            <v>RCP</v>
          </cell>
          <cell r="AJ448" t="str">
            <v xml:space="preserve"> </v>
          </cell>
          <cell r="AK448">
            <v>22.794211261486701</v>
          </cell>
          <cell r="AL448">
            <v>130</v>
          </cell>
          <cell r="AM448">
            <v>3782</v>
          </cell>
          <cell r="AN448">
            <v>1.5593370332794469</v>
          </cell>
          <cell r="AO448">
            <v>3.782</v>
          </cell>
        </row>
        <row r="449">
          <cell r="AE449">
            <v>41119</v>
          </cell>
          <cell r="AF449">
            <v>36</v>
          </cell>
          <cell r="AG449">
            <v>0</v>
          </cell>
          <cell r="AH449" t="str">
            <v>C</v>
          </cell>
          <cell r="AI449" t="str">
            <v>RCP</v>
          </cell>
          <cell r="AJ449" t="str">
            <v xml:space="preserve"> </v>
          </cell>
          <cell r="AK449">
            <v>107.9551409693415</v>
          </cell>
          <cell r="AL449">
            <v>103</v>
          </cell>
          <cell r="AM449">
            <v>3755</v>
          </cell>
          <cell r="AN449">
            <v>2.6981476828029289</v>
          </cell>
          <cell r="AO449">
            <v>3.7549999999999999</v>
          </cell>
        </row>
        <row r="450">
          <cell r="AE450">
            <v>190601</v>
          </cell>
          <cell r="AF450">
            <v>18</v>
          </cell>
          <cell r="AG450">
            <v>0</v>
          </cell>
          <cell r="AH450" t="str">
            <v>C</v>
          </cell>
          <cell r="AI450" t="str">
            <v>RCP</v>
          </cell>
          <cell r="AJ450" t="str">
            <v xml:space="preserve"> </v>
          </cell>
          <cell r="AK450">
            <v>91.752938160621042</v>
          </cell>
          <cell r="AL450">
            <v>37</v>
          </cell>
          <cell r="AM450">
            <v>3689</v>
          </cell>
          <cell r="AN450">
            <v>1.6516040804255649</v>
          </cell>
          <cell r="AO450">
            <v>3.6890000000000001</v>
          </cell>
        </row>
        <row r="451">
          <cell r="AE451">
            <v>35243</v>
          </cell>
          <cell r="AF451">
            <v>18</v>
          </cell>
          <cell r="AG451">
            <v>0</v>
          </cell>
          <cell r="AH451" t="str">
            <v>C</v>
          </cell>
          <cell r="AI451" t="str">
            <v>RCP</v>
          </cell>
          <cell r="AJ451" t="str">
            <v xml:space="preserve"> </v>
          </cell>
          <cell r="AK451">
            <v>60.950695082203389</v>
          </cell>
          <cell r="AL451">
            <v>99</v>
          </cell>
          <cell r="AM451">
            <v>3751</v>
          </cell>
          <cell r="AN451">
            <v>2.9108103654066668</v>
          </cell>
          <cell r="AO451">
            <v>3.7509999999999999</v>
          </cell>
        </row>
        <row r="452">
          <cell r="AE452">
            <v>92627</v>
          </cell>
          <cell r="AF452">
            <v>18</v>
          </cell>
          <cell r="AG452">
            <v>0</v>
          </cell>
          <cell r="AH452" t="str">
            <v>C</v>
          </cell>
          <cell r="AI452" t="str">
            <v>RCP</v>
          </cell>
          <cell r="AJ452" t="str">
            <v xml:space="preserve"> </v>
          </cell>
          <cell r="AK452">
            <v>234.53598116150141</v>
          </cell>
          <cell r="AL452">
            <v>94</v>
          </cell>
          <cell r="AM452">
            <v>3746</v>
          </cell>
          <cell r="AN452">
            <v>2.9145540011021982</v>
          </cell>
          <cell r="AO452">
            <v>3.746</v>
          </cell>
        </row>
        <row r="453">
          <cell r="AE453">
            <v>108045</v>
          </cell>
          <cell r="AF453">
            <v>24</v>
          </cell>
          <cell r="AG453">
            <v>0</v>
          </cell>
          <cell r="AH453" t="str">
            <v>C</v>
          </cell>
          <cell r="AI453" t="str">
            <v>RCP</v>
          </cell>
          <cell r="AJ453" t="str">
            <v xml:space="preserve"> </v>
          </cell>
          <cell r="AK453">
            <v>61.06689092706862</v>
          </cell>
          <cell r="AL453">
            <v>252</v>
          </cell>
          <cell r="AM453">
            <v>3904</v>
          </cell>
          <cell r="AN453">
            <v>0.21474445520072999</v>
          </cell>
          <cell r="AO453">
            <v>3.9039999999999999</v>
          </cell>
        </row>
        <row r="454">
          <cell r="AE454">
            <v>200913</v>
          </cell>
          <cell r="AF454">
            <v>15</v>
          </cell>
          <cell r="AG454">
            <v>0</v>
          </cell>
          <cell r="AH454" t="str">
            <v>C</v>
          </cell>
          <cell r="AI454" t="str">
            <v>RCP</v>
          </cell>
          <cell r="AJ454" t="str">
            <v xml:space="preserve"> </v>
          </cell>
          <cell r="AK454">
            <v>172.53732267954109</v>
          </cell>
          <cell r="AL454">
            <v>45</v>
          </cell>
          <cell r="AM454">
            <v>3697</v>
          </cell>
          <cell r="AN454">
            <v>2.3213333672563992</v>
          </cell>
          <cell r="AO454">
            <v>3.6970000000000001</v>
          </cell>
        </row>
        <row r="455">
          <cell r="AE455">
            <v>192343</v>
          </cell>
          <cell r="AF455">
            <v>0</v>
          </cell>
          <cell r="AG455">
            <v>0</v>
          </cell>
          <cell r="AH455" t="str">
            <v>Z</v>
          </cell>
          <cell r="AI455" t="str">
            <v>XXX</v>
          </cell>
          <cell r="AJ455" t="str">
            <v xml:space="preserve"> </v>
          </cell>
          <cell r="AK455">
            <v>93.281503651714601</v>
          </cell>
          <cell r="AL455">
            <v>58</v>
          </cell>
          <cell r="AM455">
            <v>3710</v>
          </cell>
          <cell r="AN455">
            <v>2.5894532758461648</v>
          </cell>
          <cell r="AO455">
            <v>3.71</v>
          </cell>
        </row>
        <row r="456">
          <cell r="AE456">
            <v>208483</v>
          </cell>
          <cell r="AF456">
            <v>15</v>
          </cell>
          <cell r="AG456">
            <v>0</v>
          </cell>
          <cell r="AH456" t="str">
            <v>C</v>
          </cell>
          <cell r="AI456" t="str">
            <v>RCP</v>
          </cell>
          <cell r="AJ456" t="str">
            <v xml:space="preserve"> </v>
          </cell>
          <cell r="AK456">
            <v>25.061665508074459</v>
          </cell>
          <cell r="AL456">
            <v>202</v>
          </cell>
          <cell r="AM456">
            <v>3854</v>
          </cell>
          <cell r="AN456">
            <v>0.4412022443201522</v>
          </cell>
          <cell r="AO456">
            <v>3.8540000000000001</v>
          </cell>
        </row>
        <row r="457">
          <cell r="AE457">
            <v>189356</v>
          </cell>
          <cell r="AF457">
            <v>0</v>
          </cell>
          <cell r="AG457">
            <v>0</v>
          </cell>
          <cell r="AH457" t="str">
            <v>Z</v>
          </cell>
          <cell r="AI457" t="str">
            <v>RCP</v>
          </cell>
          <cell r="AJ457" t="str">
            <v xml:space="preserve"> </v>
          </cell>
          <cell r="AK457">
            <v>125.6947815006406</v>
          </cell>
          <cell r="AL457">
            <v>111</v>
          </cell>
          <cell r="AM457">
            <v>3763</v>
          </cell>
          <cell r="AN457">
            <v>2.2997946834006848</v>
          </cell>
          <cell r="AO457">
            <v>3.7629999999999999</v>
          </cell>
        </row>
        <row r="458">
          <cell r="AE458">
            <v>48536</v>
          </cell>
          <cell r="AF458">
            <v>30</v>
          </cell>
          <cell r="AG458">
            <v>0</v>
          </cell>
          <cell r="AH458" t="str">
            <v>C</v>
          </cell>
          <cell r="AI458" t="str">
            <v>RCP</v>
          </cell>
          <cell r="AJ458" t="str">
            <v xml:space="preserve"> </v>
          </cell>
          <cell r="AK458">
            <v>29.269031037071901</v>
          </cell>
          <cell r="AL458">
            <v>116</v>
          </cell>
          <cell r="AM458">
            <v>3768</v>
          </cell>
          <cell r="AN458">
            <v>2.0736510600263811</v>
          </cell>
          <cell r="AO458">
            <v>3.7679999999999998</v>
          </cell>
        </row>
        <row r="459">
          <cell r="AE459">
            <v>22273</v>
          </cell>
          <cell r="AF459">
            <v>24</v>
          </cell>
          <cell r="AG459">
            <v>0</v>
          </cell>
          <cell r="AH459" t="str">
            <v>C</v>
          </cell>
          <cell r="AI459" t="str">
            <v>RCP</v>
          </cell>
          <cell r="AJ459" t="str">
            <v xml:space="preserve"> </v>
          </cell>
          <cell r="AK459">
            <v>89.839991466399709</v>
          </cell>
          <cell r="AL459">
            <v>117</v>
          </cell>
          <cell r="AM459">
            <v>3769</v>
          </cell>
          <cell r="AN459">
            <v>2.0039480879699201</v>
          </cell>
          <cell r="AO459">
            <v>3.7690000000000001</v>
          </cell>
        </row>
        <row r="460">
          <cell r="AE460">
            <v>191339</v>
          </cell>
          <cell r="AF460">
            <v>12</v>
          </cell>
          <cell r="AG460">
            <v>0</v>
          </cell>
          <cell r="AH460" t="str">
            <v>C</v>
          </cell>
          <cell r="AI460" t="str">
            <v>RCP</v>
          </cell>
          <cell r="AJ460" t="str">
            <v xml:space="preserve"> </v>
          </cell>
          <cell r="AK460">
            <v>109.032884711248</v>
          </cell>
          <cell r="AL460">
            <v>119</v>
          </cell>
          <cell r="AM460">
            <v>3771</v>
          </cell>
          <cell r="AN460">
            <v>1.8557537568534861</v>
          </cell>
          <cell r="AO460">
            <v>3.7709999999999999</v>
          </cell>
        </row>
        <row r="461">
          <cell r="AE461">
            <v>91596</v>
          </cell>
          <cell r="AF461">
            <v>15</v>
          </cell>
          <cell r="AG461">
            <v>0</v>
          </cell>
          <cell r="AH461" t="str">
            <v>C</v>
          </cell>
          <cell r="AI461" t="str">
            <v>RCP</v>
          </cell>
          <cell r="AJ461" t="str">
            <v xml:space="preserve"> </v>
          </cell>
          <cell r="AK461">
            <v>23.71008409364142</v>
          </cell>
          <cell r="AL461">
            <v>163</v>
          </cell>
          <cell r="AM461">
            <v>3815</v>
          </cell>
          <cell r="AN461">
            <v>0.62080669776150899</v>
          </cell>
          <cell r="AO461">
            <v>3.8149999999999999</v>
          </cell>
        </row>
        <row r="462">
          <cell r="AE462">
            <v>179194</v>
          </cell>
          <cell r="AF462">
            <v>18</v>
          </cell>
          <cell r="AG462">
            <v>0</v>
          </cell>
          <cell r="AH462" t="str">
            <v>C</v>
          </cell>
          <cell r="AI462" t="str">
            <v>RCP</v>
          </cell>
          <cell r="AJ462" t="str">
            <v xml:space="preserve"> </v>
          </cell>
          <cell r="AK462">
            <v>37.291613102135592</v>
          </cell>
          <cell r="AL462">
            <v>143</v>
          </cell>
          <cell r="AM462">
            <v>3795</v>
          </cell>
          <cell r="AN462">
            <v>1.034587535162292</v>
          </cell>
          <cell r="AO462">
            <v>3.7949999999999999</v>
          </cell>
        </row>
        <row r="463">
          <cell r="AE463">
            <v>87622</v>
          </cell>
          <cell r="AF463">
            <v>60</v>
          </cell>
          <cell r="AG463">
            <v>84</v>
          </cell>
          <cell r="AH463" t="str">
            <v>O</v>
          </cell>
          <cell r="AI463" t="str">
            <v>CMP</v>
          </cell>
          <cell r="AJ463" t="str">
            <v xml:space="preserve"> </v>
          </cell>
          <cell r="AK463">
            <v>123.4626417127036</v>
          </cell>
          <cell r="AL463">
            <v>137</v>
          </cell>
          <cell r="AM463">
            <v>3789</v>
          </cell>
          <cell r="AN463">
            <v>1.294881266161058</v>
          </cell>
          <cell r="AO463">
            <v>3.7890000000000001</v>
          </cell>
        </row>
        <row r="464">
          <cell r="AE464">
            <v>143384</v>
          </cell>
          <cell r="AF464">
            <v>15</v>
          </cell>
          <cell r="AG464">
            <v>0</v>
          </cell>
          <cell r="AH464" t="str">
            <v>C</v>
          </cell>
          <cell r="AI464" t="str">
            <v>RCP</v>
          </cell>
          <cell r="AJ464" t="str">
            <v xml:space="preserve"> </v>
          </cell>
          <cell r="AK464">
            <v>26.90653964550031</v>
          </cell>
          <cell r="AL464">
            <v>88</v>
          </cell>
          <cell r="AM464">
            <v>3740</v>
          </cell>
          <cell r="AN464">
            <v>3.0476762112739051</v>
          </cell>
          <cell r="AO464">
            <v>3.74</v>
          </cell>
        </row>
        <row r="465">
          <cell r="AE465">
            <v>137285</v>
          </cell>
          <cell r="AF465">
            <v>24</v>
          </cell>
          <cell r="AG465">
            <v>0</v>
          </cell>
          <cell r="AH465" t="str">
            <v>C</v>
          </cell>
          <cell r="AI465" t="str">
            <v>RCP</v>
          </cell>
          <cell r="AJ465" t="str">
            <v xml:space="preserve"> </v>
          </cell>
          <cell r="AK465">
            <v>144.49653995817721</v>
          </cell>
          <cell r="AL465">
            <v>109</v>
          </cell>
          <cell r="AM465">
            <v>3761</v>
          </cell>
          <cell r="AN465">
            <v>2.5459960086837068</v>
          </cell>
          <cell r="AO465">
            <v>3.7610000000000001</v>
          </cell>
        </row>
        <row r="466">
          <cell r="AE466">
            <v>201160</v>
          </cell>
          <cell r="AF466">
            <v>12</v>
          </cell>
          <cell r="AG466">
            <v>0</v>
          </cell>
          <cell r="AH466" t="str">
            <v>C</v>
          </cell>
          <cell r="AI466" t="str">
            <v>PE</v>
          </cell>
          <cell r="AJ466" t="str">
            <v xml:space="preserve"> </v>
          </cell>
          <cell r="AK466">
            <v>150.63778752898631</v>
          </cell>
          <cell r="AL466">
            <v>235</v>
          </cell>
          <cell r="AM466">
            <v>3887</v>
          </cell>
          <cell r="AN466">
            <v>0.28892890335941962</v>
          </cell>
          <cell r="AO466">
            <v>3.887</v>
          </cell>
        </row>
        <row r="467">
          <cell r="AE467">
            <v>52112</v>
          </cell>
          <cell r="AF467">
            <v>18</v>
          </cell>
          <cell r="AG467">
            <v>0</v>
          </cell>
          <cell r="AH467" t="str">
            <v>C</v>
          </cell>
          <cell r="AI467" t="str">
            <v>RCP</v>
          </cell>
          <cell r="AJ467" t="str">
            <v xml:space="preserve"> </v>
          </cell>
          <cell r="AK467">
            <v>161.9918832420542</v>
          </cell>
          <cell r="AL467">
            <v>97</v>
          </cell>
          <cell r="AM467">
            <v>3749</v>
          </cell>
          <cell r="AN467">
            <v>2.710817244616897</v>
          </cell>
          <cell r="AO467">
            <v>3.7490000000000001</v>
          </cell>
        </row>
        <row r="468">
          <cell r="AE468">
            <v>127303</v>
          </cell>
          <cell r="AF468">
            <v>18</v>
          </cell>
          <cell r="AG468">
            <v>0</v>
          </cell>
          <cell r="AH468" t="str">
            <v>C</v>
          </cell>
          <cell r="AI468" t="str">
            <v>RCP</v>
          </cell>
          <cell r="AJ468" t="str">
            <v xml:space="preserve"> </v>
          </cell>
          <cell r="AK468">
            <v>371.21994490049423</v>
          </cell>
          <cell r="AL468">
            <v>116</v>
          </cell>
          <cell r="AM468">
            <v>3768</v>
          </cell>
          <cell r="AN468">
            <v>2.0736510600263811</v>
          </cell>
          <cell r="AO468">
            <v>3.7679999999999998</v>
          </cell>
        </row>
        <row r="469">
          <cell r="AE469">
            <v>109262</v>
          </cell>
          <cell r="AF469">
            <v>15</v>
          </cell>
          <cell r="AG469">
            <v>0</v>
          </cell>
          <cell r="AH469" t="str">
            <v>C</v>
          </cell>
          <cell r="AI469" t="str">
            <v>RCP</v>
          </cell>
          <cell r="AJ469" t="str">
            <v xml:space="preserve"> </v>
          </cell>
          <cell r="AK469">
            <v>186.08471850210469</v>
          </cell>
          <cell r="AL469">
            <v>155</v>
          </cell>
          <cell r="AM469">
            <v>3807</v>
          </cell>
          <cell r="AN469">
            <v>0.77308003872144582</v>
          </cell>
          <cell r="AO469">
            <v>3.8069999999999999</v>
          </cell>
        </row>
        <row r="470">
          <cell r="AE470">
            <v>117284</v>
          </cell>
          <cell r="AF470">
            <v>36</v>
          </cell>
          <cell r="AG470">
            <v>0</v>
          </cell>
          <cell r="AH470" t="str">
            <v>C</v>
          </cell>
          <cell r="AI470" t="str">
            <v>CMP</v>
          </cell>
          <cell r="AJ470" t="str">
            <v xml:space="preserve"> </v>
          </cell>
          <cell r="AK470">
            <v>146.79608462385019</v>
          </cell>
          <cell r="AL470">
            <v>189</v>
          </cell>
          <cell r="AM470">
            <v>3841</v>
          </cell>
          <cell r="AN470">
            <v>0.51148224783901242</v>
          </cell>
          <cell r="AO470">
            <v>3.8410000000000002</v>
          </cell>
        </row>
        <row r="471">
          <cell r="AE471">
            <v>112012</v>
          </cell>
          <cell r="AF471">
            <v>18</v>
          </cell>
          <cell r="AG471">
            <v>0</v>
          </cell>
          <cell r="AH471" t="str">
            <v>C</v>
          </cell>
          <cell r="AI471" t="str">
            <v>RCP</v>
          </cell>
          <cell r="AJ471" t="str">
            <v xml:space="preserve"> </v>
          </cell>
          <cell r="AK471">
            <v>24.445946402942681</v>
          </cell>
          <cell r="AL471">
            <v>147</v>
          </cell>
          <cell r="AM471">
            <v>3799</v>
          </cell>
          <cell r="AN471">
            <v>0.87872065412737721</v>
          </cell>
          <cell r="AO471">
            <v>3.7989999999999999</v>
          </cell>
        </row>
        <row r="472">
          <cell r="AE472">
            <v>197887</v>
          </cell>
          <cell r="AF472">
            <v>15</v>
          </cell>
          <cell r="AG472">
            <v>0</v>
          </cell>
          <cell r="AH472" t="str">
            <v>C</v>
          </cell>
          <cell r="AI472" t="str">
            <v>CMP</v>
          </cell>
          <cell r="AJ472" t="str">
            <v xml:space="preserve"> </v>
          </cell>
          <cell r="AK472">
            <v>18.83251457506357</v>
          </cell>
          <cell r="AL472">
            <v>97</v>
          </cell>
          <cell r="AM472">
            <v>3749</v>
          </cell>
          <cell r="AN472">
            <v>2.710817244616897</v>
          </cell>
          <cell r="AO472">
            <v>3.7490000000000001</v>
          </cell>
        </row>
        <row r="473">
          <cell r="AE473">
            <v>83189</v>
          </cell>
          <cell r="AF473">
            <v>36</v>
          </cell>
          <cell r="AG473">
            <v>0</v>
          </cell>
          <cell r="AH473" t="str">
            <v>C</v>
          </cell>
          <cell r="AI473" t="str">
            <v>RCP</v>
          </cell>
          <cell r="AJ473" t="str">
            <v xml:space="preserve"> </v>
          </cell>
          <cell r="AK473">
            <v>143.9236256136534</v>
          </cell>
          <cell r="AL473">
            <v>137</v>
          </cell>
          <cell r="AM473">
            <v>3789</v>
          </cell>
          <cell r="AN473">
            <v>1.294881266161058</v>
          </cell>
          <cell r="AO473">
            <v>3.7890000000000001</v>
          </cell>
        </row>
        <row r="474">
          <cell r="AE474">
            <v>112010</v>
          </cell>
          <cell r="AF474">
            <v>24</v>
          </cell>
          <cell r="AG474">
            <v>0</v>
          </cell>
          <cell r="AH474" t="str">
            <v>C</v>
          </cell>
          <cell r="AI474" t="str">
            <v>RCP</v>
          </cell>
          <cell r="AJ474" t="str">
            <v xml:space="preserve"> </v>
          </cell>
          <cell r="AK474">
            <v>38.114925063092223</v>
          </cell>
          <cell r="AL474">
            <v>132</v>
          </cell>
          <cell r="AM474">
            <v>3784</v>
          </cell>
          <cell r="AN474">
            <v>1.451946940166752</v>
          </cell>
          <cell r="AO474">
            <v>3.7839999999999998</v>
          </cell>
        </row>
        <row r="475">
          <cell r="AE475">
            <v>102515</v>
          </cell>
          <cell r="AF475">
            <v>18</v>
          </cell>
          <cell r="AG475">
            <v>0</v>
          </cell>
          <cell r="AH475" t="str">
            <v>C</v>
          </cell>
          <cell r="AI475" t="str">
            <v>RCP</v>
          </cell>
          <cell r="AJ475" t="str">
            <v xml:space="preserve"> </v>
          </cell>
          <cell r="AK475">
            <v>208.58629600624309</v>
          </cell>
          <cell r="AL475">
            <v>233</v>
          </cell>
          <cell r="AM475">
            <v>3885</v>
          </cell>
          <cell r="AN475">
            <v>0.25378890160106948</v>
          </cell>
          <cell r="AO475">
            <v>3.8849999999999998</v>
          </cell>
        </row>
        <row r="476">
          <cell r="AE476">
            <v>75722</v>
          </cell>
          <cell r="AF476">
            <v>42</v>
          </cell>
          <cell r="AG476">
            <v>0</v>
          </cell>
          <cell r="AH476" t="str">
            <v>C</v>
          </cell>
          <cell r="AI476" t="str">
            <v>RCP</v>
          </cell>
          <cell r="AJ476" t="str">
            <v xml:space="preserve"> </v>
          </cell>
          <cell r="AK476">
            <v>172.48853314498359</v>
          </cell>
          <cell r="AL476">
            <v>154</v>
          </cell>
          <cell r="AM476">
            <v>3806</v>
          </cell>
          <cell r="AN476">
            <v>0.63252003167667681</v>
          </cell>
          <cell r="AO476">
            <v>3.806</v>
          </cell>
        </row>
        <row r="477">
          <cell r="AE477">
            <v>14833</v>
          </cell>
          <cell r="AF477">
            <v>15</v>
          </cell>
          <cell r="AG477">
            <v>0</v>
          </cell>
          <cell r="AH477" t="str">
            <v>C</v>
          </cell>
          <cell r="AI477" t="str">
            <v>RCP</v>
          </cell>
          <cell r="AJ477" t="str">
            <v xml:space="preserve"> </v>
          </cell>
          <cell r="AK477">
            <v>89.406942312835156</v>
          </cell>
          <cell r="AL477">
            <v>170</v>
          </cell>
          <cell r="AM477">
            <v>3822</v>
          </cell>
          <cell r="AN477">
            <v>0.64423336560003008</v>
          </cell>
          <cell r="AO477">
            <v>3.8220000000000001</v>
          </cell>
        </row>
        <row r="478">
          <cell r="AE478">
            <v>109163</v>
          </cell>
          <cell r="AF478">
            <v>60</v>
          </cell>
          <cell r="AG478">
            <v>0</v>
          </cell>
          <cell r="AH478" t="str">
            <v>C</v>
          </cell>
          <cell r="AI478" t="str">
            <v>RCP</v>
          </cell>
          <cell r="AJ478" t="str">
            <v xml:space="preserve"> </v>
          </cell>
          <cell r="AK478">
            <v>18.199999969606509</v>
          </cell>
          <cell r="AL478">
            <v>153</v>
          </cell>
          <cell r="AM478">
            <v>3805</v>
          </cell>
          <cell r="AN478">
            <v>0.75933113873996216</v>
          </cell>
          <cell r="AO478">
            <v>3.8050000000000002</v>
          </cell>
        </row>
        <row r="479">
          <cell r="AE479">
            <v>144649</v>
          </cell>
          <cell r="AF479">
            <v>24</v>
          </cell>
          <cell r="AG479">
            <v>0</v>
          </cell>
          <cell r="AH479" t="str">
            <v>C</v>
          </cell>
          <cell r="AI479" t="str">
            <v>RCP</v>
          </cell>
          <cell r="AJ479" t="str">
            <v xml:space="preserve"> </v>
          </cell>
          <cell r="AK479">
            <v>84.49640490190265</v>
          </cell>
          <cell r="AL479">
            <v>174</v>
          </cell>
          <cell r="AM479">
            <v>3826</v>
          </cell>
          <cell r="AN479">
            <v>0.6129978084790082</v>
          </cell>
          <cell r="AO479">
            <v>3.8260000000000001</v>
          </cell>
        </row>
        <row r="480">
          <cell r="AE480">
            <v>183641</v>
          </cell>
          <cell r="AF480">
            <v>15</v>
          </cell>
          <cell r="AG480">
            <v>0</v>
          </cell>
          <cell r="AH480" t="str">
            <v>C</v>
          </cell>
          <cell r="AI480" t="str">
            <v>RCP</v>
          </cell>
          <cell r="AJ480" t="str">
            <v xml:space="preserve"> </v>
          </cell>
          <cell r="AK480">
            <v>152.25109356226139</v>
          </cell>
          <cell r="AL480">
            <v>69</v>
          </cell>
          <cell r="AM480">
            <v>3721</v>
          </cell>
          <cell r="AN480">
            <v>2.887196172622251</v>
          </cell>
          <cell r="AO480">
            <v>3.7210000000000001</v>
          </cell>
        </row>
        <row r="481">
          <cell r="AE481">
            <v>153305</v>
          </cell>
          <cell r="AF481">
            <v>24</v>
          </cell>
          <cell r="AG481">
            <v>0</v>
          </cell>
          <cell r="AH481" t="str">
            <v>C</v>
          </cell>
          <cell r="AI481" t="str">
            <v>RCP</v>
          </cell>
          <cell r="AJ481" t="str">
            <v xml:space="preserve"> </v>
          </cell>
          <cell r="AK481">
            <v>24.97092229079437</v>
          </cell>
          <cell r="AL481">
            <v>169</v>
          </cell>
          <cell r="AM481">
            <v>3821</v>
          </cell>
          <cell r="AN481">
            <v>0.57004891743997632</v>
          </cell>
          <cell r="AO481">
            <v>3.8210000000000002</v>
          </cell>
        </row>
        <row r="482">
          <cell r="AE482">
            <v>101011</v>
          </cell>
          <cell r="AF482">
            <v>18</v>
          </cell>
          <cell r="AG482">
            <v>0</v>
          </cell>
          <cell r="AH482" t="str">
            <v>C</v>
          </cell>
          <cell r="AI482" t="str">
            <v>RCP</v>
          </cell>
          <cell r="AJ482" t="str">
            <v xml:space="preserve"> </v>
          </cell>
          <cell r="AK482">
            <v>13.024931625576359</v>
          </cell>
          <cell r="AL482">
            <v>111</v>
          </cell>
          <cell r="AM482">
            <v>3763</v>
          </cell>
          <cell r="AN482">
            <v>2.2997946834006848</v>
          </cell>
          <cell r="AO482">
            <v>3.7629999999999999</v>
          </cell>
        </row>
        <row r="483">
          <cell r="AE483">
            <v>135569</v>
          </cell>
          <cell r="AF483">
            <v>42</v>
          </cell>
          <cell r="AG483">
            <v>0</v>
          </cell>
          <cell r="AH483" t="str">
            <v>C</v>
          </cell>
          <cell r="AI483" t="str">
            <v>XXX</v>
          </cell>
          <cell r="AJ483" t="str">
            <v xml:space="preserve"> </v>
          </cell>
          <cell r="AK483">
            <v>18.219527949916881</v>
          </cell>
          <cell r="AL483">
            <v>114</v>
          </cell>
          <cell r="AM483">
            <v>3766</v>
          </cell>
          <cell r="AN483">
            <v>2.125138127943091</v>
          </cell>
          <cell r="AO483">
            <v>3.766</v>
          </cell>
        </row>
        <row r="484">
          <cell r="AE484">
            <v>192516</v>
          </cell>
          <cell r="AF484">
            <v>24</v>
          </cell>
          <cell r="AG484">
            <v>0</v>
          </cell>
          <cell r="AH484" t="str">
            <v>C</v>
          </cell>
          <cell r="AI484" t="str">
            <v>RCP</v>
          </cell>
          <cell r="AJ484" t="str">
            <v xml:space="preserve"> </v>
          </cell>
          <cell r="AK484">
            <v>65.004558932772241</v>
          </cell>
          <cell r="AL484">
            <v>48</v>
          </cell>
          <cell r="AM484">
            <v>3700</v>
          </cell>
          <cell r="AN484">
            <v>2.374021900117246</v>
          </cell>
          <cell r="AO484">
            <v>3.7</v>
          </cell>
        </row>
        <row r="485">
          <cell r="AE485">
            <v>112637</v>
          </cell>
          <cell r="AF485">
            <v>12</v>
          </cell>
          <cell r="AG485">
            <v>0</v>
          </cell>
          <cell r="AH485" t="str">
            <v>C</v>
          </cell>
          <cell r="AI485" t="str">
            <v>VCP</v>
          </cell>
          <cell r="AJ485" t="str">
            <v xml:space="preserve"> </v>
          </cell>
          <cell r="AK485">
            <v>28.927532390285268</v>
          </cell>
          <cell r="AL485">
            <v>50</v>
          </cell>
          <cell r="AM485">
            <v>3702</v>
          </cell>
          <cell r="AN485">
            <v>2.390837087108006</v>
          </cell>
          <cell r="AO485">
            <v>3.702</v>
          </cell>
        </row>
        <row r="486">
          <cell r="AE486">
            <v>185551</v>
          </cell>
          <cell r="AF486">
            <v>0</v>
          </cell>
          <cell r="AG486">
            <v>0</v>
          </cell>
          <cell r="AH486" t="str">
            <v xml:space="preserve"> </v>
          </cell>
          <cell r="AI486" t="str">
            <v xml:space="preserve"> </v>
          </cell>
          <cell r="AJ486" t="str">
            <v xml:space="preserve"> </v>
          </cell>
          <cell r="AK486">
            <v>161.5869520367774</v>
          </cell>
          <cell r="AL486">
            <v>91</v>
          </cell>
          <cell r="AM486">
            <v>3743</v>
          </cell>
          <cell r="AN486">
            <v>2.9036331688870529</v>
          </cell>
          <cell r="AO486">
            <v>3.7429999999999999</v>
          </cell>
        </row>
        <row r="487">
          <cell r="AE487">
            <v>181071</v>
          </cell>
          <cell r="AF487">
            <v>15</v>
          </cell>
          <cell r="AG487">
            <v>0</v>
          </cell>
          <cell r="AH487" t="str">
            <v>C</v>
          </cell>
          <cell r="AI487" t="str">
            <v>RCP</v>
          </cell>
          <cell r="AJ487" t="str">
            <v xml:space="preserve"> </v>
          </cell>
          <cell r="AK487">
            <v>45.581302713882238</v>
          </cell>
          <cell r="AL487">
            <v>67</v>
          </cell>
          <cell r="AM487">
            <v>3719</v>
          </cell>
          <cell r="AN487">
            <v>2.979330955315072</v>
          </cell>
          <cell r="AO487">
            <v>3.7189999999999999</v>
          </cell>
        </row>
        <row r="488">
          <cell r="AE488">
            <v>150205</v>
          </cell>
          <cell r="AF488">
            <v>18</v>
          </cell>
          <cell r="AG488">
            <v>0</v>
          </cell>
          <cell r="AH488" t="str">
            <v>C</v>
          </cell>
          <cell r="AI488" t="str">
            <v>RCP</v>
          </cell>
          <cell r="AJ488" t="str">
            <v xml:space="preserve"> </v>
          </cell>
          <cell r="AK488">
            <v>25.37232205488338</v>
          </cell>
          <cell r="AL488">
            <v>45</v>
          </cell>
          <cell r="AM488">
            <v>3697</v>
          </cell>
          <cell r="AN488">
            <v>2.3213333672563992</v>
          </cell>
          <cell r="AO488">
            <v>3.6970000000000001</v>
          </cell>
        </row>
        <row r="489">
          <cell r="AE489">
            <v>146675</v>
          </cell>
          <cell r="AF489">
            <v>60</v>
          </cell>
          <cell r="AG489">
            <v>0</v>
          </cell>
          <cell r="AH489" t="str">
            <v>C</v>
          </cell>
          <cell r="AI489" t="str">
            <v>RCP</v>
          </cell>
          <cell r="AJ489" t="str">
            <v xml:space="preserve"> </v>
          </cell>
          <cell r="AK489">
            <v>17.523121987977831</v>
          </cell>
          <cell r="AL489">
            <v>106</v>
          </cell>
          <cell r="AM489">
            <v>3758</v>
          </cell>
          <cell r="AN489">
            <v>2.6076677982154499</v>
          </cell>
          <cell r="AO489">
            <v>3.758</v>
          </cell>
        </row>
        <row r="490">
          <cell r="AE490">
            <v>77992</v>
          </cell>
          <cell r="AF490">
            <v>15</v>
          </cell>
          <cell r="AG490">
            <v>0</v>
          </cell>
          <cell r="AH490" t="str">
            <v>C</v>
          </cell>
          <cell r="AI490" t="str">
            <v>RCP</v>
          </cell>
          <cell r="AJ490" t="str">
            <v xml:space="preserve"> </v>
          </cell>
          <cell r="AK490">
            <v>192.6139918370755</v>
          </cell>
          <cell r="AL490">
            <v>110</v>
          </cell>
          <cell r="AM490">
            <v>3762</v>
          </cell>
          <cell r="AN490">
            <v>2.4672285221507302</v>
          </cell>
          <cell r="AO490">
            <v>3.762</v>
          </cell>
        </row>
        <row r="491">
          <cell r="AE491">
            <v>100735</v>
          </cell>
          <cell r="AF491">
            <v>24</v>
          </cell>
          <cell r="AG491">
            <v>0</v>
          </cell>
          <cell r="AH491" t="str">
            <v>C</v>
          </cell>
          <cell r="AI491" t="str">
            <v>RCP</v>
          </cell>
          <cell r="AJ491" t="str">
            <v xml:space="preserve"> </v>
          </cell>
          <cell r="AK491">
            <v>296.24573153429043</v>
          </cell>
          <cell r="AL491">
            <v>62</v>
          </cell>
          <cell r="AM491">
            <v>3714</v>
          </cell>
          <cell r="AN491">
            <v>2.6317197386168409</v>
          </cell>
          <cell r="AO491">
            <v>3.714</v>
          </cell>
        </row>
        <row r="492">
          <cell r="AE492">
            <v>85335</v>
          </cell>
          <cell r="AF492">
            <v>48</v>
          </cell>
          <cell r="AG492">
            <v>0</v>
          </cell>
          <cell r="AH492" t="str">
            <v>C</v>
          </cell>
          <cell r="AI492" t="str">
            <v>RCP</v>
          </cell>
          <cell r="AJ492" t="str">
            <v xml:space="preserve"> </v>
          </cell>
          <cell r="AK492">
            <v>91.081110110155791</v>
          </cell>
          <cell r="AL492">
            <v>37</v>
          </cell>
          <cell r="AM492">
            <v>3689</v>
          </cell>
          <cell r="AN492">
            <v>1.6516040804255649</v>
          </cell>
          <cell r="AO492">
            <v>3.6890000000000001</v>
          </cell>
        </row>
        <row r="493">
          <cell r="AE493">
            <v>112635</v>
          </cell>
          <cell r="AF493">
            <v>18</v>
          </cell>
          <cell r="AG493">
            <v>0</v>
          </cell>
          <cell r="AH493" t="str">
            <v>C</v>
          </cell>
          <cell r="AI493" t="str">
            <v>VCP</v>
          </cell>
          <cell r="AJ493" t="str">
            <v xml:space="preserve"> </v>
          </cell>
          <cell r="AK493">
            <v>95.999145705162604</v>
          </cell>
          <cell r="AL493">
            <v>49</v>
          </cell>
          <cell r="AM493">
            <v>3701</v>
          </cell>
          <cell r="AN493">
            <v>2.4224144525306759</v>
          </cell>
          <cell r="AO493">
            <v>3.7010000000000001</v>
          </cell>
        </row>
        <row r="494">
          <cell r="AE494">
            <v>115630</v>
          </cell>
          <cell r="AF494">
            <v>29</v>
          </cell>
          <cell r="AG494">
            <v>36</v>
          </cell>
          <cell r="AH494" t="str">
            <v>O</v>
          </cell>
          <cell r="AI494" t="str">
            <v>RCP</v>
          </cell>
          <cell r="AJ494" t="str">
            <v xml:space="preserve"> </v>
          </cell>
          <cell r="AK494">
            <v>32.275564262359232</v>
          </cell>
          <cell r="AL494">
            <v>179</v>
          </cell>
          <cell r="AM494">
            <v>3831</v>
          </cell>
          <cell r="AN494">
            <v>0.52710002640037601</v>
          </cell>
          <cell r="AO494">
            <v>3.831</v>
          </cell>
        </row>
        <row r="495">
          <cell r="AE495">
            <v>101010</v>
          </cell>
          <cell r="AF495">
            <v>18</v>
          </cell>
          <cell r="AG495">
            <v>0</v>
          </cell>
          <cell r="AH495" t="str">
            <v>C</v>
          </cell>
          <cell r="AI495" t="str">
            <v>RCP</v>
          </cell>
          <cell r="AJ495" t="str">
            <v xml:space="preserve"> </v>
          </cell>
          <cell r="AK495">
            <v>28.399229529584431</v>
          </cell>
          <cell r="AL495">
            <v>111</v>
          </cell>
          <cell r="AM495">
            <v>3763</v>
          </cell>
          <cell r="AN495">
            <v>2.2997946834006848</v>
          </cell>
          <cell r="AO495">
            <v>3.7629999999999999</v>
          </cell>
        </row>
        <row r="496">
          <cell r="AE496">
            <v>201501</v>
          </cell>
          <cell r="AF496">
            <v>24</v>
          </cell>
          <cell r="AG496">
            <v>0</v>
          </cell>
          <cell r="AH496" t="str">
            <v>C</v>
          </cell>
          <cell r="AI496" t="str">
            <v>RCP</v>
          </cell>
          <cell r="AJ496" t="str">
            <v xml:space="preserve"> </v>
          </cell>
          <cell r="AK496">
            <v>90.143677204499156</v>
          </cell>
          <cell r="AL496">
            <v>127</v>
          </cell>
          <cell r="AM496">
            <v>3779</v>
          </cell>
          <cell r="AN496">
            <v>1.5969178577611269</v>
          </cell>
          <cell r="AO496">
            <v>3.7789999999999999</v>
          </cell>
        </row>
        <row r="497">
          <cell r="AE497">
            <v>106190</v>
          </cell>
          <cell r="AF497">
            <v>54</v>
          </cell>
          <cell r="AG497">
            <v>0</v>
          </cell>
          <cell r="AH497" t="str">
            <v>C</v>
          </cell>
          <cell r="AI497" t="str">
            <v>RCP</v>
          </cell>
          <cell r="AJ497" t="str">
            <v xml:space="preserve"> </v>
          </cell>
          <cell r="AK497">
            <v>28.764807704002241</v>
          </cell>
          <cell r="AL497">
            <v>151</v>
          </cell>
          <cell r="AM497">
            <v>3803</v>
          </cell>
          <cell r="AN497">
            <v>0.82130985114485544</v>
          </cell>
          <cell r="AO497">
            <v>3.8029999999999999</v>
          </cell>
        </row>
        <row r="498">
          <cell r="AE498">
            <v>108156</v>
          </cell>
          <cell r="AF498">
            <v>24</v>
          </cell>
          <cell r="AG498">
            <v>0</v>
          </cell>
          <cell r="AH498" t="str">
            <v>C</v>
          </cell>
          <cell r="AI498" t="str">
            <v>RCP</v>
          </cell>
          <cell r="AJ498" t="str">
            <v xml:space="preserve"> </v>
          </cell>
          <cell r="AK498">
            <v>40.153447242946918</v>
          </cell>
          <cell r="AL498">
            <v>205</v>
          </cell>
          <cell r="AM498">
            <v>3857</v>
          </cell>
          <cell r="AN498">
            <v>0.40215779792026751</v>
          </cell>
          <cell r="AO498">
            <v>3.8570000000000002</v>
          </cell>
        </row>
        <row r="499">
          <cell r="AE499">
            <v>200524</v>
          </cell>
          <cell r="AF499">
            <v>15</v>
          </cell>
          <cell r="AG499">
            <v>0</v>
          </cell>
          <cell r="AH499" t="str">
            <v>C</v>
          </cell>
          <cell r="AI499" t="str">
            <v>RCP</v>
          </cell>
          <cell r="AJ499" t="str">
            <v xml:space="preserve"> </v>
          </cell>
          <cell r="AK499">
            <v>216.2272593919559</v>
          </cell>
          <cell r="AL499">
            <v>132</v>
          </cell>
          <cell r="AM499">
            <v>3784</v>
          </cell>
          <cell r="AN499">
            <v>1.451946940166752</v>
          </cell>
          <cell r="AO499">
            <v>3.7839999999999998</v>
          </cell>
        </row>
        <row r="500">
          <cell r="AE500">
            <v>193474</v>
          </cell>
          <cell r="AF500">
            <v>66</v>
          </cell>
          <cell r="AG500">
            <v>0</v>
          </cell>
          <cell r="AH500" t="str">
            <v>C</v>
          </cell>
          <cell r="AI500" t="str">
            <v>RCP</v>
          </cell>
          <cell r="AJ500" t="str">
            <v xml:space="preserve"> </v>
          </cell>
          <cell r="AK500">
            <v>108.68615565430829</v>
          </cell>
          <cell r="AL500">
            <v>118</v>
          </cell>
          <cell r="AM500">
            <v>3770</v>
          </cell>
          <cell r="AN500">
            <v>2.091300936371097</v>
          </cell>
          <cell r="AO500">
            <v>3.77</v>
          </cell>
        </row>
        <row r="501">
          <cell r="AE501">
            <v>106766</v>
          </cell>
          <cell r="AF501">
            <v>60</v>
          </cell>
          <cell r="AG501">
            <v>0</v>
          </cell>
          <cell r="AH501" t="str">
            <v>C</v>
          </cell>
          <cell r="AI501" t="str">
            <v>RCP</v>
          </cell>
          <cell r="AJ501" t="str">
            <v xml:space="preserve"> </v>
          </cell>
          <cell r="AK501">
            <v>19.50761323349743</v>
          </cell>
          <cell r="AL501">
            <v>237</v>
          </cell>
          <cell r="AM501">
            <v>3889</v>
          </cell>
          <cell r="AN501">
            <v>0.2420755676786257</v>
          </cell>
          <cell r="AO501">
            <v>3.8889999999999998</v>
          </cell>
        </row>
        <row r="502">
          <cell r="AE502">
            <v>134909</v>
          </cell>
          <cell r="AF502">
            <v>36</v>
          </cell>
          <cell r="AG502">
            <v>0</v>
          </cell>
          <cell r="AH502" t="str">
            <v>C</v>
          </cell>
          <cell r="AI502" t="str">
            <v>RCP</v>
          </cell>
          <cell r="AJ502" t="str">
            <v xml:space="preserve"> </v>
          </cell>
          <cell r="AK502">
            <v>111.10259239299739</v>
          </cell>
          <cell r="AL502">
            <v>207</v>
          </cell>
          <cell r="AM502">
            <v>3859</v>
          </cell>
          <cell r="AN502">
            <v>0.43339335504003879</v>
          </cell>
          <cell r="AO502">
            <v>3.859</v>
          </cell>
        </row>
        <row r="503">
          <cell r="AE503">
            <v>87670</v>
          </cell>
          <cell r="AF503">
            <v>36</v>
          </cell>
          <cell r="AG503">
            <v>0</v>
          </cell>
          <cell r="AH503" t="str">
            <v>C</v>
          </cell>
          <cell r="AI503" t="str">
            <v>CMP</v>
          </cell>
          <cell r="AJ503" t="str">
            <v xml:space="preserve"> </v>
          </cell>
          <cell r="AK503">
            <v>193.8567552058268</v>
          </cell>
          <cell r="AL503">
            <v>142</v>
          </cell>
          <cell r="AM503">
            <v>3794</v>
          </cell>
          <cell r="AN503">
            <v>1.0306401601754891</v>
          </cell>
          <cell r="AO503">
            <v>3.794</v>
          </cell>
        </row>
        <row r="504">
          <cell r="AE504">
            <v>39565</v>
          </cell>
          <cell r="AF504">
            <v>15</v>
          </cell>
          <cell r="AG504">
            <v>0</v>
          </cell>
          <cell r="AH504" t="str">
            <v>C</v>
          </cell>
          <cell r="AI504" t="str">
            <v>RCP</v>
          </cell>
          <cell r="AJ504" t="str">
            <v xml:space="preserve"> </v>
          </cell>
          <cell r="AK504">
            <v>21.599093453476549</v>
          </cell>
          <cell r="AL504">
            <v>250</v>
          </cell>
          <cell r="AM504">
            <v>3902</v>
          </cell>
          <cell r="AN504">
            <v>0.20693556591902509</v>
          </cell>
          <cell r="AO504">
            <v>3.9020000000000001</v>
          </cell>
        </row>
        <row r="505">
          <cell r="AE505">
            <v>200253</v>
          </cell>
          <cell r="AF505">
            <v>0</v>
          </cell>
          <cell r="AG505">
            <v>0</v>
          </cell>
          <cell r="AH505" t="str">
            <v>Z</v>
          </cell>
          <cell r="AI505" t="str">
            <v>XXX</v>
          </cell>
          <cell r="AJ505" t="str">
            <v xml:space="preserve"> </v>
          </cell>
          <cell r="AK505">
            <v>209.7414214523472</v>
          </cell>
          <cell r="AL505">
            <v>135</v>
          </cell>
          <cell r="AM505">
            <v>3787</v>
          </cell>
          <cell r="AN505">
            <v>1.336885814076429</v>
          </cell>
          <cell r="AO505">
            <v>3.7869999999999999</v>
          </cell>
        </row>
        <row r="506">
          <cell r="AE506">
            <v>151830</v>
          </cell>
          <cell r="AF506">
            <v>15</v>
          </cell>
          <cell r="AG506">
            <v>0</v>
          </cell>
          <cell r="AH506" t="str">
            <v>C</v>
          </cell>
          <cell r="AI506" t="str">
            <v>RCP</v>
          </cell>
          <cell r="AJ506" t="str">
            <v xml:space="preserve"> </v>
          </cell>
          <cell r="AK506">
            <v>70.748492731124486</v>
          </cell>
          <cell r="AL506">
            <v>102</v>
          </cell>
          <cell r="AM506">
            <v>3754</v>
          </cell>
          <cell r="AN506">
            <v>2.729046391212524</v>
          </cell>
          <cell r="AO506">
            <v>3.754</v>
          </cell>
        </row>
        <row r="507">
          <cell r="AE507">
            <v>37827</v>
          </cell>
          <cell r="AF507">
            <v>15</v>
          </cell>
          <cell r="AG507">
            <v>0</v>
          </cell>
          <cell r="AH507" t="str">
            <v>C</v>
          </cell>
          <cell r="AI507" t="str">
            <v>RCP</v>
          </cell>
          <cell r="AJ507" t="str">
            <v xml:space="preserve"> </v>
          </cell>
          <cell r="AK507">
            <v>23.28005656977097</v>
          </cell>
          <cell r="AL507">
            <v>77</v>
          </cell>
          <cell r="AM507">
            <v>3729</v>
          </cell>
          <cell r="AN507">
            <v>2.6155331286801</v>
          </cell>
          <cell r="AO507">
            <v>3.7290000000000001</v>
          </cell>
        </row>
        <row r="508">
          <cell r="AE508">
            <v>117668</v>
          </cell>
          <cell r="AF508">
            <v>66</v>
          </cell>
          <cell r="AG508">
            <v>0</v>
          </cell>
          <cell r="AH508" t="str">
            <v>C</v>
          </cell>
          <cell r="AI508" t="str">
            <v>CMP</v>
          </cell>
          <cell r="AJ508" t="str">
            <v xml:space="preserve"> </v>
          </cell>
          <cell r="AK508">
            <v>26.490106582468869</v>
          </cell>
          <cell r="AL508">
            <v>229</v>
          </cell>
          <cell r="AM508">
            <v>3881</v>
          </cell>
          <cell r="AN508">
            <v>0.28502445871913551</v>
          </cell>
          <cell r="AO508">
            <v>3.8809999999999998</v>
          </cell>
        </row>
        <row r="509">
          <cell r="AE509">
            <v>154971</v>
          </cell>
          <cell r="AF509">
            <v>30</v>
          </cell>
          <cell r="AG509">
            <v>0</v>
          </cell>
          <cell r="AH509" t="str">
            <v>C</v>
          </cell>
          <cell r="AI509" t="str">
            <v>RCP</v>
          </cell>
          <cell r="AJ509" t="str">
            <v xml:space="preserve"> </v>
          </cell>
          <cell r="AK509">
            <v>111.7361334171231</v>
          </cell>
          <cell r="AL509">
            <v>214</v>
          </cell>
          <cell r="AM509">
            <v>3866</v>
          </cell>
          <cell r="AN509">
            <v>0.45291557823964013</v>
          </cell>
          <cell r="AO509">
            <v>3.8660000000000001</v>
          </cell>
        </row>
        <row r="510">
          <cell r="AE510">
            <v>52584</v>
          </cell>
          <cell r="AF510">
            <v>15</v>
          </cell>
          <cell r="AG510">
            <v>0</v>
          </cell>
          <cell r="AH510" t="str">
            <v>C</v>
          </cell>
          <cell r="AI510" t="str">
            <v>RCP</v>
          </cell>
          <cell r="AJ510" t="str">
            <v xml:space="preserve"> </v>
          </cell>
          <cell r="AK510">
            <v>47.129102498767011</v>
          </cell>
          <cell r="AL510">
            <v>207</v>
          </cell>
          <cell r="AM510">
            <v>3859</v>
          </cell>
          <cell r="AN510">
            <v>0.43339335504003879</v>
          </cell>
          <cell r="AO510">
            <v>3.859</v>
          </cell>
        </row>
        <row r="511">
          <cell r="AE511">
            <v>90914</v>
          </cell>
          <cell r="AF511">
            <v>66</v>
          </cell>
          <cell r="AG511">
            <v>0</v>
          </cell>
          <cell r="AH511" t="str">
            <v>C</v>
          </cell>
          <cell r="AI511" t="str">
            <v>RCP</v>
          </cell>
          <cell r="AJ511" t="str">
            <v xml:space="preserve"> </v>
          </cell>
          <cell r="AK511">
            <v>101.655924939042</v>
          </cell>
          <cell r="AL511">
            <v>118</v>
          </cell>
          <cell r="AM511">
            <v>3770</v>
          </cell>
          <cell r="AN511">
            <v>2.091300936371097</v>
          </cell>
          <cell r="AO511">
            <v>3.77</v>
          </cell>
        </row>
        <row r="512">
          <cell r="AE512">
            <v>200281</v>
          </cell>
          <cell r="AF512">
            <v>15</v>
          </cell>
          <cell r="AG512">
            <v>0</v>
          </cell>
          <cell r="AH512" t="str">
            <v>C</v>
          </cell>
          <cell r="AI512" t="str">
            <v>RCP</v>
          </cell>
          <cell r="AJ512" t="str">
            <v xml:space="preserve"> </v>
          </cell>
          <cell r="AK512">
            <v>33.413210733999733</v>
          </cell>
          <cell r="AL512">
            <v>144</v>
          </cell>
          <cell r="AM512">
            <v>3796</v>
          </cell>
          <cell r="AN512">
            <v>0.94357906749516851</v>
          </cell>
          <cell r="AO512">
            <v>3.7959999999999998</v>
          </cell>
        </row>
        <row r="513">
          <cell r="AE513">
            <v>108061</v>
          </cell>
          <cell r="AF513">
            <v>15</v>
          </cell>
          <cell r="AG513">
            <v>0</v>
          </cell>
          <cell r="AH513" t="str">
            <v>C</v>
          </cell>
          <cell r="AI513" t="str">
            <v>RCP</v>
          </cell>
          <cell r="AJ513" t="str">
            <v xml:space="preserve"> </v>
          </cell>
          <cell r="AK513">
            <v>154.75011941342461</v>
          </cell>
          <cell r="AL513">
            <v>263</v>
          </cell>
          <cell r="AM513">
            <v>3915</v>
          </cell>
          <cell r="AN513">
            <v>0.17179556415999289</v>
          </cell>
          <cell r="AO513">
            <v>3.915</v>
          </cell>
        </row>
        <row r="514">
          <cell r="AE514">
            <v>71253</v>
          </cell>
          <cell r="AF514">
            <v>0</v>
          </cell>
          <cell r="AG514">
            <v>0</v>
          </cell>
          <cell r="AH514" t="str">
            <v>C</v>
          </cell>
          <cell r="AI514" t="str">
            <v>RCP</v>
          </cell>
          <cell r="AJ514" t="str">
            <v xml:space="preserve"> </v>
          </cell>
          <cell r="AK514">
            <v>170.47128153051349</v>
          </cell>
          <cell r="AL514">
            <v>143</v>
          </cell>
          <cell r="AM514">
            <v>3795</v>
          </cell>
          <cell r="AN514">
            <v>1.034587535162292</v>
          </cell>
          <cell r="AO514">
            <v>3.7949999999999999</v>
          </cell>
        </row>
        <row r="515">
          <cell r="AE515">
            <v>196384</v>
          </cell>
          <cell r="AF515">
            <v>24</v>
          </cell>
          <cell r="AG515">
            <v>0</v>
          </cell>
          <cell r="AH515" t="str">
            <v>C</v>
          </cell>
          <cell r="AI515" t="str">
            <v>RCP</v>
          </cell>
          <cell r="AJ515" t="str">
            <v xml:space="preserve"> </v>
          </cell>
          <cell r="AK515">
            <v>209.64138393021551</v>
          </cell>
          <cell r="AL515">
            <v>49</v>
          </cell>
          <cell r="AM515">
            <v>3701</v>
          </cell>
          <cell r="AN515">
            <v>2.4224144525306759</v>
          </cell>
          <cell r="AO515">
            <v>3.7010000000000001</v>
          </cell>
        </row>
        <row r="516">
          <cell r="AE516">
            <v>12581</v>
          </cell>
          <cell r="AF516">
            <v>15</v>
          </cell>
          <cell r="AG516">
            <v>0</v>
          </cell>
          <cell r="AH516" t="str">
            <v>C</v>
          </cell>
          <cell r="AI516" t="str">
            <v>RCP</v>
          </cell>
          <cell r="AJ516" t="str">
            <v xml:space="preserve"> </v>
          </cell>
          <cell r="AK516">
            <v>103.8131112971203</v>
          </cell>
          <cell r="AL516">
            <v>59</v>
          </cell>
          <cell r="AM516">
            <v>3711</v>
          </cell>
          <cell r="AN516">
            <v>2.4661176473364952</v>
          </cell>
          <cell r="AO516">
            <v>3.7109999999999999</v>
          </cell>
        </row>
        <row r="517">
          <cell r="AE517">
            <v>103641</v>
          </cell>
          <cell r="AF517">
            <v>15</v>
          </cell>
          <cell r="AG517">
            <v>0</v>
          </cell>
          <cell r="AH517" t="str">
            <v>C</v>
          </cell>
          <cell r="AI517" t="str">
            <v>RCP</v>
          </cell>
          <cell r="AJ517" t="str">
            <v xml:space="preserve"> </v>
          </cell>
          <cell r="AK517">
            <v>110.44683005496231</v>
          </cell>
          <cell r="AL517">
            <v>73</v>
          </cell>
          <cell r="AM517">
            <v>3725</v>
          </cell>
          <cell r="AN517">
            <v>2.4778226791549769</v>
          </cell>
          <cell r="AO517">
            <v>3.7250000000000001</v>
          </cell>
        </row>
        <row r="518">
          <cell r="AE518">
            <v>108359</v>
          </cell>
          <cell r="AF518">
            <v>54</v>
          </cell>
          <cell r="AG518">
            <v>0</v>
          </cell>
          <cell r="AH518" t="str">
            <v>C</v>
          </cell>
          <cell r="AI518" t="str">
            <v>RCP</v>
          </cell>
          <cell r="AJ518" t="str">
            <v xml:space="preserve"> </v>
          </cell>
          <cell r="AK518">
            <v>57.675980918046513</v>
          </cell>
          <cell r="AL518">
            <v>212</v>
          </cell>
          <cell r="AM518">
            <v>3864</v>
          </cell>
          <cell r="AN518">
            <v>0.32639110042306801</v>
          </cell>
          <cell r="AO518">
            <v>3.8639999999999999</v>
          </cell>
        </row>
        <row r="519">
          <cell r="AE519">
            <v>149324</v>
          </cell>
          <cell r="AF519">
            <v>72</v>
          </cell>
          <cell r="AG519">
            <v>0</v>
          </cell>
          <cell r="AH519" t="str">
            <v>C</v>
          </cell>
          <cell r="AI519" t="str">
            <v>CMP</v>
          </cell>
          <cell r="AJ519" t="str">
            <v xml:space="preserve"> </v>
          </cell>
          <cell r="AK519">
            <v>6.6696682573286328</v>
          </cell>
          <cell r="AL519">
            <v>98</v>
          </cell>
          <cell r="AM519">
            <v>3750</v>
          </cell>
          <cell r="AN519">
            <v>2.696141713936878</v>
          </cell>
          <cell r="AO519">
            <v>3.75</v>
          </cell>
        </row>
        <row r="520">
          <cell r="AE520">
            <v>70828</v>
          </cell>
          <cell r="AF520">
            <v>15</v>
          </cell>
          <cell r="AG520">
            <v>0</v>
          </cell>
          <cell r="AH520" t="str">
            <v>C</v>
          </cell>
          <cell r="AI520" t="str">
            <v>RCP</v>
          </cell>
          <cell r="AJ520" t="str">
            <v xml:space="preserve"> </v>
          </cell>
          <cell r="AK520">
            <v>48.462428889791568</v>
          </cell>
          <cell r="AL520">
            <v>143</v>
          </cell>
          <cell r="AM520">
            <v>3795</v>
          </cell>
          <cell r="AN520">
            <v>1.034587535162292</v>
          </cell>
          <cell r="AO520">
            <v>3.7949999999999999</v>
          </cell>
        </row>
        <row r="521">
          <cell r="AE521">
            <v>136817</v>
          </cell>
          <cell r="AF521">
            <v>15</v>
          </cell>
          <cell r="AG521">
            <v>0</v>
          </cell>
          <cell r="AH521" t="str">
            <v>C</v>
          </cell>
          <cell r="AI521" t="str">
            <v>RCP</v>
          </cell>
          <cell r="AJ521" t="str">
            <v xml:space="preserve"> </v>
          </cell>
          <cell r="AK521">
            <v>57.669079962714761</v>
          </cell>
          <cell r="AL521">
            <v>132</v>
          </cell>
          <cell r="AM521">
            <v>3784</v>
          </cell>
          <cell r="AN521">
            <v>1.451946940166752</v>
          </cell>
          <cell r="AO521">
            <v>3.7839999999999998</v>
          </cell>
        </row>
        <row r="522">
          <cell r="AE522">
            <v>66669</v>
          </cell>
          <cell r="AF522">
            <v>24</v>
          </cell>
          <cell r="AG522">
            <v>0</v>
          </cell>
          <cell r="AH522" t="str">
            <v>C</v>
          </cell>
          <cell r="AI522" t="str">
            <v>RCP</v>
          </cell>
          <cell r="AJ522" t="str">
            <v xml:space="preserve"> </v>
          </cell>
          <cell r="AK522">
            <v>194.1391356504086</v>
          </cell>
          <cell r="AL522">
            <v>37</v>
          </cell>
          <cell r="AM522">
            <v>3689</v>
          </cell>
          <cell r="AN522">
            <v>1.6516040804255649</v>
          </cell>
          <cell r="AO522">
            <v>3.6890000000000001</v>
          </cell>
        </row>
        <row r="523">
          <cell r="AE523">
            <v>187021</v>
          </cell>
          <cell r="AF523">
            <v>0</v>
          </cell>
          <cell r="AG523">
            <v>0</v>
          </cell>
          <cell r="AH523" t="str">
            <v xml:space="preserve"> </v>
          </cell>
          <cell r="AI523" t="str">
            <v xml:space="preserve"> </v>
          </cell>
          <cell r="AJ523" t="str">
            <v xml:space="preserve"> </v>
          </cell>
          <cell r="AK523">
            <v>53.594702426549247</v>
          </cell>
          <cell r="AL523">
            <v>107</v>
          </cell>
          <cell r="AM523">
            <v>3759</v>
          </cell>
          <cell r="AN523">
            <v>2.5412158446015209</v>
          </cell>
          <cell r="AO523">
            <v>3.7589999999999999</v>
          </cell>
        </row>
        <row r="524">
          <cell r="AE524">
            <v>84598</v>
          </cell>
          <cell r="AF524">
            <v>15</v>
          </cell>
          <cell r="AG524">
            <v>0</v>
          </cell>
          <cell r="AH524" t="str">
            <v>C</v>
          </cell>
          <cell r="AI524" t="str">
            <v>RCP</v>
          </cell>
          <cell r="AJ524" t="str">
            <v xml:space="preserve"> </v>
          </cell>
          <cell r="AK524">
            <v>16.683076902213379</v>
          </cell>
          <cell r="AL524">
            <v>113</v>
          </cell>
          <cell r="AM524">
            <v>3765</v>
          </cell>
          <cell r="AN524">
            <v>2.2841886714015511</v>
          </cell>
          <cell r="AO524">
            <v>3.7650000000000001</v>
          </cell>
        </row>
        <row r="525">
          <cell r="AE525">
            <v>143910</v>
          </cell>
          <cell r="AF525">
            <v>18</v>
          </cell>
          <cell r="AG525">
            <v>0</v>
          </cell>
          <cell r="AH525" t="str">
            <v>C</v>
          </cell>
          <cell r="AI525" t="str">
            <v>RCP</v>
          </cell>
          <cell r="AJ525" t="str">
            <v xml:space="preserve"> </v>
          </cell>
          <cell r="AK525">
            <v>20.408597126313229</v>
          </cell>
          <cell r="AL525">
            <v>182</v>
          </cell>
          <cell r="AM525">
            <v>3834</v>
          </cell>
          <cell r="AN525">
            <v>0.50757780320088841</v>
          </cell>
          <cell r="AO525">
            <v>3.8340000000000001</v>
          </cell>
        </row>
        <row r="526">
          <cell r="AE526">
            <v>198047</v>
          </cell>
          <cell r="AF526">
            <v>12</v>
          </cell>
          <cell r="AG526">
            <v>0</v>
          </cell>
          <cell r="AH526" t="str">
            <v>C</v>
          </cell>
          <cell r="AI526" t="str">
            <v>PE</v>
          </cell>
          <cell r="AJ526" t="str">
            <v xml:space="preserve"> </v>
          </cell>
          <cell r="AK526">
            <v>19.46740628599369</v>
          </cell>
          <cell r="AL526">
            <v>94</v>
          </cell>
          <cell r="AM526">
            <v>3746</v>
          </cell>
          <cell r="AN526">
            <v>2.9145540011021982</v>
          </cell>
          <cell r="AO526">
            <v>3.746</v>
          </cell>
        </row>
        <row r="527">
          <cell r="AE527">
            <v>139122</v>
          </cell>
          <cell r="AF527">
            <v>54</v>
          </cell>
          <cell r="AG527">
            <v>0</v>
          </cell>
          <cell r="AH527" t="str">
            <v>C</v>
          </cell>
          <cell r="AI527" t="str">
            <v>RCP</v>
          </cell>
          <cell r="AJ527" t="str">
            <v xml:space="preserve"> </v>
          </cell>
          <cell r="AK527">
            <v>5.6796537104944038</v>
          </cell>
          <cell r="AL527">
            <v>84</v>
          </cell>
          <cell r="AM527">
            <v>3736</v>
          </cell>
          <cell r="AN527">
            <v>2.9541252272513501</v>
          </cell>
          <cell r="AO527">
            <v>3.7360000000000002</v>
          </cell>
        </row>
        <row r="528">
          <cell r="AE528">
            <v>40408</v>
          </cell>
          <cell r="AF528">
            <v>18</v>
          </cell>
          <cell r="AG528">
            <v>0</v>
          </cell>
          <cell r="AH528" t="str">
            <v>C</v>
          </cell>
          <cell r="AI528" t="str">
            <v>RCP</v>
          </cell>
          <cell r="AJ528" t="str">
            <v xml:space="preserve"> </v>
          </cell>
          <cell r="AK528">
            <v>200.10725539904561</v>
          </cell>
          <cell r="AL528">
            <v>174</v>
          </cell>
          <cell r="AM528">
            <v>3826</v>
          </cell>
          <cell r="AN528">
            <v>0.6129978084790082</v>
          </cell>
          <cell r="AO528">
            <v>3.8260000000000001</v>
          </cell>
        </row>
        <row r="529">
          <cell r="AE529">
            <v>137775</v>
          </cell>
          <cell r="AF529">
            <v>60</v>
          </cell>
          <cell r="AG529">
            <v>0</v>
          </cell>
          <cell r="AH529" t="str">
            <v>C</v>
          </cell>
          <cell r="AI529" t="str">
            <v>CMP</v>
          </cell>
          <cell r="AJ529" t="str">
            <v xml:space="preserve"> </v>
          </cell>
          <cell r="AK529">
            <v>66.161184493037638</v>
          </cell>
          <cell r="AL529">
            <v>57</v>
          </cell>
          <cell r="AM529">
            <v>3709</v>
          </cell>
          <cell r="AN529">
            <v>2.573950732112968</v>
          </cell>
          <cell r="AO529">
            <v>3.7090000000000001</v>
          </cell>
        </row>
        <row r="530">
          <cell r="AE530">
            <v>163142</v>
          </cell>
          <cell r="AF530">
            <v>64</v>
          </cell>
          <cell r="AG530">
            <v>74</v>
          </cell>
          <cell r="AH530" t="str">
            <v>R</v>
          </cell>
          <cell r="AI530" t="str">
            <v>XXX</v>
          </cell>
          <cell r="AJ530" t="str">
            <v>Stone</v>
          </cell>
          <cell r="AK530">
            <v>368.1613592043588</v>
          </cell>
          <cell r="AL530">
            <v>86</v>
          </cell>
          <cell r="AM530">
            <v>3738</v>
          </cell>
          <cell r="AN530">
            <v>2.8866153359358151</v>
          </cell>
          <cell r="AO530">
            <v>3.738</v>
          </cell>
        </row>
        <row r="531">
          <cell r="AE531">
            <v>179195</v>
          </cell>
          <cell r="AF531">
            <v>18</v>
          </cell>
          <cell r="AG531">
            <v>0</v>
          </cell>
          <cell r="AH531" t="str">
            <v>C</v>
          </cell>
          <cell r="AI531" t="str">
            <v>RCP</v>
          </cell>
          <cell r="AJ531" t="str">
            <v xml:space="preserve"> </v>
          </cell>
          <cell r="AK531">
            <v>12.765968370415591</v>
          </cell>
          <cell r="AL531">
            <v>143</v>
          </cell>
          <cell r="AM531">
            <v>3795</v>
          </cell>
          <cell r="AN531">
            <v>1.034587535162292</v>
          </cell>
          <cell r="AO531">
            <v>3.7949999999999999</v>
          </cell>
        </row>
        <row r="532">
          <cell r="AE532">
            <v>135851</v>
          </cell>
          <cell r="AF532">
            <v>54</v>
          </cell>
          <cell r="AG532">
            <v>0</v>
          </cell>
          <cell r="AH532" t="str">
            <v>C</v>
          </cell>
          <cell r="AI532" t="str">
            <v>RCP</v>
          </cell>
          <cell r="AJ532" t="str">
            <v xml:space="preserve"> </v>
          </cell>
          <cell r="AK532">
            <v>65.562471875587704</v>
          </cell>
          <cell r="AL532">
            <v>85</v>
          </cell>
          <cell r="AM532">
            <v>3737</v>
          </cell>
          <cell r="AN532">
            <v>2.8795083906333661</v>
          </cell>
          <cell r="AO532">
            <v>3.7370000000000001</v>
          </cell>
        </row>
        <row r="533">
          <cell r="AE533">
            <v>142609</v>
          </cell>
          <cell r="AF533">
            <v>30</v>
          </cell>
          <cell r="AG533">
            <v>0</v>
          </cell>
          <cell r="AH533" t="str">
            <v>C</v>
          </cell>
          <cell r="AI533" t="str">
            <v>RCP</v>
          </cell>
          <cell r="AJ533" t="str">
            <v xml:space="preserve"> </v>
          </cell>
          <cell r="AK533">
            <v>241.24317668010681</v>
          </cell>
          <cell r="AL533">
            <v>49</v>
          </cell>
          <cell r="AM533">
            <v>3701</v>
          </cell>
          <cell r="AN533">
            <v>2.4224144525306759</v>
          </cell>
          <cell r="AO533">
            <v>3.7010000000000001</v>
          </cell>
        </row>
        <row r="534">
          <cell r="AE534">
            <v>79292</v>
          </cell>
          <cell r="AF534">
            <v>15</v>
          </cell>
          <cell r="AG534">
            <v>0</v>
          </cell>
          <cell r="AH534" t="str">
            <v>C</v>
          </cell>
          <cell r="AI534" t="str">
            <v>RCP</v>
          </cell>
          <cell r="AJ534" t="str">
            <v xml:space="preserve"> </v>
          </cell>
          <cell r="AK534">
            <v>41.715754266199298</v>
          </cell>
          <cell r="AL534">
            <v>66</v>
          </cell>
          <cell r="AM534">
            <v>3718</v>
          </cell>
          <cell r="AN534">
            <v>2.853933237906356</v>
          </cell>
          <cell r="AO534">
            <v>3.718</v>
          </cell>
        </row>
        <row r="535">
          <cell r="AE535">
            <v>112011</v>
          </cell>
          <cell r="AF535">
            <v>15</v>
          </cell>
          <cell r="AG535">
            <v>0</v>
          </cell>
          <cell r="AH535" t="str">
            <v>C</v>
          </cell>
          <cell r="AI535" t="str">
            <v>RCP</v>
          </cell>
          <cell r="AJ535" t="str">
            <v xml:space="preserve"> </v>
          </cell>
          <cell r="AK535">
            <v>160.41525710192229</v>
          </cell>
          <cell r="AL535">
            <v>150</v>
          </cell>
          <cell r="AM535">
            <v>3802</v>
          </cell>
          <cell r="AN535">
            <v>0.74807112154083555</v>
          </cell>
          <cell r="AO535">
            <v>3.802</v>
          </cell>
        </row>
        <row r="536">
          <cell r="AE536">
            <v>131180</v>
          </cell>
          <cell r="AF536">
            <v>18</v>
          </cell>
          <cell r="AG536">
            <v>0</v>
          </cell>
          <cell r="AH536" t="str">
            <v>C</v>
          </cell>
          <cell r="AI536" t="str">
            <v>RCP</v>
          </cell>
          <cell r="AJ536" t="str">
            <v xml:space="preserve"> </v>
          </cell>
          <cell r="AK536">
            <v>176.19630720594469</v>
          </cell>
          <cell r="AL536">
            <v>71</v>
          </cell>
          <cell r="AM536">
            <v>3723</v>
          </cell>
          <cell r="AN536">
            <v>2.6832608790579329</v>
          </cell>
          <cell r="AO536">
            <v>3.7229999999999999</v>
          </cell>
        </row>
        <row r="537">
          <cell r="AE537">
            <v>100788</v>
          </cell>
          <cell r="AF537">
            <v>15</v>
          </cell>
          <cell r="AG537">
            <v>0</v>
          </cell>
          <cell r="AH537" t="str">
            <v>C</v>
          </cell>
          <cell r="AI537" t="str">
            <v>RCP</v>
          </cell>
          <cell r="AJ537" t="str">
            <v xml:space="preserve"> </v>
          </cell>
          <cell r="AK537">
            <v>17.986790784454179</v>
          </cell>
          <cell r="AL537">
            <v>54</v>
          </cell>
          <cell r="AM537">
            <v>3706</v>
          </cell>
          <cell r="AN537">
            <v>2.4649160115482212</v>
          </cell>
          <cell r="AO537">
            <v>3.706</v>
          </cell>
        </row>
        <row r="538">
          <cell r="AE538">
            <v>52356</v>
          </cell>
          <cell r="AF538">
            <v>15</v>
          </cell>
          <cell r="AG538">
            <v>0</v>
          </cell>
          <cell r="AH538" t="str">
            <v>C</v>
          </cell>
          <cell r="AI538" t="str">
            <v>RCP</v>
          </cell>
          <cell r="AJ538" t="str">
            <v xml:space="preserve"> </v>
          </cell>
          <cell r="AK538">
            <v>38.139021796879177</v>
          </cell>
          <cell r="AL538">
            <v>92</v>
          </cell>
          <cell r="AM538">
            <v>3744</v>
          </cell>
          <cell r="AN538">
            <v>2.84567098824084</v>
          </cell>
          <cell r="AO538">
            <v>3.7440000000000002</v>
          </cell>
        </row>
        <row r="539">
          <cell r="AE539">
            <v>189814</v>
          </cell>
          <cell r="AF539">
            <v>15</v>
          </cell>
          <cell r="AG539">
            <v>0</v>
          </cell>
          <cell r="AH539" t="str">
            <v>C</v>
          </cell>
          <cell r="AI539" t="str">
            <v>RCP</v>
          </cell>
          <cell r="AJ539" t="str">
            <v xml:space="preserve"> </v>
          </cell>
          <cell r="AK539">
            <v>22.53756403823574</v>
          </cell>
          <cell r="AL539">
            <v>61</v>
          </cell>
          <cell r="AM539">
            <v>3713</v>
          </cell>
          <cell r="AN539">
            <v>2.688670991811692</v>
          </cell>
          <cell r="AO539">
            <v>3.7130000000000001</v>
          </cell>
        </row>
        <row r="540">
          <cell r="AE540">
            <v>118426</v>
          </cell>
          <cell r="AF540">
            <v>15</v>
          </cell>
          <cell r="AG540">
            <v>0</v>
          </cell>
          <cell r="AH540" t="str">
            <v>C</v>
          </cell>
          <cell r="AI540" t="str">
            <v>RCP</v>
          </cell>
          <cell r="AJ540" t="str">
            <v xml:space="preserve"> </v>
          </cell>
          <cell r="AK540">
            <v>152.36404628605649</v>
          </cell>
          <cell r="AL540">
            <v>207</v>
          </cell>
          <cell r="AM540">
            <v>3859</v>
          </cell>
          <cell r="AN540">
            <v>0.43339335504003879</v>
          </cell>
          <cell r="AO540">
            <v>3.859</v>
          </cell>
        </row>
        <row r="541">
          <cell r="AE541">
            <v>25501</v>
          </cell>
          <cell r="AF541">
            <v>54</v>
          </cell>
          <cell r="AG541">
            <v>0</v>
          </cell>
          <cell r="AH541" t="str">
            <v>C</v>
          </cell>
          <cell r="AI541" t="str">
            <v>CMP</v>
          </cell>
          <cell r="AJ541" t="str">
            <v xml:space="preserve"> </v>
          </cell>
          <cell r="AK541">
            <v>158.70495475312009</v>
          </cell>
          <cell r="AL541">
            <v>143</v>
          </cell>
          <cell r="AM541">
            <v>3795</v>
          </cell>
          <cell r="AN541">
            <v>1.034587535162292</v>
          </cell>
          <cell r="AO541">
            <v>3.7949999999999999</v>
          </cell>
        </row>
        <row r="542">
          <cell r="AE542">
            <v>190602</v>
          </cell>
          <cell r="AF542">
            <v>0</v>
          </cell>
          <cell r="AG542">
            <v>0</v>
          </cell>
          <cell r="AH542" t="str">
            <v>Z</v>
          </cell>
          <cell r="AI542" t="str">
            <v>RCP</v>
          </cell>
          <cell r="AJ542" t="str">
            <v xml:space="preserve"> </v>
          </cell>
          <cell r="AK542">
            <v>164.3468049354085</v>
          </cell>
          <cell r="AL542">
            <v>115</v>
          </cell>
          <cell r="AM542">
            <v>3767</v>
          </cell>
          <cell r="AN542">
            <v>2.0965505468005641</v>
          </cell>
          <cell r="AO542">
            <v>3.7669999999999999</v>
          </cell>
        </row>
        <row r="543">
          <cell r="AE543">
            <v>137776</v>
          </cell>
          <cell r="AF543">
            <v>60</v>
          </cell>
          <cell r="AG543">
            <v>0</v>
          </cell>
          <cell r="AH543" t="str">
            <v>C</v>
          </cell>
          <cell r="AI543" t="str">
            <v>CMP</v>
          </cell>
          <cell r="AJ543" t="str">
            <v xml:space="preserve"> </v>
          </cell>
          <cell r="AK543">
            <v>65.747737241195722</v>
          </cell>
          <cell r="AL543">
            <v>57</v>
          </cell>
          <cell r="AM543">
            <v>3709</v>
          </cell>
          <cell r="AN543">
            <v>2.573950732112968</v>
          </cell>
          <cell r="AO543">
            <v>3.7090000000000001</v>
          </cell>
        </row>
        <row r="544">
          <cell r="AE544">
            <v>141381</v>
          </cell>
          <cell r="AF544">
            <v>54</v>
          </cell>
          <cell r="AG544">
            <v>0</v>
          </cell>
          <cell r="AH544" t="str">
            <v>C</v>
          </cell>
          <cell r="AI544" t="str">
            <v>RCP</v>
          </cell>
          <cell r="AJ544" t="str">
            <v xml:space="preserve"> </v>
          </cell>
          <cell r="AK544">
            <v>39.709969268519487</v>
          </cell>
          <cell r="AL544">
            <v>21</v>
          </cell>
          <cell r="AM544">
            <v>3673</v>
          </cell>
          <cell r="AN544">
            <v>1.04539032164279</v>
          </cell>
          <cell r="AO544">
            <v>3.673</v>
          </cell>
        </row>
        <row r="545">
          <cell r="AE545">
            <v>78134</v>
          </cell>
          <cell r="AF545">
            <v>18</v>
          </cell>
          <cell r="AG545">
            <v>0</v>
          </cell>
          <cell r="AH545" t="str">
            <v>C</v>
          </cell>
          <cell r="AI545" t="str">
            <v>RCP</v>
          </cell>
          <cell r="AJ545" t="str">
            <v xml:space="preserve"> </v>
          </cell>
          <cell r="AK545">
            <v>62.35680826870567</v>
          </cell>
          <cell r="AL545">
            <v>63</v>
          </cell>
          <cell r="AM545">
            <v>3715</v>
          </cell>
          <cell r="AN545">
            <v>2.6098680025475471</v>
          </cell>
          <cell r="AO545">
            <v>3.7149999999999999</v>
          </cell>
        </row>
        <row r="546">
          <cell r="AE546">
            <v>156250</v>
          </cell>
          <cell r="AF546">
            <v>24</v>
          </cell>
          <cell r="AG546">
            <v>0</v>
          </cell>
          <cell r="AH546" t="str">
            <v>C</v>
          </cell>
          <cell r="AI546" t="str">
            <v>RCP</v>
          </cell>
          <cell r="AJ546" t="str">
            <v xml:space="preserve"> </v>
          </cell>
          <cell r="AK546">
            <v>133.6983330191247</v>
          </cell>
          <cell r="AL546">
            <v>229</v>
          </cell>
          <cell r="AM546">
            <v>3881</v>
          </cell>
          <cell r="AN546">
            <v>0.28502445871913551</v>
          </cell>
          <cell r="AO546">
            <v>3.8809999999999998</v>
          </cell>
        </row>
        <row r="547">
          <cell r="AE547">
            <v>109261</v>
          </cell>
          <cell r="AF547">
            <v>15</v>
          </cell>
          <cell r="AG547">
            <v>0</v>
          </cell>
          <cell r="AH547" t="str">
            <v>C</v>
          </cell>
          <cell r="AI547" t="str">
            <v>RCP</v>
          </cell>
          <cell r="AJ547" t="str">
            <v xml:space="preserve"> </v>
          </cell>
          <cell r="AK547">
            <v>92.324211721752519</v>
          </cell>
          <cell r="AL547">
            <v>155</v>
          </cell>
          <cell r="AM547">
            <v>3807</v>
          </cell>
          <cell r="AN547">
            <v>0.77308003872144582</v>
          </cell>
          <cell r="AO547">
            <v>3.8069999999999999</v>
          </cell>
        </row>
        <row r="548">
          <cell r="AE548">
            <v>147741</v>
          </cell>
          <cell r="AF548">
            <v>75</v>
          </cell>
          <cell r="AG548">
            <v>108</v>
          </cell>
          <cell r="AH548" t="str">
            <v>O</v>
          </cell>
          <cell r="AI548" t="str">
            <v>CMP</v>
          </cell>
          <cell r="AJ548" t="str">
            <v xml:space="preserve"> </v>
          </cell>
          <cell r="AK548">
            <v>48.055233993080648</v>
          </cell>
          <cell r="AL548">
            <v>116</v>
          </cell>
          <cell r="AM548">
            <v>3768</v>
          </cell>
          <cell r="AN548">
            <v>2.0736510600263811</v>
          </cell>
          <cell r="AO548">
            <v>3.7679999999999998</v>
          </cell>
        </row>
        <row r="549">
          <cell r="AE549">
            <v>21360</v>
          </cell>
          <cell r="AF549">
            <v>8</v>
          </cell>
          <cell r="AG549">
            <v>0</v>
          </cell>
          <cell r="AH549" t="str">
            <v>C</v>
          </cell>
          <cell r="AI549" t="str">
            <v>VCP</v>
          </cell>
          <cell r="AJ549" t="str">
            <v xml:space="preserve"> </v>
          </cell>
          <cell r="AK549">
            <v>38.422001832453873</v>
          </cell>
          <cell r="AL549">
            <v>263</v>
          </cell>
          <cell r="AM549">
            <v>3915</v>
          </cell>
          <cell r="AN549">
            <v>0.17179556415999289</v>
          </cell>
          <cell r="AO549">
            <v>3.915</v>
          </cell>
        </row>
        <row r="550">
          <cell r="AE550">
            <v>105373</v>
          </cell>
          <cell r="AF550">
            <v>15</v>
          </cell>
          <cell r="AG550">
            <v>0</v>
          </cell>
          <cell r="AH550" t="str">
            <v>C</v>
          </cell>
          <cell r="AI550" t="str">
            <v>RCP</v>
          </cell>
          <cell r="AJ550" t="str">
            <v xml:space="preserve"> </v>
          </cell>
          <cell r="AK550">
            <v>65.449545437892297</v>
          </cell>
          <cell r="AL550">
            <v>40</v>
          </cell>
          <cell r="AM550">
            <v>3692</v>
          </cell>
          <cell r="AN550">
            <v>1.914684307208989</v>
          </cell>
          <cell r="AO550">
            <v>3.6920000000000002</v>
          </cell>
        </row>
        <row r="551">
          <cell r="AE551">
            <v>41764</v>
          </cell>
          <cell r="AF551">
            <v>15</v>
          </cell>
          <cell r="AG551">
            <v>0</v>
          </cell>
          <cell r="AH551" t="str">
            <v>C</v>
          </cell>
          <cell r="AI551" t="str">
            <v>RCP</v>
          </cell>
          <cell r="AJ551" t="str">
            <v xml:space="preserve"> </v>
          </cell>
          <cell r="AK551">
            <v>41.664104344588551</v>
          </cell>
          <cell r="AL551">
            <v>104</v>
          </cell>
          <cell r="AM551">
            <v>3756</v>
          </cell>
          <cell r="AN551">
            <v>2.7751602247546932</v>
          </cell>
          <cell r="AO551">
            <v>3.7559999999999998</v>
          </cell>
        </row>
        <row r="552">
          <cell r="AE552">
            <v>179226</v>
          </cell>
          <cell r="AF552">
            <v>48</v>
          </cell>
          <cell r="AG552">
            <v>0</v>
          </cell>
          <cell r="AH552" t="str">
            <v>C</v>
          </cell>
          <cell r="AI552" t="str">
            <v>RCP</v>
          </cell>
          <cell r="AJ552" t="str">
            <v xml:space="preserve"> </v>
          </cell>
          <cell r="AK552">
            <v>147.04985981490771</v>
          </cell>
          <cell r="AL552">
            <v>143</v>
          </cell>
          <cell r="AM552">
            <v>3795</v>
          </cell>
          <cell r="AN552">
            <v>1.034587535162292</v>
          </cell>
          <cell r="AO552">
            <v>3.7949999999999999</v>
          </cell>
        </row>
        <row r="553">
          <cell r="AE553">
            <v>107149</v>
          </cell>
          <cell r="AF553">
            <v>24</v>
          </cell>
          <cell r="AG553">
            <v>0</v>
          </cell>
          <cell r="AH553" t="str">
            <v>C</v>
          </cell>
          <cell r="AI553" t="str">
            <v>RCP</v>
          </cell>
          <cell r="AJ553" t="str">
            <v xml:space="preserve"> </v>
          </cell>
          <cell r="AK553">
            <v>51.317554856443543</v>
          </cell>
          <cell r="AL553">
            <v>74</v>
          </cell>
          <cell r="AM553">
            <v>3726</v>
          </cell>
          <cell r="AN553">
            <v>2.5845595025149288</v>
          </cell>
          <cell r="AO553">
            <v>3.726</v>
          </cell>
        </row>
        <row r="554">
          <cell r="AE554">
            <v>115415</v>
          </cell>
          <cell r="AF554">
            <v>30</v>
          </cell>
          <cell r="AG554">
            <v>0</v>
          </cell>
          <cell r="AH554" t="str">
            <v>C</v>
          </cell>
          <cell r="AI554" t="str">
            <v>RCP</v>
          </cell>
          <cell r="AJ554" t="str">
            <v xml:space="preserve"> </v>
          </cell>
          <cell r="AK554">
            <v>13.89796443158861</v>
          </cell>
          <cell r="AL554">
            <v>189</v>
          </cell>
          <cell r="AM554">
            <v>3841</v>
          </cell>
          <cell r="AN554">
            <v>0.51148224783901242</v>
          </cell>
          <cell r="AO554">
            <v>3.8410000000000002</v>
          </cell>
        </row>
        <row r="555">
          <cell r="AE555">
            <v>46496</v>
          </cell>
          <cell r="AF555">
            <v>15</v>
          </cell>
          <cell r="AG555">
            <v>0</v>
          </cell>
          <cell r="AH555" t="str">
            <v>C</v>
          </cell>
          <cell r="AI555" t="str">
            <v>RCP</v>
          </cell>
          <cell r="AJ555" t="str">
            <v xml:space="preserve"> </v>
          </cell>
          <cell r="AK555">
            <v>55.201983975967153</v>
          </cell>
          <cell r="AL555">
            <v>80</v>
          </cell>
          <cell r="AM555">
            <v>3732</v>
          </cell>
          <cell r="AN555">
            <v>2.8455627137493171</v>
          </cell>
          <cell r="AO555">
            <v>3.7320000000000002</v>
          </cell>
        </row>
        <row r="556">
          <cell r="AE556">
            <v>77003</v>
          </cell>
          <cell r="AF556">
            <v>15</v>
          </cell>
          <cell r="AG556">
            <v>0</v>
          </cell>
          <cell r="AH556" t="str">
            <v>C</v>
          </cell>
          <cell r="AI556" t="str">
            <v>RCP</v>
          </cell>
          <cell r="AJ556" t="str">
            <v xml:space="preserve"> </v>
          </cell>
          <cell r="AK556">
            <v>22.600228348673269</v>
          </cell>
          <cell r="AL556">
            <v>162</v>
          </cell>
          <cell r="AM556">
            <v>3814</v>
          </cell>
          <cell r="AN556">
            <v>0.64664644509423441</v>
          </cell>
          <cell r="AO556">
            <v>3.8140000000000001</v>
          </cell>
        </row>
        <row r="557">
          <cell r="AE557">
            <v>195509</v>
          </cell>
          <cell r="AF557">
            <v>15</v>
          </cell>
          <cell r="AG557">
            <v>0</v>
          </cell>
          <cell r="AH557" t="str">
            <v>C</v>
          </cell>
          <cell r="AI557" t="str">
            <v>RCP</v>
          </cell>
          <cell r="AJ557" t="str">
            <v xml:space="preserve"> </v>
          </cell>
          <cell r="AK557">
            <v>209.76132889950631</v>
          </cell>
          <cell r="AL557">
            <v>103</v>
          </cell>
          <cell r="AM557">
            <v>3755</v>
          </cell>
          <cell r="AN557">
            <v>2.6981476828029289</v>
          </cell>
          <cell r="AO557">
            <v>3.7549999999999999</v>
          </cell>
        </row>
        <row r="558">
          <cell r="AE558">
            <v>55380</v>
          </cell>
          <cell r="AF558">
            <v>15</v>
          </cell>
          <cell r="AG558">
            <v>0</v>
          </cell>
          <cell r="AH558" t="str">
            <v>C</v>
          </cell>
          <cell r="AI558" t="str">
            <v>RCP</v>
          </cell>
          <cell r="AJ558" t="str">
            <v xml:space="preserve"> </v>
          </cell>
          <cell r="AK558">
            <v>43.766301070408574</v>
          </cell>
          <cell r="AL558">
            <v>254</v>
          </cell>
          <cell r="AM558">
            <v>3906</v>
          </cell>
          <cell r="AN558">
            <v>0.1913177873606173</v>
          </cell>
          <cell r="AO558">
            <v>3.9060000000000001</v>
          </cell>
        </row>
        <row r="559">
          <cell r="AE559">
            <v>193357</v>
          </cell>
          <cell r="AF559">
            <v>0</v>
          </cell>
          <cell r="AG559">
            <v>0</v>
          </cell>
          <cell r="AH559" t="str">
            <v xml:space="preserve"> </v>
          </cell>
          <cell r="AI559" t="str">
            <v xml:space="preserve"> </v>
          </cell>
          <cell r="AJ559" t="str">
            <v xml:space="preserve"> </v>
          </cell>
          <cell r="AK559">
            <v>85.109452662075185</v>
          </cell>
          <cell r="AL559">
            <v>85</v>
          </cell>
          <cell r="AM559">
            <v>3737</v>
          </cell>
          <cell r="AN559">
            <v>2.8795083906333661</v>
          </cell>
          <cell r="AO559">
            <v>3.7370000000000001</v>
          </cell>
        </row>
        <row r="560">
          <cell r="AE560">
            <v>100794</v>
          </cell>
          <cell r="AF560">
            <v>15</v>
          </cell>
          <cell r="AG560">
            <v>0</v>
          </cell>
          <cell r="AH560" t="str">
            <v>C</v>
          </cell>
          <cell r="AI560" t="str">
            <v>RCP</v>
          </cell>
          <cell r="AJ560" t="str">
            <v xml:space="preserve"> </v>
          </cell>
          <cell r="AK560">
            <v>7.326991327849095</v>
          </cell>
          <cell r="AL560">
            <v>54</v>
          </cell>
          <cell r="AM560">
            <v>3706</v>
          </cell>
          <cell r="AN560">
            <v>2.4649160115482212</v>
          </cell>
          <cell r="AO560">
            <v>3.706</v>
          </cell>
        </row>
        <row r="561">
          <cell r="AE561">
            <v>172209</v>
          </cell>
          <cell r="AF561">
            <v>15</v>
          </cell>
          <cell r="AG561">
            <v>0</v>
          </cell>
          <cell r="AH561" t="str">
            <v>C</v>
          </cell>
          <cell r="AI561" t="str">
            <v>RCP</v>
          </cell>
          <cell r="AJ561" t="str">
            <v xml:space="preserve"> </v>
          </cell>
          <cell r="AK561">
            <v>139.07858697998</v>
          </cell>
          <cell r="AL561">
            <v>122</v>
          </cell>
          <cell r="AM561">
            <v>3774</v>
          </cell>
          <cell r="AN561">
            <v>1.656801084432554</v>
          </cell>
          <cell r="AO561">
            <v>3.774</v>
          </cell>
        </row>
        <row r="562">
          <cell r="AE562">
            <v>132676</v>
          </cell>
          <cell r="AF562">
            <v>54</v>
          </cell>
          <cell r="AG562">
            <v>0</v>
          </cell>
          <cell r="AH562" t="str">
            <v>C</v>
          </cell>
          <cell r="AI562" t="str">
            <v>RCP</v>
          </cell>
          <cell r="AJ562" t="str">
            <v xml:space="preserve"> </v>
          </cell>
          <cell r="AK562">
            <v>10.513497666112221</v>
          </cell>
          <cell r="AL562">
            <v>132</v>
          </cell>
          <cell r="AM562">
            <v>3784</v>
          </cell>
          <cell r="AN562">
            <v>1.451946940166752</v>
          </cell>
          <cell r="AO562">
            <v>3.7839999999999998</v>
          </cell>
        </row>
        <row r="563">
          <cell r="AE563">
            <v>142822</v>
          </cell>
          <cell r="AF563">
            <v>24</v>
          </cell>
          <cell r="AG563">
            <v>0</v>
          </cell>
          <cell r="AH563" t="str">
            <v>C</v>
          </cell>
          <cell r="AI563" t="str">
            <v>RCP</v>
          </cell>
          <cell r="AJ563" t="str">
            <v xml:space="preserve"> </v>
          </cell>
          <cell r="AK563">
            <v>171.5313311945871</v>
          </cell>
          <cell r="AL563">
            <v>52</v>
          </cell>
          <cell r="AM563">
            <v>3704</v>
          </cell>
          <cell r="AN563">
            <v>2.4689217160068919</v>
          </cell>
          <cell r="AO563">
            <v>3.7040000000000002</v>
          </cell>
        </row>
        <row r="564">
          <cell r="AE564">
            <v>86694</v>
          </cell>
          <cell r="AF564">
            <v>15</v>
          </cell>
          <cell r="AG564">
            <v>0</v>
          </cell>
          <cell r="AH564" t="str">
            <v>C</v>
          </cell>
          <cell r="AI564" t="str">
            <v>RCP</v>
          </cell>
          <cell r="AJ564" t="str">
            <v xml:space="preserve"> </v>
          </cell>
          <cell r="AK564">
            <v>27.088339255185279</v>
          </cell>
          <cell r="AL564">
            <v>217</v>
          </cell>
          <cell r="AM564">
            <v>3869</v>
          </cell>
          <cell r="AN564">
            <v>0.38263557471975668</v>
          </cell>
          <cell r="AO564">
            <v>3.8690000000000002</v>
          </cell>
        </row>
        <row r="565">
          <cell r="AE565">
            <v>14920</v>
          </cell>
          <cell r="AF565">
            <v>15</v>
          </cell>
          <cell r="AG565">
            <v>0</v>
          </cell>
          <cell r="AH565" t="str">
            <v>C</v>
          </cell>
          <cell r="AI565" t="str">
            <v>CMP</v>
          </cell>
          <cell r="AJ565" t="str">
            <v xml:space="preserve"> </v>
          </cell>
          <cell r="AK565">
            <v>126.89437906033071</v>
          </cell>
          <cell r="AL565">
            <v>113</v>
          </cell>
          <cell r="AM565">
            <v>3765</v>
          </cell>
          <cell r="AN565">
            <v>2.2841886714015511</v>
          </cell>
          <cell r="AO565">
            <v>3.7650000000000001</v>
          </cell>
        </row>
        <row r="566">
          <cell r="AE566">
            <v>93768</v>
          </cell>
          <cell r="AF566">
            <v>18</v>
          </cell>
          <cell r="AG566">
            <v>0</v>
          </cell>
          <cell r="AH566" t="str">
            <v>C</v>
          </cell>
          <cell r="AI566" t="str">
            <v>RCP</v>
          </cell>
          <cell r="AJ566" t="str">
            <v xml:space="preserve"> </v>
          </cell>
          <cell r="AK566">
            <v>61.661957031338623</v>
          </cell>
          <cell r="AL566">
            <v>87</v>
          </cell>
          <cell r="AM566">
            <v>3739</v>
          </cell>
          <cell r="AN566">
            <v>2.8773842096586661</v>
          </cell>
          <cell r="AO566">
            <v>3.7389999999999999</v>
          </cell>
        </row>
        <row r="567">
          <cell r="AE567">
            <v>74636</v>
          </cell>
          <cell r="AF567">
            <v>15</v>
          </cell>
          <cell r="AG567">
            <v>0</v>
          </cell>
          <cell r="AH567" t="str">
            <v>C</v>
          </cell>
          <cell r="AI567" t="str">
            <v>RCP</v>
          </cell>
          <cell r="AJ567" t="str">
            <v xml:space="preserve"> </v>
          </cell>
          <cell r="AK567">
            <v>109.94526984663069</v>
          </cell>
          <cell r="AL567">
            <v>12</v>
          </cell>
          <cell r="AM567">
            <v>3664</v>
          </cell>
          <cell r="AN567">
            <v>0.67487875225423999</v>
          </cell>
          <cell r="AO567">
            <v>3.6640000000000001</v>
          </cell>
        </row>
        <row r="568">
          <cell r="AE568">
            <v>115416</v>
          </cell>
          <cell r="AF568">
            <v>24</v>
          </cell>
          <cell r="AG568">
            <v>0</v>
          </cell>
          <cell r="AH568" t="str">
            <v>C</v>
          </cell>
          <cell r="AI568" t="str">
            <v>RCP</v>
          </cell>
          <cell r="AJ568" t="str">
            <v xml:space="preserve"> </v>
          </cell>
          <cell r="AK568">
            <v>19.31136643630607</v>
          </cell>
          <cell r="AL568">
            <v>189</v>
          </cell>
          <cell r="AM568">
            <v>3841</v>
          </cell>
          <cell r="AN568">
            <v>0.51148224783901242</v>
          </cell>
          <cell r="AO568">
            <v>3.8410000000000002</v>
          </cell>
        </row>
        <row r="569">
          <cell r="AE569">
            <v>194518</v>
          </cell>
          <cell r="AF569">
            <v>15</v>
          </cell>
          <cell r="AG569">
            <v>0</v>
          </cell>
          <cell r="AH569" t="str">
            <v>C</v>
          </cell>
          <cell r="AI569" t="str">
            <v>RCP</v>
          </cell>
          <cell r="AJ569" t="str">
            <v xml:space="preserve"> </v>
          </cell>
          <cell r="AK569">
            <v>194.3460833629824</v>
          </cell>
          <cell r="AL569">
            <v>101</v>
          </cell>
          <cell r="AM569">
            <v>3753</v>
          </cell>
          <cell r="AN569">
            <v>2.7588077890524509</v>
          </cell>
          <cell r="AO569">
            <v>3.7530000000000001</v>
          </cell>
        </row>
        <row r="570">
          <cell r="AE570">
            <v>100162</v>
          </cell>
          <cell r="AF570">
            <v>54</v>
          </cell>
          <cell r="AG570">
            <v>0</v>
          </cell>
          <cell r="AH570" t="str">
            <v>C</v>
          </cell>
          <cell r="AI570" t="str">
            <v>RCP</v>
          </cell>
          <cell r="AJ570" t="str">
            <v xml:space="preserve"> </v>
          </cell>
          <cell r="AK570">
            <v>80.065332595506689</v>
          </cell>
          <cell r="AL570">
            <v>218</v>
          </cell>
          <cell r="AM570">
            <v>3870</v>
          </cell>
          <cell r="AN570">
            <v>0.38263557472032522</v>
          </cell>
          <cell r="AO570">
            <v>3.87</v>
          </cell>
        </row>
        <row r="571">
          <cell r="AE571">
            <v>193480</v>
          </cell>
          <cell r="AF571">
            <v>15</v>
          </cell>
          <cell r="AG571">
            <v>0</v>
          </cell>
          <cell r="AH571" t="str">
            <v>C</v>
          </cell>
          <cell r="AI571" t="str">
            <v>RCP</v>
          </cell>
          <cell r="AJ571" t="str">
            <v xml:space="preserve"> </v>
          </cell>
          <cell r="AK571">
            <v>39.83339216389799</v>
          </cell>
          <cell r="AL571">
            <v>219</v>
          </cell>
          <cell r="AM571">
            <v>3871</v>
          </cell>
          <cell r="AN571">
            <v>0.38263557471952941</v>
          </cell>
          <cell r="AO571">
            <v>3.871</v>
          </cell>
        </row>
        <row r="572">
          <cell r="AE572">
            <v>124261</v>
          </cell>
          <cell r="AF572">
            <v>78</v>
          </cell>
          <cell r="AG572">
            <v>0</v>
          </cell>
          <cell r="AH572" t="str">
            <v>C</v>
          </cell>
          <cell r="AI572" t="str">
            <v>CMP</v>
          </cell>
          <cell r="AJ572" t="str">
            <v xml:space="preserve"> </v>
          </cell>
          <cell r="AK572">
            <v>60.791527515247623</v>
          </cell>
          <cell r="AL572">
            <v>185</v>
          </cell>
          <cell r="AM572">
            <v>3837</v>
          </cell>
          <cell r="AN572">
            <v>0.51148224784060403</v>
          </cell>
          <cell r="AO572">
            <v>3.8370000000000002</v>
          </cell>
        </row>
        <row r="573">
          <cell r="AE573">
            <v>70617</v>
          </cell>
          <cell r="AF573">
            <v>15</v>
          </cell>
          <cell r="AG573">
            <v>0</v>
          </cell>
          <cell r="AH573" t="str">
            <v>C</v>
          </cell>
          <cell r="AI573" t="str">
            <v>RCP</v>
          </cell>
          <cell r="AJ573" t="str">
            <v xml:space="preserve"> </v>
          </cell>
          <cell r="AK573">
            <v>11.27714261463894</v>
          </cell>
          <cell r="AL573">
            <v>171</v>
          </cell>
          <cell r="AM573">
            <v>3823</v>
          </cell>
          <cell r="AN573">
            <v>0.55052669424094347</v>
          </cell>
          <cell r="AO573">
            <v>3.823</v>
          </cell>
        </row>
        <row r="574">
          <cell r="AE574">
            <v>191076</v>
          </cell>
          <cell r="AF574">
            <v>15</v>
          </cell>
          <cell r="AG574">
            <v>0</v>
          </cell>
          <cell r="AH574" t="str">
            <v>C</v>
          </cell>
          <cell r="AI574" t="str">
            <v>RCP</v>
          </cell>
          <cell r="AJ574" t="str">
            <v xml:space="preserve"> </v>
          </cell>
          <cell r="AK574">
            <v>69.974551398793281</v>
          </cell>
          <cell r="AL574">
            <v>85</v>
          </cell>
          <cell r="AM574">
            <v>3737</v>
          </cell>
          <cell r="AN574">
            <v>2.8795083906333661</v>
          </cell>
          <cell r="AO574">
            <v>3.7370000000000001</v>
          </cell>
        </row>
        <row r="575">
          <cell r="AE575">
            <v>198235</v>
          </cell>
          <cell r="AF575">
            <v>0</v>
          </cell>
          <cell r="AG575">
            <v>0</v>
          </cell>
          <cell r="AH575" t="str">
            <v>C</v>
          </cell>
          <cell r="AI575" t="str">
            <v>RCP</v>
          </cell>
          <cell r="AJ575" t="str">
            <v xml:space="preserve"> </v>
          </cell>
          <cell r="AK575">
            <v>70.891584256519735</v>
          </cell>
          <cell r="AL575">
            <v>119</v>
          </cell>
          <cell r="AM575">
            <v>3771</v>
          </cell>
          <cell r="AN575">
            <v>1.8557537568534861</v>
          </cell>
          <cell r="AO575">
            <v>3.7709999999999999</v>
          </cell>
        </row>
        <row r="576">
          <cell r="AE576">
            <v>88681</v>
          </cell>
          <cell r="AF576">
            <v>15</v>
          </cell>
          <cell r="AG576">
            <v>0</v>
          </cell>
          <cell r="AH576" t="str">
            <v>C</v>
          </cell>
          <cell r="AI576" t="str">
            <v>RCP</v>
          </cell>
          <cell r="AJ576" t="str">
            <v xml:space="preserve"> </v>
          </cell>
          <cell r="AK576">
            <v>322.12471593550111</v>
          </cell>
          <cell r="AL576">
            <v>62</v>
          </cell>
          <cell r="AM576">
            <v>3714</v>
          </cell>
          <cell r="AN576">
            <v>2.6317197386168409</v>
          </cell>
          <cell r="AO576">
            <v>3.714</v>
          </cell>
        </row>
        <row r="577">
          <cell r="AE577">
            <v>70616</v>
          </cell>
          <cell r="AF577">
            <v>24</v>
          </cell>
          <cell r="AG577">
            <v>0</v>
          </cell>
          <cell r="AH577" t="str">
            <v>C</v>
          </cell>
          <cell r="AI577" t="str">
            <v>RCP</v>
          </cell>
          <cell r="AJ577" t="str">
            <v xml:space="preserve"> </v>
          </cell>
          <cell r="AK577">
            <v>86.819179259932341</v>
          </cell>
          <cell r="AL577">
            <v>171</v>
          </cell>
          <cell r="AM577">
            <v>3823</v>
          </cell>
          <cell r="AN577">
            <v>0.55052669424094347</v>
          </cell>
          <cell r="AO577">
            <v>3.823</v>
          </cell>
        </row>
        <row r="578">
          <cell r="AE578">
            <v>112642</v>
          </cell>
          <cell r="AF578">
            <v>12</v>
          </cell>
          <cell r="AG578">
            <v>0</v>
          </cell>
          <cell r="AH578" t="str">
            <v>C</v>
          </cell>
          <cell r="AI578" t="str">
            <v>VCP</v>
          </cell>
          <cell r="AJ578" t="str">
            <v xml:space="preserve"> </v>
          </cell>
          <cell r="AK578">
            <v>39.995006122824798</v>
          </cell>
          <cell r="AL578">
            <v>53</v>
          </cell>
          <cell r="AM578">
            <v>3705</v>
          </cell>
          <cell r="AN578">
            <v>2.3797356888231169</v>
          </cell>
          <cell r="AO578">
            <v>3.7050000000000001</v>
          </cell>
        </row>
        <row r="579">
          <cell r="AE579">
            <v>78520</v>
          </cell>
          <cell r="AF579">
            <v>0</v>
          </cell>
          <cell r="AG579">
            <v>0</v>
          </cell>
          <cell r="AH579" t="str">
            <v>Z</v>
          </cell>
          <cell r="AI579" t="str">
            <v>XXX</v>
          </cell>
          <cell r="AJ579" t="str">
            <v xml:space="preserve"> </v>
          </cell>
          <cell r="AK579">
            <v>19.784631618881861</v>
          </cell>
          <cell r="AL579">
            <v>118</v>
          </cell>
          <cell r="AM579">
            <v>3770</v>
          </cell>
          <cell r="AN579">
            <v>2.091300936371097</v>
          </cell>
          <cell r="AO579">
            <v>3.77</v>
          </cell>
        </row>
        <row r="580">
          <cell r="AE580">
            <v>98761</v>
          </cell>
          <cell r="AF580">
            <v>18</v>
          </cell>
          <cell r="AG580">
            <v>0</v>
          </cell>
          <cell r="AH580" t="str">
            <v>C</v>
          </cell>
          <cell r="AI580" t="str">
            <v>RCP</v>
          </cell>
          <cell r="AJ580" t="str">
            <v xml:space="preserve"> </v>
          </cell>
          <cell r="AK580">
            <v>106.024781417738</v>
          </cell>
          <cell r="AL580">
            <v>168</v>
          </cell>
          <cell r="AM580">
            <v>3820</v>
          </cell>
          <cell r="AN580">
            <v>0.65985114416071156</v>
          </cell>
          <cell r="AO580">
            <v>3.82</v>
          </cell>
        </row>
        <row r="581">
          <cell r="AE581">
            <v>137774</v>
          </cell>
          <cell r="AF581">
            <v>60</v>
          </cell>
          <cell r="AG581">
            <v>0</v>
          </cell>
          <cell r="AH581" t="str">
            <v>C</v>
          </cell>
          <cell r="AI581" t="str">
            <v>CMP</v>
          </cell>
          <cell r="AJ581" t="str">
            <v xml:space="preserve"> </v>
          </cell>
          <cell r="AK581">
            <v>56.79897406216498</v>
          </cell>
          <cell r="AL581">
            <v>57</v>
          </cell>
          <cell r="AM581">
            <v>3709</v>
          </cell>
          <cell r="AN581">
            <v>2.573950732112968</v>
          </cell>
          <cell r="AO581">
            <v>3.7090000000000001</v>
          </cell>
        </row>
        <row r="582">
          <cell r="AE582">
            <v>157399</v>
          </cell>
          <cell r="AF582">
            <v>15</v>
          </cell>
          <cell r="AG582">
            <v>0</v>
          </cell>
          <cell r="AH582" t="str">
            <v>C</v>
          </cell>
          <cell r="AI582" t="str">
            <v>RCP</v>
          </cell>
          <cell r="AJ582" t="str">
            <v xml:space="preserve"> </v>
          </cell>
          <cell r="AK582">
            <v>144.2724531314912</v>
          </cell>
          <cell r="AL582">
            <v>196</v>
          </cell>
          <cell r="AM582">
            <v>3848</v>
          </cell>
          <cell r="AN582">
            <v>0.4529155782398675</v>
          </cell>
          <cell r="AO582">
            <v>3.8479999999999999</v>
          </cell>
        </row>
        <row r="583">
          <cell r="AE583">
            <v>119220</v>
          </cell>
          <cell r="AF583">
            <v>15</v>
          </cell>
          <cell r="AG583">
            <v>0</v>
          </cell>
          <cell r="AH583" t="str">
            <v>C</v>
          </cell>
          <cell r="AI583" t="str">
            <v>RCP</v>
          </cell>
          <cell r="AJ583" t="str">
            <v xml:space="preserve"> </v>
          </cell>
          <cell r="AK583">
            <v>27.76451980507359</v>
          </cell>
          <cell r="AL583">
            <v>95</v>
          </cell>
          <cell r="AM583">
            <v>3747</v>
          </cell>
          <cell r="AN583">
            <v>2.6400286054542041</v>
          </cell>
          <cell r="AO583">
            <v>3.7469999999999999</v>
          </cell>
        </row>
        <row r="584">
          <cell r="AE584">
            <v>22815</v>
          </cell>
          <cell r="AF584">
            <v>18</v>
          </cell>
          <cell r="AG584">
            <v>0</v>
          </cell>
          <cell r="AH584" t="str">
            <v>C</v>
          </cell>
          <cell r="AI584" t="str">
            <v>RCP</v>
          </cell>
          <cell r="AJ584" t="str">
            <v xml:space="preserve"> </v>
          </cell>
          <cell r="AK584">
            <v>191.08901812191351</v>
          </cell>
          <cell r="AL584">
            <v>67</v>
          </cell>
          <cell r="AM584">
            <v>3719</v>
          </cell>
          <cell r="AN584">
            <v>2.979330955315072</v>
          </cell>
          <cell r="AO584">
            <v>3.7189999999999999</v>
          </cell>
        </row>
        <row r="585">
          <cell r="AE585">
            <v>101172</v>
          </cell>
          <cell r="AF585">
            <v>18</v>
          </cell>
          <cell r="AG585">
            <v>0</v>
          </cell>
          <cell r="AH585" t="str">
            <v>C</v>
          </cell>
          <cell r="AI585" t="str">
            <v>RCP</v>
          </cell>
          <cell r="AJ585" t="str">
            <v xml:space="preserve"> </v>
          </cell>
          <cell r="AK585">
            <v>23.787590108507789</v>
          </cell>
          <cell r="AL585">
            <v>206</v>
          </cell>
          <cell r="AM585">
            <v>3858</v>
          </cell>
          <cell r="AN585">
            <v>0.44120224432026589</v>
          </cell>
          <cell r="AO585">
            <v>3.8580000000000001</v>
          </cell>
        </row>
        <row r="586">
          <cell r="AE586">
            <v>70081</v>
          </cell>
          <cell r="AF586">
            <v>12</v>
          </cell>
          <cell r="AG586">
            <v>0</v>
          </cell>
          <cell r="AH586" t="str">
            <v>C</v>
          </cell>
          <cell r="AI586" t="str">
            <v>RCP</v>
          </cell>
          <cell r="AJ586" t="str">
            <v xml:space="preserve"> </v>
          </cell>
          <cell r="AK586">
            <v>84.6815806325083</v>
          </cell>
          <cell r="AL586">
            <v>104</v>
          </cell>
          <cell r="AM586">
            <v>3756</v>
          </cell>
          <cell r="AN586">
            <v>2.7751602247546932</v>
          </cell>
          <cell r="AO586">
            <v>3.7559999999999998</v>
          </cell>
        </row>
        <row r="587">
          <cell r="AE587">
            <v>64039</v>
          </cell>
          <cell r="AF587">
            <v>48</v>
          </cell>
          <cell r="AG587">
            <v>0</v>
          </cell>
          <cell r="AH587" t="str">
            <v>C</v>
          </cell>
          <cell r="AI587" t="str">
            <v>RCP</v>
          </cell>
          <cell r="AJ587" t="str">
            <v xml:space="preserve"> </v>
          </cell>
          <cell r="AK587">
            <v>114.9407295658727</v>
          </cell>
          <cell r="AL587">
            <v>62</v>
          </cell>
          <cell r="AM587">
            <v>3714</v>
          </cell>
          <cell r="AN587">
            <v>2.6317197386168409</v>
          </cell>
          <cell r="AO587">
            <v>3.714</v>
          </cell>
        </row>
        <row r="588">
          <cell r="AE588">
            <v>70907</v>
          </cell>
          <cell r="AF588">
            <v>18</v>
          </cell>
          <cell r="AG588">
            <v>0</v>
          </cell>
          <cell r="AH588" t="str">
            <v>C</v>
          </cell>
          <cell r="AI588" t="str">
            <v>RCP</v>
          </cell>
          <cell r="AJ588" t="str">
            <v xml:space="preserve"> </v>
          </cell>
          <cell r="AK588">
            <v>25.237654895944281</v>
          </cell>
          <cell r="AL588">
            <v>70</v>
          </cell>
          <cell r="AM588">
            <v>3722</v>
          </cell>
          <cell r="AN588">
            <v>2.793484473268359</v>
          </cell>
          <cell r="AO588">
            <v>3.722</v>
          </cell>
        </row>
        <row r="589">
          <cell r="AE589">
            <v>201159</v>
          </cell>
          <cell r="AF589">
            <v>12</v>
          </cell>
          <cell r="AG589">
            <v>0</v>
          </cell>
          <cell r="AH589" t="str">
            <v>C</v>
          </cell>
          <cell r="AI589" t="str">
            <v>PE</v>
          </cell>
          <cell r="AJ589" t="str">
            <v xml:space="preserve"> </v>
          </cell>
          <cell r="AK589">
            <v>159.15698888122091</v>
          </cell>
          <cell r="AL589">
            <v>235</v>
          </cell>
          <cell r="AM589">
            <v>3887</v>
          </cell>
          <cell r="AN589">
            <v>0.28892890335941962</v>
          </cell>
          <cell r="AO589">
            <v>3.887</v>
          </cell>
        </row>
        <row r="590">
          <cell r="AE590">
            <v>76104</v>
          </cell>
          <cell r="AF590">
            <v>42</v>
          </cell>
          <cell r="AG590">
            <v>0</v>
          </cell>
          <cell r="AH590" t="str">
            <v>C</v>
          </cell>
          <cell r="AI590" t="str">
            <v>RCP</v>
          </cell>
          <cell r="AJ590" t="str">
            <v xml:space="preserve"> </v>
          </cell>
          <cell r="AK590">
            <v>18.536200549190301</v>
          </cell>
          <cell r="AL590">
            <v>137</v>
          </cell>
          <cell r="AM590">
            <v>3789</v>
          </cell>
          <cell r="AN590">
            <v>1.294881266161058</v>
          </cell>
          <cell r="AO590">
            <v>3.7890000000000001</v>
          </cell>
        </row>
        <row r="591">
          <cell r="AE591">
            <v>103044</v>
          </cell>
          <cell r="AF591">
            <v>48</v>
          </cell>
          <cell r="AG591">
            <v>0</v>
          </cell>
          <cell r="AH591" t="str">
            <v>C</v>
          </cell>
          <cell r="AI591" t="str">
            <v>CMP</v>
          </cell>
          <cell r="AJ591" t="str">
            <v xml:space="preserve"> </v>
          </cell>
          <cell r="AK591">
            <v>24.261152900642269</v>
          </cell>
          <cell r="AL591">
            <v>76</v>
          </cell>
          <cell r="AM591">
            <v>3728</v>
          </cell>
          <cell r="AN591">
            <v>2.4927488579452008</v>
          </cell>
          <cell r="AO591">
            <v>3.7280000000000002</v>
          </cell>
        </row>
        <row r="592">
          <cell r="AE592">
            <v>196955</v>
          </cell>
          <cell r="AF592">
            <v>12</v>
          </cell>
          <cell r="AG592">
            <v>0</v>
          </cell>
          <cell r="AH592" t="str">
            <v>C</v>
          </cell>
          <cell r="AI592" t="str">
            <v>PE</v>
          </cell>
          <cell r="AJ592" t="str">
            <v xml:space="preserve"> </v>
          </cell>
          <cell r="AK592">
            <v>141.45003393193321</v>
          </cell>
          <cell r="AL592">
            <v>110</v>
          </cell>
          <cell r="AM592">
            <v>3762</v>
          </cell>
          <cell r="AN592">
            <v>2.4672285221507302</v>
          </cell>
          <cell r="AO592">
            <v>3.762</v>
          </cell>
        </row>
        <row r="593">
          <cell r="AE593">
            <v>132654</v>
          </cell>
          <cell r="AF593">
            <v>54</v>
          </cell>
          <cell r="AG593">
            <v>0</v>
          </cell>
          <cell r="AH593" t="str">
            <v>C</v>
          </cell>
          <cell r="AI593" t="str">
            <v>RCP</v>
          </cell>
          <cell r="AJ593" t="str">
            <v xml:space="preserve"> </v>
          </cell>
          <cell r="AK593">
            <v>32.842598458735708</v>
          </cell>
          <cell r="AL593">
            <v>132</v>
          </cell>
          <cell r="AM593">
            <v>3784</v>
          </cell>
          <cell r="AN593">
            <v>1.451946940166752</v>
          </cell>
          <cell r="AO593">
            <v>3.7839999999999998</v>
          </cell>
        </row>
        <row r="594">
          <cell r="AE594">
            <v>183620</v>
          </cell>
          <cell r="AF594">
            <v>15</v>
          </cell>
          <cell r="AG594">
            <v>0</v>
          </cell>
          <cell r="AH594" t="str">
            <v>C</v>
          </cell>
          <cell r="AI594" t="str">
            <v>RCP</v>
          </cell>
          <cell r="AJ594" t="str">
            <v xml:space="preserve"> </v>
          </cell>
          <cell r="AK594">
            <v>103.312654510069</v>
          </cell>
          <cell r="AL594">
            <v>66</v>
          </cell>
          <cell r="AM594">
            <v>3718</v>
          </cell>
          <cell r="AN594">
            <v>2.853933237906356</v>
          </cell>
          <cell r="AO594">
            <v>3.718</v>
          </cell>
        </row>
        <row r="595">
          <cell r="AE595">
            <v>196194</v>
          </cell>
          <cell r="AF595">
            <v>24</v>
          </cell>
          <cell r="AG595">
            <v>0</v>
          </cell>
          <cell r="AH595" t="str">
            <v>C</v>
          </cell>
          <cell r="AI595" t="str">
            <v>CMP</v>
          </cell>
          <cell r="AJ595" t="str">
            <v xml:space="preserve"> </v>
          </cell>
          <cell r="AK595">
            <v>32.704794053847593</v>
          </cell>
          <cell r="AL595">
            <v>65</v>
          </cell>
          <cell r="AM595">
            <v>3717</v>
          </cell>
          <cell r="AN595">
            <v>2.7384523107701342</v>
          </cell>
          <cell r="AO595">
            <v>3.7170000000000001</v>
          </cell>
        </row>
        <row r="596">
          <cell r="AE596">
            <v>195082</v>
          </cell>
          <cell r="AF596">
            <v>48</v>
          </cell>
          <cell r="AG596">
            <v>0</v>
          </cell>
          <cell r="AH596" t="str">
            <v>C</v>
          </cell>
          <cell r="AI596" t="str">
            <v>RCP</v>
          </cell>
          <cell r="AJ596" t="str">
            <v xml:space="preserve"> </v>
          </cell>
          <cell r="AK596">
            <v>237.81544874566771</v>
          </cell>
          <cell r="AL596">
            <v>92</v>
          </cell>
          <cell r="AM596">
            <v>3744</v>
          </cell>
          <cell r="AN596">
            <v>2.84567098824084</v>
          </cell>
          <cell r="AO596">
            <v>3.7440000000000002</v>
          </cell>
        </row>
        <row r="597">
          <cell r="AE597">
            <v>20325</v>
          </cell>
          <cell r="AF597">
            <v>12</v>
          </cell>
          <cell r="AG597">
            <v>0</v>
          </cell>
          <cell r="AH597" t="str">
            <v>C</v>
          </cell>
          <cell r="AI597" t="str">
            <v>PE</v>
          </cell>
          <cell r="AJ597" t="str">
            <v xml:space="preserve"> </v>
          </cell>
          <cell r="AK597">
            <v>19.57042740491843</v>
          </cell>
          <cell r="AL597">
            <v>99</v>
          </cell>
          <cell r="AM597">
            <v>3751</v>
          </cell>
          <cell r="AN597">
            <v>2.9108103654066668</v>
          </cell>
          <cell r="AO597">
            <v>3.7509999999999999</v>
          </cell>
        </row>
        <row r="598">
          <cell r="AE598">
            <v>90358</v>
          </cell>
          <cell r="AF598">
            <v>15</v>
          </cell>
          <cell r="AG598">
            <v>0</v>
          </cell>
          <cell r="AH598" t="str">
            <v>C</v>
          </cell>
          <cell r="AI598" t="str">
            <v>RCP</v>
          </cell>
          <cell r="AJ598" t="str">
            <v xml:space="preserve"> </v>
          </cell>
          <cell r="AK598">
            <v>129.6597676285119</v>
          </cell>
          <cell r="AL598">
            <v>77</v>
          </cell>
          <cell r="AM598">
            <v>3729</v>
          </cell>
          <cell r="AN598">
            <v>2.6155331286801</v>
          </cell>
          <cell r="AO598">
            <v>3.7290000000000001</v>
          </cell>
        </row>
        <row r="599">
          <cell r="AE599">
            <v>198000</v>
          </cell>
          <cell r="AF599">
            <v>18</v>
          </cell>
          <cell r="AG599">
            <v>0</v>
          </cell>
          <cell r="AH599" t="str">
            <v>C</v>
          </cell>
          <cell r="AI599" t="str">
            <v>RCP</v>
          </cell>
          <cell r="AJ599" t="str">
            <v xml:space="preserve"> </v>
          </cell>
          <cell r="AK599">
            <v>212.17104745851569</v>
          </cell>
          <cell r="AL599">
            <v>100</v>
          </cell>
          <cell r="AM599">
            <v>3752</v>
          </cell>
          <cell r="AN599">
            <v>2.8648928018936841</v>
          </cell>
          <cell r="AO599">
            <v>3.7519999999999998</v>
          </cell>
        </row>
        <row r="600">
          <cell r="AE600">
            <v>198890</v>
          </cell>
          <cell r="AF600">
            <v>30</v>
          </cell>
          <cell r="AG600">
            <v>0</v>
          </cell>
          <cell r="AH600" t="str">
            <v>C</v>
          </cell>
          <cell r="AI600" t="str">
            <v>XXX</v>
          </cell>
          <cell r="AJ600" t="str">
            <v xml:space="preserve"> </v>
          </cell>
          <cell r="AK600">
            <v>47.929324286034273</v>
          </cell>
          <cell r="AL600">
            <v>65</v>
          </cell>
          <cell r="AM600">
            <v>3717</v>
          </cell>
          <cell r="AN600">
            <v>2.7384523107701342</v>
          </cell>
          <cell r="AO600">
            <v>3.7170000000000001</v>
          </cell>
        </row>
        <row r="601">
          <cell r="AE601">
            <v>157349</v>
          </cell>
          <cell r="AF601">
            <v>12</v>
          </cell>
          <cell r="AG601">
            <v>0</v>
          </cell>
          <cell r="AH601" t="str">
            <v>C</v>
          </cell>
          <cell r="AI601" t="str">
            <v>RCP</v>
          </cell>
          <cell r="AJ601" t="str">
            <v xml:space="preserve"> </v>
          </cell>
          <cell r="AK601">
            <v>19.401978327142629</v>
          </cell>
          <cell r="AL601">
            <v>256</v>
          </cell>
          <cell r="AM601">
            <v>3908</v>
          </cell>
          <cell r="AN601">
            <v>0.19522223200021929</v>
          </cell>
          <cell r="AO601">
            <v>3.9079999999999999</v>
          </cell>
        </row>
        <row r="602">
          <cell r="AE602">
            <v>190605</v>
          </cell>
          <cell r="AF602">
            <v>15</v>
          </cell>
          <cell r="AG602">
            <v>0</v>
          </cell>
          <cell r="AH602" t="str">
            <v>C</v>
          </cell>
          <cell r="AI602" t="str">
            <v>RCP</v>
          </cell>
          <cell r="AJ602" t="str">
            <v xml:space="preserve"> </v>
          </cell>
          <cell r="AK602">
            <v>360.51455359694381</v>
          </cell>
          <cell r="AL602">
            <v>131</v>
          </cell>
          <cell r="AM602">
            <v>3783</v>
          </cell>
          <cell r="AN602">
            <v>1.3658284572784021</v>
          </cell>
          <cell r="AO602">
            <v>3.7829999999999999</v>
          </cell>
        </row>
        <row r="603">
          <cell r="AE603">
            <v>200250</v>
          </cell>
          <cell r="AF603">
            <v>15</v>
          </cell>
          <cell r="AG603">
            <v>0</v>
          </cell>
          <cell r="AH603" t="str">
            <v>C</v>
          </cell>
          <cell r="AI603" t="str">
            <v>CMP</v>
          </cell>
          <cell r="AJ603" t="str">
            <v xml:space="preserve"> </v>
          </cell>
          <cell r="AK603">
            <v>49.639096475563939</v>
          </cell>
          <cell r="AL603">
            <v>54</v>
          </cell>
          <cell r="AM603">
            <v>3706</v>
          </cell>
          <cell r="AN603">
            <v>2.4649160115482212</v>
          </cell>
          <cell r="AO603">
            <v>3.706</v>
          </cell>
        </row>
        <row r="604">
          <cell r="AE604">
            <v>199273</v>
          </cell>
          <cell r="AF604">
            <v>15</v>
          </cell>
          <cell r="AG604">
            <v>0</v>
          </cell>
          <cell r="AH604" t="str">
            <v>C</v>
          </cell>
          <cell r="AI604" t="str">
            <v>RCP</v>
          </cell>
          <cell r="AJ604" t="str">
            <v xml:space="preserve"> </v>
          </cell>
          <cell r="AK604">
            <v>42.476245219739781</v>
          </cell>
          <cell r="AL604">
            <v>148</v>
          </cell>
          <cell r="AM604">
            <v>3800</v>
          </cell>
          <cell r="AN604">
            <v>0.8238378190410458</v>
          </cell>
          <cell r="AO604">
            <v>3.8</v>
          </cell>
        </row>
        <row r="605">
          <cell r="AE605">
            <v>79293</v>
          </cell>
          <cell r="AF605">
            <v>15</v>
          </cell>
          <cell r="AG605">
            <v>0</v>
          </cell>
          <cell r="AH605" t="str">
            <v>C</v>
          </cell>
          <cell r="AI605" t="str">
            <v>RCP</v>
          </cell>
          <cell r="AJ605" t="str">
            <v xml:space="preserve"> </v>
          </cell>
          <cell r="AK605">
            <v>32.477053104718607</v>
          </cell>
          <cell r="AL605">
            <v>66</v>
          </cell>
          <cell r="AM605">
            <v>3718</v>
          </cell>
          <cell r="AN605">
            <v>2.853933237906356</v>
          </cell>
          <cell r="AO605">
            <v>3.718</v>
          </cell>
        </row>
        <row r="606">
          <cell r="AE606">
            <v>112021</v>
          </cell>
          <cell r="AF606">
            <v>120</v>
          </cell>
          <cell r="AG606">
            <v>120</v>
          </cell>
          <cell r="AH606" t="str">
            <v>R</v>
          </cell>
          <cell r="AI606" t="str">
            <v>RCP</v>
          </cell>
          <cell r="AJ606" t="str">
            <v xml:space="preserve"> </v>
          </cell>
          <cell r="AK606">
            <v>65.471689246420155</v>
          </cell>
          <cell r="AL606">
            <v>149</v>
          </cell>
          <cell r="AM606">
            <v>3801</v>
          </cell>
          <cell r="AN606">
            <v>0.79882890186236821</v>
          </cell>
          <cell r="AO606">
            <v>3.8010000000000002</v>
          </cell>
        </row>
        <row r="607">
          <cell r="AE607">
            <v>137485</v>
          </cell>
          <cell r="AF607">
            <v>60</v>
          </cell>
          <cell r="AG607">
            <v>0</v>
          </cell>
          <cell r="AH607" t="str">
            <v>C</v>
          </cell>
          <cell r="AI607" t="str">
            <v>RCP</v>
          </cell>
          <cell r="AJ607" t="str">
            <v xml:space="preserve"> </v>
          </cell>
          <cell r="AK607">
            <v>62.916174279573532</v>
          </cell>
          <cell r="AL607">
            <v>103</v>
          </cell>
          <cell r="AM607">
            <v>3755</v>
          </cell>
          <cell r="AN607">
            <v>2.6981476828029289</v>
          </cell>
          <cell r="AO607">
            <v>3.7549999999999999</v>
          </cell>
        </row>
        <row r="608">
          <cell r="AE608">
            <v>138325</v>
          </cell>
          <cell r="AF608">
            <v>48</v>
          </cell>
          <cell r="AG608">
            <v>0</v>
          </cell>
          <cell r="AH608" t="str">
            <v>C</v>
          </cell>
          <cell r="AI608" t="str">
            <v>CMP</v>
          </cell>
          <cell r="AJ608" t="str">
            <v xml:space="preserve"> </v>
          </cell>
          <cell r="AK608">
            <v>134.28272267040629</v>
          </cell>
          <cell r="AL608">
            <v>186</v>
          </cell>
          <cell r="AM608">
            <v>3838</v>
          </cell>
          <cell r="AN608">
            <v>0.52710002640014864</v>
          </cell>
          <cell r="AO608">
            <v>3.8380000000000001</v>
          </cell>
        </row>
        <row r="609">
          <cell r="AE609">
            <v>74360</v>
          </cell>
          <cell r="AF609">
            <v>48</v>
          </cell>
          <cell r="AG609">
            <v>0</v>
          </cell>
          <cell r="AH609" t="str">
            <v>C</v>
          </cell>
          <cell r="AI609" t="str">
            <v>RCP</v>
          </cell>
          <cell r="AJ609" t="str">
            <v xml:space="preserve"> </v>
          </cell>
          <cell r="AK609">
            <v>110.5084298842802</v>
          </cell>
          <cell r="AL609">
            <v>190</v>
          </cell>
          <cell r="AM609">
            <v>3842</v>
          </cell>
          <cell r="AN609">
            <v>0.47634224608111708</v>
          </cell>
          <cell r="AO609">
            <v>3.8420000000000001</v>
          </cell>
        </row>
        <row r="610">
          <cell r="AE610">
            <v>77049</v>
          </cell>
          <cell r="AF610">
            <v>18</v>
          </cell>
          <cell r="AG610">
            <v>0</v>
          </cell>
          <cell r="AH610" t="str">
            <v>C</v>
          </cell>
          <cell r="AI610" t="str">
            <v>RCP</v>
          </cell>
          <cell r="AJ610" t="str">
            <v xml:space="preserve"> </v>
          </cell>
          <cell r="AK610">
            <v>165.55777071831849</v>
          </cell>
          <cell r="AL610">
            <v>85</v>
          </cell>
          <cell r="AM610">
            <v>3737</v>
          </cell>
          <cell r="AN610">
            <v>2.8795083906333661</v>
          </cell>
          <cell r="AO610">
            <v>3.7370000000000001</v>
          </cell>
        </row>
        <row r="611">
          <cell r="AE611">
            <v>105811</v>
          </cell>
          <cell r="AF611">
            <v>30</v>
          </cell>
          <cell r="AG611">
            <v>0</v>
          </cell>
          <cell r="AH611" t="str">
            <v>C</v>
          </cell>
          <cell r="AI611" t="str">
            <v>RCP</v>
          </cell>
          <cell r="AJ611" t="str">
            <v xml:space="preserve"> </v>
          </cell>
          <cell r="AK611">
            <v>159.98622942433281</v>
          </cell>
          <cell r="AL611">
            <v>143</v>
          </cell>
          <cell r="AM611">
            <v>3795</v>
          </cell>
          <cell r="AN611">
            <v>1.034587535162292</v>
          </cell>
          <cell r="AO611">
            <v>3.7949999999999999</v>
          </cell>
        </row>
        <row r="612">
          <cell r="AE612">
            <v>188547</v>
          </cell>
          <cell r="AF612">
            <v>0</v>
          </cell>
          <cell r="AG612">
            <v>0</v>
          </cell>
          <cell r="AH612" t="str">
            <v xml:space="preserve"> </v>
          </cell>
          <cell r="AI612" t="str">
            <v xml:space="preserve"> </v>
          </cell>
          <cell r="AJ612" t="str">
            <v xml:space="preserve"> </v>
          </cell>
          <cell r="AK612">
            <v>24.156157000888481</v>
          </cell>
          <cell r="AL612">
            <v>196</v>
          </cell>
          <cell r="AM612">
            <v>3848</v>
          </cell>
          <cell r="AN612">
            <v>0.4529155782398675</v>
          </cell>
          <cell r="AO612">
            <v>3.8479999999999999</v>
          </cell>
        </row>
        <row r="613">
          <cell r="AE613">
            <v>144632</v>
          </cell>
          <cell r="AF613">
            <v>15</v>
          </cell>
          <cell r="AG613">
            <v>0</v>
          </cell>
          <cell r="AH613" t="str">
            <v>C</v>
          </cell>
          <cell r="AI613" t="str">
            <v>RCP</v>
          </cell>
          <cell r="AJ613" t="str">
            <v xml:space="preserve"> </v>
          </cell>
          <cell r="AK613">
            <v>45.948971978402618</v>
          </cell>
          <cell r="AL613">
            <v>177</v>
          </cell>
          <cell r="AM613">
            <v>3829</v>
          </cell>
          <cell r="AN613">
            <v>0.56614447280014701</v>
          </cell>
          <cell r="AO613">
            <v>3.8290000000000002</v>
          </cell>
        </row>
        <row r="614">
          <cell r="AE614">
            <v>149507</v>
          </cell>
          <cell r="AF614">
            <v>15</v>
          </cell>
          <cell r="AG614">
            <v>0</v>
          </cell>
          <cell r="AH614" t="str">
            <v>C</v>
          </cell>
          <cell r="AI614" t="str">
            <v>RCP</v>
          </cell>
          <cell r="AJ614" t="str">
            <v xml:space="preserve"> </v>
          </cell>
          <cell r="AK614">
            <v>72.025753093188072</v>
          </cell>
          <cell r="AL614">
            <v>94</v>
          </cell>
          <cell r="AM614">
            <v>3746</v>
          </cell>
          <cell r="AN614">
            <v>2.9145540011021982</v>
          </cell>
          <cell r="AO614">
            <v>3.746</v>
          </cell>
        </row>
        <row r="615">
          <cell r="AE615">
            <v>49350</v>
          </cell>
          <cell r="AF615">
            <v>24</v>
          </cell>
          <cell r="AG615">
            <v>0</v>
          </cell>
          <cell r="AH615" t="str">
            <v>C</v>
          </cell>
          <cell r="AI615" t="str">
            <v>RCP</v>
          </cell>
          <cell r="AJ615" t="str">
            <v xml:space="preserve"> </v>
          </cell>
          <cell r="AK615">
            <v>72.935150921421595</v>
          </cell>
          <cell r="AL615">
            <v>37</v>
          </cell>
          <cell r="AM615">
            <v>3689</v>
          </cell>
          <cell r="AN615">
            <v>1.6516040804255649</v>
          </cell>
          <cell r="AO615">
            <v>3.6890000000000001</v>
          </cell>
        </row>
        <row r="616">
          <cell r="AE616">
            <v>47363</v>
          </cell>
          <cell r="AF616">
            <v>42</v>
          </cell>
          <cell r="AG616">
            <v>0</v>
          </cell>
          <cell r="AH616" t="str">
            <v>C</v>
          </cell>
          <cell r="AI616" t="str">
            <v>RCP</v>
          </cell>
          <cell r="AJ616" t="str">
            <v xml:space="preserve"> </v>
          </cell>
          <cell r="AK616">
            <v>175.25962466625859</v>
          </cell>
          <cell r="AL616">
            <v>142</v>
          </cell>
          <cell r="AM616">
            <v>3794</v>
          </cell>
          <cell r="AN616">
            <v>1.0306401601754891</v>
          </cell>
          <cell r="AO616">
            <v>3.794</v>
          </cell>
        </row>
        <row r="617">
          <cell r="AE617">
            <v>158719</v>
          </cell>
          <cell r="AF617">
            <v>15</v>
          </cell>
          <cell r="AG617">
            <v>0</v>
          </cell>
          <cell r="AH617" t="str">
            <v>C</v>
          </cell>
          <cell r="AI617" t="str">
            <v>RCP</v>
          </cell>
          <cell r="AJ617" t="str">
            <v xml:space="preserve"> </v>
          </cell>
          <cell r="AK617">
            <v>17.324029165959651</v>
          </cell>
          <cell r="AL617">
            <v>253</v>
          </cell>
          <cell r="AM617">
            <v>3905</v>
          </cell>
          <cell r="AN617">
            <v>0.18741334271896901</v>
          </cell>
          <cell r="AO617">
            <v>3.9049999999999998</v>
          </cell>
        </row>
        <row r="618">
          <cell r="AE618">
            <v>171174</v>
          </cell>
          <cell r="AF618">
            <v>18</v>
          </cell>
          <cell r="AG618">
            <v>0</v>
          </cell>
          <cell r="AH618" t="str">
            <v>C</v>
          </cell>
          <cell r="AI618" t="str">
            <v>RCP</v>
          </cell>
          <cell r="AJ618" t="str">
            <v xml:space="preserve"> </v>
          </cell>
          <cell r="AK618">
            <v>42.148081007891889</v>
          </cell>
          <cell r="AL618">
            <v>138</v>
          </cell>
          <cell r="AM618">
            <v>3790</v>
          </cell>
          <cell r="AN618">
            <v>1.251563274171102</v>
          </cell>
          <cell r="AO618">
            <v>3.79</v>
          </cell>
        </row>
        <row r="619">
          <cell r="AE619">
            <v>173136</v>
          </cell>
          <cell r="AF619">
            <v>18</v>
          </cell>
          <cell r="AG619">
            <v>0</v>
          </cell>
          <cell r="AH619" t="str">
            <v>C</v>
          </cell>
          <cell r="AI619" t="str">
            <v>RCP</v>
          </cell>
          <cell r="AJ619" t="str">
            <v xml:space="preserve"> </v>
          </cell>
          <cell r="AK619">
            <v>65.00272000415886</v>
          </cell>
          <cell r="AL619">
            <v>133</v>
          </cell>
          <cell r="AM619">
            <v>3785</v>
          </cell>
          <cell r="AN619">
            <v>1.2531571633627141</v>
          </cell>
          <cell r="AO619">
            <v>3.7850000000000001</v>
          </cell>
        </row>
        <row r="620">
          <cell r="AE620">
            <v>114492</v>
          </cell>
          <cell r="AF620">
            <v>15</v>
          </cell>
          <cell r="AG620">
            <v>0</v>
          </cell>
          <cell r="AH620" t="str">
            <v>C</v>
          </cell>
          <cell r="AI620" t="str">
            <v>RCP</v>
          </cell>
          <cell r="AJ620" t="str">
            <v xml:space="preserve"> </v>
          </cell>
          <cell r="AK620">
            <v>43.682926580784269</v>
          </cell>
          <cell r="AL620">
            <v>82</v>
          </cell>
          <cell r="AM620">
            <v>3734</v>
          </cell>
          <cell r="AN620">
            <v>2.841630252734193</v>
          </cell>
          <cell r="AO620">
            <v>3.734</v>
          </cell>
        </row>
        <row r="621">
          <cell r="AE621">
            <v>147105</v>
          </cell>
          <cell r="AF621">
            <v>30</v>
          </cell>
          <cell r="AG621">
            <v>0</v>
          </cell>
          <cell r="AH621" t="str">
            <v>C</v>
          </cell>
          <cell r="AI621" t="str">
            <v>RCP</v>
          </cell>
          <cell r="AJ621" t="str">
            <v xml:space="preserve"> </v>
          </cell>
          <cell r="AK621">
            <v>115.376997554532</v>
          </cell>
          <cell r="AL621">
            <v>169</v>
          </cell>
          <cell r="AM621">
            <v>3821</v>
          </cell>
          <cell r="AN621">
            <v>0.57004891743997632</v>
          </cell>
          <cell r="AO621">
            <v>3.8210000000000002</v>
          </cell>
        </row>
        <row r="622">
          <cell r="AE622">
            <v>103622</v>
          </cell>
          <cell r="AF622">
            <v>15</v>
          </cell>
          <cell r="AG622">
            <v>0</v>
          </cell>
          <cell r="AH622" t="str">
            <v>C</v>
          </cell>
          <cell r="AI622" t="str">
            <v>RCP</v>
          </cell>
          <cell r="AJ622" t="str">
            <v xml:space="preserve"> </v>
          </cell>
          <cell r="AK622">
            <v>23.434681523807019</v>
          </cell>
          <cell r="AL622">
            <v>75</v>
          </cell>
          <cell r="AM622">
            <v>3727</v>
          </cell>
          <cell r="AN622">
            <v>2.5819903802154052</v>
          </cell>
          <cell r="AO622">
            <v>3.7269999999999999</v>
          </cell>
        </row>
        <row r="623">
          <cell r="AE623">
            <v>163593</v>
          </cell>
          <cell r="AF623">
            <v>60</v>
          </cell>
          <cell r="AG623">
            <v>0</v>
          </cell>
          <cell r="AH623" t="str">
            <v>C</v>
          </cell>
          <cell r="AI623" t="str">
            <v>RCP</v>
          </cell>
          <cell r="AJ623" t="str">
            <v xml:space="preserve"> </v>
          </cell>
          <cell r="AK623">
            <v>67.783688537911672</v>
          </cell>
          <cell r="AL623">
            <v>92</v>
          </cell>
          <cell r="AM623">
            <v>3744</v>
          </cell>
          <cell r="AN623">
            <v>2.84567098824084</v>
          </cell>
          <cell r="AO623">
            <v>3.7440000000000002</v>
          </cell>
        </row>
        <row r="624">
          <cell r="AE624">
            <v>179472</v>
          </cell>
          <cell r="AF624">
            <v>48</v>
          </cell>
          <cell r="AG624">
            <v>0</v>
          </cell>
          <cell r="AH624" t="str">
            <v>C</v>
          </cell>
          <cell r="AI624" t="str">
            <v>CMP</v>
          </cell>
          <cell r="AJ624" t="str">
            <v xml:space="preserve"> </v>
          </cell>
          <cell r="AK624">
            <v>16.261779367104779</v>
          </cell>
          <cell r="AL624">
            <v>147</v>
          </cell>
          <cell r="AM624">
            <v>3799</v>
          </cell>
          <cell r="AN624">
            <v>0.87872065412737721</v>
          </cell>
          <cell r="AO624">
            <v>3.7989999999999999</v>
          </cell>
        </row>
        <row r="625">
          <cell r="AE625">
            <v>25895</v>
          </cell>
          <cell r="AF625">
            <v>24</v>
          </cell>
          <cell r="AG625">
            <v>0</v>
          </cell>
          <cell r="AH625" t="str">
            <v>C</v>
          </cell>
          <cell r="AI625" t="str">
            <v>CMP</v>
          </cell>
          <cell r="AJ625" t="str">
            <v xml:space="preserve"> </v>
          </cell>
          <cell r="AK625">
            <v>202.64982648630101</v>
          </cell>
          <cell r="AL625">
            <v>143</v>
          </cell>
          <cell r="AM625">
            <v>3795</v>
          </cell>
          <cell r="AN625">
            <v>1.034587535162292</v>
          </cell>
          <cell r="AO625">
            <v>3.7949999999999999</v>
          </cell>
        </row>
        <row r="626">
          <cell r="AE626">
            <v>106192</v>
          </cell>
          <cell r="AF626">
            <v>54</v>
          </cell>
          <cell r="AG626">
            <v>0</v>
          </cell>
          <cell r="AH626" t="str">
            <v>C</v>
          </cell>
          <cell r="AI626" t="str">
            <v>CMP</v>
          </cell>
          <cell r="AJ626" t="str">
            <v xml:space="preserve"> </v>
          </cell>
          <cell r="AK626">
            <v>49.567204733030167</v>
          </cell>
          <cell r="AL626">
            <v>151</v>
          </cell>
          <cell r="AM626">
            <v>3803</v>
          </cell>
          <cell r="AN626">
            <v>0.82130985114485544</v>
          </cell>
          <cell r="AO626">
            <v>3.8029999999999999</v>
          </cell>
        </row>
        <row r="627">
          <cell r="AE627">
            <v>166512</v>
          </cell>
          <cell r="AF627">
            <v>15</v>
          </cell>
          <cell r="AG627">
            <v>0</v>
          </cell>
          <cell r="AH627" t="str">
            <v>C</v>
          </cell>
          <cell r="AI627" t="str">
            <v>RCP</v>
          </cell>
          <cell r="AJ627" t="str">
            <v xml:space="preserve"> </v>
          </cell>
          <cell r="AK627">
            <v>25.526864004789459</v>
          </cell>
          <cell r="AL627">
            <v>125</v>
          </cell>
          <cell r="AM627">
            <v>3777</v>
          </cell>
          <cell r="AN627">
            <v>1.665560402025936</v>
          </cell>
          <cell r="AO627">
            <v>3.7770000000000001</v>
          </cell>
        </row>
        <row r="628">
          <cell r="AE628">
            <v>202727</v>
          </cell>
          <cell r="AF628">
            <v>48</v>
          </cell>
          <cell r="AG628">
            <v>0</v>
          </cell>
          <cell r="AH628" t="str">
            <v>C</v>
          </cell>
          <cell r="AI628" t="str">
            <v>RCP</v>
          </cell>
          <cell r="AJ628" t="str">
            <v xml:space="preserve"> </v>
          </cell>
          <cell r="AK628">
            <v>102.75786430901729</v>
          </cell>
          <cell r="AL628">
            <v>141</v>
          </cell>
          <cell r="AM628">
            <v>3793</v>
          </cell>
          <cell r="AN628">
            <v>1.1236244671279889</v>
          </cell>
          <cell r="AO628">
            <v>3.7930000000000001</v>
          </cell>
        </row>
        <row r="629">
          <cell r="AE629">
            <v>131217</v>
          </cell>
          <cell r="AF629">
            <v>15</v>
          </cell>
          <cell r="AG629">
            <v>0</v>
          </cell>
          <cell r="AH629" t="str">
            <v>C</v>
          </cell>
          <cell r="AI629" t="str">
            <v>RCP</v>
          </cell>
          <cell r="AJ629" t="str">
            <v xml:space="preserve"> </v>
          </cell>
          <cell r="AK629">
            <v>110.2294318464661</v>
          </cell>
          <cell r="AL629">
            <v>74</v>
          </cell>
          <cell r="AM629">
            <v>3726</v>
          </cell>
          <cell r="AN629">
            <v>2.5845595025149288</v>
          </cell>
          <cell r="AO629">
            <v>3.726</v>
          </cell>
        </row>
        <row r="630">
          <cell r="AE630">
            <v>53866</v>
          </cell>
          <cell r="AF630">
            <v>36</v>
          </cell>
          <cell r="AG630">
            <v>0</v>
          </cell>
          <cell r="AH630" t="str">
            <v>C</v>
          </cell>
          <cell r="AI630" t="str">
            <v>RCP</v>
          </cell>
          <cell r="AJ630" t="str">
            <v xml:space="preserve"> </v>
          </cell>
          <cell r="AK630">
            <v>41.503499526675753</v>
          </cell>
          <cell r="AL630">
            <v>105</v>
          </cell>
          <cell r="AM630">
            <v>3757</v>
          </cell>
          <cell r="AN630">
            <v>2.638704213655013</v>
          </cell>
          <cell r="AO630">
            <v>3.7570000000000001</v>
          </cell>
        </row>
        <row r="631">
          <cell r="AE631">
            <v>77736</v>
          </cell>
          <cell r="AF631">
            <v>18</v>
          </cell>
          <cell r="AG631">
            <v>0</v>
          </cell>
          <cell r="AH631" t="str">
            <v>C</v>
          </cell>
          <cell r="AI631" t="str">
            <v>RCP</v>
          </cell>
          <cell r="AJ631" t="str">
            <v xml:space="preserve"> </v>
          </cell>
          <cell r="AK631">
            <v>30.312237224053881</v>
          </cell>
          <cell r="AL631">
            <v>89</v>
          </cell>
          <cell r="AM631">
            <v>3741</v>
          </cell>
          <cell r="AN631">
            <v>3.0674546907737001</v>
          </cell>
          <cell r="AO631">
            <v>3.7410000000000001</v>
          </cell>
        </row>
        <row r="632">
          <cell r="AE632">
            <v>93611</v>
          </cell>
          <cell r="AF632">
            <v>36</v>
          </cell>
          <cell r="AG632">
            <v>0</v>
          </cell>
          <cell r="AH632" t="str">
            <v>C</v>
          </cell>
          <cell r="AI632" t="str">
            <v>CMP</v>
          </cell>
          <cell r="AJ632" t="str">
            <v xml:space="preserve"> </v>
          </cell>
          <cell r="AK632">
            <v>259.51623421064721</v>
          </cell>
          <cell r="AL632">
            <v>84</v>
          </cell>
          <cell r="AM632">
            <v>3736</v>
          </cell>
          <cell r="AN632">
            <v>2.9541252272513501</v>
          </cell>
          <cell r="AO632">
            <v>3.7360000000000002</v>
          </cell>
        </row>
        <row r="633">
          <cell r="AE633">
            <v>109699</v>
          </cell>
          <cell r="AF633">
            <v>36</v>
          </cell>
          <cell r="AG633">
            <v>0</v>
          </cell>
          <cell r="AH633" t="str">
            <v>C</v>
          </cell>
          <cell r="AI633" t="str">
            <v>RCP</v>
          </cell>
          <cell r="AJ633" t="str">
            <v xml:space="preserve"> </v>
          </cell>
          <cell r="AK633">
            <v>100.7353367077917</v>
          </cell>
          <cell r="AL633">
            <v>74</v>
          </cell>
          <cell r="AM633">
            <v>3726</v>
          </cell>
          <cell r="AN633">
            <v>2.5845595025149288</v>
          </cell>
          <cell r="AO633">
            <v>3.726</v>
          </cell>
        </row>
        <row r="634">
          <cell r="AE634">
            <v>125189</v>
          </cell>
          <cell r="AF634">
            <v>30</v>
          </cell>
          <cell r="AG634">
            <v>0</v>
          </cell>
          <cell r="AH634" t="str">
            <v>C</v>
          </cell>
          <cell r="AI634" t="str">
            <v>CMP</v>
          </cell>
          <cell r="AJ634" t="str">
            <v xml:space="preserve"> </v>
          </cell>
          <cell r="AK634">
            <v>105.92515452787779</v>
          </cell>
          <cell r="AL634">
            <v>113</v>
          </cell>
          <cell r="AM634">
            <v>3765</v>
          </cell>
          <cell r="AN634">
            <v>2.2841886714015511</v>
          </cell>
          <cell r="AO634">
            <v>3.7650000000000001</v>
          </cell>
        </row>
        <row r="635">
          <cell r="AE635">
            <v>172041</v>
          </cell>
          <cell r="AF635">
            <v>15</v>
          </cell>
          <cell r="AG635">
            <v>0</v>
          </cell>
          <cell r="AH635" t="str">
            <v>C</v>
          </cell>
          <cell r="AI635" t="str">
            <v>RCP</v>
          </cell>
          <cell r="AJ635" t="str">
            <v xml:space="preserve"> </v>
          </cell>
          <cell r="AK635">
            <v>18.938087601767329</v>
          </cell>
          <cell r="AL635">
            <v>146</v>
          </cell>
          <cell r="AM635">
            <v>3798</v>
          </cell>
          <cell r="AN635">
            <v>0.84481801309127469</v>
          </cell>
          <cell r="AO635">
            <v>3.798</v>
          </cell>
        </row>
        <row r="636">
          <cell r="AE636">
            <v>41355</v>
          </cell>
          <cell r="AF636">
            <v>42</v>
          </cell>
          <cell r="AG636">
            <v>0</v>
          </cell>
          <cell r="AH636" t="str">
            <v>C</v>
          </cell>
          <cell r="AI636" t="str">
            <v>RCP</v>
          </cell>
          <cell r="AJ636" t="str">
            <v xml:space="preserve"> </v>
          </cell>
          <cell r="AK636">
            <v>72.554201697126757</v>
          </cell>
          <cell r="AL636">
            <v>69</v>
          </cell>
          <cell r="AM636">
            <v>3721</v>
          </cell>
          <cell r="AN636">
            <v>2.887196172622251</v>
          </cell>
          <cell r="AO636">
            <v>3.7210000000000001</v>
          </cell>
        </row>
        <row r="637">
          <cell r="AE637">
            <v>12813</v>
          </cell>
          <cell r="AF637">
            <v>60</v>
          </cell>
          <cell r="AG637">
            <v>0</v>
          </cell>
          <cell r="AH637" t="str">
            <v>C</v>
          </cell>
          <cell r="AI637" t="str">
            <v>RCP</v>
          </cell>
          <cell r="AJ637" t="str">
            <v xml:space="preserve"> </v>
          </cell>
          <cell r="AK637">
            <v>26.015960402477742</v>
          </cell>
          <cell r="AL637">
            <v>60</v>
          </cell>
          <cell r="AM637">
            <v>3712</v>
          </cell>
          <cell r="AN637">
            <v>2.6410418863263958</v>
          </cell>
          <cell r="AO637">
            <v>3.7120000000000002</v>
          </cell>
        </row>
        <row r="638">
          <cell r="AE638">
            <v>149307</v>
          </cell>
          <cell r="AF638">
            <v>24</v>
          </cell>
          <cell r="AG638">
            <v>0</v>
          </cell>
          <cell r="AH638" t="str">
            <v>C</v>
          </cell>
          <cell r="AI638" t="str">
            <v>RCP</v>
          </cell>
          <cell r="AJ638" t="str">
            <v xml:space="preserve"> </v>
          </cell>
          <cell r="AK638">
            <v>38.586467128943198</v>
          </cell>
          <cell r="AL638">
            <v>97</v>
          </cell>
          <cell r="AM638">
            <v>3749</v>
          </cell>
          <cell r="AN638">
            <v>2.710817244616897</v>
          </cell>
          <cell r="AO638">
            <v>3.7490000000000001</v>
          </cell>
        </row>
        <row r="639">
          <cell r="AE639">
            <v>70453</v>
          </cell>
          <cell r="AF639">
            <v>15</v>
          </cell>
          <cell r="AG639">
            <v>0</v>
          </cell>
          <cell r="AH639" t="str">
            <v>C</v>
          </cell>
          <cell r="AI639" t="str">
            <v>RCP</v>
          </cell>
          <cell r="AJ639" t="str">
            <v xml:space="preserve"> </v>
          </cell>
          <cell r="AK639">
            <v>114.4033663198278</v>
          </cell>
          <cell r="AL639">
            <v>138</v>
          </cell>
          <cell r="AM639">
            <v>3790</v>
          </cell>
          <cell r="AN639">
            <v>1.251563274171102</v>
          </cell>
          <cell r="AO639">
            <v>3.79</v>
          </cell>
        </row>
        <row r="640">
          <cell r="AE640">
            <v>111862</v>
          </cell>
          <cell r="AF640">
            <v>18</v>
          </cell>
          <cell r="AG640">
            <v>0</v>
          </cell>
          <cell r="AH640" t="str">
            <v>C</v>
          </cell>
          <cell r="AI640" t="str">
            <v>RCP</v>
          </cell>
          <cell r="AJ640" t="str">
            <v xml:space="preserve"> </v>
          </cell>
          <cell r="AK640">
            <v>104.8315189577433</v>
          </cell>
          <cell r="AL640">
            <v>145</v>
          </cell>
          <cell r="AM640">
            <v>3797</v>
          </cell>
          <cell r="AN640">
            <v>0.90337236643616425</v>
          </cell>
          <cell r="AO640">
            <v>3.7970000000000002</v>
          </cell>
        </row>
        <row r="641">
          <cell r="AE641">
            <v>152339</v>
          </cell>
          <cell r="AF641">
            <v>18</v>
          </cell>
          <cell r="AG641">
            <v>0</v>
          </cell>
          <cell r="AH641" t="str">
            <v>C</v>
          </cell>
          <cell r="AI641" t="str">
            <v>RCP</v>
          </cell>
          <cell r="AJ641" t="str">
            <v xml:space="preserve"> </v>
          </cell>
          <cell r="AK641">
            <v>231.63956382436689</v>
          </cell>
          <cell r="AL641">
            <v>122</v>
          </cell>
          <cell r="AM641">
            <v>3774</v>
          </cell>
          <cell r="AN641">
            <v>1.656801084432554</v>
          </cell>
          <cell r="AO641">
            <v>3.774</v>
          </cell>
        </row>
        <row r="642">
          <cell r="AE642">
            <v>152194</v>
          </cell>
          <cell r="AF642">
            <v>54</v>
          </cell>
          <cell r="AG642">
            <v>0</v>
          </cell>
          <cell r="AH642" t="str">
            <v>C</v>
          </cell>
          <cell r="AI642" t="str">
            <v>CMP</v>
          </cell>
          <cell r="AJ642" t="str">
            <v xml:space="preserve"> </v>
          </cell>
          <cell r="AK642">
            <v>249.41335561229201</v>
          </cell>
          <cell r="AL642">
            <v>106</v>
          </cell>
          <cell r="AM642">
            <v>3758</v>
          </cell>
          <cell r="AN642">
            <v>2.6076677982154499</v>
          </cell>
          <cell r="AO642">
            <v>3.758</v>
          </cell>
        </row>
        <row r="643">
          <cell r="AE643">
            <v>137817</v>
          </cell>
          <cell r="AF643">
            <v>60</v>
          </cell>
          <cell r="AG643">
            <v>0</v>
          </cell>
          <cell r="AH643" t="str">
            <v>C</v>
          </cell>
          <cell r="AI643" t="str">
            <v>RCP</v>
          </cell>
          <cell r="AJ643" t="str">
            <v xml:space="preserve"> </v>
          </cell>
          <cell r="AK643">
            <v>105.9462757800828</v>
          </cell>
          <cell r="AL643">
            <v>126</v>
          </cell>
          <cell r="AM643">
            <v>3778</v>
          </cell>
          <cell r="AN643">
            <v>1.4836889631993699</v>
          </cell>
          <cell r="AO643">
            <v>3.778</v>
          </cell>
        </row>
        <row r="644">
          <cell r="AE644">
            <v>156135</v>
          </cell>
          <cell r="AF644">
            <v>24</v>
          </cell>
          <cell r="AG644">
            <v>0</v>
          </cell>
          <cell r="AH644" t="str">
            <v>C</v>
          </cell>
          <cell r="AI644" t="str">
            <v>RCP</v>
          </cell>
          <cell r="AJ644" t="str">
            <v xml:space="preserve"> </v>
          </cell>
          <cell r="AK644">
            <v>106.3671940326048</v>
          </cell>
          <cell r="AL644">
            <v>239</v>
          </cell>
          <cell r="AM644">
            <v>3891</v>
          </cell>
          <cell r="AN644">
            <v>0.28892890335851013</v>
          </cell>
          <cell r="AO644">
            <v>3.891</v>
          </cell>
        </row>
        <row r="645">
          <cell r="AE645">
            <v>54084</v>
          </cell>
          <cell r="AF645">
            <v>36</v>
          </cell>
          <cell r="AG645">
            <v>0</v>
          </cell>
          <cell r="AH645" t="str">
            <v>C</v>
          </cell>
          <cell r="AI645" t="str">
            <v>RCP</v>
          </cell>
          <cell r="AJ645" t="str">
            <v xml:space="preserve"> </v>
          </cell>
          <cell r="AK645">
            <v>28.401419699517309</v>
          </cell>
          <cell r="AL645">
            <v>68</v>
          </cell>
          <cell r="AM645">
            <v>3720</v>
          </cell>
          <cell r="AN645">
            <v>2.8463563107055538</v>
          </cell>
          <cell r="AO645">
            <v>3.72</v>
          </cell>
        </row>
        <row r="646">
          <cell r="AE646">
            <v>80630</v>
          </cell>
          <cell r="AF646">
            <v>15</v>
          </cell>
          <cell r="AG646">
            <v>0</v>
          </cell>
          <cell r="AH646" t="str">
            <v>C</v>
          </cell>
          <cell r="AI646" t="str">
            <v>RCP</v>
          </cell>
          <cell r="AJ646" t="str">
            <v xml:space="preserve"> </v>
          </cell>
          <cell r="AK646">
            <v>49.54091767845371</v>
          </cell>
          <cell r="AL646">
            <v>171</v>
          </cell>
          <cell r="AM646">
            <v>3823</v>
          </cell>
          <cell r="AN646">
            <v>0.55052669424094347</v>
          </cell>
          <cell r="AO646">
            <v>3.823</v>
          </cell>
        </row>
        <row r="647">
          <cell r="AE647">
            <v>22217</v>
          </cell>
          <cell r="AF647">
            <v>24</v>
          </cell>
          <cell r="AG647">
            <v>0</v>
          </cell>
          <cell r="AH647" t="str">
            <v>C</v>
          </cell>
          <cell r="AI647" t="str">
            <v>RCP</v>
          </cell>
          <cell r="AJ647" t="str">
            <v xml:space="preserve"> </v>
          </cell>
          <cell r="AK647">
            <v>33.341479216381288</v>
          </cell>
          <cell r="AL647">
            <v>86</v>
          </cell>
          <cell r="AM647">
            <v>3738</v>
          </cell>
          <cell r="AN647">
            <v>2.8866153359358151</v>
          </cell>
          <cell r="AO647">
            <v>3.738</v>
          </cell>
        </row>
        <row r="648">
          <cell r="AE648">
            <v>41120</v>
          </cell>
          <cell r="AF648">
            <v>15</v>
          </cell>
          <cell r="AG648">
            <v>0</v>
          </cell>
          <cell r="AH648" t="str">
            <v>C</v>
          </cell>
          <cell r="AI648" t="str">
            <v>RCP</v>
          </cell>
          <cell r="AJ648" t="str">
            <v xml:space="preserve"> </v>
          </cell>
          <cell r="AK648">
            <v>80.153115312194544</v>
          </cell>
          <cell r="AL648">
            <v>105</v>
          </cell>
          <cell r="AM648">
            <v>3757</v>
          </cell>
          <cell r="AN648">
            <v>2.638704213655013</v>
          </cell>
          <cell r="AO648">
            <v>3.7570000000000001</v>
          </cell>
        </row>
        <row r="649">
          <cell r="AE649">
            <v>162380</v>
          </cell>
          <cell r="AF649">
            <v>18</v>
          </cell>
          <cell r="AG649">
            <v>0</v>
          </cell>
          <cell r="AH649" t="str">
            <v>C</v>
          </cell>
          <cell r="AI649" t="str">
            <v>RCP</v>
          </cell>
          <cell r="AJ649" t="str">
            <v xml:space="preserve"> </v>
          </cell>
          <cell r="AK649">
            <v>174.18497481018071</v>
          </cell>
          <cell r="AL649">
            <v>139</v>
          </cell>
          <cell r="AM649">
            <v>3791</v>
          </cell>
          <cell r="AN649">
            <v>1.2654627449118689</v>
          </cell>
          <cell r="AO649">
            <v>3.7909999999999999</v>
          </cell>
        </row>
        <row r="650">
          <cell r="AE650">
            <v>114607</v>
          </cell>
          <cell r="AF650">
            <v>30</v>
          </cell>
          <cell r="AG650">
            <v>0</v>
          </cell>
          <cell r="AH650" t="str">
            <v>C</v>
          </cell>
          <cell r="AI650" t="str">
            <v>RCP</v>
          </cell>
          <cell r="AJ650" t="str">
            <v xml:space="preserve"> </v>
          </cell>
          <cell r="AK650">
            <v>203.0994702149259</v>
          </cell>
          <cell r="AL650">
            <v>95</v>
          </cell>
          <cell r="AM650">
            <v>3747</v>
          </cell>
          <cell r="AN650">
            <v>2.6400286054542041</v>
          </cell>
          <cell r="AO650">
            <v>3.7469999999999999</v>
          </cell>
        </row>
        <row r="651">
          <cell r="AE651">
            <v>107719</v>
          </cell>
          <cell r="AF651">
            <v>30</v>
          </cell>
          <cell r="AG651">
            <v>0</v>
          </cell>
          <cell r="AH651" t="str">
            <v>C</v>
          </cell>
          <cell r="AI651" t="str">
            <v>RCP</v>
          </cell>
          <cell r="AJ651" t="str">
            <v xml:space="preserve"> </v>
          </cell>
          <cell r="AK651">
            <v>166.8584375865525</v>
          </cell>
          <cell r="AL651">
            <v>64</v>
          </cell>
          <cell r="AM651">
            <v>3716</v>
          </cell>
          <cell r="AN651">
            <v>2.787402167460832</v>
          </cell>
          <cell r="AO651">
            <v>3.7160000000000002</v>
          </cell>
        </row>
        <row r="652">
          <cell r="AE652">
            <v>109314</v>
          </cell>
          <cell r="AF652">
            <v>48</v>
          </cell>
          <cell r="AG652">
            <v>0</v>
          </cell>
          <cell r="AH652" t="str">
            <v>C</v>
          </cell>
          <cell r="AI652" t="str">
            <v>RCP</v>
          </cell>
          <cell r="AJ652" t="str">
            <v xml:space="preserve"> </v>
          </cell>
          <cell r="AK652">
            <v>24.755444659755511</v>
          </cell>
          <cell r="AL652">
            <v>159</v>
          </cell>
          <cell r="AM652">
            <v>3811</v>
          </cell>
          <cell r="AN652">
            <v>0.69108670128173344</v>
          </cell>
          <cell r="AO652">
            <v>3.8109999999999999</v>
          </cell>
        </row>
        <row r="653">
          <cell r="AE653">
            <v>25692</v>
          </cell>
          <cell r="AF653">
            <v>15</v>
          </cell>
          <cell r="AG653">
            <v>0</v>
          </cell>
          <cell r="AH653" t="str">
            <v>C</v>
          </cell>
          <cell r="AI653" t="str">
            <v>RCP</v>
          </cell>
          <cell r="AJ653" t="str">
            <v xml:space="preserve"> </v>
          </cell>
          <cell r="AK653">
            <v>89.540670000280883</v>
          </cell>
          <cell r="AL653">
            <v>42</v>
          </cell>
          <cell r="AM653">
            <v>3694</v>
          </cell>
          <cell r="AN653">
            <v>2.099638798856835</v>
          </cell>
          <cell r="AO653">
            <v>3.694</v>
          </cell>
        </row>
        <row r="654">
          <cell r="AE654">
            <v>198233</v>
          </cell>
          <cell r="AF654">
            <v>0</v>
          </cell>
          <cell r="AG654">
            <v>0</v>
          </cell>
          <cell r="AH654" t="str">
            <v>C</v>
          </cell>
          <cell r="AI654" t="str">
            <v>RCP</v>
          </cell>
          <cell r="AJ654" t="str">
            <v xml:space="preserve"> </v>
          </cell>
          <cell r="AK654">
            <v>60.993354453940661</v>
          </cell>
          <cell r="AL654">
            <v>116</v>
          </cell>
          <cell r="AM654">
            <v>3768</v>
          </cell>
          <cell r="AN654">
            <v>2.0736510600263811</v>
          </cell>
          <cell r="AO654">
            <v>3.7679999999999998</v>
          </cell>
        </row>
        <row r="655">
          <cell r="AE655">
            <v>171240</v>
          </cell>
          <cell r="AF655">
            <v>24</v>
          </cell>
          <cell r="AG655">
            <v>0</v>
          </cell>
          <cell r="AH655" t="str">
            <v>C</v>
          </cell>
          <cell r="AI655" t="str">
            <v>RCP</v>
          </cell>
          <cell r="AJ655" t="str">
            <v xml:space="preserve"> </v>
          </cell>
          <cell r="AK655">
            <v>113.0821869180039</v>
          </cell>
          <cell r="AL655">
            <v>136</v>
          </cell>
          <cell r="AM655">
            <v>3788</v>
          </cell>
          <cell r="AN655">
            <v>1.2834237559804511</v>
          </cell>
          <cell r="AO655">
            <v>3.7879999999999998</v>
          </cell>
        </row>
        <row r="656">
          <cell r="AE656">
            <v>78622</v>
          </cell>
          <cell r="AF656">
            <v>15</v>
          </cell>
          <cell r="AG656">
            <v>0</v>
          </cell>
          <cell r="AH656" t="str">
            <v>C</v>
          </cell>
          <cell r="AI656" t="str">
            <v>RCP</v>
          </cell>
          <cell r="AJ656" t="str">
            <v xml:space="preserve"> </v>
          </cell>
          <cell r="AK656">
            <v>29.5184989832841</v>
          </cell>
          <cell r="AL656">
            <v>27</v>
          </cell>
          <cell r="AM656">
            <v>3679</v>
          </cell>
          <cell r="AN656">
            <v>1.1725147955223709</v>
          </cell>
          <cell r="AO656">
            <v>3.6789999999999998</v>
          </cell>
        </row>
        <row r="657">
          <cell r="AE657">
            <v>161641</v>
          </cell>
          <cell r="AF657">
            <v>15</v>
          </cell>
          <cell r="AG657">
            <v>0</v>
          </cell>
          <cell r="AH657" t="str">
            <v>C</v>
          </cell>
          <cell r="AI657" t="str">
            <v>RCP</v>
          </cell>
          <cell r="AJ657" t="str">
            <v xml:space="preserve"> </v>
          </cell>
          <cell r="AK657">
            <v>57.960865283062873</v>
          </cell>
          <cell r="AL657">
            <v>113</v>
          </cell>
          <cell r="AM657">
            <v>3765</v>
          </cell>
          <cell r="AN657">
            <v>2.2841886714015511</v>
          </cell>
          <cell r="AO657">
            <v>3.7650000000000001</v>
          </cell>
        </row>
        <row r="658">
          <cell r="AE658">
            <v>161169</v>
          </cell>
          <cell r="AF658">
            <v>42</v>
          </cell>
          <cell r="AG658">
            <v>0</v>
          </cell>
          <cell r="AH658" t="str">
            <v>C</v>
          </cell>
          <cell r="AI658" t="str">
            <v>CMP</v>
          </cell>
          <cell r="AJ658" t="str">
            <v xml:space="preserve"> </v>
          </cell>
          <cell r="AK658">
            <v>38.092173591684677</v>
          </cell>
          <cell r="AL658">
            <v>83</v>
          </cell>
          <cell r="AM658">
            <v>3735</v>
          </cell>
          <cell r="AN658">
            <v>2.9704303139563519</v>
          </cell>
          <cell r="AO658">
            <v>3.7349999999999999</v>
          </cell>
        </row>
        <row r="659">
          <cell r="AE659">
            <v>154374</v>
          </cell>
          <cell r="AF659">
            <v>18</v>
          </cell>
          <cell r="AG659">
            <v>0</v>
          </cell>
          <cell r="AH659" t="str">
            <v>C</v>
          </cell>
          <cell r="AI659" t="str">
            <v>RCP</v>
          </cell>
          <cell r="AJ659" t="str">
            <v xml:space="preserve"> </v>
          </cell>
          <cell r="AK659">
            <v>197.14203742289521</v>
          </cell>
          <cell r="AL659">
            <v>141</v>
          </cell>
          <cell r="AM659">
            <v>3793</v>
          </cell>
          <cell r="AN659">
            <v>1.1236244671279889</v>
          </cell>
          <cell r="AO659">
            <v>3.7930000000000001</v>
          </cell>
        </row>
        <row r="660">
          <cell r="AE660">
            <v>47817</v>
          </cell>
          <cell r="AF660">
            <v>15</v>
          </cell>
          <cell r="AG660">
            <v>0</v>
          </cell>
          <cell r="AH660" t="str">
            <v>C</v>
          </cell>
          <cell r="AI660" t="str">
            <v>RCP</v>
          </cell>
          <cell r="AJ660" t="str">
            <v xml:space="preserve"> </v>
          </cell>
          <cell r="AK660">
            <v>40.108415598450222</v>
          </cell>
          <cell r="AL660">
            <v>108</v>
          </cell>
          <cell r="AM660">
            <v>3760</v>
          </cell>
          <cell r="AN660">
            <v>2.6037787844648759</v>
          </cell>
          <cell r="AO660">
            <v>3.76</v>
          </cell>
        </row>
        <row r="661">
          <cell r="AE661">
            <v>101354</v>
          </cell>
          <cell r="AF661">
            <v>72</v>
          </cell>
          <cell r="AG661">
            <v>0</v>
          </cell>
          <cell r="AH661" t="str">
            <v>C</v>
          </cell>
          <cell r="AI661" t="str">
            <v>RCP</v>
          </cell>
          <cell r="AJ661" t="str">
            <v xml:space="preserve"> </v>
          </cell>
          <cell r="AK661">
            <v>58.219386577745908</v>
          </cell>
          <cell r="AL661">
            <v>68</v>
          </cell>
          <cell r="AM661">
            <v>3720</v>
          </cell>
          <cell r="AN661">
            <v>2.8463563107055538</v>
          </cell>
          <cell r="AO661">
            <v>3.72</v>
          </cell>
        </row>
        <row r="662">
          <cell r="AE662">
            <v>193800</v>
          </cell>
          <cell r="AF662">
            <v>24</v>
          </cell>
          <cell r="AG662">
            <v>0</v>
          </cell>
          <cell r="AH662" t="str">
            <v>C</v>
          </cell>
          <cell r="AI662" t="str">
            <v>RCP</v>
          </cell>
          <cell r="AJ662" t="str">
            <v xml:space="preserve"> </v>
          </cell>
          <cell r="AK662">
            <v>131.284136584706</v>
          </cell>
          <cell r="AL662">
            <v>119</v>
          </cell>
          <cell r="AM662">
            <v>3771</v>
          </cell>
          <cell r="AN662">
            <v>1.8557537568534861</v>
          </cell>
          <cell r="AO662">
            <v>3.7709999999999999</v>
          </cell>
        </row>
        <row r="663">
          <cell r="AE663">
            <v>137810</v>
          </cell>
          <cell r="AF663">
            <v>72</v>
          </cell>
          <cell r="AG663">
            <v>0</v>
          </cell>
          <cell r="AH663" t="str">
            <v>C</v>
          </cell>
          <cell r="AI663" t="str">
            <v>CMP</v>
          </cell>
          <cell r="AJ663" t="str">
            <v xml:space="preserve"> </v>
          </cell>
          <cell r="AK663">
            <v>75.038657930697966</v>
          </cell>
          <cell r="AL663">
            <v>98</v>
          </cell>
          <cell r="AM663">
            <v>3750</v>
          </cell>
          <cell r="AN663">
            <v>2.696141713936878</v>
          </cell>
          <cell r="AO663">
            <v>3.75</v>
          </cell>
        </row>
        <row r="664">
          <cell r="AE664">
            <v>153304</v>
          </cell>
          <cell r="AF664">
            <v>24</v>
          </cell>
          <cell r="AG664">
            <v>0</v>
          </cell>
          <cell r="AH664" t="str">
            <v>C</v>
          </cell>
          <cell r="AI664" t="str">
            <v>RCP</v>
          </cell>
          <cell r="AJ664" t="str">
            <v xml:space="preserve"> </v>
          </cell>
          <cell r="AK664">
            <v>49.308624386925693</v>
          </cell>
          <cell r="AL664">
            <v>169</v>
          </cell>
          <cell r="AM664">
            <v>3821</v>
          </cell>
          <cell r="AN664">
            <v>0.57004891743997632</v>
          </cell>
          <cell r="AO664">
            <v>3.8210000000000002</v>
          </cell>
        </row>
        <row r="665">
          <cell r="AE665">
            <v>13076</v>
          </cell>
          <cell r="AF665">
            <v>54</v>
          </cell>
          <cell r="AG665">
            <v>0</v>
          </cell>
          <cell r="AH665" t="str">
            <v>C</v>
          </cell>
          <cell r="AI665" t="str">
            <v>RCP</v>
          </cell>
          <cell r="AJ665" t="str">
            <v xml:space="preserve"> </v>
          </cell>
          <cell r="AK665">
            <v>72.482916394706066</v>
          </cell>
          <cell r="AL665">
            <v>231</v>
          </cell>
          <cell r="AM665">
            <v>3883</v>
          </cell>
          <cell r="AN665">
            <v>0.27721556943981801</v>
          </cell>
          <cell r="AO665">
            <v>3.883</v>
          </cell>
        </row>
        <row r="666">
          <cell r="AE666">
            <v>144621</v>
          </cell>
          <cell r="AF666">
            <v>24</v>
          </cell>
          <cell r="AG666">
            <v>0</v>
          </cell>
          <cell r="AH666" t="str">
            <v>C</v>
          </cell>
          <cell r="AI666" t="str">
            <v>RCP</v>
          </cell>
          <cell r="AJ666" t="str">
            <v xml:space="preserve"> </v>
          </cell>
          <cell r="AK666">
            <v>192.1771858609018</v>
          </cell>
          <cell r="AL666">
            <v>174</v>
          </cell>
          <cell r="AM666">
            <v>3826</v>
          </cell>
          <cell r="AN666">
            <v>0.6129978084790082</v>
          </cell>
          <cell r="AO666">
            <v>3.8260000000000001</v>
          </cell>
        </row>
        <row r="667">
          <cell r="AE667">
            <v>89564</v>
          </cell>
          <cell r="AF667">
            <v>60</v>
          </cell>
          <cell r="AG667">
            <v>0</v>
          </cell>
          <cell r="AH667" t="str">
            <v>C</v>
          </cell>
          <cell r="AI667" t="str">
            <v>RCP</v>
          </cell>
          <cell r="AJ667" t="str">
            <v xml:space="preserve"> </v>
          </cell>
          <cell r="AK667">
            <v>95.670039375450543</v>
          </cell>
          <cell r="AL667">
            <v>141</v>
          </cell>
          <cell r="AM667">
            <v>3793</v>
          </cell>
          <cell r="AN667">
            <v>1.1236244671279889</v>
          </cell>
          <cell r="AO667">
            <v>3.7930000000000001</v>
          </cell>
        </row>
        <row r="668">
          <cell r="AE668">
            <v>15511</v>
          </cell>
          <cell r="AF668">
            <v>12</v>
          </cell>
          <cell r="AG668">
            <v>0</v>
          </cell>
          <cell r="AH668" t="str">
            <v>C</v>
          </cell>
          <cell r="AI668" t="str">
            <v>RCP</v>
          </cell>
          <cell r="AJ668" t="str">
            <v xml:space="preserve"> </v>
          </cell>
          <cell r="AK668">
            <v>20.446969066366819</v>
          </cell>
          <cell r="AL668">
            <v>99</v>
          </cell>
          <cell r="AM668">
            <v>3751</v>
          </cell>
          <cell r="AN668">
            <v>2.9108103654066668</v>
          </cell>
          <cell r="AO668">
            <v>3.7509999999999999</v>
          </cell>
        </row>
        <row r="669">
          <cell r="AE669">
            <v>151323</v>
          </cell>
          <cell r="AF669">
            <v>15</v>
          </cell>
          <cell r="AG669">
            <v>0</v>
          </cell>
          <cell r="AH669" t="str">
            <v>C</v>
          </cell>
          <cell r="AI669" t="str">
            <v>VCP</v>
          </cell>
          <cell r="AJ669" t="str">
            <v xml:space="preserve"> </v>
          </cell>
          <cell r="AK669">
            <v>213.22761684501961</v>
          </cell>
          <cell r="AL669">
            <v>52</v>
          </cell>
          <cell r="AM669">
            <v>3704</v>
          </cell>
          <cell r="AN669">
            <v>2.4689217160068919</v>
          </cell>
          <cell r="AO669">
            <v>3.7040000000000002</v>
          </cell>
        </row>
        <row r="670">
          <cell r="AE670">
            <v>105947</v>
          </cell>
          <cell r="AF670">
            <v>30</v>
          </cell>
          <cell r="AG670">
            <v>0</v>
          </cell>
          <cell r="AH670" t="str">
            <v>C</v>
          </cell>
          <cell r="AI670" t="str">
            <v>RCP</v>
          </cell>
          <cell r="AJ670" t="str">
            <v xml:space="preserve"> </v>
          </cell>
          <cell r="AK670">
            <v>108.3465205042306</v>
          </cell>
          <cell r="AL670">
            <v>141</v>
          </cell>
          <cell r="AM670">
            <v>3793</v>
          </cell>
          <cell r="AN670">
            <v>1.1236244671279889</v>
          </cell>
          <cell r="AO670">
            <v>3.7930000000000001</v>
          </cell>
        </row>
        <row r="671">
          <cell r="AE671">
            <v>18226</v>
          </cell>
          <cell r="AF671">
            <v>15</v>
          </cell>
          <cell r="AG671">
            <v>0</v>
          </cell>
          <cell r="AH671" t="str">
            <v>C</v>
          </cell>
          <cell r="AI671" t="str">
            <v>RCP</v>
          </cell>
          <cell r="AJ671" t="str">
            <v xml:space="preserve"> </v>
          </cell>
          <cell r="AK671">
            <v>49.375551988468452</v>
          </cell>
          <cell r="AL671">
            <v>86</v>
          </cell>
          <cell r="AM671">
            <v>3738</v>
          </cell>
          <cell r="AN671">
            <v>2.8866153359358151</v>
          </cell>
          <cell r="AO671">
            <v>3.738</v>
          </cell>
        </row>
        <row r="672">
          <cell r="AE672">
            <v>109961</v>
          </cell>
          <cell r="AF672">
            <v>15</v>
          </cell>
          <cell r="AG672">
            <v>0</v>
          </cell>
          <cell r="AH672" t="str">
            <v>C</v>
          </cell>
          <cell r="AI672" t="str">
            <v>RCP</v>
          </cell>
          <cell r="AJ672" t="str">
            <v xml:space="preserve"> </v>
          </cell>
          <cell r="AK672">
            <v>30.896242125869421</v>
          </cell>
          <cell r="AL672">
            <v>53</v>
          </cell>
          <cell r="AM672">
            <v>3705</v>
          </cell>
          <cell r="AN672">
            <v>2.3797356888231169</v>
          </cell>
          <cell r="AO672">
            <v>3.7050000000000001</v>
          </cell>
        </row>
        <row r="673">
          <cell r="AE673">
            <v>187965</v>
          </cell>
          <cell r="AF673">
            <v>0</v>
          </cell>
          <cell r="AG673">
            <v>0</v>
          </cell>
          <cell r="AH673" t="str">
            <v xml:space="preserve"> </v>
          </cell>
          <cell r="AI673" t="str">
            <v xml:space="preserve"> </v>
          </cell>
          <cell r="AJ673" t="str">
            <v xml:space="preserve"> </v>
          </cell>
          <cell r="AK673">
            <v>62.347116515668112</v>
          </cell>
          <cell r="AL673">
            <v>128</v>
          </cell>
          <cell r="AM673">
            <v>3780</v>
          </cell>
          <cell r="AN673">
            <v>1.4372511898190781</v>
          </cell>
          <cell r="AO673">
            <v>3.78</v>
          </cell>
        </row>
        <row r="674">
          <cell r="AE674">
            <v>163384</v>
          </cell>
          <cell r="AF674">
            <v>60</v>
          </cell>
          <cell r="AG674">
            <v>84</v>
          </cell>
          <cell r="AH674" t="str">
            <v>O</v>
          </cell>
          <cell r="AI674" t="str">
            <v>CMP</v>
          </cell>
          <cell r="AJ674" t="str">
            <v xml:space="preserve"> </v>
          </cell>
          <cell r="AK674">
            <v>133.65557383000541</v>
          </cell>
          <cell r="AL674">
            <v>137</v>
          </cell>
          <cell r="AM674">
            <v>3789</v>
          </cell>
          <cell r="AN674">
            <v>1.294881266161058</v>
          </cell>
          <cell r="AO674">
            <v>3.7890000000000001</v>
          </cell>
        </row>
        <row r="675">
          <cell r="AE675">
            <v>37406</v>
          </cell>
          <cell r="AF675">
            <v>15</v>
          </cell>
          <cell r="AG675">
            <v>0</v>
          </cell>
          <cell r="AH675" t="str">
            <v>C</v>
          </cell>
          <cell r="AI675" t="str">
            <v>RCP</v>
          </cell>
          <cell r="AJ675" t="str">
            <v xml:space="preserve"> </v>
          </cell>
          <cell r="AK675">
            <v>23.811585732826021</v>
          </cell>
          <cell r="AL675">
            <v>168</v>
          </cell>
          <cell r="AM675">
            <v>3820</v>
          </cell>
          <cell r="AN675">
            <v>0.65985114416071156</v>
          </cell>
          <cell r="AO675">
            <v>3.82</v>
          </cell>
        </row>
        <row r="676">
          <cell r="AE676">
            <v>127434</v>
          </cell>
          <cell r="AF676">
            <v>48</v>
          </cell>
          <cell r="AG676">
            <v>0</v>
          </cell>
          <cell r="AH676" t="str">
            <v>C</v>
          </cell>
          <cell r="AI676" t="str">
            <v>CMP</v>
          </cell>
          <cell r="AJ676" t="str">
            <v xml:space="preserve"> </v>
          </cell>
          <cell r="AK676">
            <v>234.4309162380319</v>
          </cell>
          <cell r="AL676">
            <v>129</v>
          </cell>
          <cell r="AM676">
            <v>3781</v>
          </cell>
          <cell r="AN676">
            <v>1.4323383296439129</v>
          </cell>
          <cell r="AO676">
            <v>3.7810000000000001</v>
          </cell>
        </row>
        <row r="677">
          <cell r="AE677">
            <v>147282</v>
          </cell>
          <cell r="AF677">
            <v>48</v>
          </cell>
          <cell r="AG677">
            <v>0</v>
          </cell>
          <cell r="AH677" t="str">
            <v>C</v>
          </cell>
          <cell r="AI677" t="str">
            <v>PE</v>
          </cell>
          <cell r="AJ677" t="str">
            <v xml:space="preserve"> </v>
          </cell>
          <cell r="AK677">
            <v>39.399459610268472</v>
          </cell>
          <cell r="AL677">
            <v>101</v>
          </cell>
          <cell r="AM677">
            <v>3753</v>
          </cell>
          <cell r="AN677">
            <v>2.7588077890524509</v>
          </cell>
          <cell r="AO677">
            <v>3.7530000000000001</v>
          </cell>
        </row>
        <row r="678">
          <cell r="AE678">
            <v>6831</v>
          </cell>
          <cell r="AF678">
            <v>24</v>
          </cell>
          <cell r="AG678">
            <v>0</v>
          </cell>
          <cell r="AH678" t="str">
            <v>C</v>
          </cell>
          <cell r="AI678" t="str">
            <v>RCP</v>
          </cell>
          <cell r="AJ678" t="str">
            <v xml:space="preserve"> </v>
          </cell>
          <cell r="AK678">
            <v>151.44054748886779</v>
          </cell>
          <cell r="AL678">
            <v>213</v>
          </cell>
          <cell r="AM678">
            <v>3865</v>
          </cell>
          <cell r="AN678">
            <v>0.4279066610630638</v>
          </cell>
          <cell r="AO678">
            <v>3.8650000000000002</v>
          </cell>
        </row>
        <row r="679">
          <cell r="AE679">
            <v>97297</v>
          </cell>
          <cell r="AF679">
            <v>12</v>
          </cell>
          <cell r="AG679">
            <v>0</v>
          </cell>
          <cell r="AH679" t="str">
            <v>C</v>
          </cell>
          <cell r="AI679" t="str">
            <v>RCP</v>
          </cell>
          <cell r="AJ679" t="str">
            <v xml:space="preserve"> </v>
          </cell>
          <cell r="AK679">
            <v>65.562421505983252</v>
          </cell>
          <cell r="AL679">
            <v>168</v>
          </cell>
          <cell r="AM679">
            <v>3820</v>
          </cell>
          <cell r="AN679">
            <v>0.65985114416071156</v>
          </cell>
          <cell r="AO679">
            <v>3.82</v>
          </cell>
        </row>
        <row r="680">
          <cell r="AE680">
            <v>175807</v>
          </cell>
          <cell r="AF680">
            <v>18</v>
          </cell>
          <cell r="AG680">
            <v>0</v>
          </cell>
          <cell r="AH680" t="str">
            <v>C</v>
          </cell>
          <cell r="AI680" t="str">
            <v>RCP</v>
          </cell>
          <cell r="AJ680" t="str">
            <v xml:space="preserve"> </v>
          </cell>
          <cell r="AK680">
            <v>68.25288437494396</v>
          </cell>
          <cell r="AL680">
            <v>178</v>
          </cell>
          <cell r="AM680">
            <v>3830</v>
          </cell>
          <cell r="AN680">
            <v>0.53490891567832932</v>
          </cell>
          <cell r="AO680">
            <v>3.83</v>
          </cell>
        </row>
        <row r="681">
          <cell r="AE681">
            <v>115900</v>
          </cell>
          <cell r="AF681">
            <v>60</v>
          </cell>
          <cell r="AG681">
            <v>0</v>
          </cell>
          <cell r="AH681" t="str">
            <v>C</v>
          </cell>
          <cell r="AI681" t="str">
            <v>CMP</v>
          </cell>
          <cell r="AJ681" t="str">
            <v xml:space="preserve"> </v>
          </cell>
          <cell r="AK681">
            <v>22.689919842094071</v>
          </cell>
          <cell r="AL681">
            <v>186</v>
          </cell>
          <cell r="AM681">
            <v>3838</v>
          </cell>
          <cell r="AN681">
            <v>0.52710002640014864</v>
          </cell>
          <cell r="AO681">
            <v>3.8380000000000001</v>
          </cell>
        </row>
        <row r="682">
          <cell r="AE682">
            <v>95671</v>
          </cell>
          <cell r="AF682">
            <v>15</v>
          </cell>
          <cell r="AG682">
            <v>0</v>
          </cell>
          <cell r="AH682" t="str">
            <v>C</v>
          </cell>
          <cell r="AI682" t="str">
            <v>RCP</v>
          </cell>
          <cell r="AJ682" t="str">
            <v xml:space="preserve"> </v>
          </cell>
          <cell r="AK682">
            <v>97.667396541408337</v>
          </cell>
          <cell r="AL682">
            <v>68</v>
          </cell>
          <cell r="AM682">
            <v>3720</v>
          </cell>
          <cell r="AN682">
            <v>2.8463563107055538</v>
          </cell>
          <cell r="AO682">
            <v>3.72</v>
          </cell>
        </row>
        <row r="683">
          <cell r="AE683">
            <v>137513</v>
          </cell>
          <cell r="AF683">
            <v>60</v>
          </cell>
          <cell r="AG683">
            <v>0</v>
          </cell>
          <cell r="AH683" t="str">
            <v>C</v>
          </cell>
          <cell r="AI683" t="str">
            <v>RCP</v>
          </cell>
          <cell r="AJ683" t="str">
            <v xml:space="preserve"> </v>
          </cell>
          <cell r="AK683">
            <v>33.432012145237323</v>
          </cell>
          <cell r="AL683">
            <v>148</v>
          </cell>
          <cell r="AM683">
            <v>3800</v>
          </cell>
          <cell r="AN683">
            <v>0.8238378190410458</v>
          </cell>
          <cell r="AO683">
            <v>3.8</v>
          </cell>
        </row>
        <row r="684">
          <cell r="AE684">
            <v>189812</v>
          </cell>
          <cell r="AF684">
            <v>24</v>
          </cell>
          <cell r="AG684">
            <v>0</v>
          </cell>
          <cell r="AH684" t="str">
            <v>C</v>
          </cell>
          <cell r="AI684" t="str">
            <v>RCP</v>
          </cell>
          <cell r="AJ684" t="str">
            <v xml:space="preserve"> </v>
          </cell>
          <cell r="AK684">
            <v>53.390249029354521</v>
          </cell>
          <cell r="AL684">
            <v>61</v>
          </cell>
          <cell r="AM684">
            <v>3713</v>
          </cell>
          <cell r="AN684">
            <v>2.688670991811692</v>
          </cell>
          <cell r="AO684">
            <v>3.7130000000000001</v>
          </cell>
        </row>
        <row r="685">
          <cell r="AE685">
            <v>66224</v>
          </cell>
          <cell r="AF685">
            <v>15</v>
          </cell>
          <cell r="AG685">
            <v>0</v>
          </cell>
          <cell r="AH685" t="str">
            <v>C</v>
          </cell>
          <cell r="AI685" t="str">
            <v>RCP</v>
          </cell>
          <cell r="AJ685" t="str">
            <v xml:space="preserve"> </v>
          </cell>
          <cell r="AK685">
            <v>14.98396962829014</v>
          </cell>
          <cell r="AL685">
            <v>164</v>
          </cell>
          <cell r="AM685">
            <v>3816</v>
          </cell>
          <cell r="AN685">
            <v>0.67397755757599542</v>
          </cell>
          <cell r="AO685">
            <v>3.8159999999999998</v>
          </cell>
        </row>
        <row r="686">
          <cell r="AE686">
            <v>137486</v>
          </cell>
          <cell r="AF686">
            <v>60</v>
          </cell>
          <cell r="AG686">
            <v>0</v>
          </cell>
          <cell r="AH686" t="str">
            <v>C</v>
          </cell>
          <cell r="AI686" t="str">
            <v>RCP</v>
          </cell>
          <cell r="AJ686" t="str">
            <v xml:space="preserve"> </v>
          </cell>
          <cell r="AK686">
            <v>66.815042727335936</v>
          </cell>
          <cell r="AL686">
            <v>103</v>
          </cell>
          <cell r="AM686">
            <v>3755</v>
          </cell>
          <cell r="AN686">
            <v>2.6981476828029289</v>
          </cell>
          <cell r="AO686">
            <v>3.7549999999999999</v>
          </cell>
        </row>
        <row r="687">
          <cell r="AE687">
            <v>29583</v>
          </cell>
          <cell r="AF687">
            <v>15</v>
          </cell>
          <cell r="AG687">
            <v>0</v>
          </cell>
          <cell r="AH687" t="str">
            <v>C</v>
          </cell>
          <cell r="AI687" t="str">
            <v>RCP</v>
          </cell>
          <cell r="AJ687" t="str">
            <v xml:space="preserve"> </v>
          </cell>
          <cell r="AK687">
            <v>29.308527770886489</v>
          </cell>
          <cell r="AL687">
            <v>228</v>
          </cell>
          <cell r="AM687">
            <v>3880</v>
          </cell>
          <cell r="AN687">
            <v>0.30064223728015799</v>
          </cell>
          <cell r="AO687">
            <v>3.88</v>
          </cell>
        </row>
        <row r="688">
          <cell r="AE688">
            <v>153196</v>
          </cell>
          <cell r="AF688">
            <v>30</v>
          </cell>
          <cell r="AG688">
            <v>0</v>
          </cell>
          <cell r="AH688" t="str">
            <v>C</v>
          </cell>
          <cell r="AI688" t="str">
            <v>RCP</v>
          </cell>
          <cell r="AJ688" t="str">
            <v xml:space="preserve"> </v>
          </cell>
          <cell r="AK688">
            <v>307.442725095985</v>
          </cell>
          <cell r="AL688">
            <v>143</v>
          </cell>
          <cell r="AM688">
            <v>3795</v>
          </cell>
          <cell r="AN688">
            <v>1.034587535162292</v>
          </cell>
          <cell r="AO688">
            <v>3.7949999999999999</v>
          </cell>
        </row>
        <row r="689">
          <cell r="AE689">
            <v>190134</v>
          </cell>
          <cell r="AF689">
            <v>36</v>
          </cell>
          <cell r="AG689">
            <v>72</v>
          </cell>
          <cell r="AH689" t="str">
            <v>O</v>
          </cell>
          <cell r="AI689" t="str">
            <v>CMP</v>
          </cell>
          <cell r="AJ689" t="str">
            <v xml:space="preserve"> </v>
          </cell>
          <cell r="AK689">
            <v>97.698365700853543</v>
          </cell>
          <cell r="AL689">
            <v>125</v>
          </cell>
          <cell r="AM689">
            <v>3777</v>
          </cell>
          <cell r="AN689">
            <v>1.665560402025936</v>
          </cell>
          <cell r="AO689">
            <v>3.7770000000000001</v>
          </cell>
        </row>
        <row r="690">
          <cell r="AE690">
            <v>196437</v>
          </cell>
          <cell r="AF690">
            <v>15</v>
          </cell>
          <cell r="AG690">
            <v>0</v>
          </cell>
          <cell r="AH690" t="str">
            <v>C</v>
          </cell>
          <cell r="AI690" t="str">
            <v>RCP</v>
          </cell>
          <cell r="AJ690" t="str">
            <v xml:space="preserve"> </v>
          </cell>
          <cell r="AK690">
            <v>24.031686823127039</v>
          </cell>
          <cell r="AL690">
            <v>109</v>
          </cell>
          <cell r="AM690">
            <v>3761</v>
          </cell>
          <cell r="AN690">
            <v>2.5459960086837068</v>
          </cell>
          <cell r="AO690">
            <v>3.7610000000000001</v>
          </cell>
        </row>
        <row r="691">
          <cell r="AE691">
            <v>101340</v>
          </cell>
          <cell r="AF691">
            <v>48</v>
          </cell>
          <cell r="AG691">
            <v>0</v>
          </cell>
          <cell r="AH691" t="str">
            <v>C</v>
          </cell>
          <cell r="AI691" t="str">
            <v>RCP</v>
          </cell>
          <cell r="AJ691" t="str">
            <v xml:space="preserve"> </v>
          </cell>
          <cell r="AK691">
            <v>107.1989121558782</v>
          </cell>
          <cell r="AL691">
            <v>68</v>
          </cell>
          <cell r="AM691">
            <v>3720</v>
          </cell>
          <cell r="AN691">
            <v>2.8463563107055538</v>
          </cell>
          <cell r="AO691">
            <v>3.72</v>
          </cell>
        </row>
        <row r="692">
          <cell r="AE692">
            <v>91607</v>
          </cell>
          <cell r="AF692">
            <v>0</v>
          </cell>
          <cell r="AG692">
            <v>0</v>
          </cell>
          <cell r="AH692" t="str">
            <v>Z</v>
          </cell>
          <cell r="AI692" t="str">
            <v>XXX</v>
          </cell>
          <cell r="AJ692" t="str">
            <v xml:space="preserve"> </v>
          </cell>
          <cell r="AK692">
            <v>36.836366287682843</v>
          </cell>
          <cell r="AL692">
            <v>163</v>
          </cell>
          <cell r="AM692">
            <v>3815</v>
          </cell>
          <cell r="AN692">
            <v>0.62080669776150899</v>
          </cell>
          <cell r="AO692">
            <v>3.8149999999999999</v>
          </cell>
        </row>
        <row r="693">
          <cell r="AE693">
            <v>152192</v>
          </cell>
          <cell r="AF693">
            <v>54</v>
          </cell>
          <cell r="AG693">
            <v>0</v>
          </cell>
          <cell r="AH693" t="str">
            <v>C</v>
          </cell>
          <cell r="AI693" t="str">
            <v>CMP</v>
          </cell>
          <cell r="AJ693" t="str">
            <v xml:space="preserve"> </v>
          </cell>
          <cell r="AK693">
            <v>241.14412252544329</v>
          </cell>
          <cell r="AL693">
            <v>104</v>
          </cell>
          <cell r="AM693">
            <v>3756</v>
          </cell>
          <cell r="AN693">
            <v>2.7751602247546932</v>
          </cell>
          <cell r="AO693">
            <v>3.7559999999999998</v>
          </cell>
        </row>
        <row r="694">
          <cell r="AE694">
            <v>50044</v>
          </cell>
          <cell r="AF694">
            <v>24</v>
          </cell>
          <cell r="AG694">
            <v>0</v>
          </cell>
          <cell r="AH694" t="str">
            <v>C</v>
          </cell>
          <cell r="AI694" t="str">
            <v>RCP</v>
          </cell>
          <cell r="AJ694" t="str">
            <v xml:space="preserve"> </v>
          </cell>
          <cell r="AK694">
            <v>58.144284938017528</v>
          </cell>
          <cell r="AL694">
            <v>101</v>
          </cell>
          <cell r="AM694">
            <v>3753</v>
          </cell>
          <cell r="AN694">
            <v>2.7588077890524509</v>
          </cell>
          <cell r="AO694">
            <v>3.7530000000000001</v>
          </cell>
        </row>
        <row r="695">
          <cell r="AE695">
            <v>197401</v>
          </cell>
          <cell r="AF695">
            <v>0</v>
          </cell>
          <cell r="AG695">
            <v>0</v>
          </cell>
          <cell r="AH695" t="str">
            <v>C</v>
          </cell>
          <cell r="AI695" t="str">
            <v>RCP</v>
          </cell>
          <cell r="AJ695" t="str">
            <v xml:space="preserve"> </v>
          </cell>
          <cell r="AK695">
            <v>277.33044263438597</v>
          </cell>
          <cell r="AL695">
            <v>94</v>
          </cell>
          <cell r="AM695">
            <v>3746</v>
          </cell>
          <cell r="AN695">
            <v>2.9145540011021982</v>
          </cell>
          <cell r="AO695">
            <v>3.746</v>
          </cell>
        </row>
        <row r="696">
          <cell r="AE696">
            <v>136815</v>
          </cell>
          <cell r="AF696">
            <v>15</v>
          </cell>
          <cell r="AG696">
            <v>0</v>
          </cell>
          <cell r="AH696" t="str">
            <v>C</v>
          </cell>
          <cell r="AI696" t="str">
            <v>RCP</v>
          </cell>
          <cell r="AJ696" t="str">
            <v xml:space="preserve"> </v>
          </cell>
          <cell r="AK696">
            <v>27.682791187499809</v>
          </cell>
          <cell r="AL696">
            <v>132</v>
          </cell>
          <cell r="AM696">
            <v>3784</v>
          </cell>
          <cell r="AN696">
            <v>1.451946940166752</v>
          </cell>
          <cell r="AO696">
            <v>3.7839999999999998</v>
          </cell>
        </row>
        <row r="697">
          <cell r="AE697">
            <v>37678</v>
          </cell>
          <cell r="AF697">
            <v>24</v>
          </cell>
          <cell r="AG697">
            <v>0</v>
          </cell>
          <cell r="AH697" t="str">
            <v>C</v>
          </cell>
          <cell r="AI697" t="str">
            <v>RCP</v>
          </cell>
          <cell r="AJ697" t="str">
            <v xml:space="preserve"> </v>
          </cell>
          <cell r="AK697">
            <v>39.238585760935052</v>
          </cell>
          <cell r="AL697">
            <v>81</v>
          </cell>
          <cell r="AM697">
            <v>3733</v>
          </cell>
          <cell r="AN697">
            <v>2.9485703900706728</v>
          </cell>
          <cell r="AO697">
            <v>3.7330000000000001</v>
          </cell>
        </row>
        <row r="698">
          <cell r="AE698">
            <v>46912</v>
          </cell>
          <cell r="AF698">
            <v>15</v>
          </cell>
          <cell r="AG698">
            <v>0</v>
          </cell>
          <cell r="AH698" t="str">
            <v>C</v>
          </cell>
          <cell r="AI698" t="str">
            <v>PE</v>
          </cell>
          <cell r="AJ698" t="str">
            <v xml:space="preserve"> </v>
          </cell>
          <cell r="AK698">
            <v>22.07122353168289</v>
          </cell>
          <cell r="AL698">
            <v>118</v>
          </cell>
          <cell r="AM698">
            <v>3770</v>
          </cell>
          <cell r="AN698">
            <v>2.091300936371097</v>
          </cell>
          <cell r="AO698">
            <v>3.77</v>
          </cell>
        </row>
        <row r="699">
          <cell r="AE699">
            <v>72107</v>
          </cell>
          <cell r="AF699">
            <v>30</v>
          </cell>
          <cell r="AG699">
            <v>0</v>
          </cell>
          <cell r="AH699" t="str">
            <v>C</v>
          </cell>
          <cell r="AI699" t="str">
            <v>RCP</v>
          </cell>
          <cell r="AJ699" t="str">
            <v xml:space="preserve"> </v>
          </cell>
          <cell r="AK699">
            <v>198.12283993885401</v>
          </cell>
          <cell r="AL699">
            <v>113</v>
          </cell>
          <cell r="AM699">
            <v>3765</v>
          </cell>
          <cell r="AN699">
            <v>2.2841886714015511</v>
          </cell>
          <cell r="AO699">
            <v>3.7650000000000001</v>
          </cell>
        </row>
        <row r="700">
          <cell r="AE700">
            <v>153199</v>
          </cell>
          <cell r="AF700">
            <v>48</v>
          </cell>
          <cell r="AG700">
            <v>0</v>
          </cell>
          <cell r="AH700" t="str">
            <v>C</v>
          </cell>
          <cell r="AI700" t="str">
            <v>RCP</v>
          </cell>
          <cell r="AJ700" t="str">
            <v xml:space="preserve"> </v>
          </cell>
          <cell r="AK700">
            <v>44.887436181329697</v>
          </cell>
          <cell r="AL700">
            <v>139</v>
          </cell>
          <cell r="AM700">
            <v>3791</v>
          </cell>
          <cell r="AN700">
            <v>1.2654627449118689</v>
          </cell>
          <cell r="AO700">
            <v>3.7909999999999999</v>
          </cell>
        </row>
        <row r="701">
          <cell r="AE701">
            <v>160491</v>
          </cell>
          <cell r="AF701">
            <v>15</v>
          </cell>
          <cell r="AG701">
            <v>0</v>
          </cell>
          <cell r="AH701" t="str">
            <v>C</v>
          </cell>
          <cell r="AI701" t="str">
            <v>RCP</v>
          </cell>
          <cell r="AJ701" t="str">
            <v xml:space="preserve"> </v>
          </cell>
          <cell r="AK701">
            <v>51.8807616776053</v>
          </cell>
          <cell r="AL701">
            <v>60</v>
          </cell>
          <cell r="AM701">
            <v>3712</v>
          </cell>
          <cell r="AN701">
            <v>2.6410418863263958</v>
          </cell>
          <cell r="AO701">
            <v>3.7120000000000002</v>
          </cell>
        </row>
        <row r="702">
          <cell r="AE702">
            <v>74373</v>
          </cell>
          <cell r="AF702">
            <v>36</v>
          </cell>
          <cell r="AG702">
            <v>0</v>
          </cell>
          <cell r="AH702" t="str">
            <v>C</v>
          </cell>
          <cell r="AI702" t="str">
            <v>RCP</v>
          </cell>
          <cell r="AJ702" t="str">
            <v xml:space="preserve"> </v>
          </cell>
          <cell r="AK702">
            <v>85.75739915385698</v>
          </cell>
          <cell r="AL702">
            <v>146</v>
          </cell>
          <cell r="AM702">
            <v>3798</v>
          </cell>
          <cell r="AN702">
            <v>0.84481801309127469</v>
          </cell>
          <cell r="AO702">
            <v>3.798</v>
          </cell>
        </row>
        <row r="703">
          <cell r="AE703">
            <v>2308</v>
          </cell>
          <cell r="AF703">
            <v>15</v>
          </cell>
          <cell r="AG703">
            <v>0</v>
          </cell>
          <cell r="AH703" t="str">
            <v>C</v>
          </cell>
          <cell r="AI703" t="str">
            <v>RCP</v>
          </cell>
          <cell r="AJ703" t="str">
            <v xml:space="preserve"> </v>
          </cell>
          <cell r="AK703">
            <v>59.153356590127267</v>
          </cell>
          <cell r="AL703">
            <v>61</v>
          </cell>
          <cell r="AM703">
            <v>3713</v>
          </cell>
          <cell r="AN703">
            <v>2.688670991811692</v>
          </cell>
          <cell r="AO703">
            <v>3.7130000000000001</v>
          </cell>
        </row>
        <row r="704">
          <cell r="AE704">
            <v>118051</v>
          </cell>
          <cell r="AF704">
            <v>24</v>
          </cell>
          <cell r="AG704">
            <v>0</v>
          </cell>
          <cell r="AH704" t="str">
            <v>C</v>
          </cell>
          <cell r="AI704" t="str">
            <v>RCP</v>
          </cell>
          <cell r="AJ704" t="str">
            <v xml:space="preserve"> </v>
          </cell>
          <cell r="AK704">
            <v>134.79520920052431</v>
          </cell>
          <cell r="AL704">
            <v>211</v>
          </cell>
          <cell r="AM704">
            <v>3863</v>
          </cell>
          <cell r="AN704">
            <v>0.42948891039998222</v>
          </cell>
          <cell r="AO704">
            <v>3.863</v>
          </cell>
        </row>
        <row r="705">
          <cell r="AE705">
            <v>46154</v>
          </cell>
          <cell r="AF705">
            <v>84</v>
          </cell>
          <cell r="AG705">
            <v>0</v>
          </cell>
          <cell r="AH705" t="str">
            <v>C</v>
          </cell>
          <cell r="AI705" t="str">
            <v>CMP</v>
          </cell>
          <cell r="AJ705" t="str">
            <v xml:space="preserve"> </v>
          </cell>
          <cell r="AK705">
            <v>49.56700874081541</v>
          </cell>
          <cell r="AL705">
            <v>174</v>
          </cell>
          <cell r="AM705">
            <v>3826</v>
          </cell>
          <cell r="AN705">
            <v>0.6129978084790082</v>
          </cell>
          <cell r="AO705">
            <v>3.8260000000000001</v>
          </cell>
        </row>
        <row r="706">
          <cell r="AE706">
            <v>24567</v>
          </cell>
          <cell r="AF706">
            <v>24</v>
          </cell>
          <cell r="AG706">
            <v>0</v>
          </cell>
          <cell r="AH706" t="str">
            <v>C</v>
          </cell>
          <cell r="AI706" t="str">
            <v>RCP</v>
          </cell>
          <cell r="AJ706" t="str">
            <v xml:space="preserve"> </v>
          </cell>
          <cell r="AK706">
            <v>84.609742214152732</v>
          </cell>
          <cell r="AL706">
            <v>75</v>
          </cell>
          <cell r="AM706">
            <v>3727</v>
          </cell>
          <cell r="AN706">
            <v>2.5819903802154052</v>
          </cell>
          <cell r="AO706">
            <v>3.7269999999999999</v>
          </cell>
        </row>
        <row r="707">
          <cell r="AE707">
            <v>174875</v>
          </cell>
          <cell r="AF707">
            <v>15</v>
          </cell>
          <cell r="AG707">
            <v>0</v>
          </cell>
          <cell r="AH707" t="str">
            <v>C</v>
          </cell>
          <cell r="AI707" t="str">
            <v>RCP</v>
          </cell>
          <cell r="AJ707" t="str">
            <v xml:space="preserve"> </v>
          </cell>
          <cell r="AK707">
            <v>134.5717856625385</v>
          </cell>
          <cell r="AL707">
            <v>134</v>
          </cell>
          <cell r="AM707">
            <v>3786</v>
          </cell>
          <cell r="AN707">
            <v>1.327528945500303</v>
          </cell>
          <cell r="AO707">
            <v>3.786</v>
          </cell>
        </row>
        <row r="708">
          <cell r="AE708">
            <v>107183</v>
          </cell>
          <cell r="AF708">
            <v>24</v>
          </cell>
          <cell r="AG708">
            <v>0</v>
          </cell>
          <cell r="AH708" t="str">
            <v>C</v>
          </cell>
          <cell r="AI708" t="str">
            <v>RCP</v>
          </cell>
          <cell r="AJ708" t="str">
            <v xml:space="preserve"> </v>
          </cell>
          <cell r="AK708">
            <v>190.7600770307107</v>
          </cell>
          <cell r="AL708">
            <v>74</v>
          </cell>
          <cell r="AM708">
            <v>3726</v>
          </cell>
          <cell r="AN708">
            <v>2.5845595025149288</v>
          </cell>
          <cell r="AO708">
            <v>3.726</v>
          </cell>
        </row>
        <row r="709">
          <cell r="AE709">
            <v>143520</v>
          </cell>
          <cell r="AF709">
            <v>15</v>
          </cell>
          <cell r="AG709">
            <v>0</v>
          </cell>
          <cell r="AH709" t="str">
            <v>C</v>
          </cell>
          <cell r="AI709" t="str">
            <v>RCP</v>
          </cell>
          <cell r="AJ709" t="str">
            <v xml:space="preserve"> </v>
          </cell>
          <cell r="AK709">
            <v>85.638704397956388</v>
          </cell>
          <cell r="AL709">
            <v>78</v>
          </cell>
          <cell r="AM709">
            <v>3730</v>
          </cell>
          <cell r="AN709">
            <v>2.5474072369872571</v>
          </cell>
          <cell r="AO709">
            <v>3.73</v>
          </cell>
        </row>
        <row r="710">
          <cell r="AE710">
            <v>172686</v>
          </cell>
          <cell r="AF710">
            <v>15</v>
          </cell>
          <cell r="AG710">
            <v>0</v>
          </cell>
          <cell r="AH710" t="str">
            <v>C</v>
          </cell>
          <cell r="AI710" t="str">
            <v>RCP</v>
          </cell>
          <cell r="AJ710" t="str">
            <v xml:space="preserve"> </v>
          </cell>
          <cell r="AK710">
            <v>114.7353269252182</v>
          </cell>
          <cell r="AL710">
            <v>130</v>
          </cell>
          <cell r="AM710">
            <v>3782</v>
          </cell>
          <cell r="AN710">
            <v>1.5593370332794469</v>
          </cell>
          <cell r="AO710">
            <v>3.782</v>
          </cell>
        </row>
        <row r="711">
          <cell r="AE711">
            <v>21345</v>
          </cell>
          <cell r="AF711">
            <v>15</v>
          </cell>
          <cell r="AG711">
            <v>0</v>
          </cell>
          <cell r="AH711" t="str">
            <v>C</v>
          </cell>
          <cell r="AI711" t="str">
            <v>RCP</v>
          </cell>
          <cell r="AJ711" t="str">
            <v xml:space="preserve"> </v>
          </cell>
          <cell r="AK711">
            <v>48.576246109849698</v>
          </cell>
          <cell r="AL711">
            <v>66</v>
          </cell>
          <cell r="AM711">
            <v>3718</v>
          </cell>
          <cell r="AN711">
            <v>2.853933237906356</v>
          </cell>
          <cell r="AO711">
            <v>3.718</v>
          </cell>
        </row>
        <row r="712">
          <cell r="AE712">
            <v>87391</v>
          </cell>
          <cell r="AF712">
            <v>15</v>
          </cell>
          <cell r="AG712">
            <v>0</v>
          </cell>
          <cell r="AH712" t="str">
            <v>C</v>
          </cell>
          <cell r="AI712" t="str">
            <v>RCP</v>
          </cell>
          <cell r="AJ712" t="str">
            <v xml:space="preserve"> </v>
          </cell>
          <cell r="AK712">
            <v>302.05869198832937</v>
          </cell>
          <cell r="AL712">
            <v>116</v>
          </cell>
          <cell r="AM712">
            <v>3768</v>
          </cell>
          <cell r="AN712">
            <v>2.0736510600263811</v>
          </cell>
          <cell r="AO712">
            <v>3.7679999999999998</v>
          </cell>
        </row>
        <row r="713">
          <cell r="AE713">
            <v>152395</v>
          </cell>
          <cell r="AF713">
            <v>36</v>
          </cell>
          <cell r="AG713">
            <v>0</v>
          </cell>
          <cell r="AH713" t="str">
            <v>C</v>
          </cell>
          <cell r="AI713" t="str">
            <v>RCP</v>
          </cell>
          <cell r="AJ713" t="str">
            <v xml:space="preserve"> </v>
          </cell>
          <cell r="AK713">
            <v>42.926369743931502</v>
          </cell>
          <cell r="AL713">
            <v>111</v>
          </cell>
          <cell r="AM713">
            <v>3763</v>
          </cell>
          <cell r="AN713">
            <v>2.2997946834006848</v>
          </cell>
          <cell r="AO713">
            <v>3.7629999999999999</v>
          </cell>
        </row>
        <row r="714">
          <cell r="AE714">
            <v>139269</v>
          </cell>
          <cell r="AF714">
            <v>180</v>
          </cell>
          <cell r="AG714">
            <v>180</v>
          </cell>
          <cell r="AH714" t="str">
            <v>A</v>
          </cell>
          <cell r="AI714" t="str">
            <v>RCP</v>
          </cell>
          <cell r="AJ714" t="str">
            <v xml:space="preserve"> </v>
          </cell>
          <cell r="AK714">
            <v>22.134453907409728</v>
          </cell>
          <cell r="AL714">
            <v>204</v>
          </cell>
          <cell r="AM714">
            <v>3856</v>
          </cell>
          <cell r="AN714">
            <v>0.42168002111850461</v>
          </cell>
          <cell r="AO714">
            <v>3.8559999999999999</v>
          </cell>
        </row>
        <row r="715">
          <cell r="AE715">
            <v>73424</v>
          </cell>
          <cell r="AF715">
            <v>24</v>
          </cell>
          <cell r="AG715">
            <v>0</v>
          </cell>
          <cell r="AH715" t="str">
            <v>C</v>
          </cell>
          <cell r="AI715" t="str">
            <v>RCP</v>
          </cell>
          <cell r="AJ715" t="str">
            <v xml:space="preserve"> </v>
          </cell>
          <cell r="AK715">
            <v>46.082129484895937</v>
          </cell>
          <cell r="AL715">
            <v>11</v>
          </cell>
          <cell r="AM715">
            <v>3663</v>
          </cell>
          <cell r="AN715">
            <v>0.58250951613267943</v>
          </cell>
          <cell r="AO715">
            <v>3.6629999999999998</v>
          </cell>
        </row>
        <row r="716">
          <cell r="AE716">
            <v>66764</v>
          </cell>
          <cell r="AF716">
            <v>15</v>
          </cell>
          <cell r="AG716">
            <v>0</v>
          </cell>
          <cell r="AH716" t="str">
            <v>C</v>
          </cell>
          <cell r="AI716" t="str">
            <v>RCP</v>
          </cell>
          <cell r="AJ716" t="str">
            <v xml:space="preserve"> </v>
          </cell>
          <cell r="AK716">
            <v>135.82077671926089</v>
          </cell>
          <cell r="AL716">
            <v>39</v>
          </cell>
          <cell r="AM716">
            <v>3691</v>
          </cell>
          <cell r="AN716">
            <v>1.729759414509966</v>
          </cell>
          <cell r="AO716">
            <v>3.6909999999999998</v>
          </cell>
        </row>
        <row r="717">
          <cell r="AE717">
            <v>87696</v>
          </cell>
          <cell r="AF717">
            <v>78</v>
          </cell>
          <cell r="AG717">
            <v>0</v>
          </cell>
          <cell r="AH717" t="str">
            <v>C</v>
          </cell>
          <cell r="AI717" t="str">
            <v>CMP</v>
          </cell>
          <cell r="AJ717" t="str">
            <v xml:space="preserve"> </v>
          </cell>
          <cell r="AK717">
            <v>103.15939683302661</v>
          </cell>
          <cell r="AL717">
            <v>142</v>
          </cell>
          <cell r="AM717">
            <v>3794</v>
          </cell>
          <cell r="AN717">
            <v>1.0306401601754891</v>
          </cell>
          <cell r="AO717">
            <v>3.794</v>
          </cell>
        </row>
        <row r="718">
          <cell r="AE718">
            <v>36963</v>
          </cell>
          <cell r="AF718">
            <v>24</v>
          </cell>
          <cell r="AG718">
            <v>0</v>
          </cell>
          <cell r="AH718" t="str">
            <v>C</v>
          </cell>
          <cell r="AI718" t="str">
            <v>CMP</v>
          </cell>
          <cell r="AJ718" t="str">
            <v xml:space="preserve"> </v>
          </cell>
          <cell r="AK718">
            <v>144.3166328259415</v>
          </cell>
          <cell r="AL718">
            <v>192</v>
          </cell>
          <cell r="AM718">
            <v>3844</v>
          </cell>
          <cell r="AN718">
            <v>0.49976891391952449</v>
          </cell>
          <cell r="AO718">
            <v>3.8439999999999999</v>
          </cell>
        </row>
        <row r="719">
          <cell r="AE719">
            <v>137953</v>
          </cell>
          <cell r="AF719">
            <v>24</v>
          </cell>
          <cell r="AG719">
            <v>0</v>
          </cell>
          <cell r="AH719" t="str">
            <v>C</v>
          </cell>
          <cell r="AI719" t="str">
            <v>RCP</v>
          </cell>
          <cell r="AJ719" t="str">
            <v xml:space="preserve"> </v>
          </cell>
          <cell r="AK719">
            <v>98.373769545783176</v>
          </cell>
          <cell r="AL719">
            <v>156</v>
          </cell>
          <cell r="AM719">
            <v>3808</v>
          </cell>
          <cell r="AN719">
            <v>0.67546892271718662</v>
          </cell>
          <cell r="AO719">
            <v>3.8079999999999998</v>
          </cell>
        </row>
        <row r="720">
          <cell r="AE720">
            <v>184658</v>
          </cell>
          <cell r="AF720">
            <v>15</v>
          </cell>
          <cell r="AG720">
            <v>0</v>
          </cell>
          <cell r="AH720" t="str">
            <v>C</v>
          </cell>
          <cell r="AI720" t="str">
            <v>RCP</v>
          </cell>
          <cell r="AJ720" t="str">
            <v xml:space="preserve"> </v>
          </cell>
          <cell r="AK720">
            <v>47.859892438598017</v>
          </cell>
          <cell r="AL720">
            <v>66</v>
          </cell>
          <cell r="AM720">
            <v>3718</v>
          </cell>
          <cell r="AN720">
            <v>2.853933237906356</v>
          </cell>
          <cell r="AO720">
            <v>3.718</v>
          </cell>
        </row>
        <row r="721">
          <cell r="AE721">
            <v>173134</v>
          </cell>
          <cell r="AF721">
            <v>24</v>
          </cell>
          <cell r="AG721">
            <v>0</v>
          </cell>
          <cell r="AH721" t="str">
            <v>C</v>
          </cell>
          <cell r="AI721" t="str">
            <v>RCP</v>
          </cell>
          <cell r="AJ721" t="str">
            <v xml:space="preserve"> </v>
          </cell>
          <cell r="AK721">
            <v>57.075340818712718</v>
          </cell>
          <cell r="AL721">
            <v>132</v>
          </cell>
          <cell r="AM721">
            <v>3784</v>
          </cell>
          <cell r="AN721">
            <v>1.451946940166752</v>
          </cell>
          <cell r="AO721">
            <v>3.7839999999999998</v>
          </cell>
        </row>
        <row r="722">
          <cell r="AE722">
            <v>23876</v>
          </cell>
          <cell r="AF722">
            <v>24</v>
          </cell>
          <cell r="AG722">
            <v>0</v>
          </cell>
          <cell r="AH722" t="str">
            <v>C</v>
          </cell>
          <cell r="AI722" t="str">
            <v>RCP</v>
          </cell>
          <cell r="AJ722" t="str">
            <v xml:space="preserve"> </v>
          </cell>
          <cell r="AK722">
            <v>25.723193524266069</v>
          </cell>
          <cell r="AL722">
            <v>114</v>
          </cell>
          <cell r="AM722">
            <v>3766</v>
          </cell>
          <cell r="AN722">
            <v>2.125138127943091</v>
          </cell>
          <cell r="AO722">
            <v>3.766</v>
          </cell>
        </row>
        <row r="723">
          <cell r="AE723">
            <v>189886</v>
          </cell>
          <cell r="AF723">
            <v>15</v>
          </cell>
          <cell r="AG723">
            <v>0</v>
          </cell>
          <cell r="AH723" t="str">
            <v>C</v>
          </cell>
          <cell r="AI723" t="str">
            <v>RCP</v>
          </cell>
          <cell r="AJ723" t="str">
            <v xml:space="preserve"> </v>
          </cell>
          <cell r="AK723">
            <v>106.38689770136379</v>
          </cell>
          <cell r="AL723">
            <v>62</v>
          </cell>
          <cell r="AM723">
            <v>3714</v>
          </cell>
          <cell r="AN723">
            <v>2.6317197386168409</v>
          </cell>
          <cell r="AO723">
            <v>3.714</v>
          </cell>
        </row>
        <row r="724">
          <cell r="AE724">
            <v>115422</v>
          </cell>
          <cell r="AF724">
            <v>42</v>
          </cell>
          <cell r="AG724">
            <v>0</v>
          </cell>
          <cell r="AH724" t="str">
            <v>C</v>
          </cell>
          <cell r="AI724" t="str">
            <v>RCP</v>
          </cell>
          <cell r="AJ724" t="str">
            <v xml:space="preserve"> </v>
          </cell>
          <cell r="AK724">
            <v>9.8250698264868248</v>
          </cell>
          <cell r="AL724">
            <v>184</v>
          </cell>
          <cell r="AM724">
            <v>3836</v>
          </cell>
          <cell r="AN724">
            <v>0.48024669072094639</v>
          </cell>
          <cell r="AO724">
            <v>3.8359999999999999</v>
          </cell>
        </row>
        <row r="725">
          <cell r="AE725">
            <v>196145</v>
          </cell>
          <cell r="AF725">
            <v>24</v>
          </cell>
          <cell r="AG725">
            <v>0</v>
          </cell>
          <cell r="AH725" t="str">
            <v>C</v>
          </cell>
          <cell r="AI725" t="str">
            <v>RCP</v>
          </cell>
          <cell r="AJ725" t="str">
            <v xml:space="preserve"> </v>
          </cell>
          <cell r="AK725">
            <v>129.73864177477509</v>
          </cell>
          <cell r="AL725">
            <v>45</v>
          </cell>
          <cell r="AM725">
            <v>3697</v>
          </cell>
          <cell r="AN725">
            <v>2.3213333672563992</v>
          </cell>
          <cell r="AO725">
            <v>3.6970000000000001</v>
          </cell>
        </row>
        <row r="726">
          <cell r="AE726">
            <v>127433</v>
          </cell>
          <cell r="AF726">
            <v>15</v>
          </cell>
          <cell r="AG726">
            <v>0</v>
          </cell>
          <cell r="AH726" t="str">
            <v>C</v>
          </cell>
          <cell r="AI726" t="str">
            <v>CMP</v>
          </cell>
          <cell r="AJ726" t="str">
            <v xml:space="preserve"> </v>
          </cell>
          <cell r="AK726">
            <v>16.267526521355109</v>
          </cell>
          <cell r="AL726">
            <v>129</v>
          </cell>
          <cell r="AM726">
            <v>3781</v>
          </cell>
          <cell r="AN726">
            <v>1.4323383296439129</v>
          </cell>
          <cell r="AO726">
            <v>3.7810000000000001</v>
          </cell>
        </row>
        <row r="727">
          <cell r="AE727">
            <v>156671</v>
          </cell>
          <cell r="AF727">
            <v>12</v>
          </cell>
          <cell r="AG727">
            <v>0</v>
          </cell>
          <cell r="AH727" t="str">
            <v>C</v>
          </cell>
          <cell r="AI727" t="str">
            <v>RCP</v>
          </cell>
          <cell r="AJ727" t="str">
            <v xml:space="preserve"> </v>
          </cell>
          <cell r="AK727">
            <v>21.962027461240869</v>
          </cell>
          <cell r="AL727">
            <v>49</v>
          </cell>
          <cell r="AM727">
            <v>3701</v>
          </cell>
          <cell r="AN727">
            <v>2.4224144525306759</v>
          </cell>
          <cell r="AO727">
            <v>3.7010000000000001</v>
          </cell>
        </row>
        <row r="728">
          <cell r="AE728">
            <v>105703</v>
          </cell>
          <cell r="AF728">
            <v>18</v>
          </cell>
          <cell r="AG728">
            <v>0</v>
          </cell>
          <cell r="AH728" t="str">
            <v>C</v>
          </cell>
          <cell r="AI728" t="str">
            <v>RCP</v>
          </cell>
          <cell r="AJ728" t="str">
            <v xml:space="preserve"> </v>
          </cell>
          <cell r="AK728">
            <v>286.63153885501367</v>
          </cell>
          <cell r="AL728">
            <v>153</v>
          </cell>
          <cell r="AM728">
            <v>3805</v>
          </cell>
          <cell r="AN728">
            <v>0.75933113873996216</v>
          </cell>
          <cell r="AO728">
            <v>3.8050000000000002</v>
          </cell>
        </row>
        <row r="729">
          <cell r="AE729">
            <v>61423</v>
          </cell>
          <cell r="AF729">
            <v>54</v>
          </cell>
          <cell r="AG729">
            <v>0</v>
          </cell>
          <cell r="AH729" t="str">
            <v>C</v>
          </cell>
          <cell r="AI729" t="str">
            <v>RCP</v>
          </cell>
          <cell r="AJ729" t="str">
            <v xml:space="preserve"> </v>
          </cell>
          <cell r="AK729">
            <v>69.073150509171228</v>
          </cell>
          <cell r="AL729">
            <v>164</v>
          </cell>
          <cell r="AM729">
            <v>3816</v>
          </cell>
          <cell r="AN729">
            <v>0.67397755757599542</v>
          </cell>
          <cell r="AO729">
            <v>3.8159999999999998</v>
          </cell>
        </row>
        <row r="730">
          <cell r="AE730">
            <v>153200</v>
          </cell>
          <cell r="AF730">
            <v>18</v>
          </cell>
          <cell r="AG730">
            <v>0</v>
          </cell>
          <cell r="AH730" t="str">
            <v>C</v>
          </cell>
          <cell r="AI730" t="str">
            <v>RCP</v>
          </cell>
          <cell r="AJ730" t="str">
            <v xml:space="preserve"> </v>
          </cell>
          <cell r="AK730">
            <v>280.98777316247902</v>
          </cell>
          <cell r="AL730">
            <v>139</v>
          </cell>
          <cell r="AM730">
            <v>3791</v>
          </cell>
          <cell r="AN730">
            <v>1.2654627449118689</v>
          </cell>
          <cell r="AO730">
            <v>3.7909999999999999</v>
          </cell>
        </row>
        <row r="731">
          <cell r="AE731">
            <v>106166</v>
          </cell>
          <cell r="AF731">
            <v>36</v>
          </cell>
          <cell r="AG731">
            <v>0</v>
          </cell>
          <cell r="AH731" t="str">
            <v>C</v>
          </cell>
          <cell r="AI731" t="str">
            <v>CMP</v>
          </cell>
          <cell r="AJ731" t="str">
            <v xml:space="preserve"> </v>
          </cell>
          <cell r="AK731">
            <v>36.018292684531907</v>
          </cell>
          <cell r="AL731">
            <v>153</v>
          </cell>
          <cell r="AM731">
            <v>3805</v>
          </cell>
          <cell r="AN731">
            <v>0.75933113873996216</v>
          </cell>
          <cell r="AO731">
            <v>3.8050000000000002</v>
          </cell>
        </row>
        <row r="732">
          <cell r="AE732">
            <v>120697</v>
          </cell>
          <cell r="AF732">
            <v>30</v>
          </cell>
          <cell r="AG732">
            <v>0</v>
          </cell>
          <cell r="AH732" t="str">
            <v>C</v>
          </cell>
          <cell r="AI732" t="str">
            <v>RCP</v>
          </cell>
          <cell r="AJ732" t="str">
            <v xml:space="preserve"> </v>
          </cell>
          <cell r="AK732">
            <v>124.3428144667989</v>
          </cell>
          <cell r="AL732">
            <v>177</v>
          </cell>
          <cell r="AM732">
            <v>3829</v>
          </cell>
          <cell r="AN732">
            <v>0.56614447280014701</v>
          </cell>
          <cell r="AO732">
            <v>3.8290000000000002</v>
          </cell>
        </row>
        <row r="733">
          <cell r="AE733">
            <v>161173</v>
          </cell>
          <cell r="AF733">
            <v>48</v>
          </cell>
          <cell r="AG733">
            <v>0</v>
          </cell>
          <cell r="AH733" t="str">
            <v>C</v>
          </cell>
          <cell r="AI733" t="str">
            <v>RCP</v>
          </cell>
          <cell r="AJ733" t="str">
            <v xml:space="preserve"> </v>
          </cell>
          <cell r="AK733">
            <v>316.7241539857597</v>
          </cell>
          <cell r="AL733">
            <v>83</v>
          </cell>
          <cell r="AM733">
            <v>3735</v>
          </cell>
          <cell r="AN733">
            <v>2.9704303139563519</v>
          </cell>
          <cell r="AO733">
            <v>3.7349999999999999</v>
          </cell>
        </row>
        <row r="734">
          <cell r="AE734">
            <v>71690</v>
          </cell>
          <cell r="AF734">
            <v>72</v>
          </cell>
          <cell r="AG734">
            <v>0</v>
          </cell>
          <cell r="AH734" t="str">
            <v>C</v>
          </cell>
          <cell r="AI734" t="str">
            <v>RCP</v>
          </cell>
          <cell r="AJ734" t="str">
            <v xml:space="preserve"> </v>
          </cell>
          <cell r="AK734">
            <v>96.255991215355991</v>
          </cell>
          <cell r="AL734">
            <v>100</v>
          </cell>
          <cell r="AM734">
            <v>3752</v>
          </cell>
          <cell r="AN734">
            <v>2.8648928018936841</v>
          </cell>
          <cell r="AO734">
            <v>3.7519999999999998</v>
          </cell>
        </row>
        <row r="735">
          <cell r="AE735">
            <v>74361</v>
          </cell>
          <cell r="AF735">
            <v>24</v>
          </cell>
          <cell r="AG735">
            <v>0</v>
          </cell>
          <cell r="AH735" t="str">
            <v>C</v>
          </cell>
          <cell r="AI735" t="str">
            <v>RCP</v>
          </cell>
          <cell r="AJ735" t="str">
            <v xml:space="preserve"> </v>
          </cell>
          <cell r="AK735">
            <v>46.743509274239493</v>
          </cell>
          <cell r="AL735">
            <v>80</v>
          </cell>
          <cell r="AM735">
            <v>3732</v>
          </cell>
          <cell r="AN735">
            <v>2.8455627137493171</v>
          </cell>
          <cell r="AO735">
            <v>3.7320000000000002</v>
          </cell>
        </row>
        <row r="736">
          <cell r="AE736">
            <v>86943</v>
          </cell>
          <cell r="AF736">
            <v>15</v>
          </cell>
          <cell r="AG736">
            <v>0</v>
          </cell>
          <cell r="AH736" t="str">
            <v>C</v>
          </cell>
          <cell r="AI736" t="str">
            <v>RCP</v>
          </cell>
          <cell r="AJ736" t="str">
            <v xml:space="preserve"> </v>
          </cell>
          <cell r="AK736">
            <v>13.79261840896082</v>
          </cell>
          <cell r="AL736">
            <v>238</v>
          </cell>
          <cell r="AM736">
            <v>3890</v>
          </cell>
          <cell r="AN736">
            <v>0.26159779088027341</v>
          </cell>
          <cell r="AO736">
            <v>3.89</v>
          </cell>
        </row>
        <row r="737">
          <cell r="AE737">
            <v>155363</v>
          </cell>
          <cell r="AF737">
            <v>36</v>
          </cell>
          <cell r="AG737">
            <v>0</v>
          </cell>
          <cell r="AH737" t="str">
            <v>C</v>
          </cell>
          <cell r="AI737" t="str">
            <v>RCP</v>
          </cell>
          <cell r="AJ737" t="str">
            <v xml:space="preserve"> </v>
          </cell>
          <cell r="AK737">
            <v>169.37513003442709</v>
          </cell>
          <cell r="AL737">
            <v>58</v>
          </cell>
          <cell r="AM737">
            <v>3710</v>
          </cell>
          <cell r="AN737">
            <v>2.5894532758461648</v>
          </cell>
          <cell r="AO737">
            <v>3.71</v>
          </cell>
        </row>
        <row r="738">
          <cell r="AE738">
            <v>189880</v>
          </cell>
          <cell r="AF738">
            <v>12</v>
          </cell>
          <cell r="AG738">
            <v>0</v>
          </cell>
          <cell r="AH738" t="str">
            <v>C</v>
          </cell>
          <cell r="AI738" t="str">
            <v>PE</v>
          </cell>
          <cell r="AJ738" t="str">
            <v xml:space="preserve"> </v>
          </cell>
          <cell r="AK738">
            <v>38.061363348514448</v>
          </cell>
          <cell r="AL738">
            <v>62</v>
          </cell>
          <cell r="AM738">
            <v>3714</v>
          </cell>
          <cell r="AN738">
            <v>2.6317197386168409</v>
          </cell>
          <cell r="AO738">
            <v>3.714</v>
          </cell>
        </row>
        <row r="739">
          <cell r="AE739">
            <v>137506</v>
          </cell>
          <cell r="AF739">
            <v>72</v>
          </cell>
          <cell r="AG739">
            <v>0</v>
          </cell>
          <cell r="AH739" t="str">
            <v>C</v>
          </cell>
          <cell r="AI739" t="str">
            <v>RCP</v>
          </cell>
          <cell r="AJ739" t="str">
            <v xml:space="preserve"> </v>
          </cell>
          <cell r="AK739">
            <v>113.240376654776</v>
          </cell>
          <cell r="AL739">
            <v>33</v>
          </cell>
          <cell r="AM739">
            <v>3685</v>
          </cell>
          <cell r="AN739">
            <v>1.4827583764730641</v>
          </cell>
          <cell r="AO739">
            <v>3.6850000000000001</v>
          </cell>
        </row>
        <row r="740">
          <cell r="AE740">
            <v>147593</v>
          </cell>
          <cell r="AF740">
            <v>48</v>
          </cell>
          <cell r="AG740">
            <v>0</v>
          </cell>
          <cell r="AH740" t="str">
            <v>C</v>
          </cell>
          <cell r="AI740" t="str">
            <v>CMP</v>
          </cell>
          <cell r="AJ740" t="str">
            <v xml:space="preserve"> </v>
          </cell>
          <cell r="AK740">
            <v>61.342880475839152</v>
          </cell>
          <cell r="AL740">
            <v>101</v>
          </cell>
          <cell r="AM740">
            <v>3753</v>
          </cell>
          <cell r="AN740">
            <v>2.7588077890524509</v>
          </cell>
          <cell r="AO740">
            <v>3.7530000000000001</v>
          </cell>
        </row>
        <row r="741">
          <cell r="AE741">
            <v>49595</v>
          </cell>
          <cell r="AF741">
            <v>85</v>
          </cell>
          <cell r="AG741">
            <v>124</v>
          </cell>
          <cell r="AH741" t="str">
            <v>O</v>
          </cell>
          <cell r="AI741" t="str">
            <v>CMP</v>
          </cell>
          <cell r="AJ741" t="str">
            <v xml:space="preserve"> </v>
          </cell>
          <cell r="AK741">
            <v>69.281982693475143</v>
          </cell>
          <cell r="AL741">
            <v>138</v>
          </cell>
          <cell r="AM741">
            <v>3790</v>
          </cell>
          <cell r="AN741">
            <v>1.251563274171102</v>
          </cell>
          <cell r="AO741">
            <v>3.79</v>
          </cell>
        </row>
        <row r="742">
          <cell r="AE742">
            <v>200915</v>
          </cell>
          <cell r="AF742">
            <v>18</v>
          </cell>
          <cell r="AG742">
            <v>0</v>
          </cell>
          <cell r="AH742" t="str">
            <v>C</v>
          </cell>
          <cell r="AI742" t="str">
            <v>RCP</v>
          </cell>
          <cell r="AJ742" t="str">
            <v xml:space="preserve"> </v>
          </cell>
          <cell r="AK742">
            <v>117.03102652442369</v>
          </cell>
          <cell r="AL742">
            <v>45</v>
          </cell>
          <cell r="AM742">
            <v>3697</v>
          </cell>
          <cell r="AN742">
            <v>2.3213333672563992</v>
          </cell>
          <cell r="AO742">
            <v>3.6970000000000001</v>
          </cell>
        </row>
        <row r="743">
          <cell r="AE743">
            <v>185541</v>
          </cell>
          <cell r="AF743">
            <v>0</v>
          </cell>
          <cell r="AG743">
            <v>0</v>
          </cell>
          <cell r="AH743" t="str">
            <v xml:space="preserve"> </v>
          </cell>
          <cell r="AI743" t="str">
            <v xml:space="preserve"> </v>
          </cell>
          <cell r="AJ743" t="str">
            <v xml:space="preserve"> </v>
          </cell>
          <cell r="AK743">
            <v>93.799428468189319</v>
          </cell>
          <cell r="AL743">
            <v>91</v>
          </cell>
          <cell r="AM743">
            <v>3743</v>
          </cell>
          <cell r="AN743">
            <v>2.9036331688870529</v>
          </cell>
          <cell r="AO743">
            <v>3.7429999999999999</v>
          </cell>
        </row>
        <row r="744">
          <cell r="AE744">
            <v>40397</v>
          </cell>
          <cell r="AF744">
            <v>15</v>
          </cell>
          <cell r="AG744">
            <v>0</v>
          </cell>
          <cell r="AH744" t="str">
            <v>C</v>
          </cell>
          <cell r="AI744" t="str">
            <v>RCP</v>
          </cell>
          <cell r="AJ744" t="str">
            <v xml:space="preserve"> </v>
          </cell>
          <cell r="AK744">
            <v>49.812367958261788</v>
          </cell>
          <cell r="AL744">
            <v>55</v>
          </cell>
          <cell r="AM744">
            <v>3707</v>
          </cell>
          <cell r="AN744">
            <v>2.5607460330435989</v>
          </cell>
          <cell r="AO744">
            <v>3.7069999999999999</v>
          </cell>
        </row>
        <row r="745">
          <cell r="AE745">
            <v>67614</v>
          </cell>
          <cell r="AF745">
            <v>60</v>
          </cell>
          <cell r="AG745">
            <v>96</v>
          </cell>
          <cell r="AH745" t="str">
            <v>R</v>
          </cell>
          <cell r="AI745" t="str">
            <v>RCP</v>
          </cell>
          <cell r="AJ745" t="str">
            <v xml:space="preserve"> </v>
          </cell>
          <cell r="AK745">
            <v>91.418093542554359</v>
          </cell>
          <cell r="AL745">
            <v>60</v>
          </cell>
          <cell r="AM745">
            <v>3712</v>
          </cell>
          <cell r="AN745">
            <v>2.6410418863263958</v>
          </cell>
          <cell r="AO745">
            <v>3.7120000000000002</v>
          </cell>
        </row>
        <row r="746">
          <cell r="AE746">
            <v>78968</v>
          </cell>
          <cell r="AF746">
            <v>0</v>
          </cell>
          <cell r="AG746">
            <v>0</v>
          </cell>
          <cell r="AH746" t="str">
            <v>Z</v>
          </cell>
          <cell r="AI746" t="str">
            <v>XXX</v>
          </cell>
          <cell r="AJ746" t="str">
            <v xml:space="preserve"> </v>
          </cell>
          <cell r="AK746">
            <v>24.94027869030355</v>
          </cell>
          <cell r="AL746">
            <v>148</v>
          </cell>
          <cell r="AM746">
            <v>3800</v>
          </cell>
          <cell r="AN746">
            <v>0.8238378190410458</v>
          </cell>
          <cell r="AO746">
            <v>3.8</v>
          </cell>
        </row>
        <row r="747">
          <cell r="AE747">
            <v>169022</v>
          </cell>
          <cell r="AF747">
            <v>24</v>
          </cell>
          <cell r="AG747">
            <v>0</v>
          </cell>
          <cell r="AH747" t="str">
            <v>C</v>
          </cell>
          <cell r="AI747" t="str">
            <v>RCP</v>
          </cell>
          <cell r="AJ747" t="str">
            <v xml:space="preserve"> </v>
          </cell>
          <cell r="AK747">
            <v>207.031589443689</v>
          </cell>
          <cell r="AL747">
            <v>125</v>
          </cell>
          <cell r="AM747">
            <v>3777</v>
          </cell>
          <cell r="AN747">
            <v>1.665560402025936</v>
          </cell>
          <cell r="AO747">
            <v>3.7770000000000001</v>
          </cell>
        </row>
        <row r="748">
          <cell r="AE748">
            <v>150391</v>
          </cell>
          <cell r="AF748">
            <v>15</v>
          </cell>
          <cell r="AG748">
            <v>0</v>
          </cell>
          <cell r="AH748" t="str">
            <v>C</v>
          </cell>
          <cell r="AI748" t="str">
            <v>RCP</v>
          </cell>
          <cell r="AJ748" t="str">
            <v xml:space="preserve"> </v>
          </cell>
          <cell r="AK748">
            <v>32.585926785557263</v>
          </cell>
          <cell r="AL748">
            <v>51</v>
          </cell>
          <cell r="AM748">
            <v>3703</v>
          </cell>
          <cell r="AN748">
            <v>2.3914090561814989</v>
          </cell>
          <cell r="AO748">
            <v>3.7029999999999998</v>
          </cell>
        </row>
        <row r="749">
          <cell r="AE749">
            <v>115629</v>
          </cell>
          <cell r="AF749">
            <v>15</v>
          </cell>
          <cell r="AG749">
            <v>0</v>
          </cell>
          <cell r="AH749" t="str">
            <v>C</v>
          </cell>
          <cell r="AI749" t="str">
            <v>PE</v>
          </cell>
          <cell r="AJ749" t="str">
            <v xml:space="preserve"> </v>
          </cell>
          <cell r="AK749">
            <v>128.45050285511431</v>
          </cell>
          <cell r="AL749">
            <v>187</v>
          </cell>
          <cell r="AM749">
            <v>3839</v>
          </cell>
          <cell r="AN749">
            <v>0.48415113535997989</v>
          </cell>
          <cell r="AO749">
            <v>3.839</v>
          </cell>
        </row>
        <row r="750">
          <cell r="AE750">
            <v>106151</v>
          </cell>
          <cell r="AF750">
            <v>15</v>
          </cell>
          <cell r="AG750">
            <v>0</v>
          </cell>
          <cell r="AH750" t="str">
            <v>C</v>
          </cell>
          <cell r="AI750" t="str">
            <v>RCP</v>
          </cell>
          <cell r="AJ750" t="str">
            <v xml:space="preserve"> </v>
          </cell>
          <cell r="AK750">
            <v>43.503278632689891</v>
          </cell>
          <cell r="AL750">
            <v>153</v>
          </cell>
          <cell r="AM750">
            <v>3805</v>
          </cell>
          <cell r="AN750">
            <v>0.75933113873996216</v>
          </cell>
          <cell r="AO750">
            <v>3.8050000000000002</v>
          </cell>
        </row>
        <row r="751">
          <cell r="AE751">
            <v>190582</v>
          </cell>
          <cell r="AF751">
            <v>18</v>
          </cell>
          <cell r="AG751">
            <v>0</v>
          </cell>
          <cell r="AH751" t="str">
            <v>C</v>
          </cell>
          <cell r="AI751" t="str">
            <v>PE</v>
          </cell>
          <cell r="AJ751" t="str">
            <v xml:space="preserve"> </v>
          </cell>
          <cell r="AK751">
            <v>105.1868907439415</v>
          </cell>
          <cell r="AL751">
            <v>151</v>
          </cell>
          <cell r="AM751">
            <v>3803</v>
          </cell>
          <cell r="AN751">
            <v>0.82130985114485544</v>
          </cell>
          <cell r="AO751">
            <v>3.8029999999999999</v>
          </cell>
        </row>
        <row r="752">
          <cell r="AE752">
            <v>51358</v>
          </cell>
          <cell r="AF752">
            <v>36</v>
          </cell>
          <cell r="AG752">
            <v>0</v>
          </cell>
          <cell r="AH752" t="str">
            <v>C</v>
          </cell>
          <cell r="AI752" t="str">
            <v>RCP</v>
          </cell>
          <cell r="AJ752" t="str">
            <v xml:space="preserve"> </v>
          </cell>
          <cell r="AK752">
            <v>67.158611085790639</v>
          </cell>
          <cell r="AL752">
            <v>52</v>
          </cell>
          <cell r="AM752">
            <v>3704</v>
          </cell>
          <cell r="AN752">
            <v>2.4689217160068919</v>
          </cell>
          <cell r="AO752">
            <v>3.7040000000000002</v>
          </cell>
        </row>
        <row r="753">
          <cell r="AE753">
            <v>196361</v>
          </cell>
          <cell r="AF753">
            <v>15</v>
          </cell>
          <cell r="AG753">
            <v>0</v>
          </cell>
          <cell r="AH753" t="str">
            <v>C</v>
          </cell>
          <cell r="AI753" t="str">
            <v>RCP</v>
          </cell>
          <cell r="AJ753" t="str">
            <v xml:space="preserve"> </v>
          </cell>
          <cell r="AK753">
            <v>25.785030014633382</v>
          </cell>
          <cell r="AL753">
            <v>49</v>
          </cell>
          <cell r="AM753">
            <v>3701</v>
          </cell>
          <cell r="AN753">
            <v>2.4224144525306759</v>
          </cell>
          <cell r="AO753">
            <v>3.7010000000000001</v>
          </cell>
        </row>
        <row r="754">
          <cell r="AE754">
            <v>168728</v>
          </cell>
          <cell r="AF754">
            <v>15</v>
          </cell>
          <cell r="AG754">
            <v>0</v>
          </cell>
          <cell r="AH754" t="str">
            <v>C</v>
          </cell>
          <cell r="AI754" t="str">
            <v>RCP</v>
          </cell>
          <cell r="AJ754" t="str">
            <v xml:space="preserve"> </v>
          </cell>
          <cell r="AK754">
            <v>51.815322849357997</v>
          </cell>
          <cell r="AL754">
            <v>129</v>
          </cell>
          <cell r="AM754">
            <v>3781</v>
          </cell>
          <cell r="AN754">
            <v>1.4323383296439129</v>
          </cell>
          <cell r="AO754">
            <v>3.7810000000000001</v>
          </cell>
        </row>
        <row r="755">
          <cell r="AE755">
            <v>72616</v>
          </cell>
          <cell r="AF755">
            <v>15</v>
          </cell>
          <cell r="AG755">
            <v>0</v>
          </cell>
          <cell r="AH755" t="str">
            <v>C</v>
          </cell>
          <cell r="AI755" t="str">
            <v>RCP</v>
          </cell>
          <cell r="AJ755" t="str">
            <v xml:space="preserve"> </v>
          </cell>
          <cell r="AK755">
            <v>47.613404486008122</v>
          </cell>
          <cell r="AL755">
            <v>109</v>
          </cell>
          <cell r="AM755">
            <v>3761</v>
          </cell>
          <cell r="AN755">
            <v>2.5459960086837068</v>
          </cell>
          <cell r="AO755">
            <v>3.7610000000000001</v>
          </cell>
        </row>
        <row r="756">
          <cell r="AE756">
            <v>83229</v>
          </cell>
          <cell r="AF756">
            <v>24</v>
          </cell>
          <cell r="AG756">
            <v>0</v>
          </cell>
          <cell r="AH756" t="str">
            <v>C</v>
          </cell>
          <cell r="AI756" t="str">
            <v>RCP</v>
          </cell>
          <cell r="AJ756" t="str">
            <v xml:space="preserve"> </v>
          </cell>
          <cell r="AK756">
            <v>31.581842275275012</v>
          </cell>
          <cell r="AL756">
            <v>139</v>
          </cell>
          <cell r="AM756">
            <v>3791</v>
          </cell>
          <cell r="AN756">
            <v>1.2654627449118689</v>
          </cell>
          <cell r="AO756">
            <v>3.7909999999999999</v>
          </cell>
        </row>
        <row r="757">
          <cell r="AE757">
            <v>145082</v>
          </cell>
          <cell r="AF757">
            <v>15</v>
          </cell>
          <cell r="AG757">
            <v>0</v>
          </cell>
          <cell r="AH757" t="str">
            <v>C</v>
          </cell>
          <cell r="AI757" t="str">
            <v>RCP</v>
          </cell>
          <cell r="AJ757" t="str">
            <v xml:space="preserve"> </v>
          </cell>
          <cell r="AK757">
            <v>107.9714236985951</v>
          </cell>
          <cell r="AL757">
            <v>66</v>
          </cell>
          <cell r="AM757">
            <v>3718</v>
          </cell>
          <cell r="AN757">
            <v>2.853933237906356</v>
          </cell>
          <cell r="AO757">
            <v>3.718</v>
          </cell>
        </row>
        <row r="758">
          <cell r="AE758">
            <v>201538</v>
          </cell>
          <cell r="AF758">
            <v>0</v>
          </cell>
          <cell r="AG758">
            <v>0</v>
          </cell>
          <cell r="AH758" t="str">
            <v>Z</v>
          </cell>
          <cell r="AI758" t="str">
            <v>XXX</v>
          </cell>
          <cell r="AJ758" t="str">
            <v xml:space="preserve"> </v>
          </cell>
          <cell r="AK758">
            <v>52.351548596082139</v>
          </cell>
          <cell r="AL758">
            <v>68</v>
          </cell>
          <cell r="AM758">
            <v>3720</v>
          </cell>
          <cell r="AN758">
            <v>2.8463563107055538</v>
          </cell>
          <cell r="AO758">
            <v>3.72</v>
          </cell>
        </row>
        <row r="759">
          <cell r="AE759">
            <v>84599</v>
          </cell>
          <cell r="AF759">
            <v>24</v>
          </cell>
          <cell r="AG759">
            <v>0</v>
          </cell>
          <cell r="AH759" t="str">
            <v>C</v>
          </cell>
          <cell r="AI759" t="str">
            <v>RCP</v>
          </cell>
          <cell r="AJ759" t="str">
            <v xml:space="preserve"> </v>
          </cell>
          <cell r="AK759">
            <v>13.82685541974632</v>
          </cell>
          <cell r="AL759">
            <v>113</v>
          </cell>
          <cell r="AM759">
            <v>3765</v>
          </cell>
          <cell r="AN759">
            <v>2.2841886714015511</v>
          </cell>
          <cell r="AO759">
            <v>3.7650000000000001</v>
          </cell>
        </row>
        <row r="760">
          <cell r="AE760">
            <v>79751</v>
          </cell>
          <cell r="AF760">
            <v>42</v>
          </cell>
          <cell r="AG760">
            <v>0</v>
          </cell>
          <cell r="AH760" t="str">
            <v>C</v>
          </cell>
          <cell r="AI760" t="str">
            <v>RCP</v>
          </cell>
          <cell r="AJ760" t="str">
            <v xml:space="preserve"> </v>
          </cell>
          <cell r="AK760">
            <v>61.211264277200122</v>
          </cell>
          <cell r="AL760">
            <v>107</v>
          </cell>
          <cell r="AM760">
            <v>3759</v>
          </cell>
          <cell r="AN760">
            <v>2.5412158446015209</v>
          </cell>
          <cell r="AO760">
            <v>3.7589999999999999</v>
          </cell>
        </row>
        <row r="761">
          <cell r="AE761">
            <v>37820</v>
          </cell>
          <cell r="AF761">
            <v>30</v>
          </cell>
          <cell r="AG761">
            <v>0</v>
          </cell>
          <cell r="AH761" t="str">
            <v>C</v>
          </cell>
          <cell r="AI761" t="str">
            <v>RCP</v>
          </cell>
          <cell r="AJ761" t="str">
            <v xml:space="preserve"> </v>
          </cell>
          <cell r="AK761">
            <v>96.624323832000769</v>
          </cell>
          <cell r="AL761">
            <v>67</v>
          </cell>
          <cell r="AM761">
            <v>3719</v>
          </cell>
          <cell r="AN761">
            <v>2.979330955315072</v>
          </cell>
          <cell r="AO761">
            <v>3.7189999999999999</v>
          </cell>
        </row>
        <row r="762">
          <cell r="AE762">
            <v>72775</v>
          </cell>
          <cell r="AF762">
            <v>15</v>
          </cell>
          <cell r="AG762">
            <v>0</v>
          </cell>
          <cell r="AH762" t="str">
            <v>C</v>
          </cell>
          <cell r="AI762" t="str">
            <v>RCP</v>
          </cell>
          <cell r="AJ762" t="str">
            <v xml:space="preserve"> </v>
          </cell>
          <cell r="AK762">
            <v>51.562340409825978</v>
          </cell>
          <cell r="AL762">
            <v>94</v>
          </cell>
          <cell r="AM762">
            <v>3746</v>
          </cell>
          <cell r="AN762">
            <v>2.9145540011021982</v>
          </cell>
          <cell r="AO762">
            <v>3.746</v>
          </cell>
        </row>
        <row r="763">
          <cell r="AE763">
            <v>116793</v>
          </cell>
          <cell r="AF763">
            <v>18</v>
          </cell>
          <cell r="AG763">
            <v>0</v>
          </cell>
          <cell r="AH763" t="str">
            <v>C</v>
          </cell>
          <cell r="AI763" t="str">
            <v>RCP</v>
          </cell>
          <cell r="AJ763" t="str">
            <v xml:space="preserve"> </v>
          </cell>
          <cell r="AK763">
            <v>121.5132192409279</v>
          </cell>
          <cell r="AL763">
            <v>93</v>
          </cell>
          <cell r="AM763">
            <v>3745</v>
          </cell>
          <cell r="AN763">
            <v>2.7524299855522329</v>
          </cell>
          <cell r="AO763">
            <v>3.7450000000000001</v>
          </cell>
        </row>
        <row r="764">
          <cell r="AE764">
            <v>185552</v>
          </cell>
          <cell r="AF764">
            <v>0</v>
          </cell>
          <cell r="AG764">
            <v>0</v>
          </cell>
          <cell r="AH764" t="str">
            <v xml:space="preserve"> </v>
          </cell>
          <cell r="AI764" t="str">
            <v xml:space="preserve"> </v>
          </cell>
          <cell r="AJ764" t="str">
            <v xml:space="preserve"> </v>
          </cell>
          <cell r="AK764">
            <v>25.782747260442189</v>
          </cell>
          <cell r="AL764">
            <v>132</v>
          </cell>
          <cell r="AM764">
            <v>3784</v>
          </cell>
          <cell r="AN764">
            <v>1.451946940166752</v>
          </cell>
          <cell r="AO764">
            <v>3.7839999999999998</v>
          </cell>
        </row>
        <row r="765">
          <cell r="AE765">
            <v>25425</v>
          </cell>
          <cell r="AF765">
            <v>12</v>
          </cell>
          <cell r="AG765">
            <v>0</v>
          </cell>
          <cell r="AH765" t="str">
            <v>C</v>
          </cell>
          <cell r="AI765" t="str">
            <v>PE</v>
          </cell>
          <cell r="AJ765" t="str">
            <v xml:space="preserve"> </v>
          </cell>
          <cell r="AK765">
            <v>158.23922887160731</v>
          </cell>
          <cell r="AL765">
            <v>77</v>
          </cell>
          <cell r="AM765">
            <v>3729</v>
          </cell>
          <cell r="AN765">
            <v>2.6155331286801</v>
          </cell>
          <cell r="AO765">
            <v>3.7290000000000001</v>
          </cell>
        </row>
        <row r="766">
          <cell r="AE766">
            <v>190600</v>
          </cell>
          <cell r="AF766">
            <v>0</v>
          </cell>
          <cell r="AG766">
            <v>0</v>
          </cell>
          <cell r="AH766" t="str">
            <v>Z</v>
          </cell>
          <cell r="AI766" t="str">
            <v>XXX</v>
          </cell>
          <cell r="AJ766" t="str">
            <v xml:space="preserve"> </v>
          </cell>
          <cell r="AK766">
            <v>123.1672930748003</v>
          </cell>
          <cell r="AL766">
            <v>107</v>
          </cell>
          <cell r="AM766">
            <v>3759</v>
          </cell>
          <cell r="AN766">
            <v>2.5412158446015209</v>
          </cell>
          <cell r="AO766">
            <v>3.7589999999999999</v>
          </cell>
        </row>
        <row r="767">
          <cell r="AE767">
            <v>156608</v>
          </cell>
          <cell r="AF767">
            <v>36</v>
          </cell>
          <cell r="AG767">
            <v>0</v>
          </cell>
          <cell r="AH767" t="str">
            <v>C</v>
          </cell>
          <cell r="AI767" t="str">
            <v>RCP</v>
          </cell>
          <cell r="AJ767" t="str">
            <v xml:space="preserve"> </v>
          </cell>
          <cell r="AK767">
            <v>68.164577035329302</v>
          </cell>
          <cell r="AL767">
            <v>103</v>
          </cell>
          <cell r="AM767">
            <v>3755</v>
          </cell>
          <cell r="AN767">
            <v>2.6981476828029289</v>
          </cell>
          <cell r="AO767">
            <v>3.7549999999999999</v>
          </cell>
        </row>
        <row r="768">
          <cell r="AE768">
            <v>198246</v>
          </cell>
          <cell r="AF768">
            <v>0</v>
          </cell>
          <cell r="AG768">
            <v>0</v>
          </cell>
          <cell r="AH768" t="str">
            <v>C</v>
          </cell>
          <cell r="AI768" t="str">
            <v>RCP</v>
          </cell>
          <cell r="AJ768" t="str">
            <v xml:space="preserve"> </v>
          </cell>
          <cell r="AK768">
            <v>51.506986513206108</v>
          </cell>
          <cell r="AL768">
            <v>116</v>
          </cell>
          <cell r="AM768">
            <v>3768</v>
          </cell>
          <cell r="AN768">
            <v>2.0736510600263811</v>
          </cell>
          <cell r="AO768">
            <v>3.7679999999999998</v>
          </cell>
        </row>
        <row r="769">
          <cell r="AE769">
            <v>64793</v>
          </cell>
          <cell r="AF769">
            <v>18</v>
          </cell>
          <cell r="AG769">
            <v>0</v>
          </cell>
          <cell r="AH769" t="str">
            <v>C</v>
          </cell>
          <cell r="AI769" t="str">
            <v>RCP</v>
          </cell>
          <cell r="AJ769" t="str">
            <v xml:space="preserve"> </v>
          </cell>
          <cell r="AK769">
            <v>98.456573803547215</v>
          </cell>
          <cell r="AL769">
            <v>87</v>
          </cell>
          <cell r="AM769">
            <v>3739</v>
          </cell>
          <cell r="AN769">
            <v>2.8773842096586661</v>
          </cell>
          <cell r="AO769">
            <v>3.7389999999999999</v>
          </cell>
        </row>
        <row r="770">
          <cell r="AE770">
            <v>190135</v>
          </cell>
          <cell r="AF770">
            <v>52</v>
          </cell>
          <cell r="AG770">
            <v>65</v>
          </cell>
          <cell r="AH770" t="str">
            <v>O</v>
          </cell>
          <cell r="AI770" t="str">
            <v>CMP</v>
          </cell>
          <cell r="AJ770" t="str">
            <v xml:space="preserve"> </v>
          </cell>
          <cell r="AK770">
            <v>41.988955834154382</v>
          </cell>
          <cell r="AL770">
            <v>125</v>
          </cell>
          <cell r="AM770">
            <v>3777</v>
          </cell>
          <cell r="AN770">
            <v>1.665560402025936</v>
          </cell>
          <cell r="AO770">
            <v>3.7770000000000001</v>
          </cell>
        </row>
        <row r="771">
          <cell r="AE771">
            <v>186989</v>
          </cell>
          <cell r="AF771">
            <v>0</v>
          </cell>
          <cell r="AG771">
            <v>0</v>
          </cell>
          <cell r="AH771" t="str">
            <v xml:space="preserve"> </v>
          </cell>
          <cell r="AI771" t="str">
            <v xml:space="preserve"> </v>
          </cell>
          <cell r="AJ771" t="str">
            <v xml:space="preserve"> </v>
          </cell>
          <cell r="AK771">
            <v>32.883790568750143</v>
          </cell>
          <cell r="AL771">
            <v>91</v>
          </cell>
          <cell r="AM771">
            <v>3743</v>
          </cell>
          <cell r="AN771">
            <v>2.9036331688870529</v>
          </cell>
          <cell r="AO771">
            <v>3.7429999999999999</v>
          </cell>
        </row>
        <row r="772">
          <cell r="AE772">
            <v>135836</v>
          </cell>
          <cell r="AF772">
            <v>18</v>
          </cell>
          <cell r="AG772">
            <v>0</v>
          </cell>
          <cell r="AH772" t="str">
            <v>C</v>
          </cell>
          <cell r="AI772" t="str">
            <v>RCP</v>
          </cell>
          <cell r="AJ772" t="str">
            <v xml:space="preserve"> </v>
          </cell>
          <cell r="AK772">
            <v>19.264803564867329</v>
          </cell>
          <cell r="AL772">
            <v>257</v>
          </cell>
          <cell r="AM772">
            <v>3909</v>
          </cell>
          <cell r="AN772">
            <v>0.1796044534391967</v>
          </cell>
          <cell r="AO772">
            <v>3.9089999999999998</v>
          </cell>
        </row>
        <row r="773">
          <cell r="AE773">
            <v>122736</v>
          </cell>
          <cell r="AF773">
            <v>48</v>
          </cell>
          <cell r="AG773">
            <v>84</v>
          </cell>
          <cell r="AH773" t="str">
            <v>R</v>
          </cell>
          <cell r="AI773" t="str">
            <v>RCP</v>
          </cell>
          <cell r="AJ773" t="str">
            <v xml:space="preserve"> </v>
          </cell>
          <cell r="AK773">
            <v>97.233624585013374</v>
          </cell>
          <cell r="AL773">
            <v>104</v>
          </cell>
          <cell r="AM773">
            <v>3756</v>
          </cell>
          <cell r="AN773">
            <v>2.7751602247546932</v>
          </cell>
          <cell r="AO773">
            <v>3.7559999999999998</v>
          </cell>
        </row>
        <row r="774">
          <cell r="AE774">
            <v>128127</v>
          </cell>
          <cell r="AF774">
            <v>48</v>
          </cell>
          <cell r="AG774">
            <v>0</v>
          </cell>
          <cell r="AH774" t="str">
            <v>C</v>
          </cell>
          <cell r="AI774" t="str">
            <v>CMP</v>
          </cell>
          <cell r="AJ774" t="str">
            <v xml:space="preserve"> </v>
          </cell>
          <cell r="AK774">
            <v>52.623290652478786</v>
          </cell>
          <cell r="AL774">
            <v>147</v>
          </cell>
          <cell r="AM774">
            <v>3799</v>
          </cell>
          <cell r="AN774">
            <v>0.87872065412737721</v>
          </cell>
          <cell r="AO774">
            <v>3.7989999999999999</v>
          </cell>
        </row>
        <row r="775">
          <cell r="AE775">
            <v>112640</v>
          </cell>
          <cell r="AF775">
            <v>12</v>
          </cell>
          <cell r="AG775">
            <v>0</v>
          </cell>
          <cell r="AH775" t="str">
            <v>C</v>
          </cell>
          <cell r="AI775" t="str">
            <v>VCP</v>
          </cell>
          <cell r="AJ775" t="str">
            <v xml:space="preserve"> </v>
          </cell>
          <cell r="AK775">
            <v>112.0533794496118</v>
          </cell>
          <cell r="AL775">
            <v>50</v>
          </cell>
          <cell r="AM775">
            <v>3702</v>
          </cell>
          <cell r="AN775">
            <v>2.390837087108006</v>
          </cell>
          <cell r="AO775">
            <v>3.702</v>
          </cell>
        </row>
        <row r="776">
          <cell r="AE776">
            <v>188543</v>
          </cell>
          <cell r="AF776">
            <v>0</v>
          </cell>
          <cell r="AG776">
            <v>0</v>
          </cell>
          <cell r="AH776" t="str">
            <v xml:space="preserve"> </v>
          </cell>
          <cell r="AI776" t="str">
            <v xml:space="preserve"> </v>
          </cell>
          <cell r="AJ776" t="str">
            <v xml:space="preserve"> </v>
          </cell>
          <cell r="AK776">
            <v>97.974844413976228</v>
          </cell>
          <cell r="AL776">
            <v>112</v>
          </cell>
          <cell r="AM776">
            <v>3764</v>
          </cell>
          <cell r="AN776">
            <v>2.1692145398332889</v>
          </cell>
          <cell r="AO776">
            <v>3.7639999999999998</v>
          </cell>
        </row>
        <row r="777">
          <cell r="AE777">
            <v>46841</v>
          </cell>
          <cell r="AF777">
            <v>60</v>
          </cell>
          <cell r="AG777">
            <v>0</v>
          </cell>
          <cell r="AH777" t="str">
            <v>C</v>
          </cell>
          <cell r="AI777" t="str">
            <v>RCP</v>
          </cell>
          <cell r="AJ777" t="str">
            <v xml:space="preserve"> </v>
          </cell>
          <cell r="AK777">
            <v>96.484519947035025</v>
          </cell>
          <cell r="AL777">
            <v>44</v>
          </cell>
          <cell r="AM777">
            <v>3696</v>
          </cell>
          <cell r="AN777">
            <v>2.3528739933654208</v>
          </cell>
          <cell r="AO777">
            <v>3.6960000000000002</v>
          </cell>
        </row>
        <row r="778">
          <cell r="AE778">
            <v>140676</v>
          </cell>
          <cell r="AF778">
            <v>84</v>
          </cell>
          <cell r="AG778">
            <v>0</v>
          </cell>
          <cell r="AH778" t="str">
            <v>C</v>
          </cell>
          <cell r="AI778" t="str">
            <v>CMP</v>
          </cell>
          <cell r="AJ778" t="str">
            <v xml:space="preserve"> </v>
          </cell>
          <cell r="AK778">
            <v>63.678095736594429</v>
          </cell>
          <cell r="AL778">
            <v>159</v>
          </cell>
          <cell r="AM778">
            <v>3811</v>
          </cell>
          <cell r="AN778">
            <v>0.69108670128173344</v>
          </cell>
          <cell r="AO778">
            <v>3.8109999999999999</v>
          </cell>
        </row>
        <row r="779">
          <cell r="AE779">
            <v>195915</v>
          </cell>
          <cell r="AF779">
            <v>36</v>
          </cell>
          <cell r="AG779">
            <v>0</v>
          </cell>
          <cell r="AH779" t="str">
            <v>C</v>
          </cell>
          <cell r="AI779" t="str">
            <v>RCP</v>
          </cell>
          <cell r="AJ779" t="str">
            <v xml:space="preserve"> </v>
          </cell>
          <cell r="AK779">
            <v>37.33890133152704</v>
          </cell>
          <cell r="AL779">
            <v>88</v>
          </cell>
          <cell r="AM779">
            <v>3740</v>
          </cell>
          <cell r="AN779">
            <v>3.0476762112739051</v>
          </cell>
          <cell r="AO779">
            <v>3.74</v>
          </cell>
        </row>
        <row r="780">
          <cell r="AE780">
            <v>154645</v>
          </cell>
          <cell r="AF780">
            <v>30</v>
          </cell>
          <cell r="AG780">
            <v>0</v>
          </cell>
          <cell r="AH780" t="str">
            <v>C</v>
          </cell>
          <cell r="AI780" t="str">
            <v>CMP</v>
          </cell>
          <cell r="AJ780" t="str">
            <v xml:space="preserve"> </v>
          </cell>
          <cell r="AK780">
            <v>240.4271054645167</v>
          </cell>
          <cell r="AL780">
            <v>145</v>
          </cell>
          <cell r="AM780">
            <v>3797</v>
          </cell>
          <cell r="AN780">
            <v>0.90337236643616425</v>
          </cell>
          <cell r="AO780">
            <v>3.7970000000000002</v>
          </cell>
        </row>
        <row r="781">
          <cell r="AE781">
            <v>189822</v>
          </cell>
          <cell r="AF781">
            <v>24</v>
          </cell>
          <cell r="AG781">
            <v>0</v>
          </cell>
          <cell r="AH781" t="str">
            <v>C</v>
          </cell>
          <cell r="AI781" t="str">
            <v>RCP</v>
          </cell>
          <cell r="AJ781" t="str">
            <v xml:space="preserve"> </v>
          </cell>
          <cell r="AK781">
            <v>27.84823198465336</v>
          </cell>
          <cell r="AL781">
            <v>61</v>
          </cell>
          <cell r="AM781">
            <v>3713</v>
          </cell>
          <cell r="AN781">
            <v>2.688670991811692</v>
          </cell>
          <cell r="AO781">
            <v>3.7130000000000001</v>
          </cell>
        </row>
        <row r="782">
          <cell r="AE782">
            <v>200473</v>
          </cell>
          <cell r="AF782">
            <v>24</v>
          </cell>
          <cell r="AG782">
            <v>0</v>
          </cell>
          <cell r="AH782" t="str">
            <v>C</v>
          </cell>
          <cell r="AI782" t="str">
            <v>PE</v>
          </cell>
          <cell r="AJ782" t="str">
            <v xml:space="preserve"> </v>
          </cell>
          <cell r="AK782">
            <v>71.989827044461705</v>
          </cell>
          <cell r="AL782">
            <v>135</v>
          </cell>
          <cell r="AM782">
            <v>3787</v>
          </cell>
          <cell r="AN782">
            <v>1.336885814076429</v>
          </cell>
          <cell r="AO782">
            <v>3.7869999999999999</v>
          </cell>
        </row>
        <row r="783">
          <cell r="AE783">
            <v>181004</v>
          </cell>
          <cell r="AF783">
            <v>24</v>
          </cell>
          <cell r="AG783">
            <v>0</v>
          </cell>
          <cell r="AH783" t="str">
            <v>C</v>
          </cell>
          <cell r="AI783" t="str">
            <v>RCP</v>
          </cell>
          <cell r="AJ783" t="str">
            <v xml:space="preserve"> </v>
          </cell>
          <cell r="AK783">
            <v>175.21846131935609</v>
          </cell>
          <cell r="AL783">
            <v>68</v>
          </cell>
          <cell r="AM783">
            <v>3720</v>
          </cell>
          <cell r="AN783">
            <v>2.8463563107055538</v>
          </cell>
          <cell r="AO783">
            <v>3.72</v>
          </cell>
        </row>
        <row r="784">
          <cell r="AE784">
            <v>190379</v>
          </cell>
          <cell r="AF784">
            <v>30</v>
          </cell>
          <cell r="AG784">
            <v>0</v>
          </cell>
          <cell r="AH784" t="str">
            <v>C</v>
          </cell>
          <cell r="AI784" t="str">
            <v>CMP</v>
          </cell>
          <cell r="AJ784" t="str">
            <v xml:space="preserve"> </v>
          </cell>
          <cell r="AK784">
            <v>33.008715894092823</v>
          </cell>
          <cell r="AL784">
            <v>154</v>
          </cell>
          <cell r="AM784">
            <v>3806</v>
          </cell>
          <cell r="AN784">
            <v>0.63252003167667681</v>
          </cell>
          <cell r="AO784">
            <v>3.806</v>
          </cell>
        </row>
        <row r="785">
          <cell r="AE785">
            <v>188678</v>
          </cell>
          <cell r="AF785">
            <v>0</v>
          </cell>
          <cell r="AG785">
            <v>0</v>
          </cell>
          <cell r="AH785" t="str">
            <v>C</v>
          </cell>
          <cell r="AI785" t="str">
            <v>XXX</v>
          </cell>
          <cell r="AJ785" t="str">
            <v xml:space="preserve"> </v>
          </cell>
          <cell r="AK785">
            <v>173.00140619326811</v>
          </cell>
          <cell r="AL785">
            <v>122</v>
          </cell>
          <cell r="AM785">
            <v>3774</v>
          </cell>
          <cell r="AN785">
            <v>1.656801084432554</v>
          </cell>
          <cell r="AO785">
            <v>3.774</v>
          </cell>
        </row>
        <row r="786">
          <cell r="AE786">
            <v>70075</v>
          </cell>
          <cell r="AF786">
            <v>24</v>
          </cell>
          <cell r="AG786">
            <v>0</v>
          </cell>
          <cell r="AH786" t="str">
            <v>C</v>
          </cell>
          <cell r="AI786" t="str">
            <v>RCP</v>
          </cell>
          <cell r="AJ786" t="str">
            <v xml:space="preserve"> </v>
          </cell>
          <cell r="AK786">
            <v>128.55338542954749</v>
          </cell>
          <cell r="AL786">
            <v>66</v>
          </cell>
          <cell r="AM786">
            <v>3718</v>
          </cell>
          <cell r="AN786">
            <v>2.853933237906356</v>
          </cell>
          <cell r="AO786">
            <v>3.718</v>
          </cell>
        </row>
        <row r="787">
          <cell r="AE787">
            <v>109313</v>
          </cell>
          <cell r="AF787">
            <v>30</v>
          </cell>
          <cell r="AG787">
            <v>0</v>
          </cell>
          <cell r="AH787" t="str">
            <v>C</v>
          </cell>
          <cell r="AI787" t="str">
            <v>RCP</v>
          </cell>
          <cell r="AJ787" t="str">
            <v xml:space="preserve"> </v>
          </cell>
          <cell r="AK787">
            <v>55.890631128121171</v>
          </cell>
          <cell r="AL787">
            <v>163</v>
          </cell>
          <cell r="AM787">
            <v>3815</v>
          </cell>
          <cell r="AN787">
            <v>0.62080669776150899</v>
          </cell>
          <cell r="AO787">
            <v>3.8149999999999999</v>
          </cell>
        </row>
        <row r="788">
          <cell r="AE788">
            <v>162381</v>
          </cell>
          <cell r="AF788">
            <v>15</v>
          </cell>
          <cell r="AG788">
            <v>0</v>
          </cell>
          <cell r="AH788" t="str">
            <v>C</v>
          </cell>
          <cell r="AI788" t="str">
            <v>RCP</v>
          </cell>
          <cell r="AJ788" t="str">
            <v xml:space="preserve"> </v>
          </cell>
          <cell r="AK788">
            <v>86.428970311859217</v>
          </cell>
          <cell r="AL788">
            <v>139</v>
          </cell>
          <cell r="AM788">
            <v>3791</v>
          </cell>
          <cell r="AN788">
            <v>1.2654627449118689</v>
          </cell>
          <cell r="AO788">
            <v>3.7909999999999999</v>
          </cell>
        </row>
        <row r="789">
          <cell r="AE789">
            <v>152619</v>
          </cell>
          <cell r="AF789">
            <v>15</v>
          </cell>
          <cell r="AG789">
            <v>0</v>
          </cell>
          <cell r="AH789" t="str">
            <v>C</v>
          </cell>
          <cell r="AI789" t="str">
            <v>RCP</v>
          </cell>
          <cell r="AJ789" t="str">
            <v xml:space="preserve"> </v>
          </cell>
          <cell r="AK789">
            <v>208.81658498051129</v>
          </cell>
          <cell r="AL789">
            <v>148</v>
          </cell>
          <cell r="AM789">
            <v>3800</v>
          </cell>
          <cell r="AN789">
            <v>0.8238378190410458</v>
          </cell>
          <cell r="AO789">
            <v>3.8</v>
          </cell>
        </row>
        <row r="790">
          <cell r="AE790">
            <v>192164</v>
          </cell>
          <cell r="AF790">
            <v>0</v>
          </cell>
          <cell r="AG790">
            <v>0</v>
          </cell>
          <cell r="AH790" t="str">
            <v>C</v>
          </cell>
          <cell r="AI790" t="str">
            <v>CMP</v>
          </cell>
          <cell r="AJ790" t="str">
            <v xml:space="preserve"> </v>
          </cell>
          <cell r="AK790">
            <v>93.032973369796693</v>
          </cell>
          <cell r="AL790">
            <v>248</v>
          </cell>
          <cell r="AM790">
            <v>3900</v>
          </cell>
          <cell r="AN790">
            <v>0.2498844569590801</v>
          </cell>
          <cell r="AO790">
            <v>3.9</v>
          </cell>
        </row>
        <row r="791">
          <cell r="AE791">
            <v>48950</v>
          </cell>
          <cell r="AF791">
            <v>48</v>
          </cell>
          <cell r="AG791">
            <v>0</v>
          </cell>
          <cell r="AH791" t="str">
            <v>C</v>
          </cell>
          <cell r="AI791" t="str">
            <v>RCP</v>
          </cell>
          <cell r="AJ791" t="str">
            <v xml:space="preserve"> </v>
          </cell>
          <cell r="AK791">
            <v>290.13528536411621</v>
          </cell>
          <cell r="AL791">
            <v>252</v>
          </cell>
          <cell r="AM791">
            <v>3904</v>
          </cell>
          <cell r="AN791">
            <v>0.21474445520072999</v>
          </cell>
          <cell r="AO791">
            <v>3.9039999999999999</v>
          </cell>
        </row>
        <row r="792">
          <cell r="AE792">
            <v>4845</v>
          </cell>
          <cell r="AF792">
            <v>72</v>
          </cell>
          <cell r="AG792">
            <v>0</v>
          </cell>
          <cell r="AH792" t="str">
            <v>C</v>
          </cell>
          <cell r="AI792" t="str">
            <v>RCP</v>
          </cell>
          <cell r="AJ792" t="str">
            <v xml:space="preserve"> </v>
          </cell>
          <cell r="AK792">
            <v>78.148834501122209</v>
          </cell>
          <cell r="AL792">
            <v>152</v>
          </cell>
          <cell r="AM792">
            <v>3804</v>
          </cell>
          <cell r="AN792">
            <v>0.69042761196178504</v>
          </cell>
          <cell r="AO792">
            <v>3.8039999999999998</v>
          </cell>
        </row>
        <row r="793">
          <cell r="AE793">
            <v>83330</v>
          </cell>
          <cell r="AF793">
            <v>48</v>
          </cell>
          <cell r="AG793">
            <v>0</v>
          </cell>
          <cell r="AH793" t="str">
            <v>C</v>
          </cell>
          <cell r="AI793" t="str">
            <v>RCP</v>
          </cell>
          <cell r="AJ793" t="str">
            <v xml:space="preserve"> </v>
          </cell>
          <cell r="AK793">
            <v>23.778336211887929</v>
          </cell>
          <cell r="AL793">
            <v>136</v>
          </cell>
          <cell r="AM793">
            <v>3788</v>
          </cell>
          <cell r="AN793">
            <v>1.2834237559804511</v>
          </cell>
          <cell r="AO793">
            <v>3.7879999999999998</v>
          </cell>
        </row>
        <row r="794">
          <cell r="AE794">
            <v>126232</v>
          </cell>
          <cell r="AF794">
            <v>36</v>
          </cell>
          <cell r="AG794">
            <v>48</v>
          </cell>
          <cell r="AH794" t="str">
            <v>O</v>
          </cell>
          <cell r="AI794" t="str">
            <v>RCP</v>
          </cell>
          <cell r="AJ794" t="str">
            <v xml:space="preserve"> </v>
          </cell>
          <cell r="AK794">
            <v>164.9579904285483</v>
          </cell>
          <cell r="AL794">
            <v>29</v>
          </cell>
          <cell r="AM794">
            <v>3681</v>
          </cell>
          <cell r="AN794">
            <v>1.1706804347994899</v>
          </cell>
          <cell r="AO794">
            <v>3.681</v>
          </cell>
        </row>
        <row r="795">
          <cell r="AE795">
            <v>29523</v>
          </cell>
          <cell r="AF795">
            <v>30</v>
          </cell>
          <cell r="AG795">
            <v>0</v>
          </cell>
          <cell r="AH795" t="str">
            <v>C</v>
          </cell>
          <cell r="AI795" t="str">
            <v>RCP</v>
          </cell>
          <cell r="AJ795" t="str">
            <v xml:space="preserve"> </v>
          </cell>
          <cell r="AK795">
            <v>32.91391798956078</v>
          </cell>
          <cell r="AL795">
            <v>218</v>
          </cell>
          <cell r="AM795">
            <v>3870</v>
          </cell>
          <cell r="AN795">
            <v>0.38263557472032522</v>
          </cell>
          <cell r="AO795">
            <v>3.87</v>
          </cell>
        </row>
        <row r="796">
          <cell r="AE796">
            <v>189866</v>
          </cell>
          <cell r="AF796">
            <v>0</v>
          </cell>
          <cell r="AG796">
            <v>0</v>
          </cell>
          <cell r="AH796" t="str">
            <v>Z</v>
          </cell>
          <cell r="AI796" t="str">
            <v>XXX</v>
          </cell>
          <cell r="AJ796" t="str">
            <v xml:space="preserve"> </v>
          </cell>
          <cell r="AK796">
            <v>25.122107753374461</v>
          </cell>
          <cell r="AL796">
            <v>63</v>
          </cell>
          <cell r="AM796">
            <v>3715</v>
          </cell>
          <cell r="AN796">
            <v>2.6098680025475471</v>
          </cell>
          <cell r="AO796">
            <v>3.7149999999999999</v>
          </cell>
        </row>
        <row r="797">
          <cell r="AE797">
            <v>17552</v>
          </cell>
          <cell r="AF797">
            <v>72</v>
          </cell>
          <cell r="AG797">
            <v>0</v>
          </cell>
          <cell r="AH797" t="str">
            <v>C</v>
          </cell>
          <cell r="AI797" t="str">
            <v>CMP</v>
          </cell>
          <cell r="AJ797" t="str">
            <v xml:space="preserve"> </v>
          </cell>
          <cell r="AK797">
            <v>53.680421150869989</v>
          </cell>
          <cell r="AL797">
            <v>140</v>
          </cell>
          <cell r="AM797">
            <v>3792</v>
          </cell>
          <cell r="AN797">
            <v>1.155694587867643</v>
          </cell>
          <cell r="AO797">
            <v>3.7919999999999998</v>
          </cell>
        </row>
        <row r="798">
          <cell r="AE798">
            <v>90935</v>
          </cell>
          <cell r="AF798">
            <v>0</v>
          </cell>
          <cell r="AG798">
            <v>0</v>
          </cell>
          <cell r="AH798" t="str">
            <v>Z</v>
          </cell>
          <cell r="AI798" t="str">
            <v>XXX</v>
          </cell>
          <cell r="AJ798" t="str">
            <v xml:space="preserve"> </v>
          </cell>
          <cell r="AK798">
            <v>31.339123405455972</v>
          </cell>
          <cell r="AL798">
            <v>128</v>
          </cell>
          <cell r="AM798">
            <v>3780</v>
          </cell>
          <cell r="AN798">
            <v>1.4372511898190781</v>
          </cell>
          <cell r="AO798">
            <v>3.78</v>
          </cell>
        </row>
        <row r="799">
          <cell r="AE799">
            <v>46391</v>
          </cell>
          <cell r="AF799">
            <v>36</v>
          </cell>
          <cell r="AG799">
            <v>0</v>
          </cell>
          <cell r="AH799" t="str">
            <v>C</v>
          </cell>
          <cell r="AI799" t="str">
            <v>CMP</v>
          </cell>
          <cell r="AJ799" t="str">
            <v xml:space="preserve"> </v>
          </cell>
          <cell r="AK799">
            <v>51.163574564625549</v>
          </cell>
          <cell r="AL799">
            <v>79</v>
          </cell>
          <cell r="AM799">
            <v>3731</v>
          </cell>
          <cell r="AN799">
            <v>2.5523479127340791</v>
          </cell>
          <cell r="AO799">
            <v>3.7309999999999999</v>
          </cell>
        </row>
        <row r="800">
          <cell r="AE800">
            <v>203419</v>
          </cell>
          <cell r="AF800">
            <v>18</v>
          </cell>
          <cell r="AG800">
            <v>0</v>
          </cell>
          <cell r="AH800" t="str">
            <v>C</v>
          </cell>
          <cell r="AI800" t="str">
            <v>RCP</v>
          </cell>
          <cell r="AJ800" t="str">
            <v xml:space="preserve"> </v>
          </cell>
          <cell r="AK800">
            <v>137.78190988592041</v>
          </cell>
          <cell r="AL800">
            <v>17</v>
          </cell>
          <cell r="AM800">
            <v>3669</v>
          </cell>
          <cell r="AN800">
            <v>0.93363237836818636</v>
          </cell>
          <cell r="AO800">
            <v>3.669</v>
          </cell>
        </row>
        <row r="801">
          <cell r="AE801">
            <v>119533</v>
          </cell>
          <cell r="AF801">
            <v>15</v>
          </cell>
          <cell r="AG801">
            <v>0</v>
          </cell>
          <cell r="AH801" t="str">
            <v>C</v>
          </cell>
          <cell r="AI801" t="str">
            <v>RCP</v>
          </cell>
          <cell r="AJ801" t="str">
            <v xml:space="preserve"> </v>
          </cell>
          <cell r="AK801">
            <v>168.80236712878971</v>
          </cell>
          <cell r="AL801">
            <v>78</v>
          </cell>
          <cell r="AM801">
            <v>3730</v>
          </cell>
          <cell r="AN801">
            <v>2.5474072369872571</v>
          </cell>
          <cell r="AO801">
            <v>3.73</v>
          </cell>
        </row>
        <row r="802">
          <cell r="AE802">
            <v>132655</v>
          </cell>
          <cell r="AF802">
            <v>48</v>
          </cell>
          <cell r="AG802">
            <v>0</v>
          </cell>
          <cell r="AH802" t="str">
            <v>C</v>
          </cell>
          <cell r="AI802" t="str">
            <v>RCP</v>
          </cell>
          <cell r="AJ802" t="str">
            <v xml:space="preserve"> </v>
          </cell>
          <cell r="AK802">
            <v>17.64228957119694</v>
          </cell>
          <cell r="AL802">
            <v>132</v>
          </cell>
          <cell r="AM802">
            <v>3784</v>
          </cell>
          <cell r="AN802">
            <v>1.451946940166752</v>
          </cell>
          <cell r="AO802">
            <v>3.7839999999999998</v>
          </cell>
        </row>
        <row r="803">
          <cell r="AE803">
            <v>156256</v>
          </cell>
          <cell r="AF803">
            <v>15</v>
          </cell>
          <cell r="AG803">
            <v>0</v>
          </cell>
          <cell r="AH803" t="str">
            <v>C</v>
          </cell>
          <cell r="AI803" t="str">
            <v>RCP</v>
          </cell>
          <cell r="AJ803" t="str">
            <v xml:space="preserve"> </v>
          </cell>
          <cell r="AK803">
            <v>44.451807369866103</v>
          </cell>
          <cell r="AL803">
            <v>221</v>
          </cell>
          <cell r="AM803">
            <v>3873</v>
          </cell>
          <cell r="AN803">
            <v>0.36311335152004182</v>
          </cell>
          <cell r="AO803">
            <v>3.8730000000000002</v>
          </cell>
        </row>
        <row r="804">
          <cell r="AE804">
            <v>119948</v>
          </cell>
          <cell r="AF804">
            <v>84</v>
          </cell>
          <cell r="AG804">
            <v>84</v>
          </cell>
          <cell r="AH804" t="str">
            <v>R</v>
          </cell>
          <cell r="AI804" t="str">
            <v>RCP</v>
          </cell>
          <cell r="AJ804" t="str">
            <v xml:space="preserve"> </v>
          </cell>
          <cell r="AK804">
            <v>294.48889551088251</v>
          </cell>
          <cell r="AL804">
            <v>57</v>
          </cell>
          <cell r="AM804">
            <v>3709</v>
          </cell>
          <cell r="AN804">
            <v>2.573950732112968</v>
          </cell>
          <cell r="AO804">
            <v>3.7090000000000001</v>
          </cell>
        </row>
        <row r="805">
          <cell r="AE805">
            <v>189887</v>
          </cell>
          <cell r="AF805">
            <v>15</v>
          </cell>
          <cell r="AG805">
            <v>0</v>
          </cell>
          <cell r="AH805" t="str">
            <v>C</v>
          </cell>
          <cell r="AI805" t="str">
            <v>RCP</v>
          </cell>
          <cell r="AJ805" t="str">
            <v xml:space="preserve"> </v>
          </cell>
          <cell r="AK805">
            <v>125.2754224022984</v>
          </cell>
          <cell r="AL805">
            <v>62</v>
          </cell>
          <cell r="AM805">
            <v>3714</v>
          </cell>
          <cell r="AN805">
            <v>2.6317197386168409</v>
          </cell>
          <cell r="AO805">
            <v>3.714</v>
          </cell>
        </row>
        <row r="806">
          <cell r="AE806">
            <v>106318</v>
          </cell>
          <cell r="AF806">
            <v>54</v>
          </cell>
          <cell r="AG806">
            <v>0</v>
          </cell>
          <cell r="AH806" t="str">
            <v>C</v>
          </cell>
          <cell r="AI806" t="str">
            <v>CMP</v>
          </cell>
          <cell r="AJ806" t="str">
            <v xml:space="preserve"> </v>
          </cell>
          <cell r="AK806">
            <v>269.32214237455639</v>
          </cell>
          <cell r="AL806">
            <v>144</v>
          </cell>
          <cell r="AM806">
            <v>3796</v>
          </cell>
          <cell r="AN806">
            <v>0.94357906749516851</v>
          </cell>
          <cell r="AO806">
            <v>3.7959999999999998</v>
          </cell>
        </row>
        <row r="807">
          <cell r="AE807">
            <v>98664</v>
          </cell>
          <cell r="AF807">
            <v>18</v>
          </cell>
          <cell r="AG807">
            <v>0</v>
          </cell>
          <cell r="AH807" t="str">
            <v>C</v>
          </cell>
          <cell r="AI807" t="str">
            <v>RCP</v>
          </cell>
          <cell r="AJ807" t="str">
            <v xml:space="preserve"> </v>
          </cell>
          <cell r="AK807">
            <v>115.1513020437381</v>
          </cell>
          <cell r="AL807">
            <v>169</v>
          </cell>
          <cell r="AM807">
            <v>3821</v>
          </cell>
          <cell r="AN807">
            <v>0.57004891743997632</v>
          </cell>
          <cell r="AO807">
            <v>3.8210000000000002</v>
          </cell>
        </row>
        <row r="808">
          <cell r="AE808">
            <v>110191</v>
          </cell>
          <cell r="AF808">
            <v>15</v>
          </cell>
          <cell r="AG808">
            <v>0</v>
          </cell>
          <cell r="AH808" t="str">
            <v>C</v>
          </cell>
          <cell r="AI808" t="str">
            <v>RCP</v>
          </cell>
          <cell r="AJ808" t="str">
            <v xml:space="preserve"> </v>
          </cell>
          <cell r="AK808">
            <v>14.39509962489632</v>
          </cell>
          <cell r="AL808">
            <v>95</v>
          </cell>
          <cell r="AM808">
            <v>3747</v>
          </cell>
          <cell r="AN808">
            <v>2.6400286054542041</v>
          </cell>
          <cell r="AO808">
            <v>3.7469999999999999</v>
          </cell>
        </row>
        <row r="809">
          <cell r="AE809">
            <v>100945</v>
          </cell>
          <cell r="AF809">
            <v>0</v>
          </cell>
          <cell r="AG809">
            <v>0</v>
          </cell>
          <cell r="AH809" t="str">
            <v>C</v>
          </cell>
          <cell r="AI809" t="str">
            <v>RCP</v>
          </cell>
          <cell r="AJ809" t="str">
            <v xml:space="preserve"> </v>
          </cell>
          <cell r="AK809">
            <v>596.8725316973447</v>
          </cell>
          <cell r="AL809">
            <v>82</v>
          </cell>
          <cell r="AM809">
            <v>3734</v>
          </cell>
          <cell r="AN809">
            <v>2.841630252734193</v>
          </cell>
          <cell r="AO809">
            <v>3.734</v>
          </cell>
        </row>
        <row r="810">
          <cell r="AE810">
            <v>69119</v>
          </cell>
          <cell r="AF810">
            <v>15</v>
          </cell>
          <cell r="AG810">
            <v>0</v>
          </cell>
          <cell r="AH810" t="str">
            <v>C</v>
          </cell>
          <cell r="AI810" t="str">
            <v>RCP</v>
          </cell>
          <cell r="AJ810" t="str">
            <v xml:space="preserve"> </v>
          </cell>
          <cell r="AK810">
            <v>40.899712616784988</v>
          </cell>
          <cell r="AL810">
            <v>127</v>
          </cell>
          <cell r="AM810">
            <v>3779</v>
          </cell>
          <cell r="AN810">
            <v>1.5969178577611269</v>
          </cell>
          <cell r="AO810">
            <v>3.7789999999999999</v>
          </cell>
        </row>
        <row r="811">
          <cell r="AE811">
            <v>163025</v>
          </cell>
          <cell r="AF811">
            <v>15</v>
          </cell>
          <cell r="AG811">
            <v>0</v>
          </cell>
          <cell r="AH811" t="str">
            <v>C</v>
          </cell>
          <cell r="AI811" t="str">
            <v>RCP</v>
          </cell>
          <cell r="AJ811" t="str">
            <v xml:space="preserve"> </v>
          </cell>
          <cell r="AK811">
            <v>68.989297392109108</v>
          </cell>
          <cell r="AL811">
            <v>140</v>
          </cell>
          <cell r="AM811">
            <v>3792</v>
          </cell>
          <cell r="AN811">
            <v>1.155694587867643</v>
          </cell>
          <cell r="AO811">
            <v>3.7919999999999998</v>
          </cell>
        </row>
        <row r="812">
          <cell r="AE812">
            <v>25884</v>
          </cell>
          <cell r="AF812">
            <v>60</v>
          </cell>
          <cell r="AG812">
            <v>0</v>
          </cell>
          <cell r="AH812" t="str">
            <v>C</v>
          </cell>
          <cell r="AI812" t="str">
            <v>CMP</v>
          </cell>
          <cell r="AJ812" t="str">
            <v xml:space="preserve"> </v>
          </cell>
          <cell r="AK812">
            <v>272.07144148466813</v>
          </cell>
          <cell r="AL812">
            <v>140</v>
          </cell>
          <cell r="AM812">
            <v>3792</v>
          </cell>
          <cell r="AN812">
            <v>1.155694587867643</v>
          </cell>
          <cell r="AO812">
            <v>3.7919999999999998</v>
          </cell>
        </row>
        <row r="813">
          <cell r="AE813">
            <v>131216</v>
          </cell>
          <cell r="AF813">
            <v>15</v>
          </cell>
          <cell r="AG813">
            <v>0</v>
          </cell>
          <cell r="AH813" t="str">
            <v>C</v>
          </cell>
          <cell r="AI813" t="str">
            <v>RCP</v>
          </cell>
          <cell r="AJ813" t="str">
            <v xml:space="preserve"> </v>
          </cell>
          <cell r="AK813">
            <v>31.40078491364104</v>
          </cell>
          <cell r="AL813">
            <v>72</v>
          </cell>
          <cell r="AM813">
            <v>3724</v>
          </cell>
          <cell r="AN813">
            <v>2.6244199906225711</v>
          </cell>
          <cell r="AO813">
            <v>3.7240000000000002</v>
          </cell>
        </row>
        <row r="814">
          <cell r="AE814">
            <v>203128</v>
          </cell>
          <cell r="AF814">
            <v>18</v>
          </cell>
          <cell r="AG814">
            <v>0</v>
          </cell>
          <cell r="AH814" t="str">
            <v>C</v>
          </cell>
          <cell r="AI814" t="str">
            <v>RCP</v>
          </cell>
          <cell r="AJ814" t="str">
            <v xml:space="preserve"> </v>
          </cell>
          <cell r="AK814">
            <v>105.3756073335352</v>
          </cell>
          <cell r="AL814">
            <v>57</v>
          </cell>
          <cell r="AM814">
            <v>3709</v>
          </cell>
          <cell r="AN814">
            <v>2.573950732112968</v>
          </cell>
          <cell r="AO814">
            <v>3.7090000000000001</v>
          </cell>
        </row>
        <row r="815">
          <cell r="AE815">
            <v>142038</v>
          </cell>
          <cell r="AF815">
            <v>15</v>
          </cell>
          <cell r="AG815">
            <v>0</v>
          </cell>
          <cell r="AH815" t="str">
            <v>C</v>
          </cell>
          <cell r="AI815" t="str">
            <v>RCP</v>
          </cell>
          <cell r="AJ815" t="str">
            <v xml:space="preserve"> </v>
          </cell>
          <cell r="AK815">
            <v>25.936274577785259</v>
          </cell>
          <cell r="AL815">
            <v>138</v>
          </cell>
          <cell r="AM815">
            <v>3790</v>
          </cell>
          <cell r="AN815">
            <v>1.251563274171102</v>
          </cell>
          <cell r="AO815">
            <v>3.79</v>
          </cell>
        </row>
        <row r="816">
          <cell r="AE816">
            <v>64730</v>
          </cell>
          <cell r="AF816">
            <v>15</v>
          </cell>
          <cell r="AG816">
            <v>0</v>
          </cell>
          <cell r="AH816" t="str">
            <v>C</v>
          </cell>
          <cell r="AI816" t="str">
            <v>RCP</v>
          </cell>
          <cell r="AJ816" t="str">
            <v xml:space="preserve"> </v>
          </cell>
          <cell r="AK816">
            <v>78.355776579010779</v>
          </cell>
          <cell r="AL816">
            <v>87</v>
          </cell>
          <cell r="AM816">
            <v>3739</v>
          </cell>
          <cell r="AN816">
            <v>2.8773842096586661</v>
          </cell>
          <cell r="AO816">
            <v>3.7389999999999999</v>
          </cell>
        </row>
        <row r="817">
          <cell r="AE817">
            <v>198231</v>
          </cell>
          <cell r="AF817">
            <v>0</v>
          </cell>
          <cell r="AG817">
            <v>0</v>
          </cell>
          <cell r="AH817" t="str">
            <v>C</v>
          </cell>
          <cell r="AI817" t="str">
            <v>RCP</v>
          </cell>
          <cell r="AJ817" t="str">
            <v xml:space="preserve"> </v>
          </cell>
          <cell r="AK817">
            <v>26.91817623445964</v>
          </cell>
          <cell r="AL817">
            <v>116</v>
          </cell>
          <cell r="AM817">
            <v>3768</v>
          </cell>
          <cell r="AN817">
            <v>2.0736510600263811</v>
          </cell>
          <cell r="AO817">
            <v>3.7679999999999998</v>
          </cell>
        </row>
        <row r="818">
          <cell r="AE818">
            <v>81644</v>
          </cell>
          <cell r="AF818">
            <v>66</v>
          </cell>
          <cell r="AG818">
            <v>0</v>
          </cell>
          <cell r="AH818" t="str">
            <v>C</v>
          </cell>
          <cell r="AI818" t="str">
            <v>RCP</v>
          </cell>
          <cell r="AJ818" t="str">
            <v xml:space="preserve"> </v>
          </cell>
          <cell r="AK818">
            <v>234.79675073871019</v>
          </cell>
          <cell r="AL818">
            <v>117</v>
          </cell>
          <cell r="AM818">
            <v>3769</v>
          </cell>
          <cell r="AN818">
            <v>2.0039480879699201</v>
          </cell>
          <cell r="AO818">
            <v>3.7690000000000001</v>
          </cell>
        </row>
        <row r="819">
          <cell r="AE819">
            <v>46856</v>
          </cell>
          <cell r="AF819">
            <v>36</v>
          </cell>
          <cell r="AG819">
            <v>0</v>
          </cell>
          <cell r="AH819" t="str">
            <v>C</v>
          </cell>
          <cell r="AI819" t="str">
            <v>PE</v>
          </cell>
          <cell r="AJ819" t="str">
            <v xml:space="preserve"> </v>
          </cell>
          <cell r="AK819">
            <v>74.112391211953991</v>
          </cell>
          <cell r="AL819">
            <v>42</v>
          </cell>
          <cell r="AM819">
            <v>3694</v>
          </cell>
          <cell r="AN819">
            <v>2.099638798856835</v>
          </cell>
          <cell r="AO819">
            <v>3.694</v>
          </cell>
        </row>
        <row r="820">
          <cell r="AE820">
            <v>168677</v>
          </cell>
          <cell r="AF820">
            <v>42</v>
          </cell>
          <cell r="AG820">
            <v>0</v>
          </cell>
          <cell r="AH820" t="str">
            <v>C</v>
          </cell>
          <cell r="AI820" t="str">
            <v>RCP</v>
          </cell>
          <cell r="AJ820" t="str">
            <v xml:space="preserve"> </v>
          </cell>
          <cell r="AK820">
            <v>49.501620614455689</v>
          </cell>
          <cell r="AL820">
            <v>130</v>
          </cell>
          <cell r="AM820">
            <v>3782</v>
          </cell>
          <cell r="AN820">
            <v>1.5593370332794469</v>
          </cell>
          <cell r="AO820">
            <v>3.782</v>
          </cell>
        </row>
        <row r="821">
          <cell r="AE821">
            <v>189610</v>
          </cell>
          <cell r="AF821">
            <v>15</v>
          </cell>
          <cell r="AG821">
            <v>0</v>
          </cell>
          <cell r="AH821" t="str">
            <v>C</v>
          </cell>
          <cell r="AI821" t="str">
            <v>PE</v>
          </cell>
          <cell r="AJ821" t="str">
            <v xml:space="preserve"> </v>
          </cell>
          <cell r="AK821">
            <v>114.3331793013453</v>
          </cell>
          <cell r="AL821">
            <v>80</v>
          </cell>
          <cell r="AM821">
            <v>3732</v>
          </cell>
          <cell r="AN821">
            <v>2.8455627137493171</v>
          </cell>
          <cell r="AO821">
            <v>3.7320000000000002</v>
          </cell>
        </row>
        <row r="822">
          <cell r="AE822">
            <v>173113</v>
          </cell>
          <cell r="AF822">
            <v>15</v>
          </cell>
          <cell r="AG822">
            <v>0</v>
          </cell>
          <cell r="AH822" t="str">
            <v>C</v>
          </cell>
          <cell r="AI822" t="str">
            <v>RCP</v>
          </cell>
          <cell r="AJ822" t="str">
            <v xml:space="preserve"> </v>
          </cell>
          <cell r="AK822">
            <v>128.6253042852714</v>
          </cell>
          <cell r="AL822">
            <v>131</v>
          </cell>
          <cell r="AM822">
            <v>3783</v>
          </cell>
          <cell r="AN822">
            <v>1.3658284572784021</v>
          </cell>
          <cell r="AO822">
            <v>3.7829999999999999</v>
          </cell>
        </row>
        <row r="823">
          <cell r="AE823">
            <v>127554</v>
          </cell>
          <cell r="AF823">
            <v>36</v>
          </cell>
          <cell r="AG823">
            <v>0</v>
          </cell>
          <cell r="AH823" t="str">
            <v>C</v>
          </cell>
          <cell r="AI823" t="str">
            <v>CMP</v>
          </cell>
          <cell r="AJ823" t="str">
            <v xml:space="preserve"> </v>
          </cell>
          <cell r="AK823">
            <v>95.922392722357586</v>
          </cell>
          <cell r="AL823">
            <v>253</v>
          </cell>
          <cell r="AM823">
            <v>3905</v>
          </cell>
          <cell r="AN823">
            <v>0.18741334271896901</v>
          </cell>
          <cell r="AO823">
            <v>3.9049999999999998</v>
          </cell>
        </row>
        <row r="824">
          <cell r="AE824">
            <v>114600</v>
          </cell>
          <cell r="AF824">
            <v>48</v>
          </cell>
          <cell r="AG824">
            <v>0</v>
          </cell>
          <cell r="AH824" t="str">
            <v>C</v>
          </cell>
          <cell r="AI824" t="str">
            <v>RCP</v>
          </cell>
          <cell r="AJ824" t="str">
            <v xml:space="preserve"> </v>
          </cell>
          <cell r="AK824">
            <v>224.57123508566019</v>
          </cell>
          <cell r="AL824">
            <v>84</v>
          </cell>
          <cell r="AM824">
            <v>3736</v>
          </cell>
          <cell r="AN824">
            <v>2.9541252272513501</v>
          </cell>
          <cell r="AO824">
            <v>3.7360000000000002</v>
          </cell>
        </row>
        <row r="825">
          <cell r="AE825">
            <v>65877</v>
          </cell>
          <cell r="AF825">
            <v>15</v>
          </cell>
          <cell r="AG825">
            <v>0</v>
          </cell>
          <cell r="AH825" t="str">
            <v>C</v>
          </cell>
          <cell r="AI825" t="str">
            <v>XXX</v>
          </cell>
          <cell r="AJ825" t="str">
            <v xml:space="preserve"> </v>
          </cell>
          <cell r="AK825">
            <v>26.33789001925777</v>
          </cell>
          <cell r="AL825">
            <v>113</v>
          </cell>
          <cell r="AM825">
            <v>3765</v>
          </cell>
          <cell r="AN825">
            <v>2.2841886714015511</v>
          </cell>
          <cell r="AO825">
            <v>3.7650000000000001</v>
          </cell>
        </row>
        <row r="826">
          <cell r="AE826">
            <v>56258</v>
          </cell>
          <cell r="AF826">
            <v>30</v>
          </cell>
          <cell r="AG826">
            <v>0</v>
          </cell>
          <cell r="AH826" t="str">
            <v>C</v>
          </cell>
          <cell r="AI826" t="str">
            <v>RCP</v>
          </cell>
          <cell r="AJ826" t="str">
            <v xml:space="preserve"> </v>
          </cell>
          <cell r="AK826">
            <v>276.66618859722229</v>
          </cell>
          <cell r="AL826">
            <v>77</v>
          </cell>
          <cell r="AM826">
            <v>3729</v>
          </cell>
          <cell r="AN826">
            <v>2.6155331286801</v>
          </cell>
          <cell r="AO826">
            <v>3.7290000000000001</v>
          </cell>
        </row>
        <row r="827">
          <cell r="AE827">
            <v>33030</v>
          </cell>
          <cell r="AF827">
            <v>36</v>
          </cell>
          <cell r="AG827">
            <v>0</v>
          </cell>
          <cell r="AH827" t="str">
            <v>C</v>
          </cell>
          <cell r="AI827" t="str">
            <v>CMP</v>
          </cell>
          <cell r="AJ827" t="str">
            <v xml:space="preserve"> </v>
          </cell>
          <cell r="AK827">
            <v>204.64370552862499</v>
          </cell>
          <cell r="AL827">
            <v>206</v>
          </cell>
          <cell r="AM827">
            <v>3858</v>
          </cell>
          <cell r="AN827">
            <v>0.44120224432026589</v>
          </cell>
          <cell r="AO827">
            <v>3.8580000000000001</v>
          </cell>
        </row>
        <row r="828">
          <cell r="AE828">
            <v>156193</v>
          </cell>
          <cell r="AF828">
            <v>15</v>
          </cell>
          <cell r="AG828">
            <v>0</v>
          </cell>
          <cell r="AH828" t="str">
            <v>C</v>
          </cell>
          <cell r="AI828" t="str">
            <v>RCP</v>
          </cell>
          <cell r="AJ828" t="str">
            <v xml:space="preserve"> </v>
          </cell>
          <cell r="AK828">
            <v>29.572360466466069</v>
          </cell>
          <cell r="AL828">
            <v>234</v>
          </cell>
          <cell r="AM828">
            <v>3886</v>
          </cell>
          <cell r="AN828">
            <v>0.30064223728004441</v>
          </cell>
          <cell r="AO828">
            <v>3.8860000000000001</v>
          </cell>
        </row>
        <row r="829">
          <cell r="AE829">
            <v>47721</v>
          </cell>
          <cell r="AF829">
            <v>30</v>
          </cell>
          <cell r="AG829">
            <v>0</v>
          </cell>
          <cell r="AH829" t="str">
            <v>C</v>
          </cell>
          <cell r="AI829" t="str">
            <v>PE</v>
          </cell>
          <cell r="AJ829" t="str">
            <v xml:space="preserve"> </v>
          </cell>
          <cell r="AK829">
            <v>8.5027744791252164</v>
          </cell>
          <cell r="AL829">
            <v>42</v>
          </cell>
          <cell r="AM829">
            <v>3694</v>
          </cell>
          <cell r="AN829">
            <v>2.099638798856835</v>
          </cell>
          <cell r="AO829">
            <v>3.694</v>
          </cell>
        </row>
        <row r="830">
          <cell r="AE830">
            <v>5391</v>
          </cell>
          <cell r="AF830">
            <v>30</v>
          </cell>
          <cell r="AG830">
            <v>0</v>
          </cell>
          <cell r="AH830" t="str">
            <v>C</v>
          </cell>
          <cell r="AI830" t="str">
            <v>RCP</v>
          </cell>
          <cell r="AJ830" t="str">
            <v xml:space="preserve"> </v>
          </cell>
          <cell r="AK830">
            <v>221.51099914526259</v>
          </cell>
          <cell r="AL830">
            <v>170</v>
          </cell>
          <cell r="AM830">
            <v>3822</v>
          </cell>
          <cell r="AN830">
            <v>0.64423336560003008</v>
          </cell>
          <cell r="AO830">
            <v>3.8220000000000001</v>
          </cell>
        </row>
        <row r="831">
          <cell r="AE831">
            <v>96068</v>
          </cell>
          <cell r="AF831">
            <v>36</v>
          </cell>
          <cell r="AG831">
            <v>0</v>
          </cell>
          <cell r="AH831" t="str">
            <v>C</v>
          </cell>
          <cell r="AI831" t="str">
            <v>RCP</v>
          </cell>
          <cell r="AJ831" t="str">
            <v xml:space="preserve"> </v>
          </cell>
          <cell r="AK831">
            <v>59.751914468373243</v>
          </cell>
          <cell r="AL831">
            <v>69</v>
          </cell>
          <cell r="AM831">
            <v>3721</v>
          </cell>
          <cell r="AN831">
            <v>2.887196172622251</v>
          </cell>
          <cell r="AO831">
            <v>3.7210000000000001</v>
          </cell>
        </row>
        <row r="832">
          <cell r="AE832">
            <v>168499</v>
          </cell>
          <cell r="AF832">
            <v>15</v>
          </cell>
          <cell r="AG832">
            <v>0</v>
          </cell>
          <cell r="AH832" t="str">
            <v>C</v>
          </cell>
          <cell r="AI832" t="str">
            <v>RCP</v>
          </cell>
          <cell r="AJ832" t="str">
            <v xml:space="preserve"> </v>
          </cell>
          <cell r="AK832">
            <v>32.129974034333337</v>
          </cell>
          <cell r="AL832">
            <v>134</v>
          </cell>
          <cell r="AM832">
            <v>3786</v>
          </cell>
          <cell r="AN832">
            <v>1.327528945500303</v>
          </cell>
          <cell r="AO832">
            <v>3.786</v>
          </cell>
        </row>
        <row r="833">
          <cell r="AE833">
            <v>84737</v>
          </cell>
          <cell r="AF833">
            <v>60</v>
          </cell>
          <cell r="AG833">
            <v>96</v>
          </cell>
          <cell r="AH833" t="str">
            <v>R</v>
          </cell>
          <cell r="AI833" t="str">
            <v>RCP</v>
          </cell>
          <cell r="AJ833" t="str">
            <v xml:space="preserve"> </v>
          </cell>
          <cell r="AK833">
            <v>147.13172590900319</v>
          </cell>
          <cell r="AL833">
            <v>54</v>
          </cell>
          <cell r="AM833">
            <v>3706</v>
          </cell>
          <cell r="AN833">
            <v>2.4649160115482212</v>
          </cell>
          <cell r="AO833">
            <v>3.706</v>
          </cell>
        </row>
        <row r="834">
          <cell r="AE834">
            <v>46387</v>
          </cell>
          <cell r="AF834">
            <v>30</v>
          </cell>
          <cell r="AG834">
            <v>0</v>
          </cell>
          <cell r="AH834" t="str">
            <v>C</v>
          </cell>
          <cell r="AI834" t="str">
            <v>CMP</v>
          </cell>
          <cell r="AJ834" t="str">
            <v xml:space="preserve"> </v>
          </cell>
          <cell r="AK834">
            <v>144.98743093720779</v>
          </cell>
          <cell r="AL834">
            <v>140</v>
          </cell>
          <cell r="AM834">
            <v>3792</v>
          </cell>
          <cell r="AN834">
            <v>1.155694587867643</v>
          </cell>
          <cell r="AO834">
            <v>3.7919999999999998</v>
          </cell>
        </row>
        <row r="835">
          <cell r="AE835">
            <v>61408</v>
          </cell>
          <cell r="AF835">
            <v>54</v>
          </cell>
          <cell r="AG835">
            <v>0</v>
          </cell>
          <cell r="AH835" t="str">
            <v>C</v>
          </cell>
          <cell r="AI835" t="str">
            <v>RCP</v>
          </cell>
          <cell r="AJ835" t="str">
            <v xml:space="preserve"> </v>
          </cell>
          <cell r="AK835">
            <v>64.573074273061664</v>
          </cell>
          <cell r="AL835">
            <v>164</v>
          </cell>
          <cell r="AM835">
            <v>3816</v>
          </cell>
          <cell r="AN835">
            <v>0.67397755757599542</v>
          </cell>
          <cell r="AO835">
            <v>3.8159999999999998</v>
          </cell>
        </row>
        <row r="836">
          <cell r="AE836">
            <v>150524</v>
          </cell>
          <cell r="AF836">
            <v>0</v>
          </cell>
          <cell r="AG836">
            <v>0</v>
          </cell>
          <cell r="AH836" t="str">
            <v>Z</v>
          </cell>
          <cell r="AI836" t="str">
            <v>XXX</v>
          </cell>
          <cell r="AJ836" t="str">
            <v xml:space="preserve"> </v>
          </cell>
          <cell r="AK836">
            <v>154.29787057038411</v>
          </cell>
          <cell r="AL836">
            <v>45</v>
          </cell>
          <cell r="AM836">
            <v>3697</v>
          </cell>
          <cell r="AN836">
            <v>2.3213333672563992</v>
          </cell>
          <cell r="AO836">
            <v>3.6970000000000001</v>
          </cell>
        </row>
        <row r="837">
          <cell r="AE837">
            <v>93678</v>
          </cell>
          <cell r="AF837">
            <v>18</v>
          </cell>
          <cell r="AG837">
            <v>0</v>
          </cell>
          <cell r="AH837" t="str">
            <v>C</v>
          </cell>
          <cell r="AI837" t="str">
            <v>RCP</v>
          </cell>
          <cell r="AJ837" t="str">
            <v xml:space="preserve"> </v>
          </cell>
          <cell r="AK837">
            <v>175.1615150211687</v>
          </cell>
          <cell r="AL837">
            <v>87</v>
          </cell>
          <cell r="AM837">
            <v>3739</v>
          </cell>
          <cell r="AN837">
            <v>2.8773842096586661</v>
          </cell>
          <cell r="AO837">
            <v>3.7389999999999999</v>
          </cell>
        </row>
        <row r="838">
          <cell r="AE838">
            <v>19195</v>
          </cell>
          <cell r="AF838">
            <v>18</v>
          </cell>
          <cell r="AG838">
            <v>0</v>
          </cell>
          <cell r="AH838" t="str">
            <v>C</v>
          </cell>
          <cell r="AI838" t="str">
            <v>VCP</v>
          </cell>
          <cell r="AJ838" t="str">
            <v xml:space="preserve"> </v>
          </cell>
          <cell r="AK838">
            <v>197.6850923039265</v>
          </cell>
          <cell r="AL838">
            <v>140</v>
          </cell>
          <cell r="AM838">
            <v>3792</v>
          </cell>
          <cell r="AN838">
            <v>1.155694587867643</v>
          </cell>
          <cell r="AO838">
            <v>3.7919999999999998</v>
          </cell>
        </row>
        <row r="839">
          <cell r="AE839">
            <v>154647</v>
          </cell>
          <cell r="AF839">
            <v>15</v>
          </cell>
          <cell r="AG839">
            <v>0</v>
          </cell>
          <cell r="AH839" t="str">
            <v>C</v>
          </cell>
          <cell r="AI839" t="str">
            <v>RCP</v>
          </cell>
          <cell r="AJ839" t="str">
            <v xml:space="preserve"> </v>
          </cell>
          <cell r="AK839">
            <v>158.11272589365061</v>
          </cell>
          <cell r="AL839">
            <v>145</v>
          </cell>
          <cell r="AM839">
            <v>3797</v>
          </cell>
          <cell r="AN839">
            <v>0.90337236643616425</v>
          </cell>
          <cell r="AO839">
            <v>3.7970000000000002</v>
          </cell>
        </row>
        <row r="840">
          <cell r="AE840">
            <v>190133</v>
          </cell>
          <cell r="AF840">
            <v>36</v>
          </cell>
          <cell r="AG840">
            <v>0</v>
          </cell>
          <cell r="AH840" t="str">
            <v>C</v>
          </cell>
          <cell r="AI840" t="str">
            <v>CMP</v>
          </cell>
          <cell r="AJ840" t="str">
            <v xml:space="preserve"> </v>
          </cell>
          <cell r="AK840">
            <v>79.491147440109543</v>
          </cell>
          <cell r="AL840">
            <v>125</v>
          </cell>
          <cell r="AM840">
            <v>3777</v>
          </cell>
          <cell r="AN840">
            <v>1.665560402025936</v>
          </cell>
          <cell r="AO840">
            <v>3.7770000000000001</v>
          </cell>
        </row>
        <row r="841">
          <cell r="AE841">
            <v>150390</v>
          </cell>
          <cell r="AF841">
            <v>15</v>
          </cell>
          <cell r="AG841">
            <v>0</v>
          </cell>
          <cell r="AH841" t="str">
            <v>C</v>
          </cell>
          <cell r="AI841" t="str">
            <v>RCP</v>
          </cell>
          <cell r="AJ841" t="str">
            <v xml:space="preserve"> </v>
          </cell>
          <cell r="AK841">
            <v>52.356575970371139</v>
          </cell>
          <cell r="AL841">
            <v>48</v>
          </cell>
          <cell r="AM841">
            <v>3700</v>
          </cell>
          <cell r="AN841">
            <v>2.374021900117246</v>
          </cell>
          <cell r="AO841">
            <v>3.7</v>
          </cell>
        </row>
        <row r="842">
          <cell r="AE842">
            <v>144402</v>
          </cell>
          <cell r="AF842">
            <v>24</v>
          </cell>
          <cell r="AG842">
            <v>0</v>
          </cell>
          <cell r="AH842" t="str">
            <v>C</v>
          </cell>
          <cell r="AI842" t="str">
            <v>RCP</v>
          </cell>
          <cell r="AJ842" t="str">
            <v xml:space="preserve"> </v>
          </cell>
          <cell r="AK842">
            <v>60.905878953367733</v>
          </cell>
          <cell r="AL842">
            <v>142</v>
          </cell>
          <cell r="AM842">
            <v>3794</v>
          </cell>
          <cell r="AN842">
            <v>1.0306401601754891</v>
          </cell>
          <cell r="AO842">
            <v>3.794</v>
          </cell>
        </row>
        <row r="843">
          <cell r="AE843">
            <v>67121</v>
          </cell>
          <cell r="AF843">
            <v>15</v>
          </cell>
          <cell r="AG843">
            <v>0</v>
          </cell>
          <cell r="AH843" t="str">
            <v>C</v>
          </cell>
          <cell r="AI843" t="str">
            <v>XXX</v>
          </cell>
          <cell r="AJ843" t="str">
            <v xml:space="preserve"> </v>
          </cell>
          <cell r="AK843">
            <v>57.077883195951323</v>
          </cell>
          <cell r="AL843">
            <v>119</v>
          </cell>
          <cell r="AM843">
            <v>3771</v>
          </cell>
          <cell r="AN843">
            <v>1.8557537568534861</v>
          </cell>
          <cell r="AO843">
            <v>3.7709999999999999</v>
          </cell>
        </row>
        <row r="844">
          <cell r="AE844">
            <v>176590</v>
          </cell>
          <cell r="AF844">
            <v>15</v>
          </cell>
          <cell r="AG844">
            <v>0</v>
          </cell>
          <cell r="AH844" t="str">
            <v>C</v>
          </cell>
          <cell r="AI844" t="str">
            <v>RCP</v>
          </cell>
          <cell r="AJ844" t="str">
            <v xml:space="preserve"> </v>
          </cell>
          <cell r="AK844">
            <v>20.531820315811569</v>
          </cell>
          <cell r="AL844">
            <v>100</v>
          </cell>
          <cell r="AM844">
            <v>3752</v>
          </cell>
          <cell r="AN844">
            <v>2.8648928018936841</v>
          </cell>
          <cell r="AO844">
            <v>3.7519999999999998</v>
          </cell>
        </row>
        <row r="845">
          <cell r="AE845">
            <v>149322</v>
          </cell>
          <cell r="AF845">
            <v>48</v>
          </cell>
          <cell r="AG845">
            <v>0</v>
          </cell>
          <cell r="AH845" t="str">
            <v>C</v>
          </cell>
          <cell r="AI845" t="str">
            <v>RCP</v>
          </cell>
          <cell r="AJ845" t="str">
            <v xml:space="preserve"> </v>
          </cell>
          <cell r="AK845">
            <v>32.858368717616457</v>
          </cell>
          <cell r="AL845">
            <v>98</v>
          </cell>
          <cell r="AM845">
            <v>3750</v>
          </cell>
          <cell r="AN845">
            <v>2.696141713936878</v>
          </cell>
          <cell r="AO845">
            <v>3.75</v>
          </cell>
        </row>
        <row r="846">
          <cell r="AE846">
            <v>182026</v>
          </cell>
          <cell r="AF846">
            <v>24</v>
          </cell>
          <cell r="AG846">
            <v>0</v>
          </cell>
          <cell r="AH846" t="str">
            <v>C</v>
          </cell>
          <cell r="AI846" t="str">
            <v>RCP</v>
          </cell>
          <cell r="AJ846" t="str">
            <v xml:space="preserve"> </v>
          </cell>
          <cell r="AK846">
            <v>12.890943475350531</v>
          </cell>
          <cell r="AL846">
            <v>109</v>
          </cell>
          <cell r="AM846">
            <v>3761</v>
          </cell>
          <cell r="AN846">
            <v>2.5459960086837068</v>
          </cell>
          <cell r="AO846">
            <v>3.7610000000000001</v>
          </cell>
        </row>
        <row r="847">
          <cell r="AE847">
            <v>120514</v>
          </cell>
          <cell r="AF847">
            <v>30</v>
          </cell>
          <cell r="AG847">
            <v>0</v>
          </cell>
          <cell r="AH847" t="str">
            <v>C</v>
          </cell>
          <cell r="AI847" t="str">
            <v>RCP</v>
          </cell>
          <cell r="AJ847" t="str">
            <v xml:space="preserve"> </v>
          </cell>
          <cell r="AK847">
            <v>153.008958325669</v>
          </cell>
          <cell r="AL847">
            <v>63</v>
          </cell>
          <cell r="AM847">
            <v>3715</v>
          </cell>
          <cell r="AN847">
            <v>2.6098680025475471</v>
          </cell>
          <cell r="AO847">
            <v>3.7149999999999999</v>
          </cell>
        </row>
        <row r="848">
          <cell r="AE848">
            <v>82669</v>
          </cell>
          <cell r="AF848">
            <v>30</v>
          </cell>
          <cell r="AG848">
            <v>0</v>
          </cell>
          <cell r="AH848" t="str">
            <v>C</v>
          </cell>
          <cell r="AI848" t="str">
            <v>RCP</v>
          </cell>
          <cell r="AJ848" t="str">
            <v xml:space="preserve"> </v>
          </cell>
          <cell r="AK848">
            <v>124.39350787510089</v>
          </cell>
          <cell r="AL848">
            <v>107</v>
          </cell>
          <cell r="AM848">
            <v>3759</v>
          </cell>
          <cell r="AN848">
            <v>2.5412158446015209</v>
          </cell>
          <cell r="AO848">
            <v>3.7589999999999999</v>
          </cell>
        </row>
        <row r="849">
          <cell r="AE849">
            <v>205137</v>
          </cell>
          <cell r="AF849">
            <v>48</v>
          </cell>
          <cell r="AG849">
            <v>0</v>
          </cell>
          <cell r="AH849" t="str">
            <v>C</v>
          </cell>
          <cell r="AI849" t="str">
            <v>RCP</v>
          </cell>
          <cell r="AJ849" t="str">
            <v xml:space="preserve"> </v>
          </cell>
          <cell r="AK849">
            <v>48.925632648422841</v>
          </cell>
          <cell r="AL849">
            <v>169</v>
          </cell>
          <cell r="AM849">
            <v>3821</v>
          </cell>
          <cell r="AN849">
            <v>0.57004891743997632</v>
          </cell>
          <cell r="AO849">
            <v>3.8210000000000002</v>
          </cell>
        </row>
        <row r="850">
          <cell r="AE850">
            <v>4046</v>
          </cell>
          <cell r="AF850">
            <v>15</v>
          </cell>
          <cell r="AG850">
            <v>0</v>
          </cell>
          <cell r="AH850" t="str">
            <v>C</v>
          </cell>
          <cell r="AI850" t="str">
            <v>RCP</v>
          </cell>
          <cell r="AJ850" t="str">
            <v xml:space="preserve"> </v>
          </cell>
          <cell r="AK850">
            <v>56.062037061603647</v>
          </cell>
          <cell r="AL850">
            <v>136</v>
          </cell>
          <cell r="AM850">
            <v>3788</v>
          </cell>
          <cell r="AN850">
            <v>1.2834237559804511</v>
          </cell>
          <cell r="AO850">
            <v>3.7879999999999998</v>
          </cell>
        </row>
        <row r="851">
          <cell r="AE851">
            <v>79950</v>
          </cell>
          <cell r="AF851">
            <v>60</v>
          </cell>
          <cell r="AG851">
            <v>0</v>
          </cell>
          <cell r="AH851" t="str">
            <v>C</v>
          </cell>
          <cell r="AI851" t="str">
            <v>PE</v>
          </cell>
          <cell r="AJ851" t="str">
            <v xml:space="preserve"> </v>
          </cell>
          <cell r="AK851">
            <v>70.85625869199626</v>
          </cell>
          <cell r="AL851">
            <v>92</v>
          </cell>
          <cell r="AM851">
            <v>3744</v>
          </cell>
          <cell r="AN851">
            <v>2.84567098824084</v>
          </cell>
          <cell r="AO851">
            <v>3.7440000000000002</v>
          </cell>
        </row>
        <row r="852">
          <cell r="AE852">
            <v>166487</v>
          </cell>
          <cell r="AF852">
            <v>18</v>
          </cell>
          <cell r="AG852">
            <v>0</v>
          </cell>
          <cell r="AH852" t="str">
            <v>C</v>
          </cell>
          <cell r="AI852" t="str">
            <v>RCP</v>
          </cell>
          <cell r="AJ852" t="str">
            <v xml:space="preserve"> </v>
          </cell>
          <cell r="AK852">
            <v>439.89407605002361</v>
          </cell>
          <cell r="AL852">
            <v>99</v>
          </cell>
          <cell r="AM852">
            <v>3751</v>
          </cell>
          <cell r="AN852">
            <v>2.9108103654066668</v>
          </cell>
          <cell r="AO852">
            <v>3.7509999999999999</v>
          </cell>
        </row>
        <row r="853">
          <cell r="AE853">
            <v>55185</v>
          </cell>
          <cell r="AF853">
            <v>15</v>
          </cell>
          <cell r="AG853">
            <v>0</v>
          </cell>
          <cell r="AH853" t="str">
            <v>C</v>
          </cell>
          <cell r="AI853" t="str">
            <v>RCP</v>
          </cell>
          <cell r="AJ853" t="str">
            <v xml:space="preserve"> </v>
          </cell>
          <cell r="AK853">
            <v>20.7033138327436</v>
          </cell>
          <cell r="AL853">
            <v>82</v>
          </cell>
          <cell r="AM853">
            <v>3734</v>
          </cell>
          <cell r="AN853">
            <v>2.841630252734193</v>
          </cell>
          <cell r="AO853">
            <v>3.734</v>
          </cell>
        </row>
        <row r="854">
          <cell r="AE854">
            <v>138202</v>
          </cell>
          <cell r="AF854">
            <v>15</v>
          </cell>
          <cell r="AG854">
            <v>0</v>
          </cell>
          <cell r="AH854" t="str">
            <v>C</v>
          </cell>
          <cell r="AI854" t="str">
            <v>RCP</v>
          </cell>
          <cell r="AJ854" t="str">
            <v xml:space="preserve"> </v>
          </cell>
          <cell r="AK854">
            <v>77.762498988985186</v>
          </cell>
          <cell r="AL854">
            <v>167</v>
          </cell>
          <cell r="AM854">
            <v>3819</v>
          </cell>
          <cell r="AN854">
            <v>0.6012844745592929</v>
          </cell>
          <cell r="AO854">
            <v>3.819</v>
          </cell>
        </row>
        <row r="855">
          <cell r="AE855">
            <v>131150</v>
          </cell>
          <cell r="AF855">
            <v>36</v>
          </cell>
          <cell r="AG855">
            <v>60</v>
          </cell>
          <cell r="AH855" t="str">
            <v>R</v>
          </cell>
          <cell r="AI855" t="str">
            <v>RCP</v>
          </cell>
          <cell r="AJ855" t="str">
            <v xml:space="preserve"> </v>
          </cell>
          <cell r="AK855">
            <v>25.511177409157249</v>
          </cell>
          <cell r="AL855">
            <v>67</v>
          </cell>
          <cell r="AM855">
            <v>3719</v>
          </cell>
          <cell r="AN855">
            <v>2.979330955315072</v>
          </cell>
          <cell r="AO855">
            <v>3.7189999999999999</v>
          </cell>
        </row>
        <row r="856">
          <cell r="AE856">
            <v>68814</v>
          </cell>
          <cell r="AF856">
            <v>15</v>
          </cell>
          <cell r="AG856">
            <v>0</v>
          </cell>
          <cell r="AH856" t="str">
            <v>C</v>
          </cell>
          <cell r="AI856" t="str">
            <v>RCP</v>
          </cell>
          <cell r="AJ856" t="str">
            <v xml:space="preserve"> </v>
          </cell>
          <cell r="AK856">
            <v>35.13829166672307</v>
          </cell>
          <cell r="AL856">
            <v>123</v>
          </cell>
          <cell r="AM856">
            <v>3775</v>
          </cell>
          <cell r="AN856">
            <v>1.6482781649758369</v>
          </cell>
          <cell r="AO856">
            <v>3.7749999999999999</v>
          </cell>
        </row>
        <row r="857">
          <cell r="AE857">
            <v>67055</v>
          </cell>
          <cell r="AF857">
            <v>15</v>
          </cell>
          <cell r="AG857">
            <v>0</v>
          </cell>
          <cell r="AH857" t="str">
            <v>C</v>
          </cell>
          <cell r="AI857" t="str">
            <v>XXX</v>
          </cell>
          <cell r="AJ857" t="str">
            <v xml:space="preserve"> </v>
          </cell>
          <cell r="AK857">
            <v>30.73500323605375</v>
          </cell>
          <cell r="AL857">
            <v>127</v>
          </cell>
          <cell r="AM857">
            <v>3779</v>
          </cell>
          <cell r="AN857">
            <v>1.5969178577611269</v>
          </cell>
          <cell r="AO857">
            <v>3.7789999999999999</v>
          </cell>
        </row>
        <row r="858">
          <cell r="AE858">
            <v>54010</v>
          </cell>
          <cell r="AF858">
            <v>15</v>
          </cell>
          <cell r="AG858">
            <v>0</v>
          </cell>
          <cell r="AH858" t="str">
            <v>C</v>
          </cell>
          <cell r="AI858" t="str">
            <v>RCP</v>
          </cell>
          <cell r="AJ858" t="str">
            <v xml:space="preserve"> </v>
          </cell>
          <cell r="AK858">
            <v>24.709795471119811</v>
          </cell>
          <cell r="AL858">
            <v>84</v>
          </cell>
          <cell r="AM858">
            <v>3736</v>
          </cell>
          <cell r="AN858">
            <v>2.9541252272513501</v>
          </cell>
          <cell r="AO858">
            <v>3.7360000000000002</v>
          </cell>
        </row>
        <row r="859">
          <cell r="AE859">
            <v>88685</v>
          </cell>
          <cell r="AF859">
            <v>15</v>
          </cell>
          <cell r="AG859">
            <v>0</v>
          </cell>
          <cell r="AH859" t="str">
            <v>C</v>
          </cell>
          <cell r="AI859" t="str">
            <v>RCP</v>
          </cell>
          <cell r="AJ859" t="str">
            <v xml:space="preserve"> </v>
          </cell>
          <cell r="AK859">
            <v>191.32860802533139</v>
          </cell>
          <cell r="AL859">
            <v>64</v>
          </cell>
          <cell r="AM859">
            <v>3716</v>
          </cell>
          <cell r="AN859">
            <v>2.787402167460832</v>
          </cell>
          <cell r="AO859">
            <v>3.7160000000000002</v>
          </cell>
        </row>
        <row r="860">
          <cell r="AE860">
            <v>46416</v>
          </cell>
          <cell r="AF860">
            <v>15</v>
          </cell>
          <cell r="AG860">
            <v>0</v>
          </cell>
          <cell r="AH860" t="str">
            <v>C</v>
          </cell>
          <cell r="AI860" t="str">
            <v>RCP</v>
          </cell>
          <cell r="AJ860" t="str">
            <v xml:space="preserve"> </v>
          </cell>
          <cell r="AK860">
            <v>32.327972747504127</v>
          </cell>
          <cell r="AL860">
            <v>79</v>
          </cell>
          <cell r="AM860">
            <v>3731</v>
          </cell>
          <cell r="AN860">
            <v>2.5523479127340791</v>
          </cell>
          <cell r="AO860">
            <v>3.7309999999999999</v>
          </cell>
        </row>
        <row r="861">
          <cell r="AE861">
            <v>161767</v>
          </cell>
          <cell r="AF861">
            <v>24</v>
          </cell>
          <cell r="AG861">
            <v>0</v>
          </cell>
          <cell r="AH861" t="str">
            <v>C</v>
          </cell>
          <cell r="AI861" t="str">
            <v>RCP</v>
          </cell>
          <cell r="AJ861" t="str">
            <v xml:space="preserve"> </v>
          </cell>
          <cell r="AK861">
            <v>132.1032709822571</v>
          </cell>
          <cell r="AL861">
            <v>94</v>
          </cell>
          <cell r="AM861">
            <v>3746</v>
          </cell>
          <cell r="AN861">
            <v>2.9145540011021982</v>
          </cell>
          <cell r="AO861">
            <v>3.746</v>
          </cell>
        </row>
        <row r="862">
          <cell r="AE862">
            <v>141991</v>
          </cell>
          <cell r="AF862">
            <v>18</v>
          </cell>
          <cell r="AG862">
            <v>0</v>
          </cell>
          <cell r="AH862" t="str">
            <v>C</v>
          </cell>
          <cell r="AI862" t="str">
            <v>RCP</v>
          </cell>
          <cell r="AJ862" t="str">
            <v xml:space="preserve"> </v>
          </cell>
          <cell r="AK862">
            <v>44.098958869162303</v>
          </cell>
          <cell r="AL862">
            <v>224</v>
          </cell>
          <cell r="AM862">
            <v>3876</v>
          </cell>
          <cell r="AN862">
            <v>0.33187779440027038</v>
          </cell>
          <cell r="AO862">
            <v>3.8759999999999999</v>
          </cell>
        </row>
        <row r="863">
          <cell r="AE863">
            <v>32701</v>
          </cell>
          <cell r="AF863">
            <v>48</v>
          </cell>
          <cell r="AG863">
            <v>0</v>
          </cell>
          <cell r="AH863" t="str">
            <v>C</v>
          </cell>
          <cell r="AI863" t="str">
            <v>RCP</v>
          </cell>
          <cell r="AJ863" t="str">
            <v xml:space="preserve"> </v>
          </cell>
          <cell r="AK863">
            <v>117.12248650180609</v>
          </cell>
          <cell r="AL863">
            <v>68</v>
          </cell>
          <cell r="AM863">
            <v>3720</v>
          </cell>
          <cell r="AN863">
            <v>2.8463563107055538</v>
          </cell>
          <cell r="AO863">
            <v>3.72</v>
          </cell>
        </row>
        <row r="864">
          <cell r="AE864">
            <v>176826</v>
          </cell>
          <cell r="AF864">
            <v>24</v>
          </cell>
          <cell r="AG864">
            <v>0</v>
          </cell>
          <cell r="AH864" t="str">
            <v>C</v>
          </cell>
          <cell r="AI864" t="str">
            <v>RCP</v>
          </cell>
          <cell r="AJ864" t="str">
            <v xml:space="preserve"> </v>
          </cell>
          <cell r="AK864">
            <v>14.55358462275233</v>
          </cell>
          <cell r="AL864">
            <v>99</v>
          </cell>
          <cell r="AM864">
            <v>3751</v>
          </cell>
          <cell r="AN864">
            <v>2.9108103654066668</v>
          </cell>
          <cell r="AO864">
            <v>3.7509999999999999</v>
          </cell>
        </row>
        <row r="865">
          <cell r="AE865">
            <v>10146</v>
          </cell>
          <cell r="AF865">
            <v>42</v>
          </cell>
          <cell r="AG865">
            <v>0</v>
          </cell>
          <cell r="AH865" t="str">
            <v>C</v>
          </cell>
          <cell r="AI865" t="str">
            <v>CMP</v>
          </cell>
          <cell r="AJ865" t="str">
            <v xml:space="preserve"> </v>
          </cell>
          <cell r="AK865">
            <v>42.077081255716067</v>
          </cell>
          <cell r="AL865">
            <v>231</v>
          </cell>
          <cell r="AM865">
            <v>3883</v>
          </cell>
          <cell r="AN865">
            <v>0.27721556943981801</v>
          </cell>
          <cell r="AO865">
            <v>3.883</v>
          </cell>
        </row>
        <row r="866">
          <cell r="AE866">
            <v>11308</v>
          </cell>
          <cell r="AF866">
            <v>84</v>
          </cell>
          <cell r="AG866">
            <v>0</v>
          </cell>
          <cell r="AH866" t="str">
            <v>C</v>
          </cell>
          <cell r="AI866" t="str">
            <v>CMP</v>
          </cell>
          <cell r="AJ866" t="str">
            <v xml:space="preserve"> </v>
          </cell>
          <cell r="AK866">
            <v>73.656267343259529</v>
          </cell>
          <cell r="AL866">
            <v>58</v>
          </cell>
          <cell r="AM866">
            <v>3710</v>
          </cell>
          <cell r="AN866">
            <v>2.5894532758461648</v>
          </cell>
          <cell r="AO866">
            <v>3.71</v>
          </cell>
        </row>
        <row r="867">
          <cell r="AE867">
            <v>197464</v>
          </cell>
          <cell r="AF867">
            <v>54</v>
          </cell>
          <cell r="AG867">
            <v>0</v>
          </cell>
          <cell r="AH867" t="str">
            <v>C</v>
          </cell>
          <cell r="AI867" t="str">
            <v>RCP</v>
          </cell>
          <cell r="AJ867" t="str">
            <v xml:space="preserve"> </v>
          </cell>
          <cell r="AK867">
            <v>276.18656004575871</v>
          </cell>
          <cell r="AL867">
            <v>107</v>
          </cell>
          <cell r="AM867">
            <v>3759</v>
          </cell>
          <cell r="AN867">
            <v>2.5412158446015209</v>
          </cell>
          <cell r="AO867">
            <v>3.7589999999999999</v>
          </cell>
        </row>
        <row r="868">
          <cell r="AE868">
            <v>115424</v>
          </cell>
          <cell r="AF868">
            <v>36</v>
          </cell>
          <cell r="AG868">
            <v>0</v>
          </cell>
          <cell r="AH868" t="str">
            <v>C</v>
          </cell>
          <cell r="AI868" t="str">
            <v>RCP</v>
          </cell>
          <cell r="AJ868" t="str">
            <v xml:space="preserve"> </v>
          </cell>
          <cell r="AK868">
            <v>80.701543990154534</v>
          </cell>
          <cell r="AL868">
            <v>184</v>
          </cell>
          <cell r="AM868">
            <v>3836</v>
          </cell>
          <cell r="AN868">
            <v>0.48024669072094639</v>
          </cell>
          <cell r="AO868">
            <v>3.8359999999999999</v>
          </cell>
        </row>
        <row r="869">
          <cell r="AE869">
            <v>148407</v>
          </cell>
          <cell r="AF869">
            <v>66</v>
          </cell>
          <cell r="AG869">
            <v>0</v>
          </cell>
          <cell r="AH869" t="str">
            <v>C</v>
          </cell>
          <cell r="AI869" t="str">
            <v>RCP</v>
          </cell>
          <cell r="AJ869" t="str">
            <v xml:space="preserve"> </v>
          </cell>
          <cell r="AK869">
            <v>31.783885807871311</v>
          </cell>
          <cell r="AL869">
            <v>164</v>
          </cell>
          <cell r="AM869">
            <v>3816</v>
          </cell>
          <cell r="AN869">
            <v>0.67397755757599542</v>
          </cell>
          <cell r="AO869">
            <v>3.8159999999999998</v>
          </cell>
        </row>
        <row r="870">
          <cell r="AE870">
            <v>187968</v>
          </cell>
          <cell r="AF870">
            <v>0</v>
          </cell>
          <cell r="AG870">
            <v>0</v>
          </cell>
          <cell r="AH870" t="str">
            <v xml:space="preserve"> </v>
          </cell>
          <cell r="AI870" t="str">
            <v xml:space="preserve"> </v>
          </cell>
          <cell r="AJ870" t="str">
            <v xml:space="preserve"> </v>
          </cell>
          <cell r="AK870">
            <v>175.10904781483251</v>
          </cell>
          <cell r="AL870">
            <v>92</v>
          </cell>
          <cell r="AM870">
            <v>3744</v>
          </cell>
          <cell r="AN870">
            <v>2.84567098824084</v>
          </cell>
          <cell r="AO870">
            <v>3.7440000000000002</v>
          </cell>
        </row>
        <row r="871">
          <cell r="AE871">
            <v>166216</v>
          </cell>
          <cell r="AF871">
            <v>18</v>
          </cell>
          <cell r="AG871">
            <v>0</v>
          </cell>
          <cell r="AH871" t="str">
            <v>C</v>
          </cell>
          <cell r="AI871" t="str">
            <v>RCP</v>
          </cell>
          <cell r="AJ871" t="str">
            <v xml:space="preserve"> </v>
          </cell>
          <cell r="AK871">
            <v>222.8474344917972</v>
          </cell>
          <cell r="AL871">
            <v>116</v>
          </cell>
          <cell r="AM871">
            <v>3768</v>
          </cell>
          <cell r="AN871">
            <v>2.0736510600263811</v>
          </cell>
          <cell r="AO871">
            <v>3.7679999999999998</v>
          </cell>
        </row>
        <row r="872">
          <cell r="AE872">
            <v>78132</v>
          </cell>
          <cell r="AF872">
            <v>15</v>
          </cell>
          <cell r="AG872">
            <v>0</v>
          </cell>
          <cell r="AH872" t="str">
            <v>C</v>
          </cell>
          <cell r="AI872" t="str">
            <v>RCP</v>
          </cell>
          <cell r="AJ872" t="str">
            <v xml:space="preserve"> </v>
          </cell>
          <cell r="AK872">
            <v>60.02433248164305</v>
          </cell>
          <cell r="AL872">
            <v>63</v>
          </cell>
          <cell r="AM872">
            <v>3715</v>
          </cell>
          <cell r="AN872">
            <v>2.6098680025475471</v>
          </cell>
          <cell r="AO872">
            <v>3.7149999999999999</v>
          </cell>
        </row>
        <row r="873">
          <cell r="AE873">
            <v>86646</v>
          </cell>
          <cell r="AF873">
            <v>15</v>
          </cell>
          <cell r="AG873">
            <v>0</v>
          </cell>
          <cell r="AH873" t="str">
            <v>C</v>
          </cell>
          <cell r="AI873" t="str">
            <v>RCP</v>
          </cell>
          <cell r="AJ873" t="str">
            <v xml:space="preserve"> </v>
          </cell>
          <cell r="AK873">
            <v>42.000773833460087</v>
          </cell>
          <cell r="AL873">
            <v>213</v>
          </cell>
          <cell r="AM873">
            <v>3865</v>
          </cell>
          <cell r="AN873">
            <v>0.4279066610630638</v>
          </cell>
          <cell r="AO873">
            <v>3.8650000000000002</v>
          </cell>
        </row>
        <row r="874">
          <cell r="AE874">
            <v>207018</v>
          </cell>
          <cell r="AF874">
            <v>15</v>
          </cell>
          <cell r="AG874">
            <v>0</v>
          </cell>
          <cell r="AH874" t="str">
            <v>C</v>
          </cell>
          <cell r="AI874" t="str">
            <v>RCP</v>
          </cell>
          <cell r="AJ874" t="str">
            <v xml:space="preserve"> </v>
          </cell>
          <cell r="AK874">
            <v>178.5855863045565</v>
          </cell>
          <cell r="AL874">
            <v>196</v>
          </cell>
          <cell r="AM874">
            <v>3848</v>
          </cell>
          <cell r="AN874">
            <v>0.4529155782398675</v>
          </cell>
          <cell r="AO874">
            <v>3.8479999999999999</v>
          </cell>
        </row>
        <row r="875">
          <cell r="AE875">
            <v>123475</v>
          </cell>
          <cell r="AF875">
            <v>15</v>
          </cell>
          <cell r="AG875">
            <v>0</v>
          </cell>
          <cell r="AH875" t="str">
            <v>C</v>
          </cell>
          <cell r="AI875" t="str">
            <v>RCP</v>
          </cell>
          <cell r="AJ875" t="str">
            <v xml:space="preserve"> </v>
          </cell>
          <cell r="AK875">
            <v>25.363532931938781</v>
          </cell>
          <cell r="AL875">
            <v>55</v>
          </cell>
          <cell r="AM875">
            <v>3707</v>
          </cell>
          <cell r="AN875">
            <v>2.5607460330435989</v>
          </cell>
          <cell r="AO875">
            <v>3.7069999999999999</v>
          </cell>
        </row>
        <row r="876">
          <cell r="AE876">
            <v>69120</v>
          </cell>
          <cell r="AF876">
            <v>15</v>
          </cell>
          <cell r="AG876">
            <v>0</v>
          </cell>
          <cell r="AH876" t="str">
            <v>C</v>
          </cell>
          <cell r="AI876" t="str">
            <v>RCP</v>
          </cell>
          <cell r="AJ876" t="str">
            <v xml:space="preserve"> </v>
          </cell>
          <cell r="AK876">
            <v>54.456136311982434</v>
          </cell>
          <cell r="AL876">
            <v>134</v>
          </cell>
          <cell r="AM876">
            <v>3786</v>
          </cell>
          <cell r="AN876">
            <v>1.327528945500303</v>
          </cell>
          <cell r="AO876">
            <v>3.786</v>
          </cell>
        </row>
        <row r="877">
          <cell r="AE877">
            <v>13154</v>
          </cell>
          <cell r="AF877">
            <v>24</v>
          </cell>
          <cell r="AG877">
            <v>0</v>
          </cell>
          <cell r="AH877" t="str">
            <v>C</v>
          </cell>
          <cell r="AI877" t="str">
            <v>RCP</v>
          </cell>
          <cell r="AJ877" t="str">
            <v xml:space="preserve"> </v>
          </cell>
          <cell r="AK877">
            <v>96.151727026064208</v>
          </cell>
          <cell r="AL877">
            <v>68</v>
          </cell>
          <cell r="AM877">
            <v>3720</v>
          </cell>
          <cell r="AN877">
            <v>2.8463563107055538</v>
          </cell>
          <cell r="AO877">
            <v>3.72</v>
          </cell>
        </row>
        <row r="878">
          <cell r="AE878">
            <v>161959</v>
          </cell>
          <cell r="AF878">
            <v>12</v>
          </cell>
          <cell r="AG878">
            <v>0</v>
          </cell>
          <cell r="AH878" t="str">
            <v>C</v>
          </cell>
          <cell r="AI878" t="str">
            <v>RCP</v>
          </cell>
          <cell r="AJ878" t="str">
            <v xml:space="preserve"> </v>
          </cell>
          <cell r="AK878">
            <v>260.74951630240349</v>
          </cell>
          <cell r="AL878">
            <v>57</v>
          </cell>
          <cell r="AM878">
            <v>3709</v>
          </cell>
          <cell r="AN878">
            <v>2.573950732112968</v>
          </cell>
          <cell r="AO878">
            <v>3.7090000000000001</v>
          </cell>
        </row>
        <row r="879">
          <cell r="AE879">
            <v>124260</v>
          </cell>
          <cell r="AF879">
            <v>48</v>
          </cell>
          <cell r="AG879">
            <v>72</v>
          </cell>
          <cell r="AH879" t="str">
            <v>O</v>
          </cell>
          <cell r="AI879" t="str">
            <v>CMP</v>
          </cell>
          <cell r="AJ879" t="str">
            <v xml:space="preserve"> </v>
          </cell>
          <cell r="AK879">
            <v>11.281748759951601</v>
          </cell>
          <cell r="AL879">
            <v>188</v>
          </cell>
          <cell r="AM879">
            <v>3840</v>
          </cell>
          <cell r="AN879">
            <v>0.48415113536054832</v>
          </cell>
          <cell r="AO879">
            <v>3.84</v>
          </cell>
        </row>
        <row r="880">
          <cell r="AE880">
            <v>128200</v>
          </cell>
          <cell r="AF880">
            <v>24</v>
          </cell>
          <cell r="AG880">
            <v>0</v>
          </cell>
          <cell r="AH880" t="str">
            <v>C</v>
          </cell>
          <cell r="AI880" t="str">
            <v>RCP</v>
          </cell>
          <cell r="AJ880" t="str">
            <v xml:space="preserve"> </v>
          </cell>
          <cell r="AK880">
            <v>149.26211283107739</v>
          </cell>
          <cell r="AL880">
            <v>68</v>
          </cell>
          <cell r="AM880">
            <v>3720</v>
          </cell>
          <cell r="AN880">
            <v>2.8463563107055538</v>
          </cell>
          <cell r="AO880">
            <v>3.72</v>
          </cell>
        </row>
        <row r="881">
          <cell r="AE881">
            <v>189602</v>
          </cell>
          <cell r="AF881">
            <v>15</v>
          </cell>
          <cell r="AG881">
            <v>0</v>
          </cell>
          <cell r="AH881" t="str">
            <v>C</v>
          </cell>
          <cell r="AI881" t="str">
            <v>RCP</v>
          </cell>
          <cell r="AJ881" t="str">
            <v xml:space="preserve"> </v>
          </cell>
          <cell r="AK881">
            <v>24.038508082360782</v>
          </cell>
          <cell r="AL881">
            <v>80</v>
          </cell>
          <cell r="AM881">
            <v>3732</v>
          </cell>
          <cell r="AN881">
            <v>2.8455627137493171</v>
          </cell>
          <cell r="AO881">
            <v>3.7320000000000002</v>
          </cell>
        </row>
        <row r="882">
          <cell r="AE882">
            <v>110857</v>
          </cell>
          <cell r="AF882">
            <v>24</v>
          </cell>
          <cell r="AG882">
            <v>0</v>
          </cell>
          <cell r="AH882" t="str">
            <v>C</v>
          </cell>
          <cell r="AI882" t="str">
            <v>RCP</v>
          </cell>
          <cell r="AJ882" t="str">
            <v xml:space="preserve"> </v>
          </cell>
          <cell r="AK882">
            <v>27.325275243850822</v>
          </cell>
          <cell r="AL882">
            <v>205</v>
          </cell>
          <cell r="AM882">
            <v>3857</v>
          </cell>
          <cell r="AN882">
            <v>0.40215779792026751</v>
          </cell>
          <cell r="AO882">
            <v>3.8570000000000002</v>
          </cell>
        </row>
        <row r="883">
          <cell r="AE883">
            <v>79048</v>
          </cell>
          <cell r="AF883">
            <v>0</v>
          </cell>
          <cell r="AG883">
            <v>0</v>
          </cell>
          <cell r="AH883" t="str">
            <v>C</v>
          </cell>
          <cell r="AI883" t="str">
            <v>XXX</v>
          </cell>
          <cell r="AJ883" t="str">
            <v xml:space="preserve"> </v>
          </cell>
          <cell r="AK883">
            <v>24.64270491069335</v>
          </cell>
          <cell r="AL883">
            <v>68</v>
          </cell>
          <cell r="AM883">
            <v>3720</v>
          </cell>
          <cell r="AN883">
            <v>2.8463563107055538</v>
          </cell>
          <cell r="AO883">
            <v>3.72</v>
          </cell>
        </row>
        <row r="884">
          <cell r="AE884">
            <v>189865</v>
          </cell>
          <cell r="AF884">
            <v>0</v>
          </cell>
          <cell r="AG884">
            <v>0</v>
          </cell>
          <cell r="AH884" t="str">
            <v>Z</v>
          </cell>
          <cell r="AI884" t="str">
            <v>XXX</v>
          </cell>
          <cell r="AJ884" t="str">
            <v xml:space="preserve"> </v>
          </cell>
          <cell r="AK884">
            <v>25.409628160972201</v>
          </cell>
          <cell r="AL884">
            <v>63</v>
          </cell>
          <cell r="AM884">
            <v>3715</v>
          </cell>
          <cell r="AN884">
            <v>2.6098680025475471</v>
          </cell>
          <cell r="AO884">
            <v>3.7149999999999999</v>
          </cell>
        </row>
        <row r="885">
          <cell r="AE885">
            <v>29009</v>
          </cell>
          <cell r="AF885">
            <v>30</v>
          </cell>
          <cell r="AG885">
            <v>0</v>
          </cell>
          <cell r="AH885" t="str">
            <v>C</v>
          </cell>
          <cell r="AI885" t="str">
            <v>RCP</v>
          </cell>
          <cell r="AJ885" t="str">
            <v xml:space="preserve"> </v>
          </cell>
          <cell r="AK885">
            <v>9.4923414646502682</v>
          </cell>
          <cell r="AL885">
            <v>218</v>
          </cell>
          <cell r="AM885">
            <v>3870</v>
          </cell>
          <cell r="AN885">
            <v>0.38263557472032522</v>
          </cell>
          <cell r="AO885">
            <v>3.87</v>
          </cell>
        </row>
        <row r="886">
          <cell r="AE886">
            <v>187380</v>
          </cell>
          <cell r="AF886">
            <v>15</v>
          </cell>
          <cell r="AG886">
            <v>0</v>
          </cell>
          <cell r="AH886" t="str">
            <v>C</v>
          </cell>
          <cell r="AI886" t="str">
            <v>PE</v>
          </cell>
          <cell r="AJ886" t="str">
            <v xml:space="preserve"> </v>
          </cell>
          <cell r="AK886">
            <v>63.601580760965447</v>
          </cell>
          <cell r="AL886">
            <v>70</v>
          </cell>
          <cell r="AM886">
            <v>3722</v>
          </cell>
          <cell r="AN886">
            <v>2.793484473268359</v>
          </cell>
          <cell r="AO886">
            <v>3.722</v>
          </cell>
        </row>
        <row r="887">
          <cell r="AE887">
            <v>176677</v>
          </cell>
          <cell r="AF887">
            <v>12</v>
          </cell>
          <cell r="AG887">
            <v>0</v>
          </cell>
          <cell r="AH887" t="str">
            <v>C</v>
          </cell>
          <cell r="AI887" t="str">
            <v>PE</v>
          </cell>
          <cell r="AJ887" t="str">
            <v xml:space="preserve"> </v>
          </cell>
          <cell r="AK887">
            <v>103.01845532996509</v>
          </cell>
          <cell r="AL887">
            <v>103</v>
          </cell>
          <cell r="AM887">
            <v>3755</v>
          </cell>
          <cell r="AN887">
            <v>2.6981476828029289</v>
          </cell>
          <cell r="AO887">
            <v>3.7549999999999999</v>
          </cell>
        </row>
        <row r="888">
          <cell r="AE888">
            <v>153307</v>
          </cell>
          <cell r="AF888">
            <v>24</v>
          </cell>
          <cell r="AG888">
            <v>0</v>
          </cell>
          <cell r="AH888" t="str">
            <v>C</v>
          </cell>
          <cell r="AI888" t="str">
            <v>RCP</v>
          </cell>
          <cell r="AJ888" t="str">
            <v xml:space="preserve"> </v>
          </cell>
          <cell r="AK888">
            <v>116.1990961149165</v>
          </cell>
          <cell r="AL888">
            <v>169</v>
          </cell>
          <cell r="AM888">
            <v>3821</v>
          </cell>
          <cell r="AN888">
            <v>0.57004891743997632</v>
          </cell>
          <cell r="AO888">
            <v>3.8210000000000002</v>
          </cell>
        </row>
        <row r="889">
          <cell r="AE889">
            <v>132646</v>
          </cell>
          <cell r="AF889">
            <v>24</v>
          </cell>
          <cell r="AG889">
            <v>0</v>
          </cell>
          <cell r="AH889" t="str">
            <v>C</v>
          </cell>
          <cell r="AI889" t="str">
            <v>RCP</v>
          </cell>
          <cell r="AJ889" t="str">
            <v xml:space="preserve"> </v>
          </cell>
          <cell r="AK889">
            <v>161.34791555596831</v>
          </cell>
          <cell r="AL889">
            <v>140</v>
          </cell>
          <cell r="AM889">
            <v>3792</v>
          </cell>
          <cell r="AN889">
            <v>1.155694587867643</v>
          </cell>
          <cell r="AO889">
            <v>3.7919999999999998</v>
          </cell>
        </row>
        <row r="890">
          <cell r="AE890">
            <v>7491</v>
          </cell>
          <cell r="AF890">
            <v>15</v>
          </cell>
          <cell r="AG890">
            <v>0</v>
          </cell>
          <cell r="AH890" t="str">
            <v>C</v>
          </cell>
          <cell r="AI890" t="str">
            <v>RCP</v>
          </cell>
          <cell r="AJ890" t="str">
            <v xml:space="preserve"> </v>
          </cell>
          <cell r="AK890">
            <v>30.842417841105281</v>
          </cell>
          <cell r="AL890">
            <v>42</v>
          </cell>
          <cell r="AM890">
            <v>3694</v>
          </cell>
          <cell r="AN890">
            <v>2.099638798856835</v>
          </cell>
          <cell r="AO890">
            <v>3.694</v>
          </cell>
        </row>
        <row r="891">
          <cell r="AE891">
            <v>142820</v>
          </cell>
          <cell r="AF891">
            <v>24</v>
          </cell>
          <cell r="AG891">
            <v>0</v>
          </cell>
          <cell r="AH891" t="str">
            <v>C</v>
          </cell>
          <cell r="AI891" t="str">
            <v>RCP</v>
          </cell>
          <cell r="AJ891" t="str">
            <v xml:space="preserve"> </v>
          </cell>
          <cell r="AK891">
            <v>44.052881359710391</v>
          </cell>
          <cell r="AL891">
            <v>55</v>
          </cell>
          <cell r="AM891">
            <v>3707</v>
          </cell>
          <cell r="AN891">
            <v>2.5607460330435989</v>
          </cell>
          <cell r="AO891">
            <v>3.7069999999999999</v>
          </cell>
        </row>
        <row r="892">
          <cell r="AE892">
            <v>11798</v>
          </cell>
          <cell r="AF892">
            <v>15</v>
          </cell>
          <cell r="AG892">
            <v>0</v>
          </cell>
          <cell r="AH892" t="str">
            <v>C</v>
          </cell>
          <cell r="AI892" t="str">
            <v>RCP</v>
          </cell>
          <cell r="AJ892" t="str">
            <v xml:space="preserve"> </v>
          </cell>
          <cell r="AK892">
            <v>118.5846727002545</v>
          </cell>
          <cell r="AL892">
            <v>39</v>
          </cell>
          <cell r="AM892">
            <v>3691</v>
          </cell>
          <cell r="AN892">
            <v>1.729759414509966</v>
          </cell>
          <cell r="AO892">
            <v>3.6909999999999998</v>
          </cell>
        </row>
        <row r="893">
          <cell r="AE893">
            <v>139541</v>
          </cell>
          <cell r="AF893">
            <v>60</v>
          </cell>
          <cell r="AG893">
            <v>0</v>
          </cell>
          <cell r="AH893" t="str">
            <v>C</v>
          </cell>
          <cell r="AI893" t="str">
            <v>CMP</v>
          </cell>
          <cell r="AJ893" t="str">
            <v xml:space="preserve"> </v>
          </cell>
          <cell r="AK893">
            <v>389.28374176455549</v>
          </cell>
          <cell r="AL893">
            <v>169</v>
          </cell>
          <cell r="AM893">
            <v>3821</v>
          </cell>
          <cell r="AN893">
            <v>0.57004891743997632</v>
          </cell>
          <cell r="AO893">
            <v>3.8210000000000002</v>
          </cell>
        </row>
        <row r="894">
          <cell r="AE894">
            <v>72497</v>
          </cell>
          <cell r="AF894">
            <v>12</v>
          </cell>
          <cell r="AG894">
            <v>0</v>
          </cell>
          <cell r="AH894" t="str">
            <v>C</v>
          </cell>
          <cell r="AI894" t="str">
            <v>RCP</v>
          </cell>
          <cell r="AJ894" t="str">
            <v xml:space="preserve"> </v>
          </cell>
          <cell r="AK894">
            <v>109.56538883377441</v>
          </cell>
          <cell r="AL894">
            <v>103</v>
          </cell>
          <cell r="AM894">
            <v>3755</v>
          </cell>
          <cell r="AN894">
            <v>2.6981476828029289</v>
          </cell>
          <cell r="AO894">
            <v>3.7549999999999999</v>
          </cell>
        </row>
        <row r="895">
          <cell r="AE895">
            <v>83268</v>
          </cell>
          <cell r="AF895">
            <v>24</v>
          </cell>
          <cell r="AG895">
            <v>0</v>
          </cell>
          <cell r="AH895" t="str">
            <v>C</v>
          </cell>
          <cell r="AI895" t="str">
            <v>RCP</v>
          </cell>
          <cell r="AJ895" t="str">
            <v xml:space="preserve"> </v>
          </cell>
          <cell r="AK895">
            <v>12.17357417129903</v>
          </cell>
          <cell r="AL895">
            <v>139</v>
          </cell>
          <cell r="AM895">
            <v>3791</v>
          </cell>
          <cell r="AN895">
            <v>1.2654627449118689</v>
          </cell>
          <cell r="AO895">
            <v>3.7909999999999999</v>
          </cell>
        </row>
        <row r="896">
          <cell r="AE896">
            <v>48798</v>
          </cell>
          <cell r="AF896">
            <v>60</v>
          </cell>
          <cell r="AG896">
            <v>84</v>
          </cell>
          <cell r="AH896" t="str">
            <v>O</v>
          </cell>
          <cell r="AI896" t="str">
            <v>CMP</v>
          </cell>
          <cell r="AJ896" t="str">
            <v xml:space="preserve"> </v>
          </cell>
          <cell r="AK896">
            <v>26.585674292595801</v>
          </cell>
          <cell r="AL896">
            <v>137</v>
          </cell>
          <cell r="AM896">
            <v>3789</v>
          </cell>
          <cell r="AN896">
            <v>1.294881266161058</v>
          </cell>
          <cell r="AO896">
            <v>3.7890000000000001</v>
          </cell>
        </row>
        <row r="897">
          <cell r="AE897">
            <v>195920</v>
          </cell>
          <cell r="AF897">
            <v>15</v>
          </cell>
          <cell r="AG897">
            <v>0</v>
          </cell>
          <cell r="AH897" t="str">
            <v>C</v>
          </cell>
          <cell r="AI897" t="str">
            <v>RCP</v>
          </cell>
          <cell r="AJ897" t="str">
            <v xml:space="preserve"> </v>
          </cell>
          <cell r="AK897">
            <v>51.280337262962917</v>
          </cell>
          <cell r="AL897">
            <v>88</v>
          </cell>
          <cell r="AM897">
            <v>3740</v>
          </cell>
          <cell r="AN897">
            <v>3.0476762112739051</v>
          </cell>
          <cell r="AO897">
            <v>3.74</v>
          </cell>
        </row>
        <row r="898">
          <cell r="AE898">
            <v>190136</v>
          </cell>
          <cell r="AF898">
            <v>52</v>
          </cell>
          <cell r="AG898">
            <v>65</v>
          </cell>
          <cell r="AH898" t="str">
            <v>O</v>
          </cell>
          <cell r="AI898" t="str">
            <v>CMP</v>
          </cell>
          <cell r="AJ898" t="str">
            <v xml:space="preserve"> </v>
          </cell>
          <cell r="AK898">
            <v>77.30226655535121</v>
          </cell>
          <cell r="AL898">
            <v>125</v>
          </cell>
          <cell r="AM898">
            <v>3777</v>
          </cell>
          <cell r="AN898">
            <v>1.665560402025936</v>
          </cell>
          <cell r="AO898">
            <v>3.7770000000000001</v>
          </cell>
        </row>
        <row r="899">
          <cell r="AE899">
            <v>139813</v>
          </cell>
          <cell r="AF899">
            <v>18</v>
          </cell>
          <cell r="AG899">
            <v>0</v>
          </cell>
          <cell r="AH899" t="str">
            <v>C</v>
          </cell>
          <cell r="AI899" t="str">
            <v>RCP</v>
          </cell>
          <cell r="AJ899" t="str">
            <v xml:space="preserve"> </v>
          </cell>
          <cell r="AK899">
            <v>66.725739828519991</v>
          </cell>
          <cell r="AL899">
            <v>107</v>
          </cell>
          <cell r="AM899">
            <v>3759</v>
          </cell>
          <cell r="AN899">
            <v>2.5412158446015209</v>
          </cell>
          <cell r="AO899">
            <v>3.7589999999999999</v>
          </cell>
        </row>
        <row r="900">
          <cell r="AE900">
            <v>102846</v>
          </cell>
          <cell r="AF900">
            <v>15</v>
          </cell>
          <cell r="AG900">
            <v>0</v>
          </cell>
          <cell r="AH900" t="str">
            <v>C</v>
          </cell>
          <cell r="AI900" t="str">
            <v>RCP</v>
          </cell>
          <cell r="AJ900" t="str">
            <v xml:space="preserve"> </v>
          </cell>
          <cell r="AK900">
            <v>156.50032244678189</v>
          </cell>
          <cell r="AL900">
            <v>71</v>
          </cell>
          <cell r="AM900">
            <v>3723</v>
          </cell>
          <cell r="AN900">
            <v>2.6832608790579329</v>
          </cell>
          <cell r="AO900">
            <v>3.7229999999999999</v>
          </cell>
        </row>
        <row r="901">
          <cell r="AE901">
            <v>135902</v>
          </cell>
          <cell r="AF901">
            <v>18</v>
          </cell>
          <cell r="AG901">
            <v>0</v>
          </cell>
          <cell r="AH901" t="str">
            <v>C</v>
          </cell>
          <cell r="AI901" t="str">
            <v>RCP</v>
          </cell>
          <cell r="AJ901" t="str">
            <v xml:space="preserve"> </v>
          </cell>
          <cell r="AK901">
            <v>25.04872020452564</v>
          </cell>
          <cell r="AL901">
            <v>100</v>
          </cell>
          <cell r="AM901">
            <v>3752</v>
          </cell>
          <cell r="AN901">
            <v>2.8648928018936841</v>
          </cell>
          <cell r="AO901">
            <v>3.7519999999999998</v>
          </cell>
        </row>
        <row r="902">
          <cell r="AE902">
            <v>139533</v>
          </cell>
          <cell r="AF902">
            <v>48</v>
          </cell>
          <cell r="AG902">
            <v>0</v>
          </cell>
          <cell r="AH902" t="str">
            <v>C</v>
          </cell>
          <cell r="AI902" t="str">
            <v>CMP</v>
          </cell>
          <cell r="AJ902" t="str">
            <v xml:space="preserve"> </v>
          </cell>
          <cell r="AK902">
            <v>326.64837518176938</v>
          </cell>
          <cell r="AL902">
            <v>171</v>
          </cell>
          <cell r="AM902">
            <v>3823</v>
          </cell>
          <cell r="AN902">
            <v>0.55052669424094347</v>
          </cell>
          <cell r="AO902">
            <v>3.823</v>
          </cell>
        </row>
        <row r="903">
          <cell r="AE903">
            <v>168541</v>
          </cell>
          <cell r="AF903">
            <v>15</v>
          </cell>
          <cell r="AG903">
            <v>0</v>
          </cell>
          <cell r="AH903" t="str">
            <v>C</v>
          </cell>
          <cell r="AI903" t="str">
            <v>RCP</v>
          </cell>
          <cell r="AJ903" t="str">
            <v xml:space="preserve"> </v>
          </cell>
          <cell r="AK903">
            <v>41.735431521510037</v>
          </cell>
          <cell r="AL903">
            <v>134</v>
          </cell>
          <cell r="AM903">
            <v>3786</v>
          </cell>
          <cell r="AN903">
            <v>1.327528945500303</v>
          </cell>
          <cell r="AO903">
            <v>3.786</v>
          </cell>
        </row>
        <row r="904">
          <cell r="AE904">
            <v>185539</v>
          </cell>
          <cell r="AF904">
            <v>0</v>
          </cell>
          <cell r="AG904">
            <v>0</v>
          </cell>
          <cell r="AH904" t="str">
            <v xml:space="preserve"> </v>
          </cell>
          <cell r="AI904" t="str">
            <v xml:space="preserve"> </v>
          </cell>
          <cell r="AJ904" t="str">
            <v xml:space="preserve"> </v>
          </cell>
          <cell r="AK904">
            <v>104.70247664037279</v>
          </cell>
          <cell r="AL904">
            <v>120</v>
          </cell>
          <cell r="AM904">
            <v>3772</v>
          </cell>
          <cell r="AN904">
            <v>1.8170647070916861</v>
          </cell>
          <cell r="AO904">
            <v>3.7719999999999998</v>
          </cell>
        </row>
        <row r="905">
          <cell r="AE905">
            <v>187846</v>
          </cell>
          <cell r="AF905">
            <v>0</v>
          </cell>
          <cell r="AG905">
            <v>0</v>
          </cell>
          <cell r="AH905" t="str">
            <v>Z</v>
          </cell>
          <cell r="AI905" t="str">
            <v>RCP</v>
          </cell>
          <cell r="AJ905" t="str">
            <v xml:space="preserve"> </v>
          </cell>
          <cell r="AK905">
            <v>13.816157535392771</v>
          </cell>
          <cell r="AL905">
            <v>108</v>
          </cell>
          <cell r="AM905">
            <v>3760</v>
          </cell>
          <cell r="AN905">
            <v>2.6037787844648759</v>
          </cell>
          <cell r="AO905">
            <v>3.76</v>
          </cell>
        </row>
        <row r="906">
          <cell r="AE906">
            <v>148408</v>
          </cell>
          <cell r="AF906">
            <v>66</v>
          </cell>
          <cell r="AG906">
            <v>0</v>
          </cell>
          <cell r="AH906" t="str">
            <v>C</v>
          </cell>
          <cell r="AI906" t="str">
            <v>RCP</v>
          </cell>
          <cell r="AJ906" t="str">
            <v xml:space="preserve"> </v>
          </cell>
          <cell r="AK906">
            <v>32.609949459818061</v>
          </cell>
          <cell r="AL906">
            <v>164</v>
          </cell>
          <cell r="AM906">
            <v>3816</v>
          </cell>
          <cell r="AN906">
            <v>0.67397755757599542</v>
          </cell>
          <cell r="AO906">
            <v>3.8159999999999998</v>
          </cell>
        </row>
        <row r="907">
          <cell r="AE907">
            <v>147103</v>
          </cell>
          <cell r="AF907">
            <v>18</v>
          </cell>
          <cell r="AG907">
            <v>0</v>
          </cell>
          <cell r="AH907" t="str">
            <v>C</v>
          </cell>
          <cell r="AI907" t="str">
            <v>RCP</v>
          </cell>
          <cell r="AJ907" t="str">
            <v xml:space="preserve"> </v>
          </cell>
          <cell r="AK907">
            <v>25.78051584695282</v>
          </cell>
          <cell r="AL907">
            <v>169</v>
          </cell>
          <cell r="AM907">
            <v>3821</v>
          </cell>
          <cell r="AN907">
            <v>0.57004891743997632</v>
          </cell>
          <cell r="AO907">
            <v>3.8210000000000002</v>
          </cell>
        </row>
        <row r="908">
          <cell r="AE908">
            <v>6741</v>
          </cell>
          <cell r="AF908">
            <v>30</v>
          </cell>
          <cell r="AG908">
            <v>0</v>
          </cell>
          <cell r="AH908" t="str">
            <v>C</v>
          </cell>
          <cell r="AI908" t="str">
            <v>RCP</v>
          </cell>
          <cell r="AJ908" t="str">
            <v xml:space="preserve"> </v>
          </cell>
          <cell r="AK908">
            <v>166.24225478346739</v>
          </cell>
          <cell r="AL908">
            <v>197</v>
          </cell>
          <cell r="AM908">
            <v>3849</v>
          </cell>
          <cell r="AN908">
            <v>0.47243780144049202</v>
          </cell>
          <cell r="AO908">
            <v>3.8490000000000002</v>
          </cell>
        </row>
        <row r="909">
          <cell r="AE909">
            <v>43936</v>
          </cell>
          <cell r="AF909">
            <v>15</v>
          </cell>
          <cell r="AG909">
            <v>0</v>
          </cell>
          <cell r="AH909" t="str">
            <v>C</v>
          </cell>
          <cell r="AI909" t="str">
            <v>RCP</v>
          </cell>
          <cell r="AJ909" t="str">
            <v xml:space="preserve"> </v>
          </cell>
          <cell r="AK909">
            <v>64.018464531285829</v>
          </cell>
          <cell r="AL909">
            <v>82</v>
          </cell>
          <cell r="AM909">
            <v>3734</v>
          </cell>
          <cell r="AN909">
            <v>2.841630252734193</v>
          </cell>
          <cell r="AO909">
            <v>3.734</v>
          </cell>
        </row>
        <row r="910">
          <cell r="AE910">
            <v>161174</v>
          </cell>
          <cell r="AF910">
            <v>48</v>
          </cell>
          <cell r="AG910">
            <v>0</v>
          </cell>
          <cell r="AH910" t="str">
            <v>C</v>
          </cell>
          <cell r="AI910" t="str">
            <v>RCP</v>
          </cell>
          <cell r="AJ910" t="str">
            <v xml:space="preserve"> </v>
          </cell>
          <cell r="AK910">
            <v>313.01642682384698</v>
          </cell>
          <cell r="AL910">
            <v>83</v>
          </cell>
          <cell r="AM910">
            <v>3735</v>
          </cell>
          <cell r="AN910">
            <v>2.9704303139563519</v>
          </cell>
          <cell r="AO910">
            <v>3.7349999999999999</v>
          </cell>
        </row>
        <row r="911">
          <cell r="AE911">
            <v>61554</v>
          </cell>
          <cell r="AF911">
            <v>30</v>
          </cell>
          <cell r="AG911">
            <v>0</v>
          </cell>
          <cell r="AH911" t="str">
            <v>C</v>
          </cell>
          <cell r="AI911" t="str">
            <v>XXX</v>
          </cell>
          <cell r="AJ911" t="str">
            <v xml:space="preserve"> </v>
          </cell>
          <cell r="AK911">
            <v>115.2212876053364</v>
          </cell>
          <cell r="AL911">
            <v>65</v>
          </cell>
          <cell r="AM911">
            <v>3717</v>
          </cell>
          <cell r="AN911">
            <v>2.7384523107701342</v>
          </cell>
          <cell r="AO911">
            <v>3.7170000000000001</v>
          </cell>
        </row>
        <row r="912">
          <cell r="AE912">
            <v>40870</v>
          </cell>
          <cell r="AF912">
            <v>15</v>
          </cell>
          <cell r="AG912">
            <v>0</v>
          </cell>
          <cell r="AH912" t="str">
            <v>C</v>
          </cell>
          <cell r="AI912" t="str">
            <v>RCP</v>
          </cell>
          <cell r="AJ912" t="str">
            <v xml:space="preserve"> </v>
          </cell>
          <cell r="AK912">
            <v>167.84878806385399</v>
          </cell>
          <cell r="AL912">
            <v>70</v>
          </cell>
          <cell r="AM912">
            <v>3722</v>
          </cell>
          <cell r="AN912">
            <v>2.793484473268359</v>
          </cell>
          <cell r="AO912">
            <v>3.722</v>
          </cell>
        </row>
        <row r="913">
          <cell r="AE913">
            <v>66695</v>
          </cell>
          <cell r="AF913">
            <v>18</v>
          </cell>
          <cell r="AG913">
            <v>0</v>
          </cell>
          <cell r="AH913" t="str">
            <v>C</v>
          </cell>
          <cell r="AI913" t="str">
            <v>RCP</v>
          </cell>
          <cell r="AJ913" t="str">
            <v xml:space="preserve"> </v>
          </cell>
          <cell r="AK913">
            <v>128.8591322821907</v>
          </cell>
          <cell r="AL913">
            <v>44</v>
          </cell>
          <cell r="AM913">
            <v>3696</v>
          </cell>
          <cell r="AN913">
            <v>2.3528739933654208</v>
          </cell>
          <cell r="AO913">
            <v>3.6960000000000002</v>
          </cell>
        </row>
        <row r="914">
          <cell r="AE914">
            <v>115417</v>
          </cell>
          <cell r="AF914">
            <v>24</v>
          </cell>
          <cell r="AG914">
            <v>0</v>
          </cell>
          <cell r="AH914" t="str">
            <v>C</v>
          </cell>
          <cell r="AI914" t="str">
            <v>RCP</v>
          </cell>
          <cell r="AJ914" t="str">
            <v xml:space="preserve"> </v>
          </cell>
          <cell r="AK914">
            <v>50.025542725465357</v>
          </cell>
          <cell r="AL914">
            <v>189</v>
          </cell>
          <cell r="AM914">
            <v>3841</v>
          </cell>
          <cell r="AN914">
            <v>0.51148224783901242</v>
          </cell>
          <cell r="AO914">
            <v>3.8410000000000002</v>
          </cell>
        </row>
        <row r="915">
          <cell r="AE915">
            <v>18056</v>
          </cell>
          <cell r="AF915">
            <v>36</v>
          </cell>
          <cell r="AG915">
            <v>0</v>
          </cell>
          <cell r="AH915" t="str">
            <v>C</v>
          </cell>
          <cell r="AI915" t="str">
            <v>RCP</v>
          </cell>
          <cell r="AJ915" t="str">
            <v xml:space="preserve"> </v>
          </cell>
          <cell r="AK915">
            <v>33.854421811063098</v>
          </cell>
          <cell r="AL915">
            <v>57</v>
          </cell>
          <cell r="AM915">
            <v>3709</v>
          </cell>
          <cell r="AN915">
            <v>2.573950732112968</v>
          </cell>
          <cell r="AO915">
            <v>3.7090000000000001</v>
          </cell>
        </row>
        <row r="916">
          <cell r="AE916">
            <v>62651</v>
          </cell>
          <cell r="AF916">
            <v>15</v>
          </cell>
          <cell r="AG916">
            <v>0</v>
          </cell>
          <cell r="AH916" t="str">
            <v>C</v>
          </cell>
          <cell r="AI916" t="str">
            <v>XXX</v>
          </cell>
          <cell r="AJ916" t="str">
            <v xml:space="preserve"> </v>
          </cell>
          <cell r="AK916">
            <v>130.690959597351</v>
          </cell>
          <cell r="AL916">
            <v>108</v>
          </cell>
          <cell r="AM916">
            <v>3760</v>
          </cell>
          <cell r="AN916">
            <v>2.6037787844648759</v>
          </cell>
          <cell r="AO916">
            <v>3.76</v>
          </cell>
        </row>
        <row r="917">
          <cell r="AE917">
            <v>100163</v>
          </cell>
          <cell r="AF917">
            <v>54</v>
          </cell>
          <cell r="AG917">
            <v>0</v>
          </cell>
          <cell r="AH917" t="str">
            <v>C</v>
          </cell>
          <cell r="AI917" t="str">
            <v>RCP</v>
          </cell>
          <cell r="AJ917" t="str">
            <v xml:space="preserve"> </v>
          </cell>
          <cell r="AK917">
            <v>79.623401499791356</v>
          </cell>
          <cell r="AL917">
            <v>218</v>
          </cell>
          <cell r="AM917">
            <v>3870</v>
          </cell>
          <cell r="AN917">
            <v>0.38263557472032522</v>
          </cell>
          <cell r="AO917">
            <v>3.87</v>
          </cell>
        </row>
        <row r="918">
          <cell r="AE918">
            <v>139532</v>
          </cell>
          <cell r="AF918">
            <v>60</v>
          </cell>
          <cell r="AG918">
            <v>0</v>
          </cell>
          <cell r="AH918" t="str">
            <v>C</v>
          </cell>
          <cell r="AI918" t="str">
            <v>CMP</v>
          </cell>
          <cell r="AJ918" t="str">
            <v xml:space="preserve"> </v>
          </cell>
          <cell r="AK918">
            <v>176.72164558584589</v>
          </cell>
          <cell r="AL918">
            <v>171</v>
          </cell>
          <cell r="AM918">
            <v>3823</v>
          </cell>
          <cell r="AN918">
            <v>0.55052669424094347</v>
          </cell>
          <cell r="AO918">
            <v>3.823</v>
          </cell>
        </row>
        <row r="919">
          <cell r="AE919">
            <v>27105</v>
          </cell>
          <cell r="AF919">
            <v>18</v>
          </cell>
          <cell r="AG919">
            <v>0</v>
          </cell>
          <cell r="AH919" t="str">
            <v>C</v>
          </cell>
          <cell r="AI919" t="str">
            <v>PE</v>
          </cell>
          <cell r="AJ919" t="str">
            <v xml:space="preserve"> </v>
          </cell>
          <cell r="AK919">
            <v>51.129495643931207</v>
          </cell>
          <cell r="AL919">
            <v>102</v>
          </cell>
          <cell r="AM919">
            <v>3754</v>
          </cell>
          <cell r="AN919">
            <v>2.729046391212524</v>
          </cell>
          <cell r="AO919">
            <v>3.754</v>
          </cell>
        </row>
        <row r="920">
          <cell r="AE920">
            <v>106188</v>
          </cell>
          <cell r="AF920">
            <v>54</v>
          </cell>
          <cell r="AG920">
            <v>0</v>
          </cell>
          <cell r="AH920" t="str">
            <v>C</v>
          </cell>
          <cell r="AI920" t="str">
            <v>CMP</v>
          </cell>
          <cell r="AJ920" t="str">
            <v xml:space="preserve"> </v>
          </cell>
          <cell r="AK920">
            <v>118.7605454388401</v>
          </cell>
          <cell r="AL920">
            <v>151</v>
          </cell>
          <cell r="AM920">
            <v>3803</v>
          </cell>
          <cell r="AN920">
            <v>0.82130985114485544</v>
          </cell>
          <cell r="AO920">
            <v>3.8029999999999999</v>
          </cell>
        </row>
        <row r="921">
          <cell r="AE921">
            <v>131065</v>
          </cell>
          <cell r="AF921">
            <v>36</v>
          </cell>
          <cell r="AG921">
            <v>0</v>
          </cell>
          <cell r="AH921" t="str">
            <v>C</v>
          </cell>
          <cell r="AI921" t="str">
            <v>RCP</v>
          </cell>
          <cell r="AJ921" t="str">
            <v xml:space="preserve"> </v>
          </cell>
          <cell r="AK921">
            <v>104.5160050293255</v>
          </cell>
          <cell r="AL921">
            <v>62</v>
          </cell>
          <cell r="AM921">
            <v>3714</v>
          </cell>
          <cell r="AN921">
            <v>2.6317197386168409</v>
          </cell>
          <cell r="AO921">
            <v>3.714</v>
          </cell>
        </row>
        <row r="922">
          <cell r="AE922">
            <v>203431</v>
          </cell>
          <cell r="AF922">
            <v>15</v>
          </cell>
          <cell r="AG922">
            <v>0</v>
          </cell>
          <cell r="AH922" t="str">
            <v>C</v>
          </cell>
          <cell r="AI922" t="str">
            <v>RCP</v>
          </cell>
          <cell r="AJ922" t="str">
            <v xml:space="preserve"> </v>
          </cell>
          <cell r="AK922">
            <v>63.132152757827008</v>
          </cell>
          <cell r="AL922">
            <v>20</v>
          </cell>
          <cell r="AM922">
            <v>3672</v>
          </cell>
          <cell r="AN922">
            <v>0.98596197899855487</v>
          </cell>
          <cell r="AO922">
            <v>3.6720000000000002</v>
          </cell>
        </row>
        <row r="923">
          <cell r="AE923">
            <v>46041</v>
          </cell>
          <cell r="AF923">
            <v>84</v>
          </cell>
          <cell r="AG923">
            <v>0</v>
          </cell>
          <cell r="AH923" t="str">
            <v>C</v>
          </cell>
          <cell r="AI923" t="str">
            <v>CMP</v>
          </cell>
          <cell r="AJ923" t="str">
            <v xml:space="preserve"> </v>
          </cell>
          <cell r="AK923">
            <v>17.771423897504029</v>
          </cell>
          <cell r="AL923">
            <v>174</v>
          </cell>
          <cell r="AM923">
            <v>3826</v>
          </cell>
          <cell r="AN923">
            <v>0.6129978084790082</v>
          </cell>
          <cell r="AO923">
            <v>3.8260000000000001</v>
          </cell>
        </row>
        <row r="924">
          <cell r="AE924">
            <v>52603</v>
          </cell>
          <cell r="AF924">
            <v>18</v>
          </cell>
          <cell r="AG924">
            <v>0</v>
          </cell>
          <cell r="AH924" t="str">
            <v>C</v>
          </cell>
          <cell r="AI924" t="str">
            <v>RCP</v>
          </cell>
          <cell r="AJ924" t="str">
            <v xml:space="preserve"> </v>
          </cell>
          <cell r="AK924">
            <v>34.868582340488928</v>
          </cell>
          <cell r="AL924">
            <v>95</v>
          </cell>
          <cell r="AM924">
            <v>3747</v>
          </cell>
          <cell r="AN924">
            <v>2.6400286054542041</v>
          </cell>
          <cell r="AO924">
            <v>3.7469999999999999</v>
          </cell>
        </row>
        <row r="925">
          <cell r="AE925">
            <v>162931</v>
          </cell>
          <cell r="AF925">
            <v>15</v>
          </cell>
          <cell r="AG925">
            <v>0</v>
          </cell>
          <cell r="AH925" t="str">
            <v>C</v>
          </cell>
          <cell r="AI925" t="str">
            <v>RCP</v>
          </cell>
          <cell r="AJ925" t="str">
            <v xml:space="preserve"> </v>
          </cell>
          <cell r="AK925">
            <v>27.799888059193002</v>
          </cell>
          <cell r="AL925">
            <v>140</v>
          </cell>
          <cell r="AM925">
            <v>3792</v>
          </cell>
          <cell r="AN925">
            <v>1.155694587867643</v>
          </cell>
          <cell r="AO925">
            <v>3.7919999999999998</v>
          </cell>
        </row>
        <row r="926">
          <cell r="AE926">
            <v>149323</v>
          </cell>
          <cell r="AF926">
            <v>48</v>
          </cell>
          <cell r="AG926">
            <v>0</v>
          </cell>
          <cell r="AH926" t="str">
            <v>C</v>
          </cell>
          <cell r="AI926" t="str">
            <v>RCP</v>
          </cell>
          <cell r="AJ926" t="str">
            <v xml:space="preserve"> </v>
          </cell>
          <cell r="AK926">
            <v>10.15984646761942</v>
          </cell>
          <cell r="AL926">
            <v>98</v>
          </cell>
          <cell r="AM926">
            <v>3750</v>
          </cell>
          <cell r="AN926">
            <v>2.696141713936878</v>
          </cell>
          <cell r="AO926">
            <v>3.75</v>
          </cell>
        </row>
        <row r="927">
          <cell r="AE927">
            <v>141195</v>
          </cell>
          <cell r="AF927">
            <v>36</v>
          </cell>
          <cell r="AG927">
            <v>0</v>
          </cell>
          <cell r="AH927" t="str">
            <v>C</v>
          </cell>
          <cell r="AI927" t="str">
            <v>RCP</v>
          </cell>
          <cell r="AJ927" t="str">
            <v xml:space="preserve"> </v>
          </cell>
          <cell r="AK927">
            <v>257.84352315952879</v>
          </cell>
          <cell r="AL927">
            <v>21</v>
          </cell>
          <cell r="AM927">
            <v>3673</v>
          </cell>
          <cell r="AN927">
            <v>1.04539032164279</v>
          </cell>
          <cell r="AO927">
            <v>3.673</v>
          </cell>
        </row>
        <row r="928">
          <cell r="AE928">
            <v>143950</v>
          </cell>
          <cell r="AF928">
            <v>36</v>
          </cell>
          <cell r="AG928">
            <v>0</v>
          </cell>
          <cell r="AH928" t="str">
            <v>C</v>
          </cell>
          <cell r="AI928" t="str">
            <v>RCP</v>
          </cell>
          <cell r="AJ928" t="str">
            <v xml:space="preserve"> </v>
          </cell>
          <cell r="AK928">
            <v>131.49371452601079</v>
          </cell>
          <cell r="AL928">
            <v>193</v>
          </cell>
          <cell r="AM928">
            <v>3845</v>
          </cell>
          <cell r="AN928">
            <v>0.49976891391963818</v>
          </cell>
          <cell r="AO928">
            <v>3.8450000000000002</v>
          </cell>
        </row>
        <row r="929">
          <cell r="AE929">
            <v>201596</v>
          </cell>
          <cell r="AF929">
            <v>15</v>
          </cell>
          <cell r="AG929">
            <v>0</v>
          </cell>
          <cell r="AH929" t="str">
            <v>C</v>
          </cell>
          <cell r="AI929" t="str">
            <v>RCP</v>
          </cell>
          <cell r="AJ929" t="str">
            <v xml:space="preserve"> </v>
          </cell>
          <cell r="AK929">
            <v>113.91904785342879</v>
          </cell>
          <cell r="AL929">
            <v>238</v>
          </cell>
          <cell r="AM929">
            <v>3890</v>
          </cell>
          <cell r="AN929">
            <v>0.26159779088027341</v>
          </cell>
          <cell r="AO929">
            <v>3.89</v>
          </cell>
        </row>
        <row r="930">
          <cell r="AE930">
            <v>166</v>
          </cell>
          <cell r="AF930">
            <v>15</v>
          </cell>
          <cell r="AG930">
            <v>0</v>
          </cell>
          <cell r="AH930" t="str">
            <v>C</v>
          </cell>
          <cell r="AI930" t="str">
            <v>RCP</v>
          </cell>
          <cell r="AJ930" t="str">
            <v xml:space="preserve"> </v>
          </cell>
          <cell r="AK930">
            <v>47.496658972676393</v>
          </cell>
          <cell r="AL930">
            <v>62</v>
          </cell>
          <cell r="AM930">
            <v>3714</v>
          </cell>
          <cell r="AN930">
            <v>2.6317197386168409</v>
          </cell>
          <cell r="AO930">
            <v>3.714</v>
          </cell>
        </row>
        <row r="931">
          <cell r="AE931">
            <v>139116</v>
          </cell>
          <cell r="AF931">
            <v>15</v>
          </cell>
          <cell r="AG931">
            <v>0</v>
          </cell>
          <cell r="AH931" t="str">
            <v>C</v>
          </cell>
          <cell r="AI931" t="str">
            <v>RCP</v>
          </cell>
          <cell r="AJ931" t="str">
            <v xml:space="preserve"> </v>
          </cell>
          <cell r="AK931">
            <v>50.569817276414859</v>
          </cell>
          <cell r="AL931">
            <v>83</v>
          </cell>
          <cell r="AM931">
            <v>3735</v>
          </cell>
          <cell r="AN931">
            <v>2.9704303139563519</v>
          </cell>
          <cell r="AO931">
            <v>3.7349999999999999</v>
          </cell>
        </row>
        <row r="932">
          <cell r="AE932">
            <v>33507</v>
          </cell>
          <cell r="AF932">
            <v>15</v>
          </cell>
          <cell r="AG932">
            <v>0</v>
          </cell>
          <cell r="AH932" t="str">
            <v>C</v>
          </cell>
          <cell r="AI932" t="str">
            <v>RCP</v>
          </cell>
          <cell r="AJ932" t="str">
            <v xml:space="preserve"> </v>
          </cell>
          <cell r="AK932">
            <v>51.209796064838891</v>
          </cell>
          <cell r="AL932">
            <v>249</v>
          </cell>
          <cell r="AM932">
            <v>3901</v>
          </cell>
          <cell r="AN932">
            <v>0.17960445343999251</v>
          </cell>
          <cell r="AO932">
            <v>3.9009999999999998</v>
          </cell>
        </row>
        <row r="933">
          <cell r="AE933">
            <v>201840</v>
          </cell>
          <cell r="AF933">
            <v>18</v>
          </cell>
          <cell r="AG933">
            <v>0</v>
          </cell>
          <cell r="AH933" t="str">
            <v>C</v>
          </cell>
          <cell r="AI933" t="str">
            <v>RCP</v>
          </cell>
          <cell r="AJ933" t="str">
            <v xml:space="preserve"> </v>
          </cell>
          <cell r="AK933">
            <v>18.59169373434661</v>
          </cell>
          <cell r="AL933">
            <v>84</v>
          </cell>
          <cell r="AM933">
            <v>3736</v>
          </cell>
          <cell r="AN933">
            <v>2.9541252272513501</v>
          </cell>
          <cell r="AO933">
            <v>3.7360000000000002</v>
          </cell>
        </row>
        <row r="934">
          <cell r="AE934">
            <v>160869</v>
          </cell>
          <cell r="AF934">
            <v>24</v>
          </cell>
          <cell r="AG934">
            <v>0</v>
          </cell>
          <cell r="AH934" t="str">
            <v>C</v>
          </cell>
          <cell r="AI934" t="str">
            <v>RCP</v>
          </cell>
          <cell r="AJ934" t="str">
            <v xml:space="preserve"> </v>
          </cell>
          <cell r="AK934">
            <v>37.620986760047742</v>
          </cell>
          <cell r="AL934">
            <v>89</v>
          </cell>
          <cell r="AM934">
            <v>3741</v>
          </cell>
          <cell r="AN934">
            <v>3.0674546907737001</v>
          </cell>
          <cell r="AO934">
            <v>3.7410000000000001</v>
          </cell>
        </row>
        <row r="935">
          <cell r="AE935">
            <v>87427</v>
          </cell>
          <cell r="AF935">
            <v>15</v>
          </cell>
          <cell r="AG935">
            <v>0</v>
          </cell>
          <cell r="AH935" t="str">
            <v>C</v>
          </cell>
          <cell r="AI935" t="str">
            <v>RCP</v>
          </cell>
          <cell r="AJ935" t="str">
            <v xml:space="preserve"> </v>
          </cell>
          <cell r="AK935">
            <v>44.25786337162868</v>
          </cell>
          <cell r="AL935">
            <v>102</v>
          </cell>
          <cell r="AM935">
            <v>3754</v>
          </cell>
          <cell r="AN935">
            <v>2.729046391212524</v>
          </cell>
          <cell r="AO935">
            <v>3.754</v>
          </cell>
        </row>
        <row r="936">
          <cell r="AE936">
            <v>201495</v>
          </cell>
          <cell r="AF936">
            <v>36</v>
          </cell>
          <cell r="AG936">
            <v>0</v>
          </cell>
          <cell r="AH936" t="str">
            <v>C</v>
          </cell>
          <cell r="AI936" t="str">
            <v>RCP</v>
          </cell>
          <cell r="AJ936" t="str">
            <v xml:space="preserve"> </v>
          </cell>
          <cell r="AK936">
            <v>75.608196158262203</v>
          </cell>
          <cell r="AL936">
            <v>127</v>
          </cell>
          <cell r="AM936">
            <v>3779</v>
          </cell>
          <cell r="AN936">
            <v>1.5969178577611269</v>
          </cell>
          <cell r="AO936">
            <v>3.7789999999999999</v>
          </cell>
        </row>
        <row r="937">
          <cell r="AE937">
            <v>111861</v>
          </cell>
          <cell r="AF937">
            <v>15</v>
          </cell>
          <cell r="AG937">
            <v>0</v>
          </cell>
          <cell r="AH937" t="str">
            <v>C</v>
          </cell>
          <cell r="AI937" t="str">
            <v>RCP</v>
          </cell>
          <cell r="AJ937" t="str">
            <v xml:space="preserve"> </v>
          </cell>
          <cell r="AK937">
            <v>28.055265881150991</v>
          </cell>
          <cell r="AL937">
            <v>145</v>
          </cell>
          <cell r="AM937">
            <v>3797</v>
          </cell>
          <cell r="AN937">
            <v>0.90337236643616425</v>
          </cell>
          <cell r="AO937">
            <v>3.7970000000000002</v>
          </cell>
        </row>
        <row r="938">
          <cell r="AE938">
            <v>182666</v>
          </cell>
          <cell r="AF938">
            <v>0</v>
          </cell>
          <cell r="AG938">
            <v>0</v>
          </cell>
          <cell r="AH938" t="str">
            <v>Z</v>
          </cell>
          <cell r="AI938" t="str">
            <v>XXX</v>
          </cell>
          <cell r="AJ938" t="str">
            <v xml:space="preserve"> </v>
          </cell>
          <cell r="AK938">
            <v>119.1083008356924</v>
          </cell>
          <cell r="AL938">
            <v>122</v>
          </cell>
          <cell r="AM938">
            <v>3774</v>
          </cell>
          <cell r="AN938">
            <v>1.656801084432554</v>
          </cell>
          <cell r="AO938">
            <v>3.774</v>
          </cell>
        </row>
        <row r="939">
          <cell r="AE939">
            <v>168674</v>
          </cell>
          <cell r="AF939">
            <v>18</v>
          </cell>
          <cell r="AG939">
            <v>0</v>
          </cell>
          <cell r="AH939" t="str">
            <v>C</v>
          </cell>
          <cell r="AI939" t="str">
            <v>RCP</v>
          </cell>
          <cell r="AJ939" t="str">
            <v xml:space="preserve"> </v>
          </cell>
          <cell r="AK939">
            <v>149.25923064512631</v>
          </cell>
          <cell r="AL939">
            <v>129</v>
          </cell>
          <cell r="AM939">
            <v>3781</v>
          </cell>
          <cell r="AN939">
            <v>1.4323383296439129</v>
          </cell>
          <cell r="AO939">
            <v>3.7810000000000001</v>
          </cell>
        </row>
        <row r="940">
          <cell r="AE940">
            <v>75037</v>
          </cell>
          <cell r="AF940">
            <v>54</v>
          </cell>
          <cell r="AG940">
            <v>0</v>
          </cell>
          <cell r="AH940" t="str">
            <v>C</v>
          </cell>
          <cell r="AI940" t="str">
            <v>RCP</v>
          </cell>
          <cell r="AJ940" t="str">
            <v xml:space="preserve"> </v>
          </cell>
          <cell r="AK940">
            <v>100.994704065428</v>
          </cell>
          <cell r="AL940">
            <v>67</v>
          </cell>
          <cell r="AM940">
            <v>3719</v>
          </cell>
          <cell r="AN940">
            <v>2.979330955315072</v>
          </cell>
          <cell r="AO940">
            <v>3.7189999999999999</v>
          </cell>
        </row>
        <row r="941">
          <cell r="AE941">
            <v>112014</v>
          </cell>
          <cell r="AF941">
            <v>66</v>
          </cell>
          <cell r="AG941">
            <v>0</v>
          </cell>
          <cell r="AH941" t="str">
            <v>C</v>
          </cell>
          <cell r="AI941" t="str">
            <v>RCP</v>
          </cell>
          <cell r="AJ941" t="str">
            <v xml:space="preserve"> </v>
          </cell>
          <cell r="AK941">
            <v>166.10114550973941</v>
          </cell>
          <cell r="AL941">
            <v>146</v>
          </cell>
          <cell r="AM941">
            <v>3798</v>
          </cell>
          <cell r="AN941">
            <v>0.84481801309127469</v>
          </cell>
          <cell r="AO941">
            <v>3.798</v>
          </cell>
        </row>
        <row r="942">
          <cell r="AE942">
            <v>80097</v>
          </cell>
          <cell r="AF942">
            <v>0</v>
          </cell>
          <cell r="AG942">
            <v>0</v>
          </cell>
          <cell r="AH942" t="str">
            <v>Z</v>
          </cell>
          <cell r="AI942" t="str">
            <v>XXX</v>
          </cell>
          <cell r="AJ942" t="str">
            <v xml:space="preserve"> </v>
          </cell>
          <cell r="AK942">
            <v>33.536117887726412</v>
          </cell>
          <cell r="AL942">
            <v>128</v>
          </cell>
          <cell r="AM942">
            <v>3780</v>
          </cell>
          <cell r="AN942">
            <v>1.4372511898190781</v>
          </cell>
          <cell r="AO942">
            <v>3.78</v>
          </cell>
        </row>
        <row r="943">
          <cell r="AE943">
            <v>154977</v>
          </cell>
          <cell r="AF943">
            <v>30</v>
          </cell>
          <cell r="AG943">
            <v>0</v>
          </cell>
          <cell r="AH943" t="str">
            <v>C</v>
          </cell>
          <cell r="AI943" t="str">
            <v>RCP</v>
          </cell>
          <cell r="AJ943" t="str">
            <v xml:space="preserve"> </v>
          </cell>
          <cell r="AK943">
            <v>49.993866094078783</v>
          </cell>
          <cell r="AL943">
            <v>214</v>
          </cell>
          <cell r="AM943">
            <v>3866</v>
          </cell>
          <cell r="AN943">
            <v>0.45291557823964013</v>
          </cell>
          <cell r="AO943">
            <v>3.8660000000000001</v>
          </cell>
        </row>
        <row r="944">
          <cell r="AE944">
            <v>124258</v>
          </cell>
          <cell r="AF944">
            <v>48</v>
          </cell>
          <cell r="AG944">
            <v>72</v>
          </cell>
          <cell r="AH944" t="str">
            <v>O</v>
          </cell>
          <cell r="AI944" t="str">
            <v>CMP</v>
          </cell>
          <cell r="AJ944" t="str">
            <v xml:space="preserve"> </v>
          </cell>
          <cell r="AK944">
            <v>11.243819750560069</v>
          </cell>
          <cell r="AL944">
            <v>188</v>
          </cell>
          <cell r="AM944">
            <v>3840</v>
          </cell>
          <cell r="AN944">
            <v>0.48415113536054832</v>
          </cell>
          <cell r="AO944">
            <v>3.84</v>
          </cell>
        </row>
        <row r="945">
          <cell r="AE945">
            <v>183942</v>
          </cell>
          <cell r="AF945">
            <v>0</v>
          </cell>
          <cell r="AG945">
            <v>0</v>
          </cell>
          <cell r="AH945" t="str">
            <v>Z</v>
          </cell>
          <cell r="AI945" t="str">
            <v>XXX</v>
          </cell>
          <cell r="AJ945" t="str">
            <v xml:space="preserve"> </v>
          </cell>
          <cell r="AK945">
            <v>46.442880375552143</v>
          </cell>
          <cell r="AL945">
            <v>80</v>
          </cell>
          <cell r="AM945">
            <v>3732</v>
          </cell>
          <cell r="AN945">
            <v>2.8455627137493171</v>
          </cell>
          <cell r="AO945">
            <v>3.7320000000000002</v>
          </cell>
        </row>
        <row r="946">
          <cell r="AE946">
            <v>24869</v>
          </cell>
          <cell r="AF946">
            <v>24</v>
          </cell>
          <cell r="AG946">
            <v>0</v>
          </cell>
          <cell r="AH946" t="str">
            <v>C</v>
          </cell>
          <cell r="AI946" t="str">
            <v>RCP</v>
          </cell>
          <cell r="AJ946" t="str">
            <v xml:space="preserve"> </v>
          </cell>
          <cell r="AK946">
            <v>39.655676156838439</v>
          </cell>
          <cell r="AL946">
            <v>75</v>
          </cell>
          <cell r="AM946">
            <v>3727</v>
          </cell>
          <cell r="AN946">
            <v>2.5819903802154052</v>
          </cell>
          <cell r="AO946">
            <v>3.7269999999999999</v>
          </cell>
        </row>
        <row r="947">
          <cell r="AE947">
            <v>154502</v>
          </cell>
          <cell r="AF947">
            <v>18</v>
          </cell>
          <cell r="AG947">
            <v>0</v>
          </cell>
          <cell r="AH947" t="str">
            <v>C</v>
          </cell>
          <cell r="AI947" t="str">
            <v>RCP</v>
          </cell>
          <cell r="AJ947" t="str">
            <v xml:space="preserve"> </v>
          </cell>
          <cell r="AK947">
            <v>46.897677940086623</v>
          </cell>
          <cell r="AL947">
            <v>149</v>
          </cell>
          <cell r="AM947">
            <v>3801</v>
          </cell>
          <cell r="AN947">
            <v>0.79882890186236821</v>
          </cell>
          <cell r="AO947">
            <v>3.8010000000000002</v>
          </cell>
        </row>
        <row r="948">
          <cell r="AE948">
            <v>195475</v>
          </cell>
          <cell r="AF948">
            <v>18</v>
          </cell>
          <cell r="AG948">
            <v>0</v>
          </cell>
          <cell r="AH948" t="str">
            <v>C</v>
          </cell>
          <cell r="AI948" t="str">
            <v>PE</v>
          </cell>
          <cell r="AJ948" t="str">
            <v xml:space="preserve"> </v>
          </cell>
          <cell r="AK948">
            <v>277.24232853108663</v>
          </cell>
          <cell r="AL948">
            <v>98</v>
          </cell>
          <cell r="AM948">
            <v>3750</v>
          </cell>
          <cell r="AN948">
            <v>2.696141713936878</v>
          </cell>
          <cell r="AO948">
            <v>3.75</v>
          </cell>
        </row>
        <row r="949">
          <cell r="AE949">
            <v>112224</v>
          </cell>
          <cell r="AF949">
            <v>108</v>
          </cell>
          <cell r="AG949">
            <v>120</v>
          </cell>
          <cell r="AH949" t="str">
            <v>R</v>
          </cell>
          <cell r="AI949" t="str">
            <v>RCP</v>
          </cell>
          <cell r="AJ949" t="str">
            <v xml:space="preserve"> </v>
          </cell>
          <cell r="AK949">
            <v>31.91834125634406</v>
          </cell>
          <cell r="AL949">
            <v>41</v>
          </cell>
          <cell r="AM949">
            <v>3693</v>
          </cell>
          <cell r="AN949">
            <v>1.8987247899973281</v>
          </cell>
          <cell r="AO949">
            <v>3.6930000000000001</v>
          </cell>
        </row>
        <row r="950">
          <cell r="AE950">
            <v>47172</v>
          </cell>
          <cell r="AF950">
            <v>24</v>
          </cell>
          <cell r="AG950">
            <v>0</v>
          </cell>
          <cell r="AH950" t="str">
            <v>C</v>
          </cell>
          <cell r="AI950" t="str">
            <v>RCP</v>
          </cell>
          <cell r="AJ950" t="str">
            <v xml:space="preserve"> </v>
          </cell>
          <cell r="AK950">
            <v>68.78041030984545</v>
          </cell>
          <cell r="AL950">
            <v>129</v>
          </cell>
          <cell r="AM950">
            <v>3781</v>
          </cell>
          <cell r="AN950">
            <v>1.4323383296439129</v>
          </cell>
          <cell r="AO950">
            <v>3.7810000000000001</v>
          </cell>
        </row>
        <row r="951">
          <cell r="AE951">
            <v>197457</v>
          </cell>
          <cell r="AF951">
            <v>15</v>
          </cell>
          <cell r="AG951">
            <v>0</v>
          </cell>
          <cell r="AH951" t="str">
            <v>C</v>
          </cell>
          <cell r="AI951" t="str">
            <v>RCP</v>
          </cell>
          <cell r="AJ951" t="str">
            <v xml:space="preserve"> </v>
          </cell>
          <cell r="AK951">
            <v>38.037426603570481</v>
          </cell>
          <cell r="AL951">
            <v>84</v>
          </cell>
          <cell r="AM951">
            <v>3736</v>
          </cell>
          <cell r="AN951">
            <v>2.9541252272513501</v>
          </cell>
          <cell r="AO951">
            <v>3.7360000000000002</v>
          </cell>
        </row>
        <row r="952">
          <cell r="AE952">
            <v>196954</v>
          </cell>
          <cell r="AF952">
            <v>12</v>
          </cell>
          <cell r="AG952">
            <v>0</v>
          </cell>
          <cell r="AH952" t="str">
            <v>C</v>
          </cell>
          <cell r="AI952" t="str">
            <v>PE</v>
          </cell>
          <cell r="AJ952" t="str">
            <v xml:space="preserve"> </v>
          </cell>
          <cell r="AK952">
            <v>291.59828727524092</v>
          </cell>
          <cell r="AL952">
            <v>110</v>
          </cell>
          <cell r="AM952">
            <v>3762</v>
          </cell>
          <cell r="AN952">
            <v>2.4672285221507302</v>
          </cell>
          <cell r="AO952">
            <v>3.762</v>
          </cell>
        </row>
        <row r="953">
          <cell r="AE953">
            <v>50365</v>
          </cell>
          <cell r="AF953">
            <v>36</v>
          </cell>
          <cell r="AG953">
            <v>0</v>
          </cell>
          <cell r="AH953" t="str">
            <v>C</v>
          </cell>
          <cell r="AI953" t="str">
            <v>RCP</v>
          </cell>
          <cell r="AJ953" t="str">
            <v xml:space="preserve"> </v>
          </cell>
          <cell r="AK953">
            <v>58.770265873048871</v>
          </cell>
          <cell r="AL953">
            <v>37</v>
          </cell>
          <cell r="AM953">
            <v>3689</v>
          </cell>
          <cell r="AN953">
            <v>1.6516040804255649</v>
          </cell>
          <cell r="AO953">
            <v>3.6890000000000001</v>
          </cell>
        </row>
        <row r="954">
          <cell r="AE954">
            <v>106765</v>
          </cell>
          <cell r="AF954">
            <v>60</v>
          </cell>
          <cell r="AG954">
            <v>0</v>
          </cell>
          <cell r="AH954" t="str">
            <v>C</v>
          </cell>
          <cell r="AI954" t="str">
            <v>RCP</v>
          </cell>
          <cell r="AJ954" t="str">
            <v xml:space="preserve"> </v>
          </cell>
          <cell r="AK954">
            <v>36.03435954423805</v>
          </cell>
          <cell r="AL954">
            <v>237</v>
          </cell>
          <cell r="AM954">
            <v>3889</v>
          </cell>
          <cell r="AN954">
            <v>0.2420755676786257</v>
          </cell>
          <cell r="AO954">
            <v>3.8889999999999998</v>
          </cell>
        </row>
        <row r="955">
          <cell r="AE955">
            <v>76516</v>
          </cell>
          <cell r="AF955">
            <v>36</v>
          </cell>
          <cell r="AG955">
            <v>0</v>
          </cell>
          <cell r="AH955" t="str">
            <v>C</v>
          </cell>
          <cell r="AI955" t="str">
            <v>RCP</v>
          </cell>
          <cell r="AJ955" t="str">
            <v xml:space="preserve"> </v>
          </cell>
          <cell r="AK955">
            <v>56.287212633811727</v>
          </cell>
          <cell r="AL955">
            <v>99</v>
          </cell>
          <cell r="AM955">
            <v>3751</v>
          </cell>
          <cell r="AN955">
            <v>2.9108103654066668</v>
          </cell>
          <cell r="AO955">
            <v>3.7509999999999999</v>
          </cell>
        </row>
        <row r="956">
          <cell r="AE956">
            <v>27090</v>
          </cell>
          <cell r="AF956">
            <v>60</v>
          </cell>
          <cell r="AG956">
            <v>0</v>
          </cell>
          <cell r="AH956" t="str">
            <v>C</v>
          </cell>
          <cell r="AI956" t="str">
            <v>CMP</v>
          </cell>
          <cell r="AJ956" t="str">
            <v xml:space="preserve"> </v>
          </cell>
          <cell r="AK956">
            <v>60.565789324388462</v>
          </cell>
          <cell r="AL956">
            <v>122</v>
          </cell>
          <cell r="AM956">
            <v>3774</v>
          </cell>
          <cell r="AN956">
            <v>1.656801084432554</v>
          </cell>
          <cell r="AO956">
            <v>3.774</v>
          </cell>
        </row>
        <row r="957">
          <cell r="AE957">
            <v>23280</v>
          </cell>
          <cell r="AF957">
            <v>18</v>
          </cell>
          <cell r="AG957">
            <v>0</v>
          </cell>
          <cell r="AH957" t="str">
            <v>C</v>
          </cell>
          <cell r="AI957" t="str">
            <v>RCP</v>
          </cell>
          <cell r="AJ957" t="str">
            <v xml:space="preserve"> </v>
          </cell>
          <cell r="AK957">
            <v>235.05795151636991</v>
          </cell>
          <cell r="AL957">
            <v>268</v>
          </cell>
          <cell r="AM957">
            <v>3920</v>
          </cell>
          <cell r="AN957">
            <v>0.1721800089660859</v>
          </cell>
          <cell r="AO957">
            <v>3.92</v>
          </cell>
        </row>
        <row r="958">
          <cell r="AE958">
            <v>106168</v>
          </cell>
          <cell r="AF958">
            <v>36</v>
          </cell>
          <cell r="AG958">
            <v>0</v>
          </cell>
          <cell r="AH958" t="str">
            <v>C</v>
          </cell>
          <cell r="AI958" t="str">
            <v>CMP</v>
          </cell>
          <cell r="AJ958" t="str">
            <v xml:space="preserve"> </v>
          </cell>
          <cell r="AK958">
            <v>72.610213667953388</v>
          </cell>
          <cell r="AL958">
            <v>153</v>
          </cell>
          <cell r="AM958">
            <v>3805</v>
          </cell>
          <cell r="AN958">
            <v>0.75933113873996216</v>
          </cell>
          <cell r="AO958">
            <v>3.8050000000000002</v>
          </cell>
        </row>
        <row r="959">
          <cell r="AE959">
            <v>77351</v>
          </cell>
          <cell r="AF959">
            <v>72</v>
          </cell>
          <cell r="AG959">
            <v>192</v>
          </cell>
          <cell r="AH959" t="str">
            <v>R</v>
          </cell>
          <cell r="AI959" t="str">
            <v>RCP</v>
          </cell>
          <cell r="AJ959" t="str">
            <v xml:space="preserve"> </v>
          </cell>
          <cell r="AK959">
            <v>22.088755829895721</v>
          </cell>
          <cell r="AL959">
            <v>95</v>
          </cell>
          <cell r="AM959">
            <v>3747</v>
          </cell>
          <cell r="AN959">
            <v>2.6400286054542041</v>
          </cell>
          <cell r="AO959">
            <v>3.7469999999999999</v>
          </cell>
        </row>
        <row r="960">
          <cell r="AE960">
            <v>182024</v>
          </cell>
          <cell r="AF960">
            <v>36</v>
          </cell>
          <cell r="AG960">
            <v>0</v>
          </cell>
          <cell r="AH960" t="str">
            <v>C</v>
          </cell>
          <cell r="AI960" t="str">
            <v>RCP</v>
          </cell>
          <cell r="AJ960" t="str">
            <v xml:space="preserve"> </v>
          </cell>
          <cell r="AK960">
            <v>145.74695487254911</v>
          </cell>
          <cell r="AL960">
            <v>203</v>
          </cell>
          <cell r="AM960">
            <v>3855</v>
          </cell>
          <cell r="AN960">
            <v>0.48805558000140081</v>
          </cell>
          <cell r="AO960">
            <v>3.855</v>
          </cell>
        </row>
        <row r="961">
          <cell r="AE961">
            <v>87621</v>
          </cell>
          <cell r="AF961">
            <v>108</v>
          </cell>
          <cell r="AG961">
            <v>0</v>
          </cell>
          <cell r="AH961" t="str">
            <v>C</v>
          </cell>
          <cell r="AI961" t="str">
            <v>CMP</v>
          </cell>
          <cell r="AJ961" t="str">
            <v xml:space="preserve"> </v>
          </cell>
          <cell r="AK961">
            <v>34.390233087512648</v>
          </cell>
          <cell r="AL961">
            <v>137</v>
          </cell>
          <cell r="AM961">
            <v>3789</v>
          </cell>
          <cell r="AN961">
            <v>1.294881266161058</v>
          </cell>
          <cell r="AO961">
            <v>3.7890000000000001</v>
          </cell>
        </row>
        <row r="962">
          <cell r="AE962">
            <v>92665</v>
          </cell>
          <cell r="AF962">
            <v>42</v>
          </cell>
          <cell r="AG962">
            <v>0</v>
          </cell>
          <cell r="AH962" t="str">
            <v>C</v>
          </cell>
          <cell r="AI962" t="str">
            <v>RCP</v>
          </cell>
          <cell r="AJ962" t="str">
            <v xml:space="preserve"> </v>
          </cell>
          <cell r="AK962">
            <v>182.31204883870021</v>
          </cell>
          <cell r="AL962">
            <v>85</v>
          </cell>
          <cell r="AM962">
            <v>3737</v>
          </cell>
          <cell r="AN962">
            <v>2.8795083906333661</v>
          </cell>
          <cell r="AO962">
            <v>3.7370000000000001</v>
          </cell>
        </row>
        <row r="963">
          <cell r="AE963">
            <v>133370</v>
          </cell>
          <cell r="AF963">
            <v>24</v>
          </cell>
          <cell r="AG963">
            <v>0</v>
          </cell>
          <cell r="AH963" t="str">
            <v>C</v>
          </cell>
          <cell r="AI963" t="str">
            <v>RCP</v>
          </cell>
          <cell r="AJ963" t="str">
            <v xml:space="preserve"> </v>
          </cell>
          <cell r="AK963">
            <v>162.35159930379021</v>
          </cell>
          <cell r="AL963">
            <v>167</v>
          </cell>
          <cell r="AM963">
            <v>3819</v>
          </cell>
          <cell r="AN963">
            <v>0.6012844745592929</v>
          </cell>
          <cell r="AO963">
            <v>3.819</v>
          </cell>
        </row>
        <row r="964">
          <cell r="AE964">
            <v>103187</v>
          </cell>
          <cell r="AF964">
            <v>15</v>
          </cell>
          <cell r="AG964">
            <v>0</v>
          </cell>
          <cell r="AH964" t="str">
            <v>C</v>
          </cell>
          <cell r="AI964" t="str">
            <v>RCP</v>
          </cell>
          <cell r="AJ964" t="str">
            <v xml:space="preserve"> </v>
          </cell>
          <cell r="AK964">
            <v>79.329238450931754</v>
          </cell>
          <cell r="AL964">
            <v>64</v>
          </cell>
          <cell r="AM964">
            <v>3716</v>
          </cell>
          <cell r="AN964">
            <v>2.787402167460832</v>
          </cell>
          <cell r="AO964">
            <v>3.7160000000000002</v>
          </cell>
        </row>
        <row r="965">
          <cell r="AE965">
            <v>90359</v>
          </cell>
          <cell r="AF965">
            <v>15</v>
          </cell>
          <cell r="AG965">
            <v>0</v>
          </cell>
          <cell r="AH965" t="str">
            <v>C</v>
          </cell>
          <cell r="AI965" t="str">
            <v>RCP</v>
          </cell>
          <cell r="AJ965" t="str">
            <v xml:space="preserve"> </v>
          </cell>
          <cell r="AK965">
            <v>162.96811053566771</v>
          </cell>
          <cell r="AL965">
            <v>77</v>
          </cell>
          <cell r="AM965">
            <v>3729</v>
          </cell>
          <cell r="AN965">
            <v>2.6155331286801</v>
          </cell>
          <cell r="AO965">
            <v>3.7290000000000001</v>
          </cell>
        </row>
        <row r="966">
          <cell r="AE966">
            <v>60659</v>
          </cell>
          <cell r="AF966">
            <v>96</v>
          </cell>
          <cell r="AG966">
            <v>0</v>
          </cell>
          <cell r="AH966" t="str">
            <v>C</v>
          </cell>
          <cell r="AI966" t="str">
            <v>CMP</v>
          </cell>
          <cell r="AJ966" t="str">
            <v xml:space="preserve"> </v>
          </cell>
          <cell r="AK966">
            <v>41.617733356725147</v>
          </cell>
          <cell r="AL966">
            <v>197</v>
          </cell>
          <cell r="AM966">
            <v>3849</v>
          </cell>
          <cell r="AN966">
            <v>0.47243780144049202</v>
          </cell>
          <cell r="AO966">
            <v>3.8490000000000002</v>
          </cell>
        </row>
        <row r="967">
          <cell r="AE967">
            <v>187970</v>
          </cell>
          <cell r="AF967">
            <v>0</v>
          </cell>
          <cell r="AG967">
            <v>0</v>
          </cell>
          <cell r="AH967" t="str">
            <v xml:space="preserve"> </v>
          </cell>
          <cell r="AI967" t="str">
            <v xml:space="preserve"> </v>
          </cell>
          <cell r="AJ967" t="str">
            <v xml:space="preserve"> </v>
          </cell>
          <cell r="AK967">
            <v>13.2416090525856</v>
          </cell>
          <cell r="AL967">
            <v>160</v>
          </cell>
          <cell r="AM967">
            <v>3812</v>
          </cell>
          <cell r="AN967">
            <v>0.61299780848082719</v>
          </cell>
          <cell r="AO967">
            <v>3.8119999999999998</v>
          </cell>
        </row>
        <row r="968">
          <cell r="AE968">
            <v>76641</v>
          </cell>
          <cell r="AF968">
            <v>24</v>
          </cell>
          <cell r="AG968">
            <v>0</v>
          </cell>
          <cell r="AH968" t="str">
            <v>C</v>
          </cell>
          <cell r="AI968" t="str">
            <v>RCP</v>
          </cell>
          <cell r="AJ968" t="str">
            <v xml:space="preserve"> </v>
          </cell>
          <cell r="AK968">
            <v>340.41806042707287</v>
          </cell>
          <cell r="AL968">
            <v>13</v>
          </cell>
          <cell r="AM968">
            <v>3665</v>
          </cell>
          <cell r="AN968">
            <v>0.79498773467572914</v>
          </cell>
          <cell r="AO968">
            <v>3.665</v>
          </cell>
        </row>
        <row r="969">
          <cell r="AE969">
            <v>64733</v>
          </cell>
          <cell r="AF969">
            <v>18</v>
          </cell>
          <cell r="AG969">
            <v>0</v>
          </cell>
          <cell r="AH969" t="str">
            <v>C</v>
          </cell>
          <cell r="AI969" t="str">
            <v>RCP</v>
          </cell>
          <cell r="AJ969" t="str">
            <v xml:space="preserve"> </v>
          </cell>
          <cell r="AK969">
            <v>274.71194072578618</v>
          </cell>
          <cell r="AL969">
            <v>88</v>
          </cell>
          <cell r="AM969">
            <v>3740</v>
          </cell>
          <cell r="AN969">
            <v>3.0476762112739051</v>
          </cell>
          <cell r="AO969">
            <v>3.74</v>
          </cell>
        </row>
        <row r="970">
          <cell r="AE970">
            <v>11385</v>
          </cell>
          <cell r="AF970">
            <v>12</v>
          </cell>
          <cell r="AG970">
            <v>0</v>
          </cell>
          <cell r="AH970" t="str">
            <v>C</v>
          </cell>
          <cell r="AI970" t="str">
            <v>RCP</v>
          </cell>
          <cell r="AJ970" t="str">
            <v xml:space="preserve"> </v>
          </cell>
          <cell r="AK970">
            <v>137.86718466085529</v>
          </cell>
          <cell r="AL970">
            <v>55</v>
          </cell>
          <cell r="AM970">
            <v>3707</v>
          </cell>
          <cell r="AN970">
            <v>2.5607460330435989</v>
          </cell>
          <cell r="AO970">
            <v>3.7069999999999999</v>
          </cell>
        </row>
        <row r="971">
          <cell r="AE971">
            <v>38249</v>
          </cell>
          <cell r="AF971">
            <v>15</v>
          </cell>
          <cell r="AG971">
            <v>0</v>
          </cell>
          <cell r="AH971" t="str">
            <v>C</v>
          </cell>
          <cell r="AI971" t="str">
            <v>RCP</v>
          </cell>
          <cell r="AJ971" t="str">
            <v xml:space="preserve"> </v>
          </cell>
          <cell r="AK971">
            <v>53.926467263136672</v>
          </cell>
          <cell r="AL971">
            <v>70</v>
          </cell>
          <cell r="AM971">
            <v>3722</v>
          </cell>
          <cell r="AN971">
            <v>2.793484473268359</v>
          </cell>
          <cell r="AO971">
            <v>3.722</v>
          </cell>
        </row>
        <row r="972">
          <cell r="AE972">
            <v>27374</v>
          </cell>
          <cell r="AF972">
            <v>60</v>
          </cell>
          <cell r="AG972">
            <v>0</v>
          </cell>
          <cell r="AH972" t="str">
            <v>C</v>
          </cell>
          <cell r="AI972" t="str">
            <v>RCP</v>
          </cell>
          <cell r="AJ972" t="str">
            <v xml:space="preserve"> </v>
          </cell>
          <cell r="AK972">
            <v>101.4416215390562</v>
          </cell>
          <cell r="AL972">
            <v>117</v>
          </cell>
          <cell r="AM972">
            <v>3769</v>
          </cell>
          <cell r="AN972">
            <v>2.0039480879699201</v>
          </cell>
          <cell r="AO972">
            <v>3.7690000000000001</v>
          </cell>
        </row>
        <row r="973">
          <cell r="AE973">
            <v>11274</v>
          </cell>
          <cell r="AF973">
            <v>48</v>
          </cell>
          <cell r="AG973">
            <v>0</v>
          </cell>
          <cell r="AH973" t="str">
            <v>C</v>
          </cell>
          <cell r="AI973" t="str">
            <v>RCP</v>
          </cell>
          <cell r="AJ973" t="str">
            <v xml:space="preserve"> </v>
          </cell>
          <cell r="AK973">
            <v>41.37529837446148</v>
          </cell>
          <cell r="AL973">
            <v>153</v>
          </cell>
          <cell r="AM973">
            <v>3805</v>
          </cell>
          <cell r="AN973">
            <v>0.75933113873996216</v>
          </cell>
          <cell r="AO973">
            <v>3.8050000000000002</v>
          </cell>
        </row>
        <row r="974">
          <cell r="AE974">
            <v>200248</v>
          </cell>
          <cell r="AF974">
            <v>36</v>
          </cell>
          <cell r="AG974">
            <v>0</v>
          </cell>
          <cell r="AH974" t="str">
            <v>C</v>
          </cell>
          <cell r="AI974" t="str">
            <v>RCP</v>
          </cell>
          <cell r="AJ974" t="str">
            <v xml:space="preserve"> </v>
          </cell>
          <cell r="AK974">
            <v>18.065275320293029</v>
          </cell>
          <cell r="AL974">
            <v>53</v>
          </cell>
          <cell r="AM974">
            <v>3705</v>
          </cell>
          <cell r="AN974">
            <v>2.3797356888231169</v>
          </cell>
          <cell r="AO974">
            <v>3.7050000000000001</v>
          </cell>
        </row>
        <row r="975">
          <cell r="AE975">
            <v>26642</v>
          </cell>
          <cell r="AF975">
            <v>15</v>
          </cell>
          <cell r="AG975">
            <v>0</v>
          </cell>
          <cell r="AH975" t="str">
            <v>C</v>
          </cell>
          <cell r="AI975" t="str">
            <v>RCP</v>
          </cell>
          <cell r="AJ975" t="str">
            <v xml:space="preserve"> </v>
          </cell>
          <cell r="AK975">
            <v>20.632908840423351</v>
          </cell>
          <cell r="AL975">
            <v>42</v>
          </cell>
          <cell r="AM975">
            <v>3694</v>
          </cell>
          <cell r="AN975">
            <v>2.099638798856835</v>
          </cell>
          <cell r="AO975">
            <v>3.694</v>
          </cell>
        </row>
        <row r="976">
          <cell r="AE976">
            <v>102511</v>
          </cell>
          <cell r="AF976">
            <v>24</v>
          </cell>
          <cell r="AG976">
            <v>0</v>
          </cell>
          <cell r="AH976" t="str">
            <v>C</v>
          </cell>
          <cell r="AI976" t="str">
            <v>RCP</v>
          </cell>
          <cell r="AJ976" t="str">
            <v xml:space="preserve"> </v>
          </cell>
          <cell r="AK976">
            <v>78.129211014710307</v>
          </cell>
          <cell r="AL976">
            <v>233</v>
          </cell>
          <cell r="AM976">
            <v>3885</v>
          </cell>
          <cell r="AN976">
            <v>0.25378890160106948</v>
          </cell>
          <cell r="AO976">
            <v>3.8849999999999998</v>
          </cell>
        </row>
        <row r="977">
          <cell r="AE977">
            <v>143521</v>
          </cell>
          <cell r="AF977">
            <v>15</v>
          </cell>
          <cell r="AG977">
            <v>0</v>
          </cell>
          <cell r="AH977" t="str">
            <v>C</v>
          </cell>
          <cell r="AI977" t="str">
            <v>RCP</v>
          </cell>
          <cell r="AJ977" t="str">
            <v xml:space="preserve"> </v>
          </cell>
          <cell r="AK977">
            <v>92.546609039832475</v>
          </cell>
          <cell r="AL977">
            <v>78</v>
          </cell>
          <cell r="AM977">
            <v>3730</v>
          </cell>
          <cell r="AN977">
            <v>2.5474072369872571</v>
          </cell>
          <cell r="AO977">
            <v>3.73</v>
          </cell>
        </row>
        <row r="978">
          <cell r="AE978">
            <v>74830</v>
          </cell>
          <cell r="AF978">
            <v>15</v>
          </cell>
          <cell r="AG978">
            <v>0</v>
          </cell>
          <cell r="AH978" t="str">
            <v>C</v>
          </cell>
          <cell r="AI978" t="str">
            <v>RCP</v>
          </cell>
          <cell r="AJ978" t="str">
            <v xml:space="preserve"> </v>
          </cell>
          <cell r="AK978">
            <v>153.5544969625596</v>
          </cell>
          <cell r="AL978">
            <v>135</v>
          </cell>
          <cell r="AM978">
            <v>3787</v>
          </cell>
          <cell r="AN978">
            <v>1.336885814076429</v>
          </cell>
          <cell r="AO978">
            <v>3.7869999999999999</v>
          </cell>
        </row>
        <row r="979">
          <cell r="AE979">
            <v>152667</v>
          </cell>
          <cell r="AF979">
            <v>18</v>
          </cell>
          <cell r="AG979">
            <v>0</v>
          </cell>
          <cell r="AH979" t="str">
            <v>C</v>
          </cell>
          <cell r="AI979" t="str">
            <v>RCP</v>
          </cell>
          <cell r="AJ979" t="str">
            <v xml:space="preserve"> </v>
          </cell>
          <cell r="AK979">
            <v>84.442527807450176</v>
          </cell>
          <cell r="AL979">
            <v>147</v>
          </cell>
          <cell r="AM979">
            <v>3799</v>
          </cell>
          <cell r="AN979">
            <v>0.87872065412737721</v>
          </cell>
          <cell r="AO979">
            <v>3.7989999999999999</v>
          </cell>
        </row>
        <row r="980">
          <cell r="AE980">
            <v>127422</v>
          </cell>
          <cell r="AF980">
            <v>18</v>
          </cell>
          <cell r="AG980">
            <v>0</v>
          </cell>
          <cell r="AH980" t="str">
            <v>C</v>
          </cell>
          <cell r="AI980" t="str">
            <v>RCP</v>
          </cell>
          <cell r="AJ980" t="str">
            <v xml:space="preserve"> </v>
          </cell>
          <cell r="AK980">
            <v>45.933653014803333</v>
          </cell>
          <cell r="AL980">
            <v>131</v>
          </cell>
          <cell r="AM980">
            <v>3783</v>
          </cell>
          <cell r="AN980">
            <v>1.3658284572784021</v>
          </cell>
          <cell r="AO980">
            <v>3.7829999999999999</v>
          </cell>
        </row>
        <row r="981">
          <cell r="AE981">
            <v>34105</v>
          </cell>
          <cell r="AF981">
            <v>108</v>
          </cell>
          <cell r="AG981">
            <v>0</v>
          </cell>
          <cell r="AH981" t="str">
            <v>C</v>
          </cell>
          <cell r="AI981" t="str">
            <v>CMP</v>
          </cell>
          <cell r="AJ981" t="str">
            <v xml:space="preserve"> </v>
          </cell>
          <cell r="AK981">
            <v>93.084974658789193</v>
          </cell>
          <cell r="AL981">
            <v>248</v>
          </cell>
          <cell r="AM981">
            <v>3900</v>
          </cell>
          <cell r="AN981">
            <v>0.2498844569590801</v>
          </cell>
          <cell r="AO981">
            <v>3.9</v>
          </cell>
        </row>
        <row r="982">
          <cell r="AE982">
            <v>96660</v>
          </cell>
          <cell r="AF982">
            <v>54</v>
          </cell>
          <cell r="AG982">
            <v>0</v>
          </cell>
          <cell r="AH982" t="str">
            <v>C</v>
          </cell>
          <cell r="AI982" t="str">
            <v>RCP</v>
          </cell>
          <cell r="AJ982" t="str">
            <v xml:space="preserve"> </v>
          </cell>
          <cell r="AK982">
            <v>111.5475106965623</v>
          </cell>
          <cell r="AL982">
            <v>237</v>
          </cell>
          <cell r="AM982">
            <v>3889</v>
          </cell>
          <cell r="AN982">
            <v>0.2420755676786257</v>
          </cell>
          <cell r="AO982">
            <v>3.8889999999999998</v>
          </cell>
        </row>
        <row r="983">
          <cell r="AE983">
            <v>85344</v>
          </cell>
          <cell r="AF983">
            <v>60</v>
          </cell>
          <cell r="AG983">
            <v>108</v>
          </cell>
          <cell r="AH983" t="str">
            <v>R</v>
          </cell>
          <cell r="AI983" t="str">
            <v>RCP</v>
          </cell>
          <cell r="AJ983" t="str">
            <v xml:space="preserve"> </v>
          </cell>
          <cell r="AK983">
            <v>132.8785294826709</v>
          </cell>
          <cell r="AL983">
            <v>39</v>
          </cell>
          <cell r="AM983">
            <v>3691</v>
          </cell>
          <cell r="AN983">
            <v>1.729759414509966</v>
          </cell>
          <cell r="AO983">
            <v>3.6909999999999998</v>
          </cell>
        </row>
        <row r="984">
          <cell r="AE984">
            <v>71703</v>
          </cell>
          <cell r="AF984">
            <v>18</v>
          </cell>
          <cell r="AG984">
            <v>0</v>
          </cell>
          <cell r="AH984" t="str">
            <v>C</v>
          </cell>
          <cell r="AI984" t="str">
            <v>RCP</v>
          </cell>
          <cell r="AJ984" t="str">
            <v xml:space="preserve"> </v>
          </cell>
          <cell r="AK984">
            <v>8.9045226359135707</v>
          </cell>
          <cell r="AL984">
            <v>100</v>
          </cell>
          <cell r="AM984">
            <v>3752</v>
          </cell>
          <cell r="AN984">
            <v>2.8648928018936841</v>
          </cell>
          <cell r="AO984">
            <v>3.7519999999999998</v>
          </cell>
        </row>
        <row r="985">
          <cell r="AE985">
            <v>41442</v>
          </cell>
          <cell r="AF985">
            <v>30</v>
          </cell>
          <cell r="AG985">
            <v>0</v>
          </cell>
          <cell r="AH985" t="str">
            <v>C</v>
          </cell>
          <cell r="AI985" t="str">
            <v>RCP</v>
          </cell>
          <cell r="AJ985" t="str">
            <v xml:space="preserve"> </v>
          </cell>
          <cell r="AK985">
            <v>62.913560383048193</v>
          </cell>
          <cell r="AL985">
            <v>104</v>
          </cell>
          <cell r="AM985">
            <v>3756</v>
          </cell>
          <cell r="AN985">
            <v>2.7751602247546932</v>
          </cell>
          <cell r="AO985">
            <v>3.7559999999999998</v>
          </cell>
        </row>
        <row r="986">
          <cell r="AE986">
            <v>32510</v>
          </cell>
          <cell r="AF986">
            <v>54</v>
          </cell>
          <cell r="AG986">
            <v>0</v>
          </cell>
          <cell r="AH986" t="str">
            <v>C</v>
          </cell>
          <cell r="AI986" t="str">
            <v>RCP</v>
          </cell>
          <cell r="AJ986" t="str">
            <v xml:space="preserve"> </v>
          </cell>
          <cell r="AK986">
            <v>97.215515314679379</v>
          </cell>
          <cell r="AL986">
            <v>67</v>
          </cell>
          <cell r="AM986">
            <v>3719</v>
          </cell>
          <cell r="AN986">
            <v>2.979330955315072</v>
          </cell>
          <cell r="AO986">
            <v>3.7189999999999999</v>
          </cell>
        </row>
        <row r="987">
          <cell r="AE987">
            <v>189598</v>
          </cell>
          <cell r="AF987">
            <v>15</v>
          </cell>
          <cell r="AG987">
            <v>0</v>
          </cell>
          <cell r="AH987" t="str">
            <v>C</v>
          </cell>
          <cell r="AI987" t="str">
            <v>RCP</v>
          </cell>
          <cell r="AJ987" t="str">
            <v xml:space="preserve"> </v>
          </cell>
          <cell r="AK987">
            <v>31.26319460903488</v>
          </cell>
          <cell r="AL987">
            <v>78</v>
          </cell>
          <cell r="AM987">
            <v>3730</v>
          </cell>
          <cell r="AN987">
            <v>2.5474072369872571</v>
          </cell>
          <cell r="AO987">
            <v>3.73</v>
          </cell>
        </row>
        <row r="988">
          <cell r="AE988">
            <v>79670</v>
          </cell>
          <cell r="AF988">
            <v>18</v>
          </cell>
          <cell r="AG988">
            <v>0</v>
          </cell>
          <cell r="AH988" t="str">
            <v>C</v>
          </cell>
          <cell r="AI988" t="str">
            <v>RCP</v>
          </cell>
          <cell r="AJ988" t="str">
            <v xml:space="preserve"> </v>
          </cell>
          <cell r="AK988">
            <v>107.2091901884228</v>
          </cell>
          <cell r="AL988">
            <v>99</v>
          </cell>
          <cell r="AM988">
            <v>3751</v>
          </cell>
          <cell r="AN988">
            <v>2.9108103654066668</v>
          </cell>
          <cell r="AO988">
            <v>3.7509999999999999</v>
          </cell>
        </row>
        <row r="989">
          <cell r="AE989">
            <v>119272</v>
          </cell>
          <cell r="AF989">
            <v>15</v>
          </cell>
          <cell r="AG989">
            <v>0</v>
          </cell>
          <cell r="AH989" t="str">
            <v>C</v>
          </cell>
          <cell r="AI989" t="str">
            <v>VCP</v>
          </cell>
          <cell r="AJ989" t="str">
            <v xml:space="preserve"> </v>
          </cell>
          <cell r="AK989">
            <v>93.595703508479886</v>
          </cell>
          <cell r="AL989">
            <v>87</v>
          </cell>
          <cell r="AM989">
            <v>3739</v>
          </cell>
          <cell r="AN989">
            <v>2.8773842096586661</v>
          </cell>
          <cell r="AO989">
            <v>3.7389999999999999</v>
          </cell>
        </row>
        <row r="990">
          <cell r="AE990">
            <v>70827</v>
          </cell>
          <cell r="AF990">
            <v>18</v>
          </cell>
          <cell r="AG990">
            <v>0</v>
          </cell>
          <cell r="AH990" t="str">
            <v>C</v>
          </cell>
          <cell r="AI990" t="str">
            <v>RCP</v>
          </cell>
          <cell r="AJ990" t="str">
            <v xml:space="preserve"> </v>
          </cell>
          <cell r="AK990">
            <v>90.885726786299003</v>
          </cell>
          <cell r="AL990">
            <v>143</v>
          </cell>
          <cell r="AM990">
            <v>3795</v>
          </cell>
          <cell r="AN990">
            <v>1.034587535162292</v>
          </cell>
          <cell r="AO990">
            <v>3.7949999999999999</v>
          </cell>
        </row>
        <row r="991">
          <cell r="AE991">
            <v>96664</v>
          </cell>
          <cell r="AF991">
            <v>54</v>
          </cell>
          <cell r="AG991">
            <v>0</v>
          </cell>
          <cell r="AH991" t="str">
            <v>C</v>
          </cell>
          <cell r="AI991" t="str">
            <v>RCP</v>
          </cell>
          <cell r="AJ991" t="str">
            <v xml:space="preserve"> </v>
          </cell>
          <cell r="AK991">
            <v>141.24454972413571</v>
          </cell>
          <cell r="AL991">
            <v>242</v>
          </cell>
          <cell r="AM991">
            <v>3894</v>
          </cell>
          <cell r="AN991">
            <v>0.24207556768078581</v>
          </cell>
          <cell r="AO991">
            <v>3.8940000000000001</v>
          </cell>
        </row>
        <row r="992">
          <cell r="AE992">
            <v>151831</v>
          </cell>
          <cell r="AF992">
            <v>30</v>
          </cell>
          <cell r="AG992">
            <v>0</v>
          </cell>
          <cell r="AH992" t="str">
            <v>C</v>
          </cell>
          <cell r="AI992" t="str">
            <v>CMP</v>
          </cell>
          <cell r="AJ992" t="str">
            <v xml:space="preserve"> </v>
          </cell>
          <cell r="AK992">
            <v>78.518970988529816</v>
          </cell>
          <cell r="AL992">
            <v>102</v>
          </cell>
          <cell r="AM992">
            <v>3754</v>
          </cell>
          <cell r="AN992">
            <v>2.729046391212524</v>
          </cell>
          <cell r="AO992">
            <v>3.754</v>
          </cell>
        </row>
        <row r="993">
          <cell r="AE993">
            <v>166004</v>
          </cell>
          <cell r="AF993">
            <v>15</v>
          </cell>
          <cell r="AG993">
            <v>0</v>
          </cell>
          <cell r="AH993" t="str">
            <v>C</v>
          </cell>
          <cell r="AI993" t="str">
            <v>RCP</v>
          </cell>
          <cell r="AJ993" t="str">
            <v xml:space="preserve"> </v>
          </cell>
          <cell r="AK993">
            <v>31.919726918578139</v>
          </cell>
          <cell r="AL993">
            <v>143</v>
          </cell>
          <cell r="AM993">
            <v>3795</v>
          </cell>
          <cell r="AN993">
            <v>1.034587535162292</v>
          </cell>
          <cell r="AO993">
            <v>3.7949999999999999</v>
          </cell>
        </row>
        <row r="994">
          <cell r="AE994">
            <v>41443</v>
          </cell>
          <cell r="AF994">
            <v>12</v>
          </cell>
          <cell r="AG994">
            <v>0</v>
          </cell>
          <cell r="AH994" t="str">
            <v>C</v>
          </cell>
          <cell r="AI994" t="str">
            <v>RCP</v>
          </cell>
          <cell r="AJ994" t="str">
            <v xml:space="preserve"> </v>
          </cell>
          <cell r="AK994">
            <v>24.023234849569981</v>
          </cell>
          <cell r="AL994">
            <v>111</v>
          </cell>
          <cell r="AM994">
            <v>3763</v>
          </cell>
          <cell r="AN994">
            <v>2.2997946834006848</v>
          </cell>
          <cell r="AO994">
            <v>3.7629999999999999</v>
          </cell>
        </row>
        <row r="995">
          <cell r="AE995">
            <v>26559</v>
          </cell>
          <cell r="AF995">
            <v>15</v>
          </cell>
          <cell r="AG995">
            <v>0</v>
          </cell>
          <cell r="AH995" t="str">
            <v>C</v>
          </cell>
          <cell r="AI995" t="str">
            <v>RCP</v>
          </cell>
          <cell r="AJ995" t="str">
            <v xml:space="preserve"> </v>
          </cell>
          <cell r="AK995">
            <v>189.51049911239309</v>
          </cell>
          <cell r="AL995">
            <v>99</v>
          </cell>
          <cell r="AM995">
            <v>3751</v>
          </cell>
          <cell r="AN995">
            <v>2.9108103654066668</v>
          </cell>
          <cell r="AO995">
            <v>3.7509999999999999</v>
          </cell>
        </row>
        <row r="996">
          <cell r="AE996">
            <v>106187</v>
          </cell>
          <cell r="AF996">
            <v>54</v>
          </cell>
          <cell r="AG996">
            <v>0</v>
          </cell>
          <cell r="AH996" t="str">
            <v>C</v>
          </cell>
          <cell r="AI996" t="str">
            <v>CMP</v>
          </cell>
          <cell r="AJ996" t="str">
            <v xml:space="preserve"> </v>
          </cell>
          <cell r="AK996">
            <v>41.354158317596863</v>
          </cell>
          <cell r="AL996">
            <v>151</v>
          </cell>
          <cell r="AM996">
            <v>3803</v>
          </cell>
          <cell r="AN996">
            <v>0.82130985114485544</v>
          </cell>
          <cell r="AO996">
            <v>3.8029999999999999</v>
          </cell>
        </row>
        <row r="997">
          <cell r="AE997">
            <v>112624</v>
          </cell>
          <cell r="AF997">
            <v>18</v>
          </cell>
          <cell r="AG997">
            <v>0</v>
          </cell>
          <cell r="AH997" t="str">
            <v>C</v>
          </cell>
          <cell r="AI997" t="str">
            <v>RCP</v>
          </cell>
          <cell r="AJ997" t="str">
            <v xml:space="preserve"> </v>
          </cell>
          <cell r="AK997">
            <v>438.19047779408783</v>
          </cell>
          <cell r="AL997">
            <v>47</v>
          </cell>
          <cell r="AM997">
            <v>3699</v>
          </cell>
          <cell r="AN997">
            <v>2.3143477183910348</v>
          </cell>
          <cell r="AO997">
            <v>3.6989999999999998</v>
          </cell>
        </row>
        <row r="998">
          <cell r="AE998">
            <v>64796</v>
          </cell>
          <cell r="AF998">
            <v>18</v>
          </cell>
          <cell r="AG998">
            <v>0</v>
          </cell>
          <cell r="AH998" t="str">
            <v>C</v>
          </cell>
          <cell r="AI998" t="str">
            <v>RCP</v>
          </cell>
          <cell r="AJ998" t="str">
            <v xml:space="preserve"> </v>
          </cell>
          <cell r="AK998">
            <v>303.92928025204952</v>
          </cell>
          <cell r="AL998">
            <v>87</v>
          </cell>
          <cell r="AM998">
            <v>3739</v>
          </cell>
          <cell r="AN998">
            <v>2.8773842096586661</v>
          </cell>
          <cell r="AO998">
            <v>3.7389999999999999</v>
          </cell>
        </row>
        <row r="999">
          <cell r="AE999">
            <v>123547</v>
          </cell>
          <cell r="AF999">
            <v>15</v>
          </cell>
          <cell r="AG999">
            <v>0</v>
          </cell>
          <cell r="AH999" t="str">
            <v>C</v>
          </cell>
          <cell r="AI999" t="str">
            <v>RCP</v>
          </cell>
          <cell r="AJ999" t="str">
            <v xml:space="preserve"> </v>
          </cell>
          <cell r="AK999">
            <v>149.74813387911749</v>
          </cell>
          <cell r="AL999">
            <v>59</v>
          </cell>
          <cell r="AM999">
            <v>3711</v>
          </cell>
          <cell r="AN999">
            <v>2.4661176473364952</v>
          </cell>
          <cell r="AO999">
            <v>3.7109999999999999</v>
          </cell>
        </row>
        <row r="1000">
          <cell r="AE1000">
            <v>79291</v>
          </cell>
          <cell r="AF1000">
            <v>15</v>
          </cell>
          <cell r="AG1000">
            <v>0</v>
          </cell>
          <cell r="AH1000" t="str">
            <v>C</v>
          </cell>
          <cell r="AI1000" t="str">
            <v>RCP</v>
          </cell>
          <cell r="AJ1000" t="str">
            <v xml:space="preserve"> </v>
          </cell>
          <cell r="AK1000">
            <v>90.733232653903372</v>
          </cell>
          <cell r="AL1000">
            <v>66</v>
          </cell>
          <cell r="AM1000">
            <v>3718</v>
          </cell>
          <cell r="AN1000">
            <v>2.853933237906356</v>
          </cell>
          <cell r="AO1000">
            <v>3.718</v>
          </cell>
        </row>
        <row r="1001">
          <cell r="AE1001">
            <v>142393</v>
          </cell>
          <cell r="AF1001">
            <v>60</v>
          </cell>
          <cell r="AG1001">
            <v>0</v>
          </cell>
          <cell r="AH1001" t="str">
            <v>C</v>
          </cell>
          <cell r="AI1001" t="str">
            <v>RCP</v>
          </cell>
          <cell r="AJ1001" t="str">
            <v xml:space="preserve"> </v>
          </cell>
          <cell r="AK1001">
            <v>51.754211561074207</v>
          </cell>
          <cell r="AL1001">
            <v>45</v>
          </cell>
          <cell r="AM1001">
            <v>3697</v>
          </cell>
          <cell r="AN1001">
            <v>2.3213333672563992</v>
          </cell>
          <cell r="AO1001">
            <v>3.6970000000000001</v>
          </cell>
        </row>
        <row r="1002">
          <cell r="AE1002">
            <v>193509</v>
          </cell>
          <cell r="AF1002">
            <v>15</v>
          </cell>
          <cell r="AG1002">
            <v>0</v>
          </cell>
          <cell r="AH1002" t="str">
            <v>C</v>
          </cell>
          <cell r="AI1002" t="str">
            <v>RCP</v>
          </cell>
          <cell r="AJ1002" t="str">
            <v xml:space="preserve"> </v>
          </cell>
          <cell r="AK1002">
            <v>135.58584990160591</v>
          </cell>
          <cell r="AL1002">
            <v>90</v>
          </cell>
          <cell r="AM1002">
            <v>3742</v>
          </cell>
          <cell r="AN1002">
            <v>2.8734405188570151</v>
          </cell>
          <cell r="AO1002">
            <v>3.742</v>
          </cell>
        </row>
        <row r="1003">
          <cell r="AE1003">
            <v>115425</v>
          </cell>
          <cell r="AF1003">
            <v>24</v>
          </cell>
          <cell r="AG1003">
            <v>0</v>
          </cell>
          <cell r="AH1003" t="str">
            <v>C</v>
          </cell>
          <cell r="AI1003" t="str">
            <v>RCP</v>
          </cell>
          <cell r="AJ1003" t="str">
            <v xml:space="preserve"> </v>
          </cell>
          <cell r="AK1003">
            <v>108.3326935083883</v>
          </cell>
          <cell r="AL1003">
            <v>189</v>
          </cell>
          <cell r="AM1003">
            <v>3841</v>
          </cell>
          <cell r="AN1003">
            <v>0.51148224783901242</v>
          </cell>
          <cell r="AO1003">
            <v>3.8410000000000002</v>
          </cell>
        </row>
        <row r="1004">
          <cell r="AE1004">
            <v>68897</v>
          </cell>
          <cell r="AF1004">
            <v>60</v>
          </cell>
          <cell r="AG1004">
            <v>96</v>
          </cell>
          <cell r="AH1004" t="str">
            <v>O</v>
          </cell>
          <cell r="AI1004" t="str">
            <v>RCP</v>
          </cell>
          <cell r="AJ1004" t="str">
            <v xml:space="preserve"> </v>
          </cell>
          <cell r="AK1004">
            <v>73.768615007360452</v>
          </cell>
          <cell r="AL1004">
            <v>151</v>
          </cell>
          <cell r="AM1004">
            <v>3803</v>
          </cell>
          <cell r="AN1004">
            <v>0.82130985114485544</v>
          </cell>
          <cell r="AO1004">
            <v>3.8029999999999999</v>
          </cell>
        </row>
        <row r="1005">
          <cell r="AE1005">
            <v>77352</v>
          </cell>
          <cell r="AF1005">
            <v>72</v>
          </cell>
          <cell r="AG1005">
            <v>192</v>
          </cell>
          <cell r="AH1005" t="str">
            <v>R</v>
          </cell>
          <cell r="AI1005" t="str">
            <v>RCP</v>
          </cell>
          <cell r="AJ1005" t="str">
            <v xml:space="preserve"> </v>
          </cell>
          <cell r="AK1005">
            <v>24.78607812788055</v>
          </cell>
          <cell r="AL1005">
            <v>95</v>
          </cell>
          <cell r="AM1005">
            <v>3747</v>
          </cell>
          <cell r="AN1005">
            <v>2.6400286054542041</v>
          </cell>
          <cell r="AO1005">
            <v>3.7469999999999999</v>
          </cell>
        </row>
        <row r="1006">
          <cell r="AE1006">
            <v>118185</v>
          </cell>
          <cell r="AF1006">
            <v>15</v>
          </cell>
          <cell r="AG1006">
            <v>0</v>
          </cell>
          <cell r="AH1006" t="str">
            <v>C</v>
          </cell>
          <cell r="AI1006" t="str">
            <v>RCP</v>
          </cell>
          <cell r="AJ1006" t="str">
            <v xml:space="preserve"> </v>
          </cell>
          <cell r="AK1006">
            <v>24.160923398813569</v>
          </cell>
          <cell r="AL1006">
            <v>201</v>
          </cell>
          <cell r="AM1006">
            <v>3853</v>
          </cell>
          <cell r="AN1006">
            <v>0.45291557823952638</v>
          </cell>
          <cell r="AO1006">
            <v>3.8530000000000002</v>
          </cell>
        </row>
        <row r="1007">
          <cell r="AE1007">
            <v>71704</v>
          </cell>
          <cell r="AF1007">
            <v>15</v>
          </cell>
          <cell r="AG1007">
            <v>0</v>
          </cell>
          <cell r="AH1007" t="str">
            <v>C</v>
          </cell>
          <cell r="AI1007" t="str">
            <v>RCP</v>
          </cell>
          <cell r="AJ1007" t="str">
            <v xml:space="preserve"> </v>
          </cell>
          <cell r="AK1007">
            <v>29.175595195833839</v>
          </cell>
          <cell r="AL1007">
            <v>100</v>
          </cell>
          <cell r="AM1007">
            <v>3752</v>
          </cell>
          <cell r="AN1007">
            <v>2.8648928018936841</v>
          </cell>
          <cell r="AO1007">
            <v>3.7519999999999998</v>
          </cell>
        </row>
        <row r="1008">
          <cell r="AE1008">
            <v>56408</v>
          </cell>
          <cell r="AF1008">
            <v>15</v>
          </cell>
          <cell r="AG1008">
            <v>0</v>
          </cell>
          <cell r="AH1008" t="str">
            <v>C</v>
          </cell>
          <cell r="AI1008" t="str">
            <v>RCP</v>
          </cell>
          <cell r="AJ1008" t="str">
            <v xml:space="preserve"> </v>
          </cell>
          <cell r="AK1008">
            <v>243.83838920963979</v>
          </cell>
          <cell r="AL1008">
            <v>139</v>
          </cell>
          <cell r="AM1008">
            <v>3791</v>
          </cell>
          <cell r="AN1008">
            <v>1.2654627449118689</v>
          </cell>
          <cell r="AO1008">
            <v>3.7909999999999999</v>
          </cell>
        </row>
        <row r="1009">
          <cell r="AE1009">
            <v>207493</v>
          </cell>
          <cell r="AF1009">
            <v>0</v>
          </cell>
          <cell r="AG1009">
            <v>0</v>
          </cell>
          <cell r="AH1009" t="str">
            <v>Z</v>
          </cell>
          <cell r="AI1009" t="str">
            <v>XXX</v>
          </cell>
          <cell r="AJ1009" t="str">
            <v xml:space="preserve"> </v>
          </cell>
          <cell r="AK1009">
            <v>241.3709437455496</v>
          </cell>
          <cell r="AL1009">
            <v>110</v>
          </cell>
          <cell r="AM1009">
            <v>3762</v>
          </cell>
          <cell r="AN1009">
            <v>2.4672285221507302</v>
          </cell>
          <cell r="AO1009">
            <v>3.762</v>
          </cell>
        </row>
        <row r="1010">
          <cell r="AE1010">
            <v>195869</v>
          </cell>
          <cell r="AF1010">
            <v>15</v>
          </cell>
          <cell r="AG1010">
            <v>0</v>
          </cell>
          <cell r="AH1010" t="str">
            <v>C</v>
          </cell>
          <cell r="AI1010" t="str">
            <v>RCP</v>
          </cell>
          <cell r="AJ1010" t="str">
            <v xml:space="preserve"> </v>
          </cell>
          <cell r="AK1010">
            <v>126.119748469938</v>
          </cell>
          <cell r="AL1010">
            <v>108</v>
          </cell>
          <cell r="AM1010">
            <v>3760</v>
          </cell>
          <cell r="AN1010">
            <v>2.6037787844648759</v>
          </cell>
          <cell r="AO1010">
            <v>3.76</v>
          </cell>
        </row>
        <row r="1011">
          <cell r="AE1011">
            <v>184842</v>
          </cell>
          <cell r="AF1011">
            <v>48</v>
          </cell>
          <cell r="AG1011">
            <v>0</v>
          </cell>
          <cell r="AH1011" t="str">
            <v>C</v>
          </cell>
          <cell r="AI1011" t="str">
            <v>RCP</v>
          </cell>
          <cell r="AJ1011" t="str">
            <v xml:space="preserve"> </v>
          </cell>
          <cell r="AK1011">
            <v>57.289888859403007</v>
          </cell>
          <cell r="AL1011">
            <v>141</v>
          </cell>
          <cell r="AM1011">
            <v>3793</v>
          </cell>
          <cell r="AN1011">
            <v>1.1236244671279889</v>
          </cell>
          <cell r="AO1011">
            <v>3.7930000000000001</v>
          </cell>
        </row>
        <row r="1012">
          <cell r="AE1012">
            <v>69946</v>
          </cell>
          <cell r="AF1012">
            <v>18</v>
          </cell>
          <cell r="AG1012">
            <v>0</v>
          </cell>
          <cell r="AH1012" t="str">
            <v>C</v>
          </cell>
          <cell r="AI1012" t="str">
            <v>RCP</v>
          </cell>
          <cell r="AJ1012" t="str">
            <v xml:space="preserve"> </v>
          </cell>
          <cell r="AK1012">
            <v>23.614057464597678</v>
          </cell>
          <cell r="AL1012">
            <v>140</v>
          </cell>
          <cell r="AM1012">
            <v>3792</v>
          </cell>
          <cell r="AN1012">
            <v>1.155694587867643</v>
          </cell>
          <cell r="AO1012">
            <v>3.7919999999999998</v>
          </cell>
        </row>
        <row r="1013">
          <cell r="AE1013">
            <v>150289</v>
          </cell>
          <cell r="AF1013">
            <v>15</v>
          </cell>
          <cell r="AG1013">
            <v>0</v>
          </cell>
          <cell r="AH1013" t="str">
            <v>C</v>
          </cell>
          <cell r="AI1013" t="str">
            <v>RCP</v>
          </cell>
          <cell r="AJ1013" t="str">
            <v xml:space="preserve"> </v>
          </cell>
          <cell r="AK1013">
            <v>52.473082602944793</v>
          </cell>
          <cell r="AL1013">
            <v>51</v>
          </cell>
          <cell r="AM1013">
            <v>3703</v>
          </cell>
          <cell r="AN1013">
            <v>2.3914090561814989</v>
          </cell>
          <cell r="AO1013">
            <v>3.7029999999999998</v>
          </cell>
        </row>
        <row r="1014">
          <cell r="AE1014">
            <v>106748</v>
          </cell>
          <cell r="AF1014">
            <v>60</v>
          </cell>
          <cell r="AG1014">
            <v>0</v>
          </cell>
          <cell r="AH1014" t="str">
            <v>C</v>
          </cell>
          <cell r="AI1014" t="str">
            <v>CMP</v>
          </cell>
          <cell r="AJ1014" t="str">
            <v xml:space="preserve"> </v>
          </cell>
          <cell r="AK1014">
            <v>60.715414329845572</v>
          </cell>
          <cell r="AL1014">
            <v>228</v>
          </cell>
          <cell r="AM1014">
            <v>3880</v>
          </cell>
          <cell r="AN1014">
            <v>0.30064223728015799</v>
          </cell>
          <cell r="AO1014">
            <v>3.88</v>
          </cell>
        </row>
        <row r="1015">
          <cell r="AE1015">
            <v>137481</v>
          </cell>
          <cell r="AF1015">
            <v>54</v>
          </cell>
          <cell r="AG1015">
            <v>0</v>
          </cell>
          <cell r="AH1015" t="str">
            <v>C</v>
          </cell>
          <cell r="AI1015" t="str">
            <v>RCP</v>
          </cell>
          <cell r="AJ1015" t="str">
            <v xml:space="preserve"> </v>
          </cell>
          <cell r="AK1015">
            <v>16.159235241834249</v>
          </cell>
          <cell r="AL1015">
            <v>118</v>
          </cell>
          <cell r="AM1015">
            <v>3770</v>
          </cell>
          <cell r="AN1015">
            <v>2.091300936371097</v>
          </cell>
          <cell r="AO1015">
            <v>3.77</v>
          </cell>
        </row>
        <row r="1016">
          <cell r="AE1016">
            <v>172045</v>
          </cell>
          <cell r="AF1016">
            <v>15</v>
          </cell>
          <cell r="AG1016">
            <v>0</v>
          </cell>
          <cell r="AH1016" t="str">
            <v>C</v>
          </cell>
          <cell r="AI1016" t="str">
            <v>RCP</v>
          </cell>
          <cell r="AJ1016" t="str">
            <v xml:space="preserve"> </v>
          </cell>
          <cell r="AK1016">
            <v>59.836435106349327</v>
          </cell>
          <cell r="AL1016">
            <v>146</v>
          </cell>
          <cell r="AM1016">
            <v>3798</v>
          </cell>
          <cell r="AN1016">
            <v>0.84481801309127469</v>
          </cell>
          <cell r="AO1016">
            <v>3.798</v>
          </cell>
        </row>
        <row r="1017">
          <cell r="AE1017">
            <v>42792</v>
          </cell>
          <cell r="AF1017">
            <v>24</v>
          </cell>
          <cell r="AG1017">
            <v>0</v>
          </cell>
          <cell r="AH1017" t="str">
            <v>C</v>
          </cell>
          <cell r="AI1017" t="str">
            <v>PE</v>
          </cell>
          <cell r="AJ1017" t="str">
            <v xml:space="preserve"> </v>
          </cell>
          <cell r="AK1017">
            <v>24.025123879850749</v>
          </cell>
          <cell r="AL1017">
            <v>94</v>
          </cell>
          <cell r="AM1017">
            <v>3746</v>
          </cell>
          <cell r="AN1017">
            <v>2.9145540011021982</v>
          </cell>
          <cell r="AO1017">
            <v>3.746</v>
          </cell>
        </row>
        <row r="1018">
          <cell r="AE1018">
            <v>185553</v>
          </cell>
          <cell r="AF1018">
            <v>0</v>
          </cell>
          <cell r="AG1018">
            <v>0</v>
          </cell>
          <cell r="AH1018" t="str">
            <v xml:space="preserve"> </v>
          </cell>
          <cell r="AI1018" t="str">
            <v xml:space="preserve"> </v>
          </cell>
          <cell r="AJ1018" t="str">
            <v xml:space="preserve"> </v>
          </cell>
          <cell r="AK1018">
            <v>219.4750221907392</v>
          </cell>
          <cell r="AL1018">
            <v>90</v>
          </cell>
          <cell r="AM1018">
            <v>3742</v>
          </cell>
          <cell r="AN1018">
            <v>2.8734405188570151</v>
          </cell>
          <cell r="AO1018">
            <v>3.742</v>
          </cell>
        </row>
        <row r="1019">
          <cell r="AE1019">
            <v>145081</v>
          </cell>
          <cell r="AF1019">
            <v>15</v>
          </cell>
          <cell r="AG1019">
            <v>0</v>
          </cell>
          <cell r="AH1019" t="str">
            <v>C</v>
          </cell>
          <cell r="AI1019" t="str">
            <v>RCP</v>
          </cell>
          <cell r="AJ1019" t="str">
            <v xml:space="preserve"> </v>
          </cell>
          <cell r="AK1019">
            <v>91.313389329299028</v>
          </cell>
          <cell r="AL1019">
            <v>66</v>
          </cell>
          <cell r="AM1019">
            <v>3718</v>
          </cell>
          <cell r="AN1019">
            <v>2.853933237906356</v>
          </cell>
          <cell r="AO1019">
            <v>3.718</v>
          </cell>
        </row>
        <row r="1020">
          <cell r="AE1020">
            <v>149333</v>
          </cell>
          <cell r="AF1020">
            <v>24</v>
          </cell>
          <cell r="AG1020">
            <v>0</v>
          </cell>
          <cell r="AH1020" t="str">
            <v>C</v>
          </cell>
          <cell r="AI1020" t="str">
            <v>RCP</v>
          </cell>
          <cell r="AJ1020" t="str">
            <v xml:space="preserve"> </v>
          </cell>
          <cell r="AK1020">
            <v>156.31054173850251</v>
          </cell>
          <cell r="AL1020">
            <v>97</v>
          </cell>
          <cell r="AM1020">
            <v>3749</v>
          </cell>
          <cell r="AN1020">
            <v>2.710817244616897</v>
          </cell>
          <cell r="AO1020">
            <v>3.7490000000000001</v>
          </cell>
        </row>
        <row r="1021">
          <cell r="AE1021">
            <v>159994</v>
          </cell>
          <cell r="AF1021">
            <v>18</v>
          </cell>
          <cell r="AG1021">
            <v>0</v>
          </cell>
          <cell r="AH1021" t="str">
            <v>C</v>
          </cell>
          <cell r="AI1021" t="str">
            <v>RCP</v>
          </cell>
          <cell r="AJ1021" t="str">
            <v xml:space="preserve"> </v>
          </cell>
          <cell r="AK1021">
            <v>402.04034111310608</v>
          </cell>
          <cell r="AL1021">
            <v>77</v>
          </cell>
          <cell r="AM1021">
            <v>3729</v>
          </cell>
          <cell r="AN1021">
            <v>2.6155331286801</v>
          </cell>
          <cell r="AO1021">
            <v>3.7290000000000001</v>
          </cell>
        </row>
        <row r="1022">
          <cell r="AE1022">
            <v>137794</v>
          </cell>
          <cell r="AF1022">
            <v>66</v>
          </cell>
          <cell r="AG1022">
            <v>0</v>
          </cell>
          <cell r="AH1022" t="str">
            <v>C</v>
          </cell>
          <cell r="AI1022" t="str">
            <v>CMP</v>
          </cell>
          <cell r="AJ1022" t="str">
            <v xml:space="preserve"> </v>
          </cell>
          <cell r="AK1022">
            <v>79.10593596057744</v>
          </cell>
          <cell r="AL1022">
            <v>128</v>
          </cell>
          <cell r="AM1022">
            <v>3780</v>
          </cell>
          <cell r="AN1022">
            <v>1.4372511898190781</v>
          </cell>
          <cell r="AO1022">
            <v>3.78</v>
          </cell>
        </row>
        <row r="1023">
          <cell r="AE1023">
            <v>20324</v>
          </cell>
          <cell r="AF1023">
            <v>15</v>
          </cell>
          <cell r="AG1023">
            <v>0</v>
          </cell>
          <cell r="AH1023" t="str">
            <v>C</v>
          </cell>
          <cell r="AI1023" t="str">
            <v>RCP</v>
          </cell>
          <cell r="AJ1023" t="str">
            <v xml:space="preserve"> </v>
          </cell>
          <cell r="AK1023">
            <v>34.585012696760998</v>
          </cell>
          <cell r="AL1023">
            <v>134</v>
          </cell>
          <cell r="AM1023">
            <v>3786</v>
          </cell>
          <cell r="AN1023">
            <v>1.327528945500303</v>
          </cell>
          <cell r="AO1023">
            <v>3.786</v>
          </cell>
        </row>
        <row r="1024">
          <cell r="AE1024">
            <v>190613</v>
          </cell>
          <cell r="AF1024">
            <v>15</v>
          </cell>
          <cell r="AG1024">
            <v>0</v>
          </cell>
          <cell r="AH1024" t="str">
            <v>C</v>
          </cell>
          <cell r="AI1024" t="str">
            <v>RCP</v>
          </cell>
          <cell r="AJ1024" t="str">
            <v xml:space="preserve"> </v>
          </cell>
          <cell r="AK1024">
            <v>34.618282571794609</v>
          </cell>
          <cell r="AL1024">
            <v>149</v>
          </cell>
          <cell r="AM1024">
            <v>3801</v>
          </cell>
          <cell r="AN1024">
            <v>0.79882890186236821</v>
          </cell>
          <cell r="AO1024">
            <v>3.8010000000000002</v>
          </cell>
        </row>
        <row r="1025">
          <cell r="AE1025">
            <v>6690</v>
          </cell>
          <cell r="AF1025">
            <v>36</v>
          </cell>
          <cell r="AG1025">
            <v>0</v>
          </cell>
          <cell r="AH1025" t="str">
            <v>C</v>
          </cell>
          <cell r="AI1025" t="str">
            <v>RCP</v>
          </cell>
          <cell r="AJ1025" t="str">
            <v xml:space="preserve"> </v>
          </cell>
          <cell r="AK1025">
            <v>193.28712840851921</v>
          </cell>
          <cell r="AL1025">
            <v>101</v>
          </cell>
          <cell r="AM1025">
            <v>3753</v>
          </cell>
          <cell r="AN1025">
            <v>2.7588077890524509</v>
          </cell>
          <cell r="AO1025">
            <v>3.7530000000000001</v>
          </cell>
        </row>
        <row r="1026">
          <cell r="AE1026">
            <v>188997</v>
          </cell>
          <cell r="AF1026">
            <v>0</v>
          </cell>
          <cell r="AG1026">
            <v>0</v>
          </cell>
          <cell r="AH1026" t="str">
            <v>C</v>
          </cell>
          <cell r="AI1026" t="str">
            <v>RCP</v>
          </cell>
          <cell r="AJ1026" t="str">
            <v xml:space="preserve"> </v>
          </cell>
          <cell r="AK1026">
            <v>29.52953691896132</v>
          </cell>
          <cell r="AL1026">
            <v>82</v>
          </cell>
          <cell r="AM1026">
            <v>3734</v>
          </cell>
          <cell r="AN1026">
            <v>2.841630252734193</v>
          </cell>
          <cell r="AO1026">
            <v>3.734</v>
          </cell>
        </row>
        <row r="1027">
          <cell r="AE1027">
            <v>190230</v>
          </cell>
          <cell r="AF1027">
            <v>24</v>
          </cell>
          <cell r="AG1027">
            <v>0</v>
          </cell>
          <cell r="AH1027" t="str">
            <v>C</v>
          </cell>
          <cell r="AI1027" t="str">
            <v>RCP</v>
          </cell>
          <cell r="AJ1027" t="str">
            <v xml:space="preserve"> </v>
          </cell>
          <cell r="AK1027">
            <v>87.269562562637333</v>
          </cell>
          <cell r="AL1027">
            <v>136</v>
          </cell>
          <cell r="AM1027">
            <v>3788</v>
          </cell>
          <cell r="AN1027">
            <v>1.2834237559804511</v>
          </cell>
          <cell r="AO1027">
            <v>3.7879999999999998</v>
          </cell>
        </row>
        <row r="1028">
          <cell r="AE1028">
            <v>132920</v>
          </cell>
          <cell r="AF1028">
            <v>24</v>
          </cell>
          <cell r="AG1028">
            <v>0</v>
          </cell>
          <cell r="AH1028" t="str">
            <v>C</v>
          </cell>
          <cell r="AI1028" t="str">
            <v>RCP</v>
          </cell>
          <cell r="AJ1028" t="str">
            <v xml:space="preserve"> </v>
          </cell>
          <cell r="AK1028">
            <v>60.674812892440201</v>
          </cell>
          <cell r="AL1028">
            <v>132</v>
          </cell>
          <cell r="AM1028">
            <v>3784</v>
          </cell>
          <cell r="AN1028">
            <v>1.451946940166752</v>
          </cell>
          <cell r="AO1028">
            <v>3.7839999999999998</v>
          </cell>
        </row>
        <row r="1029">
          <cell r="AE1029">
            <v>136816</v>
          </cell>
          <cell r="AF1029">
            <v>15</v>
          </cell>
          <cell r="AG1029">
            <v>0</v>
          </cell>
          <cell r="AH1029" t="str">
            <v>C</v>
          </cell>
          <cell r="AI1029" t="str">
            <v>RCP</v>
          </cell>
          <cell r="AJ1029" t="str">
            <v xml:space="preserve"> </v>
          </cell>
          <cell r="AK1029">
            <v>98.901677287127896</v>
          </cell>
          <cell r="AL1029">
            <v>132</v>
          </cell>
          <cell r="AM1029">
            <v>3784</v>
          </cell>
          <cell r="AN1029">
            <v>1.451946940166752</v>
          </cell>
          <cell r="AO1029">
            <v>3.7839999999999998</v>
          </cell>
        </row>
        <row r="1030">
          <cell r="AE1030">
            <v>133614</v>
          </cell>
          <cell r="AF1030">
            <v>78</v>
          </cell>
          <cell r="AG1030">
            <v>0</v>
          </cell>
          <cell r="AH1030" t="str">
            <v>C</v>
          </cell>
          <cell r="AI1030" t="str">
            <v>CMP</v>
          </cell>
          <cell r="AJ1030" t="str">
            <v xml:space="preserve"> </v>
          </cell>
          <cell r="AK1030">
            <v>45.513934889381922</v>
          </cell>
          <cell r="AL1030">
            <v>77</v>
          </cell>
          <cell r="AM1030">
            <v>3729</v>
          </cell>
          <cell r="AN1030">
            <v>2.6155331286801</v>
          </cell>
          <cell r="AO1030">
            <v>3.7290000000000001</v>
          </cell>
        </row>
        <row r="1031">
          <cell r="AE1031">
            <v>139244</v>
          </cell>
          <cell r="AF1031">
            <v>24</v>
          </cell>
          <cell r="AG1031">
            <v>0</v>
          </cell>
          <cell r="AH1031" t="str">
            <v>C</v>
          </cell>
          <cell r="AI1031" t="str">
            <v>RCP</v>
          </cell>
          <cell r="AJ1031" t="str">
            <v xml:space="preserve"> </v>
          </cell>
          <cell r="AK1031">
            <v>420.04158517088348</v>
          </cell>
          <cell r="AL1031">
            <v>198</v>
          </cell>
          <cell r="AM1031">
            <v>3850</v>
          </cell>
          <cell r="AN1031">
            <v>0.45291557823782108</v>
          </cell>
          <cell r="AO1031">
            <v>3.85</v>
          </cell>
        </row>
        <row r="1032">
          <cell r="AE1032">
            <v>206457</v>
          </cell>
          <cell r="AF1032">
            <v>24</v>
          </cell>
          <cell r="AG1032">
            <v>0</v>
          </cell>
          <cell r="AH1032" t="str">
            <v>C</v>
          </cell>
          <cell r="AI1032" t="str">
            <v>RCP</v>
          </cell>
          <cell r="AJ1032" t="str">
            <v xml:space="preserve"> </v>
          </cell>
          <cell r="AK1032">
            <v>125.5403722227083</v>
          </cell>
          <cell r="AL1032">
            <v>156</v>
          </cell>
          <cell r="AM1032">
            <v>3808</v>
          </cell>
          <cell r="AN1032">
            <v>0.67546892271718662</v>
          </cell>
          <cell r="AO1032">
            <v>3.8079999999999998</v>
          </cell>
        </row>
        <row r="1033">
          <cell r="AE1033">
            <v>14768</v>
          </cell>
          <cell r="AF1033">
            <v>60</v>
          </cell>
          <cell r="AG1033">
            <v>0</v>
          </cell>
          <cell r="AH1033" t="str">
            <v>C</v>
          </cell>
          <cell r="AI1033" t="str">
            <v>CMP</v>
          </cell>
          <cell r="AJ1033" t="str">
            <v xml:space="preserve"> </v>
          </cell>
          <cell r="AK1033">
            <v>24.06299091948528</v>
          </cell>
          <cell r="AL1033">
            <v>225</v>
          </cell>
          <cell r="AM1033">
            <v>3877</v>
          </cell>
          <cell r="AN1033">
            <v>0.32406890511833808</v>
          </cell>
          <cell r="AO1033">
            <v>3.8769999999999998</v>
          </cell>
        </row>
        <row r="1034">
          <cell r="AE1034">
            <v>139127</v>
          </cell>
          <cell r="AF1034">
            <v>15</v>
          </cell>
          <cell r="AG1034">
            <v>0</v>
          </cell>
          <cell r="AH1034" t="str">
            <v>C</v>
          </cell>
          <cell r="AI1034" t="str">
            <v>RCP</v>
          </cell>
          <cell r="AJ1034" t="str">
            <v xml:space="preserve"> </v>
          </cell>
          <cell r="AK1034">
            <v>83.31593760243166</v>
          </cell>
          <cell r="AL1034">
            <v>83</v>
          </cell>
          <cell r="AM1034">
            <v>3735</v>
          </cell>
          <cell r="AN1034">
            <v>2.9704303139563519</v>
          </cell>
          <cell r="AO1034">
            <v>3.7349999999999999</v>
          </cell>
        </row>
        <row r="1035">
          <cell r="AE1035">
            <v>84597</v>
          </cell>
          <cell r="AF1035">
            <v>15</v>
          </cell>
          <cell r="AG1035">
            <v>0</v>
          </cell>
          <cell r="AH1035" t="str">
            <v>C</v>
          </cell>
          <cell r="AI1035" t="str">
            <v>RCP</v>
          </cell>
          <cell r="AJ1035" t="str">
            <v xml:space="preserve"> </v>
          </cell>
          <cell r="AK1035">
            <v>26.067638463720861</v>
          </cell>
          <cell r="AL1035">
            <v>113</v>
          </cell>
          <cell r="AM1035">
            <v>3765</v>
          </cell>
          <cell r="AN1035">
            <v>2.2841886714015511</v>
          </cell>
          <cell r="AO1035">
            <v>3.7650000000000001</v>
          </cell>
        </row>
        <row r="1036">
          <cell r="AE1036">
            <v>176271</v>
          </cell>
          <cell r="AF1036">
            <v>18</v>
          </cell>
          <cell r="AG1036">
            <v>0</v>
          </cell>
          <cell r="AH1036" t="str">
            <v>C</v>
          </cell>
          <cell r="AI1036" t="str">
            <v>RCP</v>
          </cell>
          <cell r="AJ1036" t="str">
            <v xml:space="preserve"> </v>
          </cell>
          <cell r="AK1036">
            <v>124.7478298864623</v>
          </cell>
          <cell r="AL1036">
            <v>80</v>
          </cell>
          <cell r="AM1036">
            <v>3732</v>
          </cell>
          <cell r="AN1036">
            <v>2.8455627137493171</v>
          </cell>
          <cell r="AO1036">
            <v>3.7320000000000002</v>
          </cell>
        </row>
        <row r="1037">
          <cell r="AE1037">
            <v>136240</v>
          </cell>
          <cell r="AF1037">
            <v>48</v>
          </cell>
          <cell r="AG1037">
            <v>0</v>
          </cell>
          <cell r="AH1037" t="str">
            <v>C</v>
          </cell>
          <cell r="AI1037" t="str">
            <v>PE</v>
          </cell>
          <cell r="AJ1037" t="str">
            <v xml:space="preserve"> </v>
          </cell>
          <cell r="AK1037">
            <v>97.390325706142264</v>
          </cell>
          <cell r="AL1037">
            <v>136</v>
          </cell>
          <cell r="AM1037">
            <v>3788</v>
          </cell>
          <cell r="AN1037">
            <v>1.2834237559804511</v>
          </cell>
          <cell r="AO1037">
            <v>3.7879999999999998</v>
          </cell>
        </row>
        <row r="1038">
          <cell r="AE1038">
            <v>203471</v>
          </cell>
          <cell r="AF1038">
            <v>12</v>
          </cell>
          <cell r="AG1038">
            <v>0</v>
          </cell>
          <cell r="AH1038" t="str">
            <v>C</v>
          </cell>
          <cell r="AI1038" t="str">
            <v>RCP</v>
          </cell>
          <cell r="AJ1038" t="str">
            <v xml:space="preserve"> </v>
          </cell>
          <cell r="AK1038">
            <v>25.929508649702569</v>
          </cell>
          <cell r="AL1038">
            <v>19</v>
          </cell>
          <cell r="AM1038">
            <v>3671</v>
          </cell>
          <cell r="AN1038">
            <v>0.97874990900599956</v>
          </cell>
          <cell r="AO1038">
            <v>3.6709999999999998</v>
          </cell>
        </row>
        <row r="1039">
          <cell r="AE1039">
            <v>203120</v>
          </cell>
          <cell r="AF1039">
            <v>18</v>
          </cell>
          <cell r="AG1039">
            <v>0</v>
          </cell>
          <cell r="AH1039" t="str">
            <v>C</v>
          </cell>
          <cell r="AI1039" t="str">
            <v>RCP</v>
          </cell>
          <cell r="AJ1039" t="str">
            <v xml:space="preserve"> </v>
          </cell>
          <cell r="AK1039">
            <v>130.93706128379401</v>
          </cell>
          <cell r="AL1039">
            <v>57</v>
          </cell>
          <cell r="AM1039">
            <v>3709</v>
          </cell>
          <cell r="AN1039">
            <v>2.573950732112968</v>
          </cell>
          <cell r="AO1039">
            <v>3.7090000000000001</v>
          </cell>
        </row>
        <row r="1040">
          <cell r="AE1040">
            <v>64794</v>
          </cell>
          <cell r="AF1040">
            <v>18</v>
          </cell>
          <cell r="AG1040">
            <v>0</v>
          </cell>
          <cell r="AH1040" t="str">
            <v>C</v>
          </cell>
          <cell r="AI1040" t="str">
            <v>RCP</v>
          </cell>
          <cell r="AJ1040" t="str">
            <v xml:space="preserve"> </v>
          </cell>
          <cell r="AK1040">
            <v>114.1731228181183</v>
          </cell>
          <cell r="AL1040">
            <v>87</v>
          </cell>
          <cell r="AM1040">
            <v>3739</v>
          </cell>
          <cell r="AN1040">
            <v>2.8773842096586661</v>
          </cell>
          <cell r="AO1040">
            <v>3.7389999999999999</v>
          </cell>
        </row>
        <row r="1041">
          <cell r="AE1041">
            <v>78133</v>
          </cell>
          <cell r="AF1041">
            <v>18</v>
          </cell>
          <cell r="AG1041">
            <v>0</v>
          </cell>
          <cell r="AH1041" t="str">
            <v>C</v>
          </cell>
          <cell r="AI1041" t="str">
            <v>RCP</v>
          </cell>
          <cell r="AJ1041" t="str">
            <v xml:space="preserve"> </v>
          </cell>
          <cell r="AK1041">
            <v>73.475877165002757</v>
          </cell>
          <cell r="AL1041">
            <v>63</v>
          </cell>
          <cell r="AM1041">
            <v>3715</v>
          </cell>
          <cell r="AN1041">
            <v>2.6098680025475471</v>
          </cell>
          <cell r="AO1041">
            <v>3.7149999999999999</v>
          </cell>
        </row>
        <row r="1042">
          <cell r="AE1042">
            <v>190539</v>
          </cell>
          <cell r="AF1042">
            <v>15</v>
          </cell>
          <cell r="AG1042">
            <v>0</v>
          </cell>
          <cell r="AH1042" t="str">
            <v>C</v>
          </cell>
          <cell r="AI1042" t="str">
            <v>RCP</v>
          </cell>
          <cell r="AJ1042" t="str">
            <v xml:space="preserve"> </v>
          </cell>
          <cell r="AK1042">
            <v>61.501487481595142</v>
          </cell>
          <cell r="AL1042">
            <v>151</v>
          </cell>
          <cell r="AM1042">
            <v>3803</v>
          </cell>
          <cell r="AN1042">
            <v>0.82130985114485544</v>
          </cell>
          <cell r="AO1042">
            <v>3.8029999999999999</v>
          </cell>
        </row>
        <row r="1043">
          <cell r="AE1043">
            <v>99868</v>
          </cell>
          <cell r="AF1043">
            <v>30</v>
          </cell>
          <cell r="AG1043">
            <v>0</v>
          </cell>
          <cell r="AH1043" t="str">
            <v>C</v>
          </cell>
          <cell r="AI1043" t="str">
            <v>RCP</v>
          </cell>
          <cell r="AJ1043" t="str">
            <v xml:space="preserve"> </v>
          </cell>
          <cell r="AK1043">
            <v>60.0052844863988</v>
          </cell>
          <cell r="AL1043">
            <v>225</v>
          </cell>
          <cell r="AM1043">
            <v>3877</v>
          </cell>
          <cell r="AN1043">
            <v>0.32406890511833808</v>
          </cell>
          <cell r="AO1043">
            <v>3.8769999999999998</v>
          </cell>
        </row>
        <row r="1044">
          <cell r="AE1044">
            <v>185145</v>
          </cell>
          <cell r="AF1044">
            <v>0</v>
          </cell>
          <cell r="AG1044">
            <v>0</v>
          </cell>
          <cell r="AH1044" t="str">
            <v xml:space="preserve"> </v>
          </cell>
          <cell r="AI1044" t="str">
            <v xml:space="preserve"> </v>
          </cell>
          <cell r="AJ1044" t="str">
            <v xml:space="preserve"> </v>
          </cell>
          <cell r="AK1044">
            <v>203.38219851840481</v>
          </cell>
          <cell r="AL1044">
            <v>127</v>
          </cell>
          <cell r="AM1044">
            <v>3779</v>
          </cell>
          <cell r="AN1044">
            <v>1.5969178577611269</v>
          </cell>
          <cell r="AO1044">
            <v>3.7789999999999999</v>
          </cell>
        </row>
        <row r="1045">
          <cell r="AE1045">
            <v>106762</v>
          </cell>
          <cell r="AF1045">
            <v>60</v>
          </cell>
          <cell r="AG1045">
            <v>0</v>
          </cell>
          <cell r="AH1045" t="str">
            <v>C</v>
          </cell>
          <cell r="AI1045" t="str">
            <v>RCP</v>
          </cell>
          <cell r="AJ1045" t="str">
            <v xml:space="preserve"> </v>
          </cell>
          <cell r="AK1045">
            <v>18.886074794076681</v>
          </cell>
          <cell r="AL1045">
            <v>240</v>
          </cell>
          <cell r="AM1045">
            <v>3892</v>
          </cell>
          <cell r="AN1045">
            <v>0.24598001232095609</v>
          </cell>
          <cell r="AO1045">
            <v>3.8919999999999999</v>
          </cell>
        </row>
        <row r="1046">
          <cell r="AE1046">
            <v>82975</v>
          </cell>
          <cell r="AF1046">
            <v>0</v>
          </cell>
          <cell r="AG1046">
            <v>0</v>
          </cell>
          <cell r="AH1046" t="str">
            <v>Z</v>
          </cell>
          <cell r="AI1046" t="str">
            <v>XXX</v>
          </cell>
          <cell r="AJ1046" t="str">
            <v xml:space="preserve"> </v>
          </cell>
          <cell r="AK1046">
            <v>24.392430113586201</v>
          </cell>
          <cell r="AL1046">
            <v>216</v>
          </cell>
          <cell r="AM1046">
            <v>3868</v>
          </cell>
          <cell r="AN1046">
            <v>0.33578223904078192</v>
          </cell>
          <cell r="AO1046">
            <v>3.8679999999999999</v>
          </cell>
        </row>
        <row r="1047">
          <cell r="AE1047">
            <v>115649</v>
          </cell>
          <cell r="AF1047">
            <v>24</v>
          </cell>
          <cell r="AG1047">
            <v>0</v>
          </cell>
          <cell r="AH1047" t="str">
            <v>C</v>
          </cell>
          <cell r="AI1047" t="str">
            <v>RCP</v>
          </cell>
          <cell r="AJ1047" t="str">
            <v xml:space="preserve"> </v>
          </cell>
          <cell r="AK1047">
            <v>8.2344977023574106</v>
          </cell>
          <cell r="AL1047">
            <v>205</v>
          </cell>
          <cell r="AM1047">
            <v>3857</v>
          </cell>
          <cell r="AN1047">
            <v>0.40215779792026751</v>
          </cell>
          <cell r="AO1047">
            <v>3.8570000000000002</v>
          </cell>
        </row>
        <row r="1048">
          <cell r="AE1048">
            <v>64729</v>
          </cell>
          <cell r="AF1048">
            <v>15</v>
          </cell>
          <cell r="AG1048">
            <v>0</v>
          </cell>
          <cell r="AH1048" t="str">
            <v>C</v>
          </cell>
          <cell r="AI1048" t="str">
            <v>RCP</v>
          </cell>
          <cell r="AJ1048" t="str">
            <v xml:space="preserve"> </v>
          </cell>
          <cell r="AK1048">
            <v>36.484876170422268</v>
          </cell>
          <cell r="AL1048">
            <v>87</v>
          </cell>
          <cell r="AM1048">
            <v>3739</v>
          </cell>
          <cell r="AN1048">
            <v>2.8773842096586661</v>
          </cell>
          <cell r="AO1048">
            <v>3.7389999999999999</v>
          </cell>
        </row>
        <row r="1049">
          <cell r="AE1049">
            <v>168858</v>
          </cell>
          <cell r="AF1049">
            <v>24</v>
          </cell>
          <cell r="AG1049">
            <v>0</v>
          </cell>
          <cell r="AH1049" t="str">
            <v>C</v>
          </cell>
          <cell r="AI1049" t="str">
            <v>RCP</v>
          </cell>
          <cell r="AJ1049" t="str">
            <v xml:space="preserve"> </v>
          </cell>
          <cell r="AK1049">
            <v>130.1462770312819</v>
          </cell>
          <cell r="AL1049">
            <v>124</v>
          </cell>
          <cell r="AM1049">
            <v>3776</v>
          </cell>
          <cell r="AN1049">
            <v>1.570043178060347</v>
          </cell>
          <cell r="AO1049">
            <v>3.7759999999999998</v>
          </cell>
        </row>
        <row r="1050">
          <cell r="AE1050">
            <v>182025</v>
          </cell>
          <cell r="AF1050">
            <v>24</v>
          </cell>
          <cell r="AG1050">
            <v>0</v>
          </cell>
          <cell r="AH1050" t="str">
            <v>C</v>
          </cell>
          <cell r="AI1050" t="str">
            <v>RCP</v>
          </cell>
          <cell r="AJ1050" t="str">
            <v xml:space="preserve"> </v>
          </cell>
          <cell r="AK1050">
            <v>88.614673534145197</v>
          </cell>
          <cell r="AL1050">
            <v>109</v>
          </cell>
          <cell r="AM1050">
            <v>3761</v>
          </cell>
          <cell r="AN1050">
            <v>2.5459960086837068</v>
          </cell>
          <cell r="AO1050">
            <v>3.7610000000000001</v>
          </cell>
        </row>
        <row r="1051">
          <cell r="AE1051">
            <v>147280</v>
          </cell>
          <cell r="AF1051">
            <v>48</v>
          </cell>
          <cell r="AG1051">
            <v>0</v>
          </cell>
          <cell r="AH1051" t="str">
            <v>C</v>
          </cell>
          <cell r="AI1051" t="str">
            <v>CMP</v>
          </cell>
          <cell r="AJ1051" t="str">
            <v xml:space="preserve"> </v>
          </cell>
          <cell r="AK1051">
            <v>53.354086079902153</v>
          </cell>
          <cell r="AL1051">
            <v>101</v>
          </cell>
          <cell r="AM1051">
            <v>3753</v>
          </cell>
          <cell r="AN1051">
            <v>2.7588077890524509</v>
          </cell>
          <cell r="AO1051">
            <v>3.7530000000000001</v>
          </cell>
        </row>
        <row r="1052">
          <cell r="AE1052">
            <v>189827</v>
          </cell>
          <cell r="AF1052">
            <v>24</v>
          </cell>
          <cell r="AG1052">
            <v>0</v>
          </cell>
          <cell r="AH1052" t="str">
            <v>C</v>
          </cell>
          <cell r="AI1052" t="str">
            <v>RCP</v>
          </cell>
          <cell r="AJ1052" t="str">
            <v xml:space="preserve"> </v>
          </cell>
          <cell r="AK1052">
            <v>90.325669417728534</v>
          </cell>
          <cell r="AL1052">
            <v>61</v>
          </cell>
          <cell r="AM1052">
            <v>3713</v>
          </cell>
          <cell r="AN1052">
            <v>2.688670991811692</v>
          </cell>
          <cell r="AO1052">
            <v>3.7130000000000001</v>
          </cell>
        </row>
        <row r="1053">
          <cell r="AE1053">
            <v>169495</v>
          </cell>
          <cell r="AF1053">
            <v>15</v>
          </cell>
          <cell r="AG1053">
            <v>0</v>
          </cell>
          <cell r="AH1053" t="str">
            <v>C</v>
          </cell>
          <cell r="AI1053" t="str">
            <v>RCP</v>
          </cell>
          <cell r="AJ1053" t="str">
            <v xml:space="preserve"> </v>
          </cell>
          <cell r="AK1053">
            <v>206.84148741969611</v>
          </cell>
          <cell r="AL1053">
            <v>141</v>
          </cell>
          <cell r="AM1053">
            <v>3793</v>
          </cell>
          <cell r="AN1053">
            <v>1.1236244671279889</v>
          </cell>
          <cell r="AO1053">
            <v>3.7930000000000001</v>
          </cell>
        </row>
        <row r="1054">
          <cell r="AE1054">
            <v>101171</v>
          </cell>
          <cell r="AF1054">
            <v>30</v>
          </cell>
          <cell r="AG1054">
            <v>0</v>
          </cell>
          <cell r="AH1054" t="str">
            <v>C</v>
          </cell>
          <cell r="AI1054" t="str">
            <v>RCP</v>
          </cell>
          <cell r="AJ1054" t="str">
            <v xml:space="preserve"> </v>
          </cell>
          <cell r="AK1054">
            <v>154.46208801832441</v>
          </cell>
          <cell r="AL1054">
            <v>204</v>
          </cell>
          <cell r="AM1054">
            <v>3856</v>
          </cell>
          <cell r="AN1054">
            <v>0.42168002111850461</v>
          </cell>
          <cell r="AO1054">
            <v>3.8559999999999999</v>
          </cell>
        </row>
        <row r="1055">
          <cell r="AE1055">
            <v>155677</v>
          </cell>
          <cell r="AF1055">
            <v>48</v>
          </cell>
          <cell r="AG1055">
            <v>0</v>
          </cell>
          <cell r="AH1055" t="str">
            <v>C</v>
          </cell>
          <cell r="AI1055" t="str">
            <v>CMP</v>
          </cell>
          <cell r="AJ1055" t="str">
            <v xml:space="preserve"> </v>
          </cell>
          <cell r="AK1055">
            <v>212.93688364995509</v>
          </cell>
          <cell r="AL1055">
            <v>104</v>
          </cell>
          <cell r="AM1055">
            <v>3756</v>
          </cell>
          <cell r="AN1055">
            <v>2.7751602247546932</v>
          </cell>
          <cell r="AO1055">
            <v>3.7559999999999998</v>
          </cell>
        </row>
        <row r="1056">
          <cell r="AE1056">
            <v>106215</v>
          </cell>
          <cell r="AF1056">
            <v>24</v>
          </cell>
          <cell r="AG1056">
            <v>0</v>
          </cell>
          <cell r="AH1056" t="str">
            <v>C</v>
          </cell>
          <cell r="AI1056" t="str">
            <v>RCP</v>
          </cell>
          <cell r="AJ1056" t="str">
            <v xml:space="preserve"> </v>
          </cell>
          <cell r="AK1056">
            <v>71.837168214986519</v>
          </cell>
          <cell r="AL1056">
            <v>151</v>
          </cell>
          <cell r="AM1056">
            <v>3803</v>
          </cell>
          <cell r="AN1056">
            <v>0.82130985114485544</v>
          </cell>
          <cell r="AO1056">
            <v>3.8029999999999999</v>
          </cell>
        </row>
        <row r="1057">
          <cell r="AE1057">
            <v>123813</v>
          </cell>
          <cell r="AF1057">
            <v>72</v>
          </cell>
          <cell r="AG1057">
            <v>96</v>
          </cell>
          <cell r="AH1057" t="str">
            <v>R</v>
          </cell>
          <cell r="AI1057" t="str">
            <v>RCP</v>
          </cell>
          <cell r="AJ1057" t="str">
            <v xml:space="preserve"> </v>
          </cell>
          <cell r="AK1057">
            <v>57.703678836929718</v>
          </cell>
          <cell r="AL1057">
            <v>89</v>
          </cell>
          <cell r="AM1057">
            <v>3741</v>
          </cell>
          <cell r="AN1057">
            <v>3.0674546907737001</v>
          </cell>
          <cell r="AO1057">
            <v>3.7410000000000001</v>
          </cell>
        </row>
        <row r="1058">
          <cell r="AE1058">
            <v>8069</v>
          </cell>
          <cell r="AF1058">
            <v>18</v>
          </cell>
          <cell r="AG1058">
            <v>0</v>
          </cell>
          <cell r="AH1058" t="str">
            <v>C</v>
          </cell>
          <cell r="AI1058" t="str">
            <v>RCP</v>
          </cell>
          <cell r="AJ1058" t="str">
            <v xml:space="preserve"> </v>
          </cell>
          <cell r="AK1058">
            <v>239.03480558239701</v>
          </cell>
          <cell r="AL1058">
            <v>266</v>
          </cell>
          <cell r="AM1058">
            <v>3918</v>
          </cell>
          <cell r="AN1058">
            <v>0.15227334095925471</v>
          </cell>
          <cell r="AO1058">
            <v>3.9180000000000001</v>
          </cell>
        </row>
        <row r="1059">
          <cell r="AE1059">
            <v>158682</v>
          </cell>
          <cell r="AF1059">
            <v>15</v>
          </cell>
          <cell r="AG1059">
            <v>0</v>
          </cell>
          <cell r="AH1059" t="str">
            <v>C</v>
          </cell>
          <cell r="AI1059" t="str">
            <v>RCP</v>
          </cell>
          <cell r="AJ1059" t="str">
            <v xml:space="preserve"> </v>
          </cell>
          <cell r="AK1059">
            <v>80.878259392048321</v>
          </cell>
          <cell r="AL1059">
            <v>253</v>
          </cell>
          <cell r="AM1059">
            <v>3905</v>
          </cell>
          <cell r="AN1059">
            <v>0.18741334271896901</v>
          </cell>
          <cell r="AO1059">
            <v>3.9049999999999998</v>
          </cell>
        </row>
        <row r="1060">
          <cell r="AE1060">
            <v>67607</v>
          </cell>
          <cell r="AF1060">
            <v>60</v>
          </cell>
          <cell r="AG1060">
            <v>96</v>
          </cell>
          <cell r="AH1060" t="str">
            <v>R</v>
          </cell>
          <cell r="AI1060" t="str">
            <v>RCP</v>
          </cell>
          <cell r="AJ1060" t="str">
            <v xml:space="preserve"> </v>
          </cell>
          <cell r="AK1060">
            <v>118.9517242483879</v>
          </cell>
          <cell r="AL1060">
            <v>56</v>
          </cell>
          <cell r="AM1060">
            <v>3708</v>
          </cell>
          <cell r="AN1060">
            <v>2.3513973876273999</v>
          </cell>
          <cell r="AO1060">
            <v>3.7080000000000002</v>
          </cell>
        </row>
        <row r="1061">
          <cell r="AE1061">
            <v>147820</v>
          </cell>
          <cell r="AF1061">
            <v>15</v>
          </cell>
          <cell r="AG1061">
            <v>0</v>
          </cell>
          <cell r="AH1061" t="str">
            <v>C</v>
          </cell>
          <cell r="AI1061" t="str">
            <v>RCP</v>
          </cell>
          <cell r="AJ1061" t="str">
            <v xml:space="preserve"> </v>
          </cell>
          <cell r="AK1061">
            <v>98.390483159242294</v>
          </cell>
          <cell r="AL1061">
            <v>50</v>
          </cell>
          <cell r="AM1061">
            <v>3702</v>
          </cell>
          <cell r="AN1061">
            <v>2.390837087108006</v>
          </cell>
          <cell r="AO1061">
            <v>3.702</v>
          </cell>
        </row>
        <row r="1062">
          <cell r="AE1062">
            <v>200245</v>
          </cell>
          <cell r="AF1062">
            <v>15</v>
          </cell>
          <cell r="AG1062">
            <v>0</v>
          </cell>
          <cell r="AH1062" t="str">
            <v>C</v>
          </cell>
          <cell r="AI1062" t="str">
            <v>RCP</v>
          </cell>
          <cell r="AJ1062" t="str">
            <v xml:space="preserve"> </v>
          </cell>
          <cell r="AK1062">
            <v>144.00160482713821</v>
          </cell>
          <cell r="AL1062">
            <v>153</v>
          </cell>
          <cell r="AM1062">
            <v>3805</v>
          </cell>
          <cell r="AN1062">
            <v>0.75933113873996216</v>
          </cell>
          <cell r="AO1062">
            <v>3.8050000000000002</v>
          </cell>
        </row>
        <row r="1063">
          <cell r="AE1063">
            <v>201167</v>
          </cell>
          <cell r="AF1063">
            <v>12</v>
          </cell>
          <cell r="AG1063">
            <v>0</v>
          </cell>
          <cell r="AH1063" t="str">
            <v>C</v>
          </cell>
          <cell r="AI1063" t="str">
            <v>PE</v>
          </cell>
          <cell r="AJ1063" t="str">
            <v xml:space="preserve"> </v>
          </cell>
          <cell r="AK1063">
            <v>186.59026514257221</v>
          </cell>
          <cell r="AL1063">
            <v>230</v>
          </cell>
          <cell r="AM1063">
            <v>3882</v>
          </cell>
          <cell r="AN1063">
            <v>0.30845112656265877</v>
          </cell>
          <cell r="AO1063">
            <v>3.8820000000000001</v>
          </cell>
        </row>
        <row r="1064">
          <cell r="AE1064">
            <v>122478</v>
          </cell>
          <cell r="AF1064">
            <v>18</v>
          </cell>
          <cell r="AG1064">
            <v>0</v>
          </cell>
          <cell r="AH1064" t="str">
            <v>C</v>
          </cell>
          <cell r="AI1064" t="str">
            <v>RCP</v>
          </cell>
          <cell r="AJ1064" t="str">
            <v xml:space="preserve"> </v>
          </cell>
          <cell r="AK1064">
            <v>10.01368340161903</v>
          </cell>
          <cell r="AL1064">
            <v>85</v>
          </cell>
          <cell r="AM1064">
            <v>3737</v>
          </cell>
          <cell r="AN1064">
            <v>2.8795083906333661</v>
          </cell>
          <cell r="AO1064">
            <v>3.7370000000000001</v>
          </cell>
        </row>
        <row r="1065">
          <cell r="AE1065">
            <v>197900</v>
          </cell>
          <cell r="AF1065">
            <v>15</v>
          </cell>
          <cell r="AG1065">
            <v>0</v>
          </cell>
          <cell r="AH1065" t="str">
            <v>C</v>
          </cell>
          <cell r="AI1065" t="str">
            <v>CMP</v>
          </cell>
          <cell r="AJ1065" t="str">
            <v xml:space="preserve"> </v>
          </cell>
          <cell r="AK1065">
            <v>24.025805467007309</v>
          </cell>
          <cell r="AL1065">
            <v>96</v>
          </cell>
          <cell r="AM1065">
            <v>3748</v>
          </cell>
          <cell r="AN1065">
            <v>2.8163558614041651</v>
          </cell>
          <cell r="AO1065">
            <v>3.7480000000000002</v>
          </cell>
        </row>
        <row r="1066">
          <cell r="AE1066">
            <v>70085</v>
          </cell>
          <cell r="AF1066">
            <v>36</v>
          </cell>
          <cell r="AG1066">
            <v>0</v>
          </cell>
          <cell r="AH1066" t="str">
            <v>C</v>
          </cell>
          <cell r="AI1066" t="str">
            <v>RCP</v>
          </cell>
          <cell r="AJ1066" t="str">
            <v xml:space="preserve"> </v>
          </cell>
          <cell r="AK1066">
            <v>160.61244825999199</v>
          </cell>
          <cell r="AL1066">
            <v>97</v>
          </cell>
          <cell r="AM1066">
            <v>3749</v>
          </cell>
          <cell r="AN1066">
            <v>2.710817244616897</v>
          </cell>
          <cell r="AO1066">
            <v>3.7490000000000001</v>
          </cell>
        </row>
        <row r="1067">
          <cell r="AE1067">
            <v>112634</v>
          </cell>
          <cell r="AF1067">
            <v>15</v>
          </cell>
          <cell r="AG1067">
            <v>0</v>
          </cell>
          <cell r="AH1067" t="str">
            <v>C</v>
          </cell>
          <cell r="AI1067" t="str">
            <v>RCP</v>
          </cell>
          <cell r="AJ1067" t="str">
            <v xml:space="preserve"> </v>
          </cell>
          <cell r="AK1067">
            <v>355.1590239549277</v>
          </cell>
          <cell r="AL1067">
            <v>49</v>
          </cell>
          <cell r="AM1067">
            <v>3701</v>
          </cell>
          <cell r="AN1067">
            <v>2.4224144525306759</v>
          </cell>
          <cell r="AO1067">
            <v>3.7010000000000001</v>
          </cell>
        </row>
        <row r="1068">
          <cell r="AE1068">
            <v>109554</v>
          </cell>
          <cell r="AF1068">
            <v>24</v>
          </cell>
          <cell r="AG1068">
            <v>0</v>
          </cell>
          <cell r="AH1068" t="str">
            <v>C</v>
          </cell>
          <cell r="AI1068" t="str">
            <v>RCP</v>
          </cell>
          <cell r="AJ1068" t="str">
            <v xml:space="preserve"> </v>
          </cell>
          <cell r="AK1068">
            <v>431.6303728561553</v>
          </cell>
          <cell r="AL1068">
            <v>131</v>
          </cell>
          <cell r="AM1068">
            <v>3783</v>
          </cell>
          <cell r="AN1068">
            <v>1.3658284572784021</v>
          </cell>
          <cell r="AO1068">
            <v>3.7829999999999999</v>
          </cell>
        </row>
        <row r="1069">
          <cell r="AE1069">
            <v>183993</v>
          </cell>
          <cell r="AF1069">
            <v>0</v>
          </cell>
          <cell r="AG1069">
            <v>0</v>
          </cell>
          <cell r="AH1069" t="str">
            <v>Z</v>
          </cell>
          <cell r="AI1069" t="str">
            <v>XXX</v>
          </cell>
          <cell r="AJ1069" t="str">
            <v xml:space="preserve"> </v>
          </cell>
          <cell r="AK1069">
            <v>169.38472927922061</v>
          </cell>
          <cell r="AL1069">
            <v>78</v>
          </cell>
          <cell r="AM1069">
            <v>3730</v>
          </cell>
          <cell r="AN1069">
            <v>2.5474072369872571</v>
          </cell>
          <cell r="AO1069">
            <v>3.73</v>
          </cell>
        </row>
        <row r="1070">
          <cell r="AE1070">
            <v>135571</v>
          </cell>
          <cell r="AF1070">
            <v>42</v>
          </cell>
          <cell r="AG1070">
            <v>0</v>
          </cell>
          <cell r="AH1070" t="str">
            <v>C</v>
          </cell>
          <cell r="AI1070" t="str">
            <v>XXX</v>
          </cell>
          <cell r="AJ1070" t="str">
            <v xml:space="preserve"> </v>
          </cell>
          <cell r="AK1070">
            <v>131.69166991891259</v>
          </cell>
          <cell r="AL1070">
            <v>114</v>
          </cell>
          <cell r="AM1070">
            <v>3766</v>
          </cell>
          <cell r="AN1070">
            <v>2.125138127943091</v>
          </cell>
          <cell r="AO1070">
            <v>3.766</v>
          </cell>
        </row>
        <row r="1071">
          <cell r="AE1071">
            <v>166139</v>
          </cell>
          <cell r="AF1071">
            <v>36</v>
          </cell>
          <cell r="AG1071">
            <v>0</v>
          </cell>
          <cell r="AH1071" t="str">
            <v>C</v>
          </cell>
          <cell r="AI1071" t="str">
            <v>PE</v>
          </cell>
          <cell r="AJ1071" t="str">
            <v xml:space="preserve"> </v>
          </cell>
          <cell r="AK1071">
            <v>10.558812686185311</v>
          </cell>
          <cell r="AL1071">
            <v>129</v>
          </cell>
          <cell r="AM1071">
            <v>3781</v>
          </cell>
          <cell r="AN1071">
            <v>1.4323383296439129</v>
          </cell>
          <cell r="AO1071">
            <v>3.7810000000000001</v>
          </cell>
        </row>
        <row r="1072">
          <cell r="AE1072">
            <v>99855</v>
          </cell>
          <cell r="AF1072">
            <v>12</v>
          </cell>
          <cell r="AG1072">
            <v>0</v>
          </cell>
          <cell r="AH1072" t="str">
            <v>C</v>
          </cell>
          <cell r="AI1072" t="str">
            <v>RCP</v>
          </cell>
          <cell r="AJ1072" t="str">
            <v xml:space="preserve"> </v>
          </cell>
          <cell r="AK1072">
            <v>39.783580265380991</v>
          </cell>
          <cell r="AL1072">
            <v>226</v>
          </cell>
          <cell r="AM1072">
            <v>3878</v>
          </cell>
          <cell r="AN1072">
            <v>0.33578223904112292</v>
          </cell>
          <cell r="AO1072">
            <v>3.8780000000000001</v>
          </cell>
        </row>
        <row r="1073">
          <cell r="AE1073">
            <v>154503</v>
          </cell>
          <cell r="AF1073">
            <v>15</v>
          </cell>
          <cell r="AG1073">
            <v>0</v>
          </cell>
          <cell r="AH1073" t="str">
            <v>C</v>
          </cell>
          <cell r="AI1073" t="str">
            <v>RCP</v>
          </cell>
          <cell r="AJ1073" t="str">
            <v xml:space="preserve"> </v>
          </cell>
          <cell r="AK1073">
            <v>29.064344623360679</v>
          </cell>
          <cell r="AL1073">
            <v>149</v>
          </cell>
          <cell r="AM1073">
            <v>3801</v>
          </cell>
          <cell r="AN1073">
            <v>0.79882890186236821</v>
          </cell>
          <cell r="AO1073">
            <v>3.8010000000000002</v>
          </cell>
        </row>
        <row r="1074">
          <cell r="AE1074">
            <v>195226</v>
          </cell>
          <cell r="AF1074">
            <v>0</v>
          </cell>
          <cell r="AG1074">
            <v>0</v>
          </cell>
          <cell r="AH1074" t="str">
            <v>C</v>
          </cell>
          <cell r="AI1074" t="str">
            <v>PE</v>
          </cell>
          <cell r="AJ1074" t="str">
            <v xml:space="preserve"> </v>
          </cell>
          <cell r="AK1074">
            <v>12.081012654611239</v>
          </cell>
          <cell r="AL1074">
            <v>57</v>
          </cell>
          <cell r="AM1074">
            <v>3709</v>
          </cell>
          <cell r="AN1074">
            <v>2.573950732112968</v>
          </cell>
          <cell r="AO1074">
            <v>3.7090000000000001</v>
          </cell>
        </row>
        <row r="1075">
          <cell r="AE1075">
            <v>93010</v>
          </cell>
          <cell r="AF1075">
            <v>0</v>
          </cell>
          <cell r="AG1075">
            <v>0</v>
          </cell>
          <cell r="AH1075" t="str">
            <v>Z</v>
          </cell>
          <cell r="AI1075" t="str">
            <v>XXX</v>
          </cell>
          <cell r="AJ1075" t="str">
            <v xml:space="preserve"> </v>
          </cell>
          <cell r="AK1075">
            <v>73.307293070601403</v>
          </cell>
          <cell r="AL1075">
            <v>62</v>
          </cell>
          <cell r="AM1075">
            <v>3714</v>
          </cell>
          <cell r="AN1075">
            <v>2.6317197386168409</v>
          </cell>
          <cell r="AO1075">
            <v>3.714</v>
          </cell>
        </row>
        <row r="1076">
          <cell r="AE1076">
            <v>99188</v>
          </cell>
          <cell r="AF1076">
            <v>833</v>
          </cell>
          <cell r="AG1076">
            <v>0</v>
          </cell>
          <cell r="AH1076" t="str">
            <v>C</v>
          </cell>
          <cell r="AI1076" t="str">
            <v>CMP</v>
          </cell>
          <cell r="AJ1076" t="str">
            <v xml:space="preserve"> </v>
          </cell>
          <cell r="AK1076">
            <v>118.1555471533582</v>
          </cell>
          <cell r="AL1076">
            <v>68</v>
          </cell>
          <cell r="AM1076">
            <v>3720</v>
          </cell>
          <cell r="AN1076">
            <v>2.8463563107055538</v>
          </cell>
          <cell r="AO1076">
            <v>3.72</v>
          </cell>
        </row>
        <row r="1077">
          <cell r="AE1077">
            <v>89930</v>
          </cell>
          <cell r="AF1077">
            <v>66</v>
          </cell>
          <cell r="AG1077">
            <v>0</v>
          </cell>
          <cell r="AH1077" t="str">
            <v>C</v>
          </cell>
          <cell r="AI1077" t="str">
            <v>RCP</v>
          </cell>
          <cell r="AJ1077" t="str">
            <v xml:space="preserve"> </v>
          </cell>
          <cell r="AK1077">
            <v>61.907611749294688</v>
          </cell>
          <cell r="AL1077">
            <v>131</v>
          </cell>
          <cell r="AM1077">
            <v>3783</v>
          </cell>
          <cell r="AN1077">
            <v>1.3658284572784021</v>
          </cell>
          <cell r="AO1077">
            <v>3.7829999999999999</v>
          </cell>
        </row>
        <row r="1078">
          <cell r="AE1078">
            <v>136241</v>
          </cell>
          <cell r="AF1078">
            <v>48</v>
          </cell>
          <cell r="AG1078">
            <v>0</v>
          </cell>
          <cell r="AH1078" t="str">
            <v>C</v>
          </cell>
          <cell r="AI1078" t="str">
            <v>PE</v>
          </cell>
          <cell r="AJ1078" t="str">
            <v xml:space="preserve"> </v>
          </cell>
          <cell r="AK1078">
            <v>76.045056588442961</v>
          </cell>
          <cell r="AL1078">
            <v>136</v>
          </cell>
          <cell r="AM1078">
            <v>3788</v>
          </cell>
          <cell r="AN1078">
            <v>1.2834237559804511</v>
          </cell>
          <cell r="AO1078">
            <v>3.7879999999999998</v>
          </cell>
        </row>
        <row r="1079">
          <cell r="AE1079">
            <v>46169</v>
          </cell>
          <cell r="AF1079">
            <v>15</v>
          </cell>
          <cell r="AG1079">
            <v>0</v>
          </cell>
          <cell r="AH1079" t="str">
            <v>C</v>
          </cell>
          <cell r="AI1079" t="str">
            <v>RCP</v>
          </cell>
          <cell r="AJ1079" t="str">
            <v xml:space="preserve"> </v>
          </cell>
          <cell r="AK1079">
            <v>50.239092941189853</v>
          </cell>
          <cell r="AL1079">
            <v>150</v>
          </cell>
          <cell r="AM1079">
            <v>3802</v>
          </cell>
          <cell r="AN1079">
            <v>0.74807112154083555</v>
          </cell>
          <cell r="AO1079">
            <v>3.802</v>
          </cell>
        </row>
        <row r="1080">
          <cell r="AE1080">
            <v>198556</v>
          </cell>
          <cell r="AF1080">
            <v>15</v>
          </cell>
          <cell r="AG1080">
            <v>0</v>
          </cell>
          <cell r="AH1080" t="str">
            <v>C</v>
          </cell>
          <cell r="AI1080" t="str">
            <v>RCP</v>
          </cell>
          <cell r="AJ1080" t="str">
            <v xml:space="preserve"> </v>
          </cell>
          <cell r="AK1080">
            <v>123.9520319236034</v>
          </cell>
          <cell r="AL1080">
            <v>65</v>
          </cell>
          <cell r="AM1080">
            <v>3717</v>
          </cell>
          <cell r="AN1080">
            <v>2.7384523107701342</v>
          </cell>
          <cell r="AO1080">
            <v>3.7170000000000001</v>
          </cell>
        </row>
        <row r="1081">
          <cell r="AE1081">
            <v>189888</v>
          </cell>
          <cell r="AF1081">
            <v>15</v>
          </cell>
          <cell r="AG1081">
            <v>0</v>
          </cell>
          <cell r="AH1081" t="str">
            <v>C</v>
          </cell>
          <cell r="AI1081" t="str">
            <v>RCP</v>
          </cell>
          <cell r="AJ1081" t="str">
            <v xml:space="preserve"> </v>
          </cell>
          <cell r="AK1081">
            <v>7.0989336834991219</v>
          </cell>
          <cell r="AL1081">
            <v>63</v>
          </cell>
          <cell r="AM1081">
            <v>3715</v>
          </cell>
          <cell r="AN1081">
            <v>2.6098680025475471</v>
          </cell>
          <cell r="AO1081">
            <v>3.7149999999999999</v>
          </cell>
        </row>
        <row r="1082">
          <cell r="AE1082">
            <v>29335</v>
          </cell>
          <cell r="AF1082">
            <v>36</v>
          </cell>
          <cell r="AG1082">
            <v>0</v>
          </cell>
          <cell r="AH1082" t="str">
            <v>C</v>
          </cell>
          <cell r="AI1082" t="str">
            <v>CMP</v>
          </cell>
          <cell r="AJ1082" t="str">
            <v xml:space="preserve"> </v>
          </cell>
          <cell r="AK1082">
            <v>117.2596942993751</v>
          </cell>
          <cell r="AL1082">
            <v>102</v>
          </cell>
          <cell r="AM1082">
            <v>3754</v>
          </cell>
          <cell r="AN1082">
            <v>2.729046391212524</v>
          </cell>
          <cell r="AO1082">
            <v>3.754</v>
          </cell>
        </row>
        <row r="1083">
          <cell r="AE1083">
            <v>197229</v>
          </cell>
          <cell r="AF1083">
            <v>18</v>
          </cell>
          <cell r="AG1083">
            <v>0</v>
          </cell>
          <cell r="AH1083" t="str">
            <v>C</v>
          </cell>
          <cell r="AI1083" t="str">
            <v>RCP</v>
          </cell>
          <cell r="AJ1083" t="str">
            <v xml:space="preserve"> </v>
          </cell>
          <cell r="AK1083">
            <v>26.880090251762759</v>
          </cell>
          <cell r="AL1083">
            <v>267</v>
          </cell>
          <cell r="AM1083">
            <v>3919</v>
          </cell>
          <cell r="AN1083">
            <v>0.18583109338263529</v>
          </cell>
          <cell r="AO1083">
            <v>3.919</v>
          </cell>
        </row>
        <row r="1084">
          <cell r="AE1084">
            <v>195872</v>
          </cell>
          <cell r="AF1084">
            <v>30</v>
          </cell>
          <cell r="AG1084">
            <v>0</v>
          </cell>
          <cell r="AH1084" t="str">
            <v>C</v>
          </cell>
          <cell r="AI1084" t="str">
            <v>RCP</v>
          </cell>
          <cell r="AJ1084" t="str">
            <v xml:space="preserve"> </v>
          </cell>
          <cell r="AK1084">
            <v>30.08849755120362</v>
          </cell>
          <cell r="AL1084">
            <v>137</v>
          </cell>
          <cell r="AM1084">
            <v>3789</v>
          </cell>
          <cell r="AN1084">
            <v>1.294881266161058</v>
          </cell>
          <cell r="AO1084">
            <v>3.7890000000000001</v>
          </cell>
        </row>
        <row r="1085">
          <cell r="AE1085">
            <v>67132</v>
          </cell>
          <cell r="AF1085">
            <v>15</v>
          </cell>
          <cell r="AG1085">
            <v>0</v>
          </cell>
          <cell r="AH1085" t="str">
            <v>C</v>
          </cell>
          <cell r="AI1085" t="str">
            <v>XXX</v>
          </cell>
          <cell r="AJ1085" t="str">
            <v xml:space="preserve"> </v>
          </cell>
          <cell r="AK1085">
            <v>46.196414053877753</v>
          </cell>
          <cell r="AL1085">
            <v>112</v>
          </cell>
          <cell r="AM1085">
            <v>3764</v>
          </cell>
          <cell r="AN1085">
            <v>2.1692145398332889</v>
          </cell>
          <cell r="AO1085">
            <v>3.7639999999999998</v>
          </cell>
        </row>
        <row r="1086">
          <cell r="AE1086">
            <v>194199</v>
          </cell>
          <cell r="AF1086">
            <v>42</v>
          </cell>
          <cell r="AG1086">
            <v>0</v>
          </cell>
          <cell r="AH1086" t="str">
            <v>C</v>
          </cell>
          <cell r="AI1086" t="str">
            <v>RCP</v>
          </cell>
          <cell r="AJ1086" t="str">
            <v xml:space="preserve"> </v>
          </cell>
          <cell r="AK1086">
            <v>95.353252369819344</v>
          </cell>
          <cell r="AL1086">
            <v>85</v>
          </cell>
          <cell r="AM1086">
            <v>3737</v>
          </cell>
          <cell r="AN1086">
            <v>2.8795083906333661</v>
          </cell>
          <cell r="AO1086">
            <v>3.7370000000000001</v>
          </cell>
        </row>
        <row r="1087">
          <cell r="AE1087">
            <v>185549</v>
          </cell>
          <cell r="AF1087">
            <v>0</v>
          </cell>
          <cell r="AG1087">
            <v>0</v>
          </cell>
          <cell r="AH1087" t="str">
            <v xml:space="preserve"> </v>
          </cell>
          <cell r="AI1087" t="str">
            <v xml:space="preserve"> </v>
          </cell>
          <cell r="AJ1087" t="str">
            <v xml:space="preserve"> </v>
          </cell>
          <cell r="AK1087">
            <v>71.293277538902956</v>
          </cell>
          <cell r="AL1087">
            <v>91</v>
          </cell>
          <cell r="AM1087">
            <v>3743</v>
          </cell>
          <cell r="AN1087">
            <v>2.9036331688870529</v>
          </cell>
          <cell r="AO1087">
            <v>3.7429999999999999</v>
          </cell>
        </row>
        <row r="1088">
          <cell r="AE1088">
            <v>188996</v>
          </cell>
          <cell r="AF1088">
            <v>0</v>
          </cell>
          <cell r="AG1088">
            <v>0</v>
          </cell>
          <cell r="AH1088" t="str">
            <v>C</v>
          </cell>
          <cell r="AI1088" t="str">
            <v>RCP</v>
          </cell>
          <cell r="AJ1088" t="str">
            <v xml:space="preserve"> </v>
          </cell>
          <cell r="AK1088">
            <v>79.524458842301271</v>
          </cell>
          <cell r="AL1088">
            <v>82</v>
          </cell>
          <cell r="AM1088">
            <v>3734</v>
          </cell>
          <cell r="AN1088">
            <v>2.841630252734193</v>
          </cell>
          <cell r="AO1088">
            <v>3.734</v>
          </cell>
        </row>
        <row r="1089">
          <cell r="AE1089">
            <v>152394</v>
          </cell>
          <cell r="AF1089">
            <v>18</v>
          </cell>
          <cell r="AG1089">
            <v>0</v>
          </cell>
          <cell r="AH1089" t="str">
            <v>C</v>
          </cell>
          <cell r="AI1089" t="str">
            <v>RCP</v>
          </cell>
          <cell r="AJ1089" t="str">
            <v xml:space="preserve"> </v>
          </cell>
          <cell r="AK1089">
            <v>328.19666521621349</v>
          </cell>
          <cell r="AL1089">
            <v>108</v>
          </cell>
          <cell r="AM1089">
            <v>3760</v>
          </cell>
          <cell r="AN1089">
            <v>2.6037787844648759</v>
          </cell>
          <cell r="AO1089">
            <v>3.76</v>
          </cell>
        </row>
        <row r="1090">
          <cell r="AE1090">
            <v>16431</v>
          </cell>
          <cell r="AF1090">
            <v>12</v>
          </cell>
          <cell r="AG1090">
            <v>0</v>
          </cell>
          <cell r="AH1090" t="str">
            <v>C</v>
          </cell>
          <cell r="AI1090" t="str">
            <v>RCP</v>
          </cell>
          <cell r="AJ1090" t="str">
            <v xml:space="preserve"> </v>
          </cell>
          <cell r="AK1090">
            <v>13.12061928268651</v>
          </cell>
          <cell r="AL1090">
            <v>227</v>
          </cell>
          <cell r="AM1090">
            <v>3879</v>
          </cell>
          <cell r="AN1090">
            <v>0.30454668191975998</v>
          </cell>
          <cell r="AO1090">
            <v>3.879</v>
          </cell>
        </row>
        <row r="1091">
          <cell r="AE1091">
            <v>193900</v>
          </cell>
          <cell r="AF1091">
            <v>12</v>
          </cell>
          <cell r="AG1091">
            <v>0</v>
          </cell>
          <cell r="AH1091" t="str">
            <v>C</v>
          </cell>
          <cell r="AI1091" t="str">
            <v>RCP</v>
          </cell>
          <cell r="AJ1091" t="str">
            <v xml:space="preserve"> </v>
          </cell>
          <cell r="AK1091">
            <v>25.76361058777854</v>
          </cell>
          <cell r="AL1091">
            <v>124</v>
          </cell>
          <cell r="AM1091">
            <v>3776</v>
          </cell>
          <cell r="AN1091">
            <v>1.570043178060347</v>
          </cell>
          <cell r="AO1091">
            <v>3.7759999999999998</v>
          </cell>
        </row>
        <row r="1092">
          <cell r="AE1092">
            <v>196138</v>
          </cell>
          <cell r="AF1092">
            <v>24</v>
          </cell>
          <cell r="AG1092">
            <v>0</v>
          </cell>
          <cell r="AH1092" t="str">
            <v>C</v>
          </cell>
          <cell r="AI1092" t="str">
            <v>CMP</v>
          </cell>
          <cell r="AJ1092" t="str">
            <v xml:space="preserve"> </v>
          </cell>
          <cell r="AK1092">
            <v>37.794852556159441</v>
          </cell>
          <cell r="AL1092">
            <v>119</v>
          </cell>
          <cell r="AM1092">
            <v>3771</v>
          </cell>
          <cell r="AN1092">
            <v>1.8557537568534861</v>
          </cell>
          <cell r="AO1092">
            <v>3.7709999999999999</v>
          </cell>
        </row>
        <row r="1093">
          <cell r="AE1093">
            <v>137396</v>
          </cell>
          <cell r="AF1093">
            <v>30</v>
          </cell>
          <cell r="AG1093">
            <v>0</v>
          </cell>
          <cell r="AH1093" t="str">
            <v>C</v>
          </cell>
          <cell r="AI1093" t="str">
            <v>RCP</v>
          </cell>
          <cell r="AJ1093" t="str">
            <v xml:space="preserve"> </v>
          </cell>
          <cell r="AK1093">
            <v>55.54147424121949</v>
          </cell>
          <cell r="AL1093">
            <v>102</v>
          </cell>
          <cell r="AM1093">
            <v>3754</v>
          </cell>
          <cell r="AN1093">
            <v>2.729046391212524</v>
          </cell>
          <cell r="AO1093">
            <v>3.754</v>
          </cell>
        </row>
        <row r="1094">
          <cell r="AE1094">
            <v>202838</v>
          </cell>
          <cell r="AF1094">
            <v>15</v>
          </cell>
          <cell r="AG1094">
            <v>0</v>
          </cell>
          <cell r="AH1094" t="str">
            <v>C</v>
          </cell>
          <cell r="AI1094" t="str">
            <v>RCP</v>
          </cell>
          <cell r="AJ1094" t="str">
            <v xml:space="preserve"> </v>
          </cell>
          <cell r="AK1094">
            <v>5.9417651170915171</v>
          </cell>
          <cell r="AL1094">
            <v>136</v>
          </cell>
          <cell r="AM1094">
            <v>3788</v>
          </cell>
          <cell r="AN1094">
            <v>1.2834237559804511</v>
          </cell>
          <cell r="AO1094">
            <v>3.7879999999999998</v>
          </cell>
        </row>
        <row r="1095">
          <cell r="AE1095">
            <v>128126</v>
          </cell>
          <cell r="AF1095">
            <v>48</v>
          </cell>
          <cell r="AG1095">
            <v>0</v>
          </cell>
          <cell r="AH1095" t="str">
            <v>C</v>
          </cell>
          <cell r="AI1095" t="str">
            <v>CMP</v>
          </cell>
          <cell r="AJ1095" t="str">
            <v xml:space="preserve"> </v>
          </cell>
          <cell r="AK1095">
            <v>30.151569573197101</v>
          </cell>
          <cell r="AL1095">
            <v>147</v>
          </cell>
          <cell r="AM1095">
            <v>3799</v>
          </cell>
          <cell r="AN1095">
            <v>0.87872065412737721</v>
          </cell>
          <cell r="AO1095">
            <v>3.7989999999999999</v>
          </cell>
        </row>
        <row r="1096">
          <cell r="AE1096">
            <v>150600</v>
          </cell>
          <cell r="AF1096">
            <v>48</v>
          </cell>
          <cell r="AG1096">
            <v>0</v>
          </cell>
          <cell r="AH1096" t="str">
            <v>C</v>
          </cell>
          <cell r="AI1096" t="str">
            <v>RCP</v>
          </cell>
          <cell r="AJ1096" t="str">
            <v xml:space="preserve"> </v>
          </cell>
          <cell r="AK1096">
            <v>62.741679697609072</v>
          </cell>
          <cell r="AL1096">
            <v>125</v>
          </cell>
          <cell r="AM1096">
            <v>3777</v>
          </cell>
          <cell r="AN1096">
            <v>1.665560402025936</v>
          </cell>
          <cell r="AO1096">
            <v>3.7770000000000001</v>
          </cell>
        </row>
        <row r="1097">
          <cell r="AE1097">
            <v>117825</v>
          </cell>
          <cell r="AF1097">
            <v>15</v>
          </cell>
          <cell r="AG1097">
            <v>0</v>
          </cell>
          <cell r="AH1097" t="str">
            <v>C</v>
          </cell>
          <cell r="AI1097" t="str">
            <v>RCP</v>
          </cell>
          <cell r="AJ1097" t="str">
            <v xml:space="preserve"> </v>
          </cell>
          <cell r="AK1097">
            <v>166.26781843030909</v>
          </cell>
          <cell r="AL1097">
            <v>230</v>
          </cell>
          <cell r="AM1097">
            <v>3882</v>
          </cell>
          <cell r="AN1097">
            <v>0.30845112656265877</v>
          </cell>
          <cell r="AO1097">
            <v>3.8820000000000001</v>
          </cell>
        </row>
        <row r="1098">
          <cell r="AE1098">
            <v>157350</v>
          </cell>
          <cell r="AF1098">
            <v>12</v>
          </cell>
          <cell r="AG1098">
            <v>0</v>
          </cell>
          <cell r="AH1098" t="str">
            <v>C</v>
          </cell>
          <cell r="AI1098" t="str">
            <v>CMP</v>
          </cell>
          <cell r="AJ1098" t="str">
            <v xml:space="preserve"> </v>
          </cell>
          <cell r="AK1098">
            <v>19.96917500975297</v>
          </cell>
          <cell r="AL1098">
            <v>256</v>
          </cell>
          <cell r="AM1098">
            <v>3908</v>
          </cell>
          <cell r="AN1098">
            <v>0.19522223200021929</v>
          </cell>
          <cell r="AO1098">
            <v>3.9079999999999999</v>
          </cell>
        </row>
        <row r="1099">
          <cell r="AE1099">
            <v>187845</v>
          </cell>
          <cell r="AF1099">
            <v>0</v>
          </cell>
          <cell r="AG1099">
            <v>0</v>
          </cell>
          <cell r="AH1099" t="str">
            <v>Z</v>
          </cell>
          <cell r="AI1099" t="str">
            <v>RCP</v>
          </cell>
          <cell r="AJ1099" t="str">
            <v xml:space="preserve"> </v>
          </cell>
          <cell r="AK1099">
            <v>9.8678168261873953</v>
          </cell>
          <cell r="AL1099">
            <v>108</v>
          </cell>
          <cell r="AM1099">
            <v>3760</v>
          </cell>
          <cell r="AN1099">
            <v>2.6037787844648759</v>
          </cell>
          <cell r="AO1099">
            <v>3.76</v>
          </cell>
        </row>
        <row r="1100">
          <cell r="AE1100">
            <v>38076</v>
          </cell>
          <cell r="AF1100">
            <v>54</v>
          </cell>
          <cell r="AG1100">
            <v>0</v>
          </cell>
          <cell r="AH1100" t="str">
            <v>C</v>
          </cell>
          <cell r="AI1100" t="str">
            <v>CMP</v>
          </cell>
          <cell r="AJ1100" t="str">
            <v xml:space="preserve"> </v>
          </cell>
          <cell r="AK1100">
            <v>41.894481839006822</v>
          </cell>
          <cell r="AL1100">
            <v>153</v>
          </cell>
          <cell r="AM1100">
            <v>3805</v>
          </cell>
          <cell r="AN1100">
            <v>0.75933113873996216</v>
          </cell>
          <cell r="AO1100">
            <v>3.8050000000000002</v>
          </cell>
        </row>
        <row r="1101">
          <cell r="AE1101">
            <v>31039</v>
          </cell>
          <cell r="AF1101">
            <v>24</v>
          </cell>
          <cell r="AG1101">
            <v>0</v>
          </cell>
          <cell r="AH1101" t="str">
            <v>C</v>
          </cell>
          <cell r="AI1101" t="str">
            <v>RCP</v>
          </cell>
          <cell r="AJ1101" t="str">
            <v xml:space="preserve"> </v>
          </cell>
          <cell r="AK1101">
            <v>152.78501668262621</v>
          </cell>
          <cell r="AL1101">
            <v>268</v>
          </cell>
          <cell r="AM1101">
            <v>3920</v>
          </cell>
          <cell r="AN1101">
            <v>0.1721800089660859</v>
          </cell>
          <cell r="AO1101">
            <v>3.92</v>
          </cell>
        </row>
        <row r="1102">
          <cell r="AE1102">
            <v>58088</v>
          </cell>
          <cell r="AF1102">
            <v>18</v>
          </cell>
          <cell r="AG1102">
            <v>0</v>
          </cell>
          <cell r="AH1102" t="str">
            <v>C</v>
          </cell>
          <cell r="AI1102" t="str">
            <v>RCP</v>
          </cell>
          <cell r="AJ1102" t="str">
            <v xml:space="preserve"> </v>
          </cell>
          <cell r="AK1102">
            <v>25.74391072815726</v>
          </cell>
          <cell r="AL1102">
            <v>109</v>
          </cell>
          <cell r="AM1102">
            <v>3761</v>
          </cell>
          <cell r="AN1102">
            <v>2.5459960086837068</v>
          </cell>
          <cell r="AO1102">
            <v>3.7610000000000001</v>
          </cell>
        </row>
        <row r="1103">
          <cell r="AE1103">
            <v>198286</v>
          </cell>
          <cell r="AF1103">
            <v>15</v>
          </cell>
          <cell r="AG1103">
            <v>0</v>
          </cell>
          <cell r="AH1103" t="str">
            <v>C</v>
          </cell>
          <cell r="AI1103" t="str">
            <v>RCP</v>
          </cell>
          <cell r="AJ1103" t="str">
            <v xml:space="preserve"> </v>
          </cell>
          <cell r="AK1103">
            <v>87.737363325162562</v>
          </cell>
          <cell r="AL1103">
            <v>42</v>
          </cell>
          <cell r="AM1103">
            <v>3694</v>
          </cell>
          <cell r="AN1103">
            <v>2.099638798856835</v>
          </cell>
          <cell r="AO1103">
            <v>3.694</v>
          </cell>
        </row>
        <row r="1104">
          <cell r="AE1104">
            <v>76515</v>
          </cell>
          <cell r="AF1104">
            <v>36</v>
          </cell>
          <cell r="AG1104">
            <v>0</v>
          </cell>
          <cell r="AH1104" t="str">
            <v>C</v>
          </cell>
          <cell r="AI1104" t="str">
            <v>RCP</v>
          </cell>
          <cell r="AJ1104" t="str">
            <v xml:space="preserve"> </v>
          </cell>
          <cell r="AK1104">
            <v>98.389795988645204</v>
          </cell>
          <cell r="AL1104">
            <v>99</v>
          </cell>
          <cell r="AM1104">
            <v>3751</v>
          </cell>
          <cell r="AN1104">
            <v>2.9108103654066668</v>
          </cell>
          <cell r="AO1104">
            <v>3.7509999999999999</v>
          </cell>
        </row>
        <row r="1105">
          <cell r="AE1105">
            <v>79400</v>
          </cell>
          <cell r="AF1105">
            <v>54</v>
          </cell>
          <cell r="AG1105">
            <v>0</v>
          </cell>
          <cell r="AH1105" t="str">
            <v>C</v>
          </cell>
          <cell r="AI1105" t="str">
            <v>RCP</v>
          </cell>
          <cell r="AJ1105" t="str">
            <v xml:space="preserve"> </v>
          </cell>
          <cell r="AK1105">
            <v>27.040839076893018</v>
          </cell>
          <cell r="AL1105">
            <v>154</v>
          </cell>
          <cell r="AM1105">
            <v>3806</v>
          </cell>
          <cell r="AN1105">
            <v>0.63252003167667681</v>
          </cell>
          <cell r="AO1105">
            <v>3.806</v>
          </cell>
        </row>
        <row r="1106">
          <cell r="AE1106">
            <v>100608</v>
          </cell>
          <cell r="AF1106">
            <v>30</v>
          </cell>
          <cell r="AG1106">
            <v>0</v>
          </cell>
          <cell r="AH1106" t="str">
            <v>C</v>
          </cell>
          <cell r="AI1106" t="str">
            <v>RCP</v>
          </cell>
          <cell r="AJ1106" t="str">
            <v xml:space="preserve"> </v>
          </cell>
          <cell r="AK1106">
            <v>187.9822389880143</v>
          </cell>
          <cell r="AL1106">
            <v>54</v>
          </cell>
          <cell r="AM1106">
            <v>3706</v>
          </cell>
          <cell r="AN1106">
            <v>2.4649160115482212</v>
          </cell>
          <cell r="AO1106">
            <v>3.706</v>
          </cell>
        </row>
        <row r="1107">
          <cell r="AE1107">
            <v>178196</v>
          </cell>
          <cell r="AF1107">
            <v>18</v>
          </cell>
          <cell r="AG1107">
            <v>0</v>
          </cell>
          <cell r="AH1107" t="str">
            <v>C</v>
          </cell>
          <cell r="AI1107" t="str">
            <v>PE</v>
          </cell>
          <cell r="AJ1107" t="str">
            <v xml:space="preserve"> </v>
          </cell>
          <cell r="AK1107">
            <v>143.88138169237271</v>
          </cell>
          <cell r="AL1107">
            <v>65</v>
          </cell>
          <cell r="AM1107">
            <v>3717</v>
          </cell>
          <cell r="AN1107">
            <v>2.7384523107701342</v>
          </cell>
          <cell r="AO1107">
            <v>3.7170000000000001</v>
          </cell>
        </row>
        <row r="1108">
          <cell r="AE1108">
            <v>66584</v>
          </cell>
          <cell r="AF1108">
            <v>15</v>
          </cell>
          <cell r="AG1108">
            <v>0</v>
          </cell>
          <cell r="AH1108" t="str">
            <v>C</v>
          </cell>
          <cell r="AI1108" t="str">
            <v>XXX</v>
          </cell>
          <cell r="AJ1108" t="str">
            <v xml:space="preserve"> </v>
          </cell>
          <cell r="AK1108">
            <v>183.23401794799111</v>
          </cell>
          <cell r="AL1108">
            <v>107</v>
          </cell>
          <cell r="AM1108">
            <v>3759</v>
          </cell>
          <cell r="AN1108">
            <v>2.5412158446015209</v>
          </cell>
          <cell r="AO1108">
            <v>3.7589999999999999</v>
          </cell>
        </row>
        <row r="1109">
          <cell r="AE1109">
            <v>147104</v>
          </cell>
          <cell r="AF1109">
            <v>30</v>
          </cell>
          <cell r="AG1109">
            <v>0</v>
          </cell>
          <cell r="AH1109" t="str">
            <v>C</v>
          </cell>
          <cell r="AI1109" t="str">
            <v>CMP</v>
          </cell>
          <cell r="AJ1109" t="str">
            <v xml:space="preserve"> </v>
          </cell>
          <cell r="AK1109">
            <v>92.37940301081214</v>
          </cell>
          <cell r="AL1109">
            <v>169</v>
          </cell>
          <cell r="AM1109">
            <v>3821</v>
          </cell>
          <cell r="AN1109">
            <v>0.57004891743997632</v>
          </cell>
          <cell r="AO1109">
            <v>3.8210000000000002</v>
          </cell>
        </row>
        <row r="1110">
          <cell r="AE1110">
            <v>207019</v>
          </cell>
          <cell r="AF1110">
            <v>15</v>
          </cell>
          <cell r="AG1110">
            <v>0</v>
          </cell>
          <cell r="AH1110" t="str">
            <v>C</v>
          </cell>
          <cell r="AI1110" t="str">
            <v>RCP</v>
          </cell>
          <cell r="AJ1110" t="str">
            <v xml:space="preserve"> </v>
          </cell>
          <cell r="AK1110">
            <v>177.87610583850389</v>
          </cell>
          <cell r="AL1110">
            <v>196</v>
          </cell>
          <cell r="AM1110">
            <v>3848</v>
          </cell>
          <cell r="AN1110">
            <v>0.4529155782398675</v>
          </cell>
          <cell r="AO1110">
            <v>3.8479999999999999</v>
          </cell>
        </row>
        <row r="1111">
          <cell r="AE1111">
            <v>20237</v>
          </cell>
          <cell r="AF1111">
            <v>18</v>
          </cell>
          <cell r="AG1111">
            <v>0</v>
          </cell>
          <cell r="AH1111" t="str">
            <v>C</v>
          </cell>
          <cell r="AI1111" t="str">
            <v>RCP</v>
          </cell>
          <cell r="AJ1111" t="str">
            <v xml:space="preserve"> </v>
          </cell>
          <cell r="AK1111">
            <v>92.1695573181849</v>
          </cell>
          <cell r="AL1111">
            <v>174</v>
          </cell>
          <cell r="AM1111">
            <v>3826</v>
          </cell>
          <cell r="AN1111">
            <v>0.6129978084790082</v>
          </cell>
          <cell r="AO1111">
            <v>3.8260000000000001</v>
          </cell>
        </row>
        <row r="1112">
          <cell r="AE1112">
            <v>74146</v>
          </cell>
          <cell r="AF1112">
            <v>18</v>
          </cell>
          <cell r="AG1112">
            <v>0</v>
          </cell>
          <cell r="AH1112" t="str">
            <v>C</v>
          </cell>
          <cell r="AI1112" t="str">
            <v>RCP</v>
          </cell>
          <cell r="AJ1112" t="str">
            <v xml:space="preserve"> </v>
          </cell>
          <cell r="AK1112">
            <v>73.454608258996672</v>
          </cell>
          <cell r="AL1112">
            <v>138</v>
          </cell>
          <cell r="AM1112">
            <v>3790</v>
          </cell>
          <cell r="AN1112">
            <v>1.251563274171102</v>
          </cell>
          <cell r="AO1112">
            <v>3.79</v>
          </cell>
        </row>
        <row r="1113">
          <cell r="AE1113">
            <v>21754</v>
          </cell>
          <cell r="AF1113">
            <v>24</v>
          </cell>
          <cell r="AG1113">
            <v>0</v>
          </cell>
          <cell r="AH1113" t="str">
            <v>C</v>
          </cell>
          <cell r="AI1113" t="str">
            <v>RCP</v>
          </cell>
          <cell r="AJ1113" t="str">
            <v xml:space="preserve"> </v>
          </cell>
          <cell r="AK1113">
            <v>163.2439156535219</v>
          </cell>
          <cell r="AL1113">
            <v>135</v>
          </cell>
          <cell r="AM1113">
            <v>3787</v>
          </cell>
          <cell r="AN1113">
            <v>1.336885814076429</v>
          </cell>
          <cell r="AO1113">
            <v>3.7869999999999999</v>
          </cell>
        </row>
        <row r="1114">
          <cell r="AE1114">
            <v>49787</v>
          </cell>
          <cell r="AF1114">
            <v>15</v>
          </cell>
          <cell r="AG1114">
            <v>0</v>
          </cell>
          <cell r="AH1114" t="str">
            <v>C</v>
          </cell>
          <cell r="AI1114" t="str">
            <v>RCP</v>
          </cell>
          <cell r="AJ1114" t="str">
            <v xml:space="preserve"> </v>
          </cell>
          <cell r="AK1114">
            <v>196.52775235135911</v>
          </cell>
          <cell r="AL1114">
            <v>52</v>
          </cell>
          <cell r="AM1114">
            <v>3704</v>
          </cell>
          <cell r="AN1114">
            <v>2.4689217160068919</v>
          </cell>
          <cell r="AO1114">
            <v>3.7040000000000002</v>
          </cell>
        </row>
        <row r="1115">
          <cell r="AE1115">
            <v>16229</v>
          </cell>
          <cell r="AF1115">
            <v>72</v>
          </cell>
          <cell r="AG1115">
            <v>0</v>
          </cell>
          <cell r="AH1115" t="str">
            <v>C</v>
          </cell>
          <cell r="AI1115" t="str">
            <v>CMP</v>
          </cell>
          <cell r="AJ1115" t="str">
            <v xml:space="preserve"> </v>
          </cell>
          <cell r="AK1115">
            <v>118.5856809884061</v>
          </cell>
          <cell r="AL1115">
            <v>141</v>
          </cell>
          <cell r="AM1115">
            <v>3793</v>
          </cell>
          <cell r="AN1115">
            <v>1.1236244671279889</v>
          </cell>
          <cell r="AO1115">
            <v>3.7930000000000001</v>
          </cell>
        </row>
        <row r="1116">
          <cell r="AE1116">
            <v>11384</v>
          </cell>
          <cell r="AF1116">
            <v>18</v>
          </cell>
          <cell r="AG1116">
            <v>0</v>
          </cell>
          <cell r="AH1116" t="str">
            <v>C</v>
          </cell>
          <cell r="AI1116" t="str">
            <v>RCP</v>
          </cell>
          <cell r="AJ1116" t="str">
            <v xml:space="preserve"> </v>
          </cell>
          <cell r="AK1116">
            <v>12.91219226727735</v>
          </cell>
          <cell r="AL1116">
            <v>53</v>
          </cell>
          <cell r="AM1116">
            <v>3705</v>
          </cell>
          <cell r="AN1116">
            <v>2.3797356888231169</v>
          </cell>
          <cell r="AO1116">
            <v>3.7050000000000001</v>
          </cell>
        </row>
        <row r="1117">
          <cell r="AE1117">
            <v>187867</v>
          </cell>
          <cell r="AF1117">
            <v>0</v>
          </cell>
          <cell r="AG1117">
            <v>0</v>
          </cell>
          <cell r="AH1117" t="str">
            <v xml:space="preserve"> </v>
          </cell>
          <cell r="AI1117" t="str">
            <v xml:space="preserve"> </v>
          </cell>
          <cell r="AJ1117" t="str">
            <v xml:space="preserve"> </v>
          </cell>
          <cell r="AK1117">
            <v>115.0402858237446</v>
          </cell>
          <cell r="AL1117">
            <v>100</v>
          </cell>
          <cell r="AM1117">
            <v>3752</v>
          </cell>
          <cell r="AN1117">
            <v>2.8648928018936841</v>
          </cell>
          <cell r="AO1117">
            <v>3.7519999999999998</v>
          </cell>
        </row>
        <row r="1118">
          <cell r="AE1118">
            <v>166202</v>
          </cell>
          <cell r="AF1118">
            <v>15</v>
          </cell>
          <cell r="AG1118">
            <v>0</v>
          </cell>
          <cell r="AH1118" t="str">
            <v>C</v>
          </cell>
          <cell r="AI1118" t="str">
            <v>RCP</v>
          </cell>
          <cell r="AJ1118" t="str">
            <v xml:space="preserve"> </v>
          </cell>
          <cell r="AK1118">
            <v>31.213405138364362</v>
          </cell>
          <cell r="AL1118">
            <v>143</v>
          </cell>
          <cell r="AM1118">
            <v>3795</v>
          </cell>
          <cell r="AN1118">
            <v>1.034587535162292</v>
          </cell>
          <cell r="AO1118">
            <v>3.7949999999999999</v>
          </cell>
        </row>
        <row r="1119">
          <cell r="AE1119">
            <v>73978</v>
          </cell>
          <cell r="AF1119">
            <v>60</v>
          </cell>
          <cell r="AG1119">
            <v>0</v>
          </cell>
          <cell r="AH1119" t="str">
            <v>C</v>
          </cell>
          <cell r="AI1119" t="str">
            <v>RCP</v>
          </cell>
          <cell r="AJ1119" t="str">
            <v xml:space="preserve"> </v>
          </cell>
          <cell r="AK1119">
            <v>114.4870691970705</v>
          </cell>
          <cell r="AL1119">
            <v>20</v>
          </cell>
          <cell r="AM1119">
            <v>3672</v>
          </cell>
          <cell r="AN1119">
            <v>0.98596197899855487</v>
          </cell>
          <cell r="AO1119">
            <v>3.6720000000000002</v>
          </cell>
        </row>
        <row r="1120">
          <cell r="AE1120">
            <v>12937</v>
          </cell>
          <cell r="AF1120">
            <v>54</v>
          </cell>
          <cell r="AG1120">
            <v>0</v>
          </cell>
          <cell r="AH1120" t="str">
            <v>C</v>
          </cell>
          <cell r="AI1120" t="str">
            <v>RCP</v>
          </cell>
          <cell r="AJ1120" t="str">
            <v xml:space="preserve"> </v>
          </cell>
          <cell r="AK1120">
            <v>37.555683732674233</v>
          </cell>
          <cell r="AL1120">
            <v>231</v>
          </cell>
          <cell r="AM1120">
            <v>3883</v>
          </cell>
          <cell r="AN1120">
            <v>0.27721556943981801</v>
          </cell>
          <cell r="AO1120">
            <v>3.883</v>
          </cell>
        </row>
        <row r="1121">
          <cell r="AE1121">
            <v>53687</v>
          </cell>
          <cell r="AF1121">
            <v>15</v>
          </cell>
          <cell r="AG1121">
            <v>0</v>
          </cell>
          <cell r="AH1121" t="str">
            <v>C</v>
          </cell>
          <cell r="AI1121" t="str">
            <v>RCP</v>
          </cell>
          <cell r="AJ1121" t="str">
            <v xml:space="preserve"> </v>
          </cell>
          <cell r="AK1121">
            <v>135.49408307886901</v>
          </cell>
          <cell r="AL1121">
            <v>84</v>
          </cell>
          <cell r="AM1121">
            <v>3736</v>
          </cell>
          <cell r="AN1121">
            <v>2.9541252272513501</v>
          </cell>
          <cell r="AO1121">
            <v>3.7360000000000002</v>
          </cell>
        </row>
        <row r="1122">
          <cell r="AE1122">
            <v>196362</v>
          </cell>
          <cell r="AF1122">
            <v>15</v>
          </cell>
          <cell r="AG1122">
            <v>0</v>
          </cell>
          <cell r="AH1122" t="str">
            <v>C</v>
          </cell>
          <cell r="AI1122" t="str">
            <v>RCP</v>
          </cell>
          <cell r="AJ1122" t="str">
            <v xml:space="preserve"> </v>
          </cell>
          <cell r="AK1122">
            <v>32.515956343697503</v>
          </cell>
          <cell r="AL1122">
            <v>49</v>
          </cell>
          <cell r="AM1122">
            <v>3701</v>
          </cell>
          <cell r="AN1122">
            <v>2.4224144525306759</v>
          </cell>
          <cell r="AO1122">
            <v>3.7010000000000001</v>
          </cell>
        </row>
        <row r="1123">
          <cell r="AE1123">
            <v>176334</v>
          </cell>
          <cell r="AF1123">
            <v>0</v>
          </cell>
          <cell r="AG1123">
            <v>0</v>
          </cell>
          <cell r="AH1123" t="str">
            <v>R</v>
          </cell>
          <cell r="AI1123" t="str">
            <v>RCP</v>
          </cell>
          <cell r="AJ1123" t="str">
            <v xml:space="preserve"> </v>
          </cell>
          <cell r="AK1123">
            <v>5.7447616509173534</v>
          </cell>
          <cell r="AL1123">
            <v>73</v>
          </cell>
          <cell r="AM1123">
            <v>3725</v>
          </cell>
          <cell r="AN1123">
            <v>2.4778226791549769</v>
          </cell>
          <cell r="AO1123">
            <v>3.7250000000000001</v>
          </cell>
        </row>
        <row r="1124">
          <cell r="AE1124">
            <v>185415</v>
          </cell>
          <cell r="AF1124">
            <v>30</v>
          </cell>
          <cell r="AG1124">
            <v>0</v>
          </cell>
          <cell r="AH1124" t="str">
            <v>C</v>
          </cell>
          <cell r="AI1124" t="str">
            <v>RCP</v>
          </cell>
          <cell r="AJ1124" t="str">
            <v xml:space="preserve"> </v>
          </cell>
          <cell r="AK1124">
            <v>37.01463427697319</v>
          </cell>
          <cell r="AL1124">
            <v>59</v>
          </cell>
          <cell r="AM1124">
            <v>3711</v>
          </cell>
          <cell r="AN1124">
            <v>2.4661176473364952</v>
          </cell>
          <cell r="AO1124">
            <v>3.7109999999999999</v>
          </cell>
        </row>
        <row r="1125">
          <cell r="AE1125">
            <v>126808</v>
          </cell>
          <cell r="AF1125">
            <v>24</v>
          </cell>
          <cell r="AG1125">
            <v>0</v>
          </cell>
          <cell r="AH1125" t="str">
            <v>C</v>
          </cell>
          <cell r="AI1125" t="str">
            <v>RCP</v>
          </cell>
          <cell r="AJ1125" t="str">
            <v xml:space="preserve"> </v>
          </cell>
          <cell r="AK1125">
            <v>116.99155322240679</v>
          </cell>
          <cell r="AL1125">
            <v>20</v>
          </cell>
          <cell r="AM1125">
            <v>3672</v>
          </cell>
          <cell r="AN1125">
            <v>0.98596197899855487</v>
          </cell>
          <cell r="AO1125">
            <v>3.6720000000000002</v>
          </cell>
        </row>
        <row r="1126">
          <cell r="AE1126">
            <v>79922</v>
          </cell>
          <cell r="AF1126">
            <v>18</v>
          </cell>
          <cell r="AG1126">
            <v>0</v>
          </cell>
          <cell r="AH1126" t="str">
            <v>C</v>
          </cell>
          <cell r="AI1126" t="str">
            <v>RCP</v>
          </cell>
          <cell r="AJ1126" t="str">
            <v xml:space="preserve"> </v>
          </cell>
          <cell r="AK1126">
            <v>25.259416164263019</v>
          </cell>
          <cell r="AL1126">
            <v>99</v>
          </cell>
          <cell r="AM1126">
            <v>3751</v>
          </cell>
          <cell r="AN1126">
            <v>2.9108103654066668</v>
          </cell>
          <cell r="AO1126">
            <v>3.7509999999999999</v>
          </cell>
        </row>
        <row r="1127">
          <cell r="AE1127">
            <v>200529</v>
          </cell>
          <cell r="AF1127">
            <v>18</v>
          </cell>
          <cell r="AG1127">
            <v>0</v>
          </cell>
          <cell r="AH1127" t="str">
            <v>C</v>
          </cell>
          <cell r="AI1127" t="str">
            <v>RCP</v>
          </cell>
          <cell r="AJ1127" t="str">
            <v xml:space="preserve"> </v>
          </cell>
          <cell r="AK1127">
            <v>37.477706975519411</v>
          </cell>
          <cell r="AL1127">
            <v>49</v>
          </cell>
          <cell r="AM1127">
            <v>3701</v>
          </cell>
          <cell r="AN1127">
            <v>2.4224144525306759</v>
          </cell>
          <cell r="AO1127">
            <v>3.7010000000000001</v>
          </cell>
        </row>
        <row r="1128">
          <cell r="AE1128">
            <v>26899</v>
          </cell>
          <cell r="AF1128">
            <v>72</v>
          </cell>
          <cell r="AG1128">
            <v>0</v>
          </cell>
          <cell r="AH1128" t="str">
            <v>C</v>
          </cell>
          <cell r="AI1128" t="str">
            <v>CMP</v>
          </cell>
          <cell r="AJ1128" t="str">
            <v xml:space="preserve"> </v>
          </cell>
          <cell r="AK1128">
            <v>75.531585316170322</v>
          </cell>
          <cell r="AL1128">
            <v>233</v>
          </cell>
          <cell r="AM1128">
            <v>3885</v>
          </cell>
          <cell r="AN1128">
            <v>0.25378890160106948</v>
          </cell>
          <cell r="AO1128">
            <v>3.8849999999999998</v>
          </cell>
        </row>
        <row r="1129">
          <cell r="AE1129">
            <v>127454</v>
          </cell>
          <cell r="AF1129">
            <v>48</v>
          </cell>
          <cell r="AG1129">
            <v>0</v>
          </cell>
          <cell r="AH1129" t="str">
            <v>C</v>
          </cell>
          <cell r="AI1129" t="str">
            <v>RCP</v>
          </cell>
          <cell r="AJ1129" t="str">
            <v xml:space="preserve"> </v>
          </cell>
          <cell r="AK1129">
            <v>19.065878725171409</v>
          </cell>
          <cell r="AL1129">
            <v>131</v>
          </cell>
          <cell r="AM1129">
            <v>3783</v>
          </cell>
          <cell r="AN1129">
            <v>1.3658284572784021</v>
          </cell>
          <cell r="AO1129">
            <v>3.7829999999999999</v>
          </cell>
        </row>
        <row r="1130">
          <cell r="AE1130">
            <v>151829</v>
          </cell>
          <cell r="AF1130">
            <v>15</v>
          </cell>
          <cell r="AG1130">
            <v>0</v>
          </cell>
          <cell r="AH1130" t="str">
            <v>C</v>
          </cell>
          <cell r="AI1130" t="str">
            <v>RCP</v>
          </cell>
          <cell r="AJ1130" t="str">
            <v xml:space="preserve"> </v>
          </cell>
          <cell r="AK1130">
            <v>172.4921079463673</v>
          </cell>
          <cell r="AL1130">
            <v>102</v>
          </cell>
          <cell r="AM1130">
            <v>3754</v>
          </cell>
          <cell r="AN1130">
            <v>2.729046391212524</v>
          </cell>
          <cell r="AO1130">
            <v>3.754</v>
          </cell>
        </row>
        <row r="1131">
          <cell r="AE1131">
            <v>96674</v>
          </cell>
          <cell r="AF1131">
            <v>54</v>
          </cell>
          <cell r="AG1131">
            <v>0</v>
          </cell>
          <cell r="AH1131" t="str">
            <v>C</v>
          </cell>
          <cell r="AI1131" t="str">
            <v>RCP</v>
          </cell>
          <cell r="AJ1131" t="str">
            <v xml:space="preserve"> </v>
          </cell>
          <cell r="AK1131">
            <v>48.229969533326823</v>
          </cell>
          <cell r="AL1131">
            <v>242</v>
          </cell>
          <cell r="AM1131">
            <v>3894</v>
          </cell>
          <cell r="AN1131">
            <v>0.24207556768078581</v>
          </cell>
          <cell r="AO1131">
            <v>3.8940000000000001</v>
          </cell>
        </row>
        <row r="1132">
          <cell r="AE1132">
            <v>82561</v>
          </cell>
          <cell r="AF1132">
            <v>15</v>
          </cell>
          <cell r="AG1132">
            <v>0</v>
          </cell>
          <cell r="AH1132" t="str">
            <v>C</v>
          </cell>
          <cell r="AI1132" t="str">
            <v>RCP</v>
          </cell>
          <cell r="AJ1132" t="str">
            <v xml:space="preserve"> </v>
          </cell>
          <cell r="AK1132">
            <v>22.272405937681789</v>
          </cell>
          <cell r="AL1132">
            <v>117</v>
          </cell>
          <cell r="AM1132">
            <v>3769</v>
          </cell>
          <cell r="AN1132">
            <v>2.0039480879699201</v>
          </cell>
          <cell r="AO1132">
            <v>3.7690000000000001</v>
          </cell>
        </row>
        <row r="1133">
          <cell r="AE1133">
            <v>137053</v>
          </cell>
          <cell r="AF1133">
            <v>36</v>
          </cell>
          <cell r="AG1133">
            <v>0</v>
          </cell>
          <cell r="AH1133" t="str">
            <v>C</v>
          </cell>
          <cell r="AI1133" t="str">
            <v>RCP</v>
          </cell>
          <cell r="AJ1133" t="str">
            <v xml:space="preserve"> </v>
          </cell>
          <cell r="AK1133">
            <v>10.424486657358401</v>
          </cell>
          <cell r="AL1133">
            <v>125</v>
          </cell>
          <cell r="AM1133">
            <v>3777</v>
          </cell>
          <cell r="AN1133">
            <v>1.665560402025936</v>
          </cell>
          <cell r="AO1133">
            <v>3.7770000000000001</v>
          </cell>
        </row>
        <row r="1134">
          <cell r="AE1134">
            <v>89663</v>
          </cell>
          <cell r="AF1134">
            <v>15</v>
          </cell>
          <cell r="AG1134">
            <v>0</v>
          </cell>
          <cell r="AH1134" t="str">
            <v>C</v>
          </cell>
          <cell r="AI1134" t="str">
            <v>RCP</v>
          </cell>
          <cell r="AJ1134" t="str">
            <v xml:space="preserve"> </v>
          </cell>
          <cell r="AK1134">
            <v>31.046568292065171</v>
          </cell>
          <cell r="AL1134">
            <v>142</v>
          </cell>
          <cell r="AM1134">
            <v>3794</v>
          </cell>
          <cell r="AN1134">
            <v>1.0306401601754891</v>
          </cell>
          <cell r="AO1134">
            <v>3.794</v>
          </cell>
        </row>
        <row r="1135">
          <cell r="AE1135">
            <v>143535</v>
          </cell>
          <cell r="AF1135">
            <v>18</v>
          </cell>
          <cell r="AG1135">
            <v>0</v>
          </cell>
          <cell r="AH1135" t="str">
            <v>C</v>
          </cell>
          <cell r="AI1135" t="str">
            <v>RCP</v>
          </cell>
          <cell r="AJ1135" t="str">
            <v xml:space="preserve"> </v>
          </cell>
          <cell r="AK1135">
            <v>192.7472062592926</v>
          </cell>
          <cell r="AL1135">
            <v>80</v>
          </cell>
          <cell r="AM1135">
            <v>3732</v>
          </cell>
          <cell r="AN1135">
            <v>2.8455627137493171</v>
          </cell>
          <cell r="AO1135">
            <v>3.7320000000000002</v>
          </cell>
        </row>
        <row r="1136">
          <cell r="AE1136">
            <v>172626</v>
          </cell>
          <cell r="AF1136">
            <v>15</v>
          </cell>
          <cell r="AG1136">
            <v>0</v>
          </cell>
          <cell r="AH1136" t="str">
            <v>C</v>
          </cell>
          <cell r="AI1136" t="str">
            <v>RCP</v>
          </cell>
          <cell r="AJ1136" t="str">
            <v xml:space="preserve"> </v>
          </cell>
          <cell r="AK1136">
            <v>21.906840299899571</v>
          </cell>
          <cell r="AL1136">
            <v>130</v>
          </cell>
          <cell r="AM1136">
            <v>3782</v>
          </cell>
          <cell r="AN1136">
            <v>1.5593370332794469</v>
          </cell>
          <cell r="AO1136">
            <v>3.782</v>
          </cell>
        </row>
        <row r="1137">
          <cell r="AE1137">
            <v>20239</v>
          </cell>
          <cell r="AF1137">
            <v>15</v>
          </cell>
          <cell r="AG1137">
            <v>0</v>
          </cell>
          <cell r="AH1137" t="str">
            <v>C</v>
          </cell>
          <cell r="AI1137" t="str">
            <v>PE</v>
          </cell>
          <cell r="AJ1137" t="str">
            <v xml:space="preserve"> </v>
          </cell>
          <cell r="AK1137">
            <v>90.051976954653384</v>
          </cell>
          <cell r="AL1137">
            <v>100</v>
          </cell>
          <cell r="AM1137">
            <v>3752</v>
          </cell>
          <cell r="AN1137">
            <v>2.8648928018936841</v>
          </cell>
          <cell r="AO1137">
            <v>3.7519999999999998</v>
          </cell>
        </row>
        <row r="1138">
          <cell r="AE1138">
            <v>137524</v>
          </cell>
          <cell r="AF1138">
            <v>60</v>
          </cell>
          <cell r="AG1138">
            <v>0</v>
          </cell>
          <cell r="AH1138" t="str">
            <v>C</v>
          </cell>
          <cell r="AI1138" t="str">
            <v>RCP</v>
          </cell>
          <cell r="AJ1138" t="str">
            <v xml:space="preserve"> </v>
          </cell>
          <cell r="AK1138">
            <v>43.879821379562927</v>
          </cell>
          <cell r="AL1138">
            <v>249</v>
          </cell>
          <cell r="AM1138">
            <v>3901</v>
          </cell>
          <cell r="AN1138">
            <v>0.17960445343999251</v>
          </cell>
          <cell r="AO1138">
            <v>3.9009999999999998</v>
          </cell>
        </row>
        <row r="1139">
          <cell r="AE1139">
            <v>127409</v>
          </cell>
          <cell r="AF1139">
            <v>90</v>
          </cell>
          <cell r="AG1139">
            <v>0</v>
          </cell>
          <cell r="AH1139" t="str">
            <v>C</v>
          </cell>
          <cell r="AI1139" t="str">
            <v>CMP</v>
          </cell>
          <cell r="AJ1139" t="str">
            <v xml:space="preserve"> </v>
          </cell>
          <cell r="AK1139">
            <v>128.49250257756341</v>
          </cell>
          <cell r="AL1139">
            <v>141</v>
          </cell>
          <cell r="AM1139">
            <v>3793</v>
          </cell>
          <cell r="AN1139">
            <v>1.1236244671279889</v>
          </cell>
          <cell r="AO1139">
            <v>3.7930000000000001</v>
          </cell>
        </row>
        <row r="1140">
          <cell r="AE1140">
            <v>37982</v>
          </cell>
          <cell r="AF1140">
            <v>36</v>
          </cell>
          <cell r="AG1140">
            <v>0</v>
          </cell>
          <cell r="AH1140" t="str">
            <v>C</v>
          </cell>
          <cell r="AI1140" t="str">
            <v>RCP</v>
          </cell>
          <cell r="AJ1140" t="str">
            <v xml:space="preserve"> </v>
          </cell>
          <cell r="AK1140">
            <v>171.95061267060461</v>
          </cell>
          <cell r="AL1140">
            <v>81</v>
          </cell>
          <cell r="AM1140">
            <v>3733</v>
          </cell>
          <cell r="AN1140">
            <v>2.9485703900706728</v>
          </cell>
          <cell r="AO1140">
            <v>3.7330000000000001</v>
          </cell>
        </row>
        <row r="1141">
          <cell r="AE1141">
            <v>78573</v>
          </cell>
          <cell r="AF1141">
            <v>36</v>
          </cell>
          <cell r="AG1141">
            <v>0</v>
          </cell>
          <cell r="AH1141" t="str">
            <v>C</v>
          </cell>
          <cell r="AI1141" t="str">
            <v>RCP</v>
          </cell>
          <cell r="AJ1141" t="str">
            <v xml:space="preserve"> </v>
          </cell>
          <cell r="AK1141">
            <v>95.983312190586375</v>
          </cell>
          <cell r="AL1141">
            <v>68</v>
          </cell>
          <cell r="AM1141">
            <v>3720</v>
          </cell>
          <cell r="AN1141">
            <v>2.8463563107055538</v>
          </cell>
          <cell r="AO1141">
            <v>3.72</v>
          </cell>
        </row>
        <row r="1142">
          <cell r="AE1142">
            <v>127455</v>
          </cell>
          <cell r="AF1142">
            <v>48</v>
          </cell>
          <cell r="AG1142">
            <v>0</v>
          </cell>
          <cell r="AH1142" t="str">
            <v>C</v>
          </cell>
          <cell r="AI1142" t="str">
            <v>RCP</v>
          </cell>
          <cell r="AJ1142" t="str">
            <v xml:space="preserve"> </v>
          </cell>
          <cell r="AK1142">
            <v>25.458388677696949</v>
          </cell>
          <cell r="AL1142">
            <v>131</v>
          </cell>
          <cell r="AM1142">
            <v>3783</v>
          </cell>
          <cell r="AN1142">
            <v>1.3658284572784021</v>
          </cell>
          <cell r="AO1142">
            <v>3.7829999999999999</v>
          </cell>
        </row>
        <row r="1143">
          <cell r="AE1143">
            <v>76540</v>
          </cell>
          <cell r="AF1143">
            <v>24</v>
          </cell>
          <cell r="AG1143">
            <v>0</v>
          </cell>
          <cell r="AH1143" t="str">
            <v>C</v>
          </cell>
          <cell r="AI1143" t="str">
            <v>RCP</v>
          </cell>
          <cell r="AJ1143" t="str">
            <v xml:space="preserve"> </v>
          </cell>
          <cell r="AK1143">
            <v>57.76934874642248</v>
          </cell>
          <cell r="AL1143">
            <v>103</v>
          </cell>
          <cell r="AM1143">
            <v>3755</v>
          </cell>
          <cell r="AN1143">
            <v>2.6981476828029289</v>
          </cell>
          <cell r="AO1143">
            <v>3.7549999999999999</v>
          </cell>
        </row>
        <row r="1144">
          <cell r="AE1144">
            <v>197029</v>
          </cell>
          <cell r="AF1144">
            <v>15</v>
          </cell>
          <cell r="AG1144">
            <v>0</v>
          </cell>
          <cell r="AH1144" t="str">
            <v>C</v>
          </cell>
          <cell r="AI1144" t="str">
            <v>RCP</v>
          </cell>
          <cell r="AJ1144" t="str">
            <v xml:space="preserve"> </v>
          </cell>
          <cell r="AK1144">
            <v>112.373587861064</v>
          </cell>
          <cell r="AL1144">
            <v>203</v>
          </cell>
          <cell r="AM1144">
            <v>3855</v>
          </cell>
          <cell r="AN1144">
            <v>0.48805558000140081</v>
          </cell>
          <cell r="AO1144">
            <v>3.855</v>
          </cell>
        </row>
        <row r="1145">
          <cell r="AE1145">
            <v>154148</v>
          </cell>
          <cell r="AF1145">
            <v>42</v>
          </cell>
          <cell r="AG1145">
            <v>0</v>
          </cell>
          <cell r="AH1145" t="str">
            <v>C</v>
          </cell>
          <cell r="AI1145" t="str">
            <v>CMP</v>
          </cell>
          <cell r="AJ1145" t="str">
            <v xml:space="preserve"> </v>
          </cell>
          <cell r="AK1145">
            <v>174.41821155604171</v>
          </cell>
          <cell r="AL1145">
            <v>147</v>
          </cell>
          <cell r="AM1145">
            <v>3799</v>
          </cell>
          <cell r="AN1145">
            <v>0.87872065412737721</v>
          </cell>
          <cell r="AO1145">
            <v>3.7989999999999999</v>
          </cell>
        </row>
        <row r="1146">
          <cell r="AE1146">
            <v>191274</v>
          </cell>
          <cell r="AF1146">
            <v>12</v>
          </cell>
          <cell r="AG1146">
            <v>0</v>
          </cell>
          <cell r="AH1146" t="str">
            <v>C</v>
          </cell>
          <cell r="AI1146" t="str">
            <v>CMP</v>
          </cell>
          <cell r="AJ1146" t="str">
            <v xml:space="preserve"> </v>
          </cell>
          <cell r="AK1146">
            <v>30.23615819333445</v>
          </cell>
          <cell r="AL1146">
            <v>93</v>
          </cell>
          <cell r="AM1146">
            <v>3745</v>
          </cell>
          <cell r="AN1146">
            <v>2.7524299855522329</v>
          </cell>
          <cell r="AO1146">
            <v>3.7450000000000001</v>
          </cell>
        </row>
        <row r="1147">
          <cell r="AE1147">
            <v>158674</v>
          </cell>
          <cell r="AF1147">
            <v>15</v>
          </cell>
          <cell r="AG1147">
            <v>0</v>
          </cell>
          <cell r="AH1147" t="str">
            <v>C</v>
          </cell>
          <cell r="AI1147" t="str">
            <v>RCP</v>
          </cell>
          <cell r="AJ1147" t="str">
            <v xml:space="preserve"> </v>
          </cell>
          <cell r="AK1147">
            <v>27.680070124864681</v>
          </cell>
          <cell r="AL1147">
            <v>256</v>
          </cell>
          <cell r="AM1147">
            <v>3908</v>
          </cell>
          <cell r="AN1147">
            <v>0.19522223200021929</v>
          </cell>
          <cell r="AO1147">
            <v>3.9079999999999999</v>
          </cell>
        </row>
        <row r="1148">
          <cell r="AE1148">
            <v>112229</v>
          </cell>
          <cell r="AF1148">
            <v>18</v>
          </cell>
          <cell r="AG1148">
            <v>0</v>
          </cell>
          <cell r="AH1148" t="str">
            <v>C</v>
          </cell>
          <cell r="AI1148" t="str">
            <v>RCP</v>
          </cell>
          <cell r="AJ1148" t="str">
            <v xml:space="preserve"> </v>
          </cell>
          <cell r="AK1148">
            <v>131.1360529221929</v>
          </cell>
          <cell r="AL1148">
            <v>41</v>
          </cell>
          <cell r="AM1148">
            <v>3693</v>
          </cell>
          <cell r="AN1148">
            <v>1.8987247899973281</v>
          </cell>
          <cell r="AO1148">
            <v>3.6930000000000001</v>
          </cell>
        </row>
        <row r="1149">
          <cell r="AE1149">
            <v>34728</v>
          </cell>
          <cell r="AF1149">
            <v>18</v>
          </cell>
          <cell r="AG1149">
            <v>0</v>
          </cell>
          <cell r="AH1149" t="str">
            <v>C</v>
          </cell>
          <cell r="AI1149" t="str">
            <v>RCP</v>
          </cell>
          <cell r="AJ1149" t="str">
            <v xml:space="preserve"> </v>
          </cell>
          <cell r="AK1149">
            <v>447.0503682564846</v>
          </cell>
          <cell r="AL1149">
            <v>81</v>
          </cell>
          <cell r="AM1149">
            <v>3733</v>
          </cell>
          <cell r="AN1149">
            <v>2.9485703900706728</v>
          </cell>
          <cell r="AO1149">
            <v>3.7330000000000001</v>
          </cell>
        </row>
        <row r="1150">
          <cell r="AE1150">
            <v>150988</v>
          </cell>
          <cell r="AF1150">
            <v>36</v>
          </cell>
          <cell r="AG1150">
            <v>0</v>
          </cell>
          <cell r="AH1150" t="str">
            <v>C</v>
          </cell>
          <cell r="AI1150" t="str">
            <v>RCP</v>
          </cell>
          <cell r="AJ1150" t="str">
            <v xml:space="preserve"> </v>
          </cell>
          <cell r="AK1150">
            <v>381.29074532474931</v>
          </cell>
          <cell r="AL1150">
            <v>62</v>
          </cell>
          <cell r="AM1150">
            <v>3714</v>
          </cell>
          <cell r="AN1150">
            <v>2.6317197386168409</v>
          </cell>
          <cell r="AO1150">
            <v>3.714</v>
          </cell>
        </row>
        <row r="1151">
          <cell r="AE1151">
            <v>79949</v>
          </cell>
          <cell r="AF1151">
            <v>60</v>
          </cell>
          <cell r="AG1151">
            <v>0</v>
          </cell>
          <cell r="AH1151" t="str">
            <v>C</v>
          </cell>
          <cell r="AI1151" t="str">
            <v>PE</v>
          </cell>
          <cell r="AJ1151" t="str">
            <v xml:space="preserve"> </v>
          </cell>
          <cell r="AK1151">
            <v>135.62302961237219</v>
          </cell>
          <cell r="AL1151">
            <v>92</v>
          </cell>
          <cell r="AM1151">
            <v>3744</v>
          </cell>
          <cell r="AN1151">
            <v>2.84567098824084</v>
          </cell>
          <cell r="AO1151">
            <v>3.7440000000000002</v>
          </cell>
        </row>
        <row r="1152">
          <cell r="AE1152">
            <v>200249</v>
          </cell>
          <cell r="AF1152">
            <v>0</v>
          </cell>
          <cell r="AG1152">
            <v>0</v>
          </cell>
          <cell r="AH1152" t="str">
            <v>Z</v>
          </cell>
          <cell r="AI1152" t="str">
            <v>XXX</v>
          </cell>
          <cell r="AJ1152" t="str">
            <v xml:space="preserve"> </v>
          </cell>
          <cell r="AK1152">
            <v>121.60536920591019</v>
          </cell>
          <cell r="AL1152">
            <v>139</v>
          </cell>
          <cell r="AM1152">
            <v>3791</v>
          </cell>
          <cell r="AN1152">
            <v>1.2654627449118689</v>
          </cell>
          <cell r="AO1152">
            <v>3.7909999999999999</v>
          </cell>
        </row>
        <row r="1153">
          <cell r="AE1153">
            <v>68808</v>
          </cell>
          <cell r="AF1153">
            <v>15</v>
          </cell>
          <cell r="AG1153">
            <v>0</v>
          </cell>
          <cell r="AH1153" t="str">
            <v>C</v>
          </cell>
          <cell r="AI1153" t="str">
            <v>RCP</v>
          </cell>
          <cell r="AJ1153" t="str">
            <v xml:space="preserve"> </v>
          </cell>
          <cell r="AK1153">
            <v>44.049046517155368</v>
          </cell>
          <cell r="AL1153">
            <v>134</v>
          </cell>
          <cell r="AM1153">
            <v>3786</v>
          </cell>
          <cell r="AN1153">
            <v>1.327528945500303</v>
          </cell>
          <cell r="AO1153">
            <v>3.786</v>
          </cell>
        </row>
        <row r="1154">
          <cell r="AE1154">
            <v>88813</v>
          </cell>
          <cell r="AF1154">
            <v>72</v>
          </cell>
          <cell r="AG1154">
            <v>0</v>
          </cell>
          <cell r="AH1154" t="str">
            <v>C</v>
          </cell>
          <cell r="AI1154" t="str">
            <v>RCP</v>
          </cell>
          <cell r="AJ1154" t="str">
            <v xml:space="preserve"> </v>
          </cell>
          <cell r="AK1154">
            <v>154.7072033927204</v>
          </cell>
          <cell r="AL1154">
            <v>137</v>
          </cell>
          <cell r="AM1154">
            <v>3789</v>
          </cell>
          <cell r="AN1154">
            <v>1.294881266161058</v>
          </cell>
          <cell r="AO1154">
            <v>3.7890000000000001</v>
          </cell>
        </row>
        <row r="1155">
          <cell r="AE1155">
            <v>155788</v>
          </cell>
          <cell r="AF1155">
            <v>24</v>
          </cell>
          <cell r="AG1155">
            <v>0</v>
          </cell>
          <cell r="AH1155" t="str">
            <v>C</v>
          </cell>
          <cell r="AI1155" t="str">
            <v>RCP</v>
          </cell>
          <cell r="AJ1155" t="str">
            <v xml:space="preserve"> </v>
          </cell>
          <cell r="AK1155">
            <v>128.85815417456811</v>
          </cell>
          <cell r="AL1155">
            <v>113</v>
          </cell>
          <cell r="AM1155">
            <v>3765</v>
          </cell>
          <cell r="AN1155">
            <v>2.2841886714015511</v>
          </cell>
          <cell r="AO1155">
            <v>3.7650000000000001</v>
          </cell>
        </row>
        <row r="1156">
          <cell r="AE1156">
            <v>150868</v>
          </cell>
          <cell r="AF1156">
            <v>24</v>
          </cell>
          <cell r="AG1156">
            <v>0</v>
          </cell>
          <cell r="AH1156" t="str">
            <v>C</v>
          </cell>
          <cell r="AI1156" t="str">
            <v>RCP</v>
          </cell>
          <cell r="AJ1156" t="str">
            <v xml:space="preserve"> </v>
          </cell>
          <cell r="AK1156">
            <v>8.3760902572689329</v>
          </cell>
          <cell r="AL1156">
            <v>70</v>
          </cell>
          <cell r="AM1156">
            <v>3722</v>
          </cell>
          <cell r="AN1156">
            <v>2.793484473268359</v>
          </cell>
          <cell r="AO1156">
            <v>3.722</v>
          </cell>
        </row>
        <row r="1157">
          <cell r="AE1157">
            <v>139121</v>
          </cell>
          <cell r="AF1157">
            <v>54</v>
          </cell>
          <cell r="AG1157">
            <v>0</v>
          </cell>
          <cell r="AH1157" t="str">
            <v>C</v>
          </cell>
          <cell r="AI1157" t="str">
            <v>RCP</v>
          </cell>
          <cell r="AJ1157" t="str">
            <v xml:space="preserve"> </v>
          </cell>
          <cell r="AK1157">
            <v>127.77297001249531</v>
          </cell>
          <cell r="AL1157">
            <v>83</v>
          </cell>
          <cell r="AM1157">
            <v>3735</v>
          </cell>
          <cell r="AN1157">
            <v>2.9704303139563519</v>
          </cell>
          <cell r="AO1157">
            <v>3.7349999999999999</v>
          </cell>
        </row>
        <row r="1158">
          <cell r="AE1158">
            <v>26013</v>
          </cell>
          <cell r="AF1158">
            <v>48</v>
          </cell>
          <cell r="AG1158">
            <v>0</v>
          </cell>
          <cell r="AH1158" t="str">
            <v>C</v>
          </cell>
          <cell r="AI1158" t="str">
            <v>RCP</v>
          </cell>
          <cell r="AJ1158" t="str">
            <v xml:space="preserve"> </v>
          </cell>
          <cell r="AK1158">
            <v>180.98918190638349</v>
          </cell>
          <cell r="AL1158">
            <v>222</v>
          </cell>
          <cell r="AM1158">
            <v>3874</v>
          </cell>
          <cell r="AN1158">
            <v>0.37873113007833581</v>
          </cell>
          <cell r="AO1158">
            <v>3.8740000000000001</v>
          </cell>
        </row>
        <row r="1159">
          <cell r="AE1159">
            <v>99850</v>
          </cell>
          <cell r="AF1159">
            <v>15</v>
          </cell>
          <cell r="AG1159">
            <v>0</v>
          </cell>
          <cell r="AH1159" t="str">
            <v>C</v>
          </cell>
          <cell r="AI1159" t="str">
            <v>RCP</v>
          </cell>
          <cell r="AJ1159" t="str">
            <v xml:space="preserve"> </v>
          </cell>
          <cell r="AK1159">
            <v>137.6818828481461</v>
          </cell>
          <cell r="AL1159">
            <v>221</v>
          </cell>
          <cell r="AM1159">
            <v>3873</v>
          </cell>
          <cell r="AN1159">
            <v>0.36311335152004182</v>
          </cell>
          <cell r="AO1159">
            <v>3.8730000000000002</v>
          </cell>
        </row>
        <row r="1160">
          <cell r="AE1160">
            <v>48948</v>
          </cell>
          <cell r="AF1160">
            <v>24</v>
          </cell>
          <cell r="AG1160">
            <v>0</v>
          </cell>
          <cell r="AH1160" t="str">
            <v>C</v>
          </cell>
          <cell r="AI1160" t="str">
            <v>RCP</v>
          </cell>
          <cell r="AJ1160" t="str">
            <v xml:space="preserve"> </v>
          </cell>
          <cell r="AK1160">
            <v>80.202033186026952</v>
          </cell>
          <cell r="AL1160">
            <v>50</v>
          </cell>
          <cell r="AM1160">
            <v>3702</v>
          </cell>
          <cell r="AN1160">
            <v>2.390837087108006</v>
          </cell>
          <cell r="AO1160">
            <v>3.702</v>
          </cell>
        </row>
        <row r="1161">
          <cell r="AE1161">
            <v>48949</v>
          </cell>
          <cell r="AF1161">
            <v>15</v>
          </cell>
          <cell r="AG1161">
            <v>0</v>
          </cell>
          <cell r="AH1161" t="str">
            <v>C</v>
          </cell>
          <cell r="AI1161" t="str">
            <v>RCP</v>
          </cell>
          <cell r="AJ1161" t="str">
            <v xml:space="preserve"> </v>
          </cell>
          <cell r="AK1161">
            <v>101.69220644915831</v>
          </cell>
          <cell r="AL1161">
            <v>78</v>
          </cell>
          <cell r="AM1161">
            <v>3730</v>
          </cell>
          <cell r="AN1161">
            <v>2.5474072369872571</v>
          </cell>
          <cell r="AO1161">
            <v>3.73</v>
          </cell>
        </row>
        <row r="1162">
          <cell r="AE1162">
            <v>200605</v>
          </cell>
          <cell r="AF1162">
            <v>30</v>
          </cell>
          <cell r="AG1162">
            <v>0</v>
          </cell>
          <cell r="AH1162" t="str">
            <v>C</v>
          </cell>
          <cell r="AI1162" t="str">
            <v>RCP</v>
          </cell>
          <cell r="AJ1162" t="str">
            <v xml:space="preserve"> </v>
          </cell>
          <cell r="AK1162">
            <v>374.76016383410638</v>
          </cell>
          <cell r="AL1162">
            <v>243</v>
          </cell>
          <cell r="AM1162">
            <v>3895</v>
          </cell>
          <cell r="AN1162">
            <v>0.23036223376050199</v>
          </cell>
          <cell r="AO1162">
            <v>3.895</v>
          </cell>
        </row>
        <row r="1163">
          <cell r="AE1163">
            <v>23527</v>
          </cell>
          <cell r="AF1163">
            <v>18</v>
          </cell>
          <cell r="AG1163">
            <v>0</v>
          </cell>
          <cell r="AH1163" t="str">
            <v>C</v>
          </cell>
          <cell r="AI1163" t="str">
            <v>RCP</v>
          </cell>
          <cell r="AJ1163" t="str">
            <v xml:space="preserve"> </v>
          </cell>
          <cell r="AK1163">
            <v>31.23155189010987</v>
          </cell>
          <cell r="AL1163">
            <v>87</v>
          </cell>
          <cell r="AM1163">
            <v>3739</v>
          </cell>
          <cell r="AN1163">
            <v>2.8773842096586661</v>
          </cell>
          <cell r="AO1163">
            <v>3.7389999999999999</v>
          </cell>
        </row>
        <row r="1164">
          <cell r="AE1164">
            <v>6910</v>
          </cell>
          <cell r="AF1164">
            <v>15</v>
          </cell>
          <cell r="AG1164">
            <v>0</v>
          </cell>
          <cell r="AH1164" t="str">
            <v>C</v>
          </cell>
          <cell r="AI1164" t="str">
            <v>RCP</v>
          </cell>
          <cell r="AJ1164" t="str">
            <v xml:space="preserve"> </v>
          </cell>
          <cell r="AK1164">
            <v>342.56488491932879</v>
          </cell>
          <cell r="AL1164">
            <v>77</v>
          </cell>
          <cell r="AM1164">
            <v>3729</v>
          </cell>
          <cell r="AN1164">
            <v>2.6155331286801</v>
          </cell>
          <cell r="AO1164">
            <v>3.7290000000000001</v>
          </cell>
        </row>
        <row r="1165">
          <cell r="AE1165">
            <v>115418</v>
          </cell>
          <cell r="AF1165">
            <v>24</v>
          </cell>
          <cell r="AG1165">
            <v>0</v>
          </cell>
          <cell r="AH1165" t="str">
            <v>C</v>
          </cell>
          <cell r="AI1165" t="str">
            <v>RCP</v>
          </cell>
          <cell r="AJ1165" t="str">
            <v xml:space="preserve"> </v>
          </cell>
          <cell r="AK1165">
            <v>84.731526395407556</v>
          </cell>
          <cell r="AL1165">
            <v>189</v>
          </cell>
          <cell r="AM1165">
            <v>3841</v>
          </cell>
          <cell r="AN1165">
            <v>0.51148224783901242</v>
          </cell>
          <cell r="AO1165">
            <v>3.8410000000000002</v>
          </cell>
        </row>
        <row r="1166">
          <cell r="AE1166">
            <v>101352</v>
          </cell>
          <cell r="AF1166">
            <v>48</v>
          </cell>
          <cell r="AG1166">
            <v>84</v>
          </cell>
          <cell r="AH1166" t="str">
            <v>R</v>
          </cell>
          <cell r="AI1166" t="str">
            <v>RCP</v>
          </cell>
          <cell r="AJ1166" t="str">
            <v xml:space="preserve"> </v>
          </cell>
          <cell r="AK1166">
            <v>27.955995337377409</v>
          </cell>
          <cell r="AL1166">
            <v>68</v>
          </cell>
          <cell r="AM1166">
            <v>3720</v>
          </cell>
          <cell r="AN1166">
            <v>2.8463563107055538</v>
          </cell>
          <cell r="AO1166">
            <v>3.72</v>
          </cell>
        </row>
        <row r="1167">
          <cell r="AE1167">
            <v>76499</v>
          </cell>
          <cell r="AF1167">
            <v>18</v>
          </cell>
          <cell r="AG1167">
            <v>0</v>
          </cell>
          <cell r="AH1167" t="str">
            <v>C</v>
          </cell>
          <cell r="AI1167" t="str">
            <v>RCP</v>
          </cell>
          <cell r="AJ1167" t="str">
            <v xml:space="preserve"> </v>
          </cell>
          <cell r="AK1167">
            <v>24.408866810252992</v>
          </cell>
          <cell r="AL1167">
            <v>99</v>
          </cell>
          <cell r="AM1167">
            <v>3751</v>
          </cell>
          <cell r="AN1167">
            <v>2.9108103654066668</v>
          </cell>
          <cell r="AO1167">
            <v>3.7509999999999999</v>
          </cell>
        </row>
        <row r="1168">
          <cell r="AE1168">
            <v>194215</v>
          </cell>
          <cell r="AF1168">
            <v>24</v>
          </cell>
          <cell r="AG1168">
            <v>0</v>
          </cell>
          <cell r="AH1168" t="str">
            <v>C</v>
          </cell>
          <cell r="AI1168" t="str">
            <v>RCP</v>
          </cell>
          <cell r="AJ1168" t="str">
            <v xml:space="preserve"> </v>
          </cell>
          <cell r="AK1168">
            <v>35.743702642420473</v>
          </cell>
          <cell r="AL1168">
            <v>90</v>
          </cell>
          <cell r="AM1168">
            <v>3742</v>
          </cell>
          <cell r="AN1168">
            <v>2.8734405188570151</v>
          </cell>
          <cell r="AO1168">
            <v>3.742</v>
          </cell>
        </row>
        <row r="1169">
          <cell r="AE1169">
            <v>168498</v>
          </cell>
          <cell r="AF1169">
            <v>30</v>
          </cell>
          <cell r="AG1169">
            <v>0</v>
          </cell>
          <cell r="AH1169" t="str">
            <v>C</v>
          </cell>
          <cell r="AI1169" t="str">
            <v>RCP</v>
          </cell>
          <cell r="AJ1169" t="str">
            <v xml:space="preserve"> </v>
          </cell>
          <cell r="AK1169">
            <v>59.490392648770147</v>
          </cell>
          <cell r="AL1169">
            <v>134</v>
          </cell>
          <cell r="AM1169">
            <v>3786</v>
          </cell>
          <cell r="AN1169">
            <v>1.327528945500303</v>
          </cell>
          <cell r="AO1169">
            <v>3.786</v>
          </cell>
        </row>
        <row r="1170">
          <cell r="AE1170">
            <v>160863</v>
          </cell>
          <cell r="AF1170">
            <v>15</v>
          </cell>
          <cell r="AG1170">
            <v>0</v>
          </cell>
          <cell r="AH1170" t="str">
            <v>C</v>
          </cell>
          <cell r="AI1170" t="str">
            <v>RCP</v>
          </cell>
          <cell r="AJ1170" t="str">
            <v xml:space="preserve"> </v>
          </cell>
          <cell r="AK1170">
            <v>83.120182076320447</v>
          </cell>
          <cell r="AL1170">
            <v>86</v>
          </cell>
          <cell r="AM1170">
            <v>3738</v>
          </cell>
          <cell r="AN1170">
            <v>2.8866153359358151</v>
          </cell>
          <cell r="AO1170">
            <v>3.738</v>
          </cell>
        </row>
        <row r="1171">
          <cell r="AE1171">
            <v>189826</v>
          </cell>
          <cell r="AF1171">
            <v>24</v>
          </cell>
          <cell r="AG1171">
            <v>0</v>
          </cell>
          <cell r="AH1171" t="str">
            <v>C</v>
          </cell>
          <cell r="AI1171" t="str">
            <v>RCP</v>
          </cell>
          <cell r="AJ1171" t="str">
            <v xml:space="preserve"> </v>
          </cell>
          <cell r="AK1171">
            <v>330.47254798698918</v>
          </cell>
          <cell r="AL1171">
            <v>61</v>
          </cell>
          <cell r="AM1171">
            <v>3713</v>
          </cell>
          <cell r="AN1171">
            <v>2.688670991811692</v>
          </cell>
          <cell r="AO1171">
            <v>3.7130000000000001</v>
          </cell>
        </row>
        <row r="1172">
          <cell r="AE1172">
            <v>17553</v>
          </cell>
          <cell r="AF1172">
            <v>36</v>
          </cell>
          <cell r="AG1172">
            <v>0</v>
          </cell>
          <cell r="AH1172" t="str">
            <v>C</v>
          </cell>
          <cell r="AI1172" t="str">
            <v>RCP</v>
          </cell>
          <cell r="AJ1172" t="str">
            <v xml:space="preserve"> </v>
          </cell>
          <cell r="AK1172">
            <v>120.10091464140331</v>
          </cell>
          <cell r="AL1172">
            <v>139</v>
          </cell>
          <cell r="AM1172">
            <v>3791</v>
          </cell>
          <cell r="AN1172">
            <v>1.2654627449118689</v>
          </cell>
          <cell r="AO1172">
            <v>3.7909999999999999</v>
          </cell>
        </row>
        <row r="1173">
          <cell r="AE1173">
            <v>31727</v>
          </cell>
          <cell r="AF1173">
            <v>30</v>
          </cell>
          <cell r="AG1173">
            <v>0</v>
          </cell>
          <cell r="AH1173" t="str">
            <v>C</v>
          </cell>
          <cell r="AI1173" t="str">
            <v>RCP</v>
          </cell>
          <cell r="AJ1173" t="str">
            <v xml:space="preserve"> </v>
          </cell>
          <cell r="AK1173">
            <v>266.0740397669606</v>
          </cell>
          <cell r="AL1173">
            <v>93</v>
          </cell>
          <cell r="AM1173">
            <v>3745</v>
          </cell>
          <cell r="AN1173">
            <v>2.7524299855522329</v>
          </cell>
          <cell r="AO1173">
            <v>3.7450000000000001</v>
          </cell>
        </row>
        <row r="1174">
          <cell r="AE1174">
            <v>111595</v>
          </cell>
          <cell r="AF1174">
            <v>15</v>
          </cell>
          <cell r="AG1174">
            <v>0</v>
          </cell>
          <cell r="AH1174" t="str">
            <v>C</v>
          </cell>
          <cell r="AI1174" t="str">
            <v>RCP</v>
          </cell>
          <cell r="AJ1174" t="str">
            <v xml:space="preserve"> </v>
          </cell>
          <cell r="AK1174">
            <v>48.090124638108051</v>
          </cell>
          <cell r="AL1174">
            <v>152</v>
          </cell>
          <cell r="AM1174">
            <v>3804</v>
          </cell>
          <cell r="AN1174">
            <v>0.69042761196178504</v>
          </cell>
          <cell r="AO1174">
            <v>3.8039999999999998</v>
          </cell>
        </row>
        <row r="1175">
          <cell r="AE1175">
            <v>204964</v>
          </cell>
          <cell r="AF1175">
            <v>24</v>
          </cell>
          <cell r="AG1175">
            <v>24</v>
          </cell>
          <cell r="AH1175" t="str">
            <v>C</v>
          </cell>
          <cell r="AI1175" t="str">
            <v>RCP</v>
          </cell>
          <cell r="AJ1175" t="str">
            <v xml:space="preserve"> </v>
          </cell>
          <cell r="AK1175">
            <v>123.9794928801854</v>
          </cell>
          <cell r="AL1175">
            <v>87</v>
          </cell>
          <cell r="AM1175">
            <v>3739</v>
          </cell>
          <cell r="AN1175">
            <v>2.8773842096586661</v>
          </cell>
          <cell r="AO1175">
            <v>3.7389999999999999</v>
          </cell>
        </row>
        <row r="1176">
          <cell r="AE1176">
            <v>131179</v>
          </cell>
          <cell r="AF1176">
            <v>18</v>
          </cell>
          <cell r="AG1176">
            <v>0</v>
          </cell>
          <cell r="AH1176" t="str">
            <v>C</v>
          </cell>
          <cell r="AI1176" t="str">
            <v>RCP</v>
          </cell>
          <cell r="AJ1176" t="str">
            <v xml:space="preserve"> </v>
          </cell>
          <cell r="AK1176">
            <v>31.29903861826136</v>
          </cell>
          <cell r="AL1176">
            <v>71</v>
          </cell>
          <cell r="AM1176">
            <v>3723</v>
          </cell>
          <cell r="AN1176">
            <v>2.6832608790579329</v>
          </cell>
          <cell r="AO1176">
            <v>3.7229999999999999</v>
          </cell>
        </row>
        <row r="1177">
          <cell r="AE1177">
            <v>124259</v>
          </cell>
          <cell r="AF1177">
            <v>48</v>
          </cell>
          <cell r="AG1177">
            <v>72</v>
          </cell>
          <cell r="AH1177" t="str">
            <v>O</v>
          </cell>
          <cell r="AI1177" t="str">
            <v>CMP</v>
          </cell>
          <cell r="AJ1177" t="str">
            <v xml:space="preserve"> </v>
          </cell>
          <cell r="AK1177">
            <v>28.653284467109032</v>
          </cell>
          <cell r="AL1177">
            <v>188</v>
          </cell>
          <cell r="AM1177">
            <v>3840</v>
          </cell>
          <cell r="AN1177">
            <v>0.48415113536054832</v>
          </cell>
          <cell r="AO1177">
            <v>3.84</v>
          </cell>
        </row>
        <row r="1178">
          <cell r="AE1178">
            <v>156673</v>
          </cell>
          <cell r="AF1178">
            <v>42</v>
          </cell>
          <cell r="AG1178">
            <v>0</v>
          </cell>
          <cell r="AH1178" t="str">
            <v>C</v>
          </cell>
          <cell r="AI1178" t="str">
            <v>CMP</v>
          </cell>
          <cell r="AJ1178" t="str">
            <v xml:space="preserve"> </v>
          </cell>
          <cell r="AK1178">
            <v>184.04833482185759</v>
          </cell>
          <cell r="AL1178">
            <v>49</v>
          </cell>
          <cell r="AM1178">
            <v>3701</v>
          </cell>
          <cell r="AN1178">
            <v>2.4224144525306759</v>
          </cell>
          <cell r="AO1178">
            <v>3.7010000000000001</v>
          </cell>
        </row>
        <row r="1179">
          <cell r="AE1179">
            <v>9033</v>
          </cell>
          <cell r="AF1179">
            <v>15</v>
          </cell>
          <cell r="AG1179">
            <v>0</v>
          </cell>
          <cell r="AH1179" t="str">
            <v>C</v>
          </cell>
          <cell r="AI1179" t="str">
            <v>RCP</v>
          </cell>
          <cell r="AJ1179" t="str">
            <v xml:space="preserve"> </v>
          </cell>
          <cell r="AK1179">
            <v>38.796576567534267</v>
          </cell>
          <cell r="AL1179">
            <v>55</v>
          </cell>
          <cell r="AM1179">
            <v>3707</v>
          </cell>
          <cell r="AN1179">
            <v>2.5607460330435989</v>
          </cell>
          <cell r="AO1179">
            <v>3.7069999999999999</v>
          </cell>
        </row>
        <row r="1180">
          <cell r="AE1180">
            <v>152325</v>
          </cell>
          <cell r="AF1180">
            <v>54</v>
          </cell>
          <cell r="AG1180">
            <v>0</v>
          </cell>
          <cell r="AH1180" t="str">
            <v>C</v>
          </cell>
          <cell r="AI1180" t="str">
            <v>CMP</v>
          </cell>
          <cell r="AJ1180" t="str">
            <v xml:space="preserve"> </v>
          </cell>
          <cell r="AK1180">
            <v>380.2122975419644</v>
          </cell>
          <cell r="AL1180">
            <v>106</v>
          </cell>
          <cell r="AM1180">
            <v>3758</v>
          </cell>
          <cell r="AN1180">
            <v>2.6076677982154499</v>
          </cell>
          <cell r="AO1180">
            <v>3.758</v>
          </cell>
        </row>
        <row r="1181">
          <cell r="AE1181">
            <v>70908</v>
          </cell>
          <cell r="AF1181">
            <v>15</v>
          </cell>
          <cell r="AG1181">
            <v>0</v>
          </cell>
          <cell r="AH1181" t="str">
            <v>C</v>
          </cell>
          <cell r="AI1181" t="str">
            <v>RCP</v>
          </cell>
          <cell r="AJ1181" t="str">
            <v xml:space="preserve"> </v>
          </cell>
          <cell r="AK1181">
            <v>16.508684445257462</v>
          </cell>
          <cell r="AL1181">
            <v>70</v>
          </cell>
          <cell r="AM1181">
            <v>3722</v>
          </cell>
          <cell r="AN1181">
            <v>2.793484473268359</v>
          </cell>
          <cell r="AO1181">
            <v>3.722</v>
          </cell>
        </row>
        <row r="1182">
          <cell r="AE1182">
            <v>23788</v>
          </cell>
          <cell r="AF1182">
            <v>15</v>
          </cell>
          <cell r="AG1182">
            <v>0</v>
          </cell>
          <cell r="AH1182" t="str">
            <v>C</v>
          </cell>
          <cell r="AI1182" t="str">
            <v>RCP</v>
          </cell>
          <cell r="AJ1182" t="str">
            <v xml:space="preserve"> </v>
          </cell>
          <cell r="AK1182">
            <v>99.268012349354848</v>
          </cell>
          <cell r="AL1182">
            <v>110</v>
          </cell>
          <cell r="AM1182">
            <v>3762</v>
          </cell>
          <cell r="AN1182">
            <v>2.4672285221507302</v>
          </cell>
          <cell r="AO1182">
            <v>3.762</v>
          </cell>
        </row>
        <row r="1183">
          <cell r="AE1183">
            <v>75036</v>
          </cell>
          <cell r="AF1183">
            <v>54</v>
          </cell>
          <cell r="AG1183">
            <v>0</v>
          </cell>
          <cell r="AH1183" t="str">
            <v>C</v>
          </cell>
          <cell r="AI1183" t="str">
            <v>RCP</v>
          </cell>
          <cell r="AJ1183" t="str">
            <v xml:space="preserve"> </v>
          </cell>
          <cell r="AK1183">
            <v>99.572070818481748</v>
          </cell>
          <cell r="AL1183">
            <v>67</v>
          </cell>
          <cell r="AM1183">
            <v>3719</v>
          </cell>
          <cell r="AN1183">
            <v>2.979330955315072</v>
          </cell>
          <cell r="AO1183">
            <v>3.7189999999999999</v>
          </cell>
        </row>
        <row r="1184">
          <cell r="AE1184">
            <v>179196</v>
          </cell>
          <cell r="AF1184">
            <v>15</v>
          </cell>
          <cell r="AG1184">
            <v>0</v>
          </cell>
          <cell r="AH1184" t="str">
            <v>C</v>
          </cell>
          <cell r="AI1184" t="str">
            <v>RCP</v>
          </cell>
          <cell r="AJ1184" t="str">
            <v xml:space="preserve"> </v>
          </cell>
          <cell r="AK1184">
            <v>26.341282178269839</v>
          </cell>
          <cell r="AL1184">
            <v>145</v>
          </cell>
          <cell r="AM1184">
            <v>3797</v>
          </cell>
          <cell r="AN1184">
            <v>0.90337236643616425</v>
          </cell>
          <cell r="AO1184">
            <v>3.7970000000000002</v>
          </cell>
        </row>
        <row r="1185">
          <cell r="AE1185">
            <v>139814</v>
          </cell>
          <cell r="AF1185">
            <v>24</v>
          </cell>
          <cell r="AG1185">
            <v>0</v>
          </cell>
          <cell r="AH1185" t="str">
            <v>C</v>
          </cell>
          <cell r="AI1185" t="str">
            <v>RCP</v>
          </cell>
          <cell r="AJ1185" t="str">
            <v xml:space="preserve"> </v>
          </cell>
          <cell r="AK1185">
            <v>58.841011185498459</v>
          </cell>
          <cell r="AL1185">
            <v>106</v>
          </cell>
          <cell r="AM1185">
            <v>3758</v>
          </cell>
          <cell r="AN1185">
            <v>2.6076677982154499</v>
          </cell>
          <cell r="AO1185">
            <v>3.758</v>
          </cell>
        </row>
        <row r="1186">
          <cell r="AE1186">
            <v>71441</v>
          </cell>
          <cell r="AF1186">
            <v>0</v>
          </cell>
          <cell r="AG1186">
            <v>0</v>
          </cell>
          <cell r="AH1186" t="str">
            <v>Z</v>
          </cell>
          <cell r="AI1186" t="str">
            <v>XXX</v>
          </cell>
          <cell r="AJ1186" t="str">
            <v xml:space="preserve"> </v>
          </cell>
          <cell r="AK1186">
            <v>133.81404417178311</v>
          </cell>
          <cell r="AL1186">
            <v>220</v>
          </cell>
          <cell r="AM1186">
            <v>3872</v>
          </cell>
          <cell r="AN1186">
            <v>0.32406890512038439</v>
          </cell>
          <cell r="AO1186">
            <v>3.8719999999999999</v>
          </cell>
        </row>
        <row r="1187">
          <cell r="AE1187">
            <v>87513</v>
          </cell>
          <cell r="AF1187">
            <v>24</v>
          </cell>
          <cell r="AG1187">
            <v>0</v>
          </cell>
          <cell r="AH1187" t="str">
            <v>C</v>
          </cell>
          <cell r="AI1187" t="str">
            <v>RCP</v>
          </cell>
          <cell r="AJ1187" t="str">
            <v xml:space="preserve"> </v>
          </cell>
          <cell r="AK1187">
            <v>86.38876534844745</v>
          </cell>
          <cell r="AL1187">
            <v>217</v>
          </cell>
          <cell r="AM1187">
            <v>3869</v>
          </cell>
          <cell r="AN1187">
            <v>0.38263557471975668</v>
          </cell>
          <cell r="AO1187">
            <v>3.8690000000000002</v>
          </cell>
        </row>
        <row r="1188">
          <cell r="AE1188">
            <v>120768</v>
          </cell>
          <cell r="AF1188">
            <v>96</v>
          </cell>
          <cell r="AG1188">
            <v>108</v>
          </cell>
          <cell r="AH1188" t="str">
            <v>A</v>
          </cell>
          <cell r="AI1188" t="str">
            <v>RCP</v>
          </cell>
          <cell r="AJ1188" t="str">
            <v xml:space="preserve"> </v>
          </cell>
          <cell r="AK1188">
            <v>78.021603409273098</v>
          </cell>
          <cell r="AL1188">
            <v>106</v>
          </cell>
          <cell r="AM1188">
            <v>3758</v>
          </cell>
          <cell r="AN1188">
            <v>2.6076677982154499</v>
          </cell>
          <cell r="AO1188">
            <v>3.758</v>
          </cell>
        </row>
        <row r="1189">
          <cell r="AE1189">
            <v>148442</v>
          </cell>
          <cell r="AF1189">
            <v>30</v>
          </cell>
          <cell r="AG1189">
            <v>0</v>
          </cell>
          <cell r="AH1189" t="str">
            <v>C</v>
          </cell>
          <cell r="AI1189" t="str">
            <v>CMP</v>
          </cell>
          <cell r="AJ1189" t="str">
            <v xml:space="preserve"> </v>
          </cell>
          <cell r="AK1189">
            <v>85.199708266654426</v>
          </cell>
          <cell r="AL1189">
            <v>60</v>
          </cell>
          <cell r="AM1189">
            <v>3712</v>
          </cell>
          <cell r="AN1189">
            <v>2.6410418863263958</v>
          </cell>
          <cell r="AO1189">
            <v>3.7120000000000002</v>
          </cell>
        </row>
        <row r="1190">
          <cell r="AE1190">
            <v>115598</v>
          </cell>
          <cell r="AF1190">
            <v>15</v>
          </cell>
          <cell r="AG1190">
            <v>0</v>
          </cell>
          <cell r="AH1190" t="str">
            <v>C</v>
          </cell>
          <cell r="AI1190" t="str">
            <v>RCP</v>
          </cell>
          <cell r="AJ1190" t="str">
            <v xml:space="preserve"> </v>
          </cell>
          <cell r="AK1190">
            <v>32.090709184689068</v>
          </cell>
          <cell r="AL1190">
            <v>195</v>
          </cell>
          <cell r="AM1190">
            <v>3847</v>
          </cell>
          <cell r="AN1190">
            <v>0.46853335679918467</v>
          </cell>
          <cell r="AO1190">
            <v>3.847</v>
          </cell>
        </row>
        <row r="1191">
          <cell r="AE1191">
            <v>146760</v>
          </cell>
          <cell r="AF1191">
            <v>60</v>
          </cell>
          <cell r="AG1191">
            <v>0</v>
          </cell>
          <cell r="AH1191" t="str">
            <v>C</v>
          </cell>
          <cell r="AI1191" t="str">
            <v>RCP</v>
          </cell>
          <cell r="AJ1191" t="str">
            <v xml:space="preserve"> </v>
          </cell>
          <cell r="AK1191">
            <v>65.092014037454618</v>
          </cell>
          <cell r="AL1191">
            <v>106</v>
          </cell>
          <cell r="AM1191">
            <v>3758</v>
          </cell>
          <cell r="AN1191">
            <v>2.6076677982154499</v>
          </cell>
          <cell r="AO1191">
            <v>3.758</v>
          </cell>
        </row>
        <row r="1192">
          <cell r="AE1192">
            <v>146454</v>
          </cell>
          <cell r="AF1192">
            <v>15</v>
          </cell>
          <cell r="AG1192">
            <v>0</v>
          </cell>
          <cell r="AH1192" t="str">
            <v>C</v>
          </cell>
          <cell r="AI1192" t="str">
            <v>RCP</v>
          </cell>
          <cell r="AJ1192" t="str">
            <v xml:space="preserve"> </v>
          </cell>
          <cell r="AK1192">
            <v>41.615698218732533</v>
          </cell>
          <cell r="AL1192">
            <v>97</v>
          </cell>
          <cell r="AM1192">
            <v>3749</v>
          </cell>
          <cell r="AN1192">
            <v>2.710817244616897</v>
          </cell>
          <cell r="AO1192">
            <v>3.7490000000000001</v>
          </cell>
        </row>
        <row r="1193">
          <cell r="AE1193">
            <v>155052</v>
          </cell>
          <cell r="AF1193">
            <v>15</v>
          </cell>
          <cell r="AG1193">
            <v>0</v>
          </cell>
          <cell r="AH1193" t="str">
            <v>C</v>
          </cell>
          <cell r="AI1193" t="str">
            <v>RCP</v>
          </cell>
          <cell r="AJ1193" t="str">
            <v xml:space="preserve"> </v>
          </cell>
          <cell r="AK1193">
            <v>20.478260320029431</v>
          </cell>
          <cell r="AL1193">
            <v>97</v>
          </cell>
          <cell r="AM1193">
            <v>3749</v>
          </cell>
          <cell r="AN1193">
            <v>2.710817244616897</v>
          </cell>
          <cell r="AO1193">
            <v>3.7490000000000001</v>
          </cell>
        </row>
        <row r="1194">
          <cell r="AE1194">
            <v>198803</v>
          </cell>
          <cell r="AF1194">
            <v>15</v>
          </cell>
          <cell r="AG1194">
            <v>0</v>
          </cell>
          <cell r="AH1194" t="str">
            <v>C</v>
          </cell>
          <cell r="AI1194" t="str">
            <v>RCP</v>
          </cell>
          <cell r="AJ1194" t="str">
            <v xml:space="preserve"> </v>
          </cell>
          <cell r="AK1194">
            <v>133.8350978635404</v>
          </cell>
          <cell r="AL1194">
            <v>132</v>
          </cell>
          <cell r="AM1194">
            <v>3784</v>
          </cell>
          <cell r="AN1194">
            <v>1.451946940166752</v>
          </cell>
          <cell r="AO1194">
            <v>3.7839999999999998</v>
          </cell>
        </row>
        <row r="1195">
          <cell r="AE1195">
            <v>143394</v>
          </cell>
          <cell r="AF1195">
            <v>54</v>
          </cell>
          <cell r="AG1195">
            <v>0</v>
          </cell>
          <cell r="AH1195" t="str">
            <v>C</v>
          </cell>
          <cell r="AI1195" t="str">
            <v>RCP</v>
          </cell>
          <cell r="AJ1195" t="str">
            <v xml:space="preserve"> </v>
          </cell>
          <cell r="AK1195">
            <v>61.765791015198403</v>
          </cell>
          <cell r="AL1195">
            <v>92</v>
          </cell>
          <cell r="AM1195">
            <v>3744</v>
          </cell>
          <cell r="AN1195">
            <v>2.84567098824084</v>
          </cell>
          <cell r="AO1195">
            <v>3.7440000000000002</v>
          </cell>
        </row>
        <row r="1196">
          <cell r="AE1196">
            <v>160304</v>
          </cell>
          <cell r="AF1196">
            <v>15</v>
          </cell>
          <cell r="AG1196">
            <v>0</v>
          </cell>
          <cell r="AH1196" t="str">
            <v>C</v>
          </cell>
          <cell r="AI1196" t="str">
            <v>RCP</v>
          </cell>
          <cell r="AJ1196" t="str">
            <v xml:space="preserve"> </v>
          </cell>
          <cell r="AK1196">
            <v>64.904920955805565</v>
          </cell>
          <cell r="AL1196">
            <v>79</v>
          </cell>
          <cell r="AM1196">
            <v>3731</v>
          </cell>
          <cell r="AN1196">
            <v>2.5523479127340791</v>
          </cell>
          <cell r="AO1196">
            <v>3.7309999999999999</v>
          </cell>
        </row>
        <row r="1197">
          <cell r="AE1197">
            <v>47422</v>
          </cell>
          <cell r="AF1197">
            <v>36</v>
          </cell>
          <cell r="AG1197">
            <v>0</v>
          </cell>
          <cell r="AH1197" t="str">
            <v>C</v>
          </cell>
          <cell r="AI1197" t="str">
            <v>PE</v>
          </cell>
          <cell r="AJ1197" t="str">
            <v xml:space="preserve"> </v>
          </cell>
          <cell r="AK1197">
            <v>57.739923583442263</v>
          </cell>
          <cell r="AL1197">
            <v>42</v>
          </cell>
          <cell r="AM1197">
            <v>3694</v>
          </cell>
          <cell r="AN1197">
            <v>2.099638798856835</v>
          </cell>
          <cell r="AO1197">
            <v>3.694</v>
          </cell>
        </row>
        <row r="1198">
          <cell r="AE1198">
            <v>137511</v>
          </cell>
          <cell r="AF1198">
            <v>72</v>
          </cell>
          <cell r="AG1198">
            <v>0</v>
          </cell>
          <cell r="AH1198" t="str">
            <v>C</v>
          </cell>
          <cell r="AI1198" t="str">
            <v>RCP</v>
          </cell>
          <cell r="AJ1198" t="str">
            <v xml:space="preserve"> </v>
          </cell>
          <cell r="AK1198">
            <v>84.2537353692057</v>
          </cell>
          <cell r="AL1198">
            <v>111</v>
          </cell>
          <cell r="AM1198">
            <v>3763</v>
          </cell>
          <cell r="AN1198">
            <v>2.2997946834006848</v>
          </cell>
          <cell r="AO1198">
            <v>3.7629999999999999</v>
          </cell>
        </row>
        <row r="1199">
          <cell r="AE1199">
            <v>173174</v>
          </cell>
          <cell r="AF1199">
            <v>15</v>
          </cell>
          <cell r="AG1199">
            <v>0</v>
          </cell>
          <cell r="AH1199" t="str">
            <v>C</v>
          </cell>
          <cell r="AI1199" t="str">
            <v>RCP</v>
          </cell>
          <cell r="AJ1199" t="str">
            <v xml:space="preserve"> </v>
          </cell>
          <cell r="AK1199">
            <v>126.3965527052986</v>
          </cell>
          <cell r="AL1199">
            <v>130</v>
          </cell>
          <cell r="AM1199">
            <v>3782</v>
          </cell>
          <cell r="AN1199">
            <v>1.5593370332794469</v>
          </cell>
          <cell r="AO1199">
            <v>3.782</v>
          </cell>
        </row>
        <row r="1200">
          <cell r="AE1200">
            <v>29937</v>
          </cell>
          <cell r="AF1200">
            <v>15</v>
          </cell>
          <cell r="AG1200">
            <v>0</v>
          </cell>
          <cell r="AH1200" t="str">
            <v>C</v>
          </cell>
          <cell r="AI1200" t="str">
            <v>RCP</v>
          </cell>
          <cell r="AJ1200" t="str">
            <v xml:space="preserve"> </v>
          </cell>
          <cell r="AK1200">
            <v>140.23188376320959</v>
          </cell>
          <cell r="AL1200">
            <v>45</v>
          </cell>
          <cell r="AM1200">
            <v>3697</v>
          </cell>
          <cell r="AN1200">
            <v>2.3213333672563992</v>
          </cell>
          <cell r="AO1200">
            <v>3.6970000000000001</v>
          </cell>
        </row>
        <row r="1201">
          <cell r="AE1201">
            <v>109160</v>
          </cell>
          <cell r="AF1201">
            <v>66</v>
          </cell>
          <cell r="AG1201">
            <v>0</v>
          </cell>
          <cell r="AH1201" t="str">
            <v>C</v>
          </cell>
          <cell r="AI1201" t="str">
            <v>RCP</v>
          </cell>
          <cell r="AJ1201" t="str">
            <v xml:space="preserve"> </v>
          </cell>
          <cell r="AK1201">
            <v>90.552533606611235</v>
          </cell>
          <cell r="AL1201">
            <v>150</v>
          </cell>
          <cell r="AM1201">
            <v>3802</v>
          </cell>
          <cell r="AN1201">
            <v>0.74807112154083555</v>
          </cell>
          <cell r="AO1201">
            <v>3.802</v>
          </cell>
        </row>
        <row r="1202">
          <cell r="AE1202">
            <v>197921</v>
          </cell>
          <cell r="AF1202">
            <v>15</v>
          </cell>
          <cell r="AG1202">
            <v>0</v>
          </cell>
          <cell r="AH1202" t="str">
            <v>C</v>
          </cell>
          <cell r="AI1202" t="str">
            <v>RCP</v>
          </cell>
          <cell r="AJ1202" t="str">
            <v xml:space="preserve"> </v>
          </cell>
          <cell r="AK1202">
            <v>17.23322051129027</v>
          </cell>
          <cell r="AL1202">
            <v>96</v>
          </cell>
          <cell r="AM1202">
            <v>3748</v>
          </cell>
          <cell r="AN1202">
            <v>2.8163558614041651</v>
          </cell>
          <cell r="AO1202">
            <v>3.7480000000000002</v>
          </cell>
        </row>
        <row r="1203">
          <cell r="AE1203">
            <v>13545</v>
          </cell>
          <cell r="AF1203">
            <v>48</v>
          </cell>
          <cell r="AG1203">
            <v>0</v>
          </cell>
          <cell r="AH1203" t="str">
            <v>C</v>
          </cell>
          <cell r="AI1203" t="str">
            <v>CMP</v>
          </cell>
          <cell r="AJ1203" t="str">
            <v xml:space="preserve"> </v>
          </cell>
          <cell r="AK1203">
            <v>113.71121443211931</v>
          </cell>
          <cell r="AL1203">
            <v>186</v>
          </cell>
          <cell r="AM1203">
            <v>3838</v>
          </cell>
          <cell r="AN1203">
            <v>0.52710002640014864</v>
          </cell>
          <cell r="AO1203">
            <v>3.8380000000000001</v>
          </cell>
        </row>
        <row r="1204">
          <cell r="AE1204">
            <v>176269</v>
          </cell>
          <cell r="AF1204">
            <v>18</v>
          </cell>
          <cell r="AG1204">
            <v>0</v>
          </cell>
          <cell r="AH1204" t="str">
            <v>C</v>
          </cell>
          <cell r="AI1204" t="str">
            <v>RCP</v>
          </cell>
          <cell r="AJ1204" t="str">
            <v xml:space="preserve"> </v>
          </cell>
          <cell r="AK1204">
            <v>276.45278743806949</v>
          </cell>
          <cell r="AL1204">
            <v>80</v>
          </cell>
          <cell r="AM1204">
            <v>3732</v>
          </cell>
          <cell r="AN1204">
            <v>2.8455627137493171</v>
          </cell>
          <cell r="AO1204">
            <v>3.7320000000000002</v>
          </cell>
        </row>
        <row r="1205">
          <cell r="AE1205">
            <v>149071</v>
          </cell>
          <cell r="AF1205">
            <v>36</v>
          </cell>
          <cell r="AG1205">
            <v>0</v>
          </cell>
          <cell r="AH1205" t="str">
            <v>C</v>
          </cell>
          <cell r="AI1205" t="str">
            <v>RCP</v>
          </cell>
          <cell r="AJ1205" t="str">
            <v xml:space="preserve"> </v>
          </cell>
          <cell r="AK1205">
            <v>66.235811400120269</v>
          </cell>
          <cell r="AL1205">
            <v>88</v>
          </cell>
          <cell r="AM1205">
            <v>3740</v>
          </cell>
          <cell r="AN1205">
            <v>3.0476762112739051</v>
          </cell>
          <cell r="AO1205">
            <v>3.74</v>
          </cell>
        </row>
        <row r="1206">
          <cell r="AE1206">
            <v>138598</v>
          </cell>
          <cell r="AF1206">
            <v>48</v>
          </cell>
          <cell r="AG1206">
            <v>0</v>
          </cell>
          <cell r="AH1206" t="str">
            <v>C</v>
          </cell>
          <cell r="AI1206" t="str">
            <v>RCP</v>
          </cell>
          <cell r="AJ1206" t="str">
            <v xml:space="preserve"> </v>
          </cell>
          <cell r="AK1206">
            <v>52.520313436770572</v>
          </cell>
          <cell r="AL1206">
            <v>186</v>
          </cell>
          <cell r="AM1206">
            <v>3838</v>
          </cell>
          <cell r="AN1206">
            <v>0.52710002640014864</v>
          </cell>
          <cell r="AO1206">
            <v>3.8380000000000001</v>
          </cell>
        </row>
        <row r="1207">
          <cell r="AE1207">
            <v>115407</v>
          </cell>
          <cell r="AF1207">
            <v>42</v>
          </cell>
          <cell r="AG1207">
            <v>0</v>
          </cell>
          <cell r="AH1207" t="str">
            <v>C</v>
          </cell>
          <cell r="AI1207" t="str">
            <v>RCP</v>
          </cell>
          <cell r="AJ1207" t="str">
            <v xml:space="preserve"> </v>
          </cell>
          <cell r="AK1207">
            <v>8.0603518140806312</v>
          </cell>
          <cell r="AL1207">
            <v>184</v>
          </cell>
          <cell r="AM1207">
            <v>3836</v>
          </cell>
          <cell r="AN1207">
            <v>0.48024669072094639</v>
          </cell>
          <cell r="AO1207">
            <v>3.8359999999999999</v>
          </cell>
        </row>
        <row r="1208">
          <cell r="AE1208">
            <v>137277</v>
          </cell>
          <cell r="AF1208">
            <v>30</v>
          </cell>
          <cell r="AG1208">
            <v>0</v>
          </cell>
          <cell r="AH1208" t="str">
            <v>C</v>
          </cell>
          <cell r="AI1208" t="str">
            <v>CMP</v>
          </cell>
          <cell r="AJ1208" t="str">
            <v xml:space="preserve"> </v>
          </cell>
          <cell r="AK1208">
            <v>62.701064979395433</v>
          </cell>
          <cell r="AL1208">
            <v>109</v>
          </cell>
          <cell r="AM1208">
            <v>3761</v>
          </cell>
          <cell r="AN1208">
            <v>2.5459960086837068</v>
          </cell>
          <cell r="AO1208">
            <v>3.7610000000000001</v>
          </cell>
        </row>
        <row r="1209">
          <cell r="AE1209">
            <v>150869</v>
          </cell>
          <cell r="AF1209">
            <v>15</v>
          </cell>
          <cell r="AG1209">
            <v>0</v>
          </cell>
          <cell r="AH1209" t="str">
            <v>C</v>
          </cell>
          <cell r="AI1209" t="str">
            <v>RCP</v>
          </cell>
          <cell r="AJ1209" t="str">
            <v xml:space="preserve"> </v>
          </cell>
          <cell r="AK1209">
            <v>77.321911484498486</v>
          </cell>
          <cell r="AL1209">
            <v>70</v>
          </cell>
          <cell r="AM1209">
            <v>3722</v>
          </cell>
          <cell r="AN1209">
            <v>2.793484473268359</v>
          </cell>
          <cell r="AO1209">
            <v>3.722</v>
          </cell>
        </row>
        <row r="1210">
          <cell r="AE1210">
            <v>144946</v>
          </cell>
          <cell r="AF1210">
            <v>15</v>
          </cell>
          <cell r="AG1210">
            <v>0</v>
          </cell>
          <cell r="AH1210" t="str">
            <v>C</v>
          </cell>
          <cell r="AI1210" t="str">
            <v>RCP</v>
          </cell>
          <cell r="AJ1210" t="str">
            <v xml:space="preserve"> </v>
          </cell>
          <cell r="AK1210">
            <v>134.36933394748431</v>
          </cell>
          <cell r="AL1210">
            <v>60</v>
          </cell>
          <cell r="AM1210">
            <v>3712</v>
          </cell>
          <cell r="AN1210">
            <v>2.6410418863263958</v>
          </cell>
          <cell r="AO1210">
            <v>3.7120000000000002</v>
          </cell>
        </row>
        <row r="1211">
          <cell r="AE1211">
            <v>13734</v>
          </cell>
          <cell r="AF1211">
            <v>72</v>
          </cell>
          <cell r="AG1211">
            <v>96</v>
          </cell>
          <cell r="AH1211" t="str">
            <v>R</v>
          </cell>
          <cell r="AI1211" t="str">
            <v>RCP</v>
          </cell>
          <cell r="AJ1211" t="str">
            <v xml:space="preserve"> </v>
          </cell>
          <cell r="AK1211">
            <v>14.76798327569535</v>
          </cell>
          <cell r="AL1211">
            <v>89</v>
          </cell>
          <cell r="AM1211">
            <v>3741</v>
          </cell>
          <cell r="AN1211">
            <v>3.0674546907737001</v>
          </cell>
          <cell r="AO1211">
            <v>3.7410000000000001</v>
          </cell>
        </row>
        <row r="1212">
          <cell r="AE1212">
            <v>123680</v>
          </cell>
          <cell r="AF1212">
            <v>60</v>
          </cell>
          <cell r="AG1212">
            <v>0</v>
          </cell>
          <cell r="AH1212" t="str">
            <v>C</v>
          </cell>
          <cell r="AI1212" t="str">
            <v>RCP</v>
          </cell>
          <cell r="AJ1212" t="str">
            <v xml:space="preserve"> </v>
          </cell>
          <cell r="AK1212">
            <v>73.861393121997423</v>
          </cell>
          <cell r="AL1212">
            <v>134</v>
          </cell>
          <cell r="AM1212">
            <v>3786</v>
          </cell>
          <cell r="AN1212">
            <v>1.327528945500303</v>
          </cell>
          <cell r="AO1212">
            <v>3.786</v>
          </cell>
        </row>
        <row r="1213">
          <cell r="AE1213">
            <v>110996</v>
          </cell>
          <cell r="AF1213">
            <v>42</v>
          </cell>
          <cell r="AG1213">
            <v>0</v>
          </cell>
          <cell r="AH1213" t="str">
            <v>C</v>
          </cell>
          <cell r="AI1213" t="str">
            <v>CMP</v>
          </cell>
          <cell r="AJ1213" t="str">
            <v xml:space="preserve"> </v>
          </cell>
          <cell r="AK1213">
            <v>89.909016074240057</v>
          </cell>
          <cell r="AL1213">
            <v>204</v>
          </cell>
          <cell r="AM1213">
            <v>3856</v>
          </cell>
          <cell r="AN1213">
            <v>0.42168002111850461</v>
          </cell>
          <cell r="AO1213">
            <v>3.8559999999999999</v>
          </cell>
        </row>
        <row r="1214">
          <cell r="AE1214">
            <v>199529</v>
          </cell>
          <cell r="AF1214">
            <v>18</v>
          </cell>
          <cell r="AG1214">
            <v>0</v>
          </cell>
          <cell r="AH1214" t="str">
            <v>C</v>
          </cell>
          <cell r="AI1214" t="str">
            <v>RCP</v>
          </cell>
          <cell r="AJ1214" t="str">
            <v xml:space="preserve"> </v>
          </cell>
          <cell r="AK1214">
            <v>128.8252326234385</v>
          </cell>
          <cell r="AL1214">
            <v>94</v>
          </cell>
          <cell r="AM1214">
            <v>3746</v>
          </cell>
          <cell r="AN1214">
            <v>2.9145540011021982</v>
          </cell>
          <cell r="AO1214">
            <v>3.746</v>
          </cell>
        </row>
        <row r="1215">
          <cell r="AE1215">
            <v>150539</v>
          </cell>
          <cell r="AF1215">
            <v>24</v>
          </cell>
          <cell r="AG1215">
            <v>0</v>
          </cell>
          <cell r="AH1215" t="str">
            <v>C</v>
          </cell>
          <cell r="AI1215" t="str">
            <v>RCP</v>
          </cell>
          <cell r="AJ1215" t="str">
            <v xml:space="preserve"> </v>
          </cell>
          <cell r="AK1215">
            <v>44.345372944960701</v>
          </cell>
          <cell r="AL1215">
            <v>48</v>
          </cell>
          <cell r="AM1215">
            <v>3700</v>
          </cell>
          <cell r="AN1215">
            <v>2.374021900117246</v>
          </cell>
          <cell r="AO1215">
            <v>3.7</v>
          </cell>
        </row>
        <row r="1216">
          <cell r="AE1216">
            <v>167483</v>
          </cell>
          <cell r="AF1216">
            <v>15</v>
          </cell>
          <cell r="AG1216">
            <v>0</v>
          </cell>
          <cell r="AH1216" t="str">
            <v>C</v>
          </cell>
          <cell r="AI1216" t="str">
            <v>RCP</v>
          </cell>
          <cell r="AJ1216" t="str">
            <v xml:space="preserve"> </v>
          </cell>
          <cell r="AK1216">
            <v>110.1287781124631</v>
          </cell>
          <cell r="AL1216">
            <v>135</v>
          </cell>
          <cell r="AM1216">
            <v>3787</v>
          </cell>
          <cell r="AN1216">
            <v>1.336885814076429</v>
          </cell>
          <cell r="AO1216">
            <v>3.7869999999999999</v>
          </cell>
        </row>
        <row r="1217">
          <cell r="AE1217">
            <v>27780</v>
          </cell>
          <cell r="AF1217">
            <v>18</v>
          </cell>
          <cell r="AG1217">
            <v>0</v>
          </cell>
          <cell r="AH1217" t="str">
            <v>C</v>
          </cell>
          <cell r="AI1217" t="str">
            <v>RCP</v>
          </cell>
          <cell r="AJ1217" t="str">
            <v xml:space="preserve"> </v>
          </cell>
          <cell r="AK1217">
            <v>168.3067909080855</v>
          </cell>
          <cell r="AL1217">
            <v>242</v>
          </cell>
          <cell r="AM1217">
            <v>3894</v>
          </cell>
          <cell r="AN1217">
            <v>0.24207556768078581</v>
          </cell>
          <cell r="AO1217">
            <v>3.8940000000000001</v>
          </cell>
        </row>
        <row r="1218">
          <cell r="AE1218">
            <v>101949</v>
          </cell>
          <cell r="AF1218">
            <v>15</v>
          </cell>
          <cell r="AG1218">
            <v>0</v>
          </cell>
          <cell r="AH1218" t="str">
            <v>C</v>
          </cell>
          <cell r="AI1218" t="str">
            <v>RCP</v>
          </cell>
          <cell r="AJ1218" t="str">
            <v xml:space="preserve"> </v>
          </cell>
          <cell r="AK1218">
            <v>23.68615419233376</v>
          </cell>
          <cell r="AL1218">
            <v>38</v>
          </cell>
          <cell r="AM1218">
            <v>3690</v>
          </cell>
          <cell r="AN1218">
            <v>1.748134055073334</v>
          </cell>
          <cell r="AO1218">
            <v>3.69</v>
          </cell>
        </row>
        <row r="1219">
          <cell r="AE1219">
            <v>48539</v>
          </cell>
          <cell r="AF1219">
            <v>15</v>
          </cell>
          <cell r="AG1219">
            <v>0</v>
          </cell>
          <cell r="AH1219" t="str">
            <v>C</v>
          </cell>
          <cell r="AI1219" t="str">
            <v>RCP</v>
          </cell>
          <cell r="AJ1219" t="str">
            <v xml:space="preserve"> </v>
          </cell>
          <cell r="AK1219">
            <v>295.00084537696341</v>
          </cell>
          <cell r="AL1219">
            <v>146</v>
          </cell>
          <cell r="AM1219">
            <v>3798</v>
          </cell>
          <cell r="AN1219">
            <v>0.84481801309127469</v>
          </cell>
          <cell r="AO1219">
            <v>3.798</v>
          </cell>
        </row>
        <row r="1220">
          <cell r="AE1220">
            <v>47015</v>
          </cell>
          <cell r="AF1220">
            <v>36</v>
          </cell>
          <cell r="AG1220">
            <v>0</v>
          </cell>
          <cell r="AH1220" t="str">
            <v>C</v>
          </cell>
          <cell r="AI1220" t="str">
            <v>PE</v>
          </cell>
          <cell r="AJ1220" t="str">
            <v xml:space="preserve"> </v>
          </cell>
          <cell r="AK1220">
            <v>43.851476193932051</v>
          </cell>
          <cell r="AL1220">
            <v>42</v>
          </cell>
          <cell r="AM1220">
            <v>3694</v>
          </cell>
          <cell r="AN1220">
            <v>2.099638798856835</v>
          </cell>
          <cell r="AO1220">
            <v>3.694</v>
          </cell>
        </row>
        <row r="1221">
          <cell r="AE1221">
            <v>137275</v>
          </cell>
          <cell r="AF1221">
            <v>24</v>
          </cell>
          <cell r="AG1221">
            <v>0</v>
          </cell>
          <cell r="AH1221" t="str">
            <v>C</v>
          </cell>
          <cell r="AI1221" t="str">
            <v>RCP</v>
          </cell>
          <cell r="AJ1221" t="str">
            <v xml:space="preserve"> </v>
          </cell>
          <cell r="AK1221">
            <v>23.667198475014899</v>
          </cell>
          <cell r="AL1221">
            <v>109</v>
          </cell>
          <cell r="AM1221">
            <v>3761</v>
          </cell>
          <cell r="AN1221">
            <v>2.5459960086837068</v>
          </cell>
          <cell r="AO1221">
            <v>3.7610000000000001</v>
          </cell>
        </row>
        <row r="1222">
          <cell r="AE1222">
            <v>80631</v>
          </cell>
          <cell r="AF1222">
            <v>15</v>
          </cell>
          <cell r="AG1222">
            <v>0</v>
          </cell>
          <cell r="AH1222" t="str">
            <v>C</v>
          </cell>
          <cell r="AI1222" t="str">
            <v>RCP</v>
          </cell>
          <cell r="AJ1222" t="str">
            <v xml:space="preserve"> </v>
          </cell>
          <cell r="AK1222">
            <v>97.707361104143715</v>
          </cell>
          <cell r="AL1222">
            <v>171</v>
          </cell>
          <cell r="AM1222">
            <v>3823</v>
          </cell>
          <cell r="AN1222">
            <v>0.55052669424094347</v>
          </cell>
          <cell r="AO1222">
            <v>3.823</v>
          </cell>
        </row>
        <row r="1223">
          <cell r="AE1223">
            <v>9215</v>
          </cell>
          <cell r="AF1223">
            <v>24</v>
          </cell>
          <cell r="AG1223">
            <v>0</v>
          </cell>
          <cell r="AH1223" t="str">
            <v>C</v>
          </cell>
          <cell r="AI1223" t="str">
            <v>RCP</v>
          </cell>
          <cell r="AJ1223" t="str">
            <v xml:space="preserve"> </v>
          </cell>
          <cell r="AK1223">
            <v>51.87530566521837</v>
          </cell>
          <cell r="AL1223">
            <v>65</v>
          </cell>
          <cell r="AM1223">
            <v>3717</v>
          </cell>
          <cell r="AN1223">
            <v>2.7384523107701342</v>
          </cell>
          <cell r="AO1223">
            <v>3.7170000000000001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960" units="cm"/>
          <inkml:channel name="Y" type="integer" max="1050" units="cm"/>
          <inkml:channel name="T" type="integer" max="2.14748E9" units="dev"/>
        </inkml:traceFormat>
        <inkml:channelProperties>
          <inkml:channelProperty channel="X" name="resolution" value="62.44726" units="1/cm"/>
          <inkml:channelProperty channel="Y" name="resolution" value="35.47297" units="1/cm"/>
          <inkml:channelProperty channel="T" name="resolution" value="1" units="1/dev"/>
        </inkml:channelProperties>
      </inkml:inkSource>
      <inkml:timestamp xml:id="ts0" timeString="2022-08-25T15:18:13.307"/>
    </inkml:context>
    <inkml:brush xml:id="br0">
      <inkml:brushProperty name="width" value="0.05" units="cm"/>
      <inkml:brushProperty name="height" value="0.05" units="cm"/>
      <inkml:brushProperty name="color" value="#E71224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1" timeString="2022-08-25T15:22:17.158"/>
    </inkml:context>
    <inkml:brush xml:id="br1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2805 715 0,'-2329'-556'359,"2065"715"-328,211-80-31,53-52 16,-80 52-16,80-26 16,-26 27-16,-1-1 15,1-53-15,26 27 16,0 0-16,0 27 15,0-54-15,0 27 16,0-27-16,0 27 16,0-26-16,0-1 15,0 1 1,26-1-16,1-26 16,-1 27-16,27-1 15,-26 1 16,-1-27-15,1 0-16,-27 26 16,26 0-16,27 1 15,-26-1-15,52 27 16,-26-26-16,0-1 16,26 27-16,-26-53 15,0 27-15,0 26 16,0-27-16,0 0 15,26 1-15,27-27 16,-53 53-16,26-27 16,1 1-16,-28-27 15,28 26-15,-1 1 16,1-27-16,-1 0 16,27 26-16,26-26 15,0 27-15,-26-27 16,0 0-16,26 0 15,-79 0-15,53 0 16,26 0-16,1-27 16,-1 1-16,-53-27 15,1 26-15,-1 1 16,-26-27-16,-27 53 16,27-27-1,-53 1-15,27 26 16,-27-26-16,26-1 15,-26 1-15,0-1 16,0 1-16,27-27 16,-1 0-16,1 26 15,-27-26-15,0 1 16,0-1-16,0 0 16,0 26-16,0-26 15,-53-26-15,26 26 16,1 27-16,-27-27 15,26 26-15,-52-52 16,53 52-16,-27 1 16,-27-27-16,1 0 15,0 27-15,26-27 16,-53 26-16,0 1 16,0-27-16,-26 26 15,26 1-15,0 26 16,0 0-16,-26-26 15,26 26-15,0 0 16,1 0 0,25 0-16,-26 0 15,1 0-15,25 0 16,1 0-16,-1 0 16,28 0-16,-1 0 15,0 0-15,0 0 16,0 0-16,-27 26 15,54-26-15,-27 26 16,0-26-16,27 0 16,-1 27-16,-26-1 15,0-26 1,27 27-16,0-27 16,26 26-16,-53-26 15,26 27 1,1-27-16,-1 0 31,27 26 16</inkml:trace>
  <inkml:trace contextRef="#ctx1" brushRef="#br1">23891 107,'-387'-41,"238"19,-500-14,-418 29,1030 10,1 2,0 1,1 2,-1 2,2 1,-1 1,1 2,-16 11,-38 12,-254 138,-46 22,359-180,1 1,1 1,0 1,1 1,2 2,0 0,2 2,0 0,-6 12,25-30,-1 0,1 0,0 1,1-1,0 1,0-1,1 1,0-1,0 1,1 0,-1 0,2 0,-1-1,1 1,1 0,-1-1,1 1,0-1,1 1,0-1,0 0,1 0,0 0,0-1,0 1,1-1,0 0,4 4,173 139,-79-90,3-5,2-4,2-5,82 20,-19-24,2-8,1-7,1-8,1-7,0-9,94-13,-71 8,289-1,127-117,133 106,-514 18,262-1,-488-3,-1-1,1 0,-1 0,1 0,-1-2,0 1,0-1,0 0,-1-1,1 0,-1 0,0-1,-1 0,1-1,39-25,230-144,-268 173,1-1,-1-1,0 1,-1-1,1-1,-1 0,0 0,0 0,-1-1,0 0,0-1,-1 1,1-1,-2-1,1 1,-1-1,-1 0,0 0,0 0,1-6,3-2,-1 0,-1 0,0-1,-1 0,-2 0,1 0,-2-1,-1 1,0 0,-1-1,-1 1,-1-1,0 1,-1 0,-1 0,-1 0,-1 0,0 1,-1 0,-1 0,-1 1,0 0,-1 1,-1 0,0 0,-12-11,-11 4,-1 1,-1 2,-1 1,-1 2,0 2,-1 1,-7 0,36 10,-103-31,-1 4,-1 6,-2 4,0 6,-1 5,-10 5,62 4,-31 2,-1-5,1-4,-88-17,108 13,-1 3,-1 4,1 3,-24 5,-41-1,110-3,7 0</inkml:trace>
  <inkml:trace contextRef="#ctx1" brushRef="#br1" timeOffset="4384.375">12409 80,'-570'-21,"-11"5,26-2,379 20,154-1,0 2,-1 0,1 1,1 2,-1 0,1 1,0 1,0 1,-9 7,12-6,0 1,1 0,0 2,1 0,1 1,0 0,0 1,2 1,0 0,1 1,-5 9,3 2,2-9,1 1,2 1,0-1,1 1,1 1,1 0,0 0,2 0,1 0,0 15,3-31,-2 43,2 1,2 0,3 0,1-1,3 0,11 36,-12-69,0 0,1 0,1-1,0 0,1 0,0-1,2-1,-1 0,2-1,-1 0,2-1,-1-1,2 0,-1-1,1 0,14 4,46 13,2-3,0-4,1-3,1-3,0-4,0-4,65-4,-76 1,1334 9,-822-14,3139-14,-2115-14,-1574 30,0-2,0-1,-1-1,1-2,-1 0,-1-3,11-4,360-88,196-7,-417 93,-170 10,-1-1,0 0,0 0,-1 0,0-1,0 0,-1-1,0 1,0-1,-1-1,0 1,-1 0,0-1,-1 0,1 0,-2 0,0-1,0 1,-1-1,0 1,0-8,0 12,-1 0,1 0,-1 0,0-1,0 1,-1 0,0 0,0-1,0 1,-1 0,0 0,0 1,0-1,-1 0,0 1,0-1,0 1,-1 0,0 0,0 0,0 1,0-1,-1 1,0 0,0 0,0 1,0-1,-1 1,1 0,-1 1,0-1,0 1,-3-1,-40-10,0 3,-1 1,0 3,0 1,-26 3,-24-3,-452-18,1-30,235 23,-181-19,-107-25,-362 69,-1883 6,2620-29,156 23,1-3,1-3,-1-3,-61-22,-189-45,296 73,8 0</inkml:trace>
  <inkml:trace contextRef="#ctx1" brushRef="#br1" timeOffset="105169.632">7064 265,'-243'24,"-406"-42,606 13,1 3,-1 1,0 3,0 1,1 2,-1 2,-29 9,-2 6,1 4,2 4,0 2,2 3,2 3,-44 34,37-16,3 3,3 2,-55 65,114-114,0 0,1 1,1 0,0 0,1 1,0 0,1 0,1 0,0 1,1-1,0 1,1 0,1 0,1 0,0 0,1 0,0 0,1-1,1 1,0 0,1-1,1 2,9 15,1 0,2-2,0 0,2-1,1 0,1-2,2-1,0 0,2-2,0-1,2 0,0-3,1 0,28 14,-33-18,66 39,3-4,2-4,2-4,2-5,1-3,71 12,-74-27,1-5,1-4,0-4,0-4,80-10,19 3,657 29,-43-26,-794 3,0-1,0 0,0-2,0 0,0-1,-1 0,1-1,-1-1,0-1,0 0,-1-2,1 1,-2-2,1 0,-1 0,-1-1,0-1,0-1,-1 0,0 0,-1-1,-1 0,0-1,-1 0,0-1,1-5,2-6,-2 0,-1-1,-1 0,-1-1,-1 1,-2-1,-1 0,-1-1,-1 1,-2 0,0 0,-2-1,-2 1,0 1,-2-1,0 1,-6-10,-12-2,-1 1,-2 2,-1 0,-2 2,-2 1,0 2,-3 1,0 2,-2 1,0 2,-2 2,-1 1,-1 3,0 1,-3 1,-44-26,-19-13,-3 5,-1 5,-3 5,-31-3,-466-122,472 159,119 14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6:47:47.1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1722 18,'-846'0,"409"52,417-42,0 0,1 2,1 0,-1 1,2 0,0 2,1 0,0 1,1 0,1 1,1 1,0 0,1 1,1 0,1 1,-3 10,8-21,-26 47,3 1,3 1,2 2,3 0,2 1,1 12,8 98,13-163,-1 0,1 0,0 0,1 0,0-1,0 1,1-1,-1-1,2 1,-1-1,1 0,0 0,0-1,0 0,1 0,0-1,0 0,8 3,-3 1,138 70,3-7,123 38,-212-84,66 33,3-7,1-5,3-6,1-6,1-7,2-5,0-7,1-6,32-6,81-11,-1 11,208 31,-311-21,-125-11,504 37,9-23,556-19,-1043 3,-15 1,-1-2,1-1,-1-2,0-1,36-11,-64 11,0 0,0-1,-1 0,0-1,-1 1,1-1,-1-1,0 0,-1 0,0 0,0 0,-1-1,0 0,0 0,-1-1,-1 1,1-1,-2 0,1 0,0-4,21-50,-14 41,0 0,-2-1,-1 0,-1 0,-1-1,-1 1,-1-1,-1 0,-1 0,-2-2,1 3,2-13,-1 1,-2 0,-2 0,-1 0,-2 0,-1 0,-2 1,-2 0,-1 1,-15-29,-160-274,169 312,-2 1,-1 0,-1 2,-1 1,0 0,-2 2,-1 1,-33-30,39 32,8 4,0 0,-1 1,0 1,0 0,-1 1,-1 0,0 1,0 1,0 0,-1 1,0 1,0 0,-1 1,-8 0,-829 8,787 0,1 2,0 4,0 2,-48 17,23-7,7-9,0-3,0-4,-1-4,-82-8,129 5,-41-7,0-3,1-4,0-3,-40-17,-77-17,130 41,-1 4,1 2,-1 2,-52 7,-91-4,-3-36,185 30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6:52:30.9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787 1,'-18'3,"0"1,0 1,1 1,0 0,0 1,1 1,0 0,0 1,1 1,0 1,0 0,2 1,-1 0,-5 9,-8 2,-37 28,3 4,2 2,3 3,2 2,3 2,3 3,-15 31,50-66,2 1,2 0,1 0,1 1,2 0,2 0,0 0,3 0,1 1,1-1,5 23,0 68,-7-56,-3-53,1 1,1-1,1 1,0 0,1-1,1 1,0 0,1-1,1 0,1 0,0 0,1 0,1-1,0 0,1 0,0-1,2 0,-1-1,2 1,0-2,6 6,-6-9,1 0,0 0,1-1,0-1,0 0,0-1,1 0,0-1,0-1,1 0,-1-1,1-1,-1 0,1-1,0 0,0-1,0-1,0 0,-1-1,1-1,-1 0,1-1,-1-1,0 0,-1-1,1 0,-1-1,0 0,-1-1,0-1,0 0,8-9,-7 5,0-2,-1 1,0-2,-2 0,0 0,0-1,-2 0,0 0,-1-1,-1 0,0 0,-1-1,-2 0,0 1,0-1,-2-1,0 1,-2 0,0 0,-1 0,-1 0,0 0,-2 1,0-1,-1 1,-1 0,0 1,-2 0,0 0,-3-4,4 7,0 0,-1 0,-1 0,0 1,0 1,-2 0,1 0,-2 1,1 1,-1 0,-1 1,0 0,0 1,-1 0,0 2,0-1,0 2,-1 0,0 1,0 1,0 0,-1 1,0 1,2-1,-1 1,1 1,0 1,0 0,-1 1,1 0,0 1,0 1,1 1,-1 0,1 0,0 2,1 0,-1 0,1 1,1 1,-3 2,2 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5:31:41.10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1855 11,'-540'5,"448"12,2 4,1 4,1 3,1 5,-76 40,0-4,-264 92,421-159,-1 1,1 0,0 1,-1-1,1 1,1 0,-1 1,1-1,-1 1,1 0,1 0,-1 1,1 0,0 0,0 0,1 0,-1 0,1 1,1-1,-1 1,1 0,0 0,1 0,0 0,0 0,0 4,-1 4,-1 0,2 0,0 0,1 0,1 0,0 0,1 0,1-1,0 1,1-1,0 1,1-1,1 0,0-1,1 1,0-1,1-1,1 1,0-1,1-1,0 0,0 0,1-1,1 0,-1-1,2 0,4 2,31 11,1-2,0-2,2-2,0-2,1-3,0-2,0-2,1-2,0-3,0-2,0-2,-1-3,8-3,40-8,0-6,-2-3,0-5,-2-4,-2-4,86-48,-167 80,-1-1,0 1,0-2,0 0,-1 0,0-1,-1-1,0 1,0-2,-1 1,0-2,-1 1,0-1,-1 0,-1 0,0-1,0 0,-1 0,-1 0,2-11,6-29,-3 1,-2-1,-2-1,-3 1,-2-1,-3-5,3 51,0 1,-1 0,0-1,0 1,0 0,-1 0,0 0,-1 0,0 0,0 1,0-1,0 1,-1-1,-1 1,1 1,-1-1,1 0,-2 1,1 0,-1 0,1 1,-1 0,0 0,-1 0,1 0,-1 1,0 0,1 1,-1 0,0 0,-1 0,1 1,0 0,-6 0,-63 4,53 4</inkml:trace>
  <inkml:trace contextRef="#ctx0" brushRef="#br0" timeOffset="1436.649">3734 144,'-2'-2,"0"-1,0 1,0 0,0 0,0 1,-1-1,1 0,-1 1,1 0,-1-1,1 1,-1 0,0 0,0 0,1 1,-1-1,0 1,0 0,0-1,0 1,0 0,1 1,-1-1,-2 1,-2-2,-331 3,304 8,1 1,1 1,0 1,0 2,1 2,1 1,1 1,1 1,-17 16,22-19,-27 19,2 2,1 3,2 1,2 2,2 3,2 0,3 3,-15 26,45-63,0 0,1 0,1 1,0-1,0 1,2 0,-1 0,2 0,0 1,1-1,0 0,1 0,1 0,0 1,1-1,0-1,1 1,1 0,0-1,1 0,0 0,1-1,0 0,1 0,1 0,0-1,0-1,7 7,18 14,1-1,1-1,2-2,0-2,2-1,1-2,1-2,0-2,1-2,1-1,45 8,33 1,1-4,1-6,107-3,-98-6,1-6,-1-7,0-5,-1-5,-1-7,-1-5,-2-6,32-17,-116 34,-1-3,-1-1,-1-2,-1-1,-1-3,-1-1,25-28,193-196,-169 167,-64 68,-1-2,0-1,-2 0,0-1,-2-2,-1 1,0-2,-2 0,-1-1,6-17,-18 38,0 0,-1 0,0 0,0-1,0 1,0 0,-1 0,0-1,0 1,-1 0,0 0,0 0,0 0,-1 0,0 0,0 0,0 0,-1 0,0 1,0-1,0 1,-1 0,0 0,0 0,0 1,0-1,-1 1,0 0,0 0,0 1,0-1,-4-1,-64-31,-2 2,-1 3,-1 4,-1 4,-2 2,0 5,-41-3,18 0,-1 5,-1 4,1 5,-1 5,-62 8,92 7,0 2,1 4,1 3,-42 21,39-16,48-17,8-1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5:45:33.82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1 217,'59'-55,"-46"47,243-119,-251 123,0 1,0 0,1 0,-1 1,1 0,-1 0,1 0,0 0,0 1,0 0,0 0,0 1,0 0,0 0,0 0,0 1,0-1,0 2,-1-1,1 1,0-1,-1 1,1 1,-1-1,1 1,-1 0,0 1,0-1,0 1,-1 0,1 1,13 32,-3 2,-1 0,-2 0,-2 2,-1-1,2 35,-10-20,-3 0,-1-1,-3 1,-3-1,-1 0,-4-1,-1-1,-3 0,-2-1,-2-1,-2-1,-16 22,25-34,-3 0,-1-1,-1-1,-2-1,-2-1,-1-1,-1-1,-1-2,-2 0,-1-2,-17 11,382-152,110-21,-373 126,-53 13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5:45:36.2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530 30,'56'-20,"-38"16,-1 1,1 2,-1-1,1 2,0 1,0 0,-1 1,1 0,-1 2,0 0,1 1,-2 1,1 0,-1 2,15 8,-11-4,75 74,-83-69,-1 1,0 0,-1 1,-2 0,1 1,-2 0,-1 0,0 0,-2 1,0 0,-1 0,-1 0,-1 0,-1 0,-1 1,-1-1,-1 0,-1 0,0-1,-2 1,-2 5,-3-11,-1-1,-1-1,0 0,0-1,-1 0,-1-1,0-1,-1 0,0-1,0-1,-1 0,-15 5,4 0,9-3,-1 0,0-2,0 0,-1-1,0-1,0-1,-1-1,1-1,-1 0,-6-2,-9-2,0 2,-1 1,1 1,0 3,1 1,-1 1,1 3,1 0,34-11,-1 0,1-1,0 1,0 0,0 0,0 0,-1 0,1 0,0 0,0 0,0 0,-1 0,1 0,0 1,0-1,0 1,0-1,0 1,0-1,0 1,0-1,0 1,0 0,0 0,0-1,0 1,0 0,1 0,-1 0,0 0,1 0,-1 0,1 0,-1 0,1 0,-1 0,1 1,0-1,-1 0,1 0,0 0,0 0,0 1,0-1,0 0,0 0,0 0,0 0,1 1,-1-1,0 0,1 0,-1 0,1 0,-1 0,1 0,0 0,-1 0,1 0,0 0,0 0,-1 0,1 0,0-1,0 1,0 0,0-1,148 29,-132-29,-1 1,0 0,0 1,0 1,0 1,-1 0,1 1,-1 1,0 0,0 1,-1 0,0 2,0-1,-1 2,0 0,-1 0,0 1,1 3,-5-6,0 0,-1 1,0 0,0 1,-1-1,-1 1,0 0,0 1,-1-1,0 1,0 0,-1 0,-1 0,0 1,-1-1,0 0,0 1,-2-1,1 1,-1-1,-1 0,0 1,0-1,-2 0,1 0,-1-1,-1 1,1-1,-2 0,0 0,0 0,0-1,-1 0,-5 4,-15 2,-1-2,-1-1,0-2,0-1,-1-1,0-1,0-2,-1-1,0-1,1-1,-1-2,0-2,0 0,-11-4,-82 2,59 4,40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5:45:45.8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626 1,'-64'71,"3"3,3 3,3 2,5 2,2 3,-24 64,11-30,-92 215,152-330,1 0,-1 0,0 1,1-1,0 0,-1 0,1 0,1 0,-1 0,0 0,1 0,-1 0,1 0,0 0,0 0,0 0,1 0,-1 0,1-1,-1 1,1 0,0-1,0 1,0-1,0 0,0 0,1 0,-1 0,1 0,-1 0,1-1,0 1,0-1,0 0,0 0,0 0,115 28,-27-21,1-5,0-3,0-5,33-7,57-25,-156 32</inkml:trace>
  <inkml:trace contextRef="#ctx0" brushRef="#br0" timeOffset="882.269">784 556,'-33'54,"-198"629,128-349,72-249,-22 111,52-174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5:35:52.4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1839 1,'-674'1,"604"5,0 3,0 3,1 3,1 3,1 3,0 3,2 3,1 3,1 2,2 3,1 3,0 4,37-23,0 1,1 2,1 0,1 1,1 1,1 0,1 2,1 0,2 1,1 0,0 1,2 1,2 0,0 0,-3 30,-6 50,6 0,4 1,6 86,2-170,-1 82,-7 53,7 1,7-1,7-1,7 0,7-1,7-1,34 86,8-67,7-3,8-4,73 97,-141-230,3-2,0-1,2-1,2-1,1-2,1-1,1-1,2-2,0-1,2-2,1-2,0-1,2-2,0-2,37 10,382 126,-131-76,3-15,190 5,-468-60,156 10,-1-10,20-9,-24 1,285-3,-479 3,-1 1,0-2,0 0,0 0,0 0,0-1,-1-1,0 1,0-1,0-1,0 1,-1-1,0-1,0 1,-1-1,0 0,0-1,0 1,-1-1,3-7,75-181,-81 190,114-441,22-83,-81 91,-34 196,-20 219,15-92,-6-1,-4-1,-6 0,-5 1,-8-38,-1 97,-2 0,-2 1,-3 1,-3 1,-2 1,-2 1,-2 1,-3 2,-2 0,-2 3,-2 1,-2 1,-2 2,-2 2,-1 2,-21-12,-45-26,-2 5,-4 5,-3 6,-2 4,-110-34,147 67,0 4,-1 3,-1 5,-29 1,-85-13,31 7,-1 8,-144 12,85 0,205-3</inkml:trace>
  <inkml:trace contextRef="#ctx0" brushRef="#br0" timeOffset="167487.041">3453 1827,'-26'30,"2"2,1 0,2 2,1 0,1 1,-4 15,13-27,-8 11,2 1,2 1,1 0,2 1,1 0,2 1,2 0,1 0,2 1,2 28,3-56,1 1,0-1,1 0,1 0,-1 0,2-1,-1 1,1-1,1-1,0 1,0-1,1 0,0-1,1 0,-1 0,2 0,-1-2,1 1,0-1,0 0,1-1,10 4,116 96,-136-103,0 0,0 0,0 0,0 0,-1 0,1 0,0 0,-1 0,0 0,1 1,-1-1,0 0,0 0,0 0,0 0,-1 1,1-1,-1 0,1 0,-1 0,0 0,1 0,-1 0,0 0,-1 0,1 0,0 0,0-1,-1 1,1 0,-1-1,1 1,-1-1,0 0,0 1,0-1,1 0,-1 0,-2 0,-84 45,83-45,-50 16,-1-3,0-2,-1-2,-1-4,1-1,-1-3,0-3,1-2,-6-4,49 8,-1-1,1-1,-1 0,1-1,0-1,0 0,0-1,0 0,1-2,-1 1,1-1,0-1,1 0,0-1,0-1,1 0,-9-8,8 1</inkml:trace>
  <inkml:trace contextRef="#ctx0" brushRef="#br0" timeOffset="168266.912">3268 2145,'4'0,"7"0,5 0,5 0,7 0,4 0,-3-5,1-1,1 0,0 2,-1 0,-2 2,0 1,-1 1,-5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5:45:51.6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6:44:28.9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1508 1,'-47'3,"0"1,0 3,1 2,0 2,1 2,0 2,1 2,1 1,-9 8,-14 2,2 2,1 3,2 3,2 3,1 2,2 2,-49 50,41-24,3 3,3 2,4 3,3 2,3 3,5 1,2 2,5 3,23-55,2 1,1 0,2 1,1 0,2 0,1 8,8-27,0 0,1-1,0 0,1 0,1 0,1 0,0-1,1 0,0-1,1 0,0-1,1 0,1 0,0-1,0-1,1 0,1 0,1-1,23 24,309 283,-111-181,-194-116,49 26,2-3,2-5,2-4,1-4,1-4,46 3,-118-28,0 0,-1-2,0 0,1-2,-1-1,0-2,-1 0,0-1,0-2,0 0,-2-2,1-1,-1 0,-1-2,-1-1,0 0,-1-2,-1 0,0-1,-2-1,13-18,-16 19,-1 0,-1 0,-1-2,-1 1,-1-2,0 1,-2-1,0 0,-2-1,1-8,17-130,-7-2,-8 1,-6-1,-10-41,6 132,-3 0,-3 1,-3 0,-3 0,-3 1,-26-64,22 75,18 44,0 0,-2 0,0 1,-1-1,0 1,-1 1,0-1,-2 1,1 0,-1 1,-1 0,0 1,-1 0,0 0,-1 1,-12-8,-219-95,36 55,145 42,44 12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5T16:44:23.5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2310 209,'-11'-7,"1"0,-1 1,0 0,0 0,0 2,-1-1,0 1,0 1,0 0,0 1,0 0,-1 1,-33-8,-93-17,0 6,-2 6,0 6,-76 8,126 1,1 4,0 4,-53 13,-138 11,196-20,53-12,0 2,0 2,1 1,-1 1,2 2,-1 1,1 1,0 1,1 2,1 1,0 2,2 0,-12 11,36-27,-8 7,0 0,0 1,1 0,0 1,1 0,0 0,0 1,1 0,0 1,1-1,1 1,0 0,0 0,1 1,1 0,-2 9,5-19,-2 6,0 1,1-1,0 1,1-1,0 1,0 0,1-1,0 1,1-1,0 1,0-1,1 0,1 0,-1 0,1 0,1 0,0-1,0 0,0 0,1 0,0-1,5 4,246 162,-181-118,3-2,1-5,52 22,-117-65,1 0,0-1,0-1,0-1,1 0,-1-1,0-1,1 0,9-3,17 2,4 1,89 1,0-5,0-7,-1-5,55-17,80-68,-240 91,-1-1,-1-2,0-1,0-1,-2-2,0 0,-1-2,-1 0,0-2,19-23,220-273,-257 313,-1-1,1 1,-1-1,0 0,0 0,-1-1,0 1,0-1,0 0,-1 0,0 0,0-1,0 1,-1-1,0 0,0 0,0 1,-1-1,0 0,-1 0,0 0,0 0,0 0,-1 0,0 0,0 0,-1 0,0 0,0 0,0 1,-1-1,0 1,0 0,-1 0,0 0,0 0,-1-1,-116-53,91 56</inkml:trace>
  <inkml:trace contextRef="#ctx0" brushRef="#br0" timeOffset="3065.954">6808 209,'-53'-50,"-144"-19,146 53,-1 2,-1 2,-1 3,1 1,-1 4,0 1,-1 3,-8 3,-71 17,0 5,2 6,-66 27,-57-2,204-40,22-11,1 1,0 1,1 1,-1 2,2 1,-1 1,2 1,0 1,0 1,1 2,1 0,1 1,1 2,0 0,1 1,1 1,2 0,-8 13,23-29,1-1,-1 1,1 0,0-1,0 1,0 0,1 0,0 0,0-1,0 1,1 0,0 0,0 0,1-1,-1 1,1-1,0 1,1-1,-1 1,1-1,0 0,1-1,-1 1,1 0,0-1,0 0,0 0,1 0,-1 0,1-1,0 0,0 0,0 0,0 0,1-1,-1 0,1 0,1 0,240 123,-215-103,294 160,-269-160,0-2,2-3,0-3,1-2,1-3,50 1,937 12,-1019-24,1-2,-1-1,1-1,-1-1,-1-2,0-1,0-1,-1-1,0-2,-1 0,-1-2,0-1,-2-1,0-1,13-14,-21 16,-1-2,-1 0,-1 0,-1-1,0 0,-2-1,0 0,-1-1,-2 0,0 0,-1 0,-1-1,-1 0,-2 1,0-1,-1 0,-1 0,-1 0,-1 0,-3-9,1-85,5 102,2 7,-1 0,-1 0,1 0,-1 0,-1 0,0 0,0 0,0 1,-1-1,0 0,0 0,-1 1,0 0,-1-1,0 1,0 0,0 1,-1-1,0 1,0 0,0 0,-1 0,0 1,-254-89,-18 1,256 86,4 1</inkml:trace>
  <inkml:trace contextRef="#ctx0" brushRef="#br0" timeOffset="8380.125">4401 1294,'-20'2,"0"2,1 0,-1 1,1 1,1 1,-1 0,1 2,0 0,1 1,0 0,1 2,0 0,-1 2,-14 7,10-1,2 0,0 1,1 0,0 2,2 0,1 1,1 0,1 2,1-1,2 1,0 1,1 2,-7 11,-2 5,2 0,2 0,2 2,2-1,2 1,2 1,3 0,1-1,2 1,3 4,-1-42,0 1,0-1,1-1,0 1,1 0,0-1,1 0,0 0,0 0,1 0,0-1,1 0,0 0,0-1,0 0,1 0,0 0,0-1,1-1,0 1,0-1,0-1,1 0,-1 0,1-1,3 1,33 8,-1-2,2-2,-1-2,1-2,8-1,-51-3,32 4,-1-2,1-1,0-2,0-2,0-1,-1-1,0-2,0-2,0-1,-1-2,-23 4,-1 0,0 0,-1-1,1-1,-2 1,1-2,-2 1,1-1,-2 0,1 0,-1-1,-1 0,0 0,-1 0,0-1,-1 0,0 1,-1-1,-1 0,0 0,0 0,-2 0,1 0,-2 0,0 0,0 0,-1 0,-1 1,0-1,0 1,-2 0,1 0,-1 1,-1 0,0 0,-1 0,0 1,-1 0,1 1,-10-8,8 11,1 0,-1 1,-1 0,1 1,-1 0,0 1,0 0,0 0,0 1,0 1,-1 0,1 0,0 1,-3 1,-51-6,27 1,-1 2,1 2,0 1,-1 2,1 1,0 3,0 1,1 1,0 2,1 2,-24 12,-21 14,2 3,2 4,2 3,-33 30,87-61,4-3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Qi" refreshedDate="44798.43833715278" createdVersion="6" refreshedVersion="6" minRefreshableVersion="3" recordCount="1265" xr:uid="{2F14A1B8-85FF-4F01-875B-A56BDB6FDD56}">
  <cacheSource type="worksheet">
    <worksheetSource ref="H1:H1048576" sheet="matched records only"/>
  </cacheSource>
  <cacheFields count="1">
    <cacheField name="Clogging" numFmtId="0">
      <sharedItems containsBlank="1" count="6">
        <s v="greater_than_75%"/>
        <s v="less_than_25%"/>
        <s v="between_50%_to_75%"/>
        <s v="did_not_inspect"/>
        <m/>
        <s v="between_25%_to_5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Qi" refreshedDate="44798.459963425928" createdVersion="6" refreshedVersion="6" minRefreshableVersion="3" recordCount="1265" xr:uid="{DA255957-2565-44ED-952E-6CF1ADB3BC59}">
  <cacheSource type="worksheet">
    <worksheetSource ref="N1:N1048576" sheet="matched records only"/>
  </cacheSource>
  <cacheFields count="1">
    <cacheField name="Flooding design std." numFmtId="0">
      <sharedItems containsBlank="1" count="6">
        <s v="unknown"/>
        <m/>
        <s v="meets_cds"/>
        <s v="fails_retrofit"/>
        <s v="fails_cds_meets_retrofit"/>
        <s v="culvert_failing_retrof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Qi" refreshedDate="44798.462695601855" createdVersion="6" refreshedVersion="6" minRefreshableVersion="3" recordCount="1265" xr:uid="{9070ADAA-423E-4A4A-9014-6973A3BA161E}">
  <cacheSource type="worksheet">
    <worksheetSource ref="L1:L1048576" sheet="matched records only"/>
  </cacheSource>
  <cacheFields count="1">
    <cacheField name="Consequence location" numFmtId="0">
      <sharedItems containsBlank="1" count="12">
        <s v="thoroughfare"/>
        <s v="local"/>
        <s v="collector_"/>
        <m/>
        <s v="crawl_space"/>
        <s v="n_a"/>
        <s v="local_limited"/>
        <s v="driveway_private_drive"/>
        <s v="ffe_principal_structure"/>
        <s v="detached_garage_shed_&gt;_150_sq_f"/>
        <s v="emergency_route"/>
        <s v="sidewal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"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4"/>
  </r>
  <r>
    <x v="1"/>
  </r>
  <r>
    <x v="0"/>
  </r>
  <r>
    <x v="1"/>
  </r>
  <r>
    <x v="1"/>
  </r>
  <r>
    <x v="1"/>
  </r>
  <r>
    <x v="1"/>
  </r>
  <r>
    <x v="4"/>
  </r>
  <r>
    <x v="1"/>
  </r>
  <r>
    <x v="1"/>
  </r>
  <r>
    <x v="1"/>
  </r>
  <r>
    <x v="0"/>
  </r>
  <r>
    <x v="0"/>
  </r>
  <r>
    <x v="0"/>
  </r>
  <r>
    <x v="1"/>
  </r>
  <r>
    <x v="1"/>
  </r>
  <r>
    <x v="1"/>
  </r>
  <r>
    <x v="4"/>
  </r>
  <r>
    <x v="1"/>
  </r>
  <r>
    <x v="1"/>
  </r>
  <r>
    <x v="4"/>
  </r>
  <r>
    <x v="4"/>
  </r>
  <r>
    <x v="3"/>
  </r>
  <r>
    <x v="3"/>
  </r>
  <r>
    <x v="3"/>
  </r>
  <r>
    <x v="1"/>
  </r>
  <r>
    <x v="4"/>
  </r>
  <r>
    <x v="1"/>
  </r>
  <r>
    <x v="1"/>
  </r>
  <r>
    <x v="1"/>
  </r>
  <r>
    <x v="1"/>
  </r>
  <r>
    <x v="0"/>
  </r>
  <r>
    <x v="1"/>
  </r>
  <r>
    <x v="0"/>
  </r>
  <r>
    <x v="1"/>
  </r>
  <r>
    <x v="4"/>
  </r>
  <r>
    <x v="1"/>
  </r>
  <r>
    <x v="3"/>
  </r>
  <r>
    <x v="1"/>
  </r>
  <r>
    <x v="1"/>
  </r>
  <r>
    <x v="1"/>
  </r>
  <r>
    <x v="0"/>
  </r>
  <r>
    <x v="4"/>
  </r>
  <r>
    <x v="0"/>
  </r>
  <r>
    <x v="5"/>
  </r>
  <r>
    <x v="1"/>
  </r>
  <r>
    <x v="1"/>
  </r>
  <r>
    <x v="1"/>
  </r>
  <r>
    <x v="1"/>
  </r>
  <r>
    <x v="5"/>
  </r>
  <r>
    <x v="1"/>
  </r>
  <r>
    <x v="4"/>
  </r>
  <r>
    <x v="1"/>
  </r>
  <r>
    <x v="1"/>
  </r>
  <r>
    <x v="4"/>
  </r>
  <r>
    <x v="1"/>
  </r>
  <r>
    <x v="4"/>
  </r>
  <r>
    <x v="4"/>
  </r>
  <r>
    <x v="2"/>
  </r>
  <r>
    <x v="4"/>
  </r>
  <r>
    <x v="2"/>
  </r>
  <r>
    <x v="2"/>
  </r>
  <r>
    <x v="1"/>
  </r>
  <r>
    <x v="1"/>
  </r>
  <r>
    <x v="4"/>
  </r>
  <r>
    <x v="1"/>
  </r>
  <r>
    <x v="1"/>
  </r>
  <r>
    <x v="1"/>
  </r>
  <r>
    <x v="1"/>
  </r>
  <r>
    <x v="1"/>
  </r>
  <r>
    <x v="3"/>
  </r>
  <r>
    <x v="3"/>
  </r>
  <r>
    <x v="1"/>
  </r>
  <r>
    <x v="4"/>
  </r>
  <r>
    <x v="1"/>
  </r>
  <r>
    <x v="1"/>
  </r>
  <r>
    <x v="1"/>
  </r>
  <r>
    <x v="1"/>
  </r>
  <r>
    <x v="1"/>
  </r>
  <r>
    <x v="4"/>
  </r>
  <r>
    <x v="5"/>
  </r>
  <r>
    <x v="5"/>
  </r>
  <r>
    <x v="5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5"/>
  </r>
  <r>
    <x v="1"/>
  </r>
  <r>
    <x v="3"/>
  </r>
  <r>
    <x v="5"/>
  </r>
  <r>
    <x v="1"/>
  </r>
  <r>
    <x v="1"/>
  </r>
  <r>
    <x v="1"/>
  </r>
  <r>
    <x v="4"/>
  </r>
  <r>
    <x v="2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1"/>
  </r>
  <r>
    <x v="1"/>
  </r>
  <r>
    <x v="1"/>
  </r>
  <r>
    <x v="5"/>
  </r>
  <r>
    <x v="5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0"/>
  </r>
  <r>
    <x v="5"/>
  </r>
  <r>
    <x v="4"/>
  </r>
  <r>
    <x v="4"/>
  </r>
  <r>
    <x v="1"/>
  </r>
  <r>
    <x v="4"/>
  </r>
  <r>
    <x v="1"/>
  </r>
  <r>
    <x v="1"/>
  </r>
  <r>
    <x v="4"/>
  </r>
  <r>
    <x v="5"/>
  </r>
  <r>
    <x v="1"/>
  </r>
  <r>
    <x v="2"/>
  </r>
  <r>
    <x v="1"/>
  </r>
  <r>
    <x v="4"/>
  </r>
  <r>
    <x v="1"/>
  </r>
  <r>
    <x v="1"/>
  </r>
  <r>
    <x v="4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5"/>
  </r>
  <r>
    <x v="1"/>
  </r>
  <r>
    <x v="4"/>
  </r>
  <r>
    <x v="1"/>
  </r>
  <r>
    <x v="1"/>
  </r>
  <r>
    <x v="4"/>
  </r>
  <r>
    <x v="0"/>
  </r>
  <r>
    <x v="4"/>
  </r>
  <r>
    <x v="4"/>
  </r>
  <r>
    <x v="4"/>
  </r>
  <r>
    <x v="5"/>
  </r>
  <r>
    <x v="4"/>
  </r>
  <r>
    <x v="1"/>
  </r>
  <r>
    <x v="1"/>
  </r>
  <r>
    <x v="1"/>
  </r>
  <r>
    <x v="1"/>
  </r>
  <r>
    <x v="1"/>
  </r>
  <r>
    <x v="5"/>
  </r>
  <r>
    <x v="1"/>
  </r>
  <r>
    <x v="1"/>
  </r>
  <r>
    <x v="4"/>
  </r>
  <r>
    <x v="0"/>
  </r>
  <r>
    <x v="1"/>
  </r>
  <r>
    <x v="1"/>
  </r>
  <r>
    <x v="4"/>
  </r>
  <r>
    <x v="1"/>
  </r>
  <r>
    <x v="4"/>
  </r>
  <r>
    <x v="2"/>
  </r>
  <r>
    <x v="4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4"/>
  </r>
  <r>
    <x v="4"/>
  </r>
  <r>
    <x v="3"/>
  </r>
  <r>
    <x v="1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4"/>
  </r>
  <r>
    <x v="1"/>
  </r>
  <r>
    <x v="0"/>
  </r>
  <r>
    <x v="3"/>
  </r>
  <r>
    <x v="3"/>
  </r>
  <r>
    <x v="1"/>
  </r>
  <r>
    <x v="4"/>
  </r>
  <r>
    <x v="4"/>
  </r>
  <r>
    <x v="5"/>
  </r>
  <r>
    <x v="0"/>
  </r>
  <r>
    <x v="1"/>
  </r>
  <r>
    <x v="1"/>
  </r>
  <r>
    <x v="2"/>
  </r>
  <r>
    <x v="1"/>
  </r>
  <r>
    <x v="5"/>
  </r>
  <r>
    <x v="1"/>
  </r>
  <r>
    <x v="1"/>
  </r>
  <r>
    <x v="1"/>
  </r>
  <r>
    <x v="1"/>
  </r>
  <r>
    <x v="1"/>
  </r>
  <r>
    <x v="0"/>
  </r>
  <r>
    <x v="4"/>
  </r>
  <r>
    <x v="1"/>
  </r>
  <r>
    <x v="1"/>
  </r>
  <r>
    <x v="4"/>
  </r>
  <r>
    <x v="4"/>
  </r>
  <r>
    <x v="0"/>
  </r>
  <r>
    <x v="5"/>
  </r>
  <r>
    <x v="2"/>
  </r>
  <r>
    <x v="4"/>
  </r>
  <r>
    <x v="1"/>
  </r>
  <r>
    <x v="1"/>
  </r>
  <r>
    <x v="1"/>
  </r>
  <r>
    <x v="1"/>
  </r>
  <r>
    <x v="1"/>
  </r>
  <r>
    <x v="1"/>
  </r>
  <r>
    <x v="1"/>
  </r>
  <r>
    <x v="3"/>
  </r>
  <r>
    <x v="1"/>
  </r>
  <r>
    <x v="5"/>
  </r>
  <r>
    <x v="1"/>
  </r>
  <r>
    <x v="1"/>
  </r>
  <r>
    <x v="1"/>
  </r>
  <r>
    <x v="1"/>
  </r>
  <r>
    <x v="1"/>
  </r>
  <r>
    <x v="1"/>
  </r>
  <r>
    <x v="2"/>
  </r>
  <r>
    <x v="5"/>
  </r>
  <r>
    <x v="4"/>
  </r>
  <r>
    <x v="1"/>
  </r>
  <r>
    <x v="4"/>
  </r>
  <r>
    <x v="4"/>
  </r>
  <r>
    <x v="1"/>
  </r>
  <r>
    <x v="0"/>
  </r>
  <r>
    <x v="4"/>
  </r>
  <r>
    <x v="4"/>
  </r>
  <r>
    <x v="4"/>
  </r>
  <r>
    <x v="1"/>
  </r>
  <r>
    <x v="0"/>
  </r>
  <r>
    <x v="1"/>
  </r>
  <r>
    <x v="5"/>
  </r>
  <r>
    <x v="0"/>
  </r>
  <r>
    <x v="1"/>
  </r>
  <r>
    <x v="5"/>
  </r>
  <r>
    <x v="5"/>
  </r>
  <r>
    <x v="1"/>
  </r>
  <r>
    <x v="1"/>
  </r>
  <r>
    <x v="5"/>
  </r>
  <r>
    <x v="1"/>
  </r>
  <r>
    <x v="1"/>
  </r>
  <r>
    <x v="4"/>
  </r>
  <r>
    <x v="1"/>
  </r>
  <r>
    <x v="1"/>
  </r>
  <r>
    <x v="1"/>
  </r>
  <r>
    <x v="1"/>
  </r>
  <r>
    <x v="1"/>
  </r>
  <r>
    <x v="2"/>
  </r>
  <r>
    <x v="1"/>
  </r>
  <r>
    <x v="1"/>
  </r>
  <r>
    <x v="1"/>
  </r>
  <r>
    <x v="4"/>
  </r>
  <r>
    <x v="1"/>
  </r>
  <r>
    <x v="0"/>
  </r>
  <r>
    <x v="1"/>
  </r>
  <r>
    <x v="1"/>
  </r>
  <r>
    <x v="1"/>
  </r>
  <r>
    <x v="1"/>
  </r>
  <r>
    <x v="5"/>
  </r>
  <r>
    <x v="0"/>
  </r>
  <r>
    <x v="1"/>
  </r>
  <r>
    <x v="5"/>
  </r>
  <r>
    <x v="0"/>
  </r>
  <r>
    <x v="0"/>
  </r>
  <r>
    <x v="5"/>
  </r>
  <r>
    <x v="1"/>
  </r>
  <r>
    <x v="1"/>
  </r>
  <r>
    <x v="1"/>
  </r>
  <r>
    <x v="1"/>
  </r>
  <r>
    <x v="1"/>
  </r>
  <r>
    <x v="0"/>
  </r>
  <r>
    <x v="1"/>
  </r>
  <r>
    <x v="1"/>
  </r>
  <r>
    <x v="5"/>
  </r>
  <r>
    <x v="0"/>
  </r>
  <r>
    <x v="1"/>
  </r>
  <r>
    <x v="1"/>
  </r>
  <r>
    <x v="1"/>
  </r>
  <r>
    <x v="1"/>
  </r>
  <r>
    <x v="1"/>
  </r>
  <r>
    <x v="1"/>
  </r>
  <r>
    <x v="5"/>
  </r>
  <r>
    <x v="1"/>
  </r>
  <r>
    <x v="1"/>
  </r>
  <r>
    <x v="5"/>
  </r>
  <r>
    <x v="1"/>
  </r>
  <r>
    <x v="1"/>
  </r>
  <r>
    <x v="1"/>
  </r>
  <r>
    <x v="5"/>
  </r>
  <r>
    <x v="5"/>
  </r>
  <r>
    <x v="5"/>
  </r>
  <r>
    <x v="5"/>
  </r>
  <r>
    <x v="2"/>
  </r>
  <r>
    <x v="1"/>
  </r>
  <r>
    <x v="4"/>
  </r>
  <r>
    <x v="4"/>
  </r>
  <r>
    <x v="1"/>
  </r>
  <r>
    <x v="5"/>
  </r>
  <r>
    <x v="1"/>
  </r>
  <r>
    <x v="5"/>
  </r>
  <r>
    <x v="1"/>
  </r>
  <r>
    <x v="5"/>
  </r>
  <r>
    <x v="0"/>
  </r>
  <r>
    <x v="4"/>
  </r>
  <r>
    <x v="1"/>
  </r>
  <r>
    <x v="1"/>
  </r>
  <r>
    <x v="4"/>
  </r>
  <r>
    <x v="1"/>
  </r>
  <r>
    <x v="0"/>
  </r>
  <r>
    <x v="4"/>
  </r>
  <r>
    <x v="1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4"/>
  </r>
  <r>
    <x v="4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4"/>
  </r>
  <r>
    <x v="5"/>
  </r>
  <r>
    <x v="1"/>
  </r>
  <r>
    <x v="1"/>
  </r>
  <r>
    <x v="1"/>
  </r>
  <r>
    <x v="4"/>
  </r>
  <r>
    <x v="1"/>
  </r>
  <r>
    <x v="0"/>
  </r>
  <r>
    <x v="1"/>
  </r>
  <r>
    <x v="1"/>
  </r>
  <r>
    <x v="2"/>
  </r>
  <r>
    <x v="1"/>
  </r>
  <r>
    <x v="1"/>
  </r>
  <r>
    <x v="5"/>
  </r>
  <r>
    <x v="1"/>
  </r>
  <r>
    <x v="1"/>
  </r>
  <r>
    <x v="3"/>
  </r>
  <r>
    <x v="1"/>
  </r>
  <r>
    <x v="1"/>
  </r>
  <r>
    <x v="1"/>
  </r>
  <r>
    <x v="1"/>
  </r>
  <r>
    <x v="4"/>
  </r>
  <r>
    <x v="5"/>
  </r>
  <r>
    <x v="0"/>
  </r>
  <r>
    <x v="1"/>
  </r>
  <r>
    <x v="1"/>
  </r>
  <r>
    <x v="1"/>
  </r>
  <r>
    <x v="1"/>
  </r>
  <r>
    <x v="2"/>
  </r>
  <r>
    <x v="1"/>
  </r>
  <r>
    <x v="1"/>
  </r>
  <r>
    <x v="5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4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5"/>
  </r>
  <r>
    <x v="2"/>
  </r>
  <r>
    <x v="2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5"/>
  </r>
  <r>
    <x v="4"/>
  </r>
  <r>
    <x v="1"/>
  </r>
  <r>
    <x v="5"/>
  </r>
  <r>
    <x v="2"/>
  </r>
  <r>
    <x v="5"/>
  </r>
  <r>
    <x v="1"/>
  </r>
  <r>
    <x v="1"/>
  </r>
  <r>
    <x v="1"/>
  </r>
  <r>
    <x v="1"/>
  </r>
  <r>
    <x v="1"/>
  </r>
  <r>
    <x v="1"/>
  </r>
  <r>
    <x v="1"/>
  </r>
  <r>
    <x v="4"/>
  </r>
  <r>
    <x v="2"/>
  </r>
  <r>
    <x v="3"/>
  </r>
  <r>
    <x v="3"/>
  </r>
  <r>
    <x v="1"/>
  </r>
  <r>
    <x v="1"/>
  </r>
  <r>
    <x v="1"/>
  </r>
  <r>
    <x v="1"/>
  </r>
  <r>
    <x v="1"/>
  </r>
  <r>
    <x v="1"/>
  </r>
  <r>
    <x v="1"/>
  </r>
  <r>
    <x v="5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4"/>
  </r>
  <r>
    <x v="3"/>
  </r>
  <r>
    <x v="5"/>
  </r>
  <r>
    <x v="4"/>
  </r>
  <r>
    <x v="1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1"/>
  </r>
  <r>
    <x v="4"/>
  </r>
  <r>
    <x v="0"/>
  </r>
  <r>
    <x v="1"/>
  </r>
  <r>
    <x v="1"/>
  </r>
  <r>
    <x v="1"/>
  </r>
  <r>
    <x v="1"/>
  </r>
  <r>
    <x v="4"/>
  </r>
  <r>
    <x v="1"/>
  </r>
  <r>
    <x v="5"/>
  </r>
  <r>
    <x v="1"/>
  </r>
  <r>
    <x v="1"/>
  </r>
  <r>
    <x v="4"/>
  </r>
  <r>
    <x v="1"/>
  </r>
  <r>
    <x v="1"/>
  </r>
  <r>
    <x v="1"/>
  </r>
  <r>
    <x v="1"/>
  </r>
  <r>
    <x v="1"/>
  </r>
  <r>
    <x v="5"/>
  </r>
  <r>
    <x v="1"/>
  </r>
  <r>
    <x v="2"/>
  </r>
  <r>
    <x v="5"/>
  </r>
  <r>
    <x v="5"/>
  </r>
  <r>
    <x v="1"/>
  </r>
  <r>
    <x v="1"/>
  </r>
  <r>
    <x v="1"/>
  </r>
  <r>
    <x v="4"/>
  </r>
  <r>
    <x v="4"/>
  </r>
  <r>
    <x v="4"/>
  </r>
  <r>
    <x v="5"/>
  </r>
  <r>
    <x v="5"/>
  </r>
  <r>
    <x v="1"/>
  </r>
  <r>
    <x v="1"/>
  </r>
  <r>
    <x v="1"/>
  </r>
  <r>
    <x v="1"/>
  </r>
  <r>
    <x v="4"/>
  </r>
  <r>
    <x v="4"/>
  </r>
  <r>
    <x v="4"/>
  </r>
  <r>
    <x v="4"/>
  </r>
  <r>
    <x v="5"/>
  </r>
  <r>
    <x v="5"/>
  </r>
  <r>
    <x v="5"/>
  </r>
  <r>
    <x v="4"/>
  </r>
  <r>
    <x v="2"/>
  </r>
  <r>
    <x v="1"/>
  </r>
  <r>
    <x v="1"/>
  </r>
  <r>
    <x v="1"/>
  </r>
  <r>
    <x v="2"/>
  </r>
  <r>
    <x v="4"/>
  </r>
  <r>
    <x v="5"/>
  </r>
  <r>
    <x v="1"/>
  </r>
  <r>
    <x v="4"/>
  </r>
  <r>
    <x v="1"/>
  </r>
  <r>
    <x v="3"/>
  </r>
  <r>
    <x v="5"/>
  </r>
  <r>
    <x v="5"/>
  </r>
  <r>
    <x v="5"/>
  </r>
  <r>
    <x v="1"/>
  </r>
  <r>
    <x v="1"/>
  </r>
  <r>
    <x v="1"/>
  </r>
  <r>
    <x v="1"/>
  </r>
  <r>
    <x v="1"/>
  </r>
  <r>
    <x v="5"/>
  </r>
  <r>
    <x v="2"/>
  </r>
  <r>
    <x v="1"/>
  </r>
  <r>
    <x v="1"/>
  </r>
  <r>
    <x v="1"/>
  </r>
  <r>
    <x v="1"/>
  </r>
  <r>
    <x v="4"/>
  </r>
  <r>
    <x v="4"/>
  </r>
  <r>
    <x v="4"/>
  </r>
  <r>
    <x v="2"/>
  </r>
  <r>
    <x v="1"/>
  </r>
  <r>
    <x v="1"/>
  </r>
  <r>
    <x v="1"/>
  </r>
  <r>
    <x v="4"/>
  </r>
  <r>
    <x v="4"/>
  </r>
  <r>
    <x v="4"/>
  </r>
  <r>
    <x v="1"/>
  </r>
  <r>
    <x v="1"/>
  </r>
  <r>
    <x v="0"/>
  </r>
  <r>
    <x v="1"/>
  </r>
  <r>
    <x v="1"/>
  </r>
  <r>
    <x v="3"/>
  </r>
  <r>
    <x v="3"/>
  </r>
  <r>
    <x v="3"/>
  </r>
  <r>
    <x v="3"/>
  </r>
  <r>
    <x v="4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4"/>
  </r>
  <r>
    <x v="4"/>
  </r>
  <r>
    <x v="5"/>
  </r>
  <r>
    <x v="2"/>
  </r>
  <r>
    <x v="1"/>
  </r>
  <r>
    <x v="1"/>
  </r>
  <r>
    <x v="1"/>
  </r>
  <r>
    <x v="1"/>
  </r>
  <r>
    <x v="4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"/>
  </r>
  <r>
    <x v="4"/>
  </r>
  <r>
    <x v="4"/>
  </r>
  <r>
    <x v="4"/>
  </r>
  <r>
    <x v="4"/>
  </r>
  <r>
    <x v="1"/>
  </r>
  <r>
    <x v="2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5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4"/>
  </r>
  <r>
    <x v="1"/>
  </r>
  <r>
    <x v="1"/>
  </r>
  <r>
    <x v="1"/>
  </r>
  <r>
    <x v="4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4"/>
  </r>
  <r>
    <x v="1"/>
  </r>
  <r>
    <x v="1"/>
  </r>
  <r>
    <x v="1"/>
  </r>
  <r>
    <x v="0"/>
  </r>
  <r>
    <x v="2"/>
  </r>
  <r>
    <x v="3"/>
  </r>
  <r>
    <x v="3"/>
  </r>
  <r>
    <x v="1"/>
  </r>
  <r>
    <x v="1"/>
  </r>
  <r>
    <x v="1"/>
  </r>
  <r>
    <x v="1"/>
  </r>
  <r>
    <x v="3"/>
  </r>
  <r>
    <x v="5"/>
  </r>
  <r>
    <x v="5"/>
  </r>
  <r>
    <x v="1"/>
  </r>
  <r>
    <x v="5"/>
  </r>
  <r>
    <x v="1"/>
  </r>
  <r>
    <x v="1"/>
  </r>
  <r>
    <x v="0"/>
  </r>
  <r>
    <x v="5"/>
  </r>
  <r>
    <x v="5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3"/>
  </r>
  <r>
    <x v="4"/>
  </r>
  <r>
    <x v="0"/>
  </r>
  <r>
    <x v="3"/>
  </r>
  <r>
    <x v="1"/>
  </r>
  <r>
    <x v="4"/>
  </r>
  <r>
    <x v="4"/>
  </r>
  <r>
    <x v="0"/>
  </r>
  <r>
    <x v="1"/>
  </r>
  <r>
    <x v="1"/>
  </r>
  <r>
    <x v="5"/>
  </r>
  <r>
    <x v="1"/>
  </r>
  <r>
    <x v="1"/>
  </r>
  <r>
    <x v="4"/>
  </r>
  <r>
    <x v="1"/>
  </r>
  <r>
    <x v="2"/>
  </r>
  <r>
    <x v="4"/>
  </r>
  <r>
    <x v="4"/>
  </r>
  <r>
    <x v="0"/>
  </r>
  <r>
    <x v="5"/>
  </r>
  <r>
    <x v="4"/>
  </r>
  <r>
    <x v="4"/>
  </r>
  <r>
    <x v="1"/>
  </r>
  <r>
    <x v="1"/>
  </r>
  <r>
    <x v="1"/>
  </r>
  <r>
    <x v="1"/>
  </r>
  <r>
    <x v="4"/>
  </r>
  <r>
    <x v="4"/>
  </r>
  <r>
    <x v="4"/>
  </r>
  <r>
    <x v="1"/>
  </r>
  <r>
    <x v="0"/>
  </r>
  <r>
    <x v="4"/>
  </r>
  <r>
    <x v="1"/>
  </r>
  <r>
    <x v="5"/>
  </r>
  <r>
    <x v="4"/>
  </r>
  <r>
    <x v="1"/>
  </r>
  <r>
    <x v="4"/>
  </r>
  <r>
    <x v="1"/>
  </r>
  <r>
    <x v="5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5"/>
  </r>
  <r>
    <x v="0"/>
  </r>
  <r>
    <x v="0"/>
  </r>
  <r>
    <x v="4"/>
  </r>
  <r>
    <x v="0"/>
  </r>
  <r>
    <x v="4"/>
  </r>
  <r>
    <x v="0"/>
  </r>
  <r>
    <x v="4"/>
  </r>
  <r>
    <x v="1"/>
  </r>
  <r>
    <x v="1"/>
  </r>
  <r>
    <x v="1"/>
  </r>
  <r>
    <x v="5"/>
  </r>
  <r>
    <x v="1"/>
  </r>
  <r>
    <x v="1"/>
  </r>
  <r>
    <x v="1"/>
  </r>
  <r>
    <x v="4"/>
  </r>
  <r>
    <x v="4"/>
  </r>
  <r>
    <x v="4"/>
  </r>
  <r>
    <x v="5"/>
  </r>
  <r>
    <x v="4"/>
  </r>
  <r>
    <x v="1"/>
  </r>
  <r>
    <x v="4"/>
  </r>
  <r>
    <x v="1"/>
  </r>
  <r>
    <x v="1"/>
  </r>
  <r>
    <x v="2"/>
  </r>
  <r>
    <x v="0"/>
  </r>
  <r>
    <x v="0"/>
  </r>
  <r>
    <x v="5"/>
  </r>
  <r>
    <x v="1"/>
  </r>
  <r>
    <x v="1"/>
  </r>
  <r>
    <x v="1"/>
  </r>
  <r>
    <x v="1"/>
  </r>
  <r>
    <x v="1"/>
  </r>
  <r>
    <x v="1"/>
  </r>
  <r>
    <x v="1"/>
  </r>
  <r>
    <x v="5"/>
  </r>
  <r>
    <x v="4"/>
  </r>
  <r>
    <x v="0"/>
  </r>
  <r>
    <x v="0"/>
  </r>
  <r>
    <x v="4"/>
  </r>
  <r>
    <x v="4"/>
  </r>
  <r>
    <x v="1"/>
  </r>
  <r>
    <x v="0"/>
  </r>
  <r>
    <x v="4"/>
  </r>
  <r>
    <x v="0"/>
  </r>
  <r>
    <x v="1"/>
  </r>
  <r>
    <x v="5"/>
  </r>
  <r>
    <x v="5"/>
  </r>
  <r>
    <x v="1"/>
  </r>
  <r>
    <x v="4"/>
  </r>
  <r>
    <x v="5"/>
  </r>
  <r>
    <x v="5"/>
  </r>
  <r>
    <x v="5"/>
  </r>
  <r>
    <x v="1"/>
  </r>
  <r>
    <x v="1"/>
  </r>
  <r>
    <x v="1"/>
  </r>
  <r>
    <x v="1"/>
  </r>
  <r>
    <x v="4"/>
  </r>
  <r>
    <x v="4"/>
  </r>
  <r>
    <x v="0"/>
  </r>
  <r>
    <x v="1"/>
  </r>
  <r>
    <x v="4"/>
  </r>
  <r>
    <x v="4"/>
  </r>
  <r>
    <x v="1"/>
  </r>
  <r>
    <x v="5"/>
  </r>
  <r>
    <x v="1"/>
  </r>
  <r>
    <x v="1"/>
  </r>
  <r>
    <x v="1"/>
  </r>
  <r>
    <x v="1"/>
  </r>
  <r>
    <x v="4"/>
  </r>
  <r>
    <x v="1"/>
  </r>
  <r>
    <x v="5"/>
  </r>
  <r>
    <x v="1"/>
  </r>
  <r>
    <x v="1"/>
  </r>
  <r>
    <x v="0"/>
  </r>
  <r>
    <x v="1"/>
  </r>
  <r>
    <x v="2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4"/>
  </r>
  <r>
    <x v="1"/>
  </r>
  <r>
    <x v="1"/>
  </r>
  <r>
    <x v="1"/>
  </r>
  <r>
    <x v="1"/>
  </r>
  <r>
    <x v="1"/>
  </r>
  <r>
    <x v="1"/>
  </r>
  <r>
    <x v="2"/>
  </r>
  <r>
    <x v="4"/>
  </r>
  <r>
    <x v="1"/>
  </r>
  <r>
    <x v="5"/>
  </r>
  <r>
    <x v="1"/>
  </r>
  <r>
    <x v="1"/>
  </r>
  <r>
    <x v="1"/>
  </r>
  <r>
    <x v="1"/>
  </r>
  <r>
    <x v="1"/>
  </r>
  <r>
    <x v="5"/>
  </r>
  <r>
    <x v="1"/>
  </r>
  <r>
    <x v="2"/>
  </r>
  <r>
    <x v="1"/>
  </r>
  <r>
    <x v="4"/>
  </r>
  <r>
    <x v="1"/>
  </r>
  <r>
    <x v="0"/>
  </r>
  <r>
    <x v="1"/>
  </r>
  <r>
    <x v="1"/>
  </r>
  <r>
    <x v="4"/>
  </r>
  <r>
    <x v="1"/>
  </r>
  <r>
    <x v="1"/>
  </r>
  <r>
    <x v="1"/>
  </r>
  <r>
    <x v="1"/>
  </r>
  <r>
    <x v="1"/>
  </r>
  <r>
    <x v="4"/>
  </r>
  <r>
    <x v="0"/>
  </r>
  <r>
    <x v="0"/>
  </r>
  <r>
    <x v="0"/>
  </r>
  <r>
    <x v="5"/>
  </r>
  <r>
    <x v="4"/>
  </r>
  <r>
    <x v="1"/>
  </r>
  <r>
    <x v="1"/>
  </r>
  <r>
    <x v="0"/>
  </r>
  <r>
    <x v="1"/>
  </r>
  <r>
    <x v="4"/>
  </r>
  <r>
    <x v="1"/>
  </r>
  <r>
    <x v="1"/>
  </r>
  <r>
    <x v="1"/>
  </r>
  <r>
    <x v="1"/>
  </r>
  <r>
    <x v="3"/>
  </r>
  <r>
    <x v="4"/>
  </r>
  <r>
    <x v="1"/>
  </r>
  <r>
    <x v="1"/>
  </r>
  <r>
    <x v="3"/>
  </r>
  <r>
    <x v="1"/>
  </r>
  <r>
    <x v="2"/>
  </r>
  <r>
    <x v="0"/>
  </r>
  <r>
    <x v="1"/>
  </r>
  <r>
    <x v="3"/>
  </r>
  <r>
    <x v="3"/>
  </r>
  <r>
    <x v="3"/>
  </r>
  <r>
    <x v="1"/>
  </r>
  <r>
    <x v="1"/>
  </r>
  <r>
    <x v="5"/>
  </r>
  <r>
    <x v="1"/>
  </r>
  <r>
    <x v="1"/>
  </r>
  <r>
    <x v="1"/>
  </r>
  <r>
    <x v="5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4"/>
  </r>
  <r>
    <x v="1"/>
  </r>
  <r>
    <x v="1"/>
  </r>
  <r>
    <x v="4"/>
  </r>
  <r>
    <x v="4"/>
  </r>
  <r>
    <x v="4"/>
  </r>
  <r>
    <x v="1"/>
  </r>
  <r>
    <x v="1"/>
  </r>
  <r>
    <x v="4"/>
  </r>
  <r>
    <x v="1"/>
  </r>
  <r>
    <x v="0"/>
  </r>
  <r>
    <x v="1"/>
  </r>
  <r>
    <x v="1"/>
  </r>
  <r>
    <x v="4"/>
  </r>
  <r>
    <x v="1"/>
  </r>
  <r>
    <x v="1"/>
  </r>
  <r>
    <x v="4"/>
  </r>
  <r>
    <x v="1"/>
  </r>
  <r>
    <x v="1"/>
  </r>
  <r>
    <x v="5"/>
  </r>
  <r>
    <x v="1"/>
  </r>
  <r>
    <x v="5"/>
  </r>
  <r>
    <x v="5"/>
  </r>
  <r>
    <x v="5"/>
  </r>
  <r>
    <x v="4"/>
  </r>
  <r>
    <x v="4"/>
  </r>
  <r>
    <x v="1"/>
  </r>
  <r>
    <x v="0"/>
  </r>
  <r>
    <x v="2"/>
  </r>
  <r>
    <x v="1"/>
  </r>
  <r>
    <x v="1"/>
  </r>
  <r>
    <x v="1"/>
  </r>
  <r>
    <x v="4"/>
  </r>
  <r>
    <x v="1"/>
  </r>
  <r>
    <x v="1"/>
  </r>
  <r>
    <x v="5"/>
  </r>
  <r>
    <x v="5"/>
  </r>
  <r>
    <x v="0"/>
  </r>
  <r>
    <x v="1"/>
  </r>
  <r>
    <x v="4"/>
  </r>
  <r>
    <x v="1"/>
  </r>
  <r>
    <x v="1"/>
  </r>
  <r>
    <x v="1"/>
  </r>
  <r>
    <x v="0"/>
  </r>
  <r>
    <x v="1"/>
  </r>
  <r>
    <x v="1"/>
  </r>
  <r>
    <x v="1"/>
  </r>
  <r>
    <x v="1"/>
  </r>
  <r>
    <x v="4"/>
  </r>
  <r>
    <x v="4"/>
  </r>
  <r>
    <x v="4"/>
  </r>
  <r>
    <x v="1"/>
  </r>
  <r>
    <x v="1"/>
  </r>
  <r>
    <x v="4"/>
  </r>
  <r>
    <x v="5"/>
  </r>
  <r>
    <x v="0"/>
  </r>
  <r>
    <x v="1"/>
  </r>
  <r>
    <x v="1"/>
  </r>
  <r>
    <x v="1"/>
  </r>
  <r>
    <x v="1"/>
  </r>
  <r>
    <x v="0"/>
  </r>
  <r>
    <x v="1"/>
  </r>
  <r>
    <x v="3"/>
  </r>
  <r>
    <x v="4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0"/>
  </r>
  <r>
    <x v="1"/>
  </r>
  <r>
    <x v="4"/>
  </r>
  <r>
    <x v="0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4"/>
  </r>
  <r>
    <x v="1"/>
  </r>
  <r>
    <x v="1"/>
  </r>
  <r>
    <x v="0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3"/>
  </r>
  <r>
    <x v="0"/>
  </r>
  <r>
    <x v="5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">
  <r>
    <x v="0"/>
  </r>
  <r>
    <x v="1"/>
  </r>
  <r>
    <x v="1"/>
  </r>
  <r>
    <x v="1"/>
  </r>
  <r>
    <x v="0"/>
  </r>
  <r>
    <x v="0"/>
  </r>
  <r>
    <x v="2"/>
  </r>
  <r>
    <x v="2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2"/>
  </r>
  <r>
    <x v="2"/>
  </r>
  <r>
    <x v="2"/>
  </r>
  <r>
    <x v="3"/>
  </r>
  <r>
    <x v="3"/>
  </r>
  <r>
    <x v="3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0"/>
  </r>
  <r>
    <x v="4"/>
  </r>
  <r>
    <x v="2"/>
  </r>
  <r>
    <x v="1"/>
  </r>
  <r>
    <x v="0"/>
  </r>
  <r>
    <x v="2"/>
  </r>
  <r>
    <x v="1"/>
  </r>
  <r>
    <x v="1"/>
  </r>
  <r>
    <x v="2"/>
  </r>
  <r>
    <x v="4"/>
  </r>
  <r>
    <x v="1"/>
  </r>
  <r>
    <x v="2"/>
  </r>
  <r>
    <x v="1"/>
  </r>
  <r>
    <x v="3"/>
  </r>
  <r>
    <x v="0"/>
  </r>
  <r>
    <x v="1"/>
  </r>
  <r>
    <x v="3"/>
  </r>
  <r>
    <x v="4"/>
  </r>
  <r>
    <x v="2"/>
  </r>
  <r>
    <x v="2"/>
  </r>
  <r>
    <x v="1"/>
  </r>
  <r>
    <x v="1"/>
  </r>
  <r>
    <x v="1"/>
  </r>
  <r>
    <x v="1"/>
  </r>
  <r>
    <x v="1"/>
  </r>
  <r>
    <x v="0"/>
  </r>
  <r>
    <x v="2"/>
  </r>
  <r>
    <x v="1"/>
  </r>
  <r>
    <x v="4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1"/>
  </r>
  <r>
    <x v="0"/>
  </r>
  <r>
    <x v="2"/>
  </r>
  <r>
    <x v="1"/>
  </r>
  <r>
    <x v="0"/>
  </r>
  <r>
    <x v="2"/>
  </r>
  <r>
    <x v="2"/>
  </r>
  <r>
    <x v="0"/>
  </r>
  <r>
    <x v="1"/>
  </r>
  <r>
    <x v="3"/>
  </r>
  <r>
    <x v="1"/>
  </r>
  <r>
    <x v="1"/>
  </r>
  <r>
    <x v="2"/>
  </r>
  <r>
    <x v="1"/>
  </r>
  <r>
    <x v="1"/>
  </r>
  <r>
    <x v="0"/>
  </r>
  <r>
    <x v="1"/>
  </r>
  <r>
    <x v="1"/>
  </r>
  <r>
    <x v="1"/>
  </r>
  <r>
    <x v="3"/>
  </r>
  <r>
    <x v="1"/>
  </r>
  <r>
    <x v="1"/>
  </r>
  <r>
    <x v="2"/>
  </r>
  <r>
    <x v="1"/>
  </r>
  <r>
    <x v="1"/>
  </r>
  <r>
    <x v="2"/>
  </r>
  <r>
    <x v="1"/>
  </r>
  <r>
    <x v="2"/>
  </r>
  <r>
    <x v="2"/>
  </r>
  <r>
    <x v="3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4"/>
  </r>
  <r>
    <x v="4"/>
  </r>
  <r>
    <x v="4"/>
  </r>
  <r>
    <x v="3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3"/>
  </r>
  <r>
    <x v="3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3"/>
  </r>
  <r>
    <x v="1"/>
  </r>
  <r>
    <x v="2"/>
  </r>
  <r>
    <x v="1"/>
  </r>
  <r>
    <x v="3"/>
  </r>
  <r>
    <x v="4"/>
  </r>
  <r>
    <x v="1"/>
  </r>
  <r>
    <x v="2"/>
  </r>
  <r>
    <x v="1"/>
  </r>
  <r>
    <x v="1"/>
  </r>
  <r>
    <x v="2"/>
  </r>
  <r>
    <x v="2"/>
  </r>
  <r>
    <x v="3"/>
  </r>
  <r>
    <x v="1"/>
  </r>
  <r>
    <x v="1"/>
  </r>
  <r>
    <x v="1"/>
  </r>
  <r>
    <x v="1"/>
  </r>
  <r>
    <x v="1"/>
  </r>
  <r>
    <x v="2"/>
  </r>
  <r>
    <x v="1"/>
  </r>
  <r>
    <x v="2"/>
  </r>
  <r>
    <x v="2"/>
  </r>
  <r>
    <x v="3"/>
  </r>
  <r>
    <x v="3"/>
  </r>
  <r>
    <x v="2"/>
  </r>
  <r>
    <x v="1"/>
  </r>
  <r>
    <x v="1"/>
  </r>
  <r>
    <x v="1"/>
  </r>
  <r>
    <x v="2"/>
  </r>
  <r>
    <x v="4"/>
  </r>
  <r>
    <x v="3"/>
  </r>
  <r>
    <x v="1"/>
  </r>
  <r>
    <x v="1"/>
  </r>
  <r>
    <x v="2"/>
  </r>
  <r>
    <x v="3"/>
  </r>
  <r>
    <x v="0"/>
  </r>
  <r>
    <x v="2"/>
  </r>
  <r>
    <x v="2"/>
  </r>
  <r>
    <x v="1"/>
  </r>
  <r>
    <x v="1"/>
  </r>
  <r>
    <x v="1"/>
  </r>
  <r>
    <x v="0"/>
  </r>
  <r>
    <x v="1"/>
  </r>
  <r>
    <x v="2"/>
  </r>
  <r>
    <x v="2"/>
  </r>
  <r>
    <x v="1"/>
  </r>
  <r>
    <x v="2"/>
  </r>
  <r>
    <x v="0"/>
  </r>
  <r>
    <x v="1"/>
  </r>
  <r>
    <x v="0"/>
  </r>
  <r>
    <x v="0"/>
  </r>
  <r>
    <x v="1"/>
  </r>
  <r>
    <x v="3"/>
  </r>
  <r>
    <x v="4"/>
  </r>
  <r>
    <x v="1"/>
  </r>
  <r>
    <x v="1"/>
  </r>
  <r>
    <x v="1"/>
  </r>
  <r>
    <x v="4"/>
  </r>
  <r>
    <x v="1"/>
  </r>
  <r>
    <x v="1"/>
  </r>
  <r>
    <x v="1"/>
  </r>
  <r>
    <x v="0"/>
  </r>
  <r>
    <x v="0"/>
  </r>
  <r>
    <x v="2"/>
  </r>
  <r>
    <x v="5"/>
  </r>
  <r>
    <x v="0"/>
  </r>
  <r>
    <x v="2"/>
  </r>
  <r>
    <x v="2"/>
  </r>
  <r>
    <x v="2"/>
  </r>
  <r>
    <x v="2"/>
  </r>
  <r>
    <x v="1"/>
  </r>
  <r>
    <x v="0"/>
  </r>
  <r>
    <x v="1"/>
  </r>
  <r>
    <x v="0"/>
  </r>
  <r>
    <x v="1"/>
  </r>
  <r>
    <x v="1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5"/>
  </r>
  <r>
    <x v="5"/>
  </r>
  <r>
    <x v="2"/>
  </r>
  <r>
    <x v="1"/>
  </r>
  <r>
    <x v="1"/>
  </r>
  <r>
    <x v="2"/>
  </r>
  <r>
    <x v="1"/>
  </r>
  <r>
    <x v="1"/>
  </r>
  <r>
    <x v="4"/>
  </r>
  <r>
    <x v="0"/>
  </r>
  <r>
    <x v="0"/>
  </r>
  <r>
    <x v="0"/>
  </r>
  <r>
    <x v="0"/>
  </r>
  <r>
    <x v="3"/>
  </r>
  <r>
    <x v="0"/>
  </r>
  <r>
    <x v="1"/>
  </r>
  <r>
    <x v="2"/>
  </r>
  <r>
    <x v="4"/>
  </r>
  <r>
    <x v="4"/>
  </r>
  <r>
    <x v="1"/>
  </r>
  <r>
    <x v="1"/>
  </r>
  <r>
    <x v="1"/>
  </r>
  <r>
    <x v="1"/>
  </r>
  <r>
    <x v="1"/>
  </r>
  <r>
    <x v="0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0"/>
  </r>
  <r>
    <x v="0"/>
  </r>
  <r>
    <x v="4"/>
  </r>
  <r>
    <x v="4"/>
  </r>
  <r>
    <x v="1"/>
  </r>
  <r>
    <x v="0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1"/>
  </r>
  <r>
    <x v="3"/>
  </r>
  <r>
    <x v="3"/>
  </r>
  <r>
    <x v="4"/>
  </r>
  <r>
    <x v="4"/>
  </r>
  <r>
    <x v="4"/>
  </r>
  <r>
    <x v="4"/>
  </r>
  <r>
    <x v="1"/>
  </r>
  <r>
    <x v="1"/>
  </r>
  <r>
    <x v="4"/>
  </r>
  <r>
    <x v="3"/>
  </r>
  <r>
    <x v="2"/>
  </r>
  <r>
    <x v="1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1"/>
  </r>
  <r>
    <x v="0"/>
  </r>
  <r>
    <x v="0"/>
  </r>
  <r>
    <x v="1"/>
  </r>
  <r>
    <x v="2"/>
  </r>
  <r>
    <x v="1"/>
  </r>
  <r>
    <x v="1"/>
  </r>
  <r>
    <x v="1"/>
  </r>
  <r>
    <x v="3"/>
  </r>
  <r>
    <x v="1"/>
  </r>
  <r>
    <x v="1"/>
  </r>
  <r>
    <x v="0"/>
  </r>
  <r>
    <x v="0"/>
  </r>
  <r>
    <x v="3"/>
  </r>
  <r>
    <x v="1"/>
  </r>
  <r>
    <x v="0"/>
  </r>
  <r>
    <x v="0"/>
  </r>
  <r>
    <x v="0"/>
  </r>
  <r>
    <x v="2"/>
  </r>
  <r>
    <x v="2"/>
  </r>
  <r>
    <x v="2"/>
  </r>
  <r>
    <x v="1"/>
  </r>
  <r>
    <x v="0"/>
  </r>
  <r>
    <x v="0"/>
  </r>
  <r>
    <x v="0"/>
  </r>
  <r>
    <x v="2"/>
  </r>
  <r>
    <x v="2"/>
  </r>
  <r>
    <x v="2"/>
  </r>
  <r>
    <x v="2"/>
  </r>
  <r>
    <x v="0"/>
  </r>
  <r>
    <x v="3"/>
  </r>
  <r>
    <x v="0"/>
  </r>
  <r>
    <x v="3"/>
  </r>
  <r>
    <x v="1"/>
  </r>
  <r>
    <x v="1"/>
  </r>
  <r>
    <x v="0"/>
  </r>
  <r>
    <x v="0"/>
  </r>
  <r>
    <x v="0"/>
  </r>
  <r>
    <x v="0"/>
  </r>
  <r>
    <x v="0"/>
  </r>
  <r>
    <x v="4"/>
  </r>
  <r>
    <x v="4"/>
  </r>
  <r>
    <x v="2"/>
  </r>
  <r>
    <x v="1"/>
  </r>
  <r>
    <x v="2"/>
  </r>
  <r>
    <x v="4"/>
  </r>
  <r>
    <x v="1"/>
  </r>
  <r>
    <x v="1"/>
  </r>
  <r>
    <x v="2"/>
  </r>
  <r>
    <x v="2"/>
  </r>
  <r>
    <x v="2"/>
  </r>
  <r>
    <x v="1"/>
  </r>
  <r>
    <x v="2"/>
  </r>
  <r>
    <x v="1"/>
  </r>
  <r>
    <x v="1"/>
  </r>
  <r>
    <x v="0"/>
  </r>
  <r>
    <x v="1"/>
  </r>
  <r>
    <x v="4"/>
  </r>
  <r>
    <x v="2"/>
  </r>
  <r>
    <x v="4"/>
  </r>
  <r>
    <x v="0"/>
  </r>
  <r>
    <x v="0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4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3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4"/>
  </r>
  <r>
    <x v="1"/>
  </r>
  <r>
    <x v="4"/>
  </r>
  <r>
    <x v="4"/>
  </r>
  <r>
    <x v="4"/>
  </r>
  <r>
    <x v="4"/>
  </r>
  <r>
    <x v="3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3"/>
  </r>
  <r>
    <x v="3"/>
  </r>
  <r>
    <x v="1"/>
  </r>
  <r>
    <x v="3"/>
  </r>
  <r>
    <x v="1"/>
  </r>
  <r>
    <x v="1"/>
  </r>
  <r>
    <x v="2"/>
  </r>
  <r>
    <x v="3"/>
  </r>
  <r>
    <x v="1"/>
  </r>
  <r>
    <x v="0"/>
  </r>
  <r>
    <x v="2"/>
  </r>
  <r>
    <x v="1"/>
  </r>
  <r>
    <x v="2"/>
  </r>
  <r>
    <x v="1"/>
  </r>
  <r>
    <x v="1"/>
  </r>
  <r>
    <x v="1"/>
  </r>
  <r>
    <x v="2"/>
  </r>
  <r>
    <x v="2"/>
  </r>
  <r>
    <x v="1"/>
  </r>
  <r>
    <x v="2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"/>
  </r>
  <r>
    <x v="1"/>
  </r>
  <r>
    <x v="1"/>
  </r>
  <r>
    <x v="4"/>
  </r>
  <r>
    <x v="4"/>
  </r>
  <r>
    <x v="2"/>
  </r>
  <r>
    <x v="4"/>
  </r>
  <r>
    <x v="1"/>
  </r>
  <r>
    <x v="1"/>
  </r>
  <r>
    <x v="1"/>
  </r>
  <r>
    <x v="0"/>
  </r>
  <r>
    <x v="0"/>
  </r>
  <r>
    <x v="1"/>
  </r>
  <r>
    <x v="0"/>
  </r>
  <r>
    <x v="1"/>
  </r>
  <r>
    <x v="3"/>
  </r>
  <r>
    <x v="3"/>
  </r>
  <r>
    <x v="1"/>
  </r>
  <r>
    <x v="1"/>
  </r>
  <r>
    <x v="1"/>
  </r>
  <r>
    <x v="0"/>
  </r>
  <r>
    <x v="0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4"/>
  </r>
  <r>
    <x v="4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3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4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2"/>
  </r>
  <r>
    <x v="4"/>
  </r>
  <r>
    <x v="2"/>
  </r>
  <r>
    <x v="1"/>
  </r>
  <r>
    <x v="0"/>
  </r>
  <r>
    <x v="0"/>
  </r>
  <r>
    <x v="2"/>
  </r>
  <r>
    <x v="1"/>
  </r>
  <r>
    <x v="1"/>
  </r>
  <r>
    <x v="1"/>
  </r>
  <r>
    <x v="3"/>
  </r>
  <r>
    <x v="3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4"/>
  </r>
  <r>
    <x v="2"/>
  </r>
  <r>
    <x v="3"/>
  </r>
  <r>
    <x v="3"/>
  </r>
  <r>
    <x v="3"/>
  </r>
  <r>
    <x v="3"/>
  </r>
  <r>
    <x v="3"/>
  </r>
  <r>
    <x v="3"/>
  </r>
  <r>
    <x v="1"/>
  </r>
  <r>
    <x v="0"/>
  </r>
  <r>
    <x v="2"/>
  </r>
  <r>
    <x v="3"/>
  </r>
  <r>
    <x v="3"/>
  </r>
  <r>
    <x v="3"/>
  </r>
  <r>
    <x v="1"/>
  </r>
  <r>
    <x v="0"/>
  </r>
  <r>
    <x v="1"/>
  </r>
  <r>
    <x v="1"/>
  </r>
  <r>
    <x v="1"/>
  </r>
  <r>
    <x v="1"/>
  </r>
  <r>
    <x v="3"/>
  </r>
  <r>
    <x v="3"/>
  </r>
  <r>
    <x v="1"/>
  </r>
  <r>
    <x v="3"/>
  </r>
  <r>
    <x v="3"/>
  </r>
  <r>
    <x v="3"/>
  </r>
  <r>
    <x v="2"/>
  </r>
  <r>
    <x v="3"/>
  </r>
  <r>
    <x v="2"/>
  </r>
  <r>
    <x v="0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3"/>
  </r>
  <r>
    <x v="4"/>
  </r>
  <r>
    <x v="2"/>
  </r>
  <r>
    <x v="2"/>
  </r>
  <r>
    <x v="2"/>
  </r>
  <r>
    <x v="2"/>
  </r>
  <r>
    <x v="3"/>
  </r>
  <r>
    <x v="1"/>
  </r>
  <r>
    <x v="1"/>
  </r>
  <r>
    <x v="2"/>
  </r>
  <r>
    <x v="4"/>
  </r>
  <r>
    <x v="4"/>
  </r>
  <r>
    <x v="2"/>
  </r>
  <r>
    <x v="2"/>
  </r>
  <r>
    <x v="4"/>
  </r>
  <r>
    <x v="2"/>
  </r>
  <r>
    <x v="0"/>
  </r>
  <r>
    <x v="2"/>
  </r>
  <r>
    <x v="0"/>
  </r>
  <r>
    <x v="0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3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4"/>
  </r>
  <r>
    <x v="0"/>
  </r>
  <r>
    <x v="2"/>
  </r>
  <r>
    <x v="1"/>
  </r>
  <r>
    <x v="1"/>
  </r>
  <r>
    <x v="0"/>
  </r>
  <r>
    <x v="1"/>
  </r>
  <r>
    <x v="1"/>
  </r>
  <r>
    <x v="3"/>
  </r>
  <r>
    <x v="4"/>
  </r>
  <r>
    <x v="3"/>
  </r>
  <r>
    <x v="3"/>
  </r>
  <r>
    <x v="1"/>
  </r>
  <r>
    <x v="1"/>
  </r>
  <r>
    <x v="1"/>
  </r>
  <r>
    <x v="1"/>
  </r>
  <r>
    <x v="3"/>
  </r>
  <r>
    <x v="3"/>
  </r>
  <r>
    <x v="3"/>
  </r>
  <r>
    <x v="1"/>
  </r>
  <r>
    <x v="3"/>
  </r>
  <r>
    <x v="3"/>
  </r>
  <r>
    <x v="2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3"/>
  </r>
  <r>
    <x v="3"/>
  </r>
  <r>
    <x v="3"/>
  </r>
  <r>
    <x v="3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1"/>
  </r>
  <r>
    <x v="2"/>
  </r>
  <r>
    <x v="1"/>
  </r>
  <r>
    <x v="3"/>
  </r>
  <r>
    <x v="3"/>
  </r>
  <r>
    <x v="1"/>
  </r>
  <r>
    <x v="2"/>
  </r>
  <r>
    <x v="4"/>
  </r>
  <r>
    <x v="2"/>
  </r>
  <r>
    <x v="2"/>
  </r>
  <r>
    <x v="2"/>
  </r>
  <r>
    <x v="1"/>
  </r>
  <r>
    <x v="1"/>
  </r>
  <r>
    <x v="1"/>
  </r>
  <r>
    <x v="0"/>
  </r>
  <r>
    <x v="3"/>
  </r>
  <r>
    <x v="0"/>
  </r>
  <r>
    <x v="1"/>
  </r>
  <r>
    <x v="2"/>
  </r>
  <r>
    <x v="1"/>
  </r>
  <r>
    <x v="3"/>
  </r>
  <r>
    <x v="1"/>
  </r>
  <r>
    <x v="0"/>
  </r>
  <r>
    <x v="0"/>
  </r>
  <r>
    <x v="1"/>
  </r>
  <r>
    <x v="2"/>
  </r>
  <r>
    <x v="2"/>
  </r>
  <r>
    <x v="1"/>
  </r>
  <r>
    <x v="1"/>
  </r>
  <r>
    <x v="1"/>
  </r>
  <r>
    <x v="1"/>
  </r>
  <r>
    <x v="1"/>
  </r>
  <r>
    <x v="0"/>
  </r>
  <r>
    <x v="4"/>
  </r>
  <r>
    <x v="4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2"/>
  </r>
  <r>
    <x v="1"/>
  </r>
  <r>
    <x v="1"/>
  </r>
  <r>
    <x v="1"/>
  </r>
  <r>
    <x v="0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3"/>
  </r>
  <r>
    <x v="2"/>
  </r>
  <r>
    <x v="2"/>
  </r>
  <r>
    <x v="2"/>
  </r>
  <r>
    <x v="4"/>
  </r>
  <r>
    <x v="2"/>
  </r>
  <r>
    <x v="3"/>
  </r>
  <r>
    <x v="2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2"/>
  </r>
  <r>
    <x v="1"/>
  </r>
  <r>
    <x v="3"/>
  </r>
  <r>
    <x v="0"/>
  </r>
  <r>
    <x v="0"/>
  </r>
  <r>
    <x v="1"/>
  </r>
  <r>
    <x v="1"/>
  </r>
  <r>
    <x v="0"/>
  </r>
  <r>
    <x v="0"/>
  </r>
  <r>
    <x v="1"/>
  </r>
  <r>
    <x v="4"/>
  </r>
  <r>
    <x v="1"/>
  </r>
  <r>
    <x v="0"/>
  </r>
  <r>
    <x v="0"/>
  </r>
  <r>
    <x v="1"/>
  </r>
  <r>
    <x v="1"/>
  </r>
  <r>
    <x v="1"/>
  </r>
  <r>
    <x v="1"/>
  </r>
  <r>
    <x v="1"/>
  </r>
  <r>
    <x v="0"/>
  </r>
  <r>
    <x v="2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1"/>
  </r>
  <r>
    <x v="2"/>
  </r>
  <r>
    <x v="1"/>
  </r>
  <r>
    <x v="1"/>
  </r>
  <r>
    <x v="1"/>
  </r>
  <r>
    <x v="4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0"/>
  </r>
  <r>
    <x v="4"/>
  </r>
  <r>
    <x v="4"/>
  </r>
  <r>
    <x v="1"/>
  </r>
  <r>
    <x v="3"/>
  </r>
  <r>
    <x v="2"/>
  </r>
  <r>
    <x v="2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2"/>
  </r>
  <r>
    <x v="3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3"/>
  </r>
  <r>
    <x v="1"/>
  </r>
  <r>
    <x v="1"/>
  </r>
  <r>
    <x v="1"/>
  </r>
  <r>
    <x v="2"/>
  </r>
  <r>
    <x v="3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">
  <r>
    <x v="0"/>
  </r>
  <r>
    <x v="1"/>
  </r>
  <r>
    <x v="2"/>
  </r>
  <r>
    <x v="3"/>
  </r>
  <r>
    <x v="3"/>
  </r>
  <r>
    <x v="1"/>
  </r>
  <r>
    <x v="3"/>
  </r>
  <r>
    <x v="2"/>
  </r>
  <r>
    <x v="4"/>
  </r>
  <r>
    <x v="3"/>
  </r>
  <r>
    <x v="3"/>
  </r>
  <r>
    <x v="3"/>
  </r>
  <r>
    <x v="0"/>
  </r>
  <r>
    <x v="0"/>
  </r>
  <r>
    <x v="3"/>
  </r>
  <r>
    <x v="3"/>
  </r>
  <r>
    <x v="3"/>
  </r>
  <r>
    <x v="1"/>
  </r>
  <r>
    <x v="3"/>
  </r>
  <r>
    <x v="3"/>
  </r>
  <r>
    <x v="3"/>
  </r>
  <r>
    <x v="5"/>
  </r>
  <r>
    <x v="3"/>
  </r>
  <r>
    <x v="6"/>
  </r>
  <r>
    <x v="1"/>
  </r>
  <r>
    <x v="3"/>
  </r>
  <r>
    <x v="2"/>
  </r>
  <r>
    <x v="2"/>
  </r>
  <r>
    <x v="2"/>
  </r>
  <r>
    <x v="0"/>
  </r>
  <r>
    <x v="0"/>
  </r>
  <r>
    <x v="7"/>
  </r>
  <r>
    <x v="3"/>
  </r>
  <r>
    <x v="3"/>
  </r>
  <r>
    <x v="8"/>
  </r>
  <r>
    <x v="3"/>
  </r>
  <r>
    <x v="3"/>
  </r>
  <r>
    <x v="3"/>
  </r>
  <r>
    <x v="3"/>
  </r>
  <r>
    <x v="3"/>
  </r>
  <r>
    <x v="1"/>
  </r>
  <r>
    <x v="1"/>
  </r>
  <r>
    <x v="1"/>
  </r>
  <r>
    <x v="5"/>
  </r>
  <r>
    <x v="2"/>
  </r>
  <r>
    <x v="1"/>
  </r>
  <r>
    <x v="3"/>
  </r>
  <r>
    <x v="0"/>
  </r>
  <r>
    <x v="1"/>
  </r>
  <r>
    <x v="3"/>
  </r>
  <r>
    <x v="1"/>
  </r>
  <r>
    <x v="1"/>
  </r>
  <r>
    <x v="2"/>
  </r>
  <r>
    <x v="3"/>
  </r>
  <r>
    <x v="1"/>
  </r>
  <r>
    <x v="3"/>
  </r>
  <r>
    <x v="1"/>
  </r>
  <r>
    <x v="5"/>
  </r>
  <r>
    <x v="3"/>
  </r>
  <r>
    <x v="1"/>
  </r>
  <r>
    <x v="3"/>
  </r>
  <r>
    <x v="5"/>
  </r>
  <r>
    <x v="5"/>
  </r>
  <r>
    <x v="2"/>
  </r>
  <r>
    <x v="2"/>
  </r>
  <r>
    <x v="0"/>
  </r>
  <r>
    <x v="0"/>
  </r>
  <r>
    <x v="3"/>
  </r>
  <r>
    <x v="9"/>
  </r>
  <r>
    <x v="3"/>
  </r>
  <r>
    <x v="3"/>
  </r>
  <r>
    <x v="4"/>
  </r>
  <r>
    <x v="3"/>
  </r>
  <r>
    <x v="3"/>
  </r>
  <r>
    <x v="3"/>
  </r>
  <r>
    <x v="5"/>
  </r>
  <r>
    <x v="3"/>
  </r>
  <r>
    <x v="3"/>
  </r>
  <r>
    <x v="5"/>
  </r>
  <r>
    <x v="1"/>
  </r>
  <r>
    <x v="3"/>
  </r>
  <r>
    <x v="3"/>
  </r>
  <r>
    <x v="3"/>
  </r>
  <r>
    <x v="3"/>
  </r>
  <r>
    <x v="3"/>
  </r>
  <r>
    <x v="5"/>
  </r>
  <r>
    <x v="6"/>
  </r>
  <r>
    <x v="3"/>
  </r>
  <r>
    <x v="3"/>
  </r>
  <r>
    <x v="3"/>
  </r>
  <r>
    <x v="5"/>
  </r>
  <r>
    <x v="3"/>
  </r>
  <r>
    <x v="3"/>
  </r>
  <r>
    <x v="6"/>
  </r>
  <r>
    <x v="1"/>
  </r>
  <r>
    <x v="2"/>
  </r>
  <r>
    <x v="1"/>
  </r>
  <r>
    <x v="4"/>
  </r>
  <r>
    <x v="6"/>
  </r>
  <r>
    <x v="1"/>
  </r>
  <r>
    <x v="6"/>
  </r>
  <r>
    <x v="3"/>
  </r>
  <r>
    <x v="3"/>
  </r>
  <r>
    <x v="3"/>
  </r>
  <r>
    <x v="5"/>
  </r>
  <r>
    <x v="3"/>
  </r>
  <r>
    <x v="3"/>
  </r>
  <r>
    <x v="1"/>
  </r>
  <r>
    <x v="3"/>
  </r>
  <r>
    <x v="3"/>
  </r>
  <r>
    <x v="2"/>
  </r>
  <r>
    <x v="3"/>
  </r>
  <r>
    <x v="3"/>
  </r>
  <r>
    <x v="1"/>
  </r>
  <r>
    <x v="3"/>
  </r>
  <r>
    <x v="2"/>
  </r>
  <r>
    <x v="0"/>
  </r>
  <r>
    <x v="5"/>
  </r>
  <r>
    <x v="3"/>
  </r>
  <r>
    <x v="3"/>
  </r>
  <r>
    <x v="2"/>
  </r>
  <r>
    <x v="3"/>
  </r>
  <r>
    <x v="3"/>
  </r>
  <r>
    <x v="3"/>
  </r>
  <r>
    <x v="3"/>
  </r>
  <r>
    <x v="3"/>
  </r>
  <r>
    <x v="3"/>
  </r>
  <r>
    <x v="2"/>
  </r>
  <r>
    <x v="1"/>
  </r>
  <r>
    <x v="3"/>
  </r>
  <r>
    <x v="8"/>
  </r>
  <r>
    <x v="3"/>
  </r>
  <r>
    <x v="3"/>
  </r>
  <r>
    <x v="5"/>
  </r>
  <r>
    <x v="5"/>
  </r>
  <r>
    <x v="8"/>
  </r>
  <r>
    <x v="1"/>
  </r>
  <r>
    <x v="5"/>
  </r>
  <r>
    <x v="10"/>
  </r>
  <r>
    <x v="3"/>
  </r>
  <r>
    <x v="3"/>
  </r>
  <r>
    <x v="5"/>
  </r>
  <r>
    <x v="2"/>
  </r>
  <r>
    <x v="3"/>
  </r>
  <r>
    <x v="5"/>
  </r>
  <r>
    <x v="3"/>
  </r>
  <r>
    <x v="4"/>
  </r>
  <r>
    <x v="1"/>
  </r>
  <r>
    <x v="1"/>
  </r>
  <r>
    <x v="6"/>
  </r>
  <r>
    <x v="1"/>
  </r>
  <r>
    <x v="1"/>
  </r>
  <r>
    <x v="3"/>
  </r>
  <r>
    <x v="5"/>
  </r>
  <r>
    <x v="5"/>
  </r>
  <r>
    <x v="5"/>
  </r>
  <r>
    <x v="5"/>
  </r>
  <r>
    <x v="2"/>
  </r>
  <r>
    <x v="2"/>
  </r>
  <r>
    <x v="5"/>
  </r>
  <r>
    <x v="5"/>
  </r>
  <r>
    <x v="5"/>
  </r>
  <r>
    <x v="5"/>
  </r>
  <r>
    <x v="5"/>
  </r>
  <r>
    <x v="6"/>
  </r>
  <r>
    <x v="3"/>
  </r>
  <r>
    <x v="1"/>
  </r>
  <r>
    <x v="1"/>
  </r>
  <r>
    <x v="3"/>
  </r>
  <r>
    <x v="1"/>
  </r>
  <r>
    <x v="3"/>
  </r>
  <r>
    <x v="3"/>
  </r>
  <r>
    <x v="0"/>
  </r>
  <r>
    <x v="3"/>
  </r>
  <r>
    <x v="2"/>
  </r>
  <r>
    <x v="5"/>
  </r>
  <r>
    <x v="3"/>
  </r>
  <r>
    <x v="3"/>
  </r>
  <r>
    <x v="3"/>
  </r>
  <r>
    <x v="3"/>
  </r>
  <r>
    <x v="0"/>
  </r>
  <r>
    <x v="3"/>
  </r>
  <r>
    <x v="3"/>
  </r>
  <r>
    <x v="5"/>
  </r>
  <r>
    <x v="10"/>
  </r>
  <r>
    <x v="10"/>
  </r>
  <r>
    <x v="2"/>
  </r>
  <r>
    <x v="3"/>
  </r>
  <r>
    <x v="3"/>
  </r>
  <r>
    <x v="3"/>
  </r>
  <r>
    <x v="3"/>
  </r>
  <r>
    <x v="2"/>
  </r>
  <r>
    <x v="1"/>
  </r>
  <r>
    <x v="3"/>
  </r>
  <r>
    <x v="3"/>
  </r>
  <r>
    <x v="3"/>
  </r>
  <r>
    <x v="1"/>
  </r>
  <r>
    <x v="0"/>
  </r>
  <r>
    <x v="3"/>
  </r>
  <r>
    <x v="0"/>
  </r>
  <r>
    <x v="3"/>
  </r>
  <r>
    <x v="1"/>
  </r>
  <r>
    <x v="3"/>
  </r>
  <r>
    <x v="3"/>
  </r>
  <r>
    <x v="3"/>
  </r>
  <r>
    <x v="1"/>
  </r>
  <r>
    <x v="1"/>
  </r>
  <r>
    <x v="3"/>
  </r>
  <r>
    <x v="1"/>
  </r>
  <r>
    <x v="1"/>
  </r>
  <r>
    <x v="3"/>
  </r>
  <r>
    <x v="2"/>
  </r>
  <r>
    <x v="2"/>
  </r>
  <r>
    <x v="3"/>
  </r>
  <r>
    <x v="2"/>
  </r>
  <r>
    <x v="2"/>
  </r>
  <r>
    <x v="3"/>
  </r>
  <r>
    <x v="3"/>
  </r>
  <r>
    <x v="3"/>
  </r>
  <r>
    <x v="3"/>
  </r>
  <r>
    <x v="3"/>
  </r>
  <r>
    <x v="3"/>
  </r>
  <r>
    <x v="1"/>
  </r>
  <r>
    <x v="1"/>
  </r>
  <r>
    <x v="1"/>
  </r>
  <r>
    <x v="3"/>
  </r>
  <r>
    <x v="2"/>
  </r>
  <r>
    <x v="1"/>
  </r>
  <r>
    <x v="1"/>
  </r>
  <r>
    <x v="1"/>
  </r>
  <r>
    <x v="1"/>
  </r>
  <r>
    <x v="1"/>
  </r>
  <r>
    <x v="3"/>
  </r>
  <r>
    <x v="3"/>
  </r>
  <r>
    <x v="3"/>
  </r>
  <r>
    <x v="5"/>
  </r>
  <r>
    <x v="1"/>
  </r>
  <r>
    <x v="1"/>
  </r>
  <r>
    <x v="1"/>
  </r>
  <r>
    <x v="1"/>
  </r>
  <r>
    <x v="3"/>
  </r>
  <r>
    <x v="3"/>
  </r>
  <r>
    <x v="3"/>
  </r>
  <r>
    <x v="3"/>
  </r>
  <r>
    <x v="3"/>
  </r>
  <r>
    <x v="0"/>
  </r>
  <r>
    <x v="3"/>
  </r>
  <r>
    <x v="3"/>
  </r>
  <r>
    <x v="3"/>
  </r>
  <r>
    <x v="6"/>
  </r>
  <r>
    <x v="1"/>
  </r>
  <r>
    <x v="1"/>
  </r>
  <r>
    <x v="3"/>
  </r>
  <r>
    <x v="3"/>
  </r>
  <r>
    <x v="3"/>
  </r>
  <r>
    <x v="5"/>
  </r>
  <r>
    <x v="1"/>
  </r>
  <r>
    <x v="0"/>
  </r>
  <r>
    <x v="8"/>
  </r>
  <r>
    <x v="6"/>
  </r>
  <r>
    <x v="2"/>
  </r>
  <r>
    <x v="3"/>
  </r>
  <r>
    <x v="1"/>
  </r>
  <r>
    <x v="2"/>
  </r>
  <r>
    <x v="2"/>
  </r>
  <r>
    <x v="2"/>
  </r>
  <r>
    <x v="1"/>
  </r>
  <r>
    <x v="1"/>
  </r>
  <r>
    <x v="3"/>
  </r>
  <r>
    <x v="1"/>
  </r>
  <r>
    <x v="2"/>
  </r>
  <r>
    <x v="3"/>
  </r>
  <r>
    <x v="3"/>
  </r>
  <r>
    <x v="3"/>
  </r>
  <r>
    <x v="1"/>
  </r>
  <r>
    <x v="1"/>
  </r>
  <r>
    <x v="3"/>
  </r>
  <r>
    <x v="3"/>
  </r>
  <r>
    <x v="3"/>
  </r>
  <r>
    <x v="1"/>
  </r>
  <r>
    <x v="1"/>
  </r>
  <r>
    <x v="5"/>
  </r>
  <r>
    <x v="3"/>
  </r>
  <r>
    <x v="3"/>
  </r>
  <r>
    <x v="1"/>
  </r>
  <r>
    <x v="3"/>
  </r>
  <r>
    <x v="3"/>
  </r>
  <r>
    <x v="8"/>
  </r>
  <r>
    <x v="5"/>
  </r>
  <r>
    <x v="5"/>
  </r>
  <r>
    <x v="7"/>
  </r>
  <r>
    <x v="5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5"/>
  </r>
  <r>
    <x v="3"/>
  </r>
  <r>
    <x v="5"/>
  </r>
  <r>
    <x v="6"/>
  </r>
  <r>
    <x v="3"/>
  </r>
  <r>
    <x v="0"/>
  </r>
  <r>
    <x v="2"/>
  </r>
  <r>
    <x v="2"/>
  </r>
  <r>
    <x v="3"/>
  </r>
  <r>
    <x v="3"/>
  </r>
  <r>
    <x v="7"/>
  </r>
  <r>
    <x v="1"/>
  </r>
  <r>
    <x v="3"/>
  </r>
  <r>
    <x v="3"/>
  </r>
  <r>
    <x v="3"/>
  </r>
  <r>
    <x v="5"/>
  </r>
  <r>
    <x v="3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2"/>
  </r>
  <r>
    <x v="2"/>
  </r>
  <r>
    <x v="3"/>
  </r>
  <r>
    <x v="1"/>
  </r>
  <r>
    <x v="7"/>
  </r>
  <r>
    <x v="3"/>
  </r>
  <r>
    <x v="3"/>
  </r>
  <r>
    <x v="3"/>
  </r>
  <r>
    <x v="2"/>
  </r>
  <r>
    <x v="6"/>
  </r>
  <r>
    <x v="1"/>
  </r>
  <r>
    <x v="3"/>
  </r>
  <r>
    <x v="3"/>
  </r>
  <r>
    <x v="1"/>
  </r>
  <r>
    <x v="1"/>
  </r>
  <r>
    <x v="1"/>
  </r>
  <r>
    <x v="1"/>
  </r>
  <r>
    <x v="5"/>
  </r>
  <r>
    <x v="1"/>
  </r>
  <r>
    <x v="1"/>
  </r>
  <r>
    <x v="1"/>
  </r>
  <r>
    <x v="3"/>
  </r>
  <r>
    <x v="3"/>
  </r>
  <r>
    <x v="1"/>
  </r>
  <r>
    <x v="1"/>
  </r>
  <r>
    <x v="1"/>
  </r>
  <r>
    <x v="5"/>
  </r>
  <r>
    <x v="1"/>
  </r>
  <r>
    <x v="1"/>
  </r>
  <r>
    <x v="8"/>
  </r>
  <r>
    <x v="1"/>
  </r>
  <r>
    <x v="9"/>
  </r>
  <r>
    <x v="1"/>
  </r>
  <r>
    <x v="1"/>
  </r>
  <r>
    <x v="1"/>
  </r>
  <r>
    <x v="1"/>
  </r>
  <r>
    <x v="1"/>
  </r>
  <r>
    <x v="5"/>
  </r>
  <r>
    <x v="3"/>
  </r>
  <r>
    <x v="3"/>
  </r>
  <r>
    <x v="3"/>
  </r>
  <r>
    <x v="1"/>
  </r>
  <r>
    <x v="3"/>
  </r>
  <r>
    <x v="3"/>
  </r>
  <r>
    <x v="3"/>
  </r>
  <r>
    <x v="7"/>
  </r>
  <r>
    <x v="3"/>
  </r>
  <r>
    <x v="3"/>
  </r>
  <r>
    <x v="3"/>
  </r>
  <r>
    <x v="3"/>
  </r>
  <r>
    <x v="8"/>
  </r>
  <r>
    <x v="3"/>
  </r>
  <r>
    <x v="3"/>
  </r>
  <r>
    <x v="3"/>
  </r>
  <r>
    <x v="5"/>
  </r>
  <r>
    <x v="3"/>
  </r>
  <r>
    <x v="3"/>
  </r>
  <r>
    <x v="3"/>
  </r>
  <r>
    <x v="3"/>
  </r>
  <r>
    <x v="8"/>
  </r>
  <r>
    <x v="1"/>
  </r>
  <r>
    <x v="1"/>
  </r>
  <r>
    <x v="3"/>
  </r>
  <r>
    <x v="3"/>
  </r>
  <r>
    <x v="3"/>
  </r>
  <r>
    <x v="3"/>
  </r>
  <r>
    <x v="1"/>
  </r>
  <r>
    <x v="3"/>
  </r>
  <r>
    <x v="5"/>
  </r>
  <r>
    <x v="1"/>
  </r>
  <r>
    <x v="3"/>
  </r>
  <r>
    <x v="3"/>
  </r>
  <r>
    <x v="1"/>
  </r>
  <r>
    <x v="6"/>
  </r>
  <r>
    <x v="6"/>
  </r>
  <r>
    <x v="1"/>
  </r>
  <r>
    <x v="1"/>
  </r>
  <r>
    <x v="7"/>
  </r>
  <r>
    <x v="7"/>
  </r>
  <r>
    <x v="2"/>
  </r>
  <r>
    <x v="3"/>
  </r>
  <r>
    <x v="6"/>
  </r>
  <r>
    <x v="1"/>
  </r>
  <r>
    <x v="0"/>
  </r>
  <r>
    <x v="0"/>
  </r>
  <r>
    <x v="0"/>
  </r>
  <r>
    <x v="6"/>
  </r>
  <r>
    <x v="6"/>
  </r>
  <r>
    <x v="3"/>
  </r>
  <r>
    <x v="2"/>
  </r>
  <r>
    <x v="1"/>
  </r>
  <r>
    <x v="1"/>
  </r>
  <r>
    <x v="6"/>
  </r>
  <r>
    <x v="3"/>
  </r>
  <r>
    <x v="6"/>
  </r>
  <r>
    <x v="2"/>
  </r>
  <r>
    <x v="2"/>
  </r>
  <r>
    <x v="5"/>
  </r>
  <r>
    <x v="1"/>
  </r>
  <r>
    <x v="5"/>
  </r>
  <r>
    <x v="3"/>
  </r>
  <r>
    <x v="3"/>
  </r>
  <r>
    <x v="3"/>
  </r>
  <r>
    <x v="1"/>
  </r>
  <r>
    <x v="2"/>
  </r>
  <r>
    <x v="3"/>
  </r>
  <r>
    <x v="5"/>
  </r>
  <r>
    <x v="5"/>
  </r>
  <r>
    <x v="3"/>
  </r>
  <r>
    <x v="5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3"/>
  </r>
  <r>
    <x v="1"/>
  </r>
  <r>
    <x v="3"/>
  </r>
  <r>
    <x v="1"/>
  </r>
  <r>
    <x v="3"/>
  </r>
  <r>
    <x v="1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3"/>
  </r>
  <r>
    <x v="6"/>
  </r>
  <r>
    <x v="6"/>
  </r>
  <r>
    <x v="1"/>
  </r>
  <r>
    <x v="1"/>
  </r>
  <r>
    <x v="0"/>
  </r>
  <r>
    <x v="0"/>
  </r>
  <r>
    <x v="0"/>
  </r>
  <r>
    <x v="0"/>
  </r>
  <r>
    <x v="0"/>
  </r>
  <r>
    <x v="1"/>
  </r>
  <r>
    <x v="1"/>
  </r>
  <r>
    <x v="3"/>
  </r>
  <r>
    <x v="3"/>
  </r>
  <r>
    <x v="3"/>
  </r>
  <r>
    <x v="3"/>
  </r>
  <r>
    <x v="3"/>
  </r>
  <r>
    <x v="3"/>
  </r>
  <r>
    <x v="2"/>
  </r>
  <r>
    <x v="1"/>
  </r>
  <r>
    <x v="1"/>
  </r>
  <r>
    <x v="1"/>
  </r>
  <r>
    <x v="1"/>
  </r>
  <r>
    <x v="3"/>
  </r>
  <r>
    <x v="3"/>
  </r>
  <r>
    <x v="5"/>
  </r>
  <r>
    <x v="1"/>
  </r>
  <r>
    <x v="1"/>
  </r>
  <r>
    <x v="1"/>
  </r>
  <r>
    <x v="1"/>
  </r>
  <r>
    <x v="9"/>
  </r>
  <r>
    <x v="9"/>
  </r>
  <r>
    <x v="3"/>
  </r>
  <r>
    <x v="5"/>
  </r>
  <r>
    <x v="3"/>
  </r>
  <r>
    <x v="3"/>
  </r>
  <r>
    <x v="3"/>
  </r>
  <r>
    <x v="1"/>
  </r>
  <r>
    <x v="1"/>
  </r>
  <r>
    <x v="1"/>
  </r>
  <r>
    <x v="5"/>
  </r>
  <r>
    <x v="7"/>
  </r>
  <r>
    <x v="6"/>
  </r>
  <r>
    <x v="1"/>
  </r>
  <r>
    <x v="6"/>
  </r>
  <r>
    <x v="5"/>
  </r>
  <r>
    <x v="5"/>
  </r>
  <r>
    <x v="3"/>
  </r>
  <r>
    <x v="3"/>
  </r>
  <r>
    <x v="5"/>
  </r>
  <r>
    <x v="5"/>
  </r>
  <r>
    <x v="5"/>
  </r>
  <r>
    <x v="1"/>
  </r>
  <r>
    <x v="1"/>
  </r>
  <r>
    <x v="1"/>
  </r>
  <r>
    <x v="1"/>
  </r>
  <r>
    <x v="2"/>
  </r>
  <r>
    <x v="2"/>
  </r>
  <r>
    <x v="2"/>
  </r>
  <r>
    <x v="5"/>
  </r>
  <r>
    <x v="1"/>
  </r>
  <r>
    <x v="1"/>
  </r>
  <r>
    <x v="0"/>
  </r>
  <r>
    <x v="3"/>
  </r>
  <r>
    <x v="0"/>
  </r>
  <r>
    <x v="0"/>
  </r>
  <r>
    <x v="1"/>
  </r>
  <r>
    <x v="1"/>
  </r>
  <r>
    <x v="1"/>
  </r>
  <r>
    <x v="1"/>
  </r>
  <r>
    <x v="1"/>
  </r>
  <r>
    <x v="1"/>
  </r>
  <r>
    <x v="3"/>
  </r>
  <r>
    <x v="3"/>
  </r>
  <r>
    <x v="3"/>
  </r>
  <r>
    <x v="7"/>
  </r>
  <r>
    <x v="7"/>
  </r>
  <r>
    <x v="1"/>
  </r>
  <r>
    <x v="3"/>
  </r>
  <r>
    <x v="1"/>
  </r>
  <r>
    <x v="6"/>
  </r>
  <r>
    <x v="5"/>
  </r>
  <r>
    <x v="8"/>
  </r>
  <r>
    <x v="3"/>
  </r>
  <r>
    <x v="3"/>
  </r>
  <r>
    <x v="0"/>
  </r>
  <r>
    <x v="0"/>
  </r>
  <r>
    <x v="3"/>
  </r>
  <r>
    <x v="3"/>
  </r>
  <r>
    <x v="3"/>
  </r>
  <r>
    <x v="3"/>
  </r>
  <r>
    <x v="3"/>
  </r>
  <r>
    <x v="1"/>
  </r>
  <r>
    <x v="1"/>
  </r>
  <r>
    <x v="1"/>
  </r>
  <r>
    <x v="0"/>
  </r>
  <r>
    <x v="0"/>
  </r>
  <r>
    <x v="8"/>
  </r>
  <r>
    <x v="0"/>
  </r>
  <r>
    <x v="2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5"/>
  </r>
  <r>
    <x v="1"/>
  </r>
  <r>
    <x v="5"/>
  </r>
  <r>
    <x v="5"/>
  </r>
  <r>
    <x v="0"/>
  </r>
  <r>
    <x v="1"/>
  </r>
  <r>
    <x v="0"/>
  </r>
  <r>
    <x v="0"/>
  </r>
  <r>
    <x v="8"/>
  </r>
  <r>
    <x v="5"/>
  </r>
  <r>
    <x v="1"/>
  </r>
  <r>
    <x v="1"/>
  </r>
  <r>
    <x v="0"/>
  </r>
  <r>
    <x v="0"/>
  </r>
  <r>
    <x v="3"/>
  </r>
  <r>
    <x v="6"/>
  </r>
  <r>
    <x v="6"/>
  </r>
  <r>
    <x v="3"/>
  </r>
  <r>
    <x v="9"/>
  </r>
  <r>
    <x v="3"/>
  </r>
  <r>
    <x v="0"/>
  </r>
  <r>
    <x v="3"/>
  </r>
  <r>
    <x v="3"/>
  </r>
  <r>
    <x v="5"/>
  </r>
  <r>
    <x v="8"/>
  </r>
  <r>
    <x v="2"/>
  </r>
  <r>
    <x v="1"/>
  </r>
  <r>
    <x v="5"/>
  </r>
  <r>
    <x v="5"/>
  </r>
  <r>
    <x v="3"/>
  </r>
  <r>
    <x v="1"/>
  </r>
  <r>
    <x v="1"/>
  </r>
  <r>
    <x v="3"/>
  </r>
  <r>
    <x v="3"/>
  </r>
  <r>
    <x v="0"/>
  </r>
  <r>
    <x v="1"/>
  </r>
  <r>
    <x v="5"/>
  </r>
  <r>
    <x v="3"/>
  </r>
  <r>
    <x v="5"/>
  </r>
  <r>
    <x v="5"/>
  </r>
  <r>
    <x v="2"/>
  </r>
  <r>
    <x v="3"/>
  </r>
  <r>
    <x v="3"/>
  </r>
  <r>
    <x v="0"/>
  </r>
  <r>
    <x v="3"/>
  </r>
  <r>
    <x v="3"/>
  </r>
  <r>
    <x v="3"/>
  </r>
  <r>
    <x v="5"/>
  </r>
  <r>
    <x v="5"/>
  </r>
  <r>
    <x v="1"/>
  </r>
  <r>
    <x v="5"/>
  </r>
  <r>
    <x v="0"/>
  </r>
  <r>
    <x v="2"/>
  </r>
  <r>
    <x v="1"/>
  </r>
  <r>
    <x v="1"/>
  </r>
  <r>
    <x v="2"/>
  </r>
  <r>
    <x v="2"/>
  </r>
  <r>
    <x v="2"/>
  </r>
  <r>
    <x v="8"/>
  </r>
  <r>
    <x v="3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3"/>
  </r>
  <r>
    <x v="3"/>
  </r>
  <r>
    <x v="0"/>
  </r>
  <r>
    <x v="0"/>
  </r>
  <r>
    <x v="5"/>
  </r>
  <r>
    <x v="3"/>
  </r>
  <r>
    <x v="3"/>
  </r>
  <r>
    <x v="5"/>
  </r>
  <r>
    <x v="3"/>
  </r>
  <r>
    <x v="3"/>
  </r>
  <r>
    <x v="6"/>
  </r>
  <r>
    <x v="6"/>
  </r>
  <r>
    <x v="6"/>
  </r>
  <r>
    <x v="6"/>
  </r>
  <r>
    <x v="6"/>
  </r>
  <r>
    <x v="5"/>
  </r>
  <r>
    <x v="2"/>
  </r>
  <r>
    <x v="2"/>
  </r>
  <r>
    <x v="2"/>
  </r>
  <r>
    <x v="2"/>
  </r>
  <r>
    <x v="6"/>
  </r>
  <r>
    <x v="3"/>
  </r>
  <r>
    <x v="5"/>
  </r>
  <r>
    <x v="2"/>
  </r>
  <r>
    <x v="2"/>
  </r>
  <r>
    <x v="8"/>
  </r>
  <r>
    <x v="3"/>
  </r>
  <r>
    <x v="3"/>
  </r>
  <r>
    <x v="3"/>
  </r>
  <r>
    <x v="5"/>
  </r>
  <r>
    <x v="6"/>
  </r>
  <r>
    <x v="5"/>
  </r>
  <r>
    <x v="1"/>
  </r>
  <r>
    <x v="5"/>
  </r>
  <r>
    <x v="3"/>
  </r>
  <r>
    <x v="3"/>
  </r>
  <r>
    <x v="3"/>
  </r>
  <r>
    <x v="3"/>
  </r>
  <r>
    <x v="1"/>
  </r>
  <r>
    <x v="3"/>
  </r>
  <r>
    <x v="3"/>
  </r>
  <r>
    <x v="1"/>
  </r>
  <r>
    <x v="5"/>
  </r>
  <r>
    <x v="9"/>
  </r>
  <r>
    <x v="5"/>
  </r>
  <r>
    <x v="3"/>
  </r>
  <r>
    <x v="6"/>
  </r>
  <r>
    <x v="6"/>
  </r>
  <r>
    <x v="2"/>
  </r>
  <r>
    <x v="2"/>
  </r>
  <r>
    <x v="2"/>
  </r>
  <r>
    <x v="2"/>
  </r>
  <r>
    <x v="1"/>
  </r>
  <r>
    <x v="8"/>
  </r>
  <r>
    <x v="2"/>
  </r>
  <r>
    <x v="2"/>
  </r>
  <r>
    <x v="1"/>
  </r>
  <r>
    <x v="1"/>
  </r>
  <r>
    <x v="1"/>
  </r>
  <r>
    <x v="6"/>
  </r>
  <r>
    <x v="6"/>
  </r>
  <r>
    <x v="1"/>
  </r>
  <r>
    <x v="5"/>
  </r>
  <r>
    <x v="2"/>
  </r>
  <r>
    <x v="3"/>
  </r>
  <r>
    <x v="1"/>
  </r>
  <r>
    <x v="3"/>
  </r>
  <r>
    <x v="3"/>
  </r>
  <r>
    <x v="3"/>
  </r>
  <r>
    <x v="5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5"/>
  </r>
  <r>
    <x v="5"/>
  </r>
  <r>
    <x v="1"/>
  </r>
  <r>
    <x v="1"/>
  </r>
  <r>
    <x v="3"/>
  </r>
  <r>
    <x v="0"/>
  </r>
  <r>
    <x v="0"/>
  </r>
  <r>
    <x v="0"/>
  </r>
  <r>
    <x v="0"/>
  </r>
  <r>
    <x v="6"/>
  </r>
  <r>
    <x v="6"/>
  </r>
  <r>
    <x v="6"/>
  </r>
  <r>
    <x v="1"/>
  </r>
  <r>
    <x v="10"/>
  </r>
  <r>
    <x v="10"/>
  </r>
  <r>
    <x v="10"/>
  </r>
  <r>
    <x v="10"/>
  </r>
  <r>
    <x v="10"/>
  </r>
  <r>
    <x v="10"/>
  </r>
  <r>
    <x v="3"/>
  </r>
  <r>
    <x v="5"/>
  </r>
  <r>
    <x v="1"/>
  </r>
  <r>
    <x v="1"/>
  </r>
  <r>
    <x v="1"/>
  </r>
  <r>
    <x v="1"/>
  </r>
  <r>
    <x v="3"/>
  </r>
  <r>
    <x v="6"/>
  </r>
  <r>
    <x v="3"/>
  </r>
  <r>
    <x v="0"/>
  </r>
  <r>
    <x v="0"/>
  </r>
  <r>
    <x v="0"/>
  </r>
  <r>
    <x v="5"/>
  </r>
  <r>
    <x v="0"/>
  </r>
  <r>
    <x v="5"/>
  </r>
  <r>
    <x v="1"/>
  </r>
  <r>
    <x v="1"/>
  </r>
  <r>
    <x v="1"/>
  </r>
  <r>
    <x v="1"/>
  </r>
  <r>
    <x v="1"/>
  </r>
  <r>
    <x v="6"/>
  </r>
  <r>
    <x v="1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6"/>
  </r>
  <r>
    <x v="3"/>
  </r>
  <r>
    <x v="1"/>
  </r>
  <r>
    <x v="2"/>
  </r>
  <r>
    <x v="3"/>
  </r>
  <r>
    <x v="2"/>
  </r>
  <r>
    <x v="2"/>
  </r>
  <r>
    <x v="2"/>
  </r>
  <r>
    <x v="3"/>
  </r>
  <r>
    <x v="2"/>
  </r>
  <r>
    <x v="3"/>
  </r>
  <r>
    <x v="3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5"/>
  </r>
  <r>
    <x v="5"/>
  </r>
  <r>
    <x v="3"/>
  </r>
  <r>
    <x v="7"/>
  </r>
  <r>
    <x v="8"/>
  </r>
  <r>
    <x v="5"/>
  </r>
  <r>
    <x v="1"/>
  </r>
  <r>
    <x v="5"/>
  </r>
  <r>
    <x v="5"/>
  </r>
  <r>
    <x v="5"/>
  </r>
  <r>
    <x v="1"/>
  </r>
  <r>
    <x v="1"/>
  </r>
  <r>
    <x v="5"/>
  </r>
  <r>
    <x v="3"/>
  </r>
  <r>
    <x v="3"/>
  </r>
  <r>
    <x v="3"/>
  </r>
  <r>
    <x v="3"/>
  </r>
  <r>
    <x v="1"/>
  </r>
  <r>
    <x v="1"/>
  </r>
  <r>
    <x v="3"/>
  </r>
  <r>
    <x v="7"/>
  </r>
  <r>
    <x v="0"/>
  </r>
  <r>
    <x v="0"/>
  </r>
  <r>
    <x v="5"/>
  </r>
  <r>
    <x v="3"/>
  </r>
  <r>
    <x v="3"/>
  </r>
  <r>
    <x v="3"/>
  </r>
  <r>
    <x v="3"/>
  </r>
  <r>
    <x v="5"/>
  </r>
  <r>
    <x v="0"/>
  </r>
  <r>
    <x v="0"/>
  </r>
  <r>
    <x v="1"/>
  </r>
  <r>
    <x v="1"/>
  </r>
  <r>
    <x v="1"/>
  </r>
  <r>
    <x v="1"/>
  </r>
  <r>
    <x v="3"/>
  </r>
  <r>
    <x v="5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0"/>
  </r>
  <r>
    <x v="3"/>
  </r>
  <r>
    <x v="3"/>
  </r>
  <r>
    <x v="3"/>
  </r>
  <r>
    <x v="7"/>
  </r>
  <r>
    <x v="6"/>
  </r>
  <r>
    <x v="6"/>
  </r>
  <r>
    <x v="2"/>
  </r>
  <r>
    <x v="1"/>
  </r>
  <r>
    <x v="0"/>
  </r>
  <r>
    <x v="3"/>
  </r>
  <r>
    <x v="2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5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7"/>
  </r>
  <r>
    <x v="11"/>
  </r>
  <r>
    <x v="7"/>
  </r>
  <r>
    <x v="7"/>
  </r>
  <r>
    <x v="5"/>
  </r>
  <r>
    <x v="8"/>
  </r>
  <r>
    <x v="8"/>
  </r>
  <r>
    <x v="0"/>
  </r>
  <r>
    <x v="1"/>
  </r>
  <r>
    <x v="5"/>
  </r>
  <r>
    <x v="3"/>
  </r>
  <r>
    <x v="1"/>
  </r>
  <r>
    <x v="1"/>
  </r>
  <r>
    <x v="3"/>
  </r>
  <r>
    <x v="3"/>
  </r>
  <r>
    <x v="5"/>
  </r>
  <r>
    <x v="3"/>
  </r>
  <r>
    <x v="3"/>
  </r>
  <r>
    <x v="0"/>
  </r>
  <r>
    <x v="5"/>
  </r>
  <r>
    <x v="2"/>
  </r>
  <r>
    <x v="2"/>
  </r>
  <r>
    <x v="2"/>
  </r>
  <r>
    <x v="0"/>
  </r>
  <r>
    <x v="8"/>
  </r>
  <r>
    <x v="3"/>
  </r>
  <r>
    <x v="3"/>
  </r>
  <r>
    <x v="3"/>
  </r>
  <r>
    <x v="3"/>
  </r>
  <r>
    <x v="1"/>
  </r>
  <r>
    <x v="0"/>
  </r>
  <r>
    <x v="3"/>
  </r>
  <r>
    <x v="1"/>
  </r>
  <r>
    <x v="6"/>
  </r>
  <r>
    <x v="6"/>
  </r>
  <r>
    <x v="3"/>
  </r>
  <r>
    <x v="0"/>
  </r>
  <r>
    <x v="3"/>
  </r>
  <r>
    <x v="2"/>
  </r>
  <r>
    <x v="1"/>
  </r>
  <r>
    <x v="8"/>
  </r>
  <r>
    <x v="3"/>
  </r>
  <r>
    <x v="0"/>
  </r>
  <r>
    <x v="0"/>
  </r>
  <r>
    <x v="1"/>
  </r>
  <r>
    <x v="3"/>
  </r>
  <r>
    <x v="3"/>
  </r>
  <r>
    <x v="1"/>
  </r>
  <r>
    <x v="1"/>
  </r>
  <r>
    <x v="3"/>
  </r>
  <r>
    <x v="3"/>
  </r>
  <r>
    <x v="3"/>
  </r>
  <r>
    <x v="5"/>
  </r>
  <r>
    <x v="3"/>
  </r>
  <r>
    <x v="3"/>
  </r>
  <r>
    <x v="3"/>
  </r>
  <r>
    <x v="2"/>
  </r>
  <r>
    <x v="2"/>
  </r>
  <r>
    <x v="3"/>
  </r>
  <r>
    <x v="3"/>
  </r>
  <r>
    <x v="3"/>
  </r>
  <r>
    <x v="3"/>
  </r>
  <r>
    <x v="2"/>
  </r>
  <r>
    <x v="2"/>
  </r>
  <r>
    <x v="6"/>
  </r>
  <r>
    <x v="6"/>
  </r>
  <r>
    <x v="6"/>
  </r>
  <r>
    <x v="3"/>
  </r>
  <r>
    <x v="3"/>
  </r>
  <r>
    <x v="3"/>
  </r>
  <r>
    <x v="1"/>
  </r>
  <r>
    <x v="3"/>
  </r>
  <r>
    <x v="3"/>
  </r>
  <r>
    <x v="1"/>
  </r>
  <r>
    <x v="2"/>
  </r>
  <r>
    <x v="3"/>
  </r>
  <r>
    <x v="3"/>
  </r>
  <r>
    <x v="3"/>
  </r>
  <r>
    <x v="3"/>
  </r>
  <r>
    <x v="3"/>
  </r>
  <r>
    <x v="1"/>
  </r>
  <r>
    <x v="2"/>
  </r>
  <r>
    <x v="2"/>
  </r>
  <r>
    <x v="3"/>
  </r>
  <r>
    <x v="6"/>
  </r>
  <r>
    <x v="0"/>
  </r>
  <r>
    <x v="3"/>
  </r>
  <r>
    <x v="1"/>
  </r>
  <r>
    <x v="2"/>
  </r>
  <r>
    <x v="2"/>
  </r>
  <r>
    <x v="2"/>
  </r>
  <r>
    <x v="1"/>
  </r>
  <r>
    <x v="0"/>
  </r>
  <r>
    <x v="8"/>
  </r>
  <r>
    <x v="6"/>
  </r>
  <r>
    <x v="6"/>
  </r>
  <r>
    <x v="1"/>
  </r>
  <r>
    <x v="1"/>
  </r>
  <r>
    <x v="6"/>
  </r>
  <r>
    <x v="6"/>
  </r>
  <r>
    <x v="6"/>
  </r>
  <r>
    <x v="5"/>
  </r>
  <r>
    <x v="3"/>
  </r>
  <r>
    <x v="2"/>
  </r>
  <r>
    <x v="2"/>
  </r>
  <r>
    <x v="3"/>
  </r>
  <r>
    <x v="2"/>
  </r>
  <r>
    <x v="2"/>
  </r>
  <r>
    <x v="2"/>
  </r>
  <r>
    <x v="3"/>
  </r>
  <r>
    <x v="3"/>
  </r>
  <r>
    <x v="0"/>
  </r>
  <r>
    <x v="3"/>
  </r>
  <r>
    <x v="3"/>
  </r>
  <r>
    <x v="2"/>
  </r>
  <r>
    <x v="2"/>
  </r>
  <r>
    <x v="2"/>
  </r>
  <r>
    <x v="2"/>
  </r>
  <r>
    <x v="3"/>
  </r>
  <r>
    <x v="2"/>
  </r>
  <r>
    <x v="3"/>
  </r>
  <r>
    <x v="3"/>
  </r>
  <r>
    <x v="3"/>
  </r>
  <r>
    <x v="5"/>
  </r>
  <r>
    <x v="5"/>
  </r>
  <r>
    <x v="5"/>
  </r>
  <r>
    <x v="3"/>
  </r>
  <r>
    <x v="3"/>
  </r>
  <r>
    <x v="5"/>
  </r>
  <r>
    <x v="5"/>
  </r>
  <r>
    <x v="1"/>
  </r>
  <r>
    <x v="1"/>
  </r>
  <r>
    <x v="0"/>
  </r>
  <r>
    <x v="3"/>
  </r>
  <r>
    <x v="7"/>
  </r>
  <r>
    <x v="7"/>
  </r>
  <r>
    <x v="3"/>
  </r>
  <r>
    <x v="3"/>
  </r>
  <r>
    <x v="3"/>
  </r>
  <r>
    <x v="3"/>
  </r>
  <r>
    <x v="3"/>
  </r>
  <r>
    <x v="5"/>
  </r>
  <r>
    <x v="5"/>
  </r>
  <r>
    <x v="3"/>
  </r>
  <r>
    <x v="1"/>
  </r>
  <r>
    <x v="1"/>
  </r>
  <r>
    <x v="5"/>
  </r>
  <r>
    <x v="5"/>
  </r>
  <r>
    <x v="1"/>
  </r>
  <r>
    <x v="3"/>
  </r>
  <r>
    <x v="3"/>
  </r>
  <r>
    <x v="3"/>
  </r>
  <r>
    <x v="5"/>
  </r>
  <r>
    <x v="3"/>
  </r>
  <r>
    <x v="5"/>
  </r>
  <r>
    <x v="7"/>
  </r>
  <r>
    <x v="3"/>
  </r>
  <r>
    <x v="5"/>
  </r>
  <r>
    <x v="1"/>
  </r>
  <r>
    <x v="1"/>
  </r>
  <r>
    <x v="5"/>
  </r>
  <r>
    <x v="3"/>
  </r>
  <r>
    <x v="1"/>
  </r>
  <r>
    <x v="0"/>
  </r>
  <r>
    <x v="0"/>
  </r>
  <r>
    <x v="1"/>
  </r>
  <r>
    <x v="6"/>
  </r>
  <r>
    <x v="2"/>
  </r>
  <r>
    <x v="2"/>
  </r>
  <r>
    <x v="2"/>
  </r>
  <r>
    <x v="2"/>
  </r>
  <r>
    <x v="2"/>
  </r>
  <r>
    <x v="2"/>
  </r>
  <r>
    <x v="6"/>
  </r>
  <r>
    <x v="2"/>
  </r>
  <r>
    <x v="3"/>
  </r>
  <r>
    <x v="1"/>
  </r>
  <r>
    <x v="2"/>
  </r>
  <r>
    <x v="2"/>
  </r>
  <r>
    <x v="2"/>
  </r>
  <r>
    <x v="2"/>
  </r>
  <r>
    <x v="2"/>
  </r>
  <r>
    <x v="2"/>
  </r>
  <r>
    <x v="3"/>
  </r>
  <r>
    <x v="5"/>
  </r>
  <r>
    <x v="3"/>
  </r>
  <r>
    <x v="6"/>
  </r>
  <r>
    <x v="1"/>
  </r>
  <r>
    <x v="3"/>
  </r>
  <r>
    <x v="3"/>
  </r>
  <r>
    <x v="1"/>
  </r>
  <r>
    <x v="1"/>
  </r>
  <r>
    <x v="3"/>
  </r>
  <r>
    <x v="3"/>
  </r>
  <r>
    <x v="3"/>
  </r>
  <r>
    <x v="5"/>
  </r>
  <r>
    <x v="2"/>
  </r>
  <r>
    <x v="3"/>
  </r>
  <r>
    <x v="5"/>
  </r>
  <r>
    <x v="3"/>
  </r>
  <r>
    <x v="0"/>
  </r>
  <r>
    <x v="1"/>
  </r>
  <r>
    <x v="3"/>
  </r>
  <r>
    <x v="2"/>
  </r>
  <r>
    <x v="1"/>
  </r>
  <r>
    <x v="3"/>
  </r>
  <r>
    <x v="2"/>
  </r>
  <r>
    <x v="3"/>
  </r>
  <r>
    <x v="1"/>
  </r>
  <r>
    <x v="1"/>
  </r>
  <r>
    <x v="6"/>
  </r>
  <r>
    <x v="3"/>
  </r>
  <r>
    <x v="3"/>
  </r>
  <r>
    <x v="3"/>
  </r>
  <r>
    <x v="3"/>
  </r>
  <r>
    <x v="5"/>
  </r>
  <r>
    <x v="3"/>
  </r>
  <r>
    <x v="1"/>
  </r>
  <r>
    <x v="0"/>
  </r>
  <r>
    <x v="0"/>
  </r>
  <r>
    <x v="3"/>
  </r>
  <r>
    <x v="3"/>
  </r>
  <r>
    <x v="5"/>
  </r>
  <r>
    <x v="3"/>
  </r>
  <r>
    <x v="6"/>
  </r>
  <r>
    <x v="6"/>
  </r>
  <r>
    <x v="6"/>
  </r>
  <r>
    <x v="3"/>
  </r>
  <r>
    <x v="3"/>
  </r>
  <r>
    <x v="6"/>
  </r>
  <r>
    <x v="6"/>
  </r>
  <r>
    <x v="3"/>
  </r>
  <r>
    <x v="5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6"/>
  </r>
  <r>
    <x v="1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5"/>
  </r>
  <r>
    <x v="1"/>
  </r>
  <r>
    <x v="1"/>
  </r>
  <r>
    <x v="1"/>
  </r>
  <r>
    <x v="3"/>
  </r>
  <r>
    <x v="3"/>
  </r>
  <r>
    <x v="1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6"/>
  </r>
  <r>
    <x v="3"/>
  </r>
  <r>
    <x v="3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5"/>
  </r>
  <r>
    <x v="1"/>
  </r>
  <r>
    <x v="3"/>
  </r>
  <r>
    <x v="2"/>
  </r>
  <r>
    <x v="1"/>
  </r>
  <r>
    <x v="3"/>
  </r>
  <r>
    <x v="2"/>
  </r>
  <r>
    <x v="2"/>
  </r>
  <r>
    <x v="3"/>
  </r>
  <r>
    <x v="3"/>
  </r>
  <r>
    <x v="2"/>
  </r>
  <r>
    <x v="2"/>
  </r>
  <r>
    <x v="3"/>
  </r>
  <r>
    <x v="3"/>
  </r>
  <r>
    <x v="1"/>
  </r>
  <r>
    <x v="1"/>
  </r>
  <r>
    <x v="1"/>
  </r>
  <r>
    <x v="1"/>
  </r>
  <r>
    <x v="1"/>
  </r>
  <r>
    <x v="1"/>
  </r>
  <r>
    <x v="5"/>
  </r>
  <r>
    <x v="5"/>
  </r>
  <r>
    <x v="1"/>
  </r>
  <r>
    <x v="3"/>
  </r>
  <r>
    <x v="3"/>
  </r>
  <r>
    <x v="3"/>
  </r>
  <r>
    <x v="3"/>
  </r>
  <r>
    <x v="3"/>
  </r>
  <r>
    <x v="2"/>
  </r>
  <r>
    <x v="1"/>
  </r>
  <r>
    <x v="1"/>
  </r>
  <r>
    <x v="3"/>
  </r>
  <r>
    <x v="2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17FC4-1EAB-4428-8A7E-6D49C9D7FFD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5"/>
        <item x="2"/>
        <item x="3"/>
        <item x="0"/>
        <item x="1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ogg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C2592-1B9A-4D5B-B10F-50FB38306B4F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9" firstHeaderRow="1" firstDataRow="1" firstDataCol="1"/>
  <pivotFields count="1">
    <pivotField axis="axisRow" dataField="1" showAll="0">
      <items count="13">
        <item x="2"/>
        <item x="4"/>
        <item x="9"/>
        <item x="7"/>
        <item x="10"/>
        <item x="8"/>
        <item x="1"/>
        <item x="6"/>
        <item x="5"/>
        <item x="11"/>
        <item x="0"/>
        <item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onsequence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F365C-58A8-4831-B78C-0F9210FDF61B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5"/>
        <item x="4"/>
        <item x="3"/>
        <item x="2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looding design st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E13B-8686-4EEA-B5CF-F1AD24712FFF}">
  <dimension ref="A3:E10"/>
  <sheetViews>
    <sheetView workbookViewId="0">
      <selection activeCell="J24" sqref="J24"/>
    </sheetView>
  </sheetViews>
  <sheetFormatPr defaultRowHeight="15" x14ac:dyDescent="0.25"/>
  <cols>
    <col min="1" max="1" width="21.42578125" bestFit="1" customWidth="1"/>
    <col min="2" max="2" width="16.7109375" bestFit="1" customWidth="1"/>
    <col min="4" max="4" width="21.42578125" bestFit="1" customWidth="1"/>
  </cols>
  <sheetData>
    <row r="3" spans="1:5" x14ac:dyDescent="0.25">
      <c r="A3" s="14" t="s">
        <v>4070</v>
      </c>
      <c r="B3" t="s">
        <v>4073</v>
      </c>
    </row>
    <row r="4" spans="1:5" x14ac:dyDescent="0.25">
      <c r="A4" s="15" t="s">
        <v>28</v>
      </c>
      <c r="B4" s="16">
        <v>111</v>
      </c>
      <c r="D4" s="15" t="s">
        <v>28</v>
      </c>
      <c r="E4">
        <v>5</v>
      </c>
    </row>
    <row r="5" spans="1:5" x14ac:dyDescent="0.25">
      <c r="A5" s="15" t="s">
        <v>31</v>
      </c>
      <c r="B5" s="16">
        <v>53</v>
      </c>
      <c r="D5" s="15" t="s">
        <v>31</v>
      </c>
      <c r="E5">
        <v>7</v>
      </c>
    </row>
    <row r="6" spans="1:5" x14ac:dyDescent="0.25">
      <c r="A6" s="15" t="s">
        <v>68</v>
      </c>
      <c r="B6" s="16">
        <v>44</v>
      </c>
      <c r="D6" s="15" t="s">
        <v>68</v>
      </c>
      <c r="E6">
        <v>0</v>
      </c>
    </row>
    <row r="7" spans="1:5" x14ac:dyDescent="0.25">
      <c r="A7" s="15" t="s">
        <v>32</v>
      </c>
      <c r="B7" s="16">
        <v>84</v>
      </c>
      <c r="D7" s="15" t="s">
        <v>32</v>
      </c>
      <c r="E7">
        <v>10</v>
      </c>
    </row>
    <row r="8" spans="1:5" x14ac:dyDescent="0.25">
      <c r="A8" s="15" t="s">
        <v>23</v>
      </c>
      <c r="B8" s="16">
        <v>765</v>
      </c>
      <c r="D8" s="15" t="s">
        <v>23</v>
      </c>
      <c r="E8">
        <v>0</v>
      </c>
    </row>
    <row r="9" spans="1:5" x14ac:dyDescent="0.25">
      <c r="A9" s="15" t="s">
        <v>4071</v>
      </c>
      <c r="B9" s="16"/>
      <c r="E9">
        <v>0</v>
      </c>
    </row>
    <row r="10" spans="1:5" x14ac:dyDescent="0.25">
      <c r="A10" s="15" t="s">
        <v>4072</v>
      </c>
      <c r="B10" s="16">
        <v>1057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E37B-1398-480F-ABCD-63DD036B5668}">
  <dimension ref="A3:F29"/>
  <sheetViews>
    <sheetView workbookViewId="0">
      <selection activeCell="I18" sqref="I18"/>
    </sheetView>
  </sheetViews>
  <sheetFormatPr defaultRowHeight="15" x14ac:dyDescent="0.25"/>
  <cols>
    <col min="1" max="1" width="32.85546875" bestFit="1" customWidth="1"/>
    <col min="2" max="2" width="29.140625" bestFit="1" customWidth="1"/>
    <col min="5" max="5" width="32.85546875" bestFit="1" customWidth="1"/>
  </cols>
  <sheetData>
    <row r="3" spans="1:6" x14ac:dyDescent="0.25">
      <c r="A3" s="14" t="s">
        <v>4070</v>
      </c>
      <c r="B3" t="s">
        <v>4077</v>
      </c>
    </row>
    <row r="4" spans="1:6" x14ac:dyDescent="0.25">
      <c r="A4" s="15" t="s">
        <v>705</v>
      </c>
      <c r="B4" s="16">
        <v>3</v>
      </c>
    </row>
    <row r="5" spans="1:6" x14ac:dyDescent="0.25">
      <c r="A5" s="15" t="s">
        <v>202</v>
      </c>
      <c r="B5" s="16">
        <v>75</v>
      </c>
    </row>
    <row r="6" spans="1:6" x14ac:dyDescent="0.25">
      <c r="A6" s="15" t="s">
        <v>40</v>
      </c>
      <c r="B6" s="16">
        <v>116</v>
      </c>
    </row>
    <row r="7" spans="1:6" x14ac:dyDescent="0.25">
      <c r="A7" s="15" t="s">
        <v>33</v>
      </c>
      <c r="B7" s="16">
        <v>229</v>
      </c>
    </row>
    <row r="8" spans="1:6" x14ac:dyDescent="0.25">
      <c r="A8" s="15" t="s">
        <v>35</v>
      </c>
      <c r="B8" s="16">
        <v>196</v>
      </c>
      <c r="E8" s="15" t="s">
        <v>705</v>
      </c>
      <c r="F8">
        <v>10</v>
      </c>
    </row>
    <row r="9" spans="1:6" x14ac:dyDescent="0.25">
      <c r="A9" s="15" t="s">
        <v>4071</v>
      </c>
      <c r="B9" s="16"/>
      <c r="E9" s="15" t="s">
        <v>202</v>
      </c>
      <c r="F9">
        <v>3</v>
      </c>
    </row>
    <row r="10" spans="1:6" x14ac:dyDescent="0.25">
      <c r="A10" s="15" t="s">
        <v>4072</v>
      </c>
      <c r="B10" s="16">
        <v>619</v>
      </c>
      <c r="E10" s="15" t="s">
        <v>40</v>
      </c>
      <c r="F10">
        <v>8</v>
      </c>
    </row>
    <row r="11" spans="1:6" x14ac:dyDescent="0.25">
      <c r="E11" s="15" t="s">
        <v>33</v>
      </c>
      <c r="F11">
        <v>0</v>
      </c>
    </row>
    <row r="12" spans="1:6" x14ac:dyDescent="0.25">
      <c r="E12" s="15" t="s">
        <v>35</v>
      </c>
      <c r="F12">
        <v>2</v>
      </c>
    </row>
    <row r="13" spans="1:6" x14ac:dyDescent="0.25">
      <c r="E13" s="15">
        <v>0</v>
      </c>
      <c r="F13">
        <v>2</v>
      </c>
    </row>
    <row r="16" spans="1:6" x14ac:dyDescent="0.25">
      <c r="A16" s="14" t="s">
        <v>4070</v>
      </c>
      <c r="B16" t="s">
        <v>4078</v>
      </c>
    </row>
    <row r="17" spans="1:6" x14ac:dyDescent="0.25">
      <c r="A17" s="15" t="s">
        <v>115</v>
      </c>
      <c r="B17" s="16">
        <v>129</v>
      </c>
    </row>
    <row r="18" spans="1:6" x14ac:dyDescent="0.25">
      <c r="A18" s="15" t="s">
        <v>292</v>
      </c>
      <c r="B18" s="16">
        <v>4</v>
      </c>
      <c r="E18" s="15" t="s">
        <v>115</v>
      </c>
      <c r="F18">
        <v>8</v>
      </c>
    </row>
    <row r="19" spans="1:6" x14ac:dyDescent="0.25">
      <c r="A19" s="15" t="s">
        <v>152</v>
      </c>
      <c r="B19" s="16">
        <v>6</v>
      </c>
      <c r="E19" s="15" t="s">
        <v>292</v>
      </c>
      <c r="F19">
        <v>3</v>
      </c>
    </row>
    <row r="20" spans="1:6" x14ac:dyDescent="0.25">
      <c r="A20" s="15" t="s">
        <v>44</v>
      </c>
      <c r="B20" s="16">
        <v>21</v>
      </c>
      <c r="E20" s="15" t="s">
        <v>152</v>
      </c>
      <c r="F20">
        <v>3</v>
      </c>
    </row>
    <row r="21" spans="1:6" x14ac:dyDescent="0.25">
      <c r="A21" s="15" t="s">
        <v>472</v>
      </c>
      <c r="B21" s="16">
        <v>9</v>
      </c>
      <c r="E21" s="15" t="s">
        <v>44</v>
      </c>
      <c r="F21">
        <v>4</v>
      </c>
    </row>
    <row r="22" spans="1:6" x14ac:dyDescent="0.25">
      <c r="A22" s="15" t="s">
        <v>174</v>
      </c>
      <c r="B22" s="16">
        <v>21</v>
      </c>
      <c r="E22" s="15" t="s">
        <v>472</v>
      </c>
      <c r="F22">
        <v>10</v>
      </c>
    </row>
    <row r="23" spans="1:6" x14ac:dyDescent="0.25">
      <c r="A23" s="15" t="s">
        <v>30</v>
      </c>
      <c r="B23" s="16">
        <v>297</v>
      </c>
      <c r="E23" s="15" t="s">
        <v>174</v>
      </c>
      <c r="F23">
        <v>8</v>
      </c>
    </row>
    <row r="24" spans="1:6" x14ac:dyDescent="0.25">
      <c r="A24" s="15" t="s">
        <v>37</v>
      </c>
      <c r="B24" s="16">
        <v>68</v>
      </c>
      <c r="E24" s="15" t="s">
        <v>30</v>
      </c>
      <c r="F24">
        <v>6</v>
      </c>
    </row>
    <row r="25" spans="1:6" x14ac:dyDescent="0.25">
      <c r="A25" s="15" t="s">
        <v>24</v>
      </c>
      <c r="B25" s="16">
        <v>133</v>
      </c>
      <c r="E25" s="15" t="s">
        <v>37</v>
      </c>
      <c r="F25">
        <v>8</v>
      </c>
    </row>
    <row r="26" spans="1:6" x14ac:dyDescent="0.25">
      <c r="A26" s="15" t="s">
        <v>698</v>
      </c>
      <c r="B26" s="16">
        <v>1</v>
      </c>
      <c r="E26" s="15" t="s">
        <v>24</v>
      </c>
      <c r="F26">
        <v>0</v>
      </c>
    </row>
    <row r="27" spans="1:6" x14ac:dyDescent="0.25">
      <c r="A27" s="15" t="s">
        <v>145</v>
      </c>
      <c r="B27" s="16">
        <v>88</v>
      </c>
      <c r="E27" s="15" t="s">
        <v>698</v>
      </c>
      <c r="F27">
        <v>4</v>
      </c>
    </row>
    <row r="28" spans="1:6" x14ac:dyDescent="0.25">
      <c r="A28" s="15" t="s">
        <v>4071</v>
      </c>
      <c r="B28" s="16"/>
      <c r="E28" s="15" t="s">
        <v>145</v>
      </c>
      <c r="F28">
        <v>10</v>
      </c>
    </row>
    <row r="29" spans="1:6" x14ac:dyDescent="0.25">
      <c r="A29" s="15" t="s">
        <v>4072</v>
      </c>
      <c r="B29" s="16">
        <v>777</v>
      </c>
      <c r="E29" s="15">
        <v>0</v>
      </c>
      <c r="F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6B9C-406D-4915-9BE2-91C4BF6A08AE}">
  <sheetPr>
    <tabColor theme="4"/>
  </sheetPr>
  <dimension ref="A1:BN1265"/>
  <sheetViews>
    <sheetView workbookViewId="0">
      <pane xSplit="1" ySplit="1" topLeftCell="B1236" activePane="bottomRight" state="frozen"/>
      <selection pane="topRight" activeCell="B1" sqref="B1"/>
      <selection pane="bottomLeft" activeCell="A2" sqref="A2"/>
      <selection pane="bottomRight" activeCell="H1258" sqref="H1258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35" bestFit="1" customWidth="1"/>
    <col min="4" max="4" width="13.42578125" bestFit="1" customWidth="1"/>
    <col min="5" max="5" width="14.28515625" bestFit="1" customWidth="1"/>
    <col min="6" max="6" width="17.28515625" bestFit="1" customWidth="1"/>
    <col min="7" max="7" width="8.7109375" customWidth="1"/>
    <col min="8" max="8" width="21.42578125" customWidth="1"/>
    <col min="9" max="9" width="16.140625" customWidth="1"/>
    <col min="10" max="11" width="16" customWidth="1"/>
    <col min="12" max="12" width="20.5703125" customWidth="1"/>
    <col min="13" max="13" width="26.140625" customWidth="1"/>
    <col min="14" max="14" width="23" customWidth="1"/>
    <col min="15" max="15" width="19.7109375" customWidth="1"/>
    <col min="16" max="16" width="13.5703125" customWidth="1"/>
    <col min="17" max="17" width="12.5703125" customWidth="1"/>
    <col min="18" max="19" width="12.85546875" customWidth="1"/>
    <col min="20" max="20" width="13.28515625" customWidth="1"/>
    <col min="21" max="21" width="13.140625" customWidth="1"/>
    <col min="22" max="22" width="12.140625" customWidth="1"/>
    <col min="23" max="24" width="12.42578125" customWidth="1"/>
    <col min="25" max="25" width="6.5703125" customWidth="1"/>
    <col min="26" max="26" width="6.85546875" customWidth="1"/>
    <col min="27" max="27" width="8" customWidth="1"/>
    <col min="28" max="28" width="12.28515625" customWidth="1"/>
    <col min="29" max="29" width="22.85546875" customWidth="1"/>
    <col min="30" max="30" width="13" bestFit="1" customWidth="1"/>
    <col min="31" max="31" width="8.85546875" customWidth="1"/>
    <col min="32" max="32" width="12.7109375" customWidth="1"/>
    <col min="33" max="33" width="15.5703125" customWidth="1"/>
    <col min="34" max="34" width="15.7109375" customWidth="1"/>
    <col min="35" max="35" width="13.42578125" customWidth="1"/>
    <col min="36" max="36" width="16.5703125" customWidth="1"/>
    <col min="37" max="37" width="12.85546875" customWidth="1"/>
    <col min="38" max="38" width="14.140625" customWidth="1"/>
    <col min="39" max="39" width="15.140625" customWidth="1"/>
    <col min="40" max="40" width="15.85546875" customWidth="1"/>
    <col min="41" max="41" width="15.42578125" customWidth="1"/>
    <col min="42" max="42" width="13.5703125" customWidth="1"/>
    <col min="43" max="43" width="15.7109375" customWidth="1"/>
    <col min="44" max="44" width="20.85546875" customWidth="1"/>
    <col min="45" max="45" width="13.42578125" customWidth="1"/>
    <col min="46" max="46" width="14" customWidth="1"/>
    <col min="47" max="47" width="12" customWidth="1"/>
    <col min="48" max="48" width="12.140625" customWidth="1"/>
    <col min="49" max="49" width="20.85546875" customWidth="1"/>
    <col min="50" max="50" width="13.42578125" customWidth="1"/>
    <col min="51" max="51" width="14" customWidth="1"/>
    <col min="52" max="52" width="12" customWidth="1"/>
    <col min="53" max="53" width="12.140625" customWidth="1"/>
    <col min="54" max="54" width="12" customWidth="1"/>
    <col min="55" max="55" width="12.28515625" customWidth="1"/>
    <col min="56" max="56" width="16.28515625" bestFit="1" customWidth="1"/>
    <col min="57" max="57" width="20.5703125" bestFit="1" customWidth="1"/>
    <col min="58" max="58" width="9.42578125" bestFit="1" customWidth="1"/>
    <col min="59" max="59" width="11.7109375" bestFit="1" customWidth="1"/>
    <col min="60" max="60" width="15" bestFit="1" customWidth="1"/>
    <col min="61" max="61" width="8" bestFit="1" customWidth="1"/>
    <col min="62" max="62" width="9.85546875" bestFit="1" customWidth="1"/>
    <col min="63" max="63" width="51.42578125" bestFit="1" customWidth="1"/>
    <col min="64" max="64" width="11.42578125" bestFit="1" customWidth="1"/>
    <col min="65" max="65" width="23.42578125" bestFit="1" customWidth="1"/>
    <col min="66" max="66" width="27.42578125" bestFit="1" customWidth="1"/>
  </cols>
  <sheetData>
    <row r="1" spans="1:66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4090</v>
      </c>
      <c r="G1" s="1" t="s">
        <v>5</v>
      </c>
      <c r="H1" s="1" t="s">
        <v>6</v>
      </c>
      <c r="I1" s="1" t="s">
        <v>4069</v>
      </c>
      <c r="J1" s="1" t="s">
        <v>7</v>
      </c>
      <c r="K1" s="1" t="s">
        <v>4074</v>
      </c>
      <c r="L1" s="1" t="s">
        <v>4079</v>
      </c>
      <c r="M1" s="1" t="s">
        <v>4080</v>
      </c>
      <c r="N1" s="1" t="s">
        <v>4075</v>
      </c>
      <c r="O1" s="1" t="s">
        <v>4076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4" t="s">
        <v>19</v>
      </c>
      <c r="AB1" s="5" t="s">
        <v>729</v>
      </c>
      <c r="AC1" s="5" t="s">
        <v>730</v>
      </c>
      <c r="AD1" s="5" t="s">
        <v>731</v>
      </c>
      <c r="AE1" s="5" t="s">
        <v>732</v>
      </c>
      <c r="AF1" s="5" t="s">
        <v>733</v>
      </c>
      <c r="AG1" s="5" t="s">
        <v>734</v>
      </c>
      <c r="AH1" s="5" t="s">
        <v>755</v>
      </c>
      <c r="AI1" s="17" t="s">
        <v>4084</v>
      </c>
      <c r="AJ1" s="5" t="s">
        <v>735</v>
      </c>
      <c r="AK1" s="5" t="s">
        <v>736</v>
      </c>
      <c r="AL1" s="5" t="s">
        <v>737</v>
      </c>
      <c r="AM1" s="17" t="s">
        <v>4083</v>
      </c>
      <c r="AN1" s="5" t="s">
        <v>754</v>
      </c>
      <c r="AO1" s="5" t="s">
        <v>757</v>
      </c>
      <c r="AP1" s="5" t="s">
        <v>738</v>
      </c>
      <c r="AQ1" s="5" t="s">
        <v>756</v>
      </c>
      <c r="AR1" s="5" t="s">
        <v>739</v>
      </c>
      <c r="AS1" s="5" t="s">
        <v>740</v>
      </c>
      <c r="AT1" s="5" t="s">
        <v>741</v>
      </c>
      <c r="AU1" s="5" t="s">
        <v>742</v>
      </c>
      <c r="AV1" s="5" t="s">
        <v>743</v>
      </c>
      <c r="AW1" s="5" t="s">
        <v>744</v>
      </c>
      <c r="AX1" s="5" t="s">
        <v>745</v>
      </c>
      <c r="AY1" s="5" t="s">
        <v>746</v>
      </c>
      <c r="AZ1" s="5" t="s">
        <v>747</v>
      </c>
      <c r="BA1" s="5" t="s">
        <v>748</v>
      </c>
      <c r="BB1" s="5" t="s">
        <v>749</v>
      </c>
      <c r="BC1" s="5" t="s">
        <v>750</v>
      </c>
      <c r="BD1" s="5" t="s">
        <v>751</v>
      </c>
      <c r="BE1" s="17" t="s">
        <v>4091</v>
      </c>
      <c r="BF1" s="5" t="s">
        <v>752</v>
      </c>
      <c r="BG1" s="5" t="s">
        <v>753</v>
      </c>
      <c r="BH1" s="5" t="s">
        <v>758</v>
      </c>
      <c r="BI1" s="12" t="s">
        <v>4063</v>
      </c>
      <c r="BJ1" s="12" t="s">
        <v>4068</v>
      </c>
      <c r="BK1" s="12" t="s">
        <v>4066</v>
      </c>
      <c r="BL1" s="12" t="s">
        <v>4064</v>
      </c>
      <c r="BM1" s="13" t="s">
        <v>4067</v>
      </c>
      <c r="BN1" s="13" t="s">
        <v>4065</v>
      </c>
    </row>
    <row r="2" spans="1:66" x14ac:dyDescent="0.25">
      <c r="A2" s="2">
        <v>56</v>
      </c>
      <c r="B2" s="2">
        <v>12263</v>
      </c>
      <c r="C2" s="2" t="s">
        <v>414</v>
      </c>
      <c r="D2" s="2" t="s">
        <v>21</v>
      </c>
      <c r="E2" s="2" t="s">
        <v>29</v>
      </c>
      <c r="F2" s="6">
        <f>VLOOKUP(A2&amp;B2,'input_raw cmsws'!$C$2:$D$1602,2,FALSE)</f>
        <v>43822.708333333336</v>
      </c>
      <c r="G2" s="2">
        <v>1.5</v>
      </c>
      <c r="H2" s="2" t="s">
        <v>32</v>
      </c>
      <c r="I2" s="2">
        <f>VLOOKUP(H2,'scoring schema'!$D$4:$E$9,2,FALSE)</f>
        <v>10</v>
      </c>
      <c r="J2" s="2" t="s">
        <v>29</v>
      </c>
      <c r="K2" s="2" t="s">
        <v>29</v>
      </c>
      <c r="L2" s="2" t="s">
        <v>145</v>
      </c>
      <c r="M2" s="2">
        <f>VLOOKUP(L2,'scoring schema 2'!$E$18:$F$29,2,FALSE)</f>
        <v>10</v>
      </c>
      <c r="N2" s="2" t="s">
        <v>35</v>
      </c>
      <c r="O2" s="2">
        <f>VLOOKUP(N2,'scoring schema 2'!$E$8:$F$13,2, FALSE)</f>
        <v>2</v>
      </c>
      <c r="P2" s="2">
        <v>10</v>
      </c>
      <c r="Q2" s="2">
        <v>4.8</v>
      </c>
      <c r="R2" s="2">
        <v>6.8</v>
      </c>
      <c r="S2" s="2">
        <v>32.64</v>
      </c>
      <c r="T2" s="2">
        <v>1</v>
      </c>
      <c r="U2" s="2">
        <v>0</v>
      </c>
      <c r="V2" s="2">
        <v>1.4000000000000001</v>
      </c>
      <c r="W2" s="2">
        <v>0.8</v>
      </c>
      <c r="X2" s="2">
        <v>1.1200000000000001</v>
      </c>
      <c r="Y2" s="2">
        <v>2.76</v>
      </c>
      <c r="Z2" s="2">
        <v>3.2</v>
      </c>
      <c r="AA2" s="2">
        <v>8.831999999999999</v>
      </c>
      <c r="AB2" s="2">
        <v>7601608</v>
      </c>
      <c r="AC2" s="2" t="s">
        <v>2149</v>
      </c>
      <c r="AD2" s="6">
        <v>39723</v>
      </c>
      <c r="AE2" s="2" t="s">
        <v>760</v>
      </c>
      <c r="AF2" s="2" t="s">
        <v>761</v>
      </c>
      <c r="AG2" s="2" t="s">
        <v>762</v>
      </c>
      <c r="AH2" s="2" t="s">
        <v>768</v>
      </c>
      <c r="AI2" s="2">
        <v>1.25</v>
      </c>
      <c r="AJ2" s="2">
        <v>0</v>
      </c>
      <c r="AK2" s="2">
        <v>0</v>
      </c>
      <c r="AL2" s="2">
        <v>0</v>
      </c>
      <c r="AM2" s="2">
        <v>15</v>
      </c>
      <c r="AN2" s="2">
        <v>0</v>
      </c>
      <c r="AO2" s="2" t="s">
        <v>762</v>
      </c>
      <c r="AP2" s="2" t="s">
        <v>763</v>
      </c>
      <c r="AQ2" s="2" t="s">
        <v>769</v>
      </c>
      <c r="AR2" s="2" t="s">
        <v>2148</v>
      </c>
      <c r="AS2" s="2">
        <v>1.9</v>
      </c>
      <c r="AT2" s="2">
        <v>699.1</v>
      </c>
      <c r="AU2" s="2">
        <v>701</v>
      </c>
      <c r="AV2" s="2" t="s">
        <v>986</v>
      </c>
      <c r="AW2" s="2" t="s">
        <v>2150</v>
      </c>
      <c r="AX2" s="2">
        <v>1.3</v>
      </c>
      <c r="AY2" s="2">
        <v>698.7</v>
      </c>
      <c r="AZ2" s="2">
        <v>700</v>
      </c>
      <c r="BA2" s="2" t="s">
        <v>762</v>
      </c>
      <c r="BB2" s="2">
        <v>1.4800839999999999E-2</v>
      </c>
      <c r="BC2" s="2">
        <v>0</v>
      </c>
      <c r="BD2" s="6">
        <v>22899</v>
      </c>
      <c r="BE2" s="18">
        <f>(F2-BD2)/365.25</f>
        <v>57.285991330139183</v>
      </c>
      <c r="BF2" s="2" t="s">
        <v>767</v>
      </c>
      <c r="BG2" s="6">
        <v>44243</v>
      </c>
      <c r="BH2" s="2">
        <v>27.025489480416621</v>
      </c>
      <c r="BI2" t="str">
        <f>VLOOKUP($A2,'[1]SW_Pipes 1222_soil.shp'!$AE$2:$AR$1223,10,FALSE)</f>
        <v>113660</v>
      </c>
      <c r="BJ2" t="str">
        <f>VLOOKUP($A2,'[1]SW_Pipes 1222_soil.shp'!$AE$2:$AR$1223,11,FALSE)</f>
        <v>CuB</v>
      </c>
      <c r="BK2" t="str">
        <f>VLOOKUP($A2,'[1]SW_Pipes 1222_soil.shp'!$AE$2:$AR$1223,12,FALSE)</f>
        <v>Cecil-Urban land complex, 2 to 8 percent slopes</v>
      </c>
      <c r="BL2" t="str">
        <f>VLOOKUP($A2,'[1]SW_Pipes 1222_soil.shp'!$AE$2:$AR$1223,13,FALSE)</f>
        <v>B</v>
      </c>
      <c r="BM2">
        <f>VLOOKUP($A2,'[1]SW_Pipes 1222_soil.shp'!$AE$2:$AR$1223,14,FALSE)</f>
        <v>1</v>
      </c>
      <c r="BN2">
        <f>VLOOKUP(A2,[2]SW_Pipes1222_prec!$AE$2:$AO$1223, 11, FALSE)</f>
        <v>3.7770000000000001</v>
      </c>
    </row>
    <row r="3" spans="1:66" x14ac:dyDescent="0.25">
      <c r="A3" s="2">
        <v>166</v>
      </c>
      <c r="B3" s="2">
        <v>12900</v>
      </c>
      <c r="C3" s="2" t="s">
        <v>83</v>
      </c>
      <c r="D3" s="2" t="s">
        <v>26</v>
      </c>
      <c r="E3" s="2" t="s">
        <v>29</v>
      </c>
      <c r="F3" s="6">
        <f>VLOOKUP(A3&amp;B3,'input_raw cmsws'!$C$2:$D$1602,2,FALSE)</f>
        <v>43888.666666666664</v>
      </c>
      <c r="G3" s="2">
        <v>3.5</v>
      </c>
      <c r="H3" s="2" t="s">
        <v>23</v>
      </c>
      <c r="I3" s="2">
        <f>VLOOKUP(H3,'scoring schema'!$D$4:$E$9,2,FALSE)</f>
        <v>0</v>
      </c>
      <c r="J3" s="2" t="s">
        <v>22</v>
      </c>
      <c r="K3" s="2" t="s">
        <v>22</v>
      </c>
      <c r="L3" s="2" t="s">
        <v>30</v>
      </c>
      <c r="M3" s="2">
        <f>VLOOKUP(L3,'scoring schema 2'!$E$18:$F$29,2,FALSE)</f>
        <v>6</v>
      </c>
      <c r="N3" s="2"/>
      <c r="O3" s="2">
        <f>VLOOKUP(N3,'scoring schema 2'!$E$8:$F$13,2, FALSE)</f>
        <v>2</v>
      </c>
      <c r="P3" s="2">
        <v>10</v>
      </c>
      <c r="Q3" s="2">
        <v>1.3</v>
      </c>
      <c r="R3" s="2">
        <v>5</v>
      </c>
      <c r="S3" s="2">
        <v>6.5</v>
      </c>
      <c r="T3" s="2">
        <v>1</v>
      </c>
      <c r="U3" s="2">
        <v>10</v>
      </c>
      <c r="V3" s="2">
        <v>3.8000000000000007</v>
      </c>
      <c r="W3" s="2">
        <v>5</v>
      </c>
      <c r="X3" s="2">
        <v>19.000000000000004</v>
      </c>
      <c r="Y3" s="2">
        <v>2.8000000000000003</v>
      </c>
      <c r="Z3" s="2">
        <v>5</v>
      </c>
      <c r="AA3" s="2">
        <v>14.000000000000002</v>
      </c>
      <c r="AB3" s="2">
        <v>7684662</v>
      </c>
      <c r="AC3" s="2" t="s">
        <v>2767</v>
      </c>
      <c r="AD3" s="6">
        <v>39724</v>
      </c>
      <c r="AE3" s="2" t="s">
        <v>760</v>
      </c>
      <c r="AF3" s="2" t="s">
        <v>761</v>
      </c>
      <c r="AG3" s="2" t="s">
        <v>762</v>
      </c>
      <c r="AH3" s="2" t="s">
        <v>768</v>
      </c>
      <c r="AI3" s="2">
        <v>1.25</v>
      </c>
      <c r="AJ3" s="2">
        <v>0</v>
      </c>
      <c r="AK3" s="2">
        <v>0</v>
      </c>
      <c r="AL3" s="2">
        <v>0</v>
      </c>
      <c r="AM3" s="2">
        <v>15</v>
      </c>
      <c r="AN3" s="2">
        <v>0</v>
      </c>
      <c r="AO3" s="2" t="s">
        <v>762</v>
      </c>
      <c r="AP3" s="2" t="s">
        <v>763</v>
      </c>
      <c r="AQ3" s="2" t="s">
        <v>769</v>
      </c>
      <c r="AR3" s="2" t="s">
        <v>2768</v>
      </c>
      <c r="AS3" s="2">
        <v>6.2</v>
      </c>
      <c r="AT3" s="2">
        <v>644.79999999999995</v>
      </c>
      <c r="AU3" s="2">
        <v>651</v>
      </c>
      <c r="AV3" s="2" t="s">
        <v>765</v>
      </c>
      <c r="AW3" s="2" t="s">
        <v>2769</v>
      </c>
      <c r="AX3" s="2">
        <v>5.8</v>
      </c>
      <c r="AY3" s="2">
        <v>644.20000000000005</v>
      </c>
      <c r="AZ3" s="2">
        <v>650</v>
      </c>
      <c r="BA3" s="2" t="s">
        <v>765</v>
      </c>
      <c r="BB3" s="2">
        <v>1.263247E-2</v>
      </c>
      <c r="BC3" s="2">
        <v>1</v>
      </c>
      <c r="BD3" s="6">
        <v>35431</v>
      </c>
      <c r="BE3" s="18">
        <f>(F3-BD3)/365.25</f>
        <v>23.155829340634263</v>
      </c>
      <c r="BF3" s="2" t="s">
        <v>767</v>
      </c>
      <c r="BG3" s="6">
        <v>44243</v>
      </c>
      <c r="BH3" s="2">
        <v>47.496658972676393</v>
      </c>
      <c r="BI3" t="str">
        <f>VLOOKUP($A3,'[1]SW_Pipes 1222_soil.shp'!$AE$2:$AR$1223,10,FALSE)</f>
        <v>113658</v>
      </c>
      <c r="BJ3" t="str">
        <f>VLOOKUP($A3,'[1]SW_Pipes 1222_soil.shp'!$AE$2:$AR$1223,11,FALSE)</f>
        <v>CeB2</v>
      </c>
      <c r="BK3" t="str">
        <f>VLOOKUP($A3,'[1]SW_Pipes 1222_soil.shp'!$AE$2:$AR$1223,12,FALSE)</f>
        <v>Cecil sandy clay loam, 2 to 8 percent slopes, eroded</v>
      </c>
      <c r="BL3" t="str">
        <f>VLOOKUP($A3,'[1]SW_Pipes 1222_soil.shp'!$AE$2:$AR$1223,13,FALSE)</f>
        <v>B</v>
      </c>
      <c r="BM3">
        <f>VLOOKUP($A3,'[1]SW_Pipes 1222_soil.shp'!$AE$2:$AR$1223,14,FALSE)</f>
        <v>1</v>
      </c>
      <c r="BN3">
        <f>VLOOKUP(A3,[2]SW_Pipes1222_prec!$AE$2:$AO$1223, 11, FALSE)</f>
        <v>3.714</v>
      </c>
    </row>
    <row r="4" spans="1:66" x14ac:dyDescent="0.25">
      <c r="A4" s="2">
        <v>445</v>
      </c>
      <c r="B4" s="2">
        <v>10967</v>
      </c>
      <c r="C4" s="2" t="s">
        <v>289</v>
      </c>
      <c r="D4" s="2" t="s">
        <v>26</v>
      </c>
      <c r="E4" s="2" t="s">
        <v>29</v>
      </c>
      <c r="F4" s="6">
        <f>VLOOKUP(A4&amp;B4,'input_raw cmsws'!$C$2:$D$1602,2,FALSE)</f>
        <v>43892.666666666664</v>
      </c>
      <c r="G4" s="2">
        <v>10</v>
      </c>
      <c r="H4" s="2" t="s">
        <v>23</v>
      </c>
      <c r="I4" s="2">
        <f>VLOOKUP(H4,'scoring schema'!$D$4:$E$9,2,FALSE)</f>
        <v>0</v>
      </c>
      <c r="J4" s="2" t="s">
        <v>22</v>
      </c>
      <c r="K4" s="2" t="s">
        <v>22</v>
      </c>
      <c r="L4" s="2" t="s">
        <v>115</v>
      </c>
      <c r="M4" s="2">
        <f>VLOOKUP(L4,'scoring schema 2'!$E$18:$F$29,2,FALSE)</f>
        <v>8</v>
      </c>
      <c r="N4" s="2"/>
      <c r="O4" s="2">
        <f>VLOOKUP(N4,'scoring schema 2'!$E$8:$F$13,2, FALSE)</f>
        <v>2</v>
      </c>
      <c r="P4" s="2">
        <v>10</v>
      </c>
      <c r="Q4" s="2">
        <v>1.3</v>
      </c>
      <c r="R4" s="2">
        <v>7.5</v>
      </c>
      <c r="S4" s="2">
        <v>9.75</v>
      </c>
      <c r="T4" s="2">
        <v>1</v>
      </c>
      <c r="U4" s="2">
        <v>0</v>
      </c>
      <c r="V4" s="2">
        <v>1.4000000000000001</v>
      </c>
      <c r="W4" s="2">
        <v>2.4000000000000004</v>
      </c>
      <c r="X4" s="2">
        <v>3.3600000000000008</v>
      </c>
      <c r="Y4" s="2">
        <v>1.36</v>
      </c>
      <c r="Z4" s="2">
        <v>4.4400000000000004</v>
      </c>
      <c r="AA4" s="2">
        <v>6.0384000000000011</v>
      </c>
      <c r="AB4" s="2">
        <v>7593760</v>
      </c>
      <c r="AC4" s="2" t="s">
        <v>1619</v>
      </c>
      <c r="AD4" s="6">
        <v>39725</v>
      </c>
      <c r="AE4" s="2" t="s">
        <v>760</v>
      </c>
      <c r="AF4" s="2" t="s">
        <v>761</v>
      </c>
      <c r="AG4" s="2" t="s">
        <v>762</v>
      </c>
      <c r="AH4" s="2" t="s">
        <v>768</v>
      </c>
      <c r="AI4" s="2">
        <v>1</v>
      </c>
      <c r="AJ4" s="2">
        <v>0</v>
      </c>
      <c r="AK4" s="2">
        <v>0</v>
      </c>
      <c r="AL4" s="2">
        <v>0</v>
      </c>
      <c r="AM4" s="2">
        <v>12</v>
      </c>
      <c r="AN4" s="2">
        <v>0</v>
      </c>
      <c r="AO4" s="2" t="s">
        <v>762</v>
      </c>
      <c r="AP4" s="2" t="s">
        <v>763</v>
      </c>
      <c r="AQ4" s="2" t="s">
        <v>769</v>
      </c>
      <c r="AR4" s="2" t="s">
        <v>1620</v>
      </c>
      <c r="AS4" s="2">
        <v>1</v>
      </c>
      <c r="AT4" s="2">
        <v>815</v>
      </c>
      <c r="AU4" s="2">
        <v>816</v>
      </c>
      <c r="AV4" s="2" t="s">
        <v>765</v>
      </c>
      <c r="AW4" s="2" t="s">
        <v>1621</v>
      </c>
      <c r="AX4" s="2">
        <v>1</v>
      </c>
      <c r="AY4" s="2">
        <v>814</v>
      </c>
      <c r="AZ4" s="2">
        <v>815</v>
      </c>
      <c r="BA4" s="2" t="s">
        <v>765</v>
      </c>
      <c r="BB4" s="2">
        <v>4.3166320000000001E-2</v>
      </c>
      <c r="BC4" s="2">
        <v>1</v>
      </c>
      <c r="BD4" s="6">
        <v>29952</v>
      </c>
      <c r="BE4" s="18">
        <f>(F4-BD4)/365.25</f>
        <v>38.167465206479577</v>
      </c>
      <c r="BF4" s="2" t="s">
        <v>767</v>
      </c>
      <c r="BG4" s="6">
        <v>43327</v>
      </c>
      <c r="BH4" s="2">
        <v>23.166209554136909</v>
      </c>
      <c r="BI4" t="str">
        <f>VLOOKUP($A4,'[1]SW_Pipes 1222_soil.shp'!$AE$2:$AR$1223,10,FALSE)</f>
        <v>113658</v>
      </c>
      <c r="BJ4" t="str">
        <f>VLOOKUP($A4,'[1]SW_Pipes 1222_soil.shp'!$AE$2:$AR$1223,11,FALSE)</f>
        <v>CeB2</v>
      </c>
      <c r="BK4" t="str">
        <f>VLOOKUP($A4,'[1]SW_Pipes 1222_soil.shp'!$AE$2:$AR$1223,12,FALSE)</f>
        <v>Cecil sandy clay loam, 2 to 8 percent slopes, eroded</v>
      </c>
      <c r="BL4" t="str">
        <f>VLOOKUP($A4,'[1]SW_Pipes 1222_soil.shp'!$AE$2:$AR$1223,13,FALSE)</f>
        <v>B</v>
      </c>
      <c r="BM4">
        <f>VLOOKUP($A4,'[1]SW_Pipes 1222_soil.shp'!$AE$2:$AR$1223,14,FALSE)</f>
        <v>1</v>
      </c>
      <c r="BN4">
        <f>VLOOKUP(A4,[2]SW_Pipes1222_prec!$AE$2:$AO$1223, 11, FALSE)</f>
        <v>3.8260000000000001</v>
      </c>
    </row>
    <row r="5" spans="1:66" x14ac:dyDescent="0.25">
      <c r="A5" s="3">
        <v>1632</v>
      </c>
      <c r="B5" s="3">
        <v>12504</v>
      </c>
      <c r="C5" s="3" t="s">
        <v>186</v>
      </c>
      <c r="D5" s="3" t="s">
        <v>26</v>
      </c>
      <c r="E5" s="3" t="s">
        <v>29</v>
      </c>
      <c r="F5" s="6">
        <f>VLOOKUP(A5&amp;B5,'input_raw cmsws'!$C$2:$D$1602,2,FALSE)</f>
        <v>43852.708333333336</v>
      </c>
      <c r="G5" s="3">
        <v>15.2</v>
      </c>
      <c r="H5" s="3" t="s">
        <v>23</v>
      </c>
      <c r="I5" s="2">
        <f>VLOOKUP(H5,'scoring schema'!$D$4:$E$9,2,FALSE)</f>
        <v>0</v>
      </c>
      <c r="J5" s="3" t="s">
        <v>22</v>
      </c>
      <c r="K5" s="3" t="s">
        <v>22</v>
      </c>
      <c r="L5" s="3"/>
      <c r="M5" s="2">
        <f>VLOOKUP(L5,'scoring schema 2'!$E$18:$F$29,2,FALSE)</f>
        <v>0</v>
      </c>
      <c r="N5" s="3"/>
      <c r="O5" s="2">
        <f>VLOOKUP(N5,'scoring schema 2'!$E$8:$F$13,2, FALSE)</f>
        <v>2</v>
      </c>
      <c r="P5" s="3">
        <v>5</v>
      </c>
      <c r="Q5" s="3">
        <v>1.3</v>
      </c>
      <c r="R5" s="3">
        <v>4.25</v>
      </c>
      <c r="S5" s="3">
        <v>5.5250000000000004</v>
      </c>
      <c r="T5" s="3">
        <v>1</v>
      </c>
      <c r="U5" s="3">
        <v>5</v>
      </c>
      <c r="V5" s="3">
        <v>8.6</v>
      </c>
      <c r="W5" s="3">
        <v>4.25</v>
      </c>
      <c r="X5" s="3">
        <v>36.549999999999997</v>
      </c>
      <c r="Y5" s="3">
        <v>5.68</v>
      </c>
      <c r="Z5" s="3">
        <v>4.25</v>
      </c>
      <c r="AA5" s="3">
        <v>24.14</v>
      </c>
      <c r="AB5" s="3">
        <v>7572530</v>
      </c>
      <c r="AC5" s="3" t="s">
        <v>3586</v>
      </c>
      <c r="AD5" s="6">
        <v>39726</v>
      </c>
      <c r="AE5" s="3" t="s">
        <v>760</v>
      </c>
      <c r="AF5" s="3" t="s">
        <v>761</v>
      </c>
      <c r="AG5" s="3" t="s">
        <v>762</v>
      </c>
      <c r="AH5" s="3" t="s">
        <v>768</v>
      </c>
      <c r="AI5" s="3">
        <v>2</v>
      </c>
      <c r="AJ5" s="3">
        <v>0</v>
      </c>
      <c r="AK5" s="3">
        <v>0</v>
      </c>
      <c r="AL5" s="3">
        <v>0</v>
      </c>
      <c r="AM5" s="3">
        <v>36</v>
      </c>
      <c r="AN5" s="3">
        <v>0</v>
      </c>
      <c r="AO5" s="3" t="s">
        <v>762</v>
      </c>
      <c r="AP5" s="3" t="s">
        <v>763</v>
      </c>
      <c r="AQ5" s="3" t="s">
        <v>769</v>
      </c>
      <c r="AR5" s="3" t="s">
        <v>3587</v>
      </c>
      <c r="AS5" s="3">
        <v>16</v>
      </c>
      <c r="AT5" s="3">
        <v>615</v>
      </c>
      <c r="AU5" s="3">
        <v>631</v>
      </c>
      <c r="AV5" s="3" t="s">
        <v>765</v>
      </c>
      <c r="AW5" s="3" t="s">
        <v>3588</v>
      </c>
      <c r="AX5" s="3">
        <v>2.2999999999999998</v>
      </c>
      <c r="AY5" s="3">
        <v>607.70000000000005</v>
      </c>
      <c r="AZ5" s="3">
        <v>610</v>
      </c>
      <c r="BA5" s="3" t="s">
        <v>765</v>
      </c>
      <c r="BB5" s="3">
        <v>0.1118253</v>
      </c>
      <c r="BC5" s="3">
        <v>1</v>
      </c>
      <c r="BD5" s="7">
        <v>0</v>
      </c>
      <c r="BE5" s="18">
        <f>(F5-BD5)/365.25</f>
        <v>120.06217202829113</v>
      </c>
      <c r="BF5" s="3" t="s">
        <v>767</v>
      </c>
      <c r="BG5" s="7">
        <v>44284</v>
      </c>
      <c r="BH5" s="3">
        <v>65.280399964639003</v>
      </c>
      <c r="BI5" t="str">
        <f>VLOOKUP($A5,'[1]SW_Pipes 1222_soil.shp'!$AE$2:$AR$1223,10,FALSE)</f>
        <v>113683</v>
      </c>
      <c r="BJ5" t="str">
        <f>VLOOKUP($A5,'[1]SW_Pipes 1222_soil.shp'!$AE$2:$AR$1223,11,FALSE)</f>
        <v>PaE</v>
      </c>
      <c r="BK5" t="str">
        <f>VLOOKUP($A5,'[1]SW_Pipes 1222_soil.shp'!$AE$2:$AR$1223,12,FALSE)</f>
        <v>Pacolet sandy loam, 15 to 25 percent slopes</v>
      </c>
      <c r="BL5" t="str">
        <f>VLOOKUP($A5,'[1]SW_Pipes 1222_soil.shp'!$AE$2:$AR$1223,13,FALSE)</f>
        <v>B</v>
      </c>
      <c r="BM5">
        <f>VLOOKUP($A5,'[1]SW_Pipes 1222_soil.shp'!$AE$2:$AR$1223,14,FALSE)</f>
        <v>1</v>
      </c>
      <c r="BN5">
        <f>VLOOKUP(A5,[2]SW_Pipes1222_prec!$AE$2:$AO$1223, 11, FALSE)</f>
        <v>3.7170000000000001</v>
      </c>
    </row>
    <row r="6" spans="1:66" x14ac:dyDescent="0.25">
      <c r="A6" s="2">
        <v>1884</v>
      </c>
      <c r="B6" s="2">
        <v>21077</v>
      </c>
      <c r="C6" s="2" t="s">
        <v>119</v>
      </c>
      <c r="D6" s="2" t="s">
        <v>21</v>
      </c>
      <c r="E6" s="2" t="s">
        <v>29</v>
      </c>
      <c r="F6" s="6">
        <f>VLOOKUP(A6&amp;B6,'input_raw cmsws'!$C$2:$D$1602,2,FALSE)</f>
        <v>44186.708333333336</v>
      </c>
      <c r="G6" s="2">
        <v>3</v>
      </c>
      <c r="H6" s="2" t="s">
        <v>31</v>
      </c>
      <c r="I6" s="2">
        <f>VLOOKUP(H6,'scoring schema'!$D$4:$E$9,2,FALSE)</f>
        <v>7</v>
      </c>
      <c r="J6" s="2" t="s">
        <v>22</v>
      </c>
      <c r="K6" s="2" t="s">
        <v>22</v>
      </c>
      <c r="L6" s="2"/>
      <c r="M6" s="2">
        <f>VLOOKUP(L6,'scoring schema 2'!$E$18:$F$29,2,FALSE)</f>
        <v>0</v>
      </c>
      <c r="N6" s="2" t="s">
        <v>35</v>
      </c>
      <c r="O6" s="2">
        <f>VLOOKUP(N6,'scoring schema 2'!$E$8:$F$13,2, FALSE)</f>
        <v>2</v>
      </c>
      <c r="P6" s="2">
        <v>5</v>
      </c>
      <c r="Q6" s="2">
        <v>3.75</v>
      </c>
      <c r="R6" s="2">
        <v>1.55</v>
      </c>
      <c r="S6" s="2">
        <v>5.8125</v>
      </c>
      <c r="T6" s="2">
        <v>1</v>
      </c>
      <c r="U6" s="2">
        <v>0</v>
      </c>
      <c r="V6" s="2">
        <v>1.4000000000000001</v>
      </c>
      <c r="W6" s="2">
        <v>0.8</v>
      </c>
      <c r="X6" s="2">
        <v>1.1200000000000001</v>
      </c>
      <c r="Y6" s="2">
        <v>2.34</v>
      </c>
      <c r="Z6" s="2">
        <v>1.1000000000000001</v>
      </c>
      <c r="AA6" s="2">
        <v>2.5739999999999998</v>
      </c>
      <c r="AB6" s="2">
        <v>7606428</v>
      </c>
      <c r="AC6" s="2" t="s">
        <v>1007</v>
      </c>
      <c r="AD6" s="6">
        <v>39727</v>
      </c>
      <c r="AE6" s="2" t="s">
        <v>760</v>
      </c>
      <c r="AF6" s="2" t="s">
        <v>761</v>
      </c>
      <c r="AG6" s="2" t="s">
        <v>762</v>
      </c>
      <c r="AH6" s="2" t="s">
        <v>768</v>
      </c>
      <c r="AI6" s="2">
        <v>4.5</v>
      </c>
      <c r="AJ6" s="2">
        <v>0</v>
      </c>
      <c r="AK6" s="2">
        <v>0</v>
      </c>
      <c r="AL6" s="2">
        <v>0</v>
      </c>
      <c r="AM6" s="2">
        <v>54</v>
      </c>
      <c r="AN6" s="2">
        <v>0</v>
      </c>
      <c r="AO6" s="2" t="s">
        <v>762</v>
      </c>
      <c r="AP6" s="2" t="s">
        <v>763</v>
      </c>
      <c r="AQ6" s="2" t="s">
        <v>769</v>
      </c>
      <c r="AR6" s="2" t="s">
        <v>1008</v>
      </c>
      <c r="AS6" s="2">
        <v>6</v>
      </c>
      <c r="AT6" s="2">
        <v>728</v>
      </c>
      <c r="AU6" s="2">
        <v>734</v>
      </c>
      <c r="AV6" s="2" t="s">
        <v>765</v>
      </c>
      <c r="AW6" s="2" t="s">
        <v>1009</v>
      </c>
      <c r="AX6" s="2">
        <v>0</v>
      </c>
      <c r="AY6" s="2">
        <v>0</v>
      </c>
      <c r="AZ6" s="2">
        <v>741</v>
      </c>
      <c r="BA6" s="2" t="s">
        <v>772</v>
      </c>
      <c r="BB6" s="2">
        <v>0</v>
      </c>
      <c r="BC6" s="2">
        <v>1</v>
      </c>
      <c r="BD6" s="6">
        <v>39906</v>
      </c>
      <c r="BE6" s="18">
        <f>(F6-AD6)/365.25</f>
        <v>12.210015970796265</v>
      </c>
      <c r="BF6" s="2" t="s">
        <v>767</v>
      </c>
      <c r="BG6" s="6">
        <v>44243</v>
      </c>
      <c r="BH6" s="2">
        <v>20.7143754721831</v>
      </c>
      <c r="BI6" t="str">
        <f>VLOOKUP($A6,'[1]SW_Pipes 1222_soil.shp'!$AE$2:$AR$1223,10,FALSE)</f>
        <v>113660</v>
      </c>
      <c r="BJ6" t="str">
        <f>VLOOKUP($A6,'[1]SW_Pipes 1222_soil.shp'!$AE$2:$AR$1223,11,FALSE)</f>
        <v>CuB</v>
      </c>
      <c r="BK6" t="str">
        <f>VLOOKUP($A6,'[1]SW_Pipes 1222_soil.shp'!$AE$2:$AR$1223,12,FALSE)</f>
        <v>Cecil-Urban land complex, 2 to 8 percent slopes</v>
      </c>
      <c r="BL6" t="str">
        <f>VLOOKUP($A6,'[1]SW_Pipes 1222_soil.shp'!$AE$2:$AR$1223,13,FALSE)</f>
        <v>B</v>
      </c>
      <c r="BM6">
        <f>VLOOKUP($A6,'[1]SW_Pipes 1222_soil.shp'!$AE$2:$AR$1223,14,FALSE)</f>
        <v>1</v>
      </c>
      <c r="BN6">
        <f>VLOOKUP(A6,[2]SW_Pipes1222_prec!$AE$2:$AO$1223, 11, FALSE)</f>
        <v>3.7349999999999999</v>
      </c>
    </row>
    <row r="7" spans="1:66" x14ac:dyDescent="0.25">
      <c r="A7" s="3">
        <v>2308</v>
      </c>
      <c r="B7" s="3">
        <v>10953</v>
      </c>
      <c r="C7" s="3" t="s">
        <v>539</v>
      </c>
      <c r="D7" s="3" t="s">
        <v>26</v>
      </c>
      <c r="E7" s="3" t="s">
        <v>29</v>
      </c>
      <c r="F7" s="6">
        <f>VLOOKUP(A7&amp;B7,'input_raw cmsws'!$C$2:$D$1602,2,FALSE)</f>
        <v>43005.666666666664</v>
      </c>
      <c r="G7" s="3">
        <v>7.2</v>
      </c>
      <c r="H7" s="3" t="s">
        <v>23</v>
      </c>
      <c r="I7" s="2">
        <f>VLOOKUP(H7,'scoring schema'!$D$4:$E$9,2,FALSE)</f>
        <v>0</v>
      </c>
      <c r="J7" s="3" t="s">
        <v>22</v>
      </c>
      <c r="K7" s="3" t="s">
        <v>22</v>
      </c>
      <c r="L7" s="3" t="s">
        <v>30</v>
      </c>
      <c r="M7" s="2">
        <f>VLOOKUP(L7,'scoring schema 2'!$E$18:$F$29,2,FALSE)</f>
        <v>6</v>
      </c>
      <c r="N7" s="3" t="s">
        <v>35</v>
      </c>
      <c r="O7" s="2">
        <f>VLOOKUP(N7,'scoring schema 2'!$E$8:$F$13,2, FALSE)</f>
        <v>2</v>
      </c>
      <c r="P7" s="3">
        <v>10</v>
      </c>
      <c r="Q7" s="3">
        <v>1.3</v>
      </c>
      <c r="R7" s="3">
        <v>6.2</v>
      </c>
      <c r="S7" s="3">
        <v>8.06</v>
      </c>
      <c r="T7" s="3">
        <v>1</v>
      </c>
      <c r="U7" s="3">
        <v>10</v>
      </c>
      <c r="V7" s="3">
        <v>7.8000000000000007</v>
      </c>
      <c r="W7" s="3">
        <v>6.2</v>
      </c>
      <c r="X7" s="3">
        <v>48.360000000000007</v>
      </c>
      <c r="Y7" s="3">
        <v>5.2000000000000011</v>
      </c>
      <c r="Z7" s="3">
        <v>6.2</v>
      </c>
      <c r="AA7" s="3">
        <v>32.240000000000009</v>
      </c>
      <c r="AB7" s="3">
        <v>7651475</v>
      </c>
      <c r="AC7" s="3" t="s">
        <v>3902</v>
      </c>
      <c r="AD7" s="6">
        <v>39728</v>
      </c>
      <c r="AE7" s="3" t="s">
        <v>760</v>
      </c>
      <c r="AF7" s="3" t="s">
        <v>761</v>
      </c>
      <c r="AG7" s="3" t="s">
        <v>762</v>
      </c>
      <c r="AH7" s="3" t="s">
        <v>768</v>
      </c>
      <c r="AI7" s="3">
        <v>1.25</v>
      </c>
      <c r="AJ7" s="3">
        <v>0</v>
      </c>
      <c r="AK7" s="3">
        <v>0</v>
      </c>
      <c r="AL7" s="3">
        <v>0</v>
      </c>
      <c r="AM7" s="3">
        <v>15</v>
      </c>
      <c r="AN7" s="3">
        <v>0</v>
      </c>
      <c r="AO7" s="3" t="s">
        <v>762</v>
      </c>
      <c r="AP7" s="3" t="s">
        <v>763</v>
      </c>
      <c r="AQ7" s="3" t="s">
        <v>769</v>
      </c>
      <c r="AR7" s="3" t="s">
        <v>3903</v>
      </c>
      <c r="AS7" s="3">
        <v>2</v>
      </c>
      <c r="AT7" s="3">
        <v>589</v>
      </c>
      <c r="AU7" s="3">
        <v>591</v>
      </c>
      <c r="AV7" s="3" t="s">
        <v>765</v>
      </c>
      <c r="AW7" s="3" t="s">
        <v>3904</v>
      </c>
      <c r="AX7" s="3">
        <v>1.5</v>
      </c>
      <c r="AY7" s="3">
        <v>588.5</v>
      </c>
      <c r="AZ7" s="3">
        <v>590</v>
      </c>
      <c r="BA7" s="3" t="s">
        <v>765</v>
      </c>
      <c r="BB7" s="3">
        <v>8.4526099999999993E-3</v>
      </c>
      <c r="BC7" s="3">
        <v>1</v>
      </c>
      <c r="BD7" s="7">
        <v>0</v>
      </c>
      <c r="BE7" s="18">
        <f t="shared" ref="BE7:BE38" si="0">(F7-BD7)/365.25</f>
        <v>117.7430983344741</v>
      </c>
      <c r="BF7" s="3" t="s">
        <v>767</v>
      </c>
      <c r="BG7" s="7">
        <v>44243</v>
      </c>
      <c r="BH7" s="3">
        <v>59.153356590127267</v>
      </c>
      <c r="BI7" t="str">
        <f>VLOOKUP($A7,'[1]SW_Pipes 1222_soil.shp'!$AE$2:$AR$1223,10,FALSE)</f>
        <v>113674</v>
      </c>
      <c r="BJ7" t="str">
        <f>VLOOKUP($A7,'[1]SW_Pipes 1222_soil.shp'!$AE$2:$AR$1223,11,FALSE)</f>
        <v>IrB</v>
      </c>
      <c r="BK7" t="str">
        <f>VLOOKUP($A7,'[1]SW_Pipes 1222_soil.shp'!$AE$2:$AR$1223,12,FALSE)</f>
        <v>Iredell fine sandy loam, 1 to 8 percent slopes</v>
      </c>
      <c r="BL7" t="str">
        <f>VLOOKUP($A7,'[1]SW_Pipes 1222_soil.shp'!$AE$2:$AR$1223,13,FALSE)</f>
        <v>C/D</v>
      </c>
      <c r="BM7">
        <f>VLOOKUP($A7,'[1]SW_Pipes 1222_soil.shp'!$AE$2:$AR$1223,14,FALSE)</f>
        <v>3</v>
      </c>
      <c r="BN7">
        <f>VLOOKUP(A7,[2]SW_Pipes1222_prec!$AE$2:$AO$1223, 11, FALSE)</f>
        <v>3.7130000000000001</v>
      </c>
    </row>
    <row r="8" spans="1:66" x14ac:dyDescent="0.25">
      <c r="A8" s="2">
        <v>4046</v>
      </c>
      <c r="B8" s="2">
        <v>22851</v>
      </c>
      <c r="C8" s="2" t="s">
        <v>53</v>
      </c>
      <c r="D8" s="2" t="s">
        <v>21</v>
      </c>
      <c r="E8" s="2" t="s">
        <v>29</v>
      </c>
      <c r="F8" s="6">
        <f>VLOOKUP(A8&amp;B8,'input_raw cmsws'!$C$2:$D$1602,2,FALSE)</f>
        <v>44340.666666666664</v>
      </c>
      <c r="G8" s="2">
        <v>3.8</v>
      </c>
      <c r="H8" s="2" t="s">
        <v>23</v>
      </c>
      <c r="I8" s="2">
        <f>VLOOKUP(H8,'scoring schema'!$D$4:$E$9,2,FALSE)</f>
        <v>0</v>
      </c>
      <c r="J8" s="2" t="s">
        <v>22</v>
      </c>
      <c r="K8" s="2" t="s">
        <v>22</v>
      </c>
      <c r="L8" s="2"/>
      <c r="M8" s="2">
        <f>VLOOKUP(L8,'scoring schema 2'!$E$18:$F$29,2,FALSE)</f>
        <v>0</v>
      </c>
      <c r="N8" s="2" t="s">
        <v>33</v>
      </c>
      <c r="O8" s="2">
        <f>VLOOKUP(N8,'scoring schema 2'!$E$8:$F$13,2, FALSE)</f>
        <v>0</v>
      </c>
      <c r="P8" s="2">
        <v>10</v>
      </c>
      <c r="Q8" s="2">
        <v>0</v>
      </c>
      <c r="R8" s="2">
        <v>2.2999999999999998</v>
      </c>
      <c r="S8" s="2">
        <v>0</v>
      </c>
      <c r="T8" s="2">
        <v>1</v>
      </c>
      <c r="U8" s="2">
        <v>10</v>
      </c>
      <c r="V8" s="2">
        <v>4.5999999999999996</v>
      </c>
      <c r="W8" s="2">
        <v>6.8</v>
      </c>
      <c r="X8" s="2">
        <v>31.279999999999998</v>
      </c>
      <c r="Y8" s="2">
        <v>2.76</v>
      </c>
      <c r="Z8" s="2">
        <v>5</v>
      </c>
      <c r="AA8" s="2">
        <v>13.799999999999999</v>
      </c>
      <c r="AB8" s="2">
        <v>7673376</v>
      </c>
      <c r="AC8" s="2" t="s">
        <v>2755</v>
      </c>
      <c r="AD8" s="6">
        <v>39729</v>
      </c>
      <c r="AE8" s="2" t="s">
        <v>760</v>
      </c>
      <c r="AF8" s="2" t="s">
        <v>761</v>
      </c>
      <c r="AG8" s="2" t="s">
        <v>762</v>
      </c>
      <c r="AH8" s="2" t="s">
        <v>768</v>
      </c>
      <c r="AI8" s="2">
        <v>1.25</v>
      </c>
      <c r="AJ8" s="2">
        <v>0</v>
      </c>
      <c r="AK8" s="2">
        <v>0</v>
      </c>
      <c r="AL8" s="2">
        <v>0</v>
      </c>
      <c r="AM8" s="2">
        <v>15</v>
      </c>
      <c r="AN8" s="2">
        <v>0</v>
      </c>
      <c r="AO8" s="2" t="s">
        <v>762</v>
      </c>
      <c r="AP8" s="2" t="s">
        <v>763</v>
      </c>
      <c r="AQ8" s="2" t="s">
        <v>769</v>
      </c>
      <c r="AR8" s="2" t="s">
        <v>2756</v>
      </c>
      <c r="AS8" s="2">
        <v>3.8</v>
      </c>
      <c r="AT8" s="2">
        <v>740.2</v>
      </c>
      <c r="AU8" s="2">
        <v>744</v>
      </c>
      <c r="AV8" s="2" t="s">
        <v>765</v>
      </c>
      <c r="AW8" s="2" t="s">
        <v>2757</v>
      </c>
      <c r="AX8" s="2">
        <v>4.2</v>
      </c>
      <c r="AY8" s="2">
        <v>737.8</v>
      </c>
      <c r="AZ8" s="2">
        <v>742</v>
      </c>
      <c r="BA8" s="2" t="s">
        <v>765</v>
      </c>
      <c r="BB8" s="2">
        <v>4.2809720000000002E-2</v>
      </c>
      <c r="BC8" s="2">
        <v>1</v>
      </c>
      <c r="BD8" s="6">
        <v>23012</v>
      </c>
      <c r="BE8" s="18">
        <f t="shared" si="0"/>
        <v>58.394706821811539</v>
      </c>
      <c r="BF8" s="2" t="s">
        <v>767</v>
      </c>
      <c r="BG8" s="6">
        <v>43846</v>
      </c>
      <c r="BH8" s="2">
        <v>56.062037061603647</v>
      </c>
      <c r="BI8" t="str">
        <f>VLOOKUP($A8,'[1]SW_Pipes 1222_soil.shp'!$AE$2:$AR$1223,10,FALSE)</f>
        <v>113658</v>
      </c>
      <c r="BJ8" t="str">
        <f>VLOOKUP($A8,'[1]SW_Pipes 1222_soil.shp'!$AE$2:$AR$1223,11,FALSE)</f>
        <v>CeB2</v>
      </c>
      <c r="BK8" t="str">
        <f>VLOOKUP($A8,'[1]SW_Pipes 1222_soil.shp'!$AE$2:$AR$1223,12,FALSE)</f>
        <v>Cecil sandy clay loam, 2 to 8 percent slopes, eroded</v>
      </c>
      <c r="BL8" t="str">
        <f>VLOOKUP($A8,'[1]SW_Pipes 1222_soil.shp'!$AE$2:$AR$1223,13,FALSE)</f>
        <v>B</v>
      </c>
      <c r="BM8">
        <f>VLOOKUP($A8,'[1]SW_Pipes 1222_soil.shp'!$AE$2:$AR$1223,14,FALSE)</f>
        <v>1</v>
      </c>
      <c r="BN8">
        <f>VLOOKUP(A8,[2]SW_Pipes1222_prec!$AE$2:$AO$1223, 11, FALSE)</f>
        <v>3.7879999999999998</v>
      </c>
    </row>
    <row r="9" spans="1:66" x14ac:dyDescent="0.25">
      <c r="A9" s="3">
        <v>4845</v>
      </c>
      <c r="B9" s="3">
        <v>11195</v>
      </c>
      <c r="C9" s="3" t="s">
        <v>674</v>
      </c>
      <c r="D9" s="3" t="s">
        <v>21</v>
      </c>
      <c r="E9" s="3" t="s">
        <v>29</v>
      </c>
      <c r="F9" s="6">
        <f>VLOOKUP(A9&amp;B9,'input_raw cmsws'!$C$2:$D$1602,2,FALSE)</f>
        <v>43955.666666666664</v>
      </c>
      <c r="G9" s="3">
        <v>26</v>
      </c>
      <c r="H9" s="3" t="s">
        <v>23</v>
      </c>
      <c r="I9" s="2">
        <f>VLOOKUP(H9,'scoring schema'!$D$4:$E$9,2,FALSE)</f>
        <v>0</v>
      </c>
      <c r="J9" s="3" t="s">
        <v>22</v>
      </c>
      <c r="K9" s="3" t="s">
        <v>22</v>
      </c>
      <c r="L9" s="3" t="s">
        <v>115</v>
      </c>
      <c r="M9" s="2">
        <f>VLOOKUP(L9,'scoring schema 2'!$E$18:$F$29,2,FALSE)</f>
        <v>8</v>
      </c>
      <c r="N9" s="3" t="s">
        <v>33</v>
      </c>
      <c r="O9" s="2">
        <f>VLOOKUP(N9,'scoring schema 2'!$E$8:$F$13,2, FALSE)</f>
        <v>0</v>
      </c>
      <c r="P9" s="3">
        <v>10</v>
      </c>
      <c r="Q9" s="3">
        <v>0</v>
      </c>
      <c r="R9" s="3">
        <v>8</v>
      </c>
      <c r="S9" s="3">
        <v>0</v>
      </c>
      <c r="T9" s="3">
        <v>1</v>
      </c>
      <c r="U9" s="3">
        <v>10</v>
      </c>
      <c r="V9" s="3">
        <v>5.4</v>
      </c>
      <c r="W9" s="3">
        <v>8</v>
      </c>
      <c r="X9" s="3">
        <v>43.2</v>
      </c>
      <c r="Y9" s="3">
        <v>3.24</v>
      </c>
      <c r="Z9" s="3">
        <v>8</v>
      </c>
      <c r="AA9" s="3">
        <v>25.92</v>
      </c>
      <c r="AB9" s="3">
        <v>7664244</v>
      </c>
      <c r="AC9" s="3" t="s">
        <v>3656</v>
      </c>
      <c r="AD9" s="6">
        <v>39730</v>
      </c>
      <c r="AE9" s="3" t="s">
        <v>760</v>
      </c>
      <c r="AF9" s="3" t="s">
        <v>761</v>
      </c>
      <c r="AG9" s="3" t="s">
        <v>839</v>
      </c>
      <c r="AH9" s="3" t="s">
        <v>768</v>
      </c>
      <c r="AI9" s="3">
        <v>6</v>
      </c>
      <c r="AJ9" s="3">
        <v>0</v>
      </c>
      <c r="AK9" s="3">
        <v>0</v>
      </c>
      <c r="AL9" s="3">
        <v>0</v>
      </c>
      <c r="AM9" s="3">
        <v>72</v>
      </c>
      <c r="AN9" s="3">
        <v>0</v>
      </c>
      <c r="AO9" s="3" t="s">
        <v>762</v>
      </c>
      <c r="AP9" s="3" t="s">
        <v>763</v>
      </c>
      <c r="AQ9" s="3" t="s">
        <v>769</v>
      </c>
      <c r="AR9" s="3" t="s">
        <v>3657</v>
      </c>
      <c r="AS9" s="3">
        <v>8.5</v>
      </c>
      <c r="AT9" s="3">
        <v>731.98</v>
      </c>
      <c r="AU9" s="3">
        <v>739.48</v>
      </c>
      <c r="AV9" s="3" t="s">
        <v>765</v>
      </c>
      <c r="AW9" s="3" t="s">
        <v>3658</v>
      </c>
      <c r="AX9" s="3">
        <v>8.5</v>
      </c>
      <c r="AY9" s="3">
        <v>729.78</v>
      </c>
      <c r="AZ9" s="3">
        <v>738.28</v>
      </c>
      <c r="BA9" s="3" t="s">
        <v>765</v>
      </c>
      <c r="BB9" s="3">
        <v>0</v>
      </c>
      <c r="BC9" s="3">
        <v>1</v>
      </c>
      <c r="BD9" s="7">
        <v>37847</v>
      </c>
      <c r="BE9" s="18">
        <f t="shared" si="0"/>
        <v>16.724617841660955</v>
      </c>
      <c r="BF9" s="3" t="s">
        <v>767</v>
      </c>
      <c r="BG9" s="7">
        <v>43185</v>
      </c>
      <c r="BH9" s="3">
        <v>78.148834501122209</v>
      </c>
      <c r="BI9" t="str">
        <f>VLOOKUP($A9,'[1]SW_Pipes 1222_soil.shp'!$AE$2:$AR$1223,10,FALSE)</f>
        <v>113665</v>
      </c>
      <c r="BJ9" t="str">
        <f>VLOOKUP($A9,'[1]SW_Pipes 1222_soil.shp'!$AE$2:$AR$1223,11,FALSE)</f>
        <v>EnB</v>
      </c>
      <c r="BK9" t="str">
        <f>VLOOKUP($A9,'[1]SW_Pipes 1222_soil.shp'!$AE$2:$AR$1223,12,FALSE)</f>
        <v>Enon sandy loam, 2 to 8 percent slopes</v>
      </c>
      <c r="BL9" t="str">
        <f>VLOOKUP($A9,'[1]SW_Pipes 1222_soil.shp'!$AE$2:$AR$1223,13,FALSE)</f>
        <v>C</v>
      </c>
      <c r="BM9">
        <f>VLOOKUP($A9,'[1]SW_Pipes 1222_soil.shp'!$AE$2:$AR$1223,14,FALSE)</f>
        <v>2</v>
      </c>
      <c r="BN9">
        <f>VLOOKUP(A9,[2]SW_Pipes1222_prec!$AE$2:$AO$1223, 11, FALSE)</f>
        <v>3.8039999999999998</v>
      </c>
    </row>
    <row r="10" spans="1:66" x14ac:dyDescent="0.25">
      <c r="A10" s="2">
        <v>5391</v>
      </c>
      <c r="B10" s="2">
        <v>18125</v>
      </c>
      <c r="C10" s="2" t="s">
        <v>411</v>
      </c>
      <c r="D10" s="2" t="s">
        <v>164</v>
      </c>
      <c r="E10" s="2" t="s">
        <v>29</v>
      </c>
      <c r="F10" s="6">
        <f>VLOOKUP(A10&amp;B10,'input_raw cmsws'!$C$2:$D$1602,2,FALSE)</f>
        <v>44036.666666666664</v>
      </c>
      <c r="G10" s="2">
        <v>1</v>
      </c>
      <c r="H10" s="2" t="s">
        <v>23</v>
      </c>
      <c r="I10" s="2">
        <f>VLOOKUP(H10,'scoring schema'!$D$4:$E$9,2,FALSE)</f>
        <v>0</v>
      </c>
      <c r="J10" s="2" t="s">
        <v>22</v>
      </c>
      <c r="K10" s="2" t="s">
        <v>22</v>
      </c>
      <c r="L10" s="2" t="s">
        <v>292</v>
      </c>
      <c r="M10" s="2">
        <f>VLOOKUP(L10,'scoring schema 2'!$E$18:$F$29,2,FALSE)</f>
        <v>3</v>
      </c>
      <c r="N10" s="2" t="s">
        <v>40</v>
      </c>
      <c r="O10" s="2">
        <f>VLOOKUP(N10,'scoring schema 2'!$E$8:$F$13,2, FALSE)</f>
        <v>8</v>
      </c>
      <c r="P10" s="2">
        <v>0</v>
      </c>
      <c r="Q10" s="2">
        <v>5.2</v>
      </c>
      <c r="R10" s="2">
        <v>2.1500000000000004</v>
      </c>
      <c r="S10" s="2">
        <v>11.180000000000001</v>
      </c>
      <c r="T10" s="2">
        <v>1</v>
      </c>
      <c r="U10" s="2">
        <v>0</v>
      </c>
      <c r="V10" s="2">
        <v>4.2</v>
      </c>
      <c r="W10" s="2">
        <v>1.7000000000000002</v>
      </c>
      <c r="X10" s="2">
        <v>7.1400000000000015</v>
      </c>
      <c r="Y10" s="2">
        <v>4.5999999999999996</v>
      </c>
      <c r="Z10" s="2">
        <v>1.8800000000000003</v>
      </c>
      <c r="AA10" s="2">
        <v>8.6480000000000015</v>
      </c>
      <c r="AB10" s="2">
        <v>7670478</v>
      </c>
      <c r="AC10" s="2" t="s">
        <v>2134</v>
      </c>
      <c r="AD10" s="6">
        <v>39731</v>
      </c>
      <c r="AE10" s="2" t="s">
        <v>760</v>
      </c>
      <c r="AF10" s="2" t="s">
        <v>761</v>
      </c>
      <c r="AG10" s="2" t="s">
        <v>762</v>
      </c>
      <c r="AH10" s="2" t="s">
        <v>768</v>
      </c>
      <c r="AI10" s="2">
        <v>2.5</v>
      </c>
      <c r="AJ10" s="2">
        <v>0</v>
      </c>
      <c r="AK10" s="2">
        <v>0</v>
      </c>
      <c r="AL10" s="2">
        <v>0</v>
      </c>
      <c r="AM10" s="2">
        <v>30</v>
      </c>
      <c r="AN10" s="2">
        <v>0</v>
      </c>
      <c r="AO10" s="2" t="s">
        <v>762</v>
      </c>
      <c r="AP10" s="2" t="s">
        <v>763</v>
      </c>
      <c r="AQ10" s="2" t="s">
        <v>769</v>
      </c>
      <c r="AR10" s="2" t="s">
        <v>2135</v>
      </c>
      <c r="AS10" s="2">
        <v>5.5</v>
      </c>
      <c r="AT10" s="2">
        <v>809.7</v>
      </c>
      <c r="AU10" s="2">
        <v>815.2</v>
      </c>
      <c r="AV10" s="2" t="s">
        <v>765</v>
      </c>
      <c r="AW10" s="2" t="s">
        <v>2136</v>
      </c>
      <c r="AX10" s="2">
        <v>6</v>
      </c>
      <c r="AY10" s="2">
        <v>808.6</v>
      </c>
      <c r="AZ10" s="2">
        <v>814.6</v>
      </c>
      <c r="BA10" s="2" t="s">
        <v>765</v>
      </c>
      <c r="BB10" s="2">
        <v>0</v>
      </c>
      <c r="BC10" s="2">
        <v>1</v>
      </c>
      <c r="BD10" s="6">
        <v>36783</v>
      </c>
      <c r="BE10" s="18">
        <f t="shared" si="0"/>
        <v>19.85945699292721</v>
      </c>
      <c r="BF10" s="2" t="s">
        <v>767</v>
      </c>
      <c r="BG10" s="6">
        <v>43185</v>
      </c>
      <c r="BH10" s="2">
        <v>221.51099914526259</v>
      </c>
      <c r="BI10" t="str">
        <f>VLOOKUP($A10,'[1]SW_Pipes 1222_soil.shp'!$AE$2:$AR$1223,10,FALSE)</f>
        <v>113658</v>
      </c>
      <c r="BJ10" t="str">
        <f>VLOOKUP($A10,'[1]SW_Pipes 1222_soil.shp'!$AE$2:$AR$1223,11,FALSE)</f>
        <v>CeB2</v>
      </c>
      <c r="BK10" t="str">
        <f>VLOOKUP($A10,'[1]SW_Pipes 1222_soil.shp'!$AE$2:$AR$1223,12,FALSE)</f>
        <v>Cecil sandy clay loam, 2 to 8 percent slopes, eroded</v>
      </c>
      <c r="BL10" t="str">
        <f>VLOOKUP($A10,'[1]SW_Pipes 1222_soil.shp'!$AE$2:$AR$1223,13,FALSE)</f>
        <v>B</v>
      </c>
      <c r="BM10">
        <f>VLOOKUP($A10,'[1]SW_Pipes 1222_soil.shp'!$AE$2:$AR$1223,14,FALSE)</f>
        <v>1</v>
      </c>
      <c r="BN10">
        <f>VLOOKUP(A10,[2]SW_Pipes1222_prec!$AE$2:$AO$1223, 11, FALSE)</f>
        <v>3.8220000000000001</v>
      </c>
    </row>
    <row r="11" spans="1:66" x14ac:dyDescent="0.25">
      <c r="A11" s="2">
        <v>5547</v>
      </c>
      <c r="B11" s="2">
        <v>24146</v>
      </c>
      <c r="C11" s="2" t="s">
        <v>646</v>
      </c>
      <c r="D11" s="2" t="s">
        <v>21</v>
      </c>
      <c r="E11" s="2" t="s">
        <v>29</v>
      </c>
      <c r="F11" s="6">
        <f>VLOOKUP(A11&amp;B11,'input_raw cmsws'!$C$2:$D$1602,2,FALSE)</f>
        <v>44460.666666666664</v>
      </c>
      <c r="G11" s="2">
        <v>5</v>
      </c>
      <c r="H11" s="2" t="s">
        <v>23</v>
      </c>
      <c r="I11" s="2">
        <f>VLOOKUP(H11,'scoring schema'!$D$4:$E$9,2,FALSE)</f>
        <v>0</v>
      </c>
      <c r="J11" s="2" t="s">
        <v>22</v>
      </c>
      <c r="K11" s="2" t="s">
        <v>22</v>
      </c>
      <c r="L11" s="2"/>
      <c r="M11" s="2">
        <f>VLOOKUP(L11,'scoring schema 2'!$E$18:$F$29,2,FALSE)</f>
        <v>0</v>
      </c>
      <c r="N11" s="2" t="s">
        <v>35</v>
      </c>
      <c r="O11" s="2">
        <f>VLOOKUP(N11,'scoring schema 2'!$E$8:$F$13,2, FALSE)</f>
        <v>2</v>
      </c>
      <c r="P11" s="2">
        <v>10</v>
      </c>
      <c r="Q11" s="2">
        <v>1.3</v>
      </c>
      <c r="R11" s="2">
        <v>2.2999999999999998</v>
      </c>
      <c r="S11" s="2">
        <v>2.9899999999999998</v>
      </c>
      <c r="T11" s="2">
        <v>1</v>
      </c>
      <c r="U11" s="2">
        <v>10</v>
      </c>
      <c r="V11" s="2">
        <v>6.2000000000000011</v>
      </c>
      <c r="W11" s="2">
        <v>5.9</v>
      </c>
      <c r="X11" s="2">
        <v>36.580000000000005</v>
      </c>
      <c r="Y11" s="2">
        <v>4.24</v>
      </c>
      <c r="Z11" s="2">
        <v>4.46</v>
      </c>
      <c r="AA11" s="2">
        <v>18.910399999999999</v>
      </c>
      <c r="AB11" s="2">
        <v>7550424</v>
      </c>
      <c r="AC11" s="2" t="s">
        <v>3275</v>
      </c>
      <c r="AD11" s="6">
        <v>39732</v>
      </c>
      <c r="AE11" s="2" t="s">
        <v>760</v>
      </c>
      <c r="AF11" s="2" t="s">
        <v>761</v>
      </c>
      <c r="AG11" s="2" t="s">
        <v>762</v>
      </c>
      <c r="AH11" s="2" t="s">
        <v>768</v>
      </c>
      <c r="AI11" s="2">
        <v>1.25</v>
      </c>
      <c r="AJ11" s="2">
        <v>0</v>
      </c>
      <c r="AK11" s="2">
        <v>0</v>
      </c>
      <c r="AL11" s="2">
        <v>0</v>
      </c>
      <c r="AM11" s="2">
        <v>15</v>
      </c>
      <c r="AN11" s="2">
        <v>0</v>
      </c>
      <c r="AO11" s="2" t="s">
        <v>762</v>
      </c>
      <c r="AP11" s="2" t="s">
        <v>763</v>
      </c>
      <c r="AQ11" s="2" t="s">
        <v>769</v>
      </c>
      <c r="AR11" s="2" t="s">
        <v>3276</v>
      </c>
      <c r="AS11" s="2">
        <v>6.1</v>
      </c>
      <c r="AT11" s="2">
        <v>645.9</v>
      </c>
      <c r="AU11" s="2">
        <v>652</v>
      </c>
      <c r="AV11" s="2" t="s">
        <v>765</v>
      </c>
      <c r="AW11" s="2" t="s">
        <v>3277</v>
      </c>
      <c r="AX11" s="2">
        <v>3.8</v>
      </c>
      <c r="AY11" s="2">
        <v>644.20000000000005</v>
      </c>
      <c r="AZ11" s="2">
        <v>648</v>
      </c>
      <c r="BA11" s="2" t="s">
        <v>765</v>
      </c>
      <c r="BB11" s="2">
        <v>7.5956599999999997E-3</v>
      </c>
      <c r="BC11" s="2">
        <v>1</v>
      </c>
      <c r="BD11" s="6">
        <v>32874</v>
      </c>
      <c r="BE11" s="18">
        <f t="shared" si="0"/>
        <v>31.722564453570609</v>
      </c>
      <c r="BF11" s="2" t="s">
        <v>767</v>
      </c>
      <c r="BG11" s="6">
        <v>44243</v>
      </c>
      <c r="BH11" s="2">
        <v>223.81214974395741</v>
      </c>
      <c r="BI11" t="str">
        <f>VLOOKUP($A11,'[1]SW_Pipes 1222_soil.shp'!$AE$2:$AR$1223,10,FALSE)</f>
        <v>113674</v>
      </c>
      <c r="BJ11" t="str">
        <f>VLOOKUP($A11,'[1]SW_Pipes 1222_soil.shp'!$AE$2:$AR$1223,11,FALSE)</f>
        <v>IrB</v>
      </c>
      <c r="BK11" t="str">
        <f>VLOOKUP($A11,'[1]SW_Pipes 1222_soil.shp'!$AE$2:$AR$1223,12,FALSE)</f>
        <v>Iredell fine sandy loam, 1 to 8 percent slopes</v>
      </c>
      <c r="BL11" t="str">
        <f>VLOOKUP($A11,'[1]SW_Pipes 1222_soil.shp'!$AE$2:$AR$1223,13,FALSE)</f>
        <v>C/D</v>
      </c>
      <c r="BM11">
        <f>VLOOKUP($A11,'[1]SW_Pipes 1222_soil.shp'!$AE$2:$AR$1223,14,FALSE)</f>
        <v>3</v>
      </c>
      <c r="BN11">
        <f>VLOOKUP(A11,[2]SW_Pipes1222_prec!$AE$2:$AO$1223, 11, FALSE)</f>
        <v>3.7559999999999998</v>
      </c>
    </row>
    <row r="12" spans="1:66" x14ac:dyDescent="0.25">
      <c r="A12" s="2">
        <v>6690</v>
      </c>
      <c r="B12" s="2">
        <v>20371</v>
      </c>
      <c r="C12" s="2" t="s">
        <v>450</v>
      </c>
      <c r="D12" s="2" t="s">
        <v>21</v>
      </c>
      <c r="E12" s="2" t="s">
        <v>29</v>
      </c>
      <c r="F12" s="6">
        <f>VLOOKUP(A12&amp;B12,'input_raw cmsws'!$C$2:$D$1602,2,FALSE)</f>
        <v>44133.708333333336</v>
      </c>
      <c r="G12" s="2">
        <v>7</v>
      </c>
      <c r="H12" s="2" t="s">
        <v>68</v>
      </c>
      <c r="I12" s="2">
        <f>VLOOKUP(H12,'scoring schema'!$D$4:$E$9,2,FALSE)</f>
        <v>0</v>
      </c>
      <c r="J12" s="2" t="s">
        <v>22</v>
      </c>
      <c r="K12" s="2" t="s">
        <v>22</v>
      </c>
      <c r="L12" s="2"/>
      <c r="M12" s="2">
        <f>VLOOKUP(L12,'scoring schema 2'!$E$18:$F$29,2,FALSE)</f>
        <v>0</v>
      </c>
      <c r="N12" s="2" t="s">
        <v>35</v>
      </c>
      <c r="O12" s="2">
        <f>VLOOKUP(N12,'scoring schema 2'!$E$8:$F$13,2, FALSE)</f>
        <v>2</v>
      </c>
      <c r="P12" s="2">
        <v>0</v>
      </c>
      <c r="Q12" s="2">
        <v>1.3</v>
      </c>
      <c r="R12" s="2">
        <v>1.4</v>
      </c>
      <c r="S12" s="2">
        <v>1.8199999999999998</v>
      </c>
      <c r="T12" s="2">
        <v>1</v>
      </c>
      <c r="U12" s="2">
        <v>0</v>
      </c>
      <c r="V12" s="2">
        <v>7.8000000000000007</v>
      </c>
      <c r="W12" s="2">
        <v>2.3000000000000003</v>
      </c>
      <c r="X12" s="2">
        <v>17.940000000000005</v>
      </c>
      <c r="Y12" s="2">
        <v>5.2000000000000011</v>
      </c>
      <c r="Z12" s="2">
        <v>1.94</v>
      </c>
      <c r="AA12" s="2">
        <v>10.088000000000001</v>
      </c>
      <c r="AB12" s="2">
        <v>7697953</v>
      </c>
      <c r="AC12" s="2" t="s">
        <v>2309</v>
      </c>
      <c r="AD12" s="6">
        <v>39733</v>
      </c>
      <c r="AE12" s="2" t="s">
        <v>760</v>
      </c>
      <c r="AF12" s="2" t="s">
        <v>761</v>
      </c>
      <c r="AG12" s="2" t="s">
        <v>762</v>
      </c>
      <c r="AH12" s="2" t="s">
        <v>768</v>
      </c>
      <c r="AI12" s="2">
        <v>3</v>
      </c>
      <c r="AJ12" s="2">
        <v>0</v>
      </c>
      <c r="AK12" s="2">
        <v>0</v>
      </c>
      <c r="AL12" s="2">
        <v>0</v>
      </c>
      <c r="AM12" s="2">
        <v>36</v>
      </c>
      <c r="AN12" s="2">
        <v>0</v>
      </c>
      <c r="AO12" s="2" t="s">
        <v>762</v>
      </c>
      <c r="AP12" s="2" t="s">
        <v>763</v>
      </c>
      <c r="AQ12" s="2" t="s">
        <v>769</v>
      </c>
      <c r="AR12" s="2" t="s">
        <v>2310</v>
      </c>
      <c r="AS12" s="2">
        <v>7.8</v>
      </c>
      <c r="AT12" s="2">
        <v>685.2</v>
      </c>
      <c r="AU12" s="2">
        <v>693</v>
      </c>
      <c r="AV12" s="2" t="s">
        <v>765</v>
      </c>
      <c r="AW12" s="2" t="s">
        <v>2311</v>
      </c>
      <c r="AX12" s="2">
        <v>3.4</v>
      </c>
      <c r="AY12" s="2">
        <v>680.6</v>
      </c>
      <c r="AZ12" s="2">
        <v>684</v>
      </c>
      <c r="BA12" s="2" t="s">
        <v>765</v>
      </c>
      <c r="BB12" s="2">
        <v>5.2086199999999997E-3</v>
      </c>
      <c r="BC12" s="2">
        <v>1</v>
      </c>
      <c r="BD12" s="6">
        <v>35065</v>
      </c>
      <c r="BE12" s="18">
        <f t="shared" si="0"/>
        <v>24.828770248688119</v>
      </c>
      <c r="BF12" s="2" t="s">
        <v>767</v>
      </c>
      <c r="BG12" s="6">
        <v>44469</v>
      </c>
      <c r="BH12" s="2">
        <v>193.28712840851921</v>
      </c>
      <c r="BI12" t="str">
        <f>VLOOKUP($A12,'[1]SW_Pipes 1222_soil.shp'!$AE$2:$AR$1223,10,FALSE)</f>
        <v>113659</v>
      </c>
      <c r="BJ12" t="str">
        <f>VLOOKUP($A12,'[1]SW_Pipes 1222_soil.shp'!$AE$2:$AR$1223,11,FALSE)</f>
        <v>CeD2</v>
      </c>
      <c r="BK12" t="str">
        <f>VLOOKUP($A12,'[1]SW_Pipes 1222_soil.shp'!$AE$2:$AR$1223,12,FALSE)</f>
        <v>Cecil sandy clay loam, 8 to 15 percent slopes, eroded</v>
      </c>
      <c r="BL12" t="str">
        <f>VLOOKUP($A12,'[1]SW_Pipes 1222_soil.shp'!$AE$2:$AR$1223,13,FALSE)</f>
        <v>B</v>
      </c>
      <c r="BM12">
        <f>VLOOKUP($A12,'[1]SW_Pipes 1222_soil.shp'!$AE$2:$AR$1223,14,FALSE)</f>
        <v>1</v>
      </c>
      <c r="BN12">
        <f>VLOOKUP(A12,[2]SW_Pipes1222_prec!$AE$2:$AO$1223, 11, FALSE)</f>
        <v>3.7530000000000001</v>
      </c>
    </row>
    <row r="13" spans="1:66" x14ac:dyDescent="0.25">
      <c r="A13" s="3">
        <v>6741</v>
      </c>
      <c r="B13" s="3">
        <v>12084</v>
      </c>
      <c r="C13" s="3" t="s">
        <v>91</v>
      </c>
      <c r="D13" s="3" t="s">
        <v>21</v>
      </c>
      <c r="E13" s="3" t="s">
        <v>29</v>
      </c>
      <c r="F13" s="6">
        <f>VLOOKUP(A13&amp;B13,'input_raw cmsws'!$C$2:$D$1602,2,FALSE)</f>
        <v>43804.708333333336</v>
      </c>
      <c r="G13" s="3">
        <v>4</v>
      </c>
      <c r="H13" s="3" t="s">
        <v>23</v>
      </c>
      <c r="I13" s="2">
        <f>VLOOKUP(H13,'scoring schema'!$D$4:$E$9,2,FALSE)</f>
        <v>0</v>
      </c>
      <c r="J13" s="3"/>
      <c r="K13" s="3" t="s">
        <v>22</v>
      </c>
      <c r="L13" s="3"/>
      <c r="M13" s="2">
        <f>VLOOKUP(L13,'scoring schema 2'!$E$18:$F$29,2,FALSE)</f>
        <v>0</v>
      </c>
      <c r="N13" s="3"/>
      <c r="O13" s="2">
        <f>VLOOKUP(N13,'scoring schema 2'!$E$8:$F$13,2, FALSE)</f>
        <v>2</v>
      </c>
      <c r="P13" s="3">
        <v>0</v>
      </c>
      <c r="Q13" s="3">
        <v>1.3</v>
      </c>
      <c r="R13" s="3">
        <v>1.4</v>
      </c>
      <c r="S13" s="3">
        <v>1.8199999999999998</v>
      </c>
      <c r="T13" s="3">
        <v>1</v>
      </c>
      <c r="U13" s="3">
        <v>0</v>
      </c>
      <c r="V13" s="3">
        <v>1.4000000000000001</v>
      </c>
      <c r="W13" s="3">
        <v>1.4</v>
      </c>
      <c r="X13" s="3">
        <v>1.96</v>
      </c>
      <c r="Y13" s="3">
        <v>1.36</v>
      </c>
      <c r="Z13" s="3">
        <v>1.4</v>
      </c>
      <c r="AA13" s="3">
        <v>1.9039999999999999</v>
      </c>
      <c r="AB13" s="3">
        <v>7682095</v>
      </c>
      <c r="AC13" s="3" t="s">
        <v>941</v>
      </c>
      <c r="AD13" s="6">
        <v>39734</v>
      </c>
      <c r="AE13" s="3" t="s">
        <v>760</v>
      </c>
      <c r="AF13" s="3" t="s">
        <v>761</v>
      </c>
      <c r="AG13" s="3" t="s">
        <v>762</v>
      </c>
      <c r="AH13" s="3" t="s">
        <v>768</v>
      </c>
      <c r="AI13" s="3">
        <v>2.5</v>
      </c>
      <c r="AJ13" s="3">
        <v>0</v>
      </c>
      <c r="AK13" s="3">
        <v>0</v>
      </c>
      <c r="AL13" s="3">
        <v>0</v>
      </c>
      <c r="AM13" s="3">
        <v>30</v>
      </c>
      <c r="AN13" s="3">
        <v>0</v>
      </c>
      <c r="AO13" s="3" t="s">
        <v>762</v>
      </c>
      <c r="AP13" s="3" t="s">
        <v>763</v>
      </c>
      <c r="AQ13" s="3" t="s">
        <v>769</v>
      </c>
      <c r="AR13" s="3" t="s">
        <v>942</v>
      </c>
      <c r="AS13" s="3">
        <v>8.33</v>
      </c>
      <c r="AT13" s="3">
        <v>662.1</v>
      </c>
      <c r="AU13" s="3">
        <v>670.43</v>
      </c>
      <c r="AV13" s="3" t="s">
        <v>765</v>
      </c>
      <c r="AW13" s="3" t="s">
        <v>943</v>
      </c>
      <c r="AX13" s="3">
        <v>0</v>
      </c>
      <c r="AY13" s="3">
        <v>661.1</v>
      </c>
      <c r="AZ13" s="3">
        <v>661.1</v>
      </c>
      <c r="BA13" s="3" t="s">
        <v>765</v>
      </c>
      <c r="BB13" s="3">
        <v>0</v>
      </c>
      <c r="BC13" s="3">
        <v>1</v>
      </c>
      <c r="BD13" s="7">
        <v>36035</v>
      </c>
      <c r="BE13" s="18">
        <f t="shared" si="0"/>
        <v>21.27230207620352</v>
      </c>
      <c r="BF13" s="3" t="s">
        <v>767</v>
      </c>
      <c r="BG13" s="7">
        <v>43185</v>
      </c>
      <c r="BH13" s="3">
        <v>166.24225478346739</v>
      </c>
      <c r="BI13" t="str">
        <f>VLOOKUP($A13,'[1]SW_Pipes 1222_soil.shp'!$AE$2:$AR$1223,10,FALSE)</f>
        <v>113677</v>
      </c>
      <c r="BJ13" t="str">
        <f>VLOOKUP($A13,'[1]SW_Pipes 1222_soil.shp'!$AE$2:$AR$1223,11,FALSE)</f>
        <v>MO</v>
      </c>
      <c r="BK13" t="str">
        <f>VLOOKUP($A13,'[1]SW_Pipes 1222_soil.shp'!$AE$2:$AR$1223,12,FALSE)</f>
        <v>Monacan loam</v>
      </c>
      <c r="BL13" t="str">
        <f>VLOOKUP($A13,'[1]SW_Pipes 1222_soil.shp'!$AE$2:$AR$1223,13,FALSE)</f>
        <v>C</v>
      </c>
      <c r="BM13">
        <f>VLOOKUP($A13,'[1]SW_Pipes 1222_soil.shp'!$AE$2:$AR$1223,14,FALSE)</f>
        <v>2</v>
      </c>
      <c r="BN13">
        <f>VLOOKUP(A13,[2]SW_Pipes1222_prec!$AE$2:$AO$1223, 11, FALSE)</f>
        <v>3.8490000000000002</v>
      </c>
    </row>
    <row r="14" spans="1:66" x14ac:dyDescent="0.25">
      <c r="A14" s="3">
        <v>6831</v>
      </c>
      <c r="B14" s="3">
        <v>11208</v>
      </c>
      <c r="C14" s="3" t="s">
        <v>692</v>
      </c>
      <c r="D14" s="3" t="s">
        <v>26</v>
      </c>
      <c r="E14" s="3" t="s">
        <v>29</v>
      </c>
      <c r="F14" s="6">
        <f>VLOOKUP(A14&amp;B14,'input_raw cmsws'!$C$2:$D$1602,2,FALSE)</f>
        <v>43985.666666666664</v>
      </c>
      <c r="G14" s="3">
        <v>6</v>
      </c>
      <c r="H14" s="3" t="s">
        <v>23</v>
      </c>
      <c r="I14" s="2">
        <f>VLOOKUP(H14,'scoring schema'!$D$4:$E$9,2,FALSE)</f>
        <v>0</v>
      </c>
      <c r="J14" s="3" t="s">
        <v>22</v>
      </c>
      <c r="K14" s="3" t="s">
        <v>22</v>
      </c>
      <c r="L14" s="3" t="s">
        <v>145</v>
      </c>
      <c r="M14" s="2">
        <f>VLOOKUP(L14,'scoring schema 2'!$E$18:$F$29,2,FALSE)</f>
        <v>10</v>
      </c>
      <c r="N14" s="3"/>
      <c r="O14" s="2">
        <f>VLOOKUP(N14,'scoring schema 2'!$E$8:$F$13,2, FALSE)</f>
        <v>2</v>
      </c>
      <c r="P14" s="3">
        <v>10</v>
      </c>
      <c r="Q14" s="3">
        <v>1.3</v>
      </c>
      <c r="R14" s="3">
        <v>8.6</v>
      </c>
      <c r="S14" s="3">
        <v>11.18</v>
      </c>
      <c r="T14" s="3">
        <v>1</v>
      </c>
      <c r="U14" s="3">
        <v>10</v>
      </c>
      <c r="V14" s="3">
        <v>6.2000000000000011</v>
      </c>
      <c r="W14" s="3">
        <v>5</v>
      </c>
      <c r="X14" s="3">
        <v>31.000000000000007</v>
      </c>
      <c r="Y14" s="3">
        <v>4.24</v>
      </c>
      <c r="Z14" s="3">
        <v>6.4399999999999995</v>
      </c>
      <c r="AA14" s="3">
        <v>27.305599999999998</v>
      </c>
      <c r="AB14" s="3">
        <v>7648061</v>
      </c>
      <c r="AC14" s="3" t="s">
        <v>3718</v>
      </c>
      <c r="AD14" s="6">
        <v>39735</v>
      </c>
      <c r="AE14" s="3" t="s">
        <v>760</v>
      </c>
      <c r="AF14" s="3" t="s">
        <v>761</v>
      </c>
      <c r="AG14" s="3" t="s">
        <v>762</v>
      </c>
      <c r="AH14" s="3" t="s">
        <v>768</v>
      </c>
      <c r="AI14" s="3">
        <v>2</v>
      </c>
      <c r="AJ14" s="3">
        <v>0</v>
      </c>
      <c r="AK14" s="3">
        <v>0</v>
      </c>
      <c r="AL14" s="3">
        <v>0</v>
      </c>
      <c r="AM14" s="3">
        <v>24</v>
      </c>
      <c r="AN14" s="3">
        <v>0</v>
      </c>
      <c r="AO14" s="3" t="s">
        <v>762</v>
      </c>
      <c r="AP14" s="3" t="s">
        <v>763</v>
      </c>
      <c r="AQ14" s="3" t="s">
        <v>769</v>
      </c>
      <c r="AR14" s="3" t="s">
        <v>3719</v>
      </c>
      <c r="AS14" s="3">
        <v>3.83</v>
      </c>
      <c r="AT14" s="3">
        <v>707.5</v>
      </c>
      <c r="AU14" s="3">
        <v>711.33</v>
      </c>
      <c r="AV14" s="3" t="s">
        <v>765</v>
      </c>
      <c r="AW14" s="3" t="s">
        <v>3720</v>
      </c>
      <c r="AX14" s="3">
        <v>4.5999999999999996</v>
      </c>
      <c r="AY14" s="3">
        <v>706.6</v>
      </c>
      <c r="AZ14" s="3">
        <v>711.27</v>
      </c>
      <c r="BA14" s="3" t="s">
        <v>765</v>
      </c>
      <c r="BB14" s="3">
        <v>0</v>
      </c>
      <c r="BC14" s="3">
        <v>1</v>
      </c>
      <c r="BD14" s="7">
        <v>35620</v>
      </c>
      <c r="BE14" s="18">
        <f t="shared" si="0"/>
        <v>22.903947068218109</v>
      </c>
      <c r="BF14" s="3" t="s">
        <v>767</v>
      </c>
      <c r="BG14" s="7">
        <v>44305</v>
      </c>
      <c r="BH14" s="3">
        <v>151.44054748886779</v>
      </c>
      <c r="BI14" t="str">
        <f>VLOOKUP($A14,'[1]SW_Pipes 1222_soil.shp'!$AE$2:$AR$1223,10,FALSE)</f>
        <v>113689</v>
      </c>
      <c r="BJ14" t="str">
        <f>VLOOKUP($A14,'[1]SW_Pipes 1222_soil.shp'!$AE$2:$AR$1223,11,FALSE)</f>
        <v>VaB</v>
      </c>
      <c r="BK14" t="str">
        <f>VLOOKUP($A14,'[1]SW_Pipes 1222_soil.shp'!$AE$2:$AR$1223,12,FALSE)</f>
        <v>Vance sandy loam, 2 to 8 percent slopes</v>
      </c>
      <c r="BL14" t="str">
        <f>VLOOKUP($A14,'[1]SW_Pipes 1222_soil.shp'!$AE$2:$AR$1223,13,FALSE)</f>
        <v>C</v>
      </c>
      <c r="BM14">
        <f>VLOOKUP($A14,'[1]SW_Pipes 1222_soil.shp'!$AE$2:$AR$1223,14,FALSE)</f>
        <v>2</v>
      </c>
      <c r="BN14">
        <f>VLOOKUP(A14,[2]SW_Pipes1222_prec!$AE$2:$AO$1223, 11, FALSE)</f>
        <v>3.8650000000000002</v>
      </c>
    </row>
    <row r="15" spans="1:66" x14ac:dyDescent="0.25">
      <c r="A15" s="2">
        <v>6832</v>
      </c>
      <c r="B15" s="2">
        <v>11208</v>
      </c>
      <c r="C15" s="2" t="s">
        <v>692</v>
      </c>
      <c r="D15" s="2" t="s">
        <v>26</v>
      </c>
      <c r="E15" s="2" t="s">
        <v>29</v>
      </c>
      <c r="F15" s="6">
        <f>VLOOKUP(A15&amp;B15,'input_raw cmsws'!$C$2:$D$1602,2,FALSE)</f>
        <v>43985.666666666664</v>
      </c>
      <c r="G15" s="2">
        <v>6.7</v>
      </c>
      <c r="H15" s="2" t="s">
        <v>23</v>
      </c>
      <c r="I15" s="2">
        <f>VLOOKUP(H15,'scoring schema'!$D$4:$E$9,2,FALSE)</f>
        <v>0</v>
      </c>
      <c r="J15" s="2" t="s">
        <v>22</v>
      </c>
      <c r="K15" s="2" t="s">
        <v>22</v>
      </c>
      <c r="L15" s="2" t="s">
        <v>145</v>
      </c>
      <c r="M15" s="2">
        <f>VLOOKUP(L15,'scoring schema 2'!$E$18:$F$29,2,FALSE)</f>
        <v>10</v>
      </c>
      <c r="N15" s="2"/>
      <c r="O15" s="2">
        <f>VLOOKUP(N15,'scoring schema 2'!$E$8:$F$13,2, FALSE)</f>
        <v>2</v>
      </c>
      <c r="P15" s="2">
        <v>10</v>
      </c>
      <c r="Q15" s="2">
        <v>1.3</v>
      </c>
      <c r="R15" s="2">
        <v>8.6</v>
      </c>
      <c r="S15" s="2">
        <v>11.18</v>
      </c>
      <c r="T15" s="2">
        <v>1</v>
      </c>
      <c r="U15" s="2">
        <v>10</v>
      </c>
      <c r="V15" s="2">
        <v>6.2000000000000011</v>
      </c>
      <c r="W15" s="2">
        <v>5</v>
      </c>
      <c r="X15" s="2">
        <v>31.000000000000007</v>
      </c>
      <c r="Y15" s="2">
        <v>4.24</v>
      </c>
      <c r="Z15" s="2">
        <v>6.4399999999999995</v>
      </c>
      <c r="AA15" s="2">
        <v>27.305599999999998</v>
      </c>
      <c r="AB15" s="2">
        <v>7556684</v>
      </c>
      <c r="AC15" s="2" t="s">
        <v>3721</v>
      </c>
      <c r="AD15" s="6">
        <v>39736</v>
      </c>
      <c r="AE15" s="2" t="s">
        <v>760</v>
      </c>
      <c r="AF15" s="2" t="s">
        <v>761</v>
      </c>
      <c r="AG15" s="2" t="s">
        <v>762</v>
      </c>
      <c r="AH15" s="2" t="s">
        <v>768</v>
      </c>
      <c r="AI15" s="2">
        <v>1</v>
      </c>
      <c r="AJ15" s="2">
        <v>0</v>
      </c>
      <c r="AK15" s="2">
        <v>0</v>
      </c>
      <c r="AL15" s="2">
        <v>0</v>
      </c>
      <c r="AM15" s="2">
        <v>12</v>
      </c>
      <c r="AN15" s="2">
        <v>0</v>
      </c>
      <c r="AO15" s="2" t="s">
        <v>762</v>
      </c>
      <c r="AP15" s="2" t="s">
        <v>763</v>
      </c>
      <c r="AQ15" s="2" t="s">
        <v>769</v>
      </c>
      <c r="AR15" s="2" t="s">
        <v>3722</v>
      </c>
      <c r="AS15" s="2">
        <v>0</v>
      </c>
      <c r="AT15" s="2">
        <v>796.9</v>
      </c>
      <c r="AU15" s="2">
        <v>796.9</v>
      </c>
      <c r="AV15" s="2" t="s">
        <v>765</v>
      </c>
      <c r="AW15" s="2" t="s">
        <v>3723</v>
      </c>
      <c r="AX15" s="2">
        <v>0</v>
      </c>
      <c r="AY15" s="2">
        <v>796.3</v>
      </c>
      <c r="AZ15" s="2">
        <v>796.3</v>
      </c>
      <c r="BA15" s="2" t="s">
        <v>765</v>
      </c>
      <c r="BB15" s="2">
        <v>0</v>
      </c>
      <c r="BC15" s="2">
        <v>1</v>
      </c>
      <c r="BD15" s="6">
        <v>20821</v>
      </c>
      <c r="BE15" s="18">
        <f t="shared" si="0"/>
        <v>63.421400866986076</v>
      </c>
      <c r="BF15" s="2" t="s">
        <v>767</v>
      </c>
      <c r="BG15" s="6">
        <v>43185</v>
      </c>
      <c r="BH15" s="2">
        <v>19.17191935076654</v>
      </c>
      <c r="BI15" t="str">
        <f>VLOOKUP($A15,'[1]SW_Pipes 1222_soil.shp'!$AE$2:$AR$1223,10,FALSE)</f>
        <v>113658</v>
      </c>
      <c r="BJ15" t="str">
        <f>VLOOKUP($A15,'[1]SW_Pipes 1222_soil.shp'!$AE$2:$AR$1223,11,FALSE)</f>
        <v>CeB2</v>
      </c>
      <c r="BK15" t="str">
        <f>VLOOKUP($A15,'[1]SW_Pipes 1222_soil.shp'!$AE$2:$AR$1223,12,FALSE)</f>
        <v>Cecil sandy clay loam, 2 to 8 percent slopes, eroded</v>
      </c>
      <c r="BL15" t="str">
        <f>VLOOKUP($A15,'[1]SW_Pipes 1222_soil.shp'!$AE$2:$AR$1223,13,FALSE)</f>
        <v>B</v>
      </c>
      <c r="BM15">
        <f>VLOOKUP($A15,'[1]SW_Pipes 1222_soil.shp'!$AE$2:$AR$1223,14,FALSE)</f>
        <v>1</v>
      </c>
      <c r="BN15">
        <f>VLOOKUP(A15,[2]SW_Pipes1222_prec!$AE$2:$AO$1223, 11, FALSE)</f>
        <v>3.887</v>
      </c>
    </row>
    <row r="16" spans="1:66" x14ac:dyDescent="0.25">
      <c r="A16" s="3">
        <v>6910</v>
      </c>
      <c r="B16" s="3">
        <v>19155</v>
      </c>
      <c r="C16" s="3" t="s">
        <v>193</v>
      </c>
      <c r="D16" s="3" t="s">
        <v>21</v>
      </c>
      <c r="E16" s="3" t="s">
        <v>29</v>
      </c>
      <c r="F16" s="6">
        <f>VLOOKUP(A16&amp;B16,'input_raw cmsws'!$C$2:$D$1602,2,FALSE)</f>
        <v>44384.666666666664</v>
      </c>
      <c r="G16" s="3">
        <v>4.5</v>
      </c>
      <c r="H16" s="3" t="s">
        <v>23</v>
      </c>
      <c r="I16" s="2">
        <f>VLOOKUP(H16,'scoring schema'!$D$4:$E$9,2,FALSE)</f>
        <v>0</v>
      </c>
      <c r="J16" s="3" t="s">
        <v>22</v>
      </c>
      <c r="K16" s="3" t="s">
        <v>22</v>
      </c>
      <c r="L16" s="3"/>
      <c r="M16" s="2">
        <f>VLOOKUP(L16,'scoring schema 2'!$E$18:$F$29,2,FALSE)</f>
        <v>0</v>
      </c>
      <c r="N16" s="3"/>
      <c r="O16" s="2">
        <f>VLOOKUP(N16,'scoring schema 2'!$E$8:$F$13,2, FALSE)</f>
        <v>2</v>
      </c>
      <c r="P16" s="3">
        <v>10</v>
      </c>
      <c r="Q16" s="3">
        <v>1.3</v>
      </c>
      <c r="R16" s="3">
        <v>2.2999999999999998</v>
      </c>
      <c r="S16" s="3">
        <v>2.9899999999999998</v>
      </c>
      <c r="T16" s="3">
        <v>4</v>
      </c>
      <c r="U16" s="3">
        <v>10</v>
      </c>
      <c r="V16" s="3">
        <v>7.8000000000000007</v>
      </c>
      <c r="W16" s="3">
        <v>5</v>
      </c>
      <c r="X16" s="3">
        <v>39</v>
      </c>
      <c r="Y16" s="3">
        <v>5.2000000000000011</v>
      </c>
      <c r="Z16" s="3">
        <v>3.92</v>
      </c>
      <c r="AA16" s="3">
        <v>20.384000000000004</v>
      </c>
      <c r="AB16" s="3">
        <v>7718674</v>
      </c>
      <c r="AC16" s="3" t="s">
        <v>3379</v>
      </c>
      <c r="AD16" s="6">
        <v>39737</v>
      </c>
      <c r="AE16" s="3" t="s">
        <v>760</v>
      </c>
      <c r="AF16" s="3" t="s">
        <v>761</v>
      </c>
      <c r="AG16" s="3" t="s">
        <v>762</v>
      </c>
      <c r="AH16" s="3" t="s">
        <v>768</v>
      </c>
      <c r="AI16" s="3">
        <v>1.25</v>
      </c>
      <c r="AJ16" s="3">
        <v>0</v>
      </c>
      <c r="AK16" s="3">
        <v>0</v>
      </c>
      <c r="AL16" s="3">
        <v>0</v>
      </c>
      <c r="AM16" s="3">
        <v>15</v>
      </c>
      <c r="AN16" s="3">
        <v>0</v>
      </c>
      <c r="AO16" s="3" t="s">
        <v>762</v>
      </c>
      <c r="AP16" s="3" t="s">
        <v>763</v>
      </c>
      <c r="AQ16" s="3" t="s">
        <v>769</v>
      </c>
      <c r="AR16" s="3" t="s">
        <v>3380</v>
      </c>
      <c r="AS16" s="3">
        <v>6.5</v>
      </c>
      <c r="AT16" s="3">
        <v>700.68</v>
      </c>
      <c r="AU16" s="3">
        <v>707.18</v>
      </c>
      <c r="AV16" s="3" t="s">
        <v>765</v>
      </c>
      <c r="AW16" s="3" t="s">
        <v>3381</v>
      </c>
      <c r="AX16" s="3">
        <v>3</v>
      </c>
      <c r="AY16" s="3">
        <v>693</v>
      </c>
      <c r="AZ16" s="3">
        <v>696</v>
      </c>
      <c r="BA16" s="3" t="s">
        <v>772</v>
      </c>
      <c r="BB16" s="3">
        <v>2.2419109999999999E-2</v>
      </c>
      <c r="BC16" s="3">
        <v>1</v>
      </c>
      <c r="BD16" s="7">
        <v>37622</v>
      </c>
      <c r="BE16" s="18">
        <f t="shared" si="0"/>
        <v>18.51517225644535</v>
      </c>
      <c r="BF16" s="3" t="s">
        <v>767</v>
      </c>
      <c r="BG16" s="7">
        <v>44243</v>
      </c>
      <c r="BH16" s="3">
        <v>342.56488491932879</v>
      </c>
      <c r="BI16" t="str">
        <f>VLOOKUP($A16,'[1]SW_Pipes 1222_soil.shp'!$AE$2:$AR$1223,10,FALSE)</f>
        <v>113688</v>
      </c>
      <c r="BJ16" t="str">
        <f>VLOOKUP($A16,'[1]SW_Pipes 1222_soil.shp'!$AE$2:$AR$1223,11,FALSE)</f>
        <v>Ur</v>
      </c>
      <c r="BK16" t="str">
        <f>VLOOKUP($A16,'[1]SW_Pipes 1222_soil.shp'!$AE$2:$AR$1223,12,FALSE)</f>
        <v>Urban land</v>
      </c>
      <c r="BL16" t="str">
        <f>VLOOKUP($A16,'[1]SW_Pipes 1222_soil.shp'!$AE$2:$AR$1223,13,FALSE)</f>
        <v>N/A</v>
      </c>
      <c r="BM16">
        <f>VLOOKUP($A16,'[1]SW_Pipes 1222_soil.shp'!$AE$2:$AR$1223,14,FALSE)</f>
        <v>4</v>
      </c>
      <c r="BN16">
        <f>VLOOKUP(A16,[2]SW_Pipes1222_prec!$AE$2:$AO$1223, 11, FALSE)</f>
        <v>3.7290000000000001</v>
      </c>
    </row>
    <row r="17" spans="1:66" x14ac:dyDescent="0.25">
      <c r="A17" s="2">
        <v>6910</v>
      </c>
      <c r="B17" s="2">
        <v>19155</v>
      </c>
      <c r="C17" s="2" t="s">
        <v>193</v>
      </c>
      <c r="D17" s="2" t="s">
        <v>21</v>
      </c>
      <c r="E17" s="2" t="s">
        <v>29</v>
      </c>
      <c r="F17" s="6">
        <f>VLOOKUP(A17&amp;B17,'input_raw cmsws'!$C$2:$D$1602,2,FALSE)</f>
        <v>44384.666666666664</v>
      </c>
      <c r="G17" s="2">
        <v>4.5</v>
      </c>
      <c r="H17" s="2" t="s">
        <v>23</v>
      </c>
      <c r="I17" s="2">
        <f>VLOOKUP(H17,'scoring schema'!$D$4:$E$9,2,FALSE)</f>
        <v>0</v>
      </c>
      <c r="J17" s="2" t="s">
        <v>22</v>
      </c>
      <c r="K17" s="2" t="s">
        <v>22</v>
      </c>
      <c r="L17" s="2"/>
      <c r="M17" s="2">
        <f>VLOOKUP(L17,'scoring schema 2'!$E$18:$F$29,2,FALSE)</f>
        <v>0</v>
      </c>
      <c r="N17" s="2"/>
      <c r="O17" s="2">
        <f>VLOOKUP(N17,'scoring schema 2'!$E$8:$F$13,2, FALSE)</f>
        <v>2</v>
      </c>
      <c r="P17" s="2">
        <v>10</v>
      </c>
      <c r="Q17" s="2">
        <v>1.3</v>
      </c>
      <c r="R17" s="2">
        <v>2.2999999999999998</v>
      </c>
      <c r="S17" s="2">
        <v>2.9899999999999998</v>
      </c>
      <c r="T17" s="2">
        <v>3</v>
      </c>
      <c r="U17" s="2">
        <v>10</v>
      </c>
      <c r="V17" s="2">
        <v>8.6</v>
      </c>
      <c r="W17" s="2">
        <v>5</v>
      </c>
      <c r="X17" s="2">
        <v>43</v>
      </c>
      <c r="Y17" s="2">
        <v>5.68</v>
      </c>
      <c r="Z17" s="2">
        <v>3.92</v>
      </c>
      <c r="AA17" s="2">
        <v>22.265599999999999</v>
      </c>
      <c r="AB17" s="2">
        <v>7718674</v>
      </c>
      <c r="AC17" s="2" t="s">
        <v>3379</v>
      </c>
      <c r="AD17" s="6">
        <v>39738</v>
      </c>
      <c r="AE17" s="2" t="s">
        <v>760</v>
      </c>
      <c r="AF17" s="2" t="s">
        <v>761</v>
      </c>
      <c r="AG17" s="2" t="s">
        <v>762</v>
      </c>
      <c r="AH17" s="2" t="s">
        <v>768</v>
      </c>
      <c r="AI17" s="2">
        <v>1.25</v>
      </c>
      <c r="AJ17" s="2">
        <v>0</v>
      </c>
      <c r="AK17" s="2">
        <v>0</v>
      </c>
      <c r="AL17" s="2">
        <v>0</v>
      </c>
      <c r="AM17" s="2">
        <v>15</v>
      </c>
      <c r="AN17" s="2">
        <v>0</v>
      </c>
      <c r="AO17" s="2" t="s">
        <v>762</v>
      </c>
      <c r="AP17" s="2" t="s">
        <v>763</v>
      </c>
      <c r="AQ17" s="2" t="s">
        <v>769</v>
      </c>
      <c r="AR17" s="2" t="s">
        <v>3380</v>
      </c>
      <c r="AS17" s="2">
        <v>6.5</v>
      </c>
      <c r="AT17" s="2">
        <v>700.68</v>
      </c>
      <c r="AU17" s="2">
        <v>707.18</v>
      </c>
      <c r="AV17" s="2" t="s">
        <v>765</v>
      </c>
      <c r="AW17" s="2" t="s">
        <v>3381</v>
      </c>
      <c r="AX17" s="2">
        <v>3</v>
      </c>
      <c r="AY17" s="2">
        <v>693</v>
      </c>
      <c r="AZ17" s="2">
        <v>696</v>
      </c>
      <c r="BA17" s="2" t="s">
        <v>772</v>
      </c>
      <c r="BB17" s="2">
        <v>2.2419109999999999E-2</v>
      </c>
      <c r="BC17" s="2">
        <v>1</v>
      </c>
      <c r="BD17" s="6">
        <v>37622</v>
      </c>
      <c r="BE17" s="18">
        <f t="shared" si="0"/>
        <v>18.51517225644535</v>
      </c>
      <c r="BF17" s="2" t="s">
        <v>767</v>
      </c>
      <c r="BG17" s="6">
        <v>44243</v>
      </c>
      <c r="BH17" s="2">
        <v>342.56488491932879</v>
      </c>
      <c r="BI17" t="str">
        <f>VLOOKUP($A17,'[1]SW_Pipes 1222_soil.shp'!$AE$2:$AR$1223,10,FALSE)</f>
        <v>113688</v>
      </c>
      <c r="BJ17" t="str">
        <f>VLOOKUP($A17,'[1]SW_Pipes 1222_soil.shp'!$AE$2:$AR$1223,11,FALSE)</f>
        <v>Ur</v>
      </c>
      <c r="BK17" t="str">
        <f>VLOOKUP($A17,'[1]SW_Pipes 1222_soil.shp'!$AE$2:$AR$1223,12,FALSE)</f>
        <v>Urban land</v>
      </c>
      <c r="BL17" t="str">
        <f>VLOOKUP($A17,'[1]SW_Pipes 1222_soil.shp'!$AE$2:$AR$1223,13,FALSE)</f>
        <v>N/A</v>
      </c>
      <c r="BM17">
        <f>VLOOKUP($A17,'[1]SW_Pipes 1222_soil.shp'!$AE$2:$AR$1223,14,FALSE)</f>
        <v>4</v>
      </c>
      <c r="BN17">
        <f>VLOOKUP(A17,[2]SW_Pipes1222_prec!$AE$2:$AO$1223, 11, FALSE)</f>
        <v>3.7290000000000001</v>
      </c>
    </row>
    <row r="18" spans="1:66" x14ac:dyDescent="0.25">
      <c r="A18" s="3">
        <v>7192</v>
      </c>
      <c r="B18" s="3">
        <v>24045</v>
      </c>
      <c r="C18" s="3" t="s">
        <v>628</v>
      </c>
      <c r="D18" s="3" t="s">
        <v>21</v>
      </c>
      <c r="E18" s="3" t="s">
        <v>29</v>
      </c>
      <c r="F18" s="6">
        <f>VLOOKUP(A18&amp;B18,'input_raw cmsws'!$C$2:$D$1602,2,FALSE)</f>
        <v>44460.666666666664</v>
      </c>
      <c r="G18" s="3">
        <v>5</v>
      </c>
      <c r="H18" s="3" t="s">
        <v>23</v>
      </c>
      <c r="I18" s="2">
        <f>VLOOKUP(H18,'scoring schema'!$D$4:$E$9,2,FALSE)</f>
        <v>0</v>
      </c>
      <c r="J18" s="3" t="s">
        <v>22</v>
      </c>
      <c r="K18" s="3" t="s">
        <v>22</v>
      </c>
      <c r="L18" s="3"/>
      <c r="M18" s="2">
        <f>VLOOKUP(L18,'scoring schema 2'!$E$18:$F$29,2,FALSE)</f>
        <v>0</v>
      </c>
      <c r="N18" s="3" t="s">
        <v>35</v>
      </c>
      <c r="O18" s="2">
        <f>VLOOKUP(N18,'scoring schema 2'!$E$8:$F$13,2, FALSE)</f>
        <v>2</v>
      </c>
      <c r="P18" s="3">
        <v>0</v>
      </c>
      <c r="Q18" s="3">
        <v>1.3</v>
      </c>
      <c r="R18" s="3">
        <v>0.8</v>
      </c>
      <c r="S18" s="3">
        <v>1.04</v>
      </c>
      <c r="T18" s="3">
        <v>1</v>
      </c>
      <c r="U18" s="3">
        <v>10</v>
      </c>
      <c r="V18" s="3">
        <v>7</v>
      </c>
      <c r="W18" s="3">
        <v>5.9</v>
      </c>
      <c r="X18" s="3">
        <v>41.300000000000004</v>
      </c>
      <c r="Y18" s="3">
        <v>4.7200000000000006</v>
      </c>
      <c r="Z18" s="3">
        <v>3.8600000000000003</v>
      </c>
      <c r="AA18" s="3">
        <v>18.219200000000004</v>
      </c>
      <c r="AB18" s="3">
        <v>7580880</v>
      </c>
      <c r="AC18" s="3" t="s">
        <v>3190</v>
      </c>
      <c r="AD18" s="6">
        <v>39739</v>
      </c>
      <c r="AE18" s="3" t="s">
        <v>760</v>
      </c>
      <c r="AF18" s="3" t="s">
        <v>761</v>
      </c>
      <c r="AG18" s="3" t="s">
        <v>762</v>
      </c>
      <c r="AH18" s="3" t="s">
        <v>768</v>
      </c>
      <c r="AI18" s="3">
        <v>1.25</v>
      </c>
      <c r="AJ18" s="3">
        <v>0</v>
      </c>
      <c r="AK18" s="3">
        <v>0</v>
      </c>
      <c r="AL18" s="3">
        <v>0</v>
      </c>
      <c r="AM18" s="3">
        <v>15</v>
      </c>
      <c r="AN18" s="3">
        <v>0</v>
      </c>
      <c r="AO18" s="3" t="s">
        <v>762</v>
      </c>
      <c r="AP18" s="3" t="s">
        <v>763</v>
      </c>
      <c r="AQ18" s="3" t="s">
        <v>769</v>
      </c>
      <c r="AR18" s="3" t="s">
        <v>3191</v>
      </c>
      <c r="AS18" s="3">
        <v>5.3</v>
      </c>
      <c r="AT18" s="3">
        <v>617.70000000000005</v>
      </c>
      <c r="AU18" s="3">
        <v>623</v>
      </c>
      <c r="AV18" s="3" t="s">
        <v>765</v>
      </c>
      <c r="AW18" s="3" t="s">
        <v>3192</v>
      </c>
      <c r="AX18" s="3">
        <v>4.5999999999999996</v>
      </c>
      <c r="AY18" s="3">
        <v>608.4</v>
      </c>
      <c r="AZ18" s="3">
        <v>613</v>
      </c>
      <c r="BA18" s="3" t="s">
        <v>765</v>
      </c>
      <c r="BB18" s="3">
        <v>4.440649E-2</v>
      </c>
      <c r="BC18" s="3">
        <v>1</v>
      </c>
      <c r="BD18" s="7">
        <v>32874</v>
      </c>
      <c r="BE18" s="18">
        <f t="shared" si="0"/>
        <v>31.722564453570609</v>
      </c>
      <c r="BF18" s="3" t="s">
        <v>767</v>
      </c>
      <c r="BG18" s="7">
        <v>44384</v>
      </c>
      <c r="BH18" s="3">
        <v>209.42882600473629</v>
      </c>
      <c r="BI18" t="str">
        <f>VLOOKUP($A18,'[1]SW_Pipes 1222_soil.shp'!$AE$2:$AR$1223,10,FALSE)</f>
        <v>113658</v>
      </c>
      <c r="BJ18" t="str">
        <f>VLOOKUP($A18,'[1]SW_Pipes 1222_soil.shp'!$AE$2:$AR$1223,11,FALSE)</f>
        <v>CeB2</v>
      </c>
      <c r="BK18" t="str">
        <f>VLOOKUP($A18,'[1]SW_Pipes 1222_soil.shp'!$AE$2:$AR$1223,12,FALSE)</f>
        <v>Cecil sandy clay loam, 2 to 8 percent slopes, eroded</v>
      </c>
      <c r="BL18" t="str">
        <f>VLOOKUP($A18,'[1]SW_Pipes 1222_soil.shp'!$AE$2:$AR$1223,13,FALSE)</f>
        <v>B</v>
      </c>
      <c r="BM18">
        <f>VLOOKUP($A18,'[1]SW_Pipes 1222_soil.shp'!$AE$2:$AR$1223,14,FALSE)</f>
        <v>1</v>
      </c>
      <c r="BN18">
        <f>VLOOKUP(A18,[2]SW_Pipes1222_prec!$AE$2:$AO$1223, 11, FALSE)</f>
        <v>3.758</v>
      </c>
    </row>
    <row r="19" spans="1:66" x14ac:dyDescent="0.25">
      <c r="A19" s="2">
        <v>7201</v>
      </c>
      <c r="B19" s="2">
        <v>10953</v>
      </c>
      <c r="C19" s="2" t="s">
        <v>539</v>
      </c>
      <c r="D19" s="2" t="s">
        <v>26</v>
      </c>
      <c r="E19" s="2" t="s">
        <v>29</v>
      </c>
      <c r="F19" s="6">
        <f>VLOOKUP(A19&amp;B19,'input_raw cmsws'!$C$2:$D$1602,2,FALSE)</f>
        <v>43005.666666666664</v>
      </c>
      <c r="G19" s="2">
        <v>7.2</v>
      </c>
      <c r="H19" s="2" t="s">
        <v>23</v>
      </c>
      <c r="I19" s="2">
        <f>VLOOKUP(H19,'scoring schema'!$D$4:$E$9,2,FALSE)</f>
        <v>0</v>
      </c>
      <c r="J19" s="2" t="s">
        <v>22</v>
      </c>
      <c r="K19" s="2" t="s">
        <v>22</v>
      </c>
      <c r="L19" s="2" t="s">
        <v>30</v>
      </c>
      <c r="M19" s="2">
        <f>VLOOKUP(L19,'scoring schema 2'!$E$18:$F$29,2,FALSE)</f>
        <v>6</v>
      </c>
      <c r="N19" s="2"/>
      <c r="O19" s="2">
        <f>VLOOKUP(N19,'scoring schema 2'!$E$8:$F$13,2, FALSE)</f>
        <v>2</v>
      </c>
      <c r="P19" s="2">
        <v>0</v>
      </c>
      <c r="Q19" s="2">
        <v>1.3</v>
      </c>
      <c r="R19" s="2">
        <v>4.7</v>
      </c>
      <c r="S19" s="2">
        <v>6.11</v>
      </c>
      <c r="T19" s="2">
        <v>1</v>
      </c>
      <c r="U19" s="2">
        <v>0</v>
      </c>
      <c r="V19" s="2">
        <v>3.8000000000000007</v>
      </c>
      <c r="W19" s="2">
        <v>4.7</v>
      </c>
      <c r="X19" s="2">
        <v>17.860000000000003</v>
      </c>
      <c r="Y19" s="2">
        <v>2.8000000000000003</v>
      </c>
      <c r="Z19" s="2">
        <v>4.7</v>
      </c>
      <c r="AA19" s="2">
        <v>13.160000000000002</v>
      </c>
      <c r="AB19" s="2">
        <v>7560721</v>
      </c>
      <c r="AC19" s="2" t="s">
        <v>2695</v>
      </c>
      <c r="AD19" s="6">
        <v>39740</v>
      </c>
      <c r="AE19" s="2" t="s">
        <v>760</v>
      </c>
      <c r="AF19" s="2" t="s">
        <v>761</v>
      </c>
      <c r="AG19" s="2" t="s">
        <v>762</v>
      </c>
      <c r="AH19" s="2" t="s">
        <v>768</v>
      </c>
      <c r="AI19" s="2">
        <v>1.5</v>
      </c>
      <c r="AJ19" s="2">
        <v>0</v>
      </c>
      <c r="AK19" s="2">
        <v>0</v>
      </c>
      <c r="AL19" s="2">
        <v>0</v>
      </c>
      <c r="AM19" s="2">
        <v>15</v>
      </c>
      <c r="AN19" s="2">
        <v>0</v>
      </c>
      <c r="AO19" s="2" t="s">
        <v>762</v>
      </c>
      <c r="AP19" s="2" t="s">
        <v>763</v>
      </c>
      <c r="AQ19" s="2" t="s">
        <v>769</v>
      </c>
      <c r="AR19" s="2" t="s">
        <v>2696</v>
      </c>
      <c r="AS19" s="2">
        <v>6.6</v>
      </c>
      <c r="AT19" s="2">
        <v>668.4</v>
      </c>
      <c r="AU19" s="2">
        <v>675</v>
      </c>
      <c r="AV19" s="2" t="s">
        <v>765</v>
      </c>
      <c r="AW19" s="2" t="s">
        <v>2697</v>
      </c>
      <c r="AX19" s="2">
        <v>7.1</v>
      </c>
      <c r="AY19" s="2">
        <v>667.9</v>
      </c>
      <c r="AZ19" s="2">
        <v>675</v>
      </c>
      <c r="BA19" s="2" t="s">
        <v>765</v>
      </c>
      <c r="BB19" s="2">
        <v>1.143309E-2</v>
      </c>
      <c r="BC19" s="2">
        <v>1</v>
      </c>
      <c r="BD19" s="6">
        <v>38012</v>
      </c>
      <c r="BE19" s="18">
        <f t="shared" si="0"/>
        <v>13.671914214008662</v>
      </c>
      <c r="BF19" s="2" t="s">
        <v>767</v>
      </c>
      <c r="BG19" s="6">
        <v>44469</v>
      </c>
      <c r="BH19" s="2">
        <v>87.530889910281573</v>
      </c>
      <c r="BI19" t="str">
        <f>VLOOKUP($A19,'[1]SW_Pipes 1222_soil.shp'!$AE$2:$AR$1223,10,FALSE)</f>
        <v>113679</v>
      </c>
      <c r="BJ19" t="str">
        <f>VLOOKUP($A19,'[1]SW_Pipes 1222_soil.shp'!$AE$2:$AR$1223,11,FALSE)</f>
        <v>MeB</v>
      </c>
      <c r="BK19" t="str">
        <f>VLOOKUP($A19,'[1]SW_Pipes 1222_soil.shp'!$AE$2:$AR$1223,12,FALSE)</f>
        <v>Mecklenburg fine sandy loam, 2 to 8 percent slopes</v>
      </c>
      <c r="BL19" t="str">
        <f>VLOOKUP($A19,'[1]SW_Pipes 1222_soil.shp'!$AE$2:$AR$1223,13,FALSE)</f>
        <v>C</v>
      </c>
      <c r="BM19">
        <f>VLOOKUP($A19,'[1]SW_Pipes 1222_soil.shp'!$AE$2:$AR$1223,14,FALSE)</f>
        <v>2</v>
      </c>
      <c r="BN19">
        <f>VLOOKUP(A19,[2]SW_Pipes1222_prec!$AE$2:$AO$1223, 11, FALSE)</f>
        <v>3.7589999999999999</v>
      </c>
    </row>
    <row r="20" spans="1:66" x14ac:dyDescent="0.25">
      <c r="A20" s="3">
        <v>7491</v>
      </c>
      <c r="B20" s="3">
        <v>12527</v>
      </c>
      <c r="C20" s="3" t="s">
        <v>71</v>
      </c>
      <c r="D20" s="3" t="s">
        <v>26</v>
      </c>
      <c r="E20" s="3" t="s">
        <v>29</v>
      </c>
      <c r="F20" s="6">
        <f>VLOOKUP(A20&amp;B20,'input_raw cmsws'!$C$2:$D$1602,2,FALSE)</f>
        <v>43853.708333333336</v>
      </c>
      <c r="G20" s="3">
        <v>2.4</v>
      </c>
      <c r="H20" s="3"/>
      <c r="I20" s="2">
        <v>0</v>
      </c>
      <c r="J20" s="3" t="s">
        <v>22</v>
      </c>
      <c r="K20" s="3" t="s">
        <v>22</v>
      </c>
      <c r="L20" s="3"/>
      <c r="M20" s="2">
        <f>VLOOKUP(L20,'scoring schema 2'!$E$18:$F$29,2,FALSE)</f>
        <v>0</v>
      </c>
      <c r="N20" s="3"/>
      <c r="O20" s="2">
        <f>VLOOKUP(N20,'scoring schema 2'!$E$8:$F$13,2, FALSE)</f>
        <v>2</v>
      </c>
      <c r="P20" s="3">
        <v>0</v>
      </c>
      <c r="Q20" s="3">
        <v>1.3</v>
      </c>
      <c r="R20" s="3">
        <v>0.8</v>
      </c>
      <c r="S20" s="3">
        <v>1.04</v>
      </c>
      <c r="T20" s="3">
        <v>1</v>
      </c>
      <c r="U20" s="3">
        <v>0</v>
      </c>
      <c r="V20" s="3">
        <v>2.2000000000000002</v>
      </c>
      <c r="W20" s="3">
        <v>0.8</v>
      </c>
      <c r="X20" s="3">
        <v>1.7600000000000002</v>
      </c>
      <c r="Y20" s="3">
        <v>1.84</v>
      </c>
      <c r="Z20" s="3">
        <v>0.8</v>
      </c>
      <c r="AA20" s="3">
        <v>1.4720000000000002</v>
      </c>
      <c r="AB20" s="3">
        <v>7678170</v>
      </c>
      <c r="AC20" s="3" t="s">
        <v>889</v>
      </c>
      <c r="AD20" s="6">
        <v>39741</v>
      </c>
      <c r="AE20" s="3" t="s">
        <v>760</v>
      </c>
      <c r="AF20" s="3" t="s">
        <v>761</v>
      </c>
      <c r="AG20" s="3" t="s">
        <v>762</v>
      </c>
      <c r="AH20" s="3" t="s">
        <v>768</v>
      </c>
      <c r="AI20" s="3">
        <v>1.25</v>
      </c>
      <c r="AJ20" s="3">
        <v>0</v>
      </c>
      <c r="AK20" s="3">
        <v>0</v>
      </c>
      <c r="AL20" s="3">
        <v>0</v>
      </c>
      <c r="AM20" s="3">
        <v>15</v>
      </c>
      <c r="AN20" s="3">
        <v>0</v>
      </c>
      <c r="AO20" s="3" t="s">
        <v>762</v>
      </c>
      <c r="AP20" s="3" t="s">
        <v>763</v>
      </c>
      <c r="AQ20" s="3" t="s">
        <v>769</v>
      </c>
      <c r="AR20" s="3" t="s">
        <v>890</v>
      </c>
      <c r="AS20" s="3">
        <v>6.33</v>
      </c>
      <c r="AT20" s="3">
        <v>593.66999999999996</v>
      </c>
      <c r="AU20" s="3">
        <v>600</v>
      </c>
      <c r="AV20" s="3" t="s">
        <v>772</v>
      </c>
      <c r="AW20" s="3" t="s">
        <v>891</v>
      </c>
      <c r="AX20" s="3">
        <v>4.4000000000000004</v>
      </c>
      <c r="AY20" s="3">
        <v>593.6</v>
      </c>
      <c r="AZ20" s="3">
        <v>598</v>
      </c>
      <c r="BA20" s="3" t="s">
        <v>765</v>
      </c>
      <c r="BB20" s="3">
        <v>2.2696000000000001E-3</v>
      </c>
      <c r="BC20" s="3">
        <v>1</v>
      </c>
      <c r="BD20" s="7">
        <v>36161</v>
      </c>
      <c r="BE20" s="18">
        <f t="shared" si="0"/>
        <v>21.061487565594348</v>
      </c>
      <c r="BF20" s="3" t="s">
        <v>767</v>
      </c>
      <c r="BG20" s="7">
        <v>44243</v>
      </c>
      <c r="BH20" s="3">
        <v>30.842417841105281</v>
      </c>
      <c r="BI20" t="str">
        <f>VLOOKUP($A20,'[1]SW_Pipes 1222_soil.shp'!$AE$2:$AR$1223,10,FALSE)</f>
        <v>113679</v>
      </c>
      <c r="BJ20" t="str">
        <f>VLOOKUP($A20,'[1]SW_Pipes 1222_soil.shp'!$AE$2:$AR$1223,11,FALSE)</f>
        <v>MeB</v>
      </c>
      <c r="BK20" t="str">
        <f>VLOOKUP($A20,'[1]SW_Pipes 1222_soil.shp'!$AE$2:$AR$1223,12,FALSE)</f>
        <v>Mecklenburg fine sandy loam, 2 to 8 percent slopes</v>
      </c>
      <c r="BL20" t="str">
        <f>VLOOKUP($A20,'[1]SW_Pipes 1222_soil.shp'!$AE$2:$AR$1223,13,FALSE)</f>
        <v>C</v>
      </c>
      <c r="BM20">
        <f>VLOOKUP($A20,'[1]SW_Pipes 1222_soil.shp'!$AE$2:$AR$1223,14,FALSE)</f>
        <v>2</v>
      </c>
      <c r="BN20">
        <f>VLOOKUP(A20,[2]SW_Pipes1222_prec!$AE$2:$AO$1223, 11, FALSE)</f>
        <v>3.694</v>
      </c>
    </row>
    <row r="21" spans="1:66" x14ac:dyDescent="0.25">
      <c r="A21" s="3">
        <v>8069</v>
      </c>
      <c r="B21" s="3">
        <v>20584</v>
      </c>
      <c r="C21" s="3" t="s">
        <v>99</v>
      </c>
      <c r="D21" s="3" t="s">
        <v>26</v>
      </c>
      <c r="E21" s="3" t="s">
        <v>29</v>
      </c>
      <c r="F21" s="6">
        <f>VLOOKUP(A21&amp;B21,'input_raw cmsws'!$C$2:$D$1602,2,FALSE)</f>
        <v>44201.708333333336</v>
      </c>
      <c r="G21" s="3">
        <v>0.1</v>
      </c>
      <c r="H21" s="3" t="s">
        <v>23</v>
      </c>
      <c r="I21" s="2">
        <f>VLOOKUP(H21,'scoring schema'!$D$4:$E$9,2,FALSE)</f>
        <v>0</v>
      </c>
      <c r="J21" s="3" t="s">
        <v>22</v>
      </c>
      <c r="K21" s="3" t="s">
        <v>22</v>
      </c>
      <c r="L21" s="3"/>
      <c r="M21" s="2">
        <f>VLOOKUP(L21,'scoring schema 2'!$E$18:$F$29,2,FALSE)</f>
        <v>0</v>
      </c>
      <c r="N21" s="3"/>
      <c r="O21" s="2">
        <f>VLOOKUP(N21,'scoring schema 2'!$E$8:$F$13,2, FALSE)</f>
        <v>2</v>
      </c>
      <c r="P21" s="3">
        <v>10</v>
      </c>
      <c r="Q21" s="3">
        <v>1.3</v>
      </c>
      <c r="R21" s="3">
        <v>2.2999999999999998</v>
      </c>
      <c r="S21" s="3">
        <v>2.9899999999999998</v>
      </c>
      <c r="T21" s="3">
        <v>1</v>
      </c>
      <c r="U21" s="3">
        <v>0</v>
      </c>
      <c r="V21" s="3">
        <v>1.4000000000000001</v>
      </c>
      <c r="W21" s="3">
        <v>0.8</v>
      </c>
      <c r="X21" s="3">
        <v>1.1200000000000001</v>
      </c>
      <c r="Y21" s="3">
        <v>1.36</v>
      </c>
      <c r="Z21" s="3">
        <v>1.4</v>
      </c>
      <c r="AA21" s="3">
        <v>1.9039999999999999</v>
      </c>
      <c r="AB21" s="3">
        <v>7702591</v>
      </c>
      <c r="AC21" s="3" t="s">
        <v>963</v>
      </c>
      <c r="AD21" s="6">
        <v>39742</v>
      </c>
      <c r="AE21" s="3" t="s">
        <v>760</v>
      </c>
      <c r="AF21" s="3" t="s">
        <v>761</v>
      </c>
      <c r="AG21" s="3" t="s">
        <v>762</v>
      </c>
      <c r="AH21" s="3" t="s">
        <v>768</v>
      </c>
      <c r="AI21" s="3">
        <v>1.5</v>
      </c>
      <c r="AJ21" s="3">
        <v>0</v>
      </c>
      <c r="AK21" s="3">
        <v>0</v>
      </c>
      <c r="AL21" s="3">
        <v>0</v>
      </c>
      <c r="AM21" s="3">
        <v>18</v>
      </c>
      <c r="AN21" s="3">
        <v>0</v>
      </c>
      <c r="AO21" s="3" t="s">
        <v>762</v>
      </c>
      <c r="AP21" s="3" t="s">
        <v>763</v>
      </c>
      <c r="AQ21" s="3" t="s">
        <v>769</v>
      </c>
      <c r="AR21" s="3" t="s">
        <v>964</v>
      </c>
      <c r="AS21" s="3">
        <v>3.83</v>
      </c>
      <c r="AT21" s="3">
        <v>797.6</v>
      </c>
      <c r="AU21" s="3">
        <v>801.43</v>
      </c>
      <c r="AV21" s="3" t="s">
        <v>765</v>
      </c>
      <c r="AW21" s="3" t="s">
        <v>965</v>
      </c>
      <c r="AX21" s="3">
        <v>3.3</v>
      </c>
      <c r="AY21" s="3">
        <v>794.7</v>
      </c>
      <c r="AZ21" s="3">
        <v>798</v>
      </c>
      <c r="BA21" s="3" t="s">
        <v>765</v>
      </c>
      <c r="BB21" s="3">
        <v>0</v>
      </c>
      <c r="BC21" s="3">
        <v>1</v>
      </c>
      <c r="BD21" s="7">
        <v>31048</v>
      </c>
      <c r="BE21" s="18">
        <f t="shared" si="0"/>
        <v>36.012890714122754</v>
      </c>
      <c r="BF21" s="3" t="s">
        <v>767</v>
      </c>
      <c r="BG21" s="7">
        <v>43185</v>
      </c>
      <c r="BH21" s="3">
        <v>239.03480558239701</v>
      </c>
      <c r="BI21" t="str">
        <f>VLOOKUP($A21,'[1]SW_Pipes 1222_soil.shp'!$AE$2:$AR$1223,10,FALSE)</f>
        <v>113658</v>
      </c>
      <c r="BJ21" t="str">
        <f>VLOOKUP($A21,'[1]SW_Pipes 1222_soil.shp'!$AE$2:$AR$1223,11,FALSE)</f>
        <v>CeB2</v>
      </c>
      <c r="BK21" t="str">
        <f>VLOOKUP($A21,'[1]SW_Pipes 1222_soil.shp'!$AE$2:$AR$1223,12,FALSE)</f>
        <v>Cecil sandy clay loam, 2 to 8 percent slopes, eroded</v>
      </c>
      <c r="BL21" t="str">
        <f>VLOOKUP($A21,'[1]SW_Pipes 1222_soil.shp'!$AE$2:$AR$1223,13,FALSE)</f>
        <v>B</v>
      </c>
      <c r="BM21">
        <f>VLOOKUP($A21,'[1]SW_Pipes 1222_soil.shp'!$AE$2:$AR$1223,14,FALSE)</f>
        <v>1</v>
      </c>
      <c r="BN21">
        <f>VLOOKUP(A21,[2]SW_Pipes1222_prec!$AE$2:$AO$1223, 11, FALSE)</f>
        <v>3.9180000000000001</v>
      </c>
    </row>
    <row r="22" spans="1:66" x14ac:dyDescent="0.25">
      <c r="A22" s="3">
        <v>8961</v>
      </c>
      <c r="B22" s="3">
        <v>17242</v>
      </c>
      <c r="C22" s="3" t="s">
        <v>716</v>
      </c>
      <c r="D22" s="3" t="s">
        <v>21</v>
      </c>
      <c r="E22" s="3" t="s">
        <v>29</v>
      </c>
      <c r="F22" s="6">
        <f>VLOOKUP(A22&amp;B22,'input_raw cmsws'!$C$2:$D$1602,2,FALSE)</f>
        <v>43955.666666666664</v>
      </c>
      <c r="G22" s="3">
        <v>5</v>
      </c>
      <c r="H22" s="3" t="s">
        <v>32</v>
      </c>
      <c r="I22" s="2">
        <f>VLOOKUP(H22,'scoring schema'!$D$4:$E$9,2,FALSE)</f>
        <v>10</v>
      </c>
      <c r="J22" s="3" t="s">
        <v>22</v>
      </c>
      <c r="K22" s="3" t="s">
        <v>22</v>
      </c>
      <c r="L22" s="3"/>
      <c r="M22" s="2">
        <f>VLOOKUP(L22,'scoring schema 2'!$E$18:$F$29,2,FALSE)</f>
        <v>0</v>
      </c>
      <c r="N22" s="3"/>
      <c r="O22" s="2">
        <f>VLOOKUP(N22,'scoring schema 2'!$E$8:$F$13,2, FALSE)</f>
        <v>2</v>
      </c>
      <c r="P22" s="3">
        <v>10</v>
      </c>
      <c r="Q22" s="3">
        <v>4.8</v>
      </c>
      <c r="R22" s="3">
        <v>3.5</v>
      </c>
      <c r="S22" s="3">
        <v>16.8</v>
      </c>
      <c r="T22" s="3">
        <v>1</v>
      </c>
      <c r="U22" s="3">
        <v>10</v>
      </c>
      <c r="V22" s="3">
        <v>7.8000000000000007</v>
      </c>
      <c r="W22" s="3">
        <v>6.2</v>
      </c>
      <c r="X22" s="3">
        <v>48.360000000000007</v>
      </c>
      <c r="Y22" s="3">
        <v>6.6000000000000005</v>
      </c>
      <c r="Z22" s="3">
        <v>5.12</v>
      </c>
      <c r="AA22" s="3">
        <v>33.792000000000002</v>
      </c>
      <c r="AB22" s="3">
        <v>7579945</v>
      </c>
      <c r="AC22" s="3" t="s">
        <v>3932</v>
      </c>
      <c r="AD22" s="6">
        <v>39743</v>
      </c>
      <c r="AE22" s="3" t="s">
        <v>760</v>
      </c>
      <c r="AF22" s="3" t="s">
        <v>761</v>
      </c>
      <c r="AG22" s="3" t="s">
        <v>762</v>
      </c>
      <c r="AH22" s="3" t="s">
        <v>768</v>
      </c>
      <c r="AI22" s="3">
        <v>4.5</v>
      </c>
      <c r="AJ22" s="3">
        <v>0</v>
      </c>
      <c r="AK22" s="3">
        <v>0</v>
      </c>
      <c r="AL22" s="3">
        <v>0</v>
      </c>
      <c r="AM22" s="3">
        <v>54</v>
      </c>
      <c r="AN22" s="3">
        <v>0</v>
      </c>
      <c r="AO22" s="3" t="s">
        <v>762</v>
      </c>
      <c r="AP22" s="3" t="s">
        <v>763</v>
      </c>
      <c r="AQ22" s="3" t="s">
        <v>769</v>
      </c>
      <c r="AR22" s="3" t="s">
        <v>3933</v>
      </c>
      <c r="AS22" s="3">
        <v>5</v>
      </c>
      <c r="AT22" s="3">
        <v>696.3</v>
      </c>
      <c r="AU22" s="3">
        <v>701.3</v>
      </c>
      <c r="AV22" s="3" t="s">
        <v>765</v>
      </c>
      <c r="AW22" s="3" t="s">
        <v>3934</v>
      </c>
      <c r="AX22" s="3">
        <v>4.7</v>
      </c>
      <c r="AY22" s="3">
        <v>696.1</v>
      </c>
      <c r="AZ22" s="3">
        <v>700.8</v>
      </c>
      <c r="BA22" s="3" t="s">
        <v>765</v>
      </c>
      <c r="BB22" s="3">
        <v>2.7574600000000002E-3</v>
      </c>
      <c r="BC22" s="3">
        <v>1</v>
      </c>
      <c r="BD22" s="7">
        <v>34075</v>
      </c>
      <c r="BE22" s="18">
        <f t="shared" si="0"/>
        <v>27.051791010723242</v>
      </c>
      <c r="BF22" s="3" t="s">
        <v>767</v>
      </c>
      <c r="BG22" s="7">
        <v>43179</v>
      </c>
      <c r="BH22" s="3">
        <v>72.530282734926118</v>
      </c>
      <c r="BI22" t="str">
        <f>VLOOKUP($A22,'[1]SW_Pipes 1222_soil.shp'!$AE$2:$AR$1223,10,FALSE)</f>
        <v>113672</v>
      </c>
      <c r="BJ22" t="str">
        <f>VLOOKUP($A22,'[1]SW_Pipes 1222_soil.shp'!$AE$2:$AR$1223,11,FALSE)</f>
        <v>HuB</v>
      </c>
      <c r="BK22" t="str">
        <f>VLOOKUP($A22,'[1]SW_Pipes 1222_soil.shp'!$AE$2:$AR$1223,12,FALSE)</f>
        <v>Helena-Urban land complex, 2 to 8 percent slopes</v>
      </c>
      <c r="BL22" t="str">
        <f>VLOOKUP($A22,'[1]SW_Pipes 1222_soil.shp'!$AE$2:$AR$1223,13,FALSE)</f>
        <v>C</v>
      </c>
      <c r="BM22">
        <f>VLOOKUP($A22,'[1]SW_Pipes 1222_soil.shp'!$AE$2:$AR$1223,14,FALSE)</f>
        <v>2</v>
      </c>
      <c r="BN22">
        <f>VLOOKUP(A22,[2]SW_Pipes1222_prec!$AE$2:$AO$1223, 11, FALSE)</f>
        <v>3.87</v>
      </c>
    </row>
    <row r="23" spans="1:66" x14ac:dyDescent="0.25">
      <c r="A23" s="2">
        <v>9033</v>
      </c>
      <c r="B23" s="2">
        <v>11636</v>
      </c>
      <c r="C23" s="2" t="s">
        <v>348</v>
      </c>
      <c r="D23" s="2" t="s">
        <v>80</v>
      </c>
      <c r="E23" s="2" t="s">
        <v>29</v>
      </c>
      <c r="F23" s="6">
        <f>VLOOKUP(A23&amp;B23,'input_raw cmsws'!$C$2:$D$1602,2,FALSE)</f>
        <v>43733.708333333336</v>
      </c>
      <c r="G23" s="2">
        <v>1.2</v>
      </c>
      <c r="H23" s="2" t="s">
        <v>23</v>
      </c>
      <c r="I23" s="2">
        <f>VLOOKUP(H23,'scoring schema'!$D$4:$E$9,2,FALSE)</f>
        <v>0</v>
      </c>
      <c r="J23" s="2" t="s">
        <v>22</v>
      </c>
      <c r="K23" s="2" t="s">
        <v>22</v>
      </c>
      <c r="L23" s="2" t="s">
        <v>24</v>
      </c>
      <c r="M23" s="2">
        <f>VLOOKUP(L23,'scoring schema 2'!$E$18:$F$29,2,FALSE)</f>
        <v>0</v>
      </c>
      <c r="N23" s="2"/>
      <c r="O23" s="2">
        <f>VLOOKUP(N23,'scoring schema 2'!$E$8:$F$13,2, FALSE)</f>
        <v>2</v>
      </c>
      <c r="P23" s="2">
        <v>0</v>
      </c>
      <c r="Q23" s="2">
        <v>1.3</v>
      </c>
      <c r="R23" s="2">
        <v>2</v>
      </c>
      <c r="S23" s="2">
        <v>2.6</v>
      </c>
      <c r="T23" s="2">
        <v>1</v>
      </c>
      <c r="U23" s="2">
        <v>0</v>
      </c>
      <c r="V23" s="2">
        <v>5</v>
      </c>
      <c r="W23" s="2">
        <v>2</v>
      </c>
      <c r="X23" s="2">
        <v>10</v>
      </c>
      <c r="Y23" s="2">
        <v>3.52</v>
      </c>
      <c r="Z23" s="2">
        <v>2</v>
      </c>
      <c r="AA23" s="2">
        <v>7.04</v>
      </c>
      <c r="AB23" s="2">
        <v>7719727</v>
      </c>
      <c r="AC23" s="2" t="s">
        <v>1849</v>
      </c>
      <c r="AD23" s="6">
        <v>39744</v>
      </c>
      <c r="AE23" s="2" t="s">
        <v>760</v>
      </c>
      <c r="AF23" s="2" t="s">
        <v>761</v>
      </c>
      <c r="AG23" s="2" t="s">
        <v>762</v>
      </c>
      <c r="AH23" s="2" t="s">
        <v>768</v>
      </c>
      <c r="AI23" s="2">
        <v>1.25</v>
      </c>
      <c r="AJ23" s="2">
        <v>0</v>
      </c>
      <c r="AK23" s="2">
        <v>0</v>
      </c>
      <c r="AL23" s="2">
        <v>0</v>
      </c>
      <c r="AM23" s="2">
        <v>15</v>
      </c>
      <c r="AN23" s="2">
        <v>0</v>
      </c>
      <c r="AO23" s="2" t="s">
        <v>762</v>
      </c>
      <c r="AP23" s="2" t="s">
        <v>763</v>
      </c>
      <c r="AQ23" s="2" t="s">
        <v>769</v>
      </c>
      <c r="AR23" s="2" t="s">
        <v>1850</v>
      </c>
      <c r="AS23" s="2">
        <v>3.5</v>
      </c>
      <c r="AT23" s="2">
        <v>626.79999999999995</v>
      </c>
      <c r="AU23" s="2">
        <v>630.29999999999995</v>
      </c>
      <c r="AV23" s="2" t="s">
        <v>765</v>
      </c>
      <c r="AW23" s="2" t="s">
        <v>1851</v>
      </c>
      <c r="AX23" s="2">
        <v>2.93</v>
      </c>
      <c r="AY23" s="2">
        <v>626.6</v>
      </c>
      <c r="AZ23" s="2">
        <v>629.53</v>
      </c>
      <c r="BA23" s="2" t="s">
        <v>765</v>
      </c>
      <c r="BB23" s="2">
        <v>0</v>
      </c>
      <c r="BC23" s="2">
        <v>1</v>
      </c>
      <c r="BD23" s="6">
        <v>35501</v>
      </c>
      <c r="BE23" s="18">
        <f t="shared" si="0"/>
        <v>22.539926990645682</v>
      </c>
      <c r="BF23" s="2" t="s">
        <v>767</v>
      </c>
      <c r="BG23" s="6">
        <v>43185</v>
      </c>
      <c r="BH23" s="2">
        <v>38.796576567534267</v>
      </c>
      <c r="BI23" t="str">
        <f>VLOOKUP($A23,'[1]SW_Pipes 1222_soil.shp'!$AE$2:$AR$1223,10,FALSE)</f>
        <v>113674</v>
      </c>
      <c r="BJ23" t="str">
        <f>VLOOKUP($A23,'[1]SW_Pipes 1222_soil.shp'!$AE$2:$AR$1223,11,FALSE)</f>
        <v>IrB</v>
      </c>
      <c r="BK23" t="str">
        <f>VLOOKUP($A23,'[1]SW_Pipes 1222_soil.shp'!$AE$2:$AR$1223,12,FALSE)</f>
        <v>Iredell fine sandy loam, 1 to 8 percent slopes</v>
      </c>
      <c r="BL23" t="str">
        <f>VLOOKUP($A23,'[1]SW_Pipes 1222_soil.shp'!$AE$2:$AR$1223,13,FALSE)</f>
        <v>C/D</v>
      </c>
      <c r="BM23">
        <f>VLOOKUP($A23,'[1]SW_Pipes 1222_soil.shp'!$AE$2:$AR$1223,14,FALSE)</f>
        <v>3</v>
      </c>
      <c r="BN23">
        <f>VLOOKUP(A23,[2]SW_Pipes1222_prec!$AE$2:$AO$1223, 11, FALSE)</f>
        <v>3.7069999999999999</v>
      </c>
    </row>
    <row r="24" spans="1:66" x14ac:dyDescent="0.25">
      <c r="A24" s="2">
        <v>9215</v>
      </c>
      <c r="B24" s="2">
        <v>22257</v>
      </c>
      <c r="C24" s="2" t="s">
        <v>70</v>
      </c>
      <c r="D24" s="2" t="s">
        <v>21</v>
      </c>
      <c r="E24" s="2" t="s">
        <v>29</v>
      </c>
      <c r="F24" s="6">
        <f>VLOOKUP(A24&amp;B24,'input_raw cmsws'!$C$2:$D$1602,2,FALSE)</f>
        <v>44306.666666666664</v>
      </c>
      <c r="G24" s="2">
        <v>3</v>
      </c>
      <c r="H24" s="2" t="s">
        <v>23</v>
      </c>
      <c r="I24" s="2">
        <f>VLOOKUP(H24,'scoring schema'!$D$4:$E$9,2,FALSE)</f>
        <v>0</v>
      </c>
      <c r="J24" s="2" t="s">
        <v>22</v>
      </c>
      <c r="K24" s="2" t="s">
        <v>22</v>
      </c>
      <c r="L24" s="2"/>
      <c r="M24" s="2">
        <f>VLOOKUP(L24,'scoring schema 2'!$E$18:$F$29,2,FALSE)</f>
        <v>0</v>
      </c>
      <c r="N24" s="2"/>
      <c r="O24" s="2">
        <f>VLOOKUP(N24,'scoring schema 2'!$E$8:$F$13,2, FALSE)</f>
        <v>2</v>
      </c>
      <c r="P24" s="2">
        <v>0</v>
      </c>
      <c r="Q24" s="2">
        <v>1.3</v>
      </c>
      <c r="R24" s="2">
        <v>0.8</v>
      </c>
      <c r="S24" s="2">
        <v>1.04</v>
      </c>
      <c r="T24" s="2">
        <v>1</v>
      </c>
      <c r="U24" s="2">
        <v>0</v>
      </c>
      <c r="V24" s="2">
        <v>1.4000000000000001</v>
      </c>
      <c r="W24" s="2">
        <v>0.8</v>
      </c>
      <c r="X24" s="2">
        <v>1.1200000000000001</v>
      </c>
      <c r="Y24" s="2">
        <v>1.36</v>
      </c>
      <c r="Z24" s="2">
        <v>0.8</v>
      </c>
      <c r="AA24" s="2">
        <v>1.0880000000000001</v>
      </c>
      <c r="AB24" s="2">
        <v>7724926</v>
      </c>
      <c r="AC24" s="2" t="s">
        <v>886</v>
      </c>
      <c r="AD24" s="6">
        <v>39745</v>
      </c>
      <c r="AE24" s="2" t="s">
        <v>760</v>
      </c>
      <c r="AF24" s="2" t="s">
        <v>761</v>
      </c>
      <c r="AG24" s="2" t="s">
        <v>762</v>
      </c>
      <c r="AH24" s="2" t="s">
        <v>768</v>
      </c>
      <c r="AI24" s="2">
        <v>2</v>
      </c>
      <c r="AJ24" s="2">
        <v>0</v>
      </c>
      <c r="AK24" s="2">
        <v>0</v>
      </c>
      <c r="AL24" s="2">
        <v>0</v>
      </c>
      <c r="AM24" s="2">
        <v>24</v>
      </c>
      <c r="AN24" s="2">
        <v>0</v>
      </c>
      <c r="AO24" s="2" t="s">
        <v>762</v>
      </c>
      <c r="AP24" s="2" t="s">
        <v>763</v>
      </c>
      <c r="AQ24" s="2" t="s">
        <v>769</v>
      </c>
      <c r="AR24" s="2" t="s">
        <v>887</v>
      </c>
      <c r="AS24" s="2">
        <v>8.5</v>
      </c>
      <c r="AT24" s="2">
        <v>601.5</v>
      </c>
      <c r="AU24" s="2">
        <v>610</v>
      </c>
      <c r="AV24" s="2" t="s">
        <v>765</v>
      </c>
      <c r="AW24" s="2" t="s">
        <v>888</v>
      </c>
      <c r="AX24" s="2">
        <v>5.2</v>
      </c>
      <c r="AY24" s="2">
        <v>596.79999999999995</v>
      </c>
      <c r="AZ24" s="2">
        <v>602</v>
      </c>
      <c r="BA24" s="2" t="s">
        <v>765</v>
      </c>
      <c r="BB24" s="2">
        <v>9.0601879999999996E-2</v>
      </c>
      <c r="BC24" s="2">
        <v>1</v>
      </c>
      <c r="BD24" s="6">
        <v>35796</v>
      </c>
      <c r="BE24" s="18">
        <f t="shared" si="0"/>
        <v>23.300935432352265</v>
      </c>
      <c r="BF24" s="2" t="s">
        <v>767</v>
      </c>
      <c r="BG24" s="6">
        <v>44284</v>
      </c>
      <c r="BH24" s="2">
        <v>51.87530566521837</v>
      </c>
      <c r="BI24" t="str">
        <f>VLOOKUP($A24,'[1]SW_Pipes 1222_soil.shp'!$AE$2:$AR$1223,10,FALSE)</f>
        <v>113677</v>
      </c>
      <c r="BJ24" t="str">
        <f>VLOOKUP($A24,'[1]SW_Pipes 1222_soil.shp'!$AE$2:$AR$1223,11,FALSE)</f>
        <v>MO</v>
      </c>
      <c r="BK24" t="str">
        <f>VLOOKUP($A24,'[1]SW_Pipes 1222_soil.shp'!$AE$2:$AR$1223,12,FALSE)</f>
        <v>Monacan loam</v>
      </c>
      <c r="BL24" t="str">
        <f>VLOOKUP($A24,'[1]SW_Pipes 1222_soil.shp'!$AE$2:$AR$1223,13,FALSE)</f>
        <v>C</v>
      </c>
      <c r="BM24">
        <f>VLOOKUP($A24,'[1]SW_Pipes 1222_soil.shp'!$AE$2:$AR$1223,14,FALSE)</f>
        <v>2</v>
      </c>
      <c r="BN24">
        <f>VLOOKUP(A24,[2]SW_Pipes1222_prec!$AE$2:$AO$1223, 11, FALSE)</f>
        <v>3.7170000000000001</v>
      </c>
    </row>
    <row r="25" spans="1:66" x14ac:dyDescent="0.25">
      <c r="A25" s="3">
        <v>9999</v>
      </c>
      <c r="B25" s="3">
        <v>11189</v>
      </c>
      <c r="C25" s="3" t="s">
        <v>327</v>
      </c>
      <c r="D25" s="3" t="s">
        <v>26</v>
      </c>
      <c r="E25" s="3" t="s">
        <v>29</v>
      </c>
      <c r="F25" s="6">
        <f>VLOOKUP(A25&amp;B25,'input_raw cmsws'!$C$2:$D$1602,2,FALSE)</f>
        <v>43838.666666666664</v>
      </c>
      <c r="G25" s="3">
        <v>9.5</v>
      </c>
      <c r="H25" s="3" t="s">
        <v>23</v>
      </c>
      <c r="I25" s="2">
        <f>VLOOKUP(H25,'scoring schema'!$D$4:$E$9,2,FALSE)</f>
        <v>0</v>
      </c>
      <c r="J25" s="3" t="s">
        <v>22</v>
      </c>
      <c r="K25" s="3" t="s">
        <v>22</v>
      </c>
      <c r="L25" s="3" t="s">
        <v>37</v>
      </c>
      <c r="M25" s="2">
        <f>VLOOKUP(L25,'scoring schema 2'!$E$18:$F$29,2,FALSE)</f>
        <v>8</v>
      </c>
      <c r="N25" s="3"/>
      <c r="O25" s="2">
        <f>VLOOKUP(N25,'scoring schema 2'!$E$8:$F$13,2, FALSE)</f>
        <v>2</v>
      </c>
      <c r="P25" s="3">
        <v>10</v>
      </c>
      <c r="Q25" s="3">
        <v>1.3</v>
      </c>
      <c r="R25" s="3">
        <v>8.1</v>
      </c>
      <c r="S25" s="3">
        <v>10.53</v>
      </c>
      <c r="T25" s="3">
        <v>1</v>
      </c>
      <c r="U25" s="3">
        <v>0</v>
      </c>
      <c r="V25" s="3">
        <v>1.4000000000000001</v>
      </c>
      <c r="W25" s="3">
        <v>3</v>
      </c>
      <c r="X25" s="3">
        <v>4.2</v>
      </c>
      <c r="Y25" s="3">
        <v>1.36</v>
      </c>
      <c r="Z25" s="3">
        <v>5.04</v>
      </c>
      <c r="AA25" s="3">
        <v>6.8544000000000009</v>
      </c>
      <c r="AB25" s="3">
        <v>7547829</v>
      </c>
      <c r="AC25" s="3" t="s">
        <v>1781</v>
      </c>
      <c r="AD25" s="6">
        <v>39746</v>
      </c>
      <c r="AE25" s="3" t="s">
        <v>760</v>
      </c>
      <c r="AF25" s="3" t="s">
        <v>761</v>
      </c>
      <c r="AG25" s="3" t="s">
        <v>762</v>
      </c>
      <c r="AH25" s="3" t="s">
        <v>768</v>
      </c>
      <c r="AI25" s="3">
        <v>2.5</v>
      </c>
      <c r="AJ25" s="3">
        <v>0</v>
      </c>
      <c r="AK25" s="3">
        <v>0</v>
      </c>
      <c r="AL25" s="3">
        <v>0</v>
      </c>
      <c r="AM25" s="3">
        <v>30</v>
      </c>
      <c r="AN25" s="3">
        <v>0</v>
      </c>
      <c r="AO25" s="3" t="s">
        <v>762</v>
      </c>
      <c r="AP25" s="3" t="s">
        <v>763</v>
      </c>
      <c r="AQ25" s="3" t="s">
        <v>769</v>
      </c>
      <c r="AR25" s="3" t="s">
        <v>1782</v>
      </c>
      <c r="AS25" s="3">
        <v>12.7</v>
      </c>
      <c r="AT25" s="3">
        <v>732</v>
      </c>
      <c r="AU25" s="3">
        <v>744</v>
      </c>
      <c r="AV25" s="3" t="s">
        <v>765</v>
      </c>
      <c r="AW25" s="3" t="s">
        <v>1783</v>
      </c>
      <c r="AX25" s="3">
        <v>8.4</v>
      </c>
      <c r="AY25" s="3">
        <v>730.7</v>
      </c>
      <c r="AZ25" s="3">
        <v>739.7</v>
      </c>
      <c r="BA25" s="3" t="s">
        <v>765</v>
      </c>
      <c r="BB25" s="3">
        <v>0</v>
      </c>
      <c r="BC25" s="3">
        <v>1</v>
      </c>
      <c r="BD25" s="7">
        <v>37113</v>
      </c>
      <c r="BE25" s="18">
        <f t="shared" si="0"/>
        <v>18.413871777321464</v>
      </c>
      <c r="BF25" s="3" t="s">
        <v>767</v>
      </c>
      <c r="BG25" s="7">
        <v>44350</v>
      </c>
      <c r="BH25" s="3">
        <v>89.434490121603872</v>
      </c>
      <c r="BI25" t="str">
        <f>VLOOKUP($A25,'[1]SW_Pipes 1222_soil.shp'!$AE$2:$AR$1223,10,FALSE)</f>
        <v>113674</v>
      </c>
      <c r="BJ25" t="str">
        <f>VLOOKUP($A25,'[1]SW_Pipes 1222_soil.shp'!$AE$2:$AR$1223,11,FALSE)</f>
        <v>IrB</v>
      </c>
      <c r="BK25" t="str">
        <f>VLOOKUP($A25,'[1]SW_Pipes 1222_soil.shp'!$AE$2:$AR$1223,12,FALSE)</f>
        <v>Iredell fine sandy loam, 1 to 8 percent slopes</v>
      </c>
      <c r="BL25" t="str">
        <f>VLOOKUP($A25,'[1]SW_Pipes 1222_soil.shp'!$AE$2:$AR$1223,13,FALSE)</f>
        <v>C/D</v>
      </c>
      <c r="BM25">
        <f>VLOOKUP($A25,'[1]SW_Pipes 1222_soil.shp'!$AE$2:$AR$1223,14,FALSE)</f>
        <v>3</v>
      </c>
      <c r="BN25">
        <f>VLOOKUP(A25,[2]SW_Pipes1222_prec!$AE$2:$AO$1223, 11, FALSE)</f>
        <v>3.681</v>
      </c>
    </row>
    <row r="26" spans="1:66" x14ac:dyDescent="0.25">
      <c r="A26" s="2">
        <v>10146</v>
      </c>
      <c r="B26" s="2">
        <v>11033</v>
      </c>
      <c r="C26" s="2" t="s">
        <v>176</v>
      </c>
      <c r="D26" s="2" t="s">
        <v>21</v>
      </c>
      <c r="E26" s="2" t="s">
        <v>29</v>
      </c>
      <c r="F26" s="6">
        <f>VLOOKUP(A26&amp;B26,'input_raw cmsws'!$C$2:$D$1602,2,FALSE)</f>
        <v>43815.666666666664</v>
      </c>
      <c r="G26" s="2">
        <v>6.7</v>
      </c>
      <c r="H26" s="2" t="s">
        <v>23</v>
      </c>
      <c r="I26" s="2">
        <f>VLOOKUP(H26,'scoring schema'!$D$4:$E$9,2,FALSE)</f>
        <v>0</v>
      </c>
      <c r="J26" s="2" t="s">
        <v>22</v>
      </c>
      <c r="K26" s="2" t="s">
        <v>22</v>
      </c>
      <c r="L26" s="2" t="s">
        <v>30</v>
      </c>
      <c r="M26" s="2">
        <f>VLOOKUP(L26,'scoring schema 2'!$E$18:$F$29,2,FALSE)</f>
        <v>6</v>
      </c>
      <c r="N26" s="2" t="s">
        <v>40</v>
      </c>
      <c r="O26" s="2">
        <f>VLOOKUP(N26,'scoring schema 2'!$E$8:$F$13,2, FALSE)</f>
        <v>8</v>
      </c>
      <c r="P26" s="2">
        <v>0</v>
      </c>
      <c r="Q26" s="2">
        <v>5.2</v>
      </c>
      <c r="R26" s="2">
        <v>4.0999999999999996</v>
      </c>
      <c r="S26" s="2">
        <v>21.32</v>
      </c>
      <c r="T26" s="2">
        <v>1</v>
      </c>
      <c r="U26" s="2">
        <v>0</v>
      </c>
      <c r="V26" s="2">
        <v>8.4</v>
      </c>
      <c r="W26" s="2">
        <v>2.3000000000000003</v>
      </c>
      <c r="X26" s="2">
        <v>19.320000000000004</v>
      </c>
      <c r="Y26" s="2">
        <v>7.12</v>
      </c>
      <c r="Z26" s="2">
        <v>3.02</v>
      </c>
      <c r="AA26" s="2">
        <v>21.502400000000002</v>
      </c>
      <c r="AB26" s="2">
        <v>7675778</v>
      </c>
      <c r="AC26" s="2" t="s">
        <v>3475</v>
      </c>
      <c r="AD26" s="6">
        <v>39747</v>
      </c>
      <c r="AE26" s="2" t="s">
        <v>760</v>
      </c>
      <c r="AF26" s="2" t="s">
        <v>761</v>
      </c>
      <c r="AG26" s="2" t="s">
        <v>762</v>
      </c>
      <c r="AH26" s="2" t="s">
        <v>768</v>
      </c>
      <c r="AI26" s="2">
        <v>3.5</v>
      </c>
      <c r="AJ26" s="2">
        <v>0</v>
      </c>
      <c r="AK26" s="2">
        <v>0</v>
      </c>
      <c r="AL26" s="2">
        <v>0</v>
      </c>
      <c r="AM26" s="2">
        <v>42</v>
      </c>
      <c r="AN26" s="2">
        <v>0</v>
      </c>
      <c r="AO26" s="2" t="s">
        <v>762</v>
      </c>
      <c r="AP26" s="2" t="s">
        <v>778</v>
      </c>
      <c r="AQ26" s="2" t="s">
        <v>781</v>
      </c>
      <c r="AR26" s="2" t="s">
        <v>3476</v>
      </c>
      <c r="AS26" s="2">
        <v>4.5</v>
      </c>
      <c r="AT26" s="2">
        <v>701.5</v>
      </c>
      <c r="AU26" s="2">
        <v>706</v>
      </c>
      <c r="AV26" s="2" t="s">
        <v>765</v>
      </c>
      <c r="AW26" s="2" t="s">
        <v>1183</v>
      </c>
      <c r="AX26" s="2">
        <v>9.1999999999999993</v>
      </c>
      <c r="AY26" s="2">
        <v>699.8</v>
      </c>
      <c r="AZ26" s="2">
        <v>709</v>
      </c>
      <c r="BA26" s="2" t="s">
        <v>765</v>
      </c>
      <c r="BB26" s="2">
        <v>4.040204E-2</v>
      </c>
      <c r="BC26" s="2">
        <v>1</v>
      </c>
      <c r="BD26" s="6">
        <v>37288</v>
      </c>
      <c r="BE26" s="18">
        <f t="shared" si="0"/>
        <v>17.871777321469306</v>
      </c>
      <c r="BF26" s="2" t="s">
        <v>767</v>
      </c>
      <c r="BG26" s="6">
        <v>44243</v>
      </c>
      <c r="BH26" s="2">
        <v>42.077081255716067</v>
      </c>
      <c r="BI26" t="str">
        <f>VLOOKUP($A26,'[1]SW_Pipes 1222_soil.shp'!$AE$2:$AR$1223,10,FALSE)</f>
        <v>113677</v>
      </c>
      <c r="BJ26" t="str">
        <f>VLOOKUP($A26,'[1]SW_Pipes 1222_soil.shp'!$AE$2:$AR$1223,11,FALSE)</f>
        <v>MO</v>
      </c>
      <c r="BK26" t="str">
        <f>VLOOKUP($A26,'[1]SW_Pipes 1222_soil.shp'!$AE$2:$AR$1223,12,FALSE)</f>
        <v>Monacan loam</v>
      </c>
      <c r="BL26" t="str">
        <f>VLOOKUP($A26,'[1]SW_Pipes 1222_soil.shp'!$AE$2:$AR$1223,13,FALSE)</f>
        <v>C</v>
      </c>
      <c r="BM26">
        <f>VLOOKUP($A26,'[1]SW_Pipes 1222_soil.shp'!$AE$2:$AR$1223,14,FALSE)</f>
        <v>2</v>
      </c>
      <c r="BN26">
        <f>VLOOKUP(A26,[2]SW_Pipes1222_prec!$AE$2:$AO$1223, 11, FALSE)</f>
        <v>3.883</v>
      </c>
    </row>
    <row r="27" spans="1:66" x14ac:dyDescent="0.25">
      <c r="A27" s="2">
        <v>11089</v>
      </c>
      <c r="B27" s="2">
        <v>13536</v>
      </c>
      <c r="C27" s="2" t="s">
        <v>363</v>
      </c>
      <c r="D27" s="2" t="s">
        <v>21</v>
      </c>
      <c r="E27" s="2" t="s">
        <v>29</v>
      </c>
      <c r="F27" s="6">
        <f>VLOOKUP(A27&amp;B27,'input_raw cmsws'!$C$2:$D$1602,2,FALSE)</f>
        <v>43948.666666666664</v>
      </c>
      <c r="G27" s="2">
        <v>2.75</v>
      </c>
      <c r="H27" s="2"/>
      <c r="I27" s="2">
        <v>0</v>
      </c>
      <c r="J27" s="2"/>
      <c r="K27" s="3" t="s">
        <v>22</v>
      </c>
      <c r="L27" s="2"/>
      <c r="M27" s="2">
        <f>VLOOKUP(L27,'scoring schema 2'!$E$18:$F$29,2,FALSE)</f>
        <v>0</v>
      </c>
      <c r="N27" s="2"/>
      <c r="O27" s="2">
        <f>VLOOKUP(N27,'scoring schema 2'!$E$8:$F$13,2, FALSE)</f>
        <v>2</v>
      </c>
      <c r="P27" s="2">
        <v>0</v>
      </c>
      <c r="Q27" s="2">
        <v>1.3</v>
      </c>
      <c r="R27" s="2">
        <v>0.8</v>
      </c>
      <c r="S27" s="2">
        <v>1.04</v>
      </c>
      <c r="T27" s="2">
        <v>1</v>
      </c>
      <c r="U27" s="2">
        <v>10</v>
      </c>
      <c r="V27" s="2">
        <v>6.2000000000000011</v>
      </c>
      <c r="W27" s="2">
        <v>5.9</v>
      </c>
      <c r="X27" s="2">
        <v>36.580000000000005</v>
      </c>
      <c r="Y27" s="2">
        <v>4.24</v>
      </c>
      <c r="Z27" s="2">
        <v>3.8600000000000003</v>
      </c>
      <c r="AA27" s="2">
        <v>16.366400000000002</v>
      </c>
      <c r="AB27" s="2">
        <v>7594441</v>
      </c>
      <c r="AC27" s="2" t="s">
        <v>3032</v>
      </c>
      <c r="AD27" s="6">
        <v>39748</v>
      </c>
      <c r="AE27" s="2" t="s">
        <v>760</v>
      </c>
      <c r="AF27" s="2" t="s">
        <v>761</v>
      </c>
      <c r="AG27" s="2" t="s">
        <v>762</v>
      </c>
      <c r="AH27" s="2" t="s">
        <v>768</v>
      </c>
      <c r="AI27" s="2">
        <v>1.5</v>
      </c>
      <c r="AJ27" s="2">
        <v>0</v>
      </c>
      <c r="AK27" s="2">
        <v>0</v>
      </c>
      <c r="AL27" s="2">
        <v>0</v>
      </c>
      <c r="AM27" s="2">
        <v>18</v>
      </c>
      <c r="AN27" s="2">
        <v>0</v>
      </c>
      <c r="AO27" s="2" t="s">
        <v>762</v>
      </c>
      <c r="AP27" s="2" t="s">
        <v>763</v>
      </c>
      <c r="AQ27" s="2" t="s">
        <v>769</v>
      </c>
      <c r="AR27" s="2" t="s">
        <v>3033</v>
      </c>
      <c r="AS27" s="2">
        <v>7</v>
      </c>
      <c r="AT27" s="2">
        <v>578.29999999999995</v>
      </c>
      <c r="AU27" s="2">
        <v>585.29999999999995</v>
      </c>
      <c r="AV27" s="2" t="s">
        <v>765</v>
      </c>
      <c r="AW27" s="2" t="s">
        <v>3034</v>
      </c>
      <c r="AX27" s="2">
        <v>0</v>
      </c>
      <c r="AY27" s="2">
        <v>577</v>
      </c>
      <c r="AZ27" s="2">
        <v>577</v>
      </c>
      <c r="BA27" s="2" t="s">
        <v>765</v>
      </c>
      <c r="BB27" s="2">
        <v>0</v>
      </c>
      <c r="BC27" s="2">
        <v>1</v>
      </c>
      <c r="BD27" s="6">
        <v>37692</v>
      </c>
      <c r="BE27" s="18">
        <f t="shared" si="0"/>
        <v>17.129819758156508</v>
      </c>
      <c r="BF27" s="2" t="s">
        <v>767</v>
      </c>
      <c r="BG27" s="6">
        <v>43185</v>
      </c>
      <c r="BH27" s="2">
        <v>32.928543825106672</v>
      </c>
      <c r="BI27" t="str">
        <f>VLOOKUP($A27,'[1]SW_Pipes 1222_soil.shp'!$AE$2:$AR$1223,10,FALSE)</f>
        <v>113680</v>
      </c>
      <c r="BJ27" t="str">
        <f>VLOOKUP($A27,'[1]SW_Pipes 1222_soil.shp'!$AE$2:$AR$1223,11,FALSE)</f>
        <v>MeD</v>
      </c>
      <c r="BK27" t="str">
        <f>VLOOKUP($A27,'[1]SW_Pipes 1222_soil.shp'!$AE$2:$AR$1223,12,FALSE)</f>
        <v>Mecklenburg fine sandy loam, 8 to 15 percent slopes</v>
      </c>
      <c r="BL27" t="str">
        <f>VLOOKUP($A27,'[1]SW_Pipes 1222_soil.shp'!$AE$2:$AR$1223,13,FALSE)</f>
        <v>C</v>
      </c>
      <c r="BM27">
        <f>VLOOKUP($A27,'[1]SW_Pipes 1222_soil.shp'!$AE$2:$AR$1223,14,FALSE)</f>
        <v>2</v>
      </c>
      <c r="BN27">
        <f>VLOOKUP(A27,[2]SW_Pipes1222_prec!$AE$2:$AO$1223, 11, FALSE)</f>
        <v>3.7050000000000001</v>
      </c>
    </row>
    <row r="28" spans="1:66" x14ac:dyDescent="0.25">
      <c r="A28" s="2">
        <v>11274</v>
      </c>
      <c r="B28" s="2">
        <v>11106</v>
      </c>
      <c r="C28" s="2" t="s">
        <v>153</v>
      </c>
      <c r="D28" s="2" t="s">
        <v>21</v>
      </c>
      <c r="E28" s="2" t="s">
        <v>29</v>
      </c>
      <c r="F28" s="6">
        <f>VLOOKUP(A28&amp;B28,'input_raw cmsws'!$C$2:$D$1602,2,FALSE)</f>
        <v>43810.666666666664</v>
      </c>
      <c r="G28" s="2">
        <v>8.9</v>
      </c>
      <c r="H28" s="2" t="s">
        <v>23</v>
      </c>
      <c r="I28" s="2">
        <f>VLOOKUP(H28,'scoring schema'!$D$4:$E$9,2,FALSE)</f>
        <v>0</v>
      </c>
      <c r="J28" s="2" t="s">
        <v>22</v>
      </c>
      <c r="K28" s="2" t="s">
        <v>22</v>
      </c>
      <c r="L28" s="2" t="s">
        <v>115</v>
      </c>
      <c r="M28" s="2">
        <f>VLOOKUP(L28,'scoring schema 2'!$E$18:$F$29,2,FALSE)</f>
        <v>8</v>
      </c>
      <c r="N28" s="2" t="s">
        <v>33</v>
      </c>
      <c r="O28" s="2">
        <f>VLOOKUP(N28,'scoring schema 2'!$E$8:$F$13,2, FALSE)</f>
        <v>0</v>
      </c>
      <c r="P28" s="2">
        <v>10</v>
      </c>
      <c r="Q28" s="2">
        <v>0</v>
      </c>
      <c r="R28" s="2">
        <v>7.5</v>
      </c>
      <c r="S28" s="2">
        <v>0</v>
      </c>
      <c r="T28" s="2">
        <v>1</v>
      </c>
      <c r="U28" s="2">
        <v>0</v>
      </c>
      <c r="V28" s="2">
        <v>1.4000000000000001</v>
      </c>
      <c r="W28" s="2">
        <v>2.4000000000000004</v>
      </c>
      <c r="X28" s="2">
        <v>3.3600000000000008</v>
      </c>
      <c r="Y28" s="2">
        <v>0.84000000000000008</v>
      </c>
      <c r="Z28" s="2">
        <v>4.4400000000000004</v>
      </c>
      <c r="AA28" s="2">
        <v>3.7296000000000005</v>
      </c>
      <c r="AB28" s="2">
        <v>7690633</v>
      </c>
      <c r="AC28" s="2" t="s">
        <v>1247</v>
      </c>
      <c r="AD28" s="6">
        <v>39749</v>
      </c>
      <c r="AE28" s="2" t="s">
        <v>760</v>
      </c>
      <c r="AF28" s="2" t="s">
        <v>761</v>
      </c>
      <c r="AG28" s="2" t="s">
        <v>762</v>
      </c>
      <c r="AH28" s="2" t="s">
        <v>768</v>
      </c>
      <c r="AI28" s="2">
        <v>4</v>
      </c>
      <c r="AJ28" s="2">
        <v>0</v>
      </c>
      <c r="AK28" s="2">
        <v>0</v>
      </c>
      <c r="AL28" s="2">
        <v>0</v>
      </c>
      <c r="AM28" s="2">
        <v>48</v>
      </c>
      <c r="AN28" s="2">
        <v>0</v>
      </c>
      <c r="AO28" s="2" t="s">
        <v>762</v>
      </c>
      <c r="AP28" s="2" t="s">
        <v>763</v>
      </c>
      <c r="AQ28" s="2" t="s">
        <v>769</v>
      </c>
      <c r="AR28" s="2" t="s">
        <v>1248</v>
      </c>
      <c r="AS28" s="2">
        <v>8.49</v>
      </c>
      <c r="AT28" s="2">
        <v>721.51</v>
      </c>
      <c r="AU28" s="2">
        <v>730</v>
      </c>
      <c r="AV28" s="2" t="s">
        <v>765</v>
      </c>
      <c r="AW28" s="2" t="s">
        <v>1249</v>
      </c>
      <c r="AX28" s="2">
        <v>9</v>
      </c>
      <c r="AY28" s="2">
        <v>721</v>
      </c>
      <c r="AZ28" s="2">
        <v>730</v>
      </c>
      <c r="BA28" s="2" t="s">
        <v>765</v>
      </c>
      <c r="BB28" s="2">
        <v>1.2326200000000001E-2</v>
      </c>
      <c r="BC28" s="2">
        <v>1</v>
      </c>
      <c r="BD28" s="6">
        <v>37437</v>
      </c>
      <c r="BE28" s="18">
        <f t="shared" si="0"/>
        <v>17.450148300250962</v>
      </c>
      <c r="BF28" s="2" t="s">
        <v>767</v>
      </c>
      <c r="BG28" s="6">
        <v>44243</v>
      </c>
      <c r="BH28" s="2">
        <v>41.37529837446148</v>
      </c>
      <c r="BI28" t="str">
        <f>VLOOKUP($A28,'[1]SW_Pipes 1222_soil.shp'!$AE$2:$AR$1223,10,FALSE)</f>
        <v>113660</v>
      </c>
      <c r="BJ28" t="str">
        <f>VLOOKUP($A28,'[1]SW_Pipes 1222_soil.shp'!$AE$2:$AR$1223,11,FALSE)</f>
        <v>CuB</v>
      </c>
      <c r="BK28" t="str">
        <f>VLOOKUP($A28,'[1]SW_Pipes 1222_soil.shp'!$AE$2:$AR$1223,12,FALSE)</f>
        <v>Cecil-Urban land complex, 2 to 8 percent slopes</v>
      </c>
      <c r="BL28" t="str">
        <f>VLOOKUP($A28,'[1]SW_Pipes 1222_soil.shp'!$AE$2:$AR$1223,13,FALSE)</f>
        <v>B</v>
      </c>
      <c r="BM28">
        <f>VLOOKUP($A28,'[1]SW_Pipes 1222_soil.shp'!$AE$2:$AR$1223,14,FALSE)</f>
        <v>1</v>
      </c>
      <c r="BN28">
        <f>VLOOKUP(A28,[2]SW_Pipes1222_prec!$AE$2:$AO$1223, 11, FALSE)</f>
        <v>3.8050000000000002</v>
      </c>
    </row>
    <row r="29" spans="1:66" x14ac:dyDescent="0.25">
      <c r="A29" s="2">
        <v>11279</v>
      </c>
      <c r="B29" s="2">
        <v>11106</v>
      </c>
      <c r="C29" s="2" t="s">
        <v>153</v>
      </c>
      <c r="D29" s="2" t="s">
        <v>21</v>
      </c>
      <c r="E29" s="2" t="s">
        <v>29</v>
      </c>
      <c r="F29" s="6">
        <f>VLOOKUP(A29&amp;B29,'input_raw cmsws'!$C$2:$D$1602,2,FALSE)</f>
        <v>43810.666666666664</v>
      </c>
      <c r="G29" s="2">
        <v>9.3000000000000007</v>
      </c>
      <c r="H29" s="2" t="s">
        <v>23</v>
      </c>
      <c r="I29" s="2">
        <f>VLOOKUP(H29,'scoring schema'!$D$4:$E$9,2,FALSE)</f>
        <v>0</v>
      </c>
      <c r="J29" s="2" t="s">
        <v>22</v>
      </c>
      <c r="K29" s="2" t="s">
        <v>22</v>
      </c>
      <c r="L29" s="2" t="s">
        <v>115</v>
      </c>
      <c r="M29" s="2">
        <f>VLOOKUP(L29,'scoring schema 2'!$E$18:$F$29,2,FALSE)</f>
        <v>8</v>
      </c>
      <c r="N29" s="2" t="s">
        <v>33</v>
      </c>
      <c r="O29" s="2">
        <f>VLOOKUP(N29,'scoring schema 2'!$E$8:$F$13,2, FALSE)</f>
        <v>0</v>
      </c>
      <c r="P29" s="2">
        <v>10</v>
      </c>
      <c r="Q29" s="2">
        <v>0</v>
      </c>
      <c r="R29" s="2">
        <v>7.5</v>
      </c>
      <c r="S29" s="2">
        <v>0</v>
      </c>
      <c r="T29" s="2">
        <v>1</v>
      </c>
      <c r="U29" s="2">
        <v>10</v>
      </c>
      <c r="V29" s="2">
        <v>6.8000000000000007</v>
      </c>
      <c r="W29" s="2">
        <v>4.8000000000000007</v>
      </c>
      <c r="X29" s="2">
        <v>32.640000000000008</v>
      </c>
      <c r="Y29" s="2">
        <v>4.08</v>
      </c>
      <c r="Z29" s="2">
        <v>5.8800000000000008</v>
      </c>
      <c r="AA29" s="2">
        <v>23.990400000000005</v>
      </c>
      <c r="AB29" s="2">
        <v>7612776</v>
      </c>
      <c r="AC29" s="2" t="s">
        <v>3585</v>
      </c>
      <c r="AD29" s="6">
        <v>39750</v>
      </c>
      <c r="AE29" s="2" t="s">
        <v>760</v>
      </c>
      <c r="AF29" s="2" t="s">
        <v>761</v>
      </c>
      <c r="AG29" s="2" t="s">
        <v>762</v>
      </c>
      <c r="AH29" s="2" t="s">
        <v>768</v>
      </c>
      <c r="AI29" s="2">
        <v>4.5</v>
      </c>
      <c r="AJ29" s="2">
        <v>0</v>
      </c>
      <c r="AK29" s="2">
        <v>0</v>
      </c>
      <c r="AL29" s="2">
        <v>0</v>
      </c>
      <c r="AM29" s="2">
        <v>54</v>
      </c>
      <c r="AN29" s="2">
        <v>0</v>
      </c>
      <c r="AO29" s="2" t="s">
        <v>762</v>
      </c>
      <c r="AP29" s="2" t="s">
        <v>778</v>
      </c>
      <c r="AQ29" s="2" t="s">
        <v>781</v>
      </c>
      <c r="AR29" s="2" t="s">
        <v>1249</v>
      </c>
      <c r="AS29" s="2">
        <v>9.3000000000000007</v>
      </c>
      <c r="AT29" s="2">
        <v>720.7</v>
      </c>
      <c r="AU29" s="2">
        <v>730</v>
      </c>
      <c r="AV29" s="2" t="s">
        <v>765</v>
      </c>
      <c r="AW29" s="2" t="s">
        <v>3234</v>
      </c>
      <c r="AX29" s="2">
        <v>0</v>
      </c>
      <c r="AY29" s="2">
        <v>0</v>
      </c>
      <c r="AZ29" s="2">
        <v>725</v>
      </c>
      <c r="BA29" s="2" t="s">
        <v>772</v>
      </c>
      <c r="BB29" s="2">
        <v>0</v>
      </c>
      <c r="BC29" s="2">
        <v>1</v>
      </c>
      <c r="BD29" s="6">
        <v>37437</v>
      </c>
      <c r="BE29" s="18">
        <f t="shared" si="0"/>
        <v>17.450148300250962</v>
      </c>
      <c r="BF29" s="2" t="s">
        <v>767</v>
      </c>
      <c r="BG29" s="6">
        <v>44243</v>
      </c>
      <c r="BH29" s="2">
        <v>121.2174737032683</v>
      </c>
      <c r="BI29" t="str">
        <f>VLOOKUP($A29,'[1]SW_Pipes 1222_soil.shp'!$AE$2:$AR$1223,10,FALSE)</f>
        <v>113660</v>
      </c>
      <c r="BJ29" t="str">
        <f>VLOOKUP($A29,'[1]SW_Pipes 1222_soil.shp'!$AE$2:$AR$1223,11,FALSE)</f>
        <v>CuB</v>
      </c>
      <c r="BK29" t="str">
        <f>VLOOKUP($A29,'[1]SW_Pipes 1222_soil.shp'!$AE$2:$AR$1223,12,FALSE)</f>
        <v>Cecil-Urban land complex, 2 to 8 percent slopes</v>
      </c>
      <c r="BL29" t="str">
        <f>VLOOKUP($A29,'[1]SW_Pipes 1222_soil.shp'!$AE$2:$AR$1223,13,FALSE)</f>
        <v>B</v>
      </c>
      <c r="BM29">
        <f>VLOOKUP($A29,'[1]SW_Pipes 1222_soil.shp'!$AE$2:$AR$1223,14,FALSE)</f>
        <v>1</v>
      </c>
      <c r="BN29">
        <f>VLOOKUP(A29,[2]SW_Pipes1222_prec!$AE$2:$AO$1223, 11, FALSE)</f>
        <v>3.8050000000000002</v>
      </c>
    </row>
    <row r="30" spans="1:66" x14ac:dyDescent="0.25">
      <c r="A30" s="2">
        <v>11308</v>
      </c>
      <c r="B30" s="2">
        <v>10927</v>
      </c>
      <c r="C30" s="2" t="s">
        <v>287</v>
      </c>
      <c r="D30" s="2" t="s">
        <v>21</v>
      </c>
      <c r="E30" s="2" t="s">
        <v>29</v>
      </c>
      <c r="F30" s="6">
        <f>VLOOKUP(A30&amp;B30,'input_raw cmsws'!$C$2:$D$1602,2,FALSE)</f>
        <v>43607.666666666664</v>
      </c>
      <c r="G30" s="2">
        <v>12.5</v>
      </c>
      <c r="H30" s="2" t="s">
        <v>23</v>
      </c>
      <c r="I30" s="2">
        <f>VLOOKUP(H30,'scoring schema'!$D$4:$E$9,2,FALSE)</f>
        <v>0</v>
      </c>
      <c r="J30" s="2" t="s">
        <v>22</v>
      </c>
      <c r="K30" s="2" t="s">
        <v>22</v>
      </c>
      <c r="L30" s="2" t="s">
        <v>115</v>
      </c>
      <c r="M30" s="2">
        <f>VLOOKUP(L30,'scoring schema 2'!$E$18:$F$29,2,FALSE)</f>
        <v>8</v>
      </c>
      <c r="N30" s="2" t="s">
        <v>33</v>
      </c>
      <c r="O30" s="2">
        <f>VLOOKUP(N30,'scoring schema 2'!$E$8:$F$13,2, FALSE)</f>
        <v>0</v>
      </c>
      <c r="P30" s="2">
        <v>10</v>
      </c>
      <c r="Q30" s="2">
        <v>0</v>
      </c>
      <c r="R30" s="2">
        <v>8.6</v>
      </c>
      <c r="S30" s="2">
        <v>0</v>
      </c>
      <c r="T30" s="2">
        <v>1</v>
      </c>
      <c r="U30" s="2">
        <v>10</v>
      </c>
      <c r="V30" s="2">
        <v>8.4</v>
      </c>
      <c r="W30" s="2">
        <v>8.6</v>
      </c>
      <c r="X30" s="2">
        <v>72.239999999999995</v>
      </c>
      <c r="Y30" s="2">
        <v>5.04</v>
      </c>
      <c r="Z30" s="2">
        <v>8.6</v>
      </c>
      <c r="AA30" s="2">
        <v>43.344000000000001</v>
      </c>
      <c r="AB30" s="2">
        <v>7675909</v>
      </c>
      <c r="AC30" s="2" t="s">
        <v>4034</v>
      </c>
      <c r="AD30" s="6">
        <v>39751</v>
      </c>
      <c r="AE30" s="2" t="s">
        <v>760</v>
      </c>
      <c r="AF30" s="2" t="s">
        <v>761</v>
      </c>
      <c r="AG30" s="2" t="s">
        <v>839</v>
      </c>
      <c r="AH30" s="2" t="s">
        <v>768</v>
      </c>
      <c r="AI30" s="2">
        <v>9999</v>
      </c>
      <c r="AJ30" s="2">
        <v>7.5</v>
      </c>
      <c r="AK30" s="2">
        <v>0</v>
      </c>
      <c r="AL30" s="2">
        <v>0</v>
      </c>
      <c r="AM30" s="2">
        <v>84</v>
      </c>
      <c r="AN30" s="2">
        <v>0</v>
      </c>
      <c r="AO30" s="2" t="s">
        <v>762</v>
      </c>
      <c r="AP30" s="2" t="s">
        <v>778</v>
      </c>
      <c r="AQ30" s="2" t="s">
        <v>781</v>
      </c>
      <c r="AR30" s="2" t="s">
        <v>4035</v>
      </c>
      <c r="AS30" s="2">
        <v>7.6</v>
      </c>
      <c r="AT30" s="2">
        <v>591.5</v>
      </c>
      <c r="AU30" s="2">
        <v>591.5</v>
      </c>
      <c r="AV30" s="2" t="s">
        <v>765</v>
      </c>
      <c r="AW30" s="2" t="s">
        <v>4036</v>
      </c>
      <c r="AX30" s="2">
        <v>0</v>
      </c>
      <c r="AY30" s="2">
        <v>0</v>
      </c>
      <c r="AZ30" s="2">
        <v>590.79999999999995</v>
      </c>
      <c r="BA30" s="2" t="s">
        <v>765</v>
      </c>
      <c r="BB30" s="2">
        <v>0</v>
      </c>
      <c r="BC30" s="2">
        <v>1</v>
      </c>
      <c r="BD30" s="6">
        <v>36607</v>
      </c>
      <c r="BE30" s="18">
        <f t="shared" si="0"/>
        <v>19.166780743782791</v>
      </c>
      <c r="BF30" s="2" t="s">
        <v>767</v>
      </c>
      <c r="BG30" s="6">
        <v>44539</v>
      </c>
      <c r="BH30" s="2">
        <v>73.656267343259529</v>
      </c>
      <c r="BI30" t="str">
        <f>VLOOKUP($A30,'[1]SW_Pipes 1222_soil.shp'!$AE$2:$AR$1223,10,FALSE)</f>
        <v>113673</v>
      </c>
      <c r="BJ30" t="str">
        <f>VLOOKUP($A30,'[1]SW_Pipes 1222_soil.shp'!$AE$2:$AR$1223,11,FALSE)</f>
        <v>IrA</v>
      </c>
      <c r="BK30" t="str">
        <f>VLOOKUP($A30,'[1]SW_Pipes 1222_soil.shp'!$AE$2:$AR$1223,12,FALSE)</f>
        <v>Iredell fine sandy loam, 0 to 1 percent slopes</v>
      </c>
      <c r="BL30" t="str">
        <f>VLOOKUP($A30,'[1]SW_Pipes 1222_soil.shp'!$AE$2:$AR$1223,13,FALSE)</f>
        <v>C/D</v>
      </c>
      <c r="BM30">
        <f>VLOOKUP($A30,'[1]SW_Pipes 1222_soil.shp'!$AE$2:$AR$1223,14,FALSE)</f>
        <v>3</v>
      </c>
      <c r="BN30">
        <f>VLOOKUP(A30,[2]SW_Pipes1222_prec!$AE$2:$AO$1223, 11, FALSE)</f>
        <v>3.71</v>
      </c>
    </row>
    <row r="31" spans="1:66" x14ac:dyDescent="0.25">
      <c r="A31" s="2">
        <v>11384</v>
      </c>
      <c r="B31" s="2">
        <v>18564</v>
      </c>
      <c r="C31" s="2" t="s">
        <v>575</v>
      </c>
      <c r="D31" s="2" t="s">
        <v>164</v>
      </c>
      <c r="E31" s="2" t="s">
        <v>29</v>
      </c>
      <c r="F31" s="6">
        <f>VLOOKUP(A31&amp;B31,'input_raw cmsws'!$C$2:$D$1602,2,FALSE)</f>
        <v>44012.708333333336</v>
      </c>
      <c r="G31" s="2">
        <v>0.5</v>
      </c>
      <c r="H31" s="2" t="s">
        <v>32</v>
      </c>
      <c r="I31" s="2">
        <f>VLOOKUP(H31,'scoring schema'!$D$4:$E$9,2,FALSE)</f>
        <v>10</v>
      </c>
      <c r="J31" s="2" t="s">
        <v>29</v>
      </c>
      <c r="K31" s="2" t="s">
        <v>29</v>
      </c>
      <c r="L31" s="2" t="s">
        <v>145</v>
      </c>
      <c r="M31" s="2">
        <f>VLOOKUP(L31,'scoring schema 2'!$E$18:$F$29,2,FALSE)</f>
        <v>10</v>
      </c>
      <c r="N31" s="2" t="s">
        <v>40</v>
      </c>
      <c r="O31" s="2">
        <f>VLOOKUP(N31,'scoring schema 2'!$E$8:$F$13,2, FALSE)</f>
        <v>8</v>
      </c>
      <c r="P31" s="2">
        <v>10</v>
      </c>
      <c r="Q31" s="2">
        <v>8.6999999999999993</v>
      </c>
      <c r="R31" s="2">
        <v>6.8</v>
      </c>
      <c r="S31" s="2">
        <v>59.16</v>
      </c>
      <c r="T31" s="2">
        <v>1</v>
      </c>
      <c r="U31" s="2">
        <v>0</v>
      </c>
      <c r="V31" s="2">
        <v>1.8</v>
      </c>
      <c r="W31" s="2">
        <v>0.8</v>
      </c>
      <c r="X31" s="2">
        <v>1.4400000000000002</v>
      </c>
      <c r="Y31" s="2">
        <v>4.5600000000000005</v>
      </c>
      <c r="Z31" s="2">
        <v>3.2</v>
      </c>
      <c r="AA31" s="2">
        <v>14.592000000000002</v>
      </c>
      <c r="AB31" s="2">
        <v>7710772</v>
      </c>
      <c r="AC31" s="2" t="s">
        <v>2870</v>
      </c>
      <c r="AD31" s="6">
        <v>39752</v>
      </c>
      <c r="AE31" s="2" t="s">
        <v>760</v>
      </c>
      <c r="AF31" s="2" t="s">
        <v>761</v>
      </c>
      <c r="AG31" s="2" t="s">
        <v>762</v>
      </c>
      <c r="AH31" s="2" t="s">
        <v>768</v>
      </c>
      <c r="AI31" s="2">
        <v>1.5</v>
      </c>
      <c r="AJ31" s="2">
        <v>0</v>
      </c>
      <c r="AK31" s="2">
        <v>0</v>
      </c>
      <c r="AL31" s="2">
        <v>0</v>
      </c>
      <c r="AM31" s="2">
        <v>18</v>
      </c>
      <c r="AN31" s="2">
        <v>0</v>
      </c>
      <c r="AO31" s="2" t="s">
        <v>762</v>
      </c>
      <c r="AP31" s="2" t="s">
        <v>763</v>
      </c>
      <c r="AQ31" s="2" t="s">
        <v>769</v>
      </c>
      <c r="AR31" s="2" t="s">
        <v>2871</v>
      </c>
      <c r="AS31" s="2">
        <v>5</v>
      </c>
      <c r="AT31" s="2">
        <v>578</v>
      </c>
      <c r="AU31" s="2">
        <v>583</v>
      </c>
      <c r="AV31" s="2" t="s">
        <v>765</v>
      </c>
      <c r="AW31" s="2" t="s">
        <v>2872</v>
      </c>
      <c r="AX31" s="2">
        <v>0</v>
      </c>
      <c r="AY31" s="2">
        <v>577.5</v>
      </c>
      <c r="AZ31" s="2">
        <v>577.5</v>
      </c>
      <c r="BA31" s="2" t="s">
        <v>765</v>
      </c>
      <c r="BB31" s="2">
        <v>0</v>
      </c>
      <c r="BC31" s="2">
        <v>1</v>
      </c>
      <c r="BD31" s="6">
        <v>37692</v>
      </c>
      <c r="BE31" s="18">
        <f t="shared" si="0"/>
        <v>17.305156285649105</v>
      </c>
      <c r="BF31" s="2" t="s">
        <v>767</v>
      </c>
      <c r="BG31" s="6">
        <v>44258</v>
      </c>
      <c r="BH31" s="2">
        <v>12.91219226727735</v>
      </c>
      <c r="BI31" t="str">
        <f>VLOOKUP($A31,'[1]SW_Pipes 1222_soil.shp'!$AE$2:$AR$1223,10,FALSE)</f>
        <v>113680</v>
      </c>
      <c r="BJ31" t="str">
        <f>VLOOKUP($A31,'[1]SW_Pipes 1222_soil.shp'!$AE$2:$AR$1223,11,FALSE)</f>
        <v>MeD</v>
      </c>
      <c r="BK31" t="str">
        <f>VLOOKUP($A31,'[1]SW_Pipes 1222_soil.shp'!$AE$2:$AR$1223,12,FALSE)</f>
        <v>Mecklenburg fine sandy loam, 8 to 15 percent slopes</v>
      </c>
      <c r="BL31" t="str">
        <f>VLOOKUP($A31,'[1]SW_Pipes 1222_soil.shp'!$AE$2:$AR$1223,13,FALSE)</f>
        <v>C</v>
      </c>
      <c r="BM31">
        <f>VLOOKUP($A31,'[1]SW_Pipes 1222_soil.shp'!$AE$2:$AR$1223,14,FALSE)</f>
        <v>2</v>
      </c>
      <c r="BN31">
        <f>VLOOKUP(A31,[2]SW_Pipes1222_prec!$AE$2:$AO$1223, 11, FALSE)</f>
        <v>3.7050000000000001</v>
      </c>
    </row>
    <row r="32" spans="1:66" x14ac:dyDescent="0.25">
      <c r="A32" s="3">
        <v>11385</v>
      </c>
      <c r="B32" s="3">
        <v>18564</v>
      </c>
      <c r="C32" s="3" t="s">
        <v>575</v>
      </c>
      <c r="D32" s="3" t="s">
        <v>164</v>
      </c>
      <c r="E32" s="3" t="s">
        <v>29</v>
      </c>
      <c r="F32" s="6">
        <f>VLOOKUP(A32&amp;B32,'input_raw cmsws'!$C$2:$D$1602,2,FALSE)</f>
        <v>44012.708333333336</v>
      </c>
      <c r="G32" s="3">
        <v>0.5</v>
      </c>
      <c r="H32" s="3" t="s">
        <v>32</v>
      </c>
      <c r="I32" s="2">
        <f>VLOOKUP(H32,'scoring schema'!$D$4:$E$9,2,FALSE)</f>
        <v>10</v>
      </c>
      <c r="J32" s="3" t="s">
        <v>29</v>
      </c>
      <c r="K32" s="3" t="s">
        <v>29</v>
      </c>
      <c r="L32" s="3" t="s">
        <v>145</v>
      </c>
      <c r="M32" s="2">
        <f>VLOOKUP(L32,'scoring schema 2'!$E$18:$F$29,2,FALSE)</f>
        <v>10</v>
      </c>
      <c r="N32" s="3" t="s">
        <v>40</v>
      </c>
      <c r="O32" s="2">
        <f>VLOOKUP(N32,'scoring schema 2'!$E$8:$F$13,2, FALSE)</f>
        <v>8</v>
      </c>
      <c r="P32" s="3">
        <v>10</v>
      </c>
      <c r="Q32" s="3">
        <v>8.6999999999999993</v>
      </c>
      <c r="R32" s="3">
        <v>6.8</v>
      </c>
      <c r="S32" s="3">
        <v>59.16</v>
      </c>
      <c r="T32" s="3">
        <v>1</v>
      </c>
      <c r="U32" s="3">
        <v>0</v>
      </c>
      <c r="V32" s="3">
        <v>1.8</v>
      </c>
      <c r="W32" s="3">
        <v>0.8</v>
      </c>
      <c r="X32" s="3">
        <v>1.4400000000000002</v>
      </c>
      <c r="Y32" s="3">
        <v>4.5600000000000005</v>
      </c>
      <c r="Z32" s="3">
        <v>3.2</v>
      </c>
      <c r="AA32" s="3">
        <v>14.592000000000002</v>
      </c>
      <c r="AB32" s="3">
        <v>7690495</v>
      </c>
      <c r="AC32" s="3" t="s">
        <v>2867</v>
      </c>
      <c r="AD32" s="6">
        <v>39753</v>
      </c>
      <c r="AE32" s="3" t="s">
        <v>760</v>
      </c>
      <c r="AF32" s="3" t="s">
        <v>761</v>
      </c>
      <c r="AG32" s="3" t="s">
        <v>762</v>
      </c>
      <c r="AH32" s="3" t="s">
        <v>768</v>
      </c>
      <c r="AI32" s="3">
        <v>1</v>
      </c>
      <c r="AJ32" s="3">
        <v>0</v>
      </c>
      <c r="AK32" s="3">
        <v>0</v>
      </c>
      <c r="AL32" s="3">
        <v>0</v>
      </c>
      <c r="AM32" s="3">
        <v>12</v>
      </c>
      <c r="AN32" s="3">
        <v>0</v>
      </c>
      <c r="AO32" s="3" t="s">
        <v>762</v>
      </c>
      <c r="AP32" s="3" t="s">
        <v>763</v>
      </c>
      <c r="AQ32" s="3" t="s">
        <v>769</v>
      </c>
      <c r="AR32" s="3" t="s">
        <v>2868</v>
      </c>
      <c r="AS32" s="3">
        <v>3</v>
      </c>
      <c r="AT32" s="3">
        <v>623.20000000000005</v>
      </c>
      <c r="AU32" s="3">
        <v>626.20000000000005</v>
      </c>
      <c r="AV32" s="3" t="s">
        <v>765</v>
      </c>
      <c r="AW32" s="3" t="s">
        <v>2869</v>
      </c>
      <c r="AX32" s="3">
        <v>0</v>
      </c>
      <c r="AY32" s="3">
        <v>620</v>
      </c>
      <c r="AZ32" s="3">
        <v>0</v>
      </c>
      <c r="BA32" s="3" t="s">
        <v>765</v>
      </c>
      <c r="BB32" s="3">
        <v>0</v>
      </c>
      <c r="BC32" s="3">
        <v>1</v>
      </c>
      <c r="BD32" s="7">
        <v>37693</v>
      </c>
      <c r="BE32" s="18">
        <f t="shared" si="0"/>
        <v>17.302418434861973</v>
      </c>
      <c r="BF32" s="3" t="s">
        <v>767</v>
      </c>
      <c r="BG32" s="7">
        <v>43185</v>
      </c>
      <c r="BH32" s="3">
        <v>137.86718466085529</v>
      </c>
      <c r="BI32" t="str">
        <f>VLOOKUP($A32,'[1]SW_Pipes 1222_soil.shp'!$AE$2:$AR$1223,10,FALSE)</f>
        <v>113674</v>
      </c>
      <c r="BJ32" t="str">
        <f>VLOOKUP($A32,'[1]SW_Pipes 1222_soil.shp'!$AE$2:$AR$1223,11,FALSE)</f>
        <v>IrB</v>
      </c>
      <c r="BK32" t="str">
        <f>VLOOKUP($A32,'[1]SW_Pipes 1222_soil.shp'!$AE$2:$AR$1223,12,FALSE)</f>
        <v>Iredell fine sandy loam, 1 to 8 percent slopes</v>
      </c>
      <c r="BL32" t="str">
        <f>VLOOKUP($A32,'[1]SW_Pipes 1222_soil.shp'!$AE$2:$AR$1223,13,FALSE)</f>
        <v>C/D</v>
      </c>
      <c r="BM32">
        <f>VLOOKUP($A32,'[1]SW_Pipes 1222_soil.shp'!$AE$2:$AR$1223,14,FALSE)</f>
        <v>3</v>
      </c>
      <c r="BN32">
        <f>VLOOKUP(A32,[2]SW_Pipes1222_prec!$AE$2:$AO$1223, 11, FALSE)</f>
        <v>3.7069999999999999</v>
      </c>
    </row>
    <row r="33" spans="1:66" x14ac:dyDescent="0.25">
      <c r="A33" s="2">
        <v>11539</v>
      </c>
      <c r="B33" s="2">
        <v>12741</v>
      </c>
      <c r="C33" s="2" t="s">
        <v>175</v>
      </c>
      <c r="D33" s="2" t="s">
        <v>164</v>
      </c>
      <c r="E33" s="2" t="s">
        <v>29</v>
      </c>
      <c r="F33" s="6">
        <f>VLOOKUP(A33&amp;B33,'input_raw cmsws'!$C$2:$D$1602,2,FALSE)</f>
        <v>43872.666666666664</v>
      </c>
      <c r="G33" s="2">
        <v>1.5</v>
      </c>
      <c r="H33" s="2" t="s">
        <v>32</v>
      </c>
      <c r="I33" s="2">
        <f>VLOOKUP(H33,'scoring schema'!$D$4:$E$9,2,FALSE)</f>
        <v>10</v>
      </c>
      <c r="J33" s="2" t="s">
        <v>29</v>
      </c>
      <c r="K33" s="2" t="s">
        <v>29</v>
      </c>
      <c r="L33" s="2" t="s">
        <v>44</v>
      </c>
      <c r="M33" s="2">
        <f>VLOOKUP(L33,'scoring schema 2'!$E$18:$F$29,2,FALSE)</f>
        <v>4</v>
      </c>
      <c r="N33" s="2" t="s">
        <v>40</v>
      </c>
      <c r="O33" s="2">
        <f>VLOOKUP(N33,'scoring schema 2'!$E$8:$F$13,2, FALSE)</f>
        <v>8</v>
      </c>
      <c r="P33" s="2">
        <v>0</v>
      </c>
      <c r="Q33" s="2">
        <v>8.6999999999999993</v>
      </c>
      <c r="R33" s="2">
        <v>3.2</v>
      </c>
      <c r="S33" s="2">
        <v>27.84</v>
      </c>
      <c r="T33" s="2">
        <v>1</v>
      </c>
      <c r="U33" s="2">
        <v>0</v>
      </c>
      <c r="V33" s="2">
        <v>1.8</v>
      </c>
      <c r="W33" s="2">
        <v>1.4</v>
      </c>
      <c r="X33" s="2">
        <v>2.52</v>
      </c>
      <c r="Y33" s="2">
        <v>4.5600000000000005</v>
      </c>
      <c r="Z33" s="2">
        <v>2.12</v>
      </c>
      <c r="AA33" s="2">
        <v>9.6672000000000011</v>
      </c>
      <c r="AB33" s="2">
        <v>7565749</v>
      </c>
      <c r="AC33" s="2" t="s">
        <v>2263</v>
      </c>
      <c r="AD33" s="6">
        <v>39754</v>
      </c>
      <c r="AE33" s="2" t="s">
        <v>760</v>
      </c>
      <c r="AF33" s="2" t="s">
        <v>761</v>
      </c>
      <c r="AG33" s="2" t="s">
        <v>762</v>
      </c>
      <c r="AH33" s="2" t="s">
        <v>768</v>
      </c>
      <c r="AI33" s="2">
        <v>6</v>
      </c>
      <c r="AJ33" s="2">
        <v>0</v>
      </c>
      <c r="AK33" s="2">
        <v>0</v>
      </c>
      <c r="AL33" s="2">
        <v>0</v>
      </c>
      <c r="AM33" s="2">
        <v>72</v>
      </c>
      <c r="AN33" s="2">
        <v>0</v>
      </c>
      <c r="AO33" s="2" t="s">
        <v>762</v>
      </c>
      <c r="AP33" s="2" t="s">
        <v>778</v>
      </c>
      <c r="AQ33" s="2" t="s">
        <v>781</v>
      </c>
      <c r="AR33" s="2" t="s">
        <v>2264</v>
      </c>
      <c r="AS33" s="2">
        <v>17.100000000000001</v>
      </c>
      <c r="AT33" s="2">
        <v>599.9</v>
      </c>
      <c r="AU33" s="2">
        <v>617</v>
      </c>
      <c r="AV33" s="2" t="s">
        <v>765</v>
      </c>
      <c r="AW33" s="2" t="s">
        <v>2265</v>
      </c>
      <c r="AX33" s="2">
        <v>21.3</v>
      </c>
      <c r="AY33" s="2">
        <v>598.70000000000005</v>
      </c>
      <c r="AZ33" s="2">
        <v>620</v>
      </c>
      <c r="BA33" s="2" t="s">
        <v>765</v>
      </c>
      <c r="BB33" s="2">
        <v>1.769693E-2</v>
      </c>
      <c r="BC33" s="2">
        <v>1</v>
      </c>
      <c r="BD33" s="6">
        <v>32509</v>
      </c>
      <c r="BE33" s="18">
        <f t="shared" si="0"/>
        <v>31.11202372804015</v>
      </c>
      <c r="BF33" s="2" t="s">
        <v>767</v>
      </c>
      <c r="BG33" s="6">
        <v>44243</v>
      </c>
      <c r="BH33" s="2">
        <v>67.808362159079195</v>
      </c>
      <c r="BI33" t="str">
        <f>VLOOKUP($A33,'[1]SW_Pipes 1222_soil.shp'!$AE$2:$AR$1223,10,FALSE)</f>
        <v>113688</v>
      </c>
      <c r="BJ33" t="str">
        <f>VLOOKUP($A33,'[1]SW_Pipes 1222_soil.shp'!$AE$2:$AR$1223,11,FALSE)</f>
        <v>Ur</v>
      </c>
      <c r="BK33" t="str">
        <f>VLOOKUP($A33,'[1]SW_Pipes 1222_soil.shp'!$AE$2:$AR$1223,12,FALSE)</f>
        <v>Urban land</v>
      </c>
      <c r="BL33" t="str">
        <f>VLOOKUP($A33,'[1]SW_Pipes 1222_soil.shp'!$AE$2:$AR$1223,13,FALSE)</f>
        <v>N/A</v>
      </c>
      <c r="BM33">
        <f>VLOOKUP($A33,'[1]SW_Pipes 1222_soil.shp'!$AE$2:$AR$1223,14,FALSE)</f>
        <v>4</v>
      </c>
      <c r="BN33">
        <f>VLOOKUP(A33,[2]SW_Pipes1222_prec!$AE$2:$AO$1223, 11, FALSE)</f>
        <v>3.7189999999999999</v>
      </c>
    </row>
    <row r="34" spans="1:66" x14ac:dyDescent="0.25">
      <c r="A34" s="3">
        <v>11798</v>
      </c>
      <c r="B34" s="3">
        <v>21231</v>
      </c>
      <c r="C34" s="3" t="s">
        <v>470</v>
      </c>
      <c r="D34" s="3" t="s">
        <v>21</v>
      </c>
      <c r="E34" s="3" t="s">
        <v>29</v>
      </c>
      <c r="F34" s="6">
        <f>VLOOKUP(A34&amp;B34,'input_raw cmsws'!$C$2:$D$1602,2,FALSE)</f>
        <v>44209.708333333336</v>
      </c>
      <c r="G34" s="3">
        <v>3.5</v>
      </c>
      <c r="H34" s="3" t="s">
        <v>23</v>
      </c>
      <c r="I34" s="2">
        <f>VLOOKUP(H34,'scoring schema'!$D$4:$E$9,2,FALSE)</f>
        <v>0</v>
      </c>
      <c r="J34" s="3" t="s">
        <v>22</v>
      </c>
      <c r="K34" s="3" t="s">
        <v>22</v>
      </c>
      <c r="L34" s="3"/>
      <c r="M34" s="2">
        <f>VLOOKUP(L34,'scoring schema 2'!$E$18:$F$29,2,FALSE)</f>
        <v>0</v>
      </c>
      <c r="N34" s="3"/>
      <c r="O34" s="2">
        <f>VLOOKUP(N34,'scoring schema 2'!$E$8:$F$13,2, FALSE)</f>
        <v>2</v>
      </c>
      <c r="P34" s="3">
        <v>5</v>
      </c>
      <c r="Q34" s="3">
        <v>1.3</v>
      </c>
      <c r="R34" s="3">
        <v>1.55</v>
      </c>
      <c r="S34" s="3">
        <v>2.0150000000000001</v>
      </c>
      <c r="T34" s="3">
        <v>1</v>
      </c>
      <c r="U34" s="3">
        <v>5</v>
      </c>
      <c r="V34" s="3">
        <v>7.8000000000000007</v>
      </c>
      <c r="W34" s="3">
        <v>2.4500000000000002</v>
      </c>
      <c r="X34" s="3">
        <v>19.110000000000003</v>
      </c>
      <c r="Y34" s="3">
        <v>5.2000000000000011</v>
      </c>
      <c r="Z34" s="3">
        <v>2.09</v>
      </c>
      <c r="AA34" s="3">
        <v>10.868000000000002</v>
      </c>
      <c r="AB34" s="3">
        <v>7678510</v>
      </c>
      <c r="AC34" s="3" t="s">
        <v>2409</v>
      </c>
      <c r="AD34" s="6">
        <v>39755</v>
      </c>
      <c r="AE34" s="3" t="s">
        <v>760</v>
      </c>
      <c r="AF34" s="3" t="s">
        <v>761</v>
      </c>
      <c r="AG34" s="3" t="s">
        <v>762</v>
      </c>
      <c r="AH34" s="3" t="s">
        <v>768</v>
      </c>
      <c r="AI34" s="3">
        <v>1.25</v>
      </c>
      <c r="AJ34" s="3">
        <v>0</v>
      </c>
      <c r="AK34" s="3">
        <v>0</v>
      </c>
      <c r="AL34" s="3">
        <v>0</v>
      </c>
      <c r="AM34" s="3">
        <v>15</v>
      </c>
      <c r="AN34" s="3">
        <v>0</v>
      </c>
      <c r="AO34" s="3" t="s">
        <v>762</v>
      </c>
      <c r="AP34" s="3" t="s">
        <v>763</v>
      </c>
      <c r="AQ34" s="3" t="s">
        <v>769</v>
      </c>
      <c r="AR34" s="3" t="s">
        <v>2410</v>
      </c>
      <c r="AS34" s="3">
        <v>3.75</v>
      </c>
      <c r="AT34" s="3">
        <v>609.6</v>
      </c>
      <c r="AU34" s="3">
        <v>613.35</v>
      </c>
      <c r="AV34" s="3" t="s">
        <v>765</v>
      </c>
      <c r="AW34" s="3" t="s">
        <v>2411</v>
      </c>
      <c r="AX34" s="3">
        <v>0</v>
      </c>
      <c r="AY34" s="3">
        <v>608</v>
      </c>
      <c r="AZ34" s="3">
        <v>608</v>
      </c>
      <c r="BA34" s="3" t="s">
        <v>765</v>
      </c>
      <c r="BB34" s="3">
        <v>0</v>
      </c>
      <c r="BC34" s="3">
        <v>1</v>
      </c>
      <c r="BD34" s="7">
        <v>37203</v>
      </c>
      <c r="BE34" s="18">
        <f t="shared" si="0"/>
        <v>19.183321925621726</v>
      </c>
      <c r="BF34" s="3" t="s">
        <v>767</v>
      </c>
      <c r="BG34" s="7">
        <v>44243</v>
      </c>
      <c r="BH34" s="3">
        <v>118.5846727002545</v>
      </c>
      <c r="BI34" t="str">
        <f>VLOOKUP($A34,'[1]SW_Pipes 1222_soil.shp'!$AE$2:$AR$1223,10,FALSE)</f>
        <v>113693</v>
      </c>
      <c r="BJ34" t="str">
        <f>VLOOKUP($A34,'[1]SW_Pipes 1222_soil.shp'!$AE$2:$AR$1223,11,FALSE)</f>
        <v>WkD</v>
      </c>
      <c r="BK34" t="str">
        <f>VLOOKUP($A34,'[1]SW_Pipes 1222_soil.shp'!$AE$2:$AR$1223,12,FALSE)</f>
        <v>Wilkes loam, 8 to 15 percent slopes</v>
      </c>
      <c r="BL34" t="str">
        <f>VLOOKUP($A34,'[1]SW_Pipes 1222_soil.shp'!$AE$2:$AR$1223,13,FALSE)</f>
        <v>D</v>
      </c>
      <c r="BM34">
        <f>VLOOKUP($A34,'[1]SW_Pipes 1222_soil.shp'!$AE$2:$AR$1223,14,FALSE)</f>
        <v>4</v>
      </c>
      <c r="BN34">
        <f>VLOOKUP(A34,[2]SW_Pipes1222_prec!$AE$2:$AO$1223, 11, FALSE)</f>
        <v>3.6909999999999998</v>
      </c>
    </row>
    <row r="35" spans="1:66" x14ac:dyDescent="0.25">
      <c r="A35" s="2">
        <v>11986</v>
      </c>
      <c r="B35" s="2">
        <v>22239</v>
      </c>
      <c r="C35" s="2" t="s">
        <v>101</v>
      </c>
      <c r="D35" s="2" t="s">
        <v>21</v>
      </c>
      <c r="E35" s="2" t="s">
        <v>29</v>
      </c>
      <c r="F35" s="6">
        <f>VLOOKUP(A35&amp;B35,'input_raw cmsws'!$C$2:$D$1602,2,FALSE)</f>
        <v>44383.666666666664</v>
      </c>
      <c r="G35" s="2">
        <v>5</v>
      </c>
      <c r="H35" s="2" t="s">
        <v>23</v>
      </c>
      <c r="I35" s="2">
        <f>VLOOKUP(H35,'scoring schema'!$D$4:$E$9,2,FALSE)</f>
        <v>0</v>
      </c>
      <c r="J35" s="2" t="s">
        <v>22</v>
      </c>
      <c r="K35" s="2" t="s">
        <v>22</v>
      </c>
      <c r="L35" s="2"/>
      <c r="M35" s="2">
        <f>VLOOKUP(L35,'scoring schema 2'!$E$18:$F$29,2,FALSE)</f>
        <v>0</v>
      </c>
      <c r="N35" s="2"/>
      <c r="O35" s="2">
        <f>VLOOKUP(N35,'scoring schema 2'!$E$8:$F$13,2, FALSE)</f>
        <v>2</v>
      </c>
      <c r="P35" s="2">
        <v>10</v>
      </c>
      <c r="Q35" s="2">
        <v>1.3</v>
      </c>
      <c r="R35" s="2">
        <v>2.2999999999999998</v>
      </c>
      <c r="S35" s="2">
        <v>2.9899999999999998</v>
      </c>
      <c r="T35" s="2">
        <v>1</v>
      </c>
      <c r="U35" s="2">
        <v>0</v>
      </c>
      <c r="V35" s="2">
        <v>1.4000000000000001</v>
      </c>
      <c r="W35" s="2">
        <v>0.8</v>
      </c>
      <c r="X35" s="2">
        <v>1.1200000000000001</v>
      </c>
      <c r="Y35" s="2">
        <v>1.36</v>
      </c>
      <c r="Z35" s="2">
        <v>1.4</v>
      </c>
      <c r="AA35" s="2">
        <v>1.9039999999999999</v>
      </c>
      <c r="AB35" s="2">
        <v>7579338</v>
      </c>
      <c r="AC35" s="2" t="s">
        <v>966</v>
      </c>
      <c r="AD35" s="6">
        <v>39756</v>
      </c>
      <c r="AE35" s="2" t="s">
        <v>760</v>
      </c>
      <c r="AF35" s="2" t="s">
        <v>761</v>
      </c>
      <c r="AG35" s="2" t="s">
        <v>762</v>
      </c>
      <c r="AH35" s="2" t="s">
        <v>768</v>
      </c>
      <c r="AI35" s="2">
        <v>1.5</v>
      </c>
      <c r="AJ35" s="2">
        <v>0</v>
      </c>
      <c r="AK35" s="2">
        <v>0</v>
      </c>
      <c r="AL35" s="2">
        <v>0</v>
      </c>
      <c r="AM35" s="2">
        <v>18</v>
      </c>
      <c r="AN35" s="2">
        <v>0</v>
      </c>
      <c r="AO35" s="2" t="s">
        <v>762</v>
      </c>
      <c r="AP35" s="2" t="s">
        <v>763</v>
      </c>
      <c r="AQ35" s="2" t="s">
        <v>769</v>
      </c>
      <c r="AR35" s="2" t="s">
        <v>967</v>
      </c>
      <c r="AS35" s="2">
        <v>4.5</v>
      </c>
      <c r="AT35" s="2">
        <v>619.6</v>
      </c>
      <c r="AU35" s="2">
        <v>624.1</v>
      </c>
      <c r="AV35" s="2" t="s">
        <v>765</v>
      </c>
      <c r="AW35" s="2" t="s">
        <v>968</v>
      </c>
      <c r="AX35" s="2">
        <v>5.7</v>
      </c>
      <c r="AY35" s="2">
        <v>617.20000000000005</v>
      </c>
      <c r="AZ35" s="2">
        <v>622.9</v>
      </c>
      <c r="BA35" s="2" t="s">
        <v>765</v>
      </c>
      <c r="BB35" s="2">
        <v>0</v>
      </c>
      <c r="BC35" s="2">
        <v>1</v>
      </c>
      <c r="BD35" s="6">
        <v>37690</v>
      </c>
      <c r="BE35" s="18">
        <f t="shared" si="0"/>
        <v>18.326260552133235</v>
      </c>
      <c r="BF35" s="2" t="s">
        <v>767</v>
      </c>
      <c r="BG35" s="6">
        <v>44243</v>
      </c>
      <c r="BH35" s="2">
        <v>33.674863658819447</v>
      </c>
      <c r="BI35" t="str">
        <f>VLOOKUP($A35,'[1]SW_Pipes 1222_soil.shp'!$AE$2:$AR$1223,10,FALSE)</f>
        <v>113671</v>
      </c>
      <c r="BJ35" t="str">
        <f>VLOOKUP($A35,'[1]SW_Pipes 1222_soil.shp'!$AE$2:$AR$1223,11,FALSE)</f>
        <v>HeB</v>
      </c>
      <c r="BK35" t="str">
        <f>VLOOKUP($A35,'[1]SW_Pipes 1222_soil.shp'!$AE$2:$AR$1223,12,FALSE)</f>
        <v>Helena sandy loam, 2 to 8 percent slopes</v>
      </c>
      <c r="BL35" t="str">
        <f>VLOOKUP($A35,'[1]SW_Pipes 1222_soil.shp'!$AE$2:$AR$1223,13,FALSE)</f>
        <v>C</v>
      </c>
      <c r="BM35">
        <f>VLOOKUP($A35,'[1]SW_Pipes 1222_soil.shp'!$AE$2:$AR$1223,14,FALSE)</f>
        <v>2</v>
      </c>
      <c r="BN35">
        <f>VLOOKUP(A35,[2]SW_Pipes1222_prec!$AE$2:$AO$1223, 11, FALSE)</f>
        <v>3.8260000000000001</v>
      </c>
    </row>
    <row r="36" spans="1:66" x14ac:dyDescent="0.25">
      <c r="A36" s="2">
        <v>12129</v>
      </c>
      <c r="B36" s="2">
        <v>10932</v>
      </c>
      <c r="C36" s="2" t="s">
        <v>255</v>
      </c>
      <c r="D36" s="2" t="s">
        <v>26</v>
      </c>
      <c r="E36" s="2" t="s">
        <v>29</v>
      </c>
      <c r="F36" s="6">
        <f>VLOOKUP(A36&amp;B36,'input_raw cmsws'!$C$2:$D$1602,2,FALSE)</f>
        <v>43600.666666666664</v>
      </c>
      <c r="G36" s="2">
        <v>8.5</v>
      </c>
      <c r="H36" s="2" t="s">
        <v>23</v>
      </c>
      <c r="I36" s="2">
        <f>VLOOKUP(H36,'scoring schema'!$D$4:$E$9,2,FALSE)</f>
        <v>0</v>
      </c>
      <c r="J36" s="2" t="s">
        <v>22</v>
      </c>
      <c r="K36" s="2" t="s">
        <v>22</v>
      </c>
      <c r="L36" s="2" t="s">
        <v>174</v>
      </c>
      <c r="M36" s="2">
        <f>VLOOKUP(L36,'scoring schema 2'!$E$18:$F$29,2,FALSE)</f>
        <v>8</v>
      </c>
      <c r="N36" s="2" t="s">
        <v>33</v>
      </c>
      <c r="O36" s="2">
        <f>VLOOKUP(N36,'scoring schema 2'!$E$8:$F$13,2, FALSE)</f>
        <v>0</v>
      </c>
      <c r="P36" s="2">
        <v>10</v>
      </c>
      <c r="Q36" s="2">
        <v>0</v>
      </c>
      <c r="R36" s="2">
        <v>8.1</v>
      </c>
      <c r="S36" s="2">
        <v>0</v>
      </c>
      <c r="T36" s="2">
        <v>1</v>
      </c>
      <c r="U36" s="2">
        <v>10</v>
      </c>
      <c r="V36" s="2">
        <v>5.4</v>
      </c>
      <c r="W36" s="2">
        <v>5.4</v>
      </c>
      <c r="X36" s="2">
        <v>29.160000000000004</v>
      </c>
      <c r="Y36" s="2">
        <v>3.24</v>
      </c>
      <c r="Z36" s="2">
        <v>6.48</v>
      </c>
      <c r="AA36" s="2">
        <v>20.995200000000004</v>
      </c>
      <c r="AB36" s="2">
        <v>7614231</v>
      </c>
      <c r="AC36" s="2" t="s">
        <v>3441</v>
      </c>
      <c r="AD36" s="6">
        <v>39757</v>
      </c>
      <c r="AE36" s="2" t="s">
        <v>760</v>
      </c>
      <c r="AF36" s="2" t="s">
        <v>761</v>
      </c>
      <c r="AG36" s="2" t="s">
        <v>762</v>
      </c>
      <c r="AH36" s="2" t="s">
        <v>768</v>
      </c>
      <c r="AI36" s="2">
        <v>1.25</v>
      </c>
      <c r="AJ36" s="2">
        <v>0</v>
      </c>
      <c r="AK36" s="2">
        <v>0</v>
      </c>
      <c r="AL36" s="2">
        <v>0</v>
      </c>
      <c r="AM36" s="2">
        <v>15</v>
      </c>
      <c r="AN36" s="2">
        <v>0</v>
      </c>
      <c r="AO36" s="2" t="s">
        <v>762</v>
      </c>
      <c r="AP36" s="2" t="s">
        <v>763</v>
      </c>
      <c r="AQ36" s="2" t="s">
        <v>769</v>
      </c>
      <c r="AR36" s="2" t="s">
        <v>3442</v>
      </c>
      <c r="AS36" s="2">
        <v>3.5</v>
      </c>
      <c r="AT36" s="2">
        <v>645.29999999999995</v>
      </c>
      <c r="AU36" s="2">
        <v>648.79999999999995</v>
      </c>
      <c r="AV36" s="2" t="s">
        <v>765</v>
      </c>
      <c r="AW36" s="2" t="s">
        <v>2919</v>
      </c>
      <c r="AX36" s="2">
        <v>5.78</v>
      </c>
      <c r="AY36" s="2">
        <v>643.5</v>
      </c>
      <c r="AZ36" s="2">
        <v>649.28</v>
      </c>
      <c r="BA36" s="2" t="s">
        <v>765</v>
      </c>
      <c r="BB36" s="2">
        <v>0</v>
      </c>
      <c r="BC36" s="2">
        <v>1</v>
      </c>
      <c r="BD36" s="6">
        <v>37851</v>
      </c>
      <c r="BE36" s="18">
        <f t="shared" si="0"/>
        <v>15.741729409080532</v>
      </c>
      <c r="BF36" s="2" t="s">
        <v>767</v>
      </c>
      <c r="BG36" s="6">
        <v>43185</v>
      </c>
      <c r="BH36" s="2">
        <v>75.001346154868429</v>
      </c>
      <c r="BI36" t="str">
        <f>VLOOKUP($A36,'[1]SW_Pipes 1222_soil.shp'!$AE$2:$AR$1223,10,FALSE)</f>
        <v>113659</v>
      </c>
      <c r="BJ36" t="str">
        <f>VLOOKUP($A36,'[1]SW_Pipes 1222_soil.shp'!$AE$2:$AR$1223,11,FALSE)</f>
        <v>CeD2</v>
      </c>
      <c r="BK36" t="str">
        <f>VLOOKUP($A36,'[1]SW_Pipes 1222_soil.shp'!$AE$2:$AR$1223,12,FALSE)</f>
        <v>Cecil sandy clay loam, 8 to 15 percent slopes, eroded</v>
      </c>
      <c r="BL36" t="str">
        <f>VLOOKUP($A36,'[1]SW_Pipes 1222_soil.shp'!$AE$2:$AR$1223,13,FALSE)</f>
        <v>B</v>
      </c>
      <c r="BM36">
        <f>VLOOKUP($A36,'[1]SW_Pipes 1222_soil.shp'!$AE$2:$AR$1223,14,FALSE)</f>
        <v>1</v>
      </c>
      <c r="BN36">
        <f>VLOOKUP(A36,[2]SW_Pipes1222_prec!$AE$2:$AO$1223, 11, FALSE)</f>
        <v>3.8220000000000001</v>
      </c>
    </row>
    <row r="37" spans="1:66" x14ac:dyDescent="0.25">
      <c r="A37" s="3">
        <v>12332</v>
      </c>
      <c r="B37" s="3">
        <v>18911</v>
      </c>
      <c r="C37" s="3" t="s">
        <v>685</v>
      </c>
      <c r="D37" s="3" t="s">
        <v>21</v>
      </c>
      <c r="E37" s="3" t="s">
        <v>29</v>
      </c>
      <c r="F37" s="6">
        <f>VLOOKUP(A37&amp;B37,'input_raw cmsws'!$C$2:$D$1602,2,FALSE)</f>
        <v>44033.666666666664</v>
      </c>
      <c r="G37" s="3">
        <v>12</v>
      </c>
      <c r="H37" s="3"/>
      <c r="I37" s="2">
        <v>0</v>
      </c>
      <c r="J37" s="3"/>
      <c r="K37" s="3" t="s">
        <v>22</v>
      </c>
      <c r="L37" s="3"/>
      <c r="M37" s="2">
        <f>VLOOKUP(L37,'scoring schema 2'!$E$18:$F$29,2,FALSE)</f>
        <v>0</v>
      </c>
      <c r="N37" s="3"/>
      <c r="O37" s="2">
        <f>VLOOKUP(N37,'scoring schema 2'!$E$8:$F$13,2, FALSE)</f>
        <v>2</v>
      </c>
      <c r="P37" s="3">
        <v>0</v>
      </c>
      <c r="Q37" s="3">
        <v>1.3</v>
      </c>
      <c r="R37" s="3">
        <v>2.4000000000000004</v>
      </c>
      <c r="S37" s="3">
        <v>3.1200000000000006</v>
      </c>
      <c r="T37" s="3">
        <v>1</v>
      </c>
      <c r="U37" s="3">
        <v>10</v>
      </c>
      <c r="V37" s="3">
        <v>7.8000000000000007</v>
      </c>
      <c r="W37" s="3">
        <v>6.6000000000000005</v>
      </c>
      <c r="X37" s="3">
        <v>51.480000000000011</v>
      </c>
      <c r="Y37" s="3">
        <v>5.2000000000000011</v>
      </c>
      <c r="Z37" s="3">
        <v>4.92</v>
      </c>
      <c r="AA37" s="3">
        <v>25.584000000000003</v>
      </c>
      <c r="AB37" s="3">
        <v>7552666</v>
      </c>
      <c r="AC37" s="3" t="s">
        <v>3645</v>
      </c>
      <c r="AD37" s="6">
        <v>39758</v>
      </c>
      <c r="AE37" s="3" t="s">
        <v>760</v>
      </c>
      <c r="AF37" s="3" t="s">
        <v>761</v>
      </c>
      <c r="AG37" s="3" t="s">
        <v>762</v>
      </c>
      <c r="AH37" s="3" t="s">
        <v>768</v>
      </c>
      <c r="AI37" s="3">
        <v>4</v>
      </c>
      <c r="AJ37" s="3">
        <v>0</v>
      </c>
      <c r="AK37" s="3">
        <v>0</v>
      </c>
      <c r="AL37" s="3">
        <v>0</v>
      </c>
      <c r="AM37" s="3">
        <v>48</v>
      </c>
      <c r="AN37" s="3">
        <v>0</v>
      </c>
      <c r="AO37" s="3" t="s">
        <v>762</v>
      </c>
      <c r="AP37" s="3" t="s">
        <v>763</v>
      </c>
      <c r="AQ37" s="3" t="s">
        <v>769</v>
      </c>
      <c r="AR37" s="3" t="s">
        <v>3646</v>
      </c>
      <c r="AS37" s="3">
        <v>13.7</v>
      </c>
      <c r="AT37" s="3">
        <v>685.2</v>
      </c>
      <c r="AU37" s="3">
        <v>698.9</v>
      </c>
      <c r="AV37" s="3" t="s">
        <v>765</v>
      </c>
      <c r="AW37" s="3" t="s">
        <v>3647</v>
      </c>
      <c r="AX37" s="3">
        <v>13.3</v>
      </c>
      <c r="AY37" s="3">
        <v>681.7</v>
      </c>
      <c r="AZ37" s="3">
        <v>695</v>
      </c>
      <c r="BA37" s="3" t="s">
        <v>765</v>
      </c>
      <c r="BB37" s="3">
        <v>0</v>
      </c>
      <c r="BC37" s="3">
        <v>1</v>
      </c>
      <c r="BD37" s="7">
        <v>32143</v>
      </c>
      <c r="BE37" s="18">
        <f t="shared" si="0"/>
        <v>32.554871092858768</v>
      </c>
      <c r="BF37" s="3" t="s">
        <v>767</v>
      </c>
      <c r="BG37" s="7">
        <v>43185</v>
      </c>
      <c r="BH37" s="3">
        <v>144.4267171024668</v>
      </c>
      <c r="BI37" t="str">
        <f>VLOOKUP($A37,'[1]SW_Pipes 1222_soil.shp'!$AE$2:$AR$1223,10,FALSE)</f>
        <v>113694</v>
      </c>
      <c r="BJ37" t="str">
        <f>VLOOKUP($A37,'[1]SW_Pipes 1222_soil.shp'!$AE$2:$AR$1223,11,FALSE)</f>
        <v>WkE</v>
      </c>
      <c r="BK37" t="str">
        <f>VLOOKUP($A37,'[1]SW_Pipes 1222_soil.shp'!$AE$2:$AR$1223,12,FALSE)</f>
        <v>Wilkes loam, 15 to 25 percent slopes</v>
      </c>
      <c r="BL37" t="str">
        <f>VLOOKUP($A37,'[1]SW_Pipes 1222_soil.shp'!$AE$2:$AR$1223,13,FALSE)</f>
        <v>D</v>
      </c>
      <c r="BM37">
        <f>VLOOKUP($A37,'[1]SW_Pipes 1222_soil.shp'!$AE$2:$AR$1223,14,FALSE)</f>
        <v>4</v>
      </c>
      <c r="BN37">
        <f>VLOOKUP(A37,[2]SW_Pipes1222_prec!$AE$2:$AO$1223, 11, FALSE)</f>
        <v>3.84</v>
      </c>
    </row>
    <row r="38" spans="1:66" x14ac:dyDescent="0.25">
      <c r="A38" s="2">
        <v>12581</v>
      </c>
      <c r="B38" s="2">
        <v>12017</v>
      </c>
      <c r="C38" s="2" t="s">
        <v>253</v>
      </c>
      <c r="D38" s="2" t="s">
        <v>21</v>
      </c>
      <c r="E38" s="2" t="s">
        <v>29</v>
      </c>
      <c r="F38" s="6">
        <f>VLOOKUP(A38&amp;B38,'input_raw cmsws'!$C$2:$D$1602,2,FALSE)</f>
        <v>43817.708333333336</v>
      </c>
      <c r="G38" s="2">
        <v>5.3</v>
      </c>
      <c r="H38" s="2" t="s">
        <v>23</v>
      </c>
      <c r="I38" s="2">
        <f>VLOOKUP(H38,'scoring schema'!$D$4:$E$9,2,FALSE)</f>
        <v>0</v>
      </c>
      <c r="J38" s="2" t="s">
        <v>22</v>
      </c>
      <c r="K38" s="2" t="s">
        <v>22</v>
      </c>
      <c r="L38" s="2"/>
      <c r="M38" s="2">
        <f>VLOOKUP(L38,'scoring schema 2'!$E$18:$F$29,2,FALSE)</f>
        <v>0</v>
      </c>
      <c r="N38" s="2"/>
      <c r="O38" s="2">
        <f>VLOOKUP(N38,'scoring schema 2'!$E$8:$F$13,2, FALSE)</f>
        <v>2</v>
      </c>
      <c r="P38" s="2">
        <v>10</v>
      </c>
      <c r="Q38" s="2">
        <v>1.3</v>
      </c>
      <c r="R38" s="2">
        <v>2.2999999999999998</v>
      </c>
      <c r="S38" s="2">
        <v>2.9899999999999998</v>
      </c>
      <c r="T38" s="2">
        <v>1</v>
      </c>
      <c r="U38" s="2">
        <v>10</v>
      </c>
      <c r="V38" s="2">
        <v>1.4000000000000001</v>
      </c>
      <c r="W38" s="2">
        <v>5</v>
      </c>
      <c r="X38" s="2">
        <v>7.0000000000000009</v>
      </c>
      <c r="Y38" s="2">
        <v>1.36</v>
      </c>
      <c r="Z38" s="2">
        <v>3.92</v>
      </c>
      <c r="AA38" s="2">
        <v>5.3311999999999999</v>
      </c>
      <c r="AB38" s="2">
        <v>7623669</v>
      </c>
      <c r="AC38" s="2" t="s">
        <v>1496</v>
      </c>
      <c r="AD38" s="6">
        <v>39759</v>
      </c>
      <c r="AE38" s="2" t="s">
        <v>760</v>
      </c>
      <c r="AF38" s="2" t="s">
        <v>761</v>
      </c>
      <c r="AG38" s="2" t="s">
        <v>762</v>
      </c>
      <c r="AH38" s="2" t="s">
        <v>768</v>
      </c>
      <c r="AI38" s="2">
        <v>1.25</v>
      </c>
      <c r="AJ38" s="2">
        <v>0</v>
      </c>
      <c r="AK38" s="2">
        <v>0</v>
      </c>
      <c r="AL38" s="2">
        <v>0</v>
      </c>
      <c r="AM38" s="2">
        <v>15</v>
      </c>
      <c r="AN38" s="2">
        <v>0</v>
      </c>
      <c r="AO38" s="2" t="s">
        <v>762</v>
      </c>
      <c r="AP38" s="2" t="s">
        <v>763</v>
      </c>
      <c r="AQ38" s="2" t="s">
        <v>769</v>
      </c>
      <c r="AR38" s="2" t="s">
        <v>1497</v>
      </c>
      <c r="AS38" s="2">
        <v>5.67</v>
      </c>
      <c r="AT38" s="2">
        <v>654.33000000000004</v>
      </c>
      <c r="AU38" s="2">
        <v>660</v>
      </c>
      <c r="AV38" s="2" t="s">
        <v>765</v>
      </c>
      <c r="AW38" s="2" t="s">
        <v>766</v>
      </c>
      <c r="AX38" s="2">
        <v>4.2</v>
      </c>
      <c r="AY38" s="2">
        <v>653.79999999999995</v>
      </c>
      <c r="AZ38" s="2">
        <v>658</v>
      </c>
      <c r="BA38" s="2" t="s">
        <v>765</v>
      </c>
      <c r="BB38" s="2">
        <v>5.1053299999999999E-3</v>
      </c>
      <c r="BC38" s="2">
        <v>1</v>
      </c>
      <c r="BD38" s="6">
        <v>37694</v>
      </c>
      <c r="BE38" s="18">
        <f t="shared" si="0"/>
        <v>16.765799680584081</v>
      </c>
      <c r="BF38" s="2" t="s">
        <v>767</v>
      </c>
      <c r="BG38" s="6">
        <v>43698</v>
      </c>
      <c r="BH38" s="2">
        <v>103.8131112971203</v>
      </c>
      <c r="BI38" t="str">
        <f>VLOOKUP($A38,'[1]SW_Pipes 1222_soil.shp'!$AE$2:$AR$1223,10,FALSE)</f>
        <v>113683</v>
      </c>
      <c r="BJ38" t="str">
        <f>VLOOKUP($A38,'[1]SW_Pipes 1222_soil.shp'!$AE$2:$AR$1223,11,FALSE)</f>
        <v>PaE</v>
      </c>
      <c r="BK38" t="str">
        <f>VLOOKUP($A38,'[1]SW_Pipes 1222_soil.shp'!$AE$2:$AR$1223,12,FALSE)</f>
        <v>Pacolet sandy loam, 15 to 25 percent slopes</v>
      </c>
      <c r="BL38" t="str">
        <f>VLOOKUP($A38,'[1]SW_Pipes 1222_soil.shp'!$AE$2:$AR$1223,13,FALSE)</f>
        <v>B</v>
      </c>
      <c r="BM38">
        <f>VLOOKUP($A38,'[1]SW_Pipes 1222_soil.shp'!$AE$2:$AR$1223,14,FALSE)</f>
        <v>1</v>
      </c>
      <c r="BN38">
        <f>VLOOKUP(A38,[2]SW_Pipes1222_prec!$AE$2:$AO$1223, 11, FALSE)</f>
        <v>3.7109999999999999</v>
      </c>
    </row>
    <row r="39" spans="1:66" x14ac:dyDescent="0.25">
      <c r="A39" s="2">
        <v>12625</v>
      </c>
      <c r="B39" s="2">
        <v>12107</v>
      </c>
      <c r="C39" s="2" t="s">
        <v>92</v>
      </c>
      <c r="D39" s="2" t="s">
        <v>21</v>
      </c>
      <c r="E39" s="2" t="s">
        <v>29</v>
      </c>
      <c r="F39" s="6">
        <f>VLOOKUP(A39&amp;B39,'input_raw cmsws'!$C$2:$D$1602,2,FALSE)</f>
        <v>43817.708333333336</v>
      </c>
      <c r="G39" s="2">
        <v>5.5</v>
      </c>
      <c r="H39" s="2" t="s">
        <v>23</v>
      </c>
      <c r="I39" s="2">
        <f>VLOOKUP(H39,'scoring schema'!$D$4:$E$9,2,FALSE)</f>
        <v>0</v>
      </c>
      <c r="J39" s="2" t="s">
        <v>22</v>
      </c>
      <c r="K39" s="2" t="s">
        <v>22</v>
      </c>
      <c r="L39" s="2"/>
      <c r="M39" s="2">
        <f>VLOOKUP(L39,'scoring schema 2'!$E$18:$F$29,2,FALSE)</f>
        <v>0</v>
      </c>
      <c r="N39" s="2"/>
      <c r="O39" s="2">
        <f>VLOOKUP(N39,'scoring schema 2'!$E$8:$F$13,2, FALSE)</f>
        <v>2</v>
      </c>
      <c r="P39" s="2">
        <v>10</v>
      </c>
      <c r="Q39" s="2">
        <v>1.3</v>
      </c>
      <c r="R39" s="2">
        <v>2.2999999999999998</v>
      </c>
      <c r="S39" s="2">
        <v>2.9899999999999998</v>
      </c>
      <c r="T39" s="2">
        <v>1</v>
      </c>
      <c r="U39" s="2">
        <v>0</v>
      </c>
      <c r="V39" s="2">
        <v>1.4000000000000001</v>
      </c>
      <c r="W39" s="2">
        <v>0.8</v>
      </c>
      <c r="X39" s="2">
        <v>1.1200000000000001</v>
      </c>
      <c r="Y39" s="2">
        <v>1.36</v>
      </c>
      <c r="Z39" s="2">
        <v>1.4</v>
      </c>
      <c r="AA39" s="2">
        <v>1.9039999999999999</v>
      </c>
      <c r="AB39" s="2">
        <v>7585838</v>
      </c>
      <c r="AC39" s="2" t="s">
        <v>944</v>
      </c>
      <c r="AD39" s="6">
        <v>39760</v>
      </c>
      <c r="AE39" s="2" t="s">
        <v>760</v>
      </c>
      <c r="AF39" s="2" t="s">
        <v>761</v>
      </c>
      <c r="AG39" s="2" t="s">
        <v>762</v>
      </c>
      <c r="AH39" s="2" t="s">
        <v>768</v>
      </c>
      <c r="AI39" s="2">
        <v>1.25</v>
      </c>
      <c r="AJ39" s="2">
        <v>0</v>
      </c>
      <c r="AK39" s="2">
        <v>0</v>
      </c>
      <c r="AL39" s="2">
        <v>0</v>
      </c>
      <c r="AM39" s="2">
        <v>15</v>
      </c>
      <c r="AN39" s="2">
        <v>0</v>
      </c>
      <c r="AO39" s="2" t="s">
        <v>762</v>
      </c>
      <c r="AP39" s="2" t="s">
        <v>763</v>
      </c>
      <c r="AQ39" s="2" t="s">
        <v>769</v>
      </c>
      <c r="AR39" s="2" t="s">
        <v>766</v>
      </c>
      <c r="AS39" s="2">
        <v>5.5</v>
      </c>
      <c r="AT39" s="2">
        <v>652.5</v>
      </c>
      <c r="AU39" s="2">
        <v>658</v>
      </c>
      <c r="AV39" s="2" t="s">
        <v>765</v>
      </c>
      <c r="AW39" s="2" t="s">
        <v>945</v>
      </c>
      <c r="AX39" s="2">
        <v>7</v>
      </c>
      <c r="AY39" s="2">
        <v>651</v>
      </c>
      <c r="AZ39" s="2">
        <v>658</v>
      </c>
      <c r="BA39" s="2" t="s">
        <v>765</v>
      </c>
      <c r="BB39" s="2">
        <v>5.8167900000000002E-2</v>
      </c>
      <c r="BC39" s="2">
        <v>1</v>
      </c>
      <c r="BD39" s="6">
        <v>37694</v>
      </c>
      <c r="BE39" s="18">
        <f t="shared" ref="BE39:BE70" si="1">(F39-BD39)/365.25</f>
        <v>16.765799680584081</v>
      </c>
      <c r="BF39" s="2" t="s">
        <v>767</v>
      </c>
      <c r="BG39" s="6">
        <v>43698</v>
      </c>
      <c r="BH39" s="2">
        <v>25.787420896790788</v>
      </c>
      <c r="BI39" t="str">
        <f>VLOOKUP($A39,'[1]SW_Pipes 1222_soil.shp'!$AE$2:$AR$1223,10,FALSE)</f>
        <v>113683</v>
      </c>
      <c r="BJ39" t="str">
        <f>VLOOKUP($A39,'[1]SW_Pipes 1222_soil.shp'!$AE$2:$AR$1223,11,FALSE)</f>
        <v>PaE</v>
      </c>
      <c r="BK39" t="str">
        <f>VLOOKUP($A39,'[1]SW_Pipes 1222_soil.shp'!$AE$2:$AR$1223,12,FALSE)</f>
        <v>Pacolet sandy loam, 15 to 25 percent slopes</v>
      </c>
      <c r="BL39" t="str">
        <f>VLOOKUP($A39,'[1]SW_Pipes 1222_soil.shp'!$AE$2:$AR$1223,13,FALSE)</f>
        <v>B</v>
      </c>
      <c r="BM39">
        <f>VLOOKUP($A39,'[1]SW_Pipes 1222_soil.shp'!$AE$2:$AR$1223,14,FALSE)</f>
        <v>1</v>
      </c>
      <c r="BN39">
        <f>VLOOKUP(A39,[2]SW_Pipes1222_prec!$AE$2:$AO$1223, 11, FALSE)</f>
        <v>3.7109999999999999</v>
      </c>
    </row>
    <row r="40" spans="1:66" x14ac:dyDescent="0.25">
      <c r="A40" s="2">
        <v>12676</v>
      </c>
      <c r="B40" s="2">
        <v>13391</v>
      </c>
      <c r="C40" s="2" t="s">
        <v>126</v>
      </c>
      <c r="D40" s="2" t="s">
        <v>26</v>
      </c>
      <c r="E40" s="2" t="s">
        <v>29</v>
      </c>
      <c r="F40" s="6">
        <f>VLOOKUP(A40&amp;B40,'input_raw cmsws'!$C$2:$D$1602,2,FALSE)</f>
        <v>43923.666666666664</v>
      </c>
      <c r="G40" s="2">
        <v>4.7</v>
      </c>
      <c r="H40" s="2"/>
      <c r="I40" s="2">
        <v>0</v>
      </c>
      <c r="J40" s="2"/>
      <c r="K40" s="3" t="s">
        <v>22</v>
      </c>
      <c r="L40" s="2"/>
      <c r="M40" s="2">
        <f>VLOOKUP(L40,'scoring schema 2'!$E$18:$F$29,2,FALSE)</f>
        <v>0</v>
      </c>
      <c r="N40" s="2"/>
      <c r="O40" s="2">
        <f>VLOOKUP(N40,'scoring schema 2'!$E$8:$F$13,2, FALSE)</f>
        <v>2</v>
      </c>
      <c r="P40" s="2">
        <v>0</v>
      </c>
      <c r="Q40" s="2">
        <v>1.3</v>
      </c>
      <c r="R40" s="2">
        <v>1.4</v>
      </c>
      <c r="S40" s="2">
        <v>1.8199999999999998</v>
      </c>
      <c r="T40" s="2">
        <v>1</v>
      </c>
      <c r="U40" s="2">
        <v>0</v>
      </c>
      <c r="V40" s="2">
        <v>2.2000000000000002</v>
      </c>
      <c r="W40" s="2">
        <v>4.0999999999999996</v>
      </c>
      <c r="X40" s="2">
        <v>9.02</v>
      </c>
      <c r="Y40" s="2">
        <v>1.84</v>
      </c>
      <c r="Z40" s="2">
        <v>3.0199999999999996</v>
      </c>
      <c r="AA40" s="2">
        <v>5.5567999999999991</v>
      </c>
      <c r="AB40" s="2">
        <v>7559379</v>
      </c>
      <c r="AC40" s="2" t="s">
        <v>1546</v>
      </c>
      <c r="AD40" s="6">
        <v>39761</v>
      </c>
      <c r="AE40" s="2" t="s">
        <v>760</v>
      </c>
      <c r="AF40" s="2" t="s">
        <v>761</v>
      </c>
      <c r="AG40" s="2" t="s">
        <v>762</v>
      </c>
      <c r="AH40" s="2" t="s">
        <v>768</v>
      </c>
      <c r="AI40" s="2">
        <v>2</v>
      </c>
      <c r="AJ40" s="2">
        <v>0</v>
      </c>
      <c r="AK40" s="2">
        <v>0</v>
      </c>
      <c r="AL40" s="2">
        <v>0</v>
      </c>
      <c r="AM40" s="2">
        <v>24</v>
      </c>
      <c r="AN40" s="2">
        <v>0</v>
      </c>
      <c r="AO40" s="2" t="s">
        <v>762</v>
      </c>
      <c r="AP40" s="2" t="s">
        <v>763</v>
      </c>
      <c r="AQ40" s="2" t="s">
        <v>769</v>
      </c>
      <c r="AR40" s="2" t="s">
        <v>1547</v>
      </c>
      <c r="AS40" s="2">
        <v>5.3</v>
      </c>
      <c r="AT40" s="2">
        <v>635.4</v>
      </c>
      <c r="AU40" s="2">
        <v>640.70000000000005</v>
      </c>
      <c r="AV40" s="2" t="s">
        <v>765</v>
      </c>
      <c r="AW40" s="2" t="s">
        <v>1548</v>
      </c>
      <c r="AX40" s="2">
        <v>5.9</v>
      </c>
      <c r="AY40" s="2">
        <v>632.20000000000005</v>
      </c>
      <c r="AZ40" s="2">
        <v>638.1</v>
      </c>
      <c r="BA40" s="2" t="s">
        <v>765</v>
      </c>
      <c r="BB40" s="2">
        <v>0</v>
      </c>
      <c r="BC40" s="2">
        <v>1</v>
      </c>
      <c r="BD40" s="6">
        <v>37693</v>
      </c>
      <c r="BE40" s="18">
        <f t="shared" si="1"/>
        <v>17.058635637691072</v>
      </c>
      <c r="BF40" s="2" t="s">
        <v>767</v>
      </c>
      <c r="BG40" s="6">
        <v>43185</v>
      </c>
      <c r="BH40" s="2">
        <v>275.98676872904019</v>
      </c>
      <c r="BI40" t="str">
        <f>VLOOKUP($A40,'[1]SW_Pipes 1222_soil.shp'!$AE$2:$AR$1223,10,FALSE)</f>
        <v>113679</v>
      </c>
      <c r="BJ40" t="str">
        <f>VLOOKUP($A40,'[1]SW_Pipes 1222_soil.shp'!$AE$2:$AR$1223,11,FALSE)</f>
        <v>MeB</v>
      </c>
      <c r="BK40" t="str">
        <f>VLOOKUP($A40,'[1]SW_Pipes 1222_soil.shp'!$AE$2:$AR$1223,12,FALSE)</f>
        <v>Mecklenburg fine sandy loam, 2 to 8 percent slopes</v>
      </c>
      <c r="BL40" t="str">
        <f>VLOOKUP($A40,'[1]SW_Pipes 1222_soil.shp'!$AE$2:$AR$1223,13,FALSE)</f>
        <v>C</v>
      </c>
      <c r="BM40">
        <f>VLOOKUP($A40,'[1]SW_Pipes 1222_soil.shp'!$AE$2:$AR$1223,14,FALSE)</f>
        <v>2</v>
      </c>
      <c r="BN40">
        <f>VLOOKUP(A40,[2]SW_Pipes1222_prec!$AE$2:$AO$1223, 11, FALSE)</f>
        <v>3.698</v>
      </c>
    </row>
    <row r="41" spans="1:66" x14ac:dyDescent="0.25">
      <c r="A41" s="3">
        <v>12813</v>
      </c>
      <c r="B41" s="3">
        <v>19165</v>
      </c>
      <c r="C41" s="3" t="s">
        <v>526</v>
      </c>
      <c r="D41" s="3" t="s">
        <v>26</v>
      </c>
      <c r="E41" s="3" t="s">
        <v>29</v>
      </c>
      <c r="F41" s="6">
        <f>VLOOKUP(A41&amp;B41,'input_raw cmsws'!$C$2:$D$1602,2,FALSE)</f>
        <v>44067.666666666664</v>
      </c>
      <c r="G41" s="3">
        <v>5</v>
      </c>
      <c r="H41" s="3"/>
      <c r="I41" s="2">
        <v>0</v>
      </c>
      <c r="J41" s="3"/>
      <c r="K41" s="3" t="s">
        <v>22</v>
      </c>
      <c r="L41" s="3"/>
      <c r="M41" s="2">
        <f>VLOOKUP(L41,'scoring schema 2'!$E$18:$F$29,2,FALSE)</f>
        <v>0</v>
      </c>
      <c r="N41" s="3"/>
      <c r="O41" s="2">
        <f>VLOOKUP(N41,'scoring schema 2'!$E$8:$F$13,2, FALSE)</f>
        <v>2</v>
      </c>
      <c r="P41" s="3">
        <v>0</v>
      </c>
      <c r="Q41" s="3">
        <v>1.3</v>
      </c>
      <c r="R41" s="3">
        <v>1.4</v>
      </c>
      <c r="S41" s="3">
        <v>1.8199999999999998</v>
      </c>
      <c r="T41" s="3">
        <v>1</v>
      </c>
      <c r="U41" s="3">
        <v>10</v>
      </c>
      <c r="V41" s="3">
        <v>6.6000000000000005</v>
      </c>
      <c r="W41" s="3">
        <v>3.8000000000000003</v>
      </c>
      <c r="X41" s="3">
        <v>25.080000000000005</v>
      </c>
      <c r="Y41" s="3">
        <v>4.4800000000000004</v>
      </c>
      <c r="Z41" s="3">
        <v>2.8400000000000003</v>
      </c>
      <c r="AA41" s="3">
        <v>12.723200000000002</v>
      </c>
      <c r="AB41" s="3">
        <v>7641692</v>
      </c>
      <c r="AC41" s="3" t="s">
        <v>2631</v>
      </c>
      <c r="AD41" s="6">
        <v>39762</v>
      </c>
      <c r="AE41" s="3" t="s">
        <v>760</v>
      </c>
      <c r="AF41" s="3" t="s">
        <v>761</v>
      </c>
      <c r="AG41" s="3" t="s">
        <v>762</v>
      </c>
      <c r="AH41" s="3" t="s">
        <v>768</v>
      </c>
      <c r="AI41" s="3">
        <v>5</v>
      </c>
      <c r="AJ41" s="3">
        <v>0</v>
      </c>
      <c r="AK41" s="3">
        <v>0</v>
      </c>
      <c r="AL41" s="3">
        <v>0</v>
      </c>
      <c r="AM41" s="3">
        <v>60</v>
      </c>
      <c r="AN41" s="3">
        <v>0</v>
      </c>
      <c r="AO41" s="3" t="s">
        <v>762</v>
      </c>
      <c r="AP41" s="3" t="s">
        <v>763</v>
      </c>
      <c r="AQ41" s="3" t="s">
        <v>769</v>
      </c>
      <c r="AR41" s="3" t="s">
        <v>2632</v>
      </c>
      <c r="AS41" s="3">
        <v>7.8</v>
      </c>
      <c r="AT41" s="3">
        <v>651.20000000000005</v>
      </c>
      <c r="AU41" s="3">
        <v>659</v>
      </c>
      <c r="AV41" s="3" t="s">
        <v>765</v>
      </c>
      <c r="AW41" s="3" t="s">
        <v>2633</v>
      </c>
      <c r="AX41" s="3">
        <v>7.9</v>
      </c>
      <c r="AY41" s="3">
        <v>651.1</v>
      </c>
      <c r="AZ41" s="3">
        <v>659</v>
      </c>
      <c r="BA41" s="3" t="s">
        <v>765</v>
      </c>
      <c r="BB41" s="3">
        <v>3.8437900000000001E-3</v>
      </c>
      <c r="BC41" s="3">
        <v>1</v>
      </c>
      <c r="BD41" s="7">
        <v>37694</v>
      </c>
      <c r="BE41" s="18">
        <f t="shared" si="1"/>
        <v>17.450148300250962</v>
      </c>
      <c r="BF41" s="3" t="s">
        <v>767</v>
      </c>
      <c r="BG41" s="7">
        <v>44243</v>
      </c>
      <c r="BH41" s="3">
        <v>26.015960402477742</v>
      </c>
      <c r="BI41" t="str">
        <f>VLOOKUP($A41,'[1]SW_Pipes 1222_soil.shp'!$AE$2:$AR$1223,10,FALSE)</f>
        <v>113683</v>
      </c>
      <c r="BJ41" t="str">
        <f>VLOOKUP($A41,'[1]SW_Pipes 1222_soil.shp'!$AE$2:$AR$1223,11,FALSE)</f>
        <v>PaE</v>
      </c>
      <c r="BK41" t="str">
        <f>VLOOKUP($A41,'[1]SW_Pipes 1222_soil.shp'!$AE$2:$AR$1223,12,FALSE)</f>
        <v>Pacolet sandy loam, 15 to 25 percent slopes</v>
      </c>
      <c r="BL41" t="str">
        <f>VLOOKUP($A41,'[1]SW_Pipes 1222_soil.shp'!$AE$2:$AR$1223,13,FALSE)</f>
        <v>B</v>
      </c>
      <c r="BM41">
        <f>VLOOKUP($A41,'[1]SW_Pipes 1222_soil.shp'!$AE$2:$AR$1223,14,FALSE)</f>
        <v>1</v>
      </c>
      <c r="BN41">
        <f>VLOOKUP(A41,[2]SW_Pipes1222_prec!$AE$2:$AO$1223, 11, FALSE)</f>
        <v>3.7120000000000002</v>
      </c>
    </row>
    <row r="42" spans="1:66" x14ac:dyDescent="0.25">
      <c r="A42" s="3">
        <v>12937</v>
      </c>
      <c r="B42" s="3">
        <v>11033</v>
      </c>
      <c r="C42" s="3" t="s">
        <v>176</v>
      </c>
      <c r="D42" s="3" t="s">
        <v>21</v>
      </c>
      <c r="E42" s="3" t="s">
        <v>29</v>
      </c>
      <c r="F42" s="6">
        <f>VLOOKUP(A42&amp;B42,'input_raw cmsws'!$C$2:$D$1602,2,FALSE)</f>
        <v>43815.666666666664</v>
      </c>
      <c r="G42" s="3">
        <v>14</v>
      </c>
      <c r="H42" s="3" t="s">
        <v>68</v>
      </c>
      <c r="I42" s="2">
        <f>VLOOKUP(H42,'scoring schema'!$D$4:$E$9,2,FALSE)</f>
        <v>0</v>
      </c>
      <c r="J42" s="3" t="s">
        <v>22</v>
      </c>
      <c r="K42" s="3" t="s">
        <v>22</v>
      </c>
      <c r="L42" s="3" t="s">
        <v>30</v>
      </c>
      <c r="M42" s="2">
        <f>VLOOKUP(L42,'scoring schema 2'!$E$18:$F$29,2,FALSE)</f>
        <v>6</v>
      </c>
      <c r="N42" s="3" t="s">
        <v>33</v>
      </c>
      <c r="O42" s="2">
        <f>VLOOKUP(N42,'scoring schema 2'!$E$8:$F$13,2, FALSE)</f>
        <v>0</v>
      </c>
      <c r="P42" s="3">
        <v>10</v>
      </c>
      <c r="Q42" s="3">
        <v>0</v>
      </c>
      <c r="R42" s="3">
        <v>7.1000000000000005</v>
      </c>
      <c r="S42" s="3">
        <v>0</v>
      </c>
      <c r="T42" s="3">
        <v>1</v>
      </c>
      <c r="U42" s="3">
        <v>0</v>
      </c>
      <c r="V42" s="3">
        <v>1.4000000000000001</v>
      </c>
      <c r="W42" s="3">
        <v>2.9000000000000004</v>
      </c>
      <c r="X42" s="3">
        <v>4.0600000000000005</v>
      </c>
      <c r="Y42" s="3">
        <v>0.84000000000000008</v>
      </c>
      <c r="Z42" s="3">
        <v>4.58</v>
      </c>
      <c r="AA42" s="3">
        <v>3.8472000000000004</v>
      </c>
      <c r="AB42" s="3">
        <v>7711357</v>
      </c>
      <c r="AC42" s="3" t="s">
        <v>1255</v>
      </c>
      <c r="AD42" s="6">
        <v>39763</v>
      </c>
      <c r="AE42" s="3" t="s">
        <v>760</v>
      </c>
      <c r="AF42" s="3" t="s">
        <v>761</v>
      </c>
      <c r="AG42" s="3" t="s">
        <v>762</v>
      </c>
      <c r="AH42" s="3" t="s">
        <v>768</v>
      </c>
      <c r="AI42" s="3">
        <v>4.5</v>
      </c>
      <c r="AJ42" s="3">
        <v>0</v>
      </c>
      <c r="AK42" s="3">
        <v>0</v>
      </c>
      <c r="AL42" s="3">
        <v>0</v>
      </c>
      <c r="AM42" s="3">
        <v>54</v>
      </c>
      <c r="AN42" s="3">
        <v>0</v>
      </c>
      <c r="AO42" s="3" t="s">
        <v>762</v>
      </c>
      <c r="AP42" s="3" t="s">
        <v>763</v>
      </c>
      <c r="AQ42" s="3" t="s">
        <v>769</v>
      </c>
      <c r="AR42" s="3" t="s">
        <v>1184</v>
      </c>
      <c r="AS42" s="3">
        <v>14</v>
      </c>
      <c r="AT42" s="3">
        <v>697</v>
      </c>
      <c r="AU42" s="3">
        <v>711</v>
      </c>
      <c r="AV42" s="3" t="s">
        <v>765</v>
      </c>
      <c r="AW42" s="3" t="s">
        <v>1186</v>
      </c>
      <c r="AX42" s="3">
        <v>14</v>
      </c>
      <c r="AY42" s="3">
        <v>697</v>
      </c>
      <c r="AZ42" s="3">
        <v>711</v>
      </c>
      <c r="BA42" s="3" t="s">
        <v>765</v>
      </c>
      <c r="BB42" s="3">
        <v>0</v>
      </c>
      <c r="BC42" s="3">
        <v>1</v>
      </c>
      <c r="BD42" s="7">
        <v>37288</v>
      </c>
      <c r="BE42" s="18">
        <f t="shared" si="1"/>
        <v>17.871777321469306</v>
      </c>
      <c r="BF42" s="3" t="s">
        <v>767</v>
      </c>
      <c r="BG42" s="7">
        <v>44243</v>
      </c>
      <c r="BH42" s="3">
        <v>37.555683732674233</v>
      </c>
      <c r="BI42" t="str">
        <f>VLOOKUP($A42,'[1]SW_Pipes 1222_soil.shp'!$AE$2:$AR$1223,10,FALSE)</f>
        <v>113677</v>
      </c>
      <c r="BJ42" t="str">
        <f>VLOOKUP($A42,'[1]SW_Pipes 1222_soil.shp'!$AE$2:$AR$1223,11,FALSE)</f>
        <v>MO</v>
      </c>
      <c r="BK42" t="str">
        <f>VLOOKUP($A42,'[1]SW_Pipes 1222_soil.shp'!$AE$2:$AR$1223,12,FALSE)</f>
        <v>Monacan loam</v>
      </c>
      <c r="BL42" t="str">
        <f>VLOOKUP($A42,'[1]SW_Pipes 1222_soil.shp'!$AE$2:$AR$1223,13,FALSE)</f>
        <v>C</v>
      </c>
      <c r="BM42">
        <f>VLOOKUP($A42,'[1]SW_Pipes 1222_soil.shp'!$AE$2:$AR$1223,14,FALSE)</f>
        <v>2</v>
      </c>
      <c r="BN42">
        <f>VLOOKUP(A42,[2]SW_Pipes1222_prec!$AE$2:$AO$1223, 11, FALSE)</f>
        <v>3.883</v>
      </c>
    </row>
    <row r="43" spans="1:66" x14ac:dyDescent="0.25">
      <c r="A43" s="2">
        <v>12997</v>
      </c>
      <c r="B43" s="2">
        <v>11033</v>
      </c>
      <c r="C43" s="2" t="s">
        <v>176</v>
      </c>
      <c r="D43" s="2" t="s">
        <v>21</v>
      </c>
      <c r="E43" s="2" t="s">
        <v>29</v>
      </c>
      <c r="F43" s="6">
        <f>VLOOKUP(A43&amp;B43,'input_raw cmsws'!$C$2:$D$1602,2,FALSE)</f>
        <v>76687.666666666672</v>
      </c>
      <c r="G43" s="2">
        <v>11.45</v>
      </c>
      <c r="H43" s="2" t="s">
        <v>68</v>
      </c>
      <c r="I43" s="2">
        <f>VLOOKUP(H43,'scoring schema'!$D$4:$E$9,2,FALSE)</f>
        <v>0</v>
      </c>
      <c r="J43" s="2" t="s">
        <v>22</v>
      </c>
      <c r="K43" s="2" t="s">
        <v>22</v>
      </c>
      <c r="L43" s="2" t="s">
        <v>30</v>
      </c>
      <c r="M43" s="2">
        <f>VLOOKUP(L43,'scoring schema 2'!$E$18:$F$29,2,FALSE)</f>
        <v>6</v>
      </c>
      <c r="N43" s="2" t="s">
        <v>33</v>
      </c>
      <c r="O43" s="2">
        <f>VLOOKUP(N43,'scoring schema 2'!$E$8:$F$13,2, FALSE)</f>
        <v>0</v>
      </c>
      <c r="P43" s="2">
        <v>10</v>
      </c>
      <c r="Q43" s="2">
        <v>0</v>
      </c>
      <c r="R43" s="2">
        <v>6.6000000000000005</v>
      </c>
      <c r="S43" s="2">
        <v>0</v>
      </c>
      <c r="T43" s="2">
        <v>1</v>
      </c>
      <c r="U43" s="2">
        <v>0</v>
      </c>
      <c r="V43" s="2">
        <v>1.4000000000000001</v>
      </c>
      <c r="W43" s="2">
        <v>2.4000000000000004</v>
      </c>
      <c r="X43" s="2">
        <v>3.3600000000000008</v>
      </c>
      <c r="Y43" s="2">
        <v>0.84000000000000008</v>
      </c>
      <c r="Z43" s="2">
        <v>4.080000000000001</v>
      </c>
      <c r="AA43" s="2">
        <v>3.4272000000000009</v>
      </c>
      <c r="AB43" s="2">
        <v>7549795</v>
      </c>
      <c r="AC43" s="2" t="s">
        <v>1182</v>
      </c>
      <c r="AD43" s="6">
        <v>39764</v>
      </c>
      <c r="AE43" s="2" t="s">
        <v>760</v>
      </c>
      <c r="AF43" s="2" t="s">
        <v>761</v>
      </c>
      <c r="AG43" s="2" t="s">
        <v>762</v>
      </c>
      <c r="AH43" s="2" t="s">
        <v>768</v>
      </c>
      <c r="AI43" s="2">
        <v>4.5</v>
      </c>
      <c r="AJ43" s="2">
        <v>0</v>
      </c>
      <c r="AK43" s="2">
        <v>0</v>
      </c>
      <c r="AL43" s="2">
        <v>0</v>
      </c>
      <c r="AM43" s="2">
        <v>54</v>
      </c>
      <c r="AN43" s="2">
        <v>0</v>
      </c>
      <c r="AO43" s="2" t="s">
        <v>762</v>
      </c>
      <c r="AP43" s="2" t="s">
        <v>763</v>
      </c>
      <c r="AQ43" s="2" t="s">
        <v>769</v>
      </c>
      <c r="AR43" s="2" t="s">
        <v>1183</v>
      </c>
      <c r="AS43" s="2">
        <v>8.9</v>
      </c>
      <c r="AT43" s="2">
        <v>700.1</v>
      </c>
      <c r="AU43" s="2">
        <v>709</v>
      </c>
      <c r="AV43" s="2" t="s">
        <v>765</v>
      </c>
      <c r="AW43" s="2" t="s">
        <v>1184</v>
      </c>
      <c r="AX43" s="2">
        <v>14</v>
      </c>
      <c r="AY43" s="2">
        <v>697</v>
      </c>
      <c r="AZ43" s="2">
        <v>711</v>
      </c>
      <c r="BA43" s="2" t="s">
        <v>765</v>
      </c>
      <c r="BB43" s="2">
        <v>1.040288E-2</v>
      </c>
      <c r="BC43" s="2">
        <v>1</v>
      </c>
      <c r="BD43" s="6">
        <v>36958</v>
      </c>
      <c r="BE43" s="18">
        <f t="shared" si="1"/>
        <v>108.77389915582935</v>
      </c>
      <c r="BF43" s="2" t="s">
        <v>767</v>
      </c>
      <c r="BG43" s="6">
        <v>44243</v>
      </c>
      <c r="BH43" s="2">
        <v>297.99441060257021</v>
      </c>
      <c r="BI43" t="str">
        <f>VLOOKUP($A43,'[1]SW_Pipes 1222_soil.shp'!$AE$2:$AR$1223,10,FALSE)</f>
        <v>113677</v>
      </c>
      <c r="BJ43" t="str">
        <f>VLOOKUP($A43,'[1]SW_Pipes 1222_soil.shp'!$AE$2:$AR$1223,11,FALSE)</f>
        <v>MO</v>
      </c>
      <c r="BK43" t="str">
        <f>VLOOKUP($A43,'[1]SW_Pipes 1222_soil.shp'!$AE$2:$AR$1223,12,FALSE)</f>
        <v>Monacan loam</v>
      </c>
      <c r="BL43" t="str">
        <f>VLOOKUP($A43,'[1]SW_Pipes 1222_soil.shp'!$AE$2:$AR$1223,13,FALSE)</f>
        <v>C</v>
      </c>
      <c r="BM43">
        <f>VLOOKUP($A43,'[1]SW_Pipes 1222_soil.shp'!$AE$2:$AR$1223,14,FALSE)</f>
        <v>2</v>
      </c>
      <c r="BN43">
        <f>VLOOKUP(A43,[2]SW_Pipes1222_prec!$AE$2:$AO$1223, 11, FALSE)</f>
        <v>3.883</v>
      </c>
    </row>
    <row r="44" spans="1:66" x14ac:dyDescent="0.25">
      <c r="A44" s="3">
        <v>13076</v>
      </c>
      <c r="B44" s="3">
        <v>11033</v>
      </c>
      <c r="C44" s="3" t="s">
        <v>176</v>
      </c>
      <c r="D44" s="3" t="s">
        <v>21</v>
      </c>
      <c r="E44" s="3" t="s">
        <v>29</v>
      </c>
      <c r="F44" s="6">
        <f>VLOOKUP(A44&amp;B44,'input_raw cmsws'!$C$2:$D$1602,2,FALSE)</f>
        <v>43815.666666666664</v>
      </c>
      <c r="G44" s="3">
        <v>9.35</v>
      </c>
      <c r="H44" s="3" t="s">
        <v>68</v>
      </c>
      <c r="I44" s="2">
        <f>VLOOKUP(H44,'scoring schema'!$D$4:$E$9,2,FALSE)</f>
        <v>0</v>
      </c>
      <c r="J44" s="3" t="s">
        <v>22</v>
      </c>
      <c r="K44" s="3" t="s">
        <v>22</v>
      </c>
      <c r="L44" s="3" t="s">
        <v>30</v>
      </c>
      <c r="M44" s="2">
        <f>VLOOKUP(L44,'scoring schema 2'!$E$18:$F$29,2,FALSE)</f>
        <v>6</v>
      </c>
      <c r="N44" s="3" t="s">
        <v>33</v>
      </c>
      <c r="O44" s="2">
        <f>VLOOKUP(N44,'scoring schema 2'!$E$8:$F$13,2, FALSE)</f>
        <v>0</v>
      </c>
      <c r="P44" s="3">
        <v>10</v>
      </c>
      <c r="Q44" s="3">
        <v>0</v>
      </c>
      <c r="R44" s="3">
        <v>6.6000000000000005</v>
      </c>
      <c r="S44" s="3">
        <v>0</v>
      </c>
      <c r="T44" s="3">
        <v>1</v>
      </c>
      <c r="U44" s="3">
        <v>0</v>
      </c>
      <c r="V44" s="3">
        <v>1.4000000000000001</v>
      </c>
      <c r="W44" s="3">
        <v>2.4000000000000004</v>
      </c>
      <c r="X44" s="3">
        <v>3.3600000000000008</v>
      </c>
      <c r="Y44" s="3">
        <v>0.84000000000000008</v>
      </c>
      <c r="Z44" s="3">
        <v>4.080000000000001</v>
      </c>
      <c r="AA44" s="3">
        <v>3.4272000000000009</v>
      </c>
      <c r="AB44" s="3">
        <v>7646191</v>
      </c>
      <c r="AC44" s="3" t="s">
        <v>1185</v>
      </c>
      <c r="AD44" s="6">
        <v>39765</v>
      </c>
      <c r="AE44" s="3" t="s">
        <v>760</v>
      </c>
      <c r="AF44" s="3" t="s">
        <v>761</v>
      </c>
      <c r="AG44" s="3" t="s">
        <v>762</v>
      </c>
      <c r="AH44" s="3" t="s">
        <v>768</v>
      </c>
      <c r="AI44" s="3">
        <v>4.5</v>
      </c>
      <c r="AJ44" s="3">
        <v>0</v>
      </c>
      <c r="AK44" s="3">
        <v>0</v>
      </c>
      <c r="AL44" s="3">
        <v>0</v>
      </c>
      <c r="AM44" s="3">
        <v>54</v>
      </c>
      <c r="AN44" s="3">
        <v>0</v>
      </c>
      <c r="AO44" s="3" t="s">
        <v>762</v>
      </c>
      <c r="AP44" s="3" t="s">
        <v>763</v>
      </c>
      <c r="AQ44" s="3" t="s">
        <v>769</v>
      </c>
      <c r="AR44" s="3" t="s">
        <v>1186</v>
      </c>
      <c r="AS44" s="3">
        <v>14</v>
      </c>
      <c r="AT44" s="3">
        <v>697</v>
      </c>
      <c r="AU44" s="3">
        <v>711</v>
      </c>
      <c r="AV44" s="3" t="s">
        <v>765</v>
      </c>
      <c r="AW44" s="3" t="s">
        <v>1187</v>
      </c>
      <c r="AX44" s="3">
        <v>4.7</v>
      </c>
      <c r="AY44" s="3">
        <v>696.3</v>
      </c>
      <c r="AZ44" s="3">
        <v>701</v>
      </c>
      <c r="BA44" s="3" t="s">
        <v>765</v>
      </c>
      <c r="BB44" s="3">
        <v>9.6574499999999997E-3</v>
      </c>
      <c r="BC44" s="3">
        <v>1</v>
      </c>
      <c r="BD44" s="7">
        <v>37288</v>
      </c>
      <c r="BE44" s="18">
        <f t="shared" si="1"/>
        <v>17.871777321469306</v>
      </c>
      <c r="BF44" s="3" t="s">
        <v>767</v>
      </c>
      <c r="BG44" s="7">
        <v>44243</v>
      </c>
      <c r="BH44" s="3">
        <v>72.482916394706066</v>
      </c>
      <c r="BI44" t="str">
        <f>VLOOKUP($A44,'[1]SW_Pipes 1222_soil.shp'!$AE$2:$AR$1223,10,FALSE)</f>
        <v>113677</v>
      </c>
      <c r="BJ44" t="str">
        <f>VLOOKUP($A44,'[1]SW_Pipes 1222_soil.shp'!$AE$2:$AR$1223,11,FALSE)</f>
        <v>MO</v>
      </c>
      <c r="BK44" t="str">
        <f>VLOOKUP($A44,'[1]SW_Pipes 1222_soil.shp'!$AE$2:$AR$1223,12,FALSE)</f>
        <v>Monacan loam</v>
      </c>
      <c r="BL44" t="str">
        <f>VLOOKUP($A44,'[1]SW_Pipes 1222_soil.shp'!$AE$2:$AR$1223,13,FALSE)</f>
        <v>C</v>
      </c>
      <c r="BM44">
        <f>VLOOKUP($A44,'[1]SW_Pipes 1222_soil.shp'!$AE$2:$AR$1223,14,FALSE)</f>
        <v>2</v>
      </c>
      <c r="BN44">
        <f>VLOOKUP(A44,[2]SW_Pipes1222_prec!$AE$2:$AO$1223, 11, FALSE)</f>
        <v>3.883</v>
      </c>
    </row>
    <row r="45" spans="1:66" x14ac:dyDescent="0.25">
      <c r="A45" s="2">
        <v>13154</v>
      </c>
      <c r="B45" s="2">
        <v>19972</v>
      </c>
      <c r="C45" s="2" t="s">
        <v>364</v>
      </c>
      <c r="D45" s="2" t="s">
        <v>26</v>
      </c>
      <c r="E45" s="2" t="s">
        <v>29</v>
      </c>
      <c r="F45" s="6">
        <f>VLOOKUP(A45&amp;B45,'input_raw cmsws'!$C$2:$D$1602,2,FALSE)</f>
        <v>44111.666666666664</v>
      </c>
      <c r="G45" s="2">
        <v>0</v>
      </c>
      <c r="H45" s="2" t="s">
        <v>23</v>
      </c>
      <c r="I45" s="2">
        <f>VLOOKUP(H45,'scoring schema'!$D$4:$E$9,2,FALSE)</f>
        <v>0</v>
      </c>
      <c r="J45" s="2" t="s">
        <v>22</v>
      </c>
      <c r="K45" s="2" t="s">
        <v>22</v>
      </c>
      <c r="L45" s="2" t="s">
        <v>24</v>
      </c>
      <c r="M45" s="2">
        <f>VLOOKUP(L45,'scoring schema 2'!$E$18:$F$29,2,FALSE)</f>
        <v>0</v>
      </c>
      <c r="N45" s="2" t="s">
        <v>35</v>
      </c>
      <c r="O45" s="2">
        <f>VLOOKUP(N45,'scoring schema 2'!$E$8:$F$13,2, FALSE)</f>
        <v>2</v>
      </c>
      <c r="P45" s="2">
        <v>0</v>
      </c>
      <c r="Q45" s="2">
        <v>1.3</v>
      </c>
      <c r="R45" s="2">
        <v>1.4</v>
      </c>
      <c r="S45" s="2">
        <v>1.8199999999999998</v>
      </c>
      <c r="T45" s="2">
        <v>1</v>
      </c>
      <c r="U45" s="2">
        <v>0</v>
      </c>
      <c r="V45" s="2">
        <v>5.4</v>
      </c>
      <c r="W45" s="2">
        <v>2.3000000000000003</v>
      </c>
      <c r="X45" s="2">
        <v>12.420000000000002</v>
      </c>
      <c r="Y45" s="2">
        <v>3.7600000000000002</v>
      </c>
      <c r="Z45" s="2">
        <v>1.94</v>
      </c>
      <c r="AA45" s="2">
        <v>7.2944000000000004</v>
      </c>
      <c r="AB45" s="2">
        <v>7677153</v>
      </c>
      <c r="AC45" s="2" t="s">
        <v>1911</v>
      </c>
      <c r="AD45" s="6">
        <v>39766</v>
      </c>
      <c r="AE45" s="2" t="s">
        <v>760</v>
      </c>
      <c r="AF45" s="2" t="s">
        <v>761</v>
      </c>
      <c r="AG45" s="2" t="s">
        <v>762</v>
      </c>
      <c r="AH45" s="2" t="s">
        <v>768</v>
      </c>
      <c r="AI45" s="2">
        <v>2</v>
      </c>
      <c r="AJ45" s="2">
        <v>0</v>
      </c>
      <c r="AK45" s="2">
        <v>0</v>
      </c>
      <c r="AL45" s="2">
        <v>0</v>
      </c>
      <c r="AM45" s="2">
        <v>24</v>
      </c>
      <c r="AN45" s="2">
        <v>0</v>
      </c>
      <c r="AO45" s="2" t="s">
        <v>762</v>
      </c>
      <c r="AP45" s="2" t="s">
        <v>763</v>
      </c>
      <c r="AQ45" s="2" t="s">
        <v>769</v>
      </c>
      <c r="AR45" s="2" t="s">
        <v>1912</v>
      </c>
      <c r="AS45" s="2">
        <v>8</v>
      </c>
      <c r="AT45" s="2">
        <v>610</v>
      </c>
      <c r="AU45" s="2">
        <v>618</v>
      </c>
      <c r="AV45" s="2" t="s">
        <v>765</v>
      </c>
      <c r="AW45" s="2" t="s">
        <v>1913</v>
      </c>
      <c r="AX45" s="2">
        <v>4.7</v>
      </c>
      <c r="AY45" s="2">
        <v>609.29999999999995</v>
      </c>
      <c r="AZ45" s="2">
        <v>614</v>
      </c>
      <c r="BA45" s="2" t="s">
        <v>765</v>
      </c>
      <c r="BB45" s="2">
        <v>7.2801599999999999E-3</v>
      </c>
      <c r="BC45" s="2">
        <v>1</v>
      </c>
      <c r="BD45" s="6">
        <v>31413</v>
      </c>
      <c r="BE45" s="18">
        <f t="shared" si="1"/>
        <v>34.7670545288615</v>
      </c>
      <c r="BF45" s="2" t="s">
        <v>767</v>
      </c>
      <c r="BG45" s="6">
        <v>44243</v>
      </c>
      <c r="BH45" s="2">
        <v>96.151727026064208</v>
      </c>
      <c r="BI45" t="str">
        <f>VLOOKUP($A45,'[1]SW_Pipes 1222_soil.shp'!$AE$2:$AR$1223,10,FALSE)</f>
        <v>113659</v>
      </c>
      <c r="BJ45" t="str">
        <f>VLOOKUP($A45,'[1]SW_Pipes 1222_soil.shp'!$AE$2:$AR$1223,11,FALSE)</f>
        <v>CeD2</v>
      </c>
      <c r="BK45" t="str">
        <f>VLOOKUP($A45,'[1]SW_Pipes 1222_soil.shp'!$AE$2:$AR$1223,12,FALSE)</f>
        <v>Cecil sandy clay loam, 8 to 15 percent slopes, eroded</v>
      </c>
      <c r="BL45" t="str">
        <f>VLOOKUP($A45,'[1]SW_Pipes 1222_soil.shp'!$AE$2:$AR$1223,13,FALSE)</f>
        <v>B</v>
      </c>
      <c r="BM45">
        <f>VLOOKUP($A45,'[1]SW_Pipes 1222_soil.shp'!$AE$2:$AR$1223,14,FALSE)</f>
        <v>1</v>
      </c>
      <c r="BN45">
        <f>VLOOKUP(A45,[2]SW_Pipes1222_prec!$AE$2:$AO$1223, 11, FALSE)</f>
        <v>3.72</v>
      </c>
    </row>
    <row r="46" spans="1:66" x14ac:dyDescent="0.25">
      <c r="A46" s="2">
        <v>13545</v>
      </c>
      <c r="B46" s="2">
        <v>23752</v>
      </c>
      <c r="C46" s="2" t="s">
        <v>636</v>
      </c>
      <c r="D46" s="2" t="s">
        <v>21</v>
      </c>
      <c r="E46" s="2" t="s">
        <v>29</v>
      </c>
      <c r="F46" s="6">
        <f>VLOOKUP(A46&amp;B46,'input_raw cmsws'!$C$2:$D$1602,2,FALSE)</f>
        <v>44420.666666666664</v>
      </c>
      <c r="G46" s="2">
        <v>10</v>
      </c>
      <c r="H46" s="2"/>
      <c r="I46" s="2">
        <v>0</v>
      </c>
      <c r="J46" s="2"/>
      <c r="K46" s="3" t="s">
        <v>22</v>
      </c>
      <c r="L46" s="2" t="s">
        <v>115</v>
      </c>
      <c r="M46" s="2">
        <f>VLOOKUP(L46,'scoring schema 2'!$E$18:$F$29,2,FALSE)</f>
        <v>8</v>
      </c>
      <c r="N46" s="2" t="s">
        <v>202</v>
      </c>
      <c r="O46" s="2">
        <f>VLOOKUP(N46,'scoring schema 2'!$E$8:$F$13,2, FALSE)</f>
        <v>3</v>
      </c>
      <c r="P46" s="2">
        <v>10</v>
      </c>
      <c r="Q46" s="2">
        <v>1.9500000000000002</v>
      </c>
      <c r="R46" s="2">
        <v>7.5</v>
      </c>
      <c r="S46" s="2">
        <v>14.625000000000002</v>
      </c>
      <c r="T46" s="2">
        <v>1</v>
      </c>
      <c r="U46" s="2">
        <v>10</v>
      </c>
      <c r="V46" s="2">
        <v>6</v>
      </c>
      <c r="W46" s="2">
        <v>6.6000000000000005</v>
      </c>
      <c r="X46" s="2">
        <v>39.6</v>
      </c>
      <c r="Y46" s="2">
        <v>4.38</v>
      </c>
      <c r="Z46" s="2">
        <v>6.96</v>
      </c>
      <c r="AA46" s="2">
        <v>30.4848</v>
      </c>
      <c r="AB46" s="2">
        <v>7722655</v>
      </c>
      <c r="AC46" s="2" t="s">
        <v>3612</v>
      </c>
      <c r="AD46" s="6">
        <v>39767</v>
      </c>
      <c r="AE46" s="2" t="s">
        <v>760</v>
      </c>
      <c r="AF46" s="2" t="s">
        <v>761</v>
      </c>
      <c r="AG46" s="2" t="s">
        <v>762</v>
      </c>
      <c r="AH46" s="2" t="s">
        <v>768</v>
      </c>
      <c r="AI46" s="2">
        <v>4</v>
      </c>
      <c r="AJ46" s="2">
        <v>0</v>
      </c>
      <c r="AK46" s="2">
        <v>0</v>
      </c>
      <c r="AL46" s="2">
        <v>0</v>
      </c>
      <c r="AM46" s="2">
        <v>48</v>
      </c>
      <c r="AN46" s="2">
        <v>0</v>
      </c>
      <c r="AO46" s="2" t="s">
        <v>762</v>
      </c>
      <c r="AP46" s="2" t="s">
        <v>778</v>
      </c>
      <c r="AQ46" s="2" t="s">
        <v>781</v>
      </c>
      <c r="AR46" s="2" t="s">
        <v>3613</v>
      </c>
      <c r="AS46" s="2">
        <v>5.0999999999999996</v>
      </c>
      <c r="AT46" s="2">
        <v>675.9</v>
      </c>
      <c r="AU46" s="2">
        <v>681</v>
      </c>
      <c r="AV46" s="2" t="s">
        <v>765</v>
      </c>
      <c r="AW46" s="2" t="s">
        <v>3868</v>
      </c>
      <c r="AX46" s="2">
        <v>12.1</v>
      </c>
      <c r="AY46" s="2">
        <v>671.9</v>
      </c>
      <c r="AZ46" s="2">
        <v>684</v>
      </c>
      <c r="BA46" s="2" t="s">
        <v>765</v>
      </c>
      <c r="BB46" s="2">
        <v>0</v>
      </c>
      <c r="BC46" s="2">
        <v>1</v>
      </c>
      <c r="BD46" s="6">
        <v>1</v>
      </c>
      <c r="BE46" s="18">
        <f t="shared" si="1"/>
        <v>121.61441934747889</v>
      </c>
      <c r="BF46" s="2" t="s">
        <v>767</v>
      </c>
      <c r="BG46" s="6">
        <v>44488</v>
      </c>
      <c r="BH46" s="2">
        <v>113.71121443211931</v>
      </c>
      <c r="BI46" t="str">
        <f>VLOOKUP($A46,'[1]SW_Pipes 1222_soil.shp'!$AE$2:$AR$1223,10,FALSE)</f>
        <v>113688</v>
      </c>
      <c r="BJ46" t="str">
        <f>VLOOKUP($A46,'[1]SW_Pipes 1222_soil.shp'!$AE$2:$AR$1223,11,FALSE)</f>
        <v>Ur</v>
      </c>
      <c r="BK46" t="str">
        <f>VLOOKUP($A46,'[1]SW_Pipes 1222_soil.shp'!$AE$2:$AR$1223,12,FALSE)</f>
        <v>Urban land</v>
      </c>
      <c r="BL46" t="str">
        <f>VLOOKUP($A46,'[1]SW_Pipes 1222_soil.shp'!$AE$2:$AR$1223,13,FALSE)</f>
        <v>N/A</v>
      </c>
      <c r="BM46">
        <f>VLOOKUP($A46,'[1]SW_Pipes 1222_soil.shp'!$AE$2:$AR$1223,14,FALSE)</f>
        <v>4</v>
      </c>
      <c r="BN46">
        <f>VLOOKUP(A46,[2]SW_Pipes1222_prec!$AE$2:$AO$1223, 11, FALSE)</f>
        <v>3.8380000000000001</v>
      </c>
    </row>
    <row r="47" spans="1:66" x14ac:dyDescent="0.25">
      <c r="A47" s="3">
        <v>13734</v>
      </c>
      <c r="B47" s="3">
        <v>11133</v>
      </c>
      <c r="C47" s="3" t="s">
        <v>436</v>
      </c>
      <c r="D47" s="3" t="s">
        <v>21</v>
      </c>
      <c r="E47" s="3" t="s">
        <v>29</v>
      </c>
      <c r="F47" s="6">
        <f>VLOOKUP(A47&amp;B47,'input_raw cmsws'!$C$2:$D$1602,2,FALSE)</f>
        <v>43298.666666666664</v>
      </c>
      <c r="G47" s="3">
        <v>7.5</v>
      </c>
      <c r="H47" s="3" t="s">
        <v>23</v>
      </c>
      <c r="I47" s="2">
        <f>VLOOKUP(H47,'scoring schema'!$D$4:$E$9,2,FALSE)</f>
        <v>0</v>
      </c>
      <c r="J47" s="3" t="s">
        <v>29</v>
      </c>
      <c r="K47" s="3" t="s">
        <v>29</v>
      </c>
      <c r="L47" s="3" t="s">
        <v>30</v>
      </c>
      <c r="M47" s="2">
        <f>VLOOKUP(L47,'scoring schema 2'!$E$18:$F$29,2,FALSE)</f>
        <v>6</v>
      </c>
      <c r="N47" s="3" t="s">
        <v>33</v>
      </c>
      <c r="O47" s="2">
        <f>VLOOKUP(N47,'scoring schema 2'!$E$8:$F$13,2, FALSE)</f>
        <v>0</v>
      </c>
      <c r="P47" s="3">
        <v>10</v>
      </c>
      <c r="Q47" s="3">
        <v>3.5</v>
      </c>
      <c r="R47" s="3">
        <v>6.8</v>
      </c>
      <c r="S47" s="3">
        <v>23.8</v>
      </c>
      <c r="T47" s="3">
        <v>1</v>
      </c>
      <c r="U47" s="3">
        <v>0</v>
      </c>
      <c r="V47" s="3">
        <v>1.4000000000000001</v>
      </c>
      <c r="W47" s="3">
        <v>2.6</v>
      </c>
      <c r="X47" s="3">
        <v>3.6400000000000006</v>
      </c>
      <c r="Y47" s="3">
        <v>2.2400000000000002</v>
      </c>
      <c r="Z47" s="3">
        <v>4.28</v>
      </c>
      <c r="AA47" s="3">
        <v>9.5872000000000011</v>
      </c>
      <c r="AB47" s="3">
        <v>7723273</v>
      </c>
      <c r="AC47" s="3" t="s">
        <v>2255</v>
      </c>
      <c r="AD47" s="6">
        <v>39768</v>
      </c>
      <c r="AE47" s="3" t="s">
        <v>760</v>
      </c>
      <c r="AF47" s="3" t="s">
        <v>838</v>
      </c>
      <c r="AG47" s="3" t="s">
        <v>762</v>
      </c>
      <c r="AH47" s="3" t="s">
        <v>842</v>
      </c>
      <c r="AI47" s="3">
        <v>0</v>
      </c>
      <c r="AJ47" s="3">
        <v>0</v>
      </c>
      <c r="AK47" s="3">
        <v>5.3</v>
      </c>
      <c r="AL47" s="3">
        <v>17</v>
      </c>
      <c r="AM47" s="3">
        <v>72</v>
      </c>
      <c r="AN47" s="3">
        <v>96</v>
      </c>
      <c r="AO47" s="3" t="s">
        <v>762</v>
      </c>
      <c r="AP47" s="3" t="s">
        <v>763</v>
      </c>
      <c r="AQ47" s="3" t="s">
        <v>769</v>
      </c>
      <c r="AR47" s="3" t="s">
        <v>2256</v>
      </c>
      <c r="AS47" s="3">
        <v>7</v>
      </c>
      <c r="AT47" s="3">
        <v>610.70000000000005</v>
      </c>
      <c r="AU47" s="3">
        <v>617</v>
      </c>
      <c r="AV47" s="3" t="s">
        <v>765</v>
      </c>
      <c r="AW47" s="3" t="s">
        <v>2258</v>
      </c>
      <c r="AX47" s="3">
        <v>0</v>
      </c>
      <c r="AY47" s="3">
        <v>0</v>
      </c>
      <c r="AZ47" s="3">
        <v>622</v>
      </c>
      <c r="BA47" s="3" t="s">
        <v>765</v>
      </c>
      <c r="BB47" s="3">
        <v>0</v>
      </c>
      <c r="BC47" s="3">
        <v>1</v>
      </c>
      <c r="BD47" s="7">
        <v>20455</v>
      </c>
      <c r="BE47" s="18">
        <f t="shared" si="1"/>
        <v>62.542550764316672</v>
      </c>
      <c r="BF47" s="3" t="s">
        <v>767</v>
      </c>
      <c r="BG47" s="7">
        <v>44243</v>
      </c>
      <c r="BH47" s="3">
        <v>14.76798327569535</v>
      </c>
      <c r="BI47" t="str">
        <f>VLOOKUP($A47,'[1]SW_Pipes 1222_soil.shp'!$AE$2:$AR$1223,10,FALSE)</f>
        <v>113678</v>
      </c>
      <c r="BJ47" t="str">
        <f>VLOOKUP($A47,'[1]SW_Pipes 1222_soil.shp'!$AE$2:$AR$1223,11,FALSE)</f>
        <v>MS</v>
      </c>
      <c r="BK47" t="str">
        <f>VLOOKUP($A47,'[1]SW_Pipes 1222_soil.shp'!$AE$2:$AR$1223,12,FALSE)</f>
        <v>Monacan and Arents soils</v>
      </c>
      <c r="BL47" t="str">
        <f>VLOOKUP($A47,'[1]SW_Pipes 1222_soil.shp'!$AE$2:$AR$1223,13,FALSE)</f>
        <v>C</v>
      </c>
      <c r="BM47">
        <f>VLOOKUP($A47,'[1]SW_Pipes 1222_soil.shp'!$AE$2:$AR$1223,14,FALSE)</f>
        <v>2</v>
      </c>
      <c r="BN47">
        <f>VLOOKUP(A47,[2]SW_Pipes1222_prec!$AE$2:$AO$1223, 11, FALSE)</f>
        <v>3.7410000000000001</v>
      </c>
    </row>
    <row r="48" spans="1:66" x14ac:dyDescent="0.25">
      <c r="A48" s="3">
        <v>14085</v>
      </c>
      <c r="B48" s="3">
        <v>19306</v>
      </c>
      <c r="C48" s="3" t="s">
        <v>661</v>
      </c>
      <c r="D48" s="3" t="s">
        <v>21</v>
      </c>
      <c r="E48" s="3" t="s">
        <v>29</v>
      </c>
      <c r="F48" s="6">
        <f>VLOOKUP(A48&amp;B48,'input_raw cmsws'!$C$2:$D$1602,2,FALSE)</f>
        <v>44060.666666666664</v>
      </c>
      <c r="G48" s="3">
        <v>9</v>
      </c>
      <c r="H48" s="3" t="s">
        <v>23</v>
      </c>
      <c r="I48" s="2">
        <f>VLOOKUP(H48,'scoring schema'!$D$4:$E$9,2,FALSE)</f>
        <v>0</v>
      </c>
      <c r="J48" s="3" t="s">
        <v>22</v>
      </c>
      <c r="K48" s="3" t="s">
        <v>22</v>
      </c>
      <c r="L48" s="3"/>
      <c r="M48" s="2">
        <f>VLOOKUP(L48,'scoring schema 2'!$E$18:$F$29,2,FALSE)</f>
        <v>0</v>
      </c>
      <c r="N48" s="3"/>
      <c r="O48" s="2">
        <f>VLOOKUP(N48,'scoring schema 2'!$E$8:$F$13,2, FALSE)</f>
        <v>2</v>
      </c>
      <c r="P48" s="3">
        <v>10</v>
      </c>
      <c r="Q48" s="3">
        <v>1.3</v>
      </c>
      <c r="R48" s="3">
        <v>3.3</v>
      </c>
      <c r="S48" s="3">
        <v>4.29</v>
      </c>
      <c r="T48" s="3">
        <v>3</v>
      </c>
      <c r="U48" s="3">
        <v>10</v>
      </c>
      <c r="V48" s="3">
        <v>6.2000000000000011</v>
      </c>
      <c r="W48" s="3">
        <v>6</v>
      </c>
      <c r="X48" s="3">
        <v>37.200000000000003</v>
      </c>
      <c r="Y48" s="3">
        <v>4.24</v>
      </c>
      <c r="Z48" s="3">
        <v>4.92</v>
      </c>
      <c r="AA48" s="3">
        <v>20.860800000000001</v>
      </c>
      <c r="AB48" s="3">
        <v>7610699</v>
      </c>
      <c r="AC48" s="3" t="s">
        <v>3424</v>
      </c>
      <c r="AD48" s="6">
        <v>39769</v>
      </c>
      <c r="AE48" s="3" t="s">
        <v>760</v>
      </c>
      <c r="AF48" s="3" t="s">
        <v>761</v>
      </c>
      <c r="AG48" s="3" t="s">
        <v>762</v>
      </c>
      <c r="AH48" s="3" t="s">
        <v>768</v>
      </c>
      <c r="AI48" s="3">
        <v>3</v>
      </c>
      <c r="AJ48" s="3">
        <v>0</v>
      </c>
      <c r="AK48" s="3">
        <v>0</v>
      </c>
      <c r="AL48" s="3">
        <v>0</v>
      </c>
      <c r="AM48" s="3">
        <v>36</v>
      </c>
      <c r="AN48" s="3">
        <v>0</v>
      </c>
      <c r="AO48" s="3" t="s">
        <v>762</v>
      </c>
      <c r="AP48" s="3" t="s">
        <v>763</v>
      </c>
      <c r="AQ48" s="3" t="s">
        <v>769</v>
      </c>
      <c r="AR48" s="3" t="s">
        <v>3425</v>
      </c>
      <c r="AS48" s="3">
        <v>3.4</v>
      </c>
      <c r="AT48" s="3">
        <v>698.6</v>
      </c>
      <c r="AU48" s="3">
        <v>702</v>
      </c>
      <c r="AV48" s="3" t="s">
        <v>765</v>
      </c>
      <c r="AW48" s="3" t="s">
        <v>3426</v>
      </c>
      <c r="AX48" s="3">
        <v>3.4</v>
      </c>
      <c r="AY48" s="3">
        <v>697.6</v>
      </c>
      <c r="AZ48" s="3">
        <v>701</v>
      </c>
      <c r="BA48" s="3" t="s">
        <v>765</v>
      </c>
      <c r="BB48" s="3">
        <v>2.470315E-2</v>
      </c>
      <c r="BC48" s="3">
        <v>1</v>
      </c>
      <c r="BD48" s="7">
        <v>20455</v>
      </c>
      <c r="BE48" s="18">
        <f t="shared" si="1"/>
        <v>64.628793064111335</v>
      </c>
      <c r="BF48" s="3" t="s">
        <v>767</v>
      </c>
      <c r="BG48" s="7">
        <v>44336</v>
      </c>
      <c r="BH48" s="3">
        <v>40.48067495463826</v>
      </c>
      <c r="BI48" t="str">
        <f>VLOOKUP($A48,'[1]SW_Pipes 1222_soil.shp'!$AE$2:$AR$1223,10,FALSE)</f>
        <v>113677</v>
      </c>
      <c r="BJ48" t="str">
        <f>VLOOKUP($A48,'[1]SW_Pipes 1222_soil.shp'!$AE$2:$AR$1223,11,FALSE)</f>
        <v>MO</v>
      </c>
      <c r="BK48" t="str">
        <f>VLOOKUP($A48,'[1]SW_Pipes 1222_soil.shp'!$AE$2:$AR$1223,12,FALSE)</f>
        <v>Monacan loam</v>
      </c>
      <c r="BL48" t="str">
        <f>VLOOKUP($A48,'[1]SW_Pipes 1222_soil.shp'!$AE$2:$AR$1223,13,FALSE)</f>
        <v>C</v>
      </c>
      <c r="BM48">
        <f>VLOOKUP($A48,'[1]SW_Pipes 1222_soil.shp'!$AE$2:$AR$1223,14,FALSE)</f>
        <v>2</v>
      </c>
      <c r="BN48">
        <f>VLOOKUP(A48,[2]SW_Pipes1222_prec!$AE$2:$AO$1223, 11, FALSE)</f>
        <v>3.7320000000000002</v>
      </c>
    </row>
    <row r="49" spans="1:66" x14ac:dyDescent="0.25">
      <c r="A49" s="3">
        <v>14154</v>
      </c>
      <c r="B49" s="3">
        <v>10886</v>
      </c>
      <c r="C49" s="3" t="s">
        <v>161</v>
      </c>
      <c r="D49" s="3" t="s">
        <v>26</v>
      </c>
      <c r="E49" s="3" t="s">
        <v>29</v>
      </c>
      <c r="F49" s="6">
        <f>VLOOKUP(A49&amp;B49,'input_raw cmsws'!$C$2:$D$1602,2,FALSE)</f>
        <v>43608.666666666664</v>
      </c>
      <c r="G49" s="3">
        <v>9.1999999999999993</v>
      </c>
      <c r="H49" s="3" t="s">
        <v>23</v>
      </c>
      <c r="I49" s="2">
        <f>VLOOKUP(H49,'scoring schema'!$D$4:$E$9,2,FALSE)</f>
        <v>0</v>
      </c>
      <c r="J49" s="3" t="s">
        <v>22</v>
      </c>
      <c r="K49" s="3" t="s">
        <v>22</v>
      </c>
      <c r="L49" s="3" t="s">
        <v>145</v>
      </c>
      <c r="M49" s="2">
        <f>VLOOKUP(L49,'scoring schema 2'!$E$18:$F$29,2,FALSE)</f>
        <v>10</v>
      </c>
      <c r="N49" s="3" t="s">
        <v>35</v>
      </c>
      <c r="O49" s="2">
        <f>VLOOKUP(N49,'scoring schema 2'!$E$8:$F$13,2, FALSE)</f>
        <v>2</v>
      </c>
      <c r="P49" s="3">
        <v>10</v>
      </c>
      <c r="Q49" s="3">
        <v>1.3</v>
      </c>
      <c r="R49" s="3">
        <v>8.4</v>
      </c>
      <c r="S49" s="3">
        <v>10.920000000000002</v>
      </c>
      <c r="T49" s="3">
        <v>1</v>
      </c>
      <c r="U49" s="3">
        <v>0</v>
      </c>
      <c r="V49" s="3">
        <v>2.2000000000000002</v>
      </c>
      <c r="W49" s="3">
        <v>2.4000000000000004</v>
      </c>
      <c r="X49" s="3">
        <v>5.2800000000000011</v>
      </c>
      <c r="Y49" s="3">
        <v>1.84</v>
      </c>
      <c r="Z49" s="3">
        <v>4.8000000000000007</v>
      </c>
      <c r="AA49" s="3">
        <v>8.8320000000000025</v>
      </c>
      <c r="AB49" s="3">
        <v>7548772</v>
      </c>
      <c r="AC49" s="3" t="s">
        <v>2151</v>
      </c>
      <c r="AD49" s="6">
        <v>39770</v>
      </c>
      <c r="AE49" s="3" t="s">
        <v>760</v>
      </c>
      <c r="AF49" s="3" t="s">
        <v>761</v>
      </c>
      <c r="AG49" s="3" t="s">
        <v>762</v>
      </c>
      <c r="AH49" s="3" t="s">
        <v>768</v>
      </c>
      <c r="AI49" s="3">
        <v>1.25</v>
      </c>
      <c r="AJ49" s="3">
        <v>0</v>
      </c>
      <c r="AK49" s="3">
        <v>0</v>
      </c>
      <c r="AL49" s="3">
        <v>0</v>
      </c>
      <c r="AM49" s="3">
        <v>15</v>
      </c>
      <c r="AN49" s="3">
        <v>0</v>
      </c>
      <c r="AO49" s="3" t="s">
        <v>762</v>
      </c>
      <c r="AP49" s="3" t="s">
        <v>763</v>
      </c>
      <c r="AQ49" s="3" t="s">
        <v>769</v>
      </c>
      <c r="AR49" s="3" t="s">
        <v>2152</v>
      </c>
      <c r="AS49" s="3">
        <v>0</v>
      </c>
      <c r="AT49" s="3">
        <v>678.2</v>
      </c>
      <c r="AU49" s="3">
        <v>678.2</v>
      </c>
      <c r="AV49" s="3" t="s">
        <v>765</v>
      </c>
      <c r="AW49" s="3" t="s">
        <v>2153</v>
      </c>
      <c r="AX49" s="3">
        <v>7.2</v>
      </c>
      <c r="AY49" s="3">
        <v>676.1</v>
      </c>
      <c r="AZ49" s="3">
        <v>683.3</v>
      </c>
      <c r="BA49" s="3" t="s">
        <v>765</v>
      </c>
      <c r="BB49" s="3">
        <v>0</v>
      </c>
      <c r="BC49" s="3">
        <v>1</v>
      </c>
      <c r="BD49" s="7">
        <v>37655</v>
      </c>
      <c r="BE49" s="18">
        <f t="shared" si="1"/>
        <v>16.30025096965548</v>
      </c>
      <c r="BF49" s="3" t="s">
        <v>767</v>
      </c>
      <c r="BG49" s="7">
        <v>43185</v>
      </c>
      <c r="BH49" s="3">
        <v>49.645187044921613</v>
      </c>
      <c r="BI49" t="str">
        <f>VLOOKUP($A49,'[1]SW_Pipes 1222_soil.shp'!$AE$2:$AR$1223,10,FALSE)</f>
        <v>113679</v>
      </c>
      <c r="BJ49" t="str">
        <f>VLOOKUP($A49,'[1]SW_Pipes 1222_soil.shp'!$AE$2:$AR$1223,11,FALSE)</f>
        <v>MeB</v>
      </c>
      <c r="BK49" t="str">
        <f>VLOOKUP($A49,'[1]SW_Pipes 1222_soil.shp'!$AE$2:$AR$1223,12,FALSE)</f>
        <v>Mecklenburg fine sandy loam, 2 to 8 percent slopes</v>
      </c>
      <c r="BL49" t="str">
        <f>VLOOKUP($A49,'[1]SW_Pipes 1222_soil.shp'!$AE$2:$AR$1223,13,FALSE)</f>
        <v>C</v>
      </c>
      <c r="BM49">
        <f>VLOOKUP($A49,'[1]SW_Pipes 1222_soil.shp'!$AE$2:$AR$1223,14,FALSE)</f>
        <v>2</v>
      </c>
      <c r="BN49">
        <f>VLOOKUP(A49,[2]SW_Pipes1222_prec!$AE$2:$AO$1223, 11, FALSE)</f>
        <v>3.7519999999999998</v>
      </c>
    </row>
    <row r="50" spans="1:66" x14ac:dyDescent="0.25">
      <c r="A50" s="2">
        <v>14768</v>
      </c>
      <c r="B50" s="2">
        <v>17562</v>
      </c>
      <c r="C50" s="2" t="s">
        <v>317</v>
      </c>
      <c r="D50" s="2" t="s">
        <v>21</v>
      </c>
      <c r="E50" s="2" t="s">
        <v>29</v>
      </c>
      <c r="F50" s="6">
        <f>VLOOKUP(A50&amp;B50,'input_raw cmsws'!$C$2:$D$1602,2,FALSE)</f>
        <v>43901.666666666664</v>
      </c>
      <c r="G50" s="2">
        <v>6.7</v>
      </c>
      <c r="H50" s="2" t="s">
        <v>23</v>
      </c>
      <c r="I50" s="2">
        <f>VLOOKUP(H50,'scoring schema'!$D$4:$E$9,2,FALSE)</f>
        <v>0</v>
      </c>
      <c r="J50" s="2" t="s">
        <v>22</v>
      </c>
      <c r="K50" s="2" t="s">
        <v>22</v>
      </c>
      <c r="L50" s="2" t="s">
        <v>30</v>
      </c>
      <c r="M50" s="2">
        <f>VLOOKUP(L50,'scoring schema 2'!$E$18:$F$29,2,FALSE)</f>
        <v>6</v>
      </c>
      <c r="N50" s="2" t="s">
        <v>33</v>
      </c>
      <c r="O50" s="2">
        <f>VLOOKUP(N50,'scoring schema 2'!$E$8:$F$13,2, FALSE)</f>
        <v>0</v>
      </c>
      <c r="P50" s="2">
        <v>10</v>
      </c>
      <c r="Q50" s="2">
        <v>0</v>
      </c>
      <c r="R50" s="2">
        <v>6.2</v>
      </c>
      <c r="S50" s="2">
        <v>0</v>
      </c>
      <c r="T50" s="2">
        <v>1</v>
      </c>
      <c r="U50" s="2">
        <v>10</v>
      </c>
      <c r="V50" s="2">
        <v>5.4</v>
      </c>
      <c r="W50" s="2">
        <v>6.2</v>
      </c>
      <c r="X50" s="2">
        <v>33.480000000000004</v>
      </c>
      <c r="Y50" s="2">
        <v>3.24</v>
      </c>
      <c r="Z50" s="2">
        <v>6.2</v>
      </c>
      <c r="AA50" s="2">
        <v>20.088000000000001</v>
      </c>
      <c r="AB50" s="2">
        <v>7699197</v>
      </c>
      <c r="AC50" s="2" t="s">
        <v>3361</v>
      </c>
      <c r="AD50" s="6">
        <v>39771</v>
      </c>
      <c r="AE50" s="2" t="s">
        <v>760</v>
      </c>
      <c r="AF50" s="2" t="s">
        <v>761</v>
      </c>
      <c r="AG50" s="2" t="s">
        <v>762</v>
      </c>
      <c r="AH50" s="2" t="s">
        <v>768</v>
      </c>
      <c r="AI50" s="2">
        <v>5</v>
      </c>
      <c r="AJ50" s="2">
        <v>0</v>
      </c>
      <c r="AK50" s="2">
        <v>0</v>
      </c>
      <c r="AL50" s="2">
        <v>0</v>
      </c>
      <c r="AM50" s="2">
        <v>60</v>
      </c>
      <c r="AN50" s="2">
        <v>0</v>
      </c>
      <c r="AO50" s="2" t="s">
        <v>762</v>
      </c>
      <c r="AP50" s="2" t="s">
        <v>778</v>
      </c>
      <c r="AQ50" s="2" t="s">
        <v>781</v>
      </c>
      <c r="AR50" s="2" t="s">
        <v>2731</v>
      </c>
      <c r="AS50" s="2">
        <v>6.58</v>
      </c>
      <c r="AT50" s="2">
        <v>701.42</v>
      </c>
      <c r="AU50" s="2">
        <v>708</v>
      </c>
      <c r="AV50" s="2" t="s">
        <v>765</v>
      </c>
      <c r="AW50" s="2" t="s">
        <v>3362</v>
      </c>
      <c r="AX50" s="2">
        <v>6.8</v>
      </c>
      <c r="AY50" s="2">
        <v>701.2</v>
      </c>
      <c r="AZ50" s="2">
        <v>708</v>
      </c>
      <c r="BA50" s="2" t="s">
        <v>765</v>
      </c>
      <c r="BB50" s="2">
        <v>9.1426300000000005E-3</v>
      </c>
      <c r="BC50" s="2">
        <v>1</v>
      </c>
      <c r="BD50" s="6">
        <v>36979</v>
      </c>
      <c r="BE50" s="18">
        <f t="shared" si="1"/>
        <v>18.953228382386488</v>
      </c>
      <c r="BF50" s="2" t="s">
        <v>767</v>
      </c>
      <c r="BG50" s="6">
        <v>44243</v>
      </c>
      <c r="BH50" s="2">
        <v>24.06299091948528</v>
      </c>
      <c r="BI50" t="str">
        <f>VLOOKUP($A50,'[1]SW_Pipes 1222_soil.shp'!$AE$2:$AR$1223,10,FALSE)</f>
        <v>113666</v>
      </c>
      <c r="BJ50" t="str">
        <f>VLOOKUP($A50,'[1]SW_Pipes 1222_soil.shp'!$AE$2:$AR$1223,11,FALSE)</f>
        <v>EnD</v>
      </c>
      <c r="BK50" t="str">
        <f>VLOOKUP($A50,'[1]SW_Pipes 1222_soil.shp'!$AE$2:$AR$1223,12,FALSE)</f>
        <v>Enon sandy loam, 8 to 15 percent slopes</v>
      </c>
      <c r="BL50" t="str">
        <f>VLOOKUP($A50,'[1]SW_Pipes 1222_soil.shp'!$AE$2:$AR$1223,13,FALSE)</f>
        <v>C</v>
      </c>
      <c r="BM50">
        <f>VLOOKUP($A50,'[1]SW_Pipes 1222_soil.shp'!$AE$2:$AR$1223,14,FALSE)</f>
        <v>2</v>
      </c>
      <c r="BN50">
        <f>VLOOKUP(A50,[2]SW_Pipes1222_prec!$AE$2:$AO$1223, 11, FALSE)</f>
        <v>3.8769999999999998</v>
      </c>
    </row>
    <row r="51" spans="1:66" x14ac:dyDescent="0.25">
      <c r="A51" s="2">
        <v>14833</v>
      </c>
      <c r="B51" s="2">
        <v>13485</v>
      </c>
      <c r="C51" s="2" t="s">
        <v>582</v>
      </c>
      <c r="D51" s="2" t="s">
        <v>21</v>
      </c>
      <c r="E51" s="2" t="s">
        <v>29</v>
      </c>
      <c r="F51" s="6">
        <f>VLOOKUP(A51&amp;B51,'input_raw cmsws'!$C$2:$D$1602,2,FALSE)</f>
        <v>43972.666666666664</v>
      </c>
      <c r="G51" s="2">
        <v>4</v>
      </c>
      <c r="H51" s="2" t="s">
        <v>32</v>
      </c>
      <c r="I51" s="2">
        <f>VLOOKUP(H51,'scoring schema'!$D$4:$E$9,2,FALSE)</f>
        <v>10</v>
      </c>
      <c r="J51" s="2" t="s">
        <v>22</v>
      </c>
      <c r="K51" s="2" t="s">
        <v>22</v>
      </c>
      <c r="L51" s="2"/>
      <c r="M51" s="2">
        <f>VLOOKUP(L51,'scoring schema 2'!$E$18:$F$29,2,FALSE)</f>
        <v>0</v>
      </c>
      <c r="N51" s="2"/>
      <c r="O51" s="2">
        <f>VLOOKUP(N51,'scoring schema 2'!$E$8:$F$13,2, FALSE)</f>
        <v>2</v>
      </c>
      <c r="P51" s="2">
        <v>5</v>
      </c>
      <c r="Q51" s="2">
        <v>4.8</v>
      </c>
      <c r="R51" s="2">
        <v>1.55</v>
      </c>
      <c r="S51" s="2">
        <v>7.4399999999999995</v>
      </c>
      <c r="T51" s="2">
        <v>1</v>
      </c>
      <c r="U51" s="2">
        <v>5</v>
      </c>
      <c r="V51" s="2">
        <v>6.2000000000000011</v>
      </c>
      <c r="W51" s="2">
        <v>3.35</v>
      </c>
      <c r="X51" s="2">
        <v>20.770000000000003</v>
      </c>
      <c r="Y51" s="2">
        <v>5.6400000000000006</v>
      </c>
      <c r="Z51" s="2">
        <v>2.63</v>
      </c>
      <c r="AA51" s="2">
        <v>14.833200000000001</v>
      </c>
      <c r="AB51" s="2">
        <v>7618375</v>
      </c>
      <c r="AC51" s="2" t="s">
        <v>2918</v>
      </c>
      <c r="AD51" s="6">
        <v>39772</v>
      </c>
      <c r="AE51" s="2" t="s">
        <v>760</v>
      </c>
      <c r="AF51" s="2" t="s">
        <v>761</v>
      </c>
      <c r="AG51" s="2" t="s">
        <v>762</v>
      </c>
      <c r="AH51" s="2" t="s">
        <v>768</v>
      </c>
      <c r="AI51" s="2">
        <v>1.25</v>
      </c>
      <c r="AJ51" s="2">
        <v>0</v>
      </c>
      <c r="AK51" s="2">
        <v>0</v>
      </c>
      <c r="AL51" s="2">
        <v>0</v>
      </c>
      <c r="AM51" s="2">
        <v>15</v>
      </c>
      <c r="AN51" s="2">
        <v>0</v>
      </c>
      <c r="AO51" s="2" t="s">
        <v>762</v>
      </c>
      <c r="AP51" s="2" t="s">
        <v>763</v>
      </c>
      <c r="AQ51" s="2" t="s">
        <v>769</v>
      </c>
      <c r="AR51" s="2" t="s">
        <v>2919</v>
      </c>
      <c r="AS51" s="2">
        <v>6.08</v>
      </c>
      <c r="AT51" s="2">
        <v>643.20000000000005</v>
      </c>
      <c r="AU51" s="2">
        <v>649.28</v>
      </c>
      <c r="AV51" s="2" t="s">
        <v>765</v>
      </c>
      <c r="AW51" s="2" t="s">
        <v>2920</v>
      </c>
      <c r="AX51" s="2">
        <v>0</v>
      </c>
      <c r="AY51" s="2">
        <v>640</v>
      </c>
      <c r="AZ51" s="2">
        <v>640</v>
      </c>
      <c r="BA51" s="2" t="s">
        <v>765</v>
      </c>
      <c r="BB51" s="2">
        <v>0</v>
      </c>
      <c r="BC51" s="2">
        <v>1</v>
      </c>
      <c r="BD51" s="6">
        <v>37851</v>
      </c>
      <c r="BE51" s="18">
        <f t="shared" si="1"/>
        <v>16.760209901893674</v>
      </c>
      <c r="BF51" s="2" t="s">
        <v>767</v>
      </c>
      <c r="BG51" s="6">
        <v>43185</v>
      </c>
      <c r="BH51" s="2">
        <v>89.406942312835156</v>
      </c>
      <c r="BI51" t="str">
        <f>VLOOKUP($A51,'[1]SW_Pipes 1222_soil.shp'!$AE$2:$AR$1223,10,FALSE)</f>
        <v>113659</v>
      </c>
      <c r="BJ51" t="str">
        <f>VLOOKUP($A51,'[1]SW_Pipes 1222_soil.shp'!$AE$2:$AR$1223,11,FALSE)</f>
        <v>CeD2</v>
      </c>
      <c r="BK51" t="str">
        <f>VLOOKUP($A51,'[1]SW_Pipes 1222_soil.shp'!$AE$2:$AR$1223,12,FALSE)</f>
        <v>Cecil sandy clay loam, 8 to 15 percent slopes, eroded</v>
      </c>
      <c r="BL51" t="str">
        <f>VLOOKUP($A51,'[1]SW_Pipes 1222_soil.shp'!$AE$2:$AR$1223,13,FALSE)</f>
        <v>B</v>
      </c>
      <c r="BM51">
        <f>VLOOKUP($A51,'[1]SW_Pipes 1222_soil.shp'!$AE$2:$AR$1223,14,FALSE)</f>
        <v>1</v>
      </c>
      <c r="BN51">
        <f>VLOOKUP(A51,[2]SW_Pipes1222_prec!$AE$2:$AO$1223, 11, FALSE)</f>
        <v>3.8220000000000001</v>
      </c>
    </row>
    <row r="52" spans="1:66" x14ac:dyDescent="0.25">
      <c r="A52" s="3">
        <v>14920</v>
      </c>
      <c r="B52" s="3">
        <v>24595</v>
      </c>
      <c r="C52" s="3" t="s">
        <v>602</v>
      </c>
      <c r="D52" s="3" t="s">
        <v>26</v>
      </c>
      <c r="E52" s="3" t="s">
        <v>29</v>
      </c>
      <c r="F52" s="6">
        <f>VLOOKUP(A52&amp;B52,'input_raw cmsws'!$C$2:$D$1602,2,FALSE)</f>
        <v>44497.708333333336</v>
      </c>
      <c r="G52" s="3">
        <v>6.5</v>
      </c>
      <c r="H52" s="3" t="s">
        <v>23</v>
      </c>
      <c r="I52" s="2">
        <f>VLOOKUP(H52,'scoring schema'!$D$4:$E$9,2,FALSE)</f>
        <v>0</v>
      </c>
      <c r="J52" s="3" t="s">
        <v>22</v>
      </c>
      <c r="K52" s="3" t="s">
        <v>22</v>
      </c>
      <c r="L52" s="3" t="s">
        <v>30</v>
      </c>
      <c r="M52" s="2">
        <f>VLOOKUP(L52,'scoring schema 2'!$E$18:$F$29,2,FALSE)</f>
        <v>6</v>
      </c>
      <c r="N52" s="3"/>
      <c r="O52" s="2">
        <f>VLOOKUP(N52,'scoring schema 2'!$E$8:$F$13,2, FALSE)</f>
        <v>2</v>
      </c>
      <c r="P52" s="3">
        <v>5</v>
      </c>
      <c r="Q52" s="3">
        <v>1.3</v>
      </c>
      <c r="R52" s="3">
        <v>5.45</v>
      </c>
      <c r="S52" s="3">
        <v>7.0850000000000009</v>
      </c>
      <c r="T52" s="3">
        <v>1</v>
      </c>
      <c r="U52" s="3">
        <v>5</v>
      </c>
      <c r="V52" s="3">
        <v>5.4</v>
      </c>
      <c r="W52" s="3">
        <v>3.6500000000000004</v>
      </c>
      <c r="X52" s="3">
        <v>19.710000000000004</v>
      </c>
      <c r="Y52" s="3">
        <v>3.7600000000000002</v>
      </c>
      <c r="Z52" s="3">
        <v>4.37</v>
      </c>
      <c r="AA52" s="3">
        <v>16.4312</v>
      </c>
      <c r="AB52" s="3">
        <v>7631095</v>
      </c>
      <c r="AC52" s="3" t="s">
        <v>3044</v>
      </c>
      <c r="AD52" s="6">
        <v>39773</v>
      </c>
      <c r="AE52" s="3" t="s">
        <v>760</v>
      </c>
      <c r="AF52" s="3" t="s">
        <v>761</v>
      </c>
      <c r="AG52" s="3" t="s">
        <v>762</v>
      </c>
      <c r="AH52" s="3" t="s">
        <v>768</v>
      </c>
      <c r="AI52" s="3">
        <v>1.5</v>
      </c>
      <c r="AJ52" s="3">
        <v>0</v>
      </c>
      <c r="AK52" s="3">
        <v>0</v>
      </c>
      <c r="AL52" s="3">
        <v>0</v>
      </c>
      <c r="AM52" s="3">
        <v>15</v>
      </c>
      <c r="AN52" s="3">
        <v>0</v>
      </c>
      <c r="AO52" s="3" t="s">
        <v>762</v>
      </c>
      <c r="AP52" s="3" t="s">
        <v>763</v>
      </c>
      <c r="AQ52" s="3" t="s">
        <v>781</v>
      </c>
      <c r="AR52" s="3" t="s">
        <v>3045</v>
      </c>
      <c r="AS52" s="3">
        <v>3.5</v>
      </c>
      <c r="AT52" s="3">
        <v>763.5</v>
      </c>
      <c r="AU52" s="3">
        <v>767</v>
      </c>
      <c r="AV52" s="3" t="s">
        <v>765</v>
      </c>
      <c r="AW52" s="3" t="s">
        <v>3046</v>
      </c>
      <c r="AX52" s="3">
        <v>7.5</v>
      </c>
      <c r="AY52" s="3">
        <v>761.5</v>
      </c>
      <c r="AZ52" s="3">
        <v>769</v>
      </c>
      <c r="BA52" s="3" t="s">
        <v>765</v>
      </c>
      <c r="BB52" s="3">
        <v>1.576114E-2</v>
      </c>
      <c r="BC52" s="3">
        <v>1</v>
      </c>
      <c r="BD52" s="7">
        <v>36907</v>
      </c>
      <c r="BE52" s="18">
        <f t="shared" si="1"/>
        <v>20.782226785306875</v>
      </c>
      <c r="BF52" s="3" t="s">
        <v>767</v>
      </c>
      <c r="BG52" s="7">
        <v>44243</v>
      </c>
      <c r="BH52" s="3">
        <v>126.89437906033071</v>
      </c>
      <c r="BI52" t="str">
        <f>VLOOKUP($A52,'[1]SW_Pipes 1222_soil.shp'!$AE$2:$AR$1223,10,FALSE)</f>
        <v>113658</v>
      </c>
      <c r="BJ52" t="str">
        <f>VLOOKUP($A52,'[1]SW_Pipes 1222_soil.shp'!$AE$2:$AR$1223,11,FALSE)</f>
        <v>CeB2</v>
      </c>
      <c r="BK52" t="str">
        <f>VLOOKUP($A52,'[1]SW_Pipes 1222_soil.shp'!$AE$2:$AR$1223,12,FALSE)</f>
        <v>Cecil sandy clay loam, 2 to 8 percent slopes, eroded</v>
      </c>
      <c r="BL52" t="str">
        <f>VLOOKUP($A52,'[1]SW_Pipes 1222_soil.shp'!$AE$2:$AR$1223,13,FALSE)</f>
        <v>B</v>
      </c>
      <c r="BM52">
        <f>VLOOKUP($A52,'[1]SW_Pipes 1222_soil.shp'!$AE$2:$AR$1223,14,FALSE)</f>
        <v>1</v>
      </c>
      <c r="BN52">
        <f>VLOOKUP(A52,[2]SW_Pipes1222_prec!$AE$2:$AO$1223, 11, FALSE)</f>
        <v>3.7650000000000001</v>
      </c>
    </row>
    <row r="53" spans="1:66" x14ac:dyDescent="0.25">
      <c r="A53" s="3">
        <v>15511</v>
      </c>
      <c r="B53" s="3">
        <v>19605</v>
      </c>
      <c r="C53" s="3" t="s">
        <v>264</v>
      </c>
      <c r="D53" s="3" t="s">
        <v>21</v>
      </c>
      <c r="E53" s="3" t="s">
        <v>29</v>
      </c>
      <c r="F53" s="6">
        <f>VLOOKUP(A53&amp;B53,'input_raw cmsws'!$C$2:$D$1602,2,FALSE)</f>
        <v>44078.666666666664</v>
      </c>
      <c r="G53" s="3">
        <v>2</v>
      </c>
      <c r="H53" s="3" t="s">
        <v>32</v>
      </c>
      <c r="I53" s="2">
        <f>VLOOKUP(H53,'scoring schema'!$D$4:$E$9,2,FALSE)</f>
        <v>10</v>
      </c>
      <c r="J53" s="3" t="s">
        <v>29</v>
      </c>
      <c r="K53" s="3" t="s">
        <v>29</v>
      </c>
      <c r="L53" s="3" t="s">
        <v>30</v>
      </c>
      <c r="M53" s="2">
        <f>VLOOKUP(L53,'scoring schema 2'!$E$18:$F$29,2,FALSE)</f>
        <v>6</v>
      </c>
      <c r="N53" s="3" t="s">
        <v>33</v>
      </c>
      <c r="O53" s="2">
        <f>VLOOKUP(N53,'scoring schema 2'!$E$8:$F$13,2, FALSE)</f>
        <v>0</v>
      </c>
      <c r="P53" s="3">
        <v>10</v>
      </c>
      <c r="Q53" s="3">
        <v>3.5</v>
      </c>
      <c r="R53" s="3">
        <v>5</v>
      </c>
      <c r="S53" s="3">
        <v>17.5</v>
      </c>
      <c r="T53" s="3">
        <v>1</v>
      </c>
      <c r="U53" s="3">
        <v>0</v>
      </c>
      <c r="V53" s="3">
        <v>1.4000000000000001</v>
      </c>
      <c r="W53" s="3">
        <v>0.8</v>
      </c>
      <c r="X53" s="3">
        <v>1.1200000000000001</v>
      </c>
      <c r="Y53" s="3">
        <v>2.2400000000000002</v>
      </c>
      <c r="Z53" s="3">
        <v>2.48</v>
      </c>
      <c r="AA53" s="3">
        <v>5.5552000000000001</v>
      </c>
      <c r="AB53" s="3">
        <v>7646336</v>
      </c>
      <c r="AC53" s="3" t="s">
        <v>1532</v>
      </c>
      <c r="AD53" s="6">
        <v>39774</v>
      </c>
      <c r="AE53" s="3" t="s">
        <v>760</v>
      </c>
      <c r="AF53" s="3" t="s">
        <v>761</v>
      </c>
      <c r="AG53" s="3" t="s">
        <v>762</v>
      </c>
      <c r="AH53" s="3" t="s">
        <v>768</v>
      </c>
      <c r="AI53" s="3">
        <v>1</v>
      </c>
      <c r="AJ53" s="3">
        <v>0</v>
      </c>
      <c r="AK53" s="3">
        <v>0</v>
      </c>
      <c r="AL53" s="3">
        <v>0</v>
      </c>
      <c r="AM53" s="3">
        <v>12</v>
      </c>
      <c r="AN53" s="3">
        <v>0</v>
      </c>
      <c r="AO53" s="3" t="s">
        <v>762</v>
      </c>
      <c r="AP53" s="3" t="s">
        <v>763</v>
      </c>
      <c r="AQ53" s="3" t="s">
        <v>769</v>
      </c>
      <c r="AR53" s="3" t="s">
        <v>1533</v>
      </c>
      <c r="AS53" s="3">
        <v>0</v>
      </c>
      <c r="AT53" s="3">
        <v>651.34</v>
      </c>
      <c r="AU53" s="3">
        <v>651.34</v>
      </c>
      <c r="AV53" s="3" t="s">
        <v>765</v>
      </c>
      <c r="AW53" s="3" t="s">
        <v>1534</v>
      </c>
      <c r="AX53" s="3">
        <v>0</v>
      </c>
      <c r="AY53" s="3">
        <v>651.09</v>
      </c>
      <c r="AZ53" s="3">
        <v>651.09</v>
      </c>
      <c r="BA53" s="3" t="s">
        <v>765</v>
      </c>
      <c r="BB53" s="3">
        <v>0</v>
      </c>
      <c r="BC53" s="3">
        <v>1</v>
      </c>
      <c r="BD53" s="7">
        <v>23012</v>
      </c>
      <c r="BE53" s="18">
        <f t="shared" si="1"/>
        <v>57.677389915582928</v>
      </c>
      <c r="BF53" s="3" t="s">
        <v>767</v>
      </c>
      <c r="BG53" s="7">
        <v>44243</v>
      </c>
      <c r="BH53" s="3">
        <v>20.446969066366819</v>
      </c>
      <c r="BI53" t="str">
        <f>VLOOKUP($A53,'[1]SW_Pipes 1222_soil.shp'!$AE$2:$AR$1223,10,FALSE)</f>
        <v>113672</v>
      </c>
      <c r="BJ53" t="str">
        <f>VLOOKUP($A53,'[1]SW_Pipes 1222_soil.shp'!$AE$2:$AR$1223,11,FALSE)</f>
        <v>HuB</v>
      </c>
      <c r="BK53" t="str">
        <f>VLOOKUP($A53,'[1]SW_Pipes 1222_soil.shp'!$AE$2:$AR$1223,12,FALSE)</f>
        <v>Helena-Urban land complex, 2 to 8 percent slopes</v>
      </c>
      <c r="BL53" t="str">
        <f>VLOOKUP($A53,'[1]SW_Pipes 1222_soil.shp'!$AE$2:$AR$1223,13,FALSE)</f>
        <v>C</v>
      </c>
      <c r="BM53">
        <f>VLOOKUP($A53,'[1]SW_Pipes 1222_soil.shp'!$AE$2:$AR$1223,14,FALSE)</f>
        <v>2</v>
      </c>
      <c r="BN53">
        <f>VLOOKUP(A53,[2]SW_Pipes1222_prec!$AE$2:$AO$1223, 11, FALSE)</f>
        <v>3.7509999999999999</v>
      </c>
    </row>
    <row r="54" spans="1:66" x14ac:dyDescent="0.25">
      <c r="A54" s="2">
        <v>16229</v>
      </c>
      <c r="B54" s="2">
        <v>11058</v>
      </c>
      <c r="C54" s="2" t="s">
        <v>728</v>
      </c>
      <c r="D54" s="2" t="s">
        <v>21</v>
      </c>
      <c r="E54" s="2" t="s">
        <v>29</v>
      </c>
      <c r="F54" s="6">
        <f>VLOOKUP(A54&amp;B54,'input_raw cmsws'!$C$2:$D$1602,2,FALSE)</f>
        <v>42983.666666666664</v>
      </c>
      <c r="G54" s="2">
        <v>10</v>
      </c>
      <c r="H54" s="2" t="s">
        <v>23</v>
      </c>
      <c r="I54" s="2">
        <f>VLOOKUP(H54,'scoring schema'!$D$4:$E$9,2,FALSE)</f>
        <v>0</v>
      </c>
      <c r="J54" s="2" t="s">
        <v>22</v>
      </c>
      <c r="K54" s="2" t="s">
        <v>22</v>
      </c>
      <c r="L54" s="2" t="s">
        <v>115</v>
      </c>
      <c r="M54" s="2">
        <f>VLOOKUP(L54,'scoring schema 2'!$E$18:$F$29,2,FALSE)</f>
        <v>8</v>
      </c>
      <c r="N54" s="2" t="s">
        <v>202</v>
      </c>
      <c r="O54" s="2">
        <f>VLOOKUP(N54,'scoring schema 2'!$E$8:$F$13,2, FALSE)</f>
        <v>3</v>
      </c>
      <c r="P54" s="2">
        <v>10</v>
      </c>
      <c r="Q54" s="2">
        <v>1.9500000000000002</v>
      </c>
      <c r="R54" s="2">
        <v>7.5</v>
      </c>
      <c r="S54" s="2">
        <v>14.625000000000002</v>
      </c>
      <c r="T54" s="2">
        <v>1</v>
      </c>
      <c r="U54" s="2">
        <v>10</v>
      </c>
      <c r="V54" s="2">
        <v>8.4</v>
      </c>
      <c r="W54" s="2">
        <v>7.5</v>
      </c>
      <c r="X54" s="2">
        <v>63</v>
      </c>
      <c r="Y54" s="2">
        <v>5.82</v>
      </c>
      <c r="Z54" s="2">
        <v>7.5</v>
      </c>
      <c r="AA54" s="2">
        <v>43.650000000000006</v>
      </c>
      <c r="AB54" s="2">
        <v>7710635</v>
      </c>
      <c r="AC54" s="2" t="s">
        <v>4038</v>
      </c>
      <c r="AD54" s="6">
        <v>39775</v>
      </c>
      <c r="AE54" s="2" t="s">
        <v>760</v>
      </c>
      <c r="AF54" s="2" t="s">
        <v>761</v>
      </c>
      <c r="AG54" s="2" t="s">
        <v>2099</v>
      </c>
      <c r="AH54" s="2" t="s">
        <v>768</v>
      </c>
      <c r="AI54" s="2">
        <v>6</v>
      </c>
      <c r="AJ54" s="2">
        <v>0</v>
      </c>
      <c r="AK54" s="2">
        <v>0</v>
      </c>
      <c r="AL54" s="2">
        <v>0</v>
      </c>
      <c r="AM54" s="2">
        <v>72</v>
      </c>
      <c r="AN54" s="2">
        <v>0</v>
      </c>
      <c r="AO54" s="2" t="s">
        <v>762</v>
      </c>
      <c r="AP54" s="2" t="s">
        <v>778</v>
      </c>
      <c r="AQ54" s="2" t="s">
        <v>781</v>
      </c>
      <c r="AR54" s="2" t="s">
        <v>4039</v>
      </c>
      <c r="AS54" s="2">
        <v>6</v>
      </c>
      <c r="AT54" s="2">
        <v>586</v>
      </c>
      <c r="AU54" s="2">
        <v>592</v>
      </c>
      <c r="AV54" s="2" t="s">
        <v>765</v>
      </c>
      <c r="AW54" s="2" t="s">
        <v>4040</v>
      </c>
      <c r="AX54" s="2">
        <v>6</v>
      </c>
      <c r="AY54" s="2">
        <v>580</v>
      </c>
      <c r="AZ54" s="2">
        <v>586</v>
      </c>
      <c r="BA54" s="2" t="s">
        <v>765</v>
      </c>
      <c r="BB54" s="2">
        <v>5.0596330000000002E-2</v>
      </c>
      <c r="BC54" s="2">
        <v>1</v>
      </c>
      <c r="BD54" s="6">
        <v>28471</v>
      </c>
      <c r="BE54" s="18">
        <f t="shared" si="1"/>
        <v>39.733515856719137</v>
      </c>
      <c r="BF54" s="2" t="s">
        <v>767</v>
      </c>
      <c r="BG54" s="6">
        <v>44243</v>
      </c>
      <c r="BH54" s="2">
        <v>118.5856809884061</v>
      </c>
      <c r="BI54" t="str">
        <f>VLOOKUP($A54,'[1]SW_Pipes 1222_soil.shp'!$AE$2:$AR$1223,10,FALSE)</f>
        <v>113677</v>
      </c>
      <c r="BJ54" t="str">
        <f>VLOOKUP($A54,'[1]SW_Pipes 1222_soil.shp'!$AE$2:$AR$1223,11,FALSE)</f>
        <v>MO</v>
      </c>
      <c r="BK54" t="str">
        <f>VLOOKUP($A54,'[1]SW_Pipes 1222_soil.shp'!$AE$2:$AR$1223,12,FALSE)</f>
        <v>Monacan loam</v>
      </c>
      <c r="BL54" t="str">
        <f>VLOOKUP($A54,'[1]SW_Pipes 1222_soil.shp'!$AE$2:$AR$1223,13,FALSE)</f>
        <v>C</v>
      </c>
      <c r="BM54">
        <f>VLOOKUP($A54,'[1]SW_Pipes 1222_soil.shp'!$AE$2:$AR$1223,14,FALSE)</f>
        <v>2</v>
      </c>
      <c r="BN54">
        <f>VLOOKUP(A54,[2]SW_Pipes1222_prec!$AE$2:$AO$1223, 11, FALSE)</f>
        <v>3.7930000000000001</v>
      </c>
    </row>
    <row r="55" spans="1:66" x14ac:dyDescent="0.25">
      <c r="A55" s="2">
        <v>16431</v>
      </c>
      <c r="B55" s="2">
        <v>19165</v>
      </c>
      <c r="C55" s="2" t="s">
        <v>526</v>
      </c>
      <c r="D55" s="2" t="s">
        <v>80</v>
      </c>
      <c r="E55" s="2" t="s">
        <v>29</v>
      </c>
      <c r="F55" s="6">
        <f>VLOOKUP(A55&amp;B55,'input_raw cmsws'!$C$2:$D$1602,2,FALSE)</f>
        <v>44067.666666666664</v>
      </c>
      <c r="G55" s="2">
        <v>3</v>
      </c>
      <c r="H55" s="2"/>
      <c r="I55" s="2">
        <v>0</v>
      </c>
      <c r="J55" s="2"/>
      <c r="K55" s="3" t="s">
        <v>22</v>
      </c>
      <c r="L55" s="2"/>
      <c r="M55" s="2">
        <f>VLOOKUP(L55,'scoring schema 2'!$E$18:$F$29,2,FALSE)</f>
        <v>0</v>
      </c>
      <c r="N55" s="2"/>
      <c r="O55" s="2">
        <f>VLOOKUP(N55,'scoring schema 2'!$E$8:$F$13,2, FALSE)</f>
        <v>2</v>
      </c>
      <c r="P55" s="2">
        <v>0</v>
      </c>
      <c r="Q55" s="2">
        <v>1.3</v>
      </c>
      <c r="R55" s="2">
        <v>2</v>
      </c>
      <c r="S55" s="2">
        <v>2.6</v>
      </c>
      <c r="T55" s="2">
        <v>1</v>
      </c>
      <c r="U55" s="2">
        <v>10</v>
      </c>
      <c r="V55" s="2">
        <v>7.0000000000000009</v>
      </c>
      <c r="W55" s="2">
        <v>4.4000000000000004</v>
      </c>
      <c r="X55" s="2">
        <v>30.800000000000008</v>
      </c>
      <c r="Y55" s="2">
        <v>4.7200000000000006</v>
      </c>
      <c r="Z55" s="2">
        <v>3.4400000000000004</v>
      </c>
      <c r="AA55" s="2">
        <v>16.236800000000002</v>
      </c>
      <c r="AB55" s="2">
        <v>7707299</v>
      </c>
      <c r="AC55" s="2" t="s">
        <v>3010</v>
      </c>
      <c r="AD55" s="6">
        <v>39776</v>
      </c>
      <c r="AE55" s="2" t="s">
        <v>760</v>
      </c>
      <c r="AF55" s="2" t="s">
        <v>761</v>
      </c>
      <c r="AG55" s="2" t="s">
        <v>762</v>
      </c>
      <c r="AH55" s="2" t="s">
        <v>768</v>
      </c>
      <c r="AI55" s="2">
        <v>1</v>
      </c>
      <c r="AJ55" s="2">
        <v>0</v>
      </c>
      <c r="AK55" s="2">
        <v>0</v>
      </c>
      <c r="AL55" s="2">
        <v>0</v>
      </c>
      <c r="AM55" s="2">
        <v>12</v>
      </c>
      <c r="AN55" s="2">
        <v>0</v>
      </c>
      <c r="AO55" s="2" t="s">
        <v>762</v>
      </c>
      <c r="AP55" s="2" t="s">
        <v>763</v>
      </c>
      <c r="AQ55" s="2" t="s">
        <v>769</v>
      </c>
      <c r="AR55" s="2" t="s">
        <v>3011</v>
      </c>
      <c r="AS55" s="2">
        <v>3.9</v>
      </c>
      <c r="AT55" s="2">
        <v>669.1</v>
      </c>
      <c r="AU55" s="2">
        <v>673</v>
      </c>
      <c r="AV55" s="2" t="s">
        <v>765</v>
      </c>
      <c r="AW55" s="2" t="s">
        <v>3012</v>
      </c>
      <c r="AX55" s="2">
        <v>4.8</v>
      </c>
      <c r="AY55" s="2">
        <v>669</v>
      </c>
      <c r="AZ55" s="2">
        <v>673.8</v>
      </c>
      <c r="BA55" s="2" t="s">
        <v>765</v>
      </c>
      <c r="BB55" s="2">
        <v>0</v>
      </c>
      <c r="BC55" s="2">
        <v>1</v>
      </c>
      <c r="BD55" s="6">
        <v>35830</v>
      </c>
      <c r="BE55" s="18">
        <f t="shared" si="1"/>
        <v>22.553502167465201</v>
      </c>
      <c r="BF55" s="2" t="s">
        <v>767</v>
      </c>
      <c r="BG55" s="6">
        <v>43185</v>
      </c>
      <c r="BH55" s="2">
        <v>13.12061928268651</v>
      </c>
      <c r="BI55" t="str">
        <f>VLOOKUP($A55,'[1]SW_Pipes 1222_soil.shp'!$AE$2:$AR$1223,10,FALSE)</f>
        <v>113692</v>
      </c>
      <c r="BJ55" t="str">
        <f>VLOOKUP($A55,'[1]SW_Pipes 1222_soil.shp'!$AE$2:$AR$1223,11,FALSE)</f>
        <v>WkB</v>
      </c>
      <c r="BK55" t="str">
        <f>VLOOKUP($A55,'[1]SW_Pipes 1222_soil.shp'!$AE$2:$AR$1223,12,FALSE)</f>
        <v>Wilkes loam, 4 to 8 percent slopes</v>
      </c>
      <c r="BL55" t="str">
        <f>VLOOKUP($A55,'[1]SW_Pipes 1222_soil.shp'!$AE$2:$AR$1223,13,FALSE)</f>
        <v>D</v>
      </c>
      <c r="BM55">
        <f>VLOOKUP($A55,'[1]SW_Pipes 1222_soil.shp'!$AE$2:$AR$1223,14,FALSE)</f>
        <v>4</v>
      </c>
      <c r="BN55">
        <f>VLOOKUP(A55,[2]SW_Pipes1222_prec!$AE$2:$AO$1223, 11, FALSE)</f>
        <v>3.879</v>
      </c>
    </row>
    <row r="56" spans="1:66" x14ac:dyDescent="0.25">
      <c r="A56" s="2">
        <v>17552</v>
      </c>
      <c r="B56" s="2">
        <v>10953</v>
      </c>
      <c r="C56" s="2" t="s">
        <v>539</v>
      </c>
      <c r="D56" s="2" t="s">
        <v>21</v>
      </c>
      <c r="E56" s="2" t="s">
        <v>29</v>
      </c>
      <c r="F56" s="6">
        <f>VLOOKUP(A56&amp;B56,'input_raw cmsws'!$C$2:$D$1602,2,FALSE)</f>
        <v>43005.666666666664</v>
      </c>
      <c r="G56" s="2">
        <v>7.5</v>
      </c>
      <c r="H56" s="2" t="s">
        <v>23</v>
      </c>
      <c r="I56" s="2">
        <f>VLOOKUP(H56,'scoring schema'!$D$4:$E$9,2,FALSE)</f>
        <v>0</v>
      </c>
      <c r="J56" s="2" t="s">
        <v>22</v>
      </c>
      <c r="K56" s="2" t="s">
        <v>22</v>
      </c>
      <c r="L56" s="2" t="s">
        <v>30</v>
      </c>
      <c r="M56" s="2">
        <f>VLOOKUP(L56,'scoring schema 2'!$E$18:$F$29,2,FALSE)</f>
        <v>6</v>
      </c>
      <c r="N56" s="2" t="s">
        <v>33</v>
      </c>
      <c r="O56" s="2">
        <f>VLOOKUP(N56,'scoring schema 2'!$E$8:$F$13,2, FALSE)</f>
        <v>0</v>
      </c>
      <c r="P56" s="2">
        <v>10</v>
      </c>
      <c r="Q56" s="2">
        <v>0</v>
      </c>
      <c r="R56" s="2">
        <v>6.2</v>
      </c>
      <c r="S56" s="2">
        <v>0</v>
      </c>
      <c r="T56" s="2">
        <v>1</v>
      </c>
      <c r="U56" s="2">
        <v>10</v>
      </c>
      <c r="V56" s="2">
        <v>7.6000000000000005</v>
      </c>
      <c r="W56" s="2">
        <v>6.2</v>
      </c>
      <c r="X56" s="2">
        <v>47.120000000000005</v>
      </c>
      <c r="Y56" s="2">
        <v>4.5600000000000005</v>
      </c>
      <c r="Z56" s="2">
        <v>6.2</v>
      </c>
      <c r="AA56" s="2">
        <v>28.272000000000006</v>
      </c>
      <c r="AB56" s="2">
        <v>7664983</v>
      </c>
      <c r="AC56" s="2" t="s">
        <v>3758</v>
      </c>
      <c r="AD56" s="6">
        <v>39777</v>
      </c>
      <c r="AE56" s="2" t="s">
        <v>760</v>
      </c>
      <c r="AF56" s="2" t="s">
        <v>761</v>
      </c>
      <c r="AG56" s="2" t="s">
        <v>839</v>
      </c>
      <c r="AH56" s="2" t="s">
        <v>768</v>
      </c>
      <c r="AI56" s="2">
        <v>6</v>
      </c>
      <c r="AJ56" s="2">
        <v>0</v>
      </c>
      <c r="AK56" s="2">
        <v>0</v>
      </c>
      <c r="AL56" s="2">
        <v>0</v>
      </c>
      <c r="AM56" s="2">
        <v>72</v>
      </c>
      <c r="AN56" s="2">
        <v>0</v>
      </c>
      <c r="AO56" s="2" t="s">
        <v>762</v>
      </c>
      <c r="AP56" s="2" t="s">
        <v>778</v>
      </c>
      <c r="AQ56" s="2" t="s">
        <v>781</v>
      </c>
      <c r="AR56" s="2" t="s">
        <v>3759</v>
      </c>
      <c r="AS56" s="2">
        <v>7.2</v>
      </c>
      <c r="AT56" s="2">
        <v>633.79999999999995</v>
      </c>
      <c r="AU56" s="2">
        <v>641</v>
      </c>
      <c r="AV56" s="2" t="s">
        <v>765</v>
      </c>
      <c r="AW56" s="2" t="s">
        <v>3760</v>
      </c>
      <c r="AX56" s="2">
        <v>7.2</v>
      </c>
      <c r="AY56" s="2">
        <v>632.79999999999995</v>
      </c>
      <c r="AZ56" s="2">
        <v>640</v>
      </c>
      <c r="BA56" s="2" t="s">
        <v>765</v>
      </c>
      <c r="BB56" s="2">
        <v>1.8628769999999999E-2</v>
      </c>
      <c r="BC56" s="2">
        <v>0</v>
      </c>
      <c r="BD56" s="6">
        <v>31778</v>
      </c>
      <c r="BE56" s="18">
        <f t="shared" si="1"/>
        <v>30.739676020990181</v>
      </c>
      <c r="BF56" s="2" t="s">
        <v>767</v>
      </c>
      <c r="BG56" s="6">
        <v>44243</v>
      </c>
      <c r="BH56" s="2">
        <v>53.680421150869989</v>
      </c>
      <c r="BI56" t="str">
        <f>VLOOKUP($A56,'[1]SW_Pipes 1222_soil.shp'!$AE$2:$AR$1223,10,FALSE)</f>
        <v>113677</v>
      </c>
      <c r="BJ56" t="str">
        <f>VLOOKUP($A56,'[1]SW_Pipes 1222_soil.shp'!$AE$2:$AR$1223,11,FALSE)</f>
        <v>MO</v>
      </c>
      <c r="BK56" t="str">
        <f>VLOOKUP($A56,'[1]SW_Pipes 1222_soil.shp'!$AE$2:$AR$1223,12,FALSE)</f>
        <v>Monacan loam</v>
      </c>
      <c r="BL56" t="str">
        <f>VLOOKUP($A56,'[1]SW_Pipes 1222_soil.shp'!$AE$2:$AR$1223,13,FALSE)</f>
        <v>C</v>
      </c>
      <c r="BM56">
        <f>VLOOKUP($A56,'[1]SW_Pipes 1222_soil.shp'!$AE$2:$AR$1223,14,FALSE)</f>
        <v>2</v>
      </c>
      <c r="BN56">
        <f>VLOOKUP(A56,[2]SW_Pipes1222_prec!$AE$2:$AO$1223, 11, FALSE)</f>
        <v>3.7919999999999998</v>
      </c>
    </row>
    <row r="57" spans="1:66" x14ac:dyDescent="0.25">
      <c r="A57" s="2">
        <v>17553</v>
      </c>
      <c r="B57" s="2">
        <v>12656</v>
      </c>
      <c r="C57" s="2" t="s">
        <v>537</v>
      </c>
      <c r="D57" s="2" t="s">
        <v>21</v>
      </c>
      <c r="E57" s="2" t="s">
        <v>29</v>
      </c>
      <c r="F57" s="6">
        <f>VLOOKUP(A57&amp;B57,'input_raw cmsws'!$C$2:$D$1602,2,FALSE)</f>
        <v>43874.708333333336</v>
      </c>
      <c r="G57" s="2">
        <v>5.5</v>
      </c>
      <c r="H57" s="2" t="s">
        <v>68</v>
      </c>
      <c r="I57" s="2">
        <f>VLOOKUP(H57,'scoring schema'!$D$4:$E$9,2,FALSE)</f>
        <v>0</v>
      </c>
      <c r="J57" s="2"/>
      <c r="K57" s="3" t="s">
        <v>22</v>
      </c>
      <c r="L57" s="2"/>
      <c r="M57" s="2">
        <f>VLOOKUP(L57,'scoring schema 2'!$E$18:$F$29,2,FALSE)</f>
        <v>0</v>
      </c>
      <c r="N57" s="2"/>
      <c r="O57" s="2">
        <f>VLOOKUP(N57,'scoring schema 2'!$E$8:$F$13,2, FALSE)</f>
        <v>2</v>
      </c>
      <c r="P57" s="2">
        <v>0</v>
      </c>
      <c r="Q57" s="2">
        <v>1.3</v>
      </c>
      <c r="R57" s="2">
        <v>1.4</v>
      </c>
      <c r="S57" s="2">
        <v>1.8199999999999998</v>
      </c>
      <c r="T57" s="2">
        <v>1</v>
      </c>
      <c r="U57" s="2">
        <v>0</v>
      </c>
      <c r="V57" s="2">
        <v>7.8000000000000007</v>
      </c>
      <c r="W57" s="2">
        <v>3.2</v>
      </c>
      <c r="X57" s="2">
        <v>24.960000000000004</v>
      </c>
      <c r="Y57" s="2">
        <v>5.2000000000000011</v>
      </c>
      <c r="Z57" s="2">
        <v>2.48</v>
      </c>
      <c r="AA57" s="2">
        <v>12.896000000000003</v>
      </c>
      <c r="AB57" s="2">
        <v>7719207</v>
      </c>
      <c r="AC57" s="2" t="s">
        <v>2674</v>
      </c>
      <c r="AD57" s="6">
        <v>39778</v>
      </c>
      <c r="AE57" s="2" t="s">
        <v>760</v>
      </c>
      <c r="AF57" s="2" t="s">
        <v>761</v>
      </c>
      <c r="AG57" s="2" t="s">
        <v>762</v>
      </c>
      <c r="AH57" s="2" t="s">
        <v>768</v>
      </c>
      <c r="AI57" s="2">
        <v>3</v>
      </c>
      <c r="AJ57" s="2">
        <v>0</v>
      </c>
      <c r="AK57" s="2">
        <v>0</v>
      </c>
      <c r="AL57" s="2">
        <v>0</v>
      </c>
      <c r="AM57" s="2">
        <v>36</v>
      </c>
      <c r="AN57" s="2">
        <v>0</v>
      </c>
      <c r="AO57" s="2" t="s">
        <v>762</v>
      </c>
      <c r="AP57" s="2" t="s">
        <v>763</v>
      </c>
      <c r="AQ57" s="2" t="s">
        <v>769</v>
      </c>
      <c r="AR57" s="2" t="s">
        <v>2675</v>
      </c>
      <c r="AS57" s="2">
        <v>7.9</v>
      </c>
      <c r="AT57" s="2">
        <v>630.1</v>
      </c>
      <c r="AU57" s="2">
        <v>638</v>
      </c>
      <c r="AV57" s="2" t="s">
        <v>765</v>
      </c>
      <c r="AW57" s="2" t="s">
        <v>2676</v>
      </c>
      <c r="AX57" s="2">
        <v>0</v>
      </c>
      <c r="AY57" s="2">
        <v>0</v>
      </c>
      <c r="AZ57" s="2">
        <v>632</v>
      </c>
      <c r="BA57" s="2" t="s">
        <v>772</v>
      </c>
      <c r="BB57" s="2">
        <v>0</v>
      </c>
      <c r="BC57" s="2">
        <v>0</v>
      </c>
      <c r="BD57" s="6">
        <v>31778</v>
      </c>
      <c r="BE57" s="18">
        <f t="shared" si="1"/>
        <v>33.11898243212412</v>
      </c>
      <c r="BF57" s="2" t="s">
        <v>767</v>
      </c>
      <c r="BG57" s="6">
        <v>44243</v>
      </c>
      <c r="BH57" s="2">
        <v>120.10091464140331</v>
      </c>
      <c r="BI57" t="str">
        <f>VLOOKUP($A57,'[1]SW_Pipes 1222_soil.shp'!$AE$2:$AR$1223,10,FALSE)</f>
        <v>113694</v>
      </c>
      <c r="BJ57" t="str">
        <f>VLOOKUP($A57,'[1]SW_Pipes 1222_soil.shp'!$AE$2:$AR$1223,11,FALSE)</f>
        <v>WkE</v>
      </c>
      <c r="BK57" t="str">
        <f>VLOOKUP($A57,'[1]SW_Pipes 1222_soil.shp'!$AE$2:$AR$1223,12,FALSE)</f>
        <v>Wilkes loam, 15 to 25 percent slopes</v>
      </c>
      <c r="BL57" t="str">
        <f>VLOOKUP($A57,'[1]SW_Pipes 1222_soil.shp'!$AE$2:$AR$1223,13,FALSE)</f>
        <v>D</v>
      </c>
      <c r="BM57">
        <f>VLOOKUP($A57,'[1]SW_Pipes 1222_soil.shp'!$AE$2:$AR$1223,14,FALSE)</f>
        <v>4</v>
      </c>
      <c r="BN57">
        <f>VLOOKUP(A57,[2]SW_Pipes1222_prec!$AE$2:$AO$1223, 11, FALSE)</f>
        <v>3.7909999999999999</v>
      </c>
    </row>
    <row r="58" spans="1:66" x14ac:dyDescent="0.25">
      <c r="A58" s="2">
        <v>17732</v>
      </c>
      <c r="B58" s="2">
        <v>21288</v>
      </c>
      <c r="C58" s="2" t="s">
        <v>359</v>
      </c>
      <c r="D58" s="2" t="s">
        <v>21</v>
      </c>
      <c r="E58" s="2" t="s">
        <v>29</v>
      </c>
      <c r="F58" s="6">
        <f>VLOOKUP(A58&amp;B58,'input_raw cmsws'!$C$2:$D$1602,2,FALSE)</f>
        <v>44215.708333333336</v>
      </c>
      <c r="G58" s="2">
        <v>2</v>
      </c>
      <c r="H58" s="2" t="s">
        <v>23</v>
      </c>
      <c r="I58" s="2">
        <f>VLOOKUP(H58,'scoring schema'!$D$4:$E$9,2,FALSE)</f>
        <v>0</v>
      </c>
      <c r="J58" s="2" t="s">
        <v>22</v>
      </c>
      <c r="K58" s="2" t="s">
        <v>22</v>
      </c>
      <c r="L58" s="2" t="s">
        <v>30</v>
      </c>
      <c r="M58" s="2">
        <f>VLOOKUP(L58,'scoring schema 2'!$E$18:$F$29,2,FALSE)</f>
        <v>6</v>
      </c>
      <c r="N58" s="2" t="s">
        <v>40</v>
      </c>
      <c r="O58" s="2">
        <f>VLOOKUP(N58,'scoring schema 2'!$E$8:$F$13,2, FALSE)</f>
        <v>8</v>
      </c>
      <c r="P58" s="2">
        <v>10</v>
      </c>
      <c r="Q58" s="2">
        <v>5.2</v>
      </c>
      <c r="R58" s="2">
        <v>5</v>
      </c>
      <c r="S58" s="2">
        <v>26</v>
      </c>
      <c r="T58" s="2">
        <v>1</v>
      </c>
      <c r="U58" s="2">
        <v>0</v>
      </c>
      <c r="V58" s="2">
        <v>1.4000000000000001</v>
      </c>
      <c r="W58" s="2">
        <v>0.8</v>
      </c>
      <c r="X58" s="2">
        <v>1.1200000000000001</v>
      </c>
      <c r="Y58" s="2">
        <v>2.92</v>
      </c>
      <c r="Z58" s="2">
        <v>2.48</v>
      </c>
      <c r="AA58" s="2">
        <v>7.2416</v>
      </c>
      <c r="AB58" s="2">
        <v>7568004</v>
      </c>
      <c r="AC58" s="2" t="s">
        <v>1894</v>
      </c>
      <c r="AD58" s="6">
        <v>39779</v>
      </c>
      <c r="AE58" s="2" t="s">
        <v>760</v>
      </c>
      <c r="AF58" s="2" t="s">
        <v>761</v>
      </c>
      <c r="AG58" s="2" t="s">
        <v>762</v>
      </c>
      <c r="AH58" s="2" t="s">
        <v>768</v>
      </c>
      <c r="AI58" s="2">
        <v>1.25</v>
      </c>
      <c r="AJ58" s="2">
        <v>0</v>
      </c>
      <c r="AK58" s="2">
        <v>0</v>
      </c>
      <c r="AL58" s="2">
        <v>0</v>
      </c>
      <c r="AM58" s="2">
        <v>15</v>
      </c>
      <c r="AN58" s="2">
        <v>0</v>
      </c>
      <c r="AO58" s="2" t="s">
        <v>762</v>
      </c>
      <c r="AP58" s="2" t="s">
        <v>763</v>
      </c>
      <c r="AQ58" s="2" t="s">
        <v>769</v>
      </c>
      <c r="AR58" s="2" t="s">
        <v>1895</v>
      </c>
      <c r="AS58" s="2">
        <v>2</v>
      </c>
      <c r="AT58" s="2">
        <v>695</v>
      </c>
      <c r="AU58" s="2">
        <v>697</v>
      </c>
      <c r="AV58" s="2" t="s">
        <v>765</v>
      </c>
      <c r="AW58" s="2" t="s">
        <v>1896</v>
      </c>
      <c r="AX58" s="2">
        <v>2.99</v>
      </c>
      <c r="AY58" s="2">
        <v>693.58</v>
      </c>
      <c r="AZ58" s="2">
        <v>696.57</v>
      </c>
      <c r="BA58" s="2" t="s">
        <v>772</v>
      </c>
      <c r="BB58" s="2">
        <v>0</v>
      </c>
      <c r="BC58" s="2">
        <v>1</v>
      </c>
      <c r="BD58" s="6">
        <v>23012</v>
      </c>
      <c r="BE58" s="18">
        <f t="shared" si="1"/>
        <v>58.052589550536169</v>
      </c>
      <c r="BF58" s="2" t="s">
        <v>767</v>
      </c>
      <c r="BG58" s="6">
        <v>44020</v>
      </c>
      <c r="BH58" s="2">
        <v>68.657107728032827</v>
      </c>
      <c r="BI58" t="str">
        <f>VLOOKUP($A58,'[1]SW_Pipes 1222_soil.shp'!$AE$2:$AR$1223,10,FALSE)</f>
        <v>113681</v>
      </c>
      <c r="BJ58" t="str">
        <f>VLOOKUP($A58,'[1]SW_Pipes 1222_soil.shp'!$AE$2:$AR$1223,11,FALSE)</f>
        <v>MkB</v>
      </c>
      <c r="BK58" t="str">
        <f>VLOOKUP($A58,'[1]SW_Pipes 1222_soil.shp'!$AE$2:$AR$1223,12,FALSE)</f>
        <v>Mecklenburg-Urban land complex, 2 to 8 percent slopes</v>
      </c>
      <c r="BL58" t="str">
        <f>VLOOKUP($A58,'[1]SW_Pipes 1222_soil.shp'!$AE$2:$AR$1223,13,FALSE)</f>
        <v>C</v>
      </c>
      <c r="BM58">
        <f>VLOOKUP($A58,'[1]SW_Pipes 1222_soil.shp'!$AE$2:$AR$1223,14,FALSE)</f>
        <v>2</v>
      </c>
      <c r="BN58">
        <f>VLOOKUP(A58,[2]SW_Pipes1222_prec!$AE$2:$AO$1223, 11, FALSE)</f>
        <v>3.7919999999999998</v>
      </c>
    </row>
    <row r="59" spans="1:66" x14ac:dyDescent="0.25">
      <c r="A59" s="2">
        <v>18056</v>
      </c>
      <c r="B59" s="2">
        <v>19972</v>
      </c>
      <c r="C59" s="2" t="s">
        <v>364</v>
      </c>
      <c r="D59" s="2" t="s">
        <v>21</v>
      </c>
      <c r="E59" s="2" t="s">
        <v>29</v>
      </c>
      <c r="F59" s="6">
        <f>VLOOKUP(A59&amp;B59,'input_raw cmsws'!$C$2:$D$1602,2,FALSE)</f>
        <v>44111.666666666664</v>
      </c>
      <c r="G59" s="2">
        <v>7</v>
      </c>
      <c r="H59" s="2" t="s">
        <v>23</v>
      </c>
      <c r="I59" s="2">
        <f>VLOOKUP(H59,'scoring schema'!$D$4:$E$9,2,FALSE)</f>
        <v>0</v>
      </c>
      <c r="J59" s="2" t="s">
        <v>22</v>
      </c>
      <c r="K59" s="2" t="s">
        <v>22</v>
      </c>
      <c r="L59" s="2" t="s">
        <v>24</v>
      </c>
      <c r="M59" s="2">
        <f>VLOOKUP(L59,'scoring schema 2'!$E$18:$F$29,2,FALSE)</f>
        <v>0</v>
      </c>
      <c r="N59" s="2" t="s">
        <v>35</v>
      </c>
      <c r="O59" s="2">
        <f>VLOOKUP(N59,'scoring schema 2'!$E$8:$F$13,2, FALSE)</f>
        <v>2</v>
      </c>
      <c r="P59" s="2">
        <v>0</v>
      </c>
      <c r="Q59" s="2">
        <v>1.3</v>
      </c>
      <c r="R59" s="2">
        <v>1.4</v>
      </c>
      <c r="S59" s="2">
        <v>1.8199999999999998</v>
      </c>
      <c r="T59" s="2">
        <v>1</v>
      </c>
      <c r="U59" s="2">
        <v>0</v>
      </c>
      <c r="V59" s="2">
        <v>7.8000000000000007</v>
      </c>
      <c r="W59" s="2">
        <v>2.3000000000000003</v>
      </c>
      <c r="X59" s="2">
        <v>17.940000000000005</v>
      </c>
      <c r="Y59" s="2">
        <v>5.2000000000000011</v>
      </c>
      <c r="Z59" s="2">
        <v>1.94</v>
      </c>
      <c r="AA59" s="2">
        <v>10.088000000000001</v>
      </c>
      <c r="AB59" s="2">
        <v>7682803</v>
      </c>
      <c r="AC59" s="2" t="s">
        <v>2321</v>
      </c>
      <c r="AD59" s="6">
        <v>39780</v>
      </c>
      <c r="AE59" s="2" t="s">
        <v>760</v>
      </c>
      <c r="AF59" s="2" t="s">
        <v>761</v>
      </c>
      <c r="AG59" s="2" t="s">
        <v>762</v>
      </c>
      <c r="AH59" s="2" t="s">
        <v>768</v>
      </c>
      <c r="AI59" s="2">
        <v>3</v>
      </c>
      <c r="AJ59" s="2">
        <v>0</v>
      </c>
      <c r="AK59" s="2">
        <v>0</v>
      </c>
      <c r="AL59" s="2">
        <v>0</v>
      </c>
      <c r="AM59" s="2">
        <v>36</v>
      </c>
      <c r="AN59" s="2">
        <v>0</v>
      </c>
      <c r="AO59" s="2" t="s">
        <v>762</v>
      </c>
      <c r="AP59" s="2" t="s">
        <v>763</v>
      </c>
      <c r="AQ59" s="2" t="s">
        <v>769</v>
      </c>
      <c r="AR59" s="2" t="s">
        <v>2322</v>
      </c>
      <c r="AS59" s="2">
        <v>0</v>
      </c>
      <c r="AT59" s="2">
        <v>0</v>
      </c>
      <c r="AU59" s="2">
        <v>609</v>
      </c>
      <c r="AV59" s="2" t="s">
        <v>772</v>
      </c>
      <c r="AW59" s="2" t="s">
        <v>2323</v>
      </c>
      <c r="AX59" s="2">
        <v>5</v>
      </c>
      <c r="AY59" s="2">
        <v>601</v>
      </c>
      <c r="AZ59" s="2">
        <v>606</v>
      </c>
      <c r="BA59" s="2" t="s">
        <v>765</v>
      </c>
      <c r="BB59" s="2">
        <v>0</v>
      </c>
      <c r="BC59" s="2">
        <v>1</v>
      </c>
      <c r="BD59" s="6">
        <v>38867</v>
      </c>
      <c r="BE59" s="18">
        <f t="shared" si="1"/>
        <v>14.359114761578821</v>
      </c>
      <c r="BF59" s="2" t="s">
        <v>767</v>
      </c>
      <c r="BG59" s="6">
        <v>44243</v>
      </c>
      <c r="BH59" s="2">
        <v>33.854421811063098</v>
      </c>
      <c r="BI59" t="str">
        <f>VLOOKUP($A59,'[1]SW_Pipes 1222_soil.shp'!$AE$2:$AR$1223,10,FALSE)</f>
        <v>113659</v>
      </c>
      <c r="BJ59" t="str">
        <f>VLOOKUP($A59,'[1]SW_Pipes 1222_soil.shp'!$AE$2:$AR$1223,11,FALSE)</f>
        <v>CeD2</v>
      </c>
      <c r="BK59" t="str">
        <f>VLOOKUP($A59,'[1]SW_Pipes 1222_soil.shp'!$AE$2:$AR$1223,12,FALSE)</f>
        <v>Cecil sandy clay loam, 8 to 15 percent slopes, eroded</v>
      </c>
      <c r="BL59" t="str">
        <f>VLOOKUP($A59,'[1]SW_Pipes 1222_soil.shp'!$AE$2:$AR$1223,13,FALSE)</f>
        <v>B</v>
      </c>
      <c r="BM59">
        <f>VLOOKUP($A59,'[1]SW_Pipes 1222_soil.shp'!$AE$2:$AR$1223,14,FALSE)</f>
        <v>1</v>
      </c>
      <c r="BN59">
        <f>VLOOKUP(A59,[2]SW_Pipes1222_prec!$AE$2:$AO$1223, 11, FALSE)</f>
        <v>3.7090000000000001</v>
      </c>
    </row>
    <row r="60" spans="1:66" x14ac:dyDescent="0.25">
      <c r="A60" s="3">
        <v>18205</v>
      </c>
      <c r="B60" s="3">
        <v>21539</v>
      </c>
      <c r="C60" s="3" t="s">
        <v>87</v>
      </c>
      <c r="D60" s="3" t="s">
        <v>21</v>
      </c>
      <c r="E60" s="3" t="s">
        <v>29</v>
      </c>
      <c r="F60" s="6">
        <f>VLOOKUP(A60&amp;B60,'input_raw cmsws'!$C$2:$D$1602,2,FALSE)</f>
        <v>44250.666666666664</v>
      </c>
      <c r="G60" s="3">
        <v>1</v>
      </c>
      <c r="H60" s="3" t="s">
        <v>23</v>
      </c>
      <c r="I60" s="2">
        <f>VLOOKUP(H60,'scoring schema'!$D$4:$E$9,2,FALSE)</f>
        <v>0</v>
      </c>
      <c r="J60" s="3" t="s">
        <v>22</v>
      </c>
      <c r="K60" s="3" t="s">
        <v>22</v>
      </c>
      <c r="L60" s="3"/>
      <c r="M60" s="2">
        <f>VLOOKUP(L60,'scoring schema 2'!$E$18:$F$29,2,FALSE)</f>
        <v>0</v>
      </c>
      <c r="N60" s="3"/>
      <c r="O60" s="2">
        <f>VLOOKUP(N60,'scoring schema 2'!$E$8:$F$13,2, FALSE)</f>
        <v>2</v>
      </c>
      <c r="P60" s="3">
        <v>0</v>
      </c>
      <c r="Q60" s="3">
        <v>1.3</v>
      </c>
      <c r="R60" s="3">
        <v>0.8</v>
      </c>
      <c r="S60" s="3">
        <v>1.04</v>
      </c>
      <c r="T60" s="3">
        <v>1</v>
      </c>
      <c r="U60" s="3">
        <v>0</v>
      </c>
      <c r="V60" s="3">
        <v>2.2000000000000002</v>
      </c>
      <c r="W60" s="3">
        <v>0.8</v>
      </c>
      <c r="X60" s="3">
        <v>1.7600000000000002</v>
      </c>
      <c r="Y60" s="3">
        <v>1.84</v>
      </c>
      <c r="Z60" s="3">
        <v>0.8</v>
      </c>
      <c r="AA60" s="3">
        <v>1.4720000000000002</v>
      </c>
      <c r="AB60" s="3">
        <v>7599092</v>
      </c>
      <c r="AC60" s="3" t="s">
        <v>922</v>
      </c>
      <c r="AD60" s="6">
        <v>39781</v>
      </c>
      <c r="AE60" s="3" t="s">
        <v>760</v>
      </c>
      <c r="AF60" s="3" t="s">
        <v>761</v>
      </c>
      <c r="AG60" s="3" t="s">
        <v>762</v>
      </c>
      <c r="AH60" s="3" t="s">
        <v>768</v>
      </c>
      <c r="AI60" s="3">
        <v>1.25</v>
      </c>
      <c r="AJ60" s="3">
        <v>0</v>
      </c>
      <c r="AK60" s="3">
        <v>0</v>
      </c>
      <c r="AL60" s="3">
        <v>0</v>
      </c>
      <c r="AM60" s="3">
        <v>15</v>
      </c>
      <c r="AN60" s="3">
        <v>0</v>
      </c>
      <c r="AO60" s="3" t="s">
        <v>762</v>
      </c>
      <c r="AP60" s="3" t="s">
        <v>763</v>
      </c>
      <c r="AQ60" s="3" t="s">
        <v>769</v>
      </c>
      <c r="AR60" s="3" t="s">
        <v>923</v>
      </c>
      <c r="AS60" s="3">
        <v>4</v>
      </c>
      <c r="AT60" s="3">
        <v>583</v>
      </c>
      <c r="AU60" s="3">
        <v>587</v>
      </c>
      <c r="AV60" s="3" t="s">
        <v>765</v>
      </c>
      <c r="AW60" s="3" t="s">
        <v>924</v>
      </c>
      <c r="AX60" s="3">
        <v>4.9000000000000004</v>
      </c>
      <c r="AY60" s="3">
        <v>582.1</v>
      </c>
      <c r="AZ60" s="3">
        <v>587</v>
      </c>
      <c r="BA60" s="3" t="s">
        <v>765</v>
      </c>
      <c r="BB60" s="3">
        <v>3.3944879999999997E-2</v>
      </c>
      <c r="BC60" s="3">
        <v>1</v>
      </c>
      <c r="BD60" s="7">
        <v>29745</v>
      </c>
      <c r="BE60" s="18">
        <f t="shared" si="1"/>
        <v>39.714350901209208</v>
      </c>
      <c r="BF60" s="3" t="s">
        <v>767</v>
      </c>
      <c r="BG60" s="7">
        <v>44243</v>
      </c>
      <c r="BH60" s="3">
        <v>26.513570309398592</v>
      </c>
      <c r="BI60" t="str">
        <f>VLOOKUP($A60,'[1]SW_Pipes 1222_soil.shp'!$AE$2:$AR$1223,10,FALSE)</f>
        <v>113658</v>
      </c>
      <c r="BJ60" t="str">
        <f>VLOOKUP($A60,'[1]SW_Pipes 1222_soil.shp'!$AE$2:$AR$1223,11,FALSE)</f>
        <v>CeB2</v>
      </c>
      <c r="BK60" t="str">
        <f>VLOOKUP($A60,'[1]SW_Pipes 1222_soil.shp'!$AE$2:$AR$1223,12,FALSE)</f>
        <v>Cecil sandy clay loam, 2 to 8 percent slopes, eroded</v>
      </c>
      <c r="BL60" t="str">
        <f>VLOOKUP($A60,'[1]SW_Pipes 1222_soil.shp'!$AE$2:$AR$1223,13,FALSE)</f>
        <v>B</v>
      </c>
      <c r="BM60">
        <f>VLOOKUP($A60,'[1]SW_Pipes 1222_soil.shp'!$AE$2:$AR$1223,14,FALSE)</f>
        <v>1</v>
      </c>
      <c r="BN60">
        <f>VLOOKUP(A60,[2]SW_Pipes1222_prec!$AE$2:$AO$1223, 11, FALSE)</f>
        <v>3.7869999999999999</v>
      </c>
    </row>
    <row r="61" spans="1:66" x14ac:dyDescent="0.25">
      <c r="A61" s="2">
        <v>18226</v>
      </c>
      <c r="B61" s="2">
        <v>17926</v>
      </c>
      <c r="C61" s="2" t="s">
        <v>721</v>
      </c>
      <c r="D61" s="2" t="s">
        <v>21</v>
      </c>
      <c r="E61" s="2" t="s">
        <v>29</v>
      </c>
      <c r="F61" s="6">
        <f>VLOOKUP(A61&amp;B61,'input_raw cmsws'!$C$2:$D$1602,2,FALSE)</f>
        <v>43991.666666666664</v>
      </c>
      <c r="G61" s="2">
        <v>2</v>
      </c>
      <c r="H61" s="2" t="s">
        <v>32</v>
      </c>
      <c r="I61" s="2">
        <f>VLOOKUP(H61,'scoring schema'!$D$4:$E$9,2,FALSE)</f>
        <v>10</v>
      </c>
      <c r="J61" s="2" t="s">
        <v>29</v>
      </c>
      <c r="K61" s="2" t="s">
        <v>29</v>
      </c>
      <c r="L61" s="2" t="s">
        <v>30</v>
      </c>
      <c r="M61" s="2">
        <f>VLOOKUP(L61,'scoring schema 2'!$E$18:$F$29,2,FALSE)</f>
        <v>6</v>
      </c>
      <c r="N61" s="2" t="s">
        <v>40</v>
      </c>
      <c r="O61" s="2">
        <f>VLOOKUP(N61,'scoring schema 2'!$E$8:$F$13,2, FALSE)</f>
        <v>8</v>
      </c>
      <c r="P61" s="2">
        <v>10</v>
      </c>
      <c r="Q61" s="2">
        <v>8.6999999999999993</v>
      </c>
      <c r="R61" s="2">
        <v>5</v>
      </c>
      <c r="S61" s="2">
        <v>43.5</v>
      </c>
      <c r="T61" s="2">
        <v>1</v>
      </c>
      <c r="U61" s="2">
        <v>10</v>
      </c>
      <c r="V61" s="2">
        <v>7.8000000000000007</v>
      </c>
      <c r="W61" s="2">
        <v>4.0999999999999996</v>
      </c>
      <c r="X61" s="2">
        <v>31.98</v>
      </c>
      <c r="Y61" s="2">
        <v>8.16</v>
      </c>
      <c r="Z61" s="2">
        <v>4.4599999999999991</v>
      </c>
      <c r="AA61" s="2">
        <v>36.393599999999992</v>
      </c>
      <c r="AB61" s="2">
        <v>7646879</v>
      </c>
      <c r="AC61" s="2" t="s">
        <v>3977</v>
      </c>
      <c r="AD61" s="6">
        <v>39782</v>
      </c>
      <c r="AE61" s="2" t="s">
        <v>760</v>
      </c>
      <c r="AF61" s="2" t="s">
        <v>761</v>
      </c>
      <c r="AG61" s="2" t="s">
        <v>762</v>
      </c>
      <c r="AH61" s="2" t="s">
        <v>768</v>
      </c>
      <c r="AI61" s="2">
        <v>1.25</v>
      </c>
      <c r="AJ61" s="2">
        <v>0</v>
      </c>
      <c r="AK61" s="2">
        <v>0</v>
      </c>
      <c r="AL61" s="2">
        <v>0</v>
      </c>
      <c r="AM61" s="2">
        <v>15</v>
      </c>
      <c r="AN61" s="2">
        <v>0</v>
      </c>
      <c r="AO61" s="2" t="s">
        <v>762</v>
      </c>
      <c r="AP61" s="2" t="s">
        <v>763</v>
      </c>
      <c r="AQ61" s="2" t="s">
        <v>769</v>
      </c>
      <c r="AR61" s="2" t="s">
        <v>3978</v>
      </c>
      <c r="AS61" s="2">
        <v>1.4</v>
      </c>
      <c r="AT61" s="2">
        <v>708.6</v>
      </c>
      <c r="AU61" s="2">
        <v>710</v>
      </c>
      <c r="AV61" s="2" t="s">
        <v>765</v>
      </c>
      <c r="AW61" s="2" t="s">
        <v>3979</v>
      </c>
      <c r="AX61" s="2">
        <v>1.5</v>
      </c>
      <c r="AY61" s="2">
        <v>707.5</v>
      </c>
      <c r="AZ61" s="2">
        <v>709</v>
      </c>
      <c r="BA61" s="2" t="s">
        <v>765</v>
      </c>
      <c r="BB61" s="2">
        <v>2.227821E-2</v>
      </c>
      <c r="BC61" s="2">
        <v>1</v>
      </c>
      <c r="BD61" s="6">
        <v>28671</v>
      </c>
      <c r="BE61" s="18">
        <f t="shared" si="1"/>
        <v>41.945699292721876</v>
      </c>
      <c r="BF61" s="2" t="s">
        <v>767</v>
      </c>
      <c r="BG61" s="6">
        <v>43185</v>
      </c>
      <c r="BH61" s="2">
        <v>49.375551988468452</v>
      </c>
      <c r="BI61" t="str">
        <f>VLOOKUP($A61,'[1]SW_Pipes 1222_soil.shp'!$AE$2:$AR$1223,10,FALSE)</f>
        <v>113665</v>
      </c>
      <c r="BJ61" t="str">
        <f>VLOOKUP($A61,'[1]SW_Pipes 1222_soil.shp'!$AE$2:$AR$1223,11,FALSE)</f>
        <v>EnB</v>
      </c>
      <c r="BK61" t="str">
        <f>VLOOKUP($A61,'[1]SW_Pipes 1222_soil.shp'!$AE$2:$AR$1223,12,FALSE)</f>
        <v>Enon sandy loam, 2 to 8 percent slopes</v>
      </c>
      <c r="BL61" t="str">
        <f>VLOOKUP($A61,'[1]SW_Pipes 1222_soil.shp'!$AE$2:$AR$1223,13,FALSE)</f>
        <v>C</v>
      </c>
      <c r="BM61">
        <f>VLOOKUP($A61,'[1]SW_Pipes 1222_soil.shp'!$AE$2:$AR$1223,14,FALSE)</f>
        <v>2</v>
      </c>
      <c r="BN61">
        <f>VLOOKUP(A61,[2]SW_Pipes1222_prec!$AE$2:$AO$1223, 11, FALSE)</f>
        <v>3.738</v>
      </c>
    </row>
    <row r="62" spans="1:66" x14ac:dyDescent="0.25">
      <c r="A62" s="2">
        <v>18347</v>
      </c>
      <c r="B62" s="2">
        <v>23053</v>
      </c>
      <c r="C62" s="2" t="s">
        <v>305</v>
      </c>
      <c r="D62" s="2" t="s">
        <v>21</v>
      </c>
      <c r="E62" s="2" t="s">
        <v>29</v>
      </c>
      <c r="F62" s="6">
        <f>VLOOKUP(A62&amp;B62,'input_raw cmsws'!$C$2:$D$1602,2,FALSE)</f>
        <v>44358.666666666664</v>
      </c>
      <c r="G62" s="2">
        <v>8</v>
      </c>
      <c r="H62" s="2"/>
      <c r="I62" s="2">
        <v>0</v>
      </c>
      <c r="J62" s="2" t="s">
        <v>22</v>
      </c>
      <c r="K62" s="2" t="s">
        <v>22</v>
      </c>
      <c r="L62" s="2"/>
      <c r="M62" s="2">
        <f>VLOOKUP(L62,'scoring schema 2'!$E$18:$F$29,2,FALSE)</f>
        <v>0</v>
      </c>
      <c r="N62" s="2" t="s">
        <v>202</v>
      </c>
      <c r="O62" s="2">
        <f>VLOOKUP(N62,'scoring schema 2'!$E$8:$F$13,2, FALSE)</f>
        <v>3</v>
      </c>
      <c r="P62" s="2">
        <v>10</v>
      </c>
      <c r="Q62" s="2">
        <v>1.9500000000000002</v>
      </c>
      <c r="R62" s="2">
        <v>3.5</v>
      </c>
      <c r="S62" s="2">
        <v>6.8250000000000011</v>
      </c>
      <c r="T62" s="2">
        <v>1</v>
      </c>
      <c r="U62" s="2">
        <v>0</v>
      </c>
      <c r="V62" s="2">
        <v>2.8</v>
      </c>
      <c r="W62" s="2">
        <v>2</v>
      </c>
      <c r="X62" s="2">
        <v>5.6</v>
      </c>
      <c r="Y62" s="2">
        <v>2.46</v>
      </c>
      <c r="Z62" s="2">
        <v>2.6</v>
      </c>
      <c r="AA62" s="2">
        <v>6.3959999999999999</v>
      </c>
      <c r="AB62" s="2">
        <v>7592122</v>
      </c>
      <c r="AC62" s="2" t="s">
        <v>1693</v>
      </c>
      <c r="AD62" s="6">
        <v>39783</v>
      </c>
      <c r="AE62" s="2" t="s">
        <v>760</v>
      </c>
      <c r="AF62" s="2" t="s">
        <v>761</v>
      </c>
      <c r="AG62" s="2" t="s">
        <v>762</v>
      </c>
      <c r="AH62" s="2" t="s">
        <v>768</v>
      </c>
      <c r="AI62" s="2">
        <v>4</v>
      </c>
      <c r="AJ62" s="2">
        <v>0</v>
      </c>
      <c r="AK62" s="2">
        <v>0</v>
      </c>
      <c r="AL62" s="2">
        <v>0</v>
      </c>
      <c r="AM62" s="2">
        <v>48</v>
      </c>
      <c r="AN62" s="2">
        <v>0</v>
      </c>
      <c r="AO62" s="2" t="s">
        <v>762</v>
      </c>
      <c r="AP62" s="2" t="s">
        <v>778</v>
      </c>
      <c r="AQ62" s="2" t="s">
        <v>781</v>
      </c>
      <c r="AR62" s="2" t="s">
        <v>1692</v>
      </c>
      <c r="AS62" s="2">
        <v>0</v>
      </c>
      <c r="AT62" s="2">
        <v>693.24</v>
      </c>
      <c r="AU62" s="2">
        <v>702.28</v>
      </c>
      <c r="AV62" s="2" t="s">
        <v>765</v>
      </c>
      <c r="AW62" s="2" t="s">
        <v>1694</v>
      </c>
      <c r="AX62" s="2">
        <v>0</v>
      </c>
      <c r="AY62" s="2">
        <v>690.43</v>
      </c>
      <c r="AZ62" s="2">
        <v>697.39</v>
      </c>
      <c r="BA62" s="2" t="s">
        <v>765</v>
      </c>
      <c r="BB62" s="2">
        <v>0</v>
      </c>
      <c r="BC62" s="2">
        <v>1</v>
      </c>
      <c r="BD62" s="6">
        <v>38988</v>
      </c>
      <c r="BE62" s="18">
        <f t="shared" si="1"/>
        <v>14.704083960757465</v>
      </c>
      <c r="BF62" s="2" t="s">
        <v>767</v>
      </c>
      <c r="BG62" s="6">
        <v>44330</v>
      </c>
      <c r="BH62" s="2">
        <v>115.0560102131076</v>
      </c>
      <c r="BI62" t="str">
        <f>VLOOKUP($A62,'[1]SW_Pipes 1222_soil.shp'!$AE$2:$AR$1223,10,FALSE)</f>
        <v>113660</v>
      </c>
      <c r="BJ62" t="str">
        <f>VLOOKUP($A62,'[1]SW_Pipes 1222_soil.shp'!$AE$2:$AR$1223,11,FALSE)</f>
        <v>CuB</v>
      </c>
      <c r="BK62" t="str">
        <f>VLOOKUP($A62,'[1]SW_Pipes 1222_soil.shp'!$AE$2:$AR$1223,12,FALSE)</f>
        <v>Cecil-Urban land complex, 2 to 8 percent slopes</v>
      </c>
      <c r="BL62" t="str">
        <f>VLOOKUP($A62,'[1]SW_Pipes 1222_soil.shp'!$AE$2:$AR$1223,13,FALSE)</f>
        <v>B</v>
      </c>
      <c r="BM62">
        <f>VLOOKUP($A62,'[1]SW_Pipes 1222_soil.shp'!$AE$2:$AR$1223,14,FALSE)</f>
        <v>1</v>
      </c>
      <c r="BN62">
        <f>VLOOKUP(A62,[2]SW_Pipes1222_prec!$AE$2:$AO$1223, 11, FALSE)</f>
        <v>3.7930000000000001</v>
      </c>
    </row>
    <row r="63" spans="1:66" x14ac:dyDescent="0.25">
      <c r="A63" s="3">
        <v>19195</v>
      </c>
      <c r="B63" s="3">
        <v>17463</v>
      </c>
      <c r="C63" s="3" t="s">
        <v>565</v>
      </c>
      <c r="D63" s="3" t="s">
        <v>21</v>
      </c>
      <c r="E63" s="3" t="s">
        <v>29</v>
      </c>
      <c r="F63" s="6">
        <f>VLOOKUP(A63&amp;B63,'input_raw cmsws'!$C$2:$D$1602,2,FALSE)</f>
        <v>43956.666666666664</v>
      </c>
      <c r="G63" s="3">
        <v>3</v>
      </c>
      <c r="H63" s="3" t="s">
        <v>32</v>
      </c>
      <c r="I63" s="2">
        <f>VLOOKUP(H63,'scoring schema'!$D$4:$E$9,2,FALSE)</f>
        <v>10</v>
      </c>
      <c r="J63" s="3" t="s">
        <v>29</v>
      </c>
      <c r="K63" s="3" t="s">
        <v>29</v>
      </c>
      <c r="L63" s="3" t="s">
        <v>24</v>
      </c>
      <c r="M63" s="2">
        <f>VLOOKUP(L63,'scoring schema 2'!$E$18:$F$29,2,FALSE)</f>
        <v>0</v>
      </c>
      <c r="N63" s="3" t="s">
        <v>33</v>
      </c>
      <c r="O63" s="2">
        <f>VLOOKUP(N63,'scoring schema 2'!$E$8:$F$13,2, FALSE)</f>
        <v>0</v>
      </c>
      <c r="P63" s="3">
        <v>5</v>
      </c>
      <c r="Q63" s="3">
        <v>3.5</v>
      </c>
      <c r="R63" s="3">
        <v>1.55</v>
      </c>
      <c r="S63" s="3">
        <v>5.4249999999999998</v>
      </c>
      <c r="T63" s="3">
        <v>1</v>
      </c>
      <c r="U63" s="3">
        <v>10</v>
      </c>
      <c r="V63" s="3">
        <v>5.4</v>
      </c>
      <c r="W63" s="3">
        <v>4.0999999999999996</v>
      </c>
      <c r="X63" s="3">
        <v>22.14</v>
      </c>
      <c r="Y63" s="3">
        <v>4.6400000000000006</v>
      </c>
      <c r="Z63" s="3">
        <v>3.0799999999999996</v>
      </c>
      <c r="AA63" s="3">
        <v>14.2912</v>
      </c>
      <c r="AB63" s="3">
        <v>7671796</v>
      </c>
      <c r="AC63" s="3" t="s">
        <v>2827</v>
      </c>
      <c r="AD63" s="6">
        <v>39784</v>
      </c>
      <c r="AE63" s="3" t="s">
        <v>760</v>
      </c>
      <c r="AF63" s="3" t="s">
        <v>761</v>
      </c>
      <c r="AG63" s="3" t="s">
        <v>762</v>
      </c>
      <c r="AH63" s="3" t="s">
        <v>768</v>
      </c>
      <c r="AI63" s="3">
        <v>1.5</v>
      </c>
      <c r="AJ63" s="3">
        <v>0</v>
      </c>
      <c r="AK63" s="3">
        <v>0</v>
      </c>
      <c r="AL63" s="3">
        <v>0</v>
      </c>
      <c r="AM63" s="3">
        <v>18</v>
      </c>
      <c r="AN63" s="3">
        <v>0</v>
      </c>
      <c r="AO63" s="3" t="s">
        <v>762</v>
      </c>
      <c r="AP63" s="3" t="s">
        <v>907</v>
      </c>
      <c r="AQ63" s="3" t="s">
        <v>910</v>
      </c>
      <c r="AR63" s="3" t="s">
        <v>2828</v>
      </c>
      <c r="AS63" s="3">
        <v>1.8</v>
      </c>
      <c r="AT63" s="3">
        <v>620</v>
      </c>
      <c r="AU63" s="3">
        <v>621.79999999999995</v>
      </c>
      <c r="AV63" s="3" t="s">
        <v>772</v>
      </c>
      <c r="AW63" s="3" t="s">
        <v>2829</v>
      </c>
      <c r="AX63" s="3">
        <v>1.8</v>
      </c>
      <c r="AY63" s="3">
        <v>611.20000000000005</v>
      </c>
      <c r="AZ63" s="3">
        <v>613</v>
      </c>
      <c r="BA63" s="3" t="s">
        <v>772</v>
      </c>
      <c r="BB63" s="3">
        <v>0</v>
      </c>
      <c r="BC63" s="3">
        <v>1</v>
      </c>
      <c r="BD63" s="7">
        <v>28671</v>
      </c>
      <c r="BE63" s="18">
        <f t="shared" si="1"/>
        <v>41.849874515172253</v>
      </c>
      <c r="BF63" s="3" t="s">
        <v>767</v>
      </c>
      <c r="BG63" s="7">
        <v>43962</v>
      </c>
      <c r="BH63" s="3">
        <v>197.6850923039265</v>
      </c>
      <c r="BI63" t="str">
        <f>VLOOKUP($A63,'[1]SW_Pipes 1222_soil.shp'!$AE$2:$AR$1223,10,FALSE)</f>
        <v>113658</v>
      </c>
      <c r="BJ63" t="str">
        <f>VLOOKUP($A63,'[1]SW_Pipes 1222_soil.shp'!$AE$2:$AR$1223,11,FALSE)</f>
        <v>CeB2</v>
      </c>
      <c r="BK63" t="str">
        <f>VLOOKUP($A63,'[1]SW_Pipes 1222_soil.shp'!$AE$2:$AR$1223,12,FALSE)</f>
        <v>Cecil sandy clay loam, 2 to 8 percent slopes, eroded</v>
      </c>
      <c r="BL63" t="str">
        <f>VLOOKUP($A63,'[1]SW_Pipes 1222_soil.shp'!$AE$2:$AR$1223,13,FALSE)</f>
        <v>B</v>
      </c>
      <c r="BM63">
        <f>VLOOKUP($A63,'[1]SW_Pipes 1222_soil.shp'!$AE$2:$AR$1223,14,FALSE)</f>
        <v>1</v>
      </c>
      <c r="BN63">
        <f>VLOOKUP(A63,[2]SW_Pipes1222_prec!$AE$2:$AO$1223, 11, FALSE)</f>
        <v>3.7919999999999998</v>
      </c>
    </row>
    <row r="64" spans="1:66" x14ac:dyDescent="0.25">
      <c r="A64" s="2">
        <v>19275</v>
      </c>
      <c r="B64" s="2">
        <v>11711</v>
      </c>
      <c r="C64" s="2" t="s">
        <v>443</v>
      </c>
      <c r="D64" s="2" t="s">
        <v>80</v>
      </c>
      <c r="E64" s="2" t="s">
        <v>29</v>
      </c>
      <c r="F64" s="6">
        <f>VLOOKUP(A64&amp;B64,'input_raw cmsws'!$C$2:$D$1602,2,FALSE)</f>
        <v>43748.666666666664</v>
      </c>
      <c r="G64" s="2">
        <v>0</v>
      </c>
      <c r="H64" s="2" t="s">
        <v>28</v>
      </c>
      <c r="I64" s="2">
        <f>VLOOKUP(H64,'scoring schema'!$D$4:$E$9,2,FALSE)</f>
        <v>5</v>
      </c>
      <c r="J64" s="2" t="s">
        <v>22</v>
      </c>
      <c r="K64" s="2" t="s">
        <v>22</v>
      </c>
      <c r="L64" s="2" t="s">
        <v>24</v>
      </c>
      <c r="M64" s="2">
        <f>VLOOKUP(L64,'scoring schema 2'!$E$18:$F$29,2,FALSE)</f>
        <v>0</v>
      </c>
      <c r="N64" s="2" t="s">
        <v>33</v>
      </c>
      <c r="O64" s="2">
        <f>VLOOKUP(N64,'scoring schema 2'!$E$8:$F$13,2, FALSE)</f>
        <v>0</v>
      </c>
      <c r="P64" s="2">
        <v>0</v>
      </c>
      <c r="Q64" s="2">
        <v>1.75</v>
      </c>
      <c r="R64" s="2">
        <v>2</v>
      </c>
      <c r="S64" s="2">
        <v>3.5</v>
      </c>
      <c r="T64" s="2">
        <v>1</v>
      </c>
      <c r="U64" s="2">
        <v>0</v>
      </c>
      <c r="V64" s="2">
        <v>3.4000000000000004</v>
      </c>
      <c r="W64" s="2">
        <v>4.7</v>
      </c>
      <c r="X64" s="2">
        <v>15.980000000000002</v>
      </c>
      <c r="Y64" s="2">
        <v>2.74</v>
      </c>
      <c r="Z64" s="2">
        <v>3.62</v>
      </c>
      <c r="AA64" s="2">
        <v>9.9188000000000009</v>
      </c>
      <c r="AB64" s="2">
        <v>7572851</v>
      </c>
      <c r="AC64" s="2" t="s">
        <v>2281</v>
      </c>
      <c r="AD64" s="6">
        <v>39785</v>
      </c>
      <c r="AE64" s="2" t="s">
        <v>760</v>
      </c>
      <c r="AF64" s="2" t="s">
        <v>761</v>
      </c>
      <c r="AG64" s="2" t="s">
        <v>762</v>
      </c>
      <c r="AH64" s="2" t="s">
        <v>768</v>
      </c>
      <c r="AI64" s="2">
        <v>3</v>
      </c>
      <c r="AJ64" s="2">
        <v>0</v>
      </c>
      <c r="AK64" s="2">
        <v>0</v>
      </c>
      <c r="AL64" s="2">
        <v>0</v>
      </c>
      <c r="AM64" s="2">
        <v>36</v>
      </c>
      <c r="AN64" s="2">
        <v>0</v>
      </c>
      <c r="AO64" s="2" t="s">
        <v>762</v>
      </c>
      <c r="AP64" s="2" t="s">
        <v>763</v>
      </c>
      <c r="AQ64" s="2" t="s">
        <v>769</v>
      </c>
      <c r="AR64" s="2" t="s">
        <v>2282</v>
      </c>
      <c r="AS64" s="2">
        <v>5.9</v>
      </c>
      <c r="AT64" s="2">
        <v>636.1</v>
      </c>
      <c r="AU64" s="2">
        <v>642</v>
      </c>
      <c r="AV64" s="2" t="s">
        <v>765</v>
      </c>
      <c r="AW64" s="2" t="s">
        <v>2283</v>
      </c>
      <c r="AX64" s="2">
        <v>5.7</v>
      </c>
      <c r="AY64" s="2">
        <v>633.29999999999995</v>
      </c>
      <c r="AZ64" s="2">
        <v>639</v>
      </c>
      <c r="BA64" s="2" t="s">
        <v>765</v>
      </c>
      <c r="BB64" s="2">
        <v>2.9464170000000001E-2</v>
      </c>
      <c r="BC64" s="2">
        <v>1</v>
      </c>
      <c r="BD64" s="6">
        <v>35970</v>
      </c>
      <c r="BE64" s="18">
        <f t="shared" si="1"/>
        <v>21.296828656171567</v>
      </c>
      <c r="BF64" s="2" t="s">
        <v>767</v>
      </c>
      <c r="BG64" s="6">
        <v>44243</v>
      </c>
      <c r="BH64" s="2">
        <v>95.030664316824868</v>
      </c>
      <c r="BI64" t="str">
        <f>VLOOKUP($A64,'[1]SW_Pipes 1222_soil.shp'!$AE$2:$AR$1223,10,FALSE)</f>
        <v>113692</v>
      </c>
      <c r="BJ64" t="str">
        <f>VLOOKUP($A64,'[1]SW_Pipes 1222_soil.shp'!$AE$2:$AR$1223,11,FALSE)</f>
        <v>WkB</v>
      </c>
      <c r="BK64" t="str">
        <f>VLOOKUP($A64,'[1]SW_Pipes 1222_soil.shp'!$AE$2:$AR$1223,12,FALSE)</f>
        <v>Wilkes loam, 4 to 8 percent slopes</v>
      </c>
      <c r="BL64" t="str">
        <f>VLOOKUP($A64,'[1]SW_Pipes 1222_soil.shp'!$AE$2:$AR$1223,13,FALSE)</f>
        <v>D</v>
      </c>
      <c r="BM64">
        <f>VLOOKUP($A64,'[1]SW_Pipes 1222_soil.shp'!$AE$2:$AR$1223,14,FALSE)</f>
        <v>4</v>
      </c>
      <c r="BN64">
        <f>VLOOKUP(A64,[2]SW_Pipes1222_prec!$AE$2:$AO$1223, 11, FALSE)</f>
        <v>3.7829999999999999</v>
      </c>
    </row>
    <row r="65" spans="1:66" x14ac:dyDescent="0.25">
      <c r="A65" s="2">
        <v>20237</v>
      </c>
      <c r="B65" s="2">
        <v>11054</v>
      </c>
      <c r="C65" s="2" t="s">
        <v>408</v>
      </c>
      <c r="D65" s="2" t="s">
        <v>26</v>
      </c>
      <c r="E65" s="2" t="s">
        <v>29</v>
      </c>
      <c r="F65" s="6">
        <f>VLOOKUP(A65&amp;B65,'input_raw cmsws'!$C$2:$D$1602,2,FALSE)</f>
        <v>43139.666666666664</v>
      </c>
      <c r="G65" s="2">
        <v>8</v>
      </c>
      <c r="H65" s="2" t="s">
        <v>23</v>
      </c>
      <c r="I65" s="2">
        <f>VLOOKUP(H65,'scoring schema'!$D$4:$E$9,2,FALSE)</f>
        <v>0</v>
      </c>
      <c r="J65" s="2" t="s">
        <v>22</v>
      </c>
      <c r="K65" s="2" t="s">
        <v>22</v>
      </c>
      <c r="L65" s="2" t="s">
        <v>115</v>
      </c>
      <c r="M65" s="2">
        <f>VLOOKUP(L65,'scoring schema 2'!$E$18:$F$29,2,FALSE)</f>
        <v>8</v>
      </c>
      <c r="N65" s="2"/>
      <c r="O65" s="2">
        <f>VLOOKUP(N65,'scoring schema 2'!$E$8:$F$13,2, FALSE)</f>
        <v>2</v>
      </c>
      <c r="P65" s="2">
        <v>0</v>
      </c>
      <c r="Q65" s="2">
        <v>1.3</v>
      </c>
      <c r="R65" s="2">
        <v>6.1999999999999993</v>
      </c>
      <c r="S65" s="2">
        <v>8.0599999999999987</v>
      </c>
      <c r="T65" s="2">
        <v>1</v>
      </c>
      <c r="U65" s="2">
        <v>0</v>
      </c>
      <c r="V65" s="2">
        <v>6.2000000000000011</v>
      </c>
      <c r="W65" s="2">
        <v>3.5</v>
      </c>
      <c r="X65" s="2">
        <v>21.700000000000003</v>
      </c>
      <c r="Y65" s="2">
        <v>4.24</v>
      </c>
      <c r="Z65" s="2">
        <v>4.58</v>
      </c>
      <c r="AA65" s="2">
        <v>19.4192</v>
      </c>
      <c r="AB65" s="2">
        <v>7710487</v>
      </c>
      <c r="AC65" s="2" t="s">
        <v>3334</v>
      </c>
      <c r="AD65" s="6">
        <v>39786</v>
      </c>
      <c r="AE65" s="2" t="s">
        <v>760</v>
      </c>
      <c r="AF65" s="2" t="s">
        <v>761</v>
      </c>
      <c r="AG65" s="2" t="s">
        <v>762</v>
      </c>
      <c r="AH65" s="2" t="s">
        <v>768</v>
      </c>
      <c r="AI65" s="2">
        <v>1.5</v>
      </c>
      <c r="AJ65" s="2">
        <v>0</v>
      </c>
      <c r="AK65" s="2">
        <v>0</v>
      </c>
      <c r="AL65" s="2">
        <v>0</v>
      </c>
      <c r="AM65" s="2">
        <v>18</v>
      </c>
      <c r="AN65" s="2">
        <v>0</v>
      </c>
      <c r="AO65" s="2" t="s">
        <v>762</v>
      </c>
      <c r="AP65" s="2" t="s">
        <v>763</v>
      </c>
      <c r="AQ65" s="2" t="s">
        <v>769</v>
      </c>
      <c r="AR65" s="2" t="s">
        <v>3335</v>
      </c>
      <c r="AS65" s="2">
        <v>4</v>
      </c>
      <c r="AT65" s="2">
        <v>750</v>
      </c>
      <c r="AU65" s="2">
        <v>754</v>
      </c>
      <c r="AV65" s="2" t="s">
        <v>765</v>
      </c>
      <c r="AW65" s="2" t="s">
        <v>3336</v>
      </c>
      <c r="AX65" s="2">
        <v>5.8</v>
      </c>
      <c r="AY65" s="2">
        <v>747.9</v>
      </c>
      <c r="AZ65" s="2">
        <v>753.7</v>
      </c>
      <c r="BA65" s="2" t="s">
        <v>765</v>
      </c>
      <c r="BB65" s="2">
        <v>0</v>
      </c>
      <c r="BC65" s="2">
        <v>1</v>
      </c>
      <c r="BD65" s="6">
        <v>34700</v>
      </c>
      <c r="BE65" s="18">
        <f t="shared" si="1"/>
        <v>23.106548026465884</v>
      </c>
      <c r="BF65" s="2" t="s">
        <v>767</v>
      </c>
      <c r="BG65" s="6">
        <v>43185</v>
      </c>
      <c r="BH65" s="2">
        <v>92.1695573181849</v>
      </c>
      <c r="BI65" t="str">
        <f>VLOOKUP($A65,'[1]SW_Pipes 1222_soil.shp'!$AE$2:$AR$1223,10,FALSE)</f>
        <v>113693</v>
      </c>
      <c r="BJ65" t="str">
        <f>VLOOKUP($A65,'[1]SW_Pipes 1222_soil.shp'!$AE$2:$AR$1223,11,FALSE)</f>
        <v>WkD</v>
      </c>
      <c r="BK65" t="str">
        <f>VLOOKUP($A65,'[1]SW_Pipes 1222_soil.shp'!$AE$2:$AR$1223,12,FALSE)</f>
        <v>Wilkes loam, 8 to 15 percent slopes</v>
      </c>
      <c r="BL65" t="str">
        <f>VLOOKUP($A65,'[1]SW_Pipes 1222_soil.shp'!$AE$2:$AR$1223,13,FALSE)</f>
        <v>D</v>
      </c>
      <c r="BM65">
        <f>VLOOKUP($A65,'[1]SW_Pipes 1222_soil.shp'!$AE$2:$AR$1223,14,FALSE)</f>
        <v>4</v>
      </c>
      <c r="BN65">
        <f>VLOOKUP(A65,[2]SW_Pipes1222_prec!$AE$2:$AO$1223, 11, FALSE)</f>
        <v>3.8260000000000001</v>
      </c>
    </row>
    <row r="66" spans="1:66" x14ac:dyDescent="0.25">
      <c r="A66" s="3">
        <v>20239</v>
      </c>
      <c r="B66" s="3">
        <v>11054</v>
      </c>
      <c r="C66" s="3" t="s">
        <v>408</v>
      </c>
      <c r="D66" s="3" t="s">
        <v>26</v>
      </c>
      <c r="E66" s="3" t="s">
        <v>29</v>
      </c>
      <c r="F66" s="6">
        <f>VLOOKUP(A66&amp;B66,'input_raw cmsws'!$C$2:$D$1602,2,FALSE)</f>
        <v>43139.666666666664</v>
      </c>
      <c r="G66" s="3">
        <v>8.1999999999999993</v>
      </c>
      <c r="H66" s="3" t="s">
        <v>23</v>
      </c>
      <c r="I66" s="2">
        <f>VLOOKUP(H66,'scoring schema'!$D$4:$E$9,2,FALSE)</f>
        <v>0</v>
      </c>
      <c r="J66" s="3" t="s">
        <v>22</v>
      </c>
      <c r="K66" s="3" t="s">
        <v>22</v>
      </c>
      <c r="L66" s="3" t="s">
        <v>115</v>
      </c>
      <c r="M66" s="2">
        <f>VLOOKUP(L66,'scoring schema 2'!$E$18:$F$29,2,FALSE)</f>
        <v>8</v>
      </c>
      <c r="N66" s="3"/>
      <c r="O66" s="2">
        <f>VLOOKUP(N66,'scoring schema 2'!$E$8:$F$13,2, FALSE)</f>
        <v>2</v>
      </c>
      <c r="P66" s="3">
        <v>0</v>
      </c>
      <c r="Q66" s="3">
        <v>1.3</v>
      </c>
      <c r="R66" s="3">
        <v>6.6</v>
      </c>
      <c r="S66" s="3">
        <v>8.58</v>
      </c>
      <c r="T66" s="3">
        <v>1</v>
      </c>
      <c r="U66" s="3">
        <v>0</v>
      </c>
      <c r="V66" s="3">
        <v>5.4</v>
      </c>
      <c r="W66" s="3">
        <v>3.9</v>
      </c>
      <c r="X66" s="3">
        <v>21.060000000000002</v>
      </c>
      <c r="Y66" s="3">
        <v>3.7600000000000002</v>
      </c>
      <c r="Z66" s="3">
        <v>4.9800000000000004</v>
      </c>
      <c r="AA66" s="3">
        <v>18.724800000000002</v>
      </c>
      <c r="AB66" s="3">
        <v>7713719</v>
      </c>
      <c r="AC66" s="3" t="s">
        <v>3236</v>
      </c>
      <c r="AD66" s="6">
        <v>39787</v>
      </c>
      <c r="AE66" s="3" t="s">
        <v>760</v>
      </c>
      <c r="AF66" s="3" t="s">
        <v>761</v>
      </c>
      <c r="AG66" s="3" t="s">
        <v>762</v>
      </c>
      <c r="AH66" s="3" t="s">
        <v>768</v>
      </c>
      <c r="AI66" s="3">
        <v>1.25</v>
      </c>
      <c r="AJ66" s="3">
        <v>0</v>
      </c>
      <c r="AK66" s="3">
        <v>0</v>
      </c>
      <c r="AL66" s="3">
        <v>0</v>
      </c>
      <c r="AM66" s="3">
        <v>15</v>
      </c>
      <c r="AN66" s="3">
        <v>0</v>
      </c>
      <c r="AO66" s="3" t="s">
        <v>762</v>
      </c>
      <c r="AP66" s="3" t="s">
        <v>902</v>
      </c>
      <c r="AQ66" s="3" t="s">
        <v>905</v>
      </c>
      <c r="AR66" s="3" t="s">
        <v>3237</v>
      </c>
      <c r="AS66" s="3">
        <v>5.9</v>
      </c>
      <c r="AT66" s="3">
        <v>694.1</v>
      </c>
      <c r="AU66" s="3">
        <v>0</v>
      </c>
      <c r="AV66" s="3" t="s">
        <v>762</v>
      </c>
      <c r="AW66" s="3" t="s">
        <v>3238</v>
      </c>
      <c r="AX66" s="3">
        <v>6.5</v>
      </c>
      <c r="AY66" s="3">
        <v>693.5</v>
      </c>
      <c r="AZ66" s="3">
        <v>0</v>
      </c>
      <c r="BA66" s="3" t="s">
        <v>762</v>
      </c>
      <c r="BB66" s="3">
        <v>0</v>
      </c>
      <c r="BC66" s="3">
        <v>1</v>
      </c>
      <c r="BD66" s="7">
        <v>35065</v>
      </c>
      <c r="BE66" s="18">
        <f t="shared" si="1"/>
        <v>22.107232489162666</v>
      </c>
      <c r="BF66" s="3" t="s">
        <v>767</v>
      </c>
      <c r="BG66" s="7">
        <v>43185</v>
      </c>
      <c r="BH66" s="3">
        <v>90.051976954653384</v>
      </c>
      <c r="BI66" t="str">
        <f>VLOOKUP($A66,'[1]SW_Pipes 1222_soil.shp'!$AE$2:$AR$1223,10,FALSE)</f>
        <v>113660</v>
      </c>
      <c r="BJ66" t="str">
        <f>VLOOKUP($A66,'[1]SW_Pipes 1222_soil.shp'!$AE$2:$AR$1223,11,FALSE)</f>
        <v>CuB</v>
      </c>
      <c r="BK66" t="str">
        <f>VLOOKUP($A66,'[1]SW_Pipes 1222_soil.shp'!$AE$2:$AR$1223,12,FALSE)</f>
        <v>Cecil-Urban land complex, 2 to 8 percent slopes</v>
      </c>
      <c r="BL66" t="str">
        <f>VLOOKUP($A66,'[1]SW_Pipes 1222_soil.shp'!$AE$2:$AR$1223,13,FALSE)</f>
        <v>B</v>
      </c>
      <c r="BM66">
        <f>VLOOKUP($A66,'[1]SW_Pipes 1222_soil.shp'!$AE$2:$AR$1223,14,FALSE)</f>
        <v>1</v>
      </c>
      <c r="BN66">
        <f>VLOOKUP(A66,[2]SW_Pipes1222_prec!$AE$2:$AO$1223, 11, FALSE)</f>
        <v>3.7519999999999998</v>
      </c>
    </row>
    <row r="67" spans="1:66" x14ac:dyDescent="0.25">
      <c r="A67" s="3">
        <v>20324</v>
      </c>
      <c r="B67" s="3">
        <v>11051</v>
      </c>
      <c r="C67" s="3" t="s">
        <v>372</v>
      </c>
      <c r="D67" s="3" t="s">
        <v>26</v>
      </c>
      <c r="E67" s="3" t="s">
        <v>29</v>
      </c>
      <c r="F67" s="6">
        <f>VLOOKUP(A67&amp;B67,'input_raw cmsws'!$C$2:$D$1602,2,FALSE)</f>
        <v>42843.666666666664</v>
      </c>
      <c r="G67" s="3">
        <v>5.5</v>
      </c>
      <c r="H67" s="3" t="s">
        <v>23</v>
      </c>
      <c r="I67" s="2">
        <f>VLOOKUP(H67,'scoring schema'!$D$4:$E$9,2,FALSE)</f>
        <v>0</v>
      </c>
      <c r="J67" s="3" t="s">
        <v>22</v>
      </c>
      <c r="K67" s="3" t="s">
        <v>22</v>
      </c>
      <c r="L67" s="3" t="s">
        <v>145</v>
      </c>
      <c r="M67" s="2">
        <f>VLOOKUP(L67,'scoring schema 2'!$E$18:$F$29,2,FALSE)</f>
        <v>10</v>
      </c>
      <c r="N67" s="3"/>
      <c r="O67" s="2">
        <f>VLOOKUP(N67,'scoring schema 2'!$E$8:$F$13,2, FALSE)</f>
        <v>2</v>
      </c>
      <c r="P67" s="3">
        <v>5</v>
      </c>
      <c r="Q67" s="3">
        <v>1.3</v>
      </c>
      <c r="R67" s="3">
        <v>7.25</v>
      </c>
      <c r="S67" s="3">
        <v>9.4250000000000007</v>
      </c>
      <c r="T67" s="3">
        <v>1</v>
      </c>
      <c r="U67" s="3">
        <v>0</v>
      </c>
      <c r="V67" s="3">
        <v>3.8000000000000007</v>
      </c>
      <c r="W67" s="3">
        <v>2.9000000000000004</v>
      </c>
      <c r="X67" s="3">
        <v>11.020000000000003</v>
      </c>
      <c r="Y67" s="3">
        <v>2.8000000000000003</v>
      </c>
      <c r="Z67" s="3">
        <v>4.6400000000000006</v>
      </c>
      <c r="AA67" s="3">
        <v>12.992000000000003</v>
      </c>
      <c r="AB67" s="3">
        <v>7697111</v>
      </c>
      <c r="AC67" s="3" t="s">
        <v>2689</v>
      </c>
      <c r="AD67" s="6">
        <v>39788</v>
      </c>
      <c r="AE67" s="3" t="s">
        <v>760</v>
      </c>
      <c r="AF67" s="3" t="s">
        <v>761</v>
      </c>
      <c r="AG67" s="3" t="s">
        <v>762</v>
      </c>
      <c r="AH67" s="3" t="s">
        <v>768</v>
      </c>
      <c r="AI67" s="3">
        <v>1.25</v>
      </c>
      <c r="AJ67" s="3">
        <v>0</v>
      </c>
      <c r="AK67" s="3">
        <v>0</v>
      </c>
      <c r="AL67" s="3">
        <v>0</v>
      </c>
      <c r="AM67" s="3">
        <v>15</v>
      </c>
      <c r="AN67" s="3">
        <v>0</v>
      </c>
      <c r="AO67" s="3" t="s">
        <v>762</v>
      </c>
      <c r="AP67" s="3" t="s">
        <v>763</v>
      </c>
      <c r="AQ67" s="3" t="s">
        <v>769</v>
      </c>
      <c r="AR67" s="3" t="s">
        <v>2690</v>
      </c>
      <c r="AS67" s="3">
        <v>3</v>
      </c>
      <c r="AT67" s="3">
        <v>627</v>
      </c>
      <c r="AU67" s="3">
        <v>630</v>
      </c>
      <c r="AV67" s="3" t="s">
        <v>765</v>
      </c>
      <c r="AW67" s="3" t="s">
        <v>2691</v>
      </c>
      <c r="AX67" s="3">
        <v>2.9</v>
      </c>
      <c r="AY67" s="3">
        <v>626.1</v>
      </c>
      <c r="AZ67" s="3">
        <v>629</v>
      </c>
      <c r="BA67" s="3" t="s">
        <v>765</v>
      </c>
      <c r="BB67" s="3">
        <v>2.602283E-2</v>
      </c>
      <c r="BC67" s="3">
        <v>1</v>
      </c>
      <c r="BD67" s="7">
        <v>35611</v>
      </c>
      <c r="BE67" s="18">
        <f t="shared" si="1"/>
        <v>19.801962126397438</v>
      </c>
      <c r="BF67" s="3" t="s">
        <v>767</v>
      </c>
      <c r="BG67" s="7">
        <v>44243</v>
      </c>
      <c r="BH67" s="3">
        <v>34.585012696760998</v>
      </c>
      <c r="BI67" t="str">
        <f>VLOOKUP($A67,'[1]SW_Pipes 1222_soil.shp'!$AE$2:$AR$1223,10,FALSE)</f>
        <v>113692</v>
      </c>
      <c r="BJ67" t="str">
        <f>VLOOKUP($A67,'[1]SW_Pipes 1222_soil.shp'!$AE$2:$AR$1223,11,FALSE)</f>
        <v>WkB</v>
      </c>
      <c r="BK67" t="str">
        <f>VLOOKUP($A67,'[1]SW_Pipes 1222_soil.shp'!$AE$2:$AR$1223,12,FALSE)</f>
        <v>Wilkes loam, 4 to 8 percent slopes</v>
      </c>
      <c r="BL67" t="str">
        <f>VLOOKUP($A67,'[1]SW_Pipes 1222_soil.shp'!$AE$2:$AR$1223,13,FALSE)</f>
        <v>D</v>
      </c>
      <c r="BM67">
        <f>VLOOKUP($A67,'[1]SW_Pipes 1222_soil.shp'!$AE$2:$AR$1223,14,FALSE)</f>
        <v>4</v>
      </c>
      <c r="BN67">
        <f>VLOOKUP(A67,[2]SW_Pipes1222_prec!$AE$2:$AO$1223, 11, FALSE)</f>
        <v>3.786</v>
      </c>
    </row>
    <row r="68" spans="1:66" x14ac:dyDescent="0.25">
      <c r="A68" s="2">
        <v>20325</v>
      </c>
      <c r="B68" s="2">
        <v>11051</v>
      </c>
      <c r="C68" s="2" t="s">
        <v>372</v>
      </c>
      <c r="D68" s="2" t="s">
        <v>26</v>
      </c>
      <c r="E68" s="2" t="s">
        <v>29</v>
      </c>
      <c r="F68" s="6">
        <f>VLOOKUP(A68&amp;B68,'input_raw cmsws'!$C$2:$D$1602,2,FALSE)</f>
        <v>42843.666666666664</v>
      </c>
      <c r="G68" s="2">
        <v>6.3</v>
      </c>
      <c r="H68" s="2" t="s">
        <v>23</v>
      </c>
      <c r="I68" s="2">
        <f>VLOOKUP(H68,'scoring schema'!$D$4:$E$9,2,FALSE)</f>
        <v>0</v>
      </c>
      <c r="J68" s="2" t="s">
        <v>22</v>
      </c>
      <c r="K68" s="2" t="s">
        <v>22</v>
      </c>
      <c r="L68" s="2" t="s">
        <v>145</v>
      </c>
      <c r="M68" s="2">
        <f>VLOOKUP(L68,'scoring schema 2'!$E$18:$F$29,2,FALSE)</f>
        <v>10</v>
      </c>
      <c r="N68" s="2"/>
      <c r="O68" s="2">
        <f>VLOOKUP(N68,'scoring schema 2'!$E$8:$F$13,2, FALSE)</f>
        <v>2</v>
      </c>
      <c r="P68" s="2">
        <v>5</v>
      </c>
      <c r="Q68" s="2">
        <v>1.3</v>
      </c>
      <c r="R68" s="2">
        <v>7.25</v>
      </c>
      <c r="S68" s="2">
        <v>9.4250000000000007</v>
      </c>
      <c r="T68" s="2">
        <v>1</v>
      </c>
      <c r="U68" s="2">
        <v>0</v>
      </c>
      <c r="V68" s="2">
        <v>2.2000000000000002</v>
      </c>
      <c r="W68" s="2">
        <v>2</v>
      </c>
      <c r="X68" s="2">
        <v>4.4000000000000004</v>
      </c>
      <c r="Y68" s="2">
        <v>1.84</v>
      </c>
      <c r="Z68" s="2">
        <v>4.1000000000000005</v>
      </c>
      <c r="AA68" s="2">
        <v>7.5440000000000014</v>
      </c>
      <c r="AB68" s="2">
        <v>7635562</v>
      </c>
      <c r="AC68" s="2" t="s">
        <v>1961</v>
      </c>
      <c r="AD68" s="6">
        <v>39789</v>
      </c>
      <c r="AE68" s="2" t="s">
        <v>760</v>
      </c>
      <c r="AF68" s="2" t="s">
        <v>761</v>
      </c>
      <c r="AG68" s="2" t="s">
        <v>762</v>
      </c>
      <c r="AH68" s="2" t="s">
        <v>768</v>
      </c>
      <c r="AI68" s="2">
        <v>1</v>
      </c>
      <c r="AJ68" s="2">
        <v>0</v>
      </c>
      <c r="AK68" s="2">
        <v>0</v>
      </c>
      <c r="AL68" s="2">
        <v>0</v>
      </c>
      <c r="AM68" s="2">
        <v>12</v>
      </c>
      <c r="AN68" s="2">
        <v>0</v>
      </c>
      <c r="AO68" s="2" t="s">
        <v>762</v>
      </c>
      <c r="AP68" s="2" t="s">
        <v>902</v>
      </c>
      <c r="AQ68" s="2" t="s">
        <v>905</v>
      </c>
      <c r="AR68" s="2" t="s">
        <v>1962</v>
      </c>
      <c r="AS68" s="2">
        <v>0</v>
      </c>
      <c r="AT68" s="2">
        <v>826.8</v>
      </c>
      <c r="AU68" s="2">
        <v>826.8</v>
      </c>
      <c r="AV68" s="2" t="s">
        <v>765</v>
      </c>
      <c r="AW68" s="2" t="s">
        <v>1963</v>
      </c>
      <c r="AX68" s="2">
        <v>0</v>
      </c>
      <c r="AY68" s="2">
        <v>826.7</v>
      </c>
      <c r="AZ68" s="2">
        <v>0</v>
      </c>
      <c r="BA68" s="2" t="s">
        <v>765</v>
      </c>
      <c r="BB68" s="2">
        <v>0</v>
      </c>
      <c r="BC68" s="2">
        <v>1</v>
      </c>
      <c r="BD68" s="6">
        <v>21186</v>
      </c>
      <c r="BE68" s="18">
        <f t="shared" si="1"/>
        <v>59.295459730777999</v>
      </c>
      <c r="BF68" s="2" t="s">
        <v>767</v>
      </c>
      <c r="BG68" s="6">
        <v>43185</v>
      </c>
      <c r="BH68" s="2">
        <v>19.57042740491843</v>
      </c>
      <c r="BI68" t="str">
        <f>VLOOKUP($A68,'[1]SW_Pipes 1222_soil.shp'!$AE$2:$AR$1223,10,FALSE)</f>
        <v>113658</v>
      </c>
      <c r="BJ68" t="str">
        <f>VLOOKUP($A68,'[1]SW_Pipes 1222_soil.shp'!$AE$2:$AR$1223,11,FALSE)</f>
        <v>CeB2</v>
      </c>
      <c r="BK68" t="str">
        <f>VLOOKUP($A68,'[1]SW_Pipes 1222_soil.shp'!$AE$2:$AR$1223,12,FALSE)</f>
        <v>Cecil sandy clay loam, 2 to 8 percent slopes, eroded</v>
      </c>
      <c r="BL68" t="str">
        <f>VLOOKUP($A68,'[1]SW_Pipes 1222_soil.shp'!$AE$2:$AR$1223,13,FALSE)</f>
        <v>B</v>
      </c>
      <c r="BM68">
        <f>VLOOKUP($A68,'[1]SW_Pipes 1222_soil.shp'!$AE$2:$AR$1223,14,FALSE)</f>
        <v>1</v>
      </c>
      <c r="BN68">
        <f>VLOOKUP(A68,[2]SW_Pipes1222_prec!$AE$2:$AO$1223, 11, FALSE)</f>
        <v>3.7509999999999999</v>
      </c>
    </row>
    <row r="69" spans="1:66" x14ac:dyDescent="0.25">
      <c r="A69" s="2">
        <v>21345</v>
      </c>
      <c r="B69" s="2">
        <v>12345</v>
      </c>
      <c r="C69" s="2" t="s">
        <v>275</v>
      </c>
      <c r="D69" s="2" t="s">
        <v>21</v>
      </c>
      <c r="E69" s="2" t="s">
        <v>29</v>
      </c>
      <c r="F69" s="6">
        <f>VLOOKUP(A69&amp;B69,'input_raw cmsws'!$C$2:$D$1602,2,FALSE)</f>
        <v>43833.708333333336</v>
      </c>
      <c r="G69" s="2">
        <v>4</v>
      </c>
      <c r="H69" s="2" t="s">
        <v>28</v>
      </c>
      <c r="I69" s="2">
        <f>VLOOKUP(H69,'scoring schema'!$D$4:$E$9,2,FALSE)</f>
        <v>5</v>
      </c>
      <c r="J69" s="2" t="s">
        <v>22</v>
      </c>
      <c r="K69" s="2" t="s">
        <v>22</v>
      </c>
      <c r="L69" s="2"/>
      <c r="M69" s="2">
        <f>VLOOKUP(L69,'scoring schema 2'!$E$18:$F$29,2,FALSE)</f>
        <v>0</v>
      </c>
      <c r="N69" s="2"/>
      <c r="O69" s="2">
        <f>VLOOKUP(N69,'scoring schema 2'!$E$8:$F$13,2, FALSE)</f>
        <v>2</v>
      </c>
      <c r="P69" s="2">
        <v>10</v>
      </c>
      <c r="Q69" s="2">
        <v>3.05</v>
      </c>
      <c r="R69" s="2">
        <v>2.9</v>
      </c>
      <c r="S69" s="2">
        <v>8.8449999999999989</v>
      </c>
      <c r="T69" s="2">
        <v>1</v>
      </c>
      <c r="U69" s="2">
        <v>0</v>
      </c>
      <c r="V69" s="2">
        <v>2.8</v>
      </c>
      <c r="W69" s="2">
        <v>1.4</v>
      </c>
      <c r="X69" s="2">
        <v>3.9199999999999995</v>
      </c>
      <c r="Y69" s="2">
        <v>2.9</v>
      </c>
      <c r="Z69" s="2">
        <v>2</v>
      </c>
      <c r="AA69" s="2">
        <v>5.8</v>
      </c>
      <c r="AB69" s="2">
        <v>7652819</v>
      </c>
      <c r="AC69" s="2" t="s">
        <v>1584</v>
      </c>
      <c r="AD69" s="6">
        <v>39790</v>
      </c>
      <c r="AE69" s="2" t="s">
        <v>760</v>
      </c>
      <c r="AF69" s="2" t="s">
        <v>761</v>
      </c>
      <c r="AG69" s="2" t="s">
        <v>762</v>
      </c>
      <c r="AH69" s="2" t="s">
        <v>768</v>
      </c>
      <c r="AI69" s="2">
        <v>1.25</v>
      </c>
      <c r="AJ69" s="2">
        <v>0</v>
      </c>
      <c r="AK69" s="2">
        <v>0</v>
      </c>
      <c r="AL69" s="2">
        <v>0</v>
      </c>
      <c r="AM69" s="2">
        <v>15</v>
      </c>
      <c r="AN69" s="2">
        <v>0</v>
      </c>
      <c r="AO69" s="2" t="s">
        <v>762</v>
      </c>
      <c r="AP69" s="2" t="s">
        <v>763</v>
      </c>
      <c r="AQ69" s="2" t="s">
        <v>769</v>
      </c>
      <c r="AR69" s="2" t="s">
        <v>1585</v>
      </c>
      <c r="AS69" s="2">
        <v>4.4000000000000004</v>
      </c>
      <c r="AT69" s="2">
        <v>571.6</v>
      </c>
      <c r="AU69" s="2">
        <v>576</v>
      </c>
      <c r="AV69" s="2" t="s">
        <v>765</v>
      </c>
      <c r="AW69" s="2" t="s">
        <v>1586</v>
      </c>
      <c r="AX69" s="2">
        <v>5.0999999999999996</v>
      </c>
      <c r="AY69" s="2">
        <v>570.9</v>
      </c>
      <c r="AZ69" s="2">
        <v>576</v>
      </c>
      <c r="BA69" s="2" t="s">
        <v>765</v>
      </c>
      <c r="BB69" s="2">
        <v>1.4410340000000001E-2</v>
      </c>
      <c r="BC69" s="2">
        <v>1</v>
      </c>
      <c r="BD69" s="6">
        <v>36710</v>
      </c>
      <c r="BE69" s="18">
        <f t="shared" si="1"/>
        <v>19.503650467716184</v>
      </c>
      <c r="BF69" s="2" t="s">
        <v>767</v>
      </c>
      <c r="BG69" s="6">
        <v>44243</v>
      </c>
      <c r="BH69" s="2">
        <v>48.576246109849698</v>
      </c>
      <c r="BI69" t="str">
        <f>VLOOKUP($A69,'[1]SW_Pipes 1222_soil.shp'!$AE$2:$AR$1223,10,FALSE)</f>
        <v>113694</v>
      </c>
      <c r="BJ69" t="str">
        <f>VLOOKUP($A69,'[1]SW_Pipes 1222_soil.shp'!$AE$2:$AR$1223,11,FALSE)</f>
        <v>WkE</v>
      </c>
      <c r="BK69" t="str">
        <f>VLOOKUP($A69,'[1]SW_Pipes 1222_soil.shp'!$AE$2:$AR$1223,12,FALSE)</f>
        <v>Wilkes loam, 15 to 25 percent slopes</v>
      </c>
      <c r="BL69" t="str">
        <f>VLOOKUP($A69,'[1]SW_Pipes 1222_soil.shp'!$AE$2:$AR$1223,13,FALSE)</f>
        <v>D</v>
      </c>
      <c r="BM69">
        <f>VLOOKUP($A69,'[1]SW_Pipes 1222_soil.shp'!$AE$2:$AR$1223,14,FALSE)</f>
        <v>4</v>
      </c>
      <c r="BN69">
        <f>VLOOKUP(A69,[2]SW_Pipes1222_prec!$AE$2:$AO$1223, 11, FALSE)</f>
        <v>3.718</v>
      </c>
    </row>
    <row r="70" spans="1:66" x14ac:dyDescent="0.25">
      <c r="A70" s="2">
        <v>21360</v>
      </c>
      <c r="B70" s="2">
        <v>17429</v>
      </c>
      <c r="C70" s="2" t="s">
        <v>285</v>
      </c>
      <c r="D70" s="2" t="s">
        <v>80</v>
      </c>
      <c r="E70" s="2" t="s">
        <v>29</v>
      </c>
      <c r="F70" s="6">
        <f>VLOOKUP(A70&amp;B70,'input_raw cmsws'!$C$2:$D$1602,2,FALSE)</f>
        <v>43973.666666666664</v>
      </c>
      <c r="G70" s="2">
        <v>6</v>
      </c>
      <c r="H70" s="2" t="s">
        <v>23</v>
      </c>
      <c r="I70" s="2">
        <f>VLOOKUP(H70,'scoring schema'!$D$4:$E$9,2,FALSE)</f>
        <v>0</v>
      </c>
      <c r="J70" s="2" t="s">
        <v>22</v>
      </c>
      <c r="K70" s="2" t="s">
        <v>22</v>
      </c>
      <c r="L70" s="2" t="s">
        <v>152</v>
      </c>
      <c r="M70" s="2">
        <f>VLOOKUP(L70,'scoring schema 2'!$E$18:$F$29,2,FALSE)</f>
        <v>3</v>
      </c>
      <c r="N70" s="2" t="s">
        <v>35</v>
      </c>
      <c r="O70" s="2">
        <f>VLOOKUP(N70,'scoring schema 2'!$E$8:$F$13,2, FALSE)</f>
        <v>2</v>
      </c>
      <c r="P70" s="2">
        <v>10</v>
      </c>
      <c r="Q70" s="2">
        <v>1.3</v>
      </c>
      <c r="R70" s="2">
        <v>5.45</v>
      </c>
      <c r="S70" s="2">
        <v>7.0850000000000009</v>
      </c>
      <c r="T70" s="2">
        <v>1</v>
      </c>
      <c r="U70" s="2">
        <v>0</v>
      </c>
      <c r="V70" s="2">
        <v>1.8</v>
      </c>
      <c r="W70" s="2">
        <v>2.6</v>
      </c>
      <c r="X70" s="2">
        <v>4.6800000000000006</v>
      </c>
      <c r="Y70" s="2">
        <v>1.6</v>
      </c>
      <c r="Z70" s="2">
        <v>3.74</v>
      </c>
      <c r="AA70" s="2">
        <v>5.9840000000000009</v>
      </c>
      <c r="AB70" s="2">
        <v>7628138</v>
      </c>
      <c r="AC70" s="2" t="s">
        <v>1608</v>
      </c>
      <c r="AD70" s="6">
        <v>39791</v>
      </c>
      <c r="AE70" s="2" t="s">
        <v>760</v>
      </c>
      <c r="AF70" s="2" t="s">
        <v>761</v>
      </c>
      <c r="AG70" s="2" t="s">
        <v>762</v>
      </c>
      <c r="AH70" s="2" t="s">
        <v>768</v>
      </c>
      <c r="AI70" s="2">
        <v>0.66666667000000002</v>
      </c>
      <c r="AJ70" s="2">
        <v>0</v>
      </c>
      <c r="AK70" s="2">
        <v>0</v>
      </c>
      <c r="AL70" s="2">
        <v>0</v>
      </c>
      <c r="AM70" s="2">
        <v>8</v>
      </c>
      <c r="AN70" s="2">
        <v>0</v>
      </c>
      <c r="AO70" s="2" t="s">
        <v>762</v>
      </c>
      <c r="AP70" s="2" t="s">
        <v>907</v>
      </c>
      <c r="AQ70" s="2" t="s">
        <v>910</v>
      </c>
      <c r="AR70" s="2" t="s">
        <v>1609</v>
      </c>
      <c r="AS70" s="2">
        <v>0</v>
      </c>
      <c r="AT70" s="2">
        <v>791</v>
      </c>
      <c r="AU70" s="2">
        <v>791</v>
      </c>
      <c r="AV70" s="2" t="s">
        <v>762</v>
      </c>
      <c r="AW70" s="2" t="s">
        <v>1610</v>
      </c>
      <c r="AX70" s="2">
        <v>-1</v>
      </c>
      <c r="AY70" s="2">
        <v>790</v>
      </c>
      <c r="AZ70" s="2">
        <v>789</v>
      </c>
      <c r="BA70" s="2" t="s">
        <v>762</v>
      </c>
      <c r="BB70" s="2">
        <v>2.6026710000000002E-2</v>
      </c>
      <c r="BC70" s="2">
        <v>1</v>
      </c>
      <c r="BD70" s="6">
        <v>28671</v>
      </c>
      <c r="BE70" s="18">
        <f t="shared" si="1"/>
        <v>41.896417978553494</v>
      </c>
      <c r="BF70" s="2" t="s">
        <v>767</v>
      </c>
      <c r="BG70" s="6">
        <v>43185</v>
      </c>
      <c r="BH70" s="2">
        <v>38.422001832453873</v>
      </c>
      <c r="BI70" t="str">
        <f>VLOOKUP($A70,'[1]SW_Pipes 1222_soil.shp'!$AE$2:$AR$1223,10,FALSE)</f>
        <v>113658</v>
      </c>
      <c r="BJ70" t="str">
        <f>VLOOKUP($A70,'[1]SW_Pipes 1222_soil.shp'!$AE$2:$AR$1223,11,FALSE)</f>
        <v>CeB2</v>
      </c>
      <c r="BK70" t="str">
        <f>VLOOKUP($A70,'[1]SW_Pipes 1222_soil.shp'!$AE$2:$AR$1223,12,FALSE)</f>
        <v>Cecil sandy clay loam, 2 to 8 percent slopes, eroded</v>
      </c>
      <c r="BL70" t="str">
        <f>VLOOKUP($A70,'[1]SW_Pipes 1222_soil.shp'!$AE$2:$AR$1223,13,FALSE)</f>
        <v>B</v>
      </c>
      <c r="BM70">
        <f>VLOOKUP($A70,'[1]SW_Pipes 1222_soil.shp'!$AE$2:$AR$1223,14,FALSE)</f>
        <v>1</v>
      </c>
      <c r="BN70">
        <f>VLOOKUP(A70,[2]SW_Pipes1222_prec!$AE$2:$AO$1223, 11, FALSE)</f>
        <v>3.915</v>
      </c>
    </row>
    <row r="71" spans="1:66" x14ac:dyDescent="0.25">
      <c r="A71" s="3">
        <v>21401</v>
      </c>
      <c r="B71" s="3">
        <v>20768</v>
      </c>
      <c r="C71" s="3" t="s">
        <v>50</v>
      </c>
      <c r="D71" s="3" t="s">
        <v>26</v>
      </c>
      <c r="E71" s="3" t="s">
        <v>29</v>
      </c>
      <c r="F71" s="6">
        <f>VLOOKUP(A71&amp;B71,'input_raw cmsws'!$C$2:$D$1602,2,FALSE)</f>
        <v>44175.708333333336</v>
      </c>
      <c r="G71" s="3">
        <v>3</v>
      </c>
      <c r="H71" s="3"/>
      <c r="I71" s="2">
        <v>0</v>
      </c>
      <c r="J71" s="3" t="s">
        <v>22</v>
      </c>
      <c r="K71" s="3" t="s">
        <v>22</v>
      </c>
      <c r="L71" s="3"/>
      <c r="M71" s="2">
        <f>VLOOKUP(L71,'scoring schema 2'!$E$18:$F$29,2,FALSE)</f>
        <v>0</v>
      </c>
      <c r="N71" s="3" t="s">
        <v>33</v>
      </c>
      <c r="O71" s="2">
        <f>VLOOKUP(N71,'scoring schema 2'!$E$8:$F$13,2, FALSE)</f>
        <v>0</v>
      </c>
      <c r="P71" s="3">
        <v>0</v>
      </c>
      <c r="Q71" s="3">
        <v>0</v>
      </c>
      <c r="R71" s="3">
        <v>0.8</v>
      </c>
      <c r="S71" s="3">
        <v>0</v>
      </c>
      <c r="T71" s="3">
        <v>1</v>
      </c>
      <c r="U71" s="3">
        <v>0</v>
      </c>
      <c r="V71" s="3">
        <v>1.4000000000000001</v>
      </c>
      <c r="W71" s="3">
        <v>0.8</v>
      </c>
      <c r="X71" s="3">
        <v>1.1200000000000001</v>
      </c>
      <c r="Y71" s="3">
        <v>0.84000000000000008</v>
      </c>
      <c r="Z71" s="3">
        <v>0.8</v>
      </c>
      <c r="AA71" s="3">
        <v>0.67200000000000015</v>
      </c>
      <c r="AB71" s="3">
        <v>7598144</v>
      </c>
      <c r="AC71" s="3" t="s">
        <v>825</v>
      </c>
      <c r="AD71" s="6">
        <v>39792</v>
      </c>
      <c r="AE71" s="3" t="s">
        <v>760</v>
      </c>
      <c r="AF71" s="3" t="s">
        <v>761</v>
      </c>
      <c r="AG71" s="3" t="s">
        <v>762</v>
      </c>
      <c r="AH71" s="3" t="s">
        <v>768</v>
      </c>
      <c r="AI71" s="3">
        <v>4</v>
      </c>
      <c r="AJ71" s="3">
        <v>0</v>
      </c>
      <c r="AK71" s="3">
        <v>0</v>
      </c>
      <c r="AL71" s="3">
        <v>0</v>
      </c>
      <c r="AM71" s="3">
        <v>48</v>
      </c>
      <c r="AN71" s="3">
        <v>0</v>
      </c>
      <c r="AO71" s="3" t="s">
        <v>762</v>
      </c>
      <c r="AP71" s="3" t="s">
        <v>778</v>
      </c>
      <c r="AQ71" s="3" t="s">
        <v>781</v>
      </c>
      <c r="AR71" s="3" t="s">
        <v>826</v>
      </c>
      <c r="AS71" s="3">
        <v>0</v>
      </c>
      <c r="AT71" s="3">
        <v>752.3</v>
      </c>
      <c r="AU71" s="3">
        <v>0</v>
      </c>
      <c r="AV71" s="3" t="s">
        <v>765</v>
      </c>
      <c r="AW71" s="3" t="s">
        <v>827</v>
      </c>
      <c r="AX71" s="3">
        <v>4.0999999999999996</v>
      </c>
      <c r="AY71" s="3">
        <v>744.2</v>
      </c>
      <c r="AZ71" s="3">
        <v>748.3</v>
      </c>
      <c r="BA71" s="3" t="s">
        <v>765</v>
      </c>
      <c r="BB71" s="3">
        <v>0</v>
      </c>
      <c r="BC71" s="3">
        <v>1</v>
      </c>
      <c r="BD71" s="7">
        <v>40226</v>
      </c>
      <c r="BE71" s="18">
        <f>(F71-AD71)/365.25</f>
        <v>12.001939310974226</v>
      </c>
      <c r="BF71" s="3" t="s">
        <v>767</v>
      </c>
      <c r="BG71" s="7">
        <v>43185</v>
      </c>
      <c r="BH71" s="3">
        <v>449.7525676623311</v>
      </c>
      <c r="BI71" t="str">
        <f>VLOOKUP($A71,'[1]SW_Pipes 1222_soil.shp'!$AE$2:$AR$1223,10,FALSE)</f>
        <v>113671</v>
      </c>
      <c r="BJ71" t="str">
        <f>VLOOKUP($A71,'[1]SW_Pipes 1222_soil.shp'!$AE$2:$AR$1223,11,FALSE)</f>
        <v>HeB</v>
      </c>
      <c r="BK71" t="str">
        <f>VLOOKUP($A71,'[1]SW_Pipes 1222_soil.shp'!$AE$2:$AR$1223,12,FALSE)</f>
        <v>Helena sandy loam, 2 to 8 percent slopes</v>
      </c>
      <c r="BL71" t="str">
        <f>VLOOKUP($A71,'[1]SW_Pipes 1222_soil.shp'!$AE$2:$AR$1223,13,FALSE)</f>
        <v>C</v>
      </c>
      <c r="BM71">
        <f>VLOOKUP($A71,'[1]SW_Pipes 1222_soil.shp'!$AE$2:$AR$1223,14,FALSE)</f>
        <v>2</v>
      </c>
      <c r="BN71">
        <f>VLOOKUP(A71,[2]SW_Pipes1222_prec!$AE$2:$AO$1223, 11, FALSE)</f>
        <v>3.7410000000000001</v>
      </c>
    </row>
    <row r="72" spans="1:66" x14ac:dyDescent="0.25">
      <c r="A72" s="2">
        <v>21401</v>
      </c>
      <c r="B72" s="2">
        <v>12001</v>
      </c>
      <c r="C72" s="2" t="s">
        <v>50</v>
      </c>
      <c r="D72" s="2" t="s">
        <v>26</v>
      </c>
      <c r="E72" s="2" t="s">
        <v>29</v>
      </c>
      <c r="F72" s="6">
        <f>VLOOKUP(A72&amp;B72,'input_raw cmsws'!$C$2:$D$1602,2,FALSE)</f>
        <v>43790.708333333336</v>
      </c>
      <c r="G72" s="2">
        <v>3</v>
      </c>
      <c r="H72" s="2" t="s">
        <v>23</v>
      </c>
      <c r="I72" s="2">
        <f>VLOOKUP(H72,'scoring schema'!$D$4:$E$9,2,FALSE)</f>
        <v>0</v>
      </c>
      <c r="J72" s="2" t="s">
        <v>22</v>
      </c>
      <c r="K72" s="2" t="s">
        <v>22</v>
      </c>
      <c r="L72" s="2"/>
      <c r="M72" s="2">
        <f>VLOOKUP(L72,'scoring schema 2'!$E$18:$F$29,2,FALSE)</f>
        <v>0</v>
      </c>
      <c r="N72" s="2"/>
      <c r="O72" s="2">
        <f>VLOOKUP(N72,'scoring schema 2'!$E$8:$F$13,2, FALSE)</f>
        <v>2</v>
      </c>
      <c r="P72" s="2">
        <v>5</v>
      </c>
      <c r="Q72" s="2">
        <v>1.3</v>
      </c>
      <c r="R72" s="2">
        <v>2.15</v>
      </c>
      <c r="S72" s="2">
        <v>2.7949999999999999</v>
      </c>
      <c r="T72" s="2">
        <v>1</v>
      </c>
      <c r="U72" s="2">
        <v>0</v>
      </c>
      <c r="V72" s="2">
        <v>2.2000000000000002</v>
      </c>
      <c r="W72" s="2">
        <v>1.4</v>
      </c>
      <c r="X72" s="2">
        <v>3.08</v>
      </c>
      <c r="Y72" s="2">
        <v>1.84</v>
      </c>
      <c r="Z72" s="2">
        <v>1.7</v>
      </c>
      <c r="AA72" s="2">
        <v>3.1280000000000001</v>
      </c>
      <c r="AB72" s="2">
        <v>7598144</v>
      </c>
      <c r="AC72" s="2" t="s">
        <v>825</v>
      </c>
      <c r="AD72" s="6">
        <v>39793</v>
      </c>
      <c r="AE72" s="2" t="s">
        <v>760</v>
      </c>
      <c r="AF72" s="2" t="s">
        <v>761</v>
      </c>
      <c r="AG72" s="2" t="s">
        <v>762</v>
      </c>
      <c r="AH72" s="2" t="s">
        <v>768</v>
      </c>
      <c r="AI72" s="2">
        <v>4</v>
      </c>
      <c r="AJ72" s="2">
        <v>0</v>
      </c>
      <c r="AK72" s="2">
        <v>0</v>
      </c>
      <c r="AL72" s="2">
        <v>0</v>
      </c>
      <c r="AM72" s="2">
        <v>48</v>
      </c>
      <c r="AN72" s="2">
        <v>0</v>
      </c>
      <c r="AO72" s="2" t="s">
        <v>762</v>
      </c>
      <c r="AP72" s="2" t="s">
        <v>778</v>
      </c>
      <c r="AQ72" s="2" t="s">
        <v>781</v>
      </c>
      <c r="AR72" s="2" t="s">
        <v>826</v>
      </c>
      <c r="AS72" s="2">
        <v>0</v>
      </c>
      <c r="AT72" s="2">
        <v>752.3</v>
      </c>
      <c r="AU72" s="2">
        <v>0</v>
      </c>
      <c r="AV72" s="2" t="s">
        <v>765</v>
      </c>
      <c r="AW72" s="2" t="s">
        <v>827</v>
      </c>
      <c r="AX72" s="2">
        <v>4.0999999999999996</v>
      </c>
      <c r="AY72" s="2">
        <v>744.2</v>
      </c>
      <c r="AZ72" s="2">
        <v>748.3</v>
      </c>
      <c r="BA72" s="2" t="s">
        <v>765</v>
      </c>
      <c r="BB72" s="2">
        <v>0</v>
      </c>
      <c r="BC72" s="2">
        <v>1</v>
      </c>
      <c r="BD72" s="6">
        <v>40226</v>
      </c>
      <c r="BE72" s="18">
        <f>(F72-AD72)/365.25</f>
        <v>10.945128907141234</v>
      </c>
      <c r="BF72" s="2" t="s">
        <v>767</v>
      </c>
      <c r="BG72" s="6">
        <v>43185</v>
      </c>
      <c r="BH72" s="2">
        <v>449.7525676623311</v>
      </c>
      <c r="BI72" t="str">
        <f>VLOOKUP($A72,'[1]SW_Pipes 1222_soil.shp'!$AE$2:$AR$1223,10,FALSE)</f>
        <v>113671</v>
      </c>
      <c r="BJ72" t="str">
        <f>VLOOKUP($A72,'[1]SW_Pipes 1222_soil.shp'!$AE$2:$AR$1223,11,FALSE)</f>
        <v>HeB</v>
      </c>
      <c r="BK72" t="str">
        <f>VLOOKUP($A72,'[1]SW_Pipes 1222_soil.shp'!$AE$2:$AR$1223,12,FALSE)</f>
        <v>Helena sandy loam, 2 to 8 percent slopes</v>
      </c>
      <c r="BL72" t="str">
        <f>VLOOKUP($A72,'[1]SW_Pipes 1222_soil.shp'!$AE$2:$AR$1223,13,FALSE)</f>
        <v>C</v>
      </c>
      <c r="BM72">
        <f>VLOOKUP($A72,'[1]SW_Pipes 1222_soil.shp'!$AE$2:$AR$1223,14,FALSE)</f>
        <v>2</v>
      </c>
      <c r="BN72">
        <f>VLOOKUP(A72,[2]SW_Pipes1222_prec!$AE$2:$AO$1223, 11, FALSE)</f>
        <v>3.7410000000000001</v>
      </c>
    </row>
    <row r="73" spans="1:66" x14ac:dyDescent="0.25">
      <c r="A73" s="3">
        <v>21754</v>
      </c>
      <c r="B73" s="3">
        <v>12513</v>
      </c>
      <c r="C73" s="3" t="s">
        <v>576</v>
      </c>
      <c r="D73" s="3" t="s">
        <v>80</v>
      </c>
      <c r="E73" s="3" t="s">
        <v>29</v>
      </c>
      <c r="F73" s="6">
        <f>VLOOKUP(A73&amp;B73,'input_raw cmsws'!$C$2:$D$1602,2,FALSE)</f>
        <v>43865.666666666664</v>
      </c>
      <c r="G73" s="3">
        <v>1.5</v>
      </c>
      <c r="H73" s="3" t="s">
        <v>23</v>
      </c>
      <c r="I73" s="2">
        <f>VLOOKUP(H73,'scoring schema'!$D$4:$E$9,2,FALSE)</f>
        <v>0</v>
      </c>
      <c r="J73" s="3" t="s">
        <v>22</v>
      </c>
      <c r="K73" s="3" t="s">
        <v>22</v>
      </c>
      <c r="L73" s="3" t="s">
        <v>292</v>
      </c>
      <c r="M73" s="2">
        <f>VLOOKUP(L73,'scoring schema 2'!$E$18:$F$29,2,FALSE)</f>
        <v>3</v>
      </c>
      <c r="N73" s="3" t="s">
        <v>202</v>
      </c>
      <c r="O73" s="2">
        <f>VLOOKUP(N73,'scoring schema 2'!$E$8:$F$13,2, FALSE)</f>
        <v>3</v>
      </c>
      <c r="P73" s="3">
        <v>10</v>
      </c>
      <c r="Q73" s="3">
        <v>1.9500000000000002</v>
      </c>
      <c r="R73" s="3">
        <v>5.45</v>
      </c>
      <c r="S73" s="3">
        <v>10.627500000000001</v>
      </c>
      <c r="T73" s="3">
        <v>1</v>
      </c>
      <c r="U73" s="3">
        <v>10</v>
      </c>
      <c r="V73" s="3">
        <v>3.4000000000000004</v>
      </c>
      <c r="W73" s="3">
        <v>5</v>
      </c>
      <c r="X73" s="3">
        <v>17</v>
      </c>
      <c r="Y73" s="3">
        <v>2.8200000000000003</v>
      </c>
      <c r="Z73" s="3">
        <v>5.18</v>
      </c>
      <c r="AA73" s="3">
        <v>14.607600000000001</v>
      </c>
      <c r="AB73" s="3">
        <v>7710506</v>
      </c>
      <c r="AC73" s="3" t="s">
        <v>2873</v>
      </c>
      <c r="AD73" s="6">
        <v>39794</v>
      </c>
      <c r="AE73" s="3" t="s">
        <v>760</v>
      </c>
      <c r="AF73" s="3" t="s">
        <v>761</v>
      </c>
      <c r="AG73" s="3" t="s">
        <v>762</v>
      </c>
      <c r="AH73" s="3" t="s">
        <v>768</v>
      </c>
      <c r="AI73" s="3">
        <v>2</v>
      </c>
      <c r="AJ73" s="3">
        <v>0</v>
      </c>
      <c r="AK73" s="3">
        <v>0</v>
      </c>
      <c r="AL73" s="3">
        <v>0</v>
      </c>
      <c r="AM73" s="3">
        <v>24</v>
      </c>
      <c r="AN73" s="3">
        <v>0</v>
      </c>
      <c r="AO73" s="3" t="s">
        <v>762</v>
      </c>
      <c r="AP73" s="3" t="s">
        <v>763</v>
      </c>
      <c r="AQ73" s="3" t="s">
        <v>769</v>
      </c>
      <c r="AR73" s="3" t="s">
        <v>2874</v>
      </c>
      <c r="AS73" s="3">
        <v>4.83</v>
      </c>
      <c r="AT73" s="3">
        <v>742.4</v>
      </c>
      <c r="AU73" s="3">
        <v>747.23</v>
      </c>
      <c r="AV73" s="3" t="s">
        <v>765</v>
      </c>
      <c r="AW73" s="3" t="s">
        <v>2875</v>
      </c>
      <c r="AX73" s="3">
        <v>7.6</v>
      </c>
      <c r="AY73" s="3">
        <v>741</v>
      </c>
      <c r="AZ73" s="3">
        <v>748.6</v>
      </c>
      <c r="BA73" s="3" t="s">
        <v>765</v>
      </c>
      <c r="BB73" s="3">
        <v>0</v>
      </c>
      <c r="BC73" s="3">
        <v>1</v>
      </c>
      <c r="BD73" s="7">
        <v>37072</v>
      </c>
      <c r="BE73" s="18">
        <f t="shared" ref="BE73:BE81" si="2">(F73-BD73)/365.25</f>
        <v>18.600045630846445</v>
      </c>
      <c r="BF73" s="3" t="s">
        <v>767</v>
      </c>
      <c r="BG73" s="7">
        <v>43185</v>
      </c>
      <c r="BH73" s="3">
        <v>163.2439156535219</v>
      </c>
      <c r="BI73" t="str">
        <f>VLOOKUP($A73,'[1]SW_Pipes 1222_soil.shp'!$AE$2:$AR$1223,10,FALSE)</f>
        <v>113665</v>
      </c>
      <c r="BJ73" t="str">
        <f>VLOOKUP($A73,'[1]SW_Pipes 1222_soil.shp'!$AE$2:$AR$1223,11,FALSE)</f>
        <v>EnB</v>
      </c>
      <c r="BK73" t="str">
        <f>VLOOKUP($A73,'[1]SW_Pipes 1222_soil.shp'!$AE$2:$AR$1223,12,FALSE)</f>
        <v>Enon sandy loam, 2 to 8 percent slopes</v>
      </c>
      <c r="BL73" t="str">
        <f>VLOOKUP($A73,'[1]SW_Pipes 1222_soil.shp'!$AE$2:$AR$1223,13,FALSE)</f>
        <v>C</v>
      </c>
      <c r="BM73">
        <f>VLOOKUP($A73,'[1]SW_Pipes 1222_soil.shp'!$AE$2:$AR$1223,14,FALSE)</f>
        <v>2</v>
      </c>
      <c r="BN73">
        <f>VLOOKUP(A73,[2]SW_Pipes1222_prec!$AE$2:$AO$1223, 11, FALSE)</f>
        <v>3.7869999999999999</v>
      </c>
    </row>
    <row r="74" spans="1:66" x14ac:dyDescent="0.25">
      <c r="A74" s="2">
        <v>22217</v>
      </c>
      <c r="B74" s="2">
        <v>22182</v>
      </c>
      <c r="C74" s="2" t="s">
        <v>612</v>
      </c>
      <c r="D74" s="2" t="s">
        <v>26</v>
      </c>
      <c r="E74" s="2" t="s">
        <v>29</v>
      </c>
      <c r="F74" s="6">
        <f>VLOOKUP(A74&amp;B74,'input_raw cmsws'!$C$2:$D$1602,2,FALSE)</f>
        <v>44285.666666666664</v>
      </c>
      <c r="G74" s="2">
        <v>4.5999999999999996</v>
      </c>
      <c r="H74" s="2"/>
      <c r="I74" s="2">
        <v>0</v>
      </c>
      <c r="J74" s="2" t="s">
        <v>22</v>
      </c>
      <c r="K74" s="2" t="s">
        <v>22</v>
      </c>
      <c r="L74" s="2"/>
      <c r="M74" s="2">
        <f>VLOOKUP(L74,'scoring schema 2'!$E$18:$F$29,2,FALSE)</f>
        <v>0</v>
      </c>
      <c r="N74" s="2" t="s">
        <v>35</v>
      </c>
      <c r="O74" s="2">
        <f>VLOOKUP(N74,'scoring schema 2'!$E$8:$F$13,2, FALSE)</f>
        <v>2</v>
      </c>
      <c r="P74" s="2">
        <v>0</v>
      </c>
      <c r="Q74" s="2">
        <v>1.3</v>
      </c>
      <c r="R74" s="2">
        <v>2.6</v>
      </c>
      <c r="S74" s="2">
        <v>3.3800000000000003</v>
      </c>
      <c r="T74" s="2">
        <v>1</v>
      </c>
      <c r="U74" s="2">
        <v>10</v>
      </c>
      <c r="V74" s="2">
        <v>5.4</v>
      </c>
      <c r="W74" s="2">
        <v>5.9</v>
      </c>
      <c r="X74" s="2">
        <v>31.860000000000003</v>
      </c>
      <c r="Y74" s="2">
        <v>3.7600000000000002</v>
      </c>
      <c r="Z74" s="2">
        <v>4.58</v>
      </c>
      <c r="AA74" s="2">
        <v>17.220800000000001</v>
      </c>
      <c r="AB74" s="2">
        <v>7643134</v>
      </c>
      <c r="AC74" s="2" t="s">
        <v>3108</v>
      </c>
      <c r="AD74" s="6">
        <v>39795</v>
      </c>
      <c r="AE74" s="2" t="s">
        <v>760</v>
      </c>
      <c r="AF74" s="2" t="s">
        <v>761</v>
      </c>
      <c r="AG74" s="2" t="s">
        <v>762</v>
      </c>
      <c r="AH74" s="2" t="s">
        <v>768</v>
      </c>
      <c r="AI74" s="2">
        <v>2</v>
      </c>
      <c r="AJ74" s="2">
        <v>0</v>
      </c>
      <c r="AK74" s="2">
        <v>0</v>
      </c>
      <c r="AL74" s="2">
        <v>0</v>
      </c>
      <c r="AM74" s="2">
        <v>24</v>
      </c>
      <c r="AN74" s="2">
        <v>0</v>
      </c>
      <c r="AO74" s="2" t="s">
        <v>762</v>
      </c>
      <c r="AP74" s="2" t="s">
        <v>763</v>
      </c>
      <c r="AQ74" s="2" t="s">
        <v>769</v>
      </c>
      <c r="AR74" s="2" t="s">
        <v>3109</v>
      </c>
      <c r="AS74" s="2">
        <v>6.2</v>
      </c>
      <c r="AT74" s="2">
        <v>686.8</v>
      </c>
      <c r="AU74" s="2">
        <v>693</v>
      </c>
      <c r="AV74" s="2" t="s">
        <v>765</v>
      </c>
      <c r="AW74" s="2" t="s">
        <v>3110</v>
      </c>
      <c r="AX74" s="2">
        <v>8.8000000000000007</v>
      </c>
      <c r="AY74" s="2">
        <v>684.2</v>
      </c>
      <c r="AZ74" s="2">
        <v>693</v>
      </c>
      <c r="BA74" s="2" t="s">
        <v>765</v>
      </c>
      <c r="BB74" s="2">
        <v>7.7980939999999999E-2</v>
      </c>
      <c r="BC74" s="2">
        <v>1</v>
      </c>
      <c r="BD74" s="6">
        <v>39190</v>
      </c>
      <c r="BE74" s="18">
        <f t="shared" si="2"/>
        <v>13.951174994296137</v>
      </c>
      <c r="BF74" s="2" t="s">
        <v>767</v>
      </c>
      <c r="BG74" s="6">
        <v>44263</v>
      </c>
      <c r="BH74" s="2">
        <v>33.341479216381288</v>
      </c>
      <c r="BI74" t="str">
        <f>VLOOKUP($A74,'[1]SW_Pipes 1222_soil.shp'!$AE$2:$AR$1223,10,FALSE)</f>
        <v>113660</v>
      </c>
      <c r="BJ74" t="str">
        <f>VLOOKUP($A74,'[1]SW_Pipes 1222_soil.shp'!$AE$2:$AR$1223,11,FALSE)</f>
        <v>CuB</v>
      </c>
      <c r="BK74" t="str">
        <f>VLOOKUP($A74,'[1]SW_Pipes 1222_soil.shp'!$AE$2:$AR$1223,12,FALSE)</f>
        <v>Cecil-Urban land complex, 2 to 8 percent slopes</v>
      </c>
      <c r="BL74" t="str">
        <f>VLOOKUP($A74,'[1]SW_Pipes 1222_soil.shp'!$AE$2:$AR$1223,13,FALSE)</f>
        <v>B</v>
      </c>
      <c r="BM74">
        <f>VLOOKUP($A74,'[1]SW_Pipes 1222_soil.shp'!$AE$2:$AR$1223,14,FALSE)</f>
        <v>1</v>
      </c>
      <c r="BN74">
        <f>VLOOKUP(A74,[2]SW_Pipes1222_prec!$AE$2:$AO$1223, 11, FALSE)</f>
        <v>3.738</v>
      </c>
    </row>
    <row r="75" spans="1:66" x14ac:dyDescent="0.25">
      <c r="A75" s="2">
        <v>22234</v>
      </c>
      <c r="B75" s="2">
        <v>24132</v>
      </c>
      <c r="C75" s="2" t="s">
        <v>476</v>
      </c>
      <c r="D75" s="2" t="s">
        <v>21</v>
      </c>
      <c r="E75" s="2" t="s">
        <v>29</v>
      </c>
      <c r="F75" s="6">
        <f>VLOOKUP(A75&amp;B75,'input_raw cmsws'!$C$2:$D$1602,2,FALSE)</f>
        <v>44459.666666666664</v>
      </c>
      <c r="G75" s="2">
        <v>6.5</v>
      </c>
      <c r="H75" s="2" t="s">
        <v>23</v>
      </c>
      <c r="I75" s="2">
        <f>VLOOKUP(H75,'scoring schema'!$D$4:$E$9,2,FALSE)</f>
        <v>0</v>
      </c>
      <c r="J75" s="2" t="s">
        <v>22</v>
      </c>
      <c r="K75" s="2" t="s">
        <v>22</v>
      </c>
      <c r="L75" s="2"/>
      <c r="M75" s="2">
        <f>VLOOKUP(L75,'scoring schema 2'!$E$18:$F$29,2,FALSE)</f>
        <v>0</v>
      </c>
      <c r="N75" s="2"/>
      <c r="O75" s="2">
        <f>VLOOKUP(N75,'scoring schema 2'!$E$8:$F$13,2, FALSE)</f>
        <v>2</v>
      </c>
      <c r="P75" s="2">
        <v>10</v>
      </c>
      <c r="Q75" s="2">
        <v>1.3</v>
      </c>
      <c r="R75" s="2">
        <v>2.2999999999999998</v>
      </c>
      <c r="S75" s="2">
        <v>2.9899999999999998</v>
      </c>
      <c r="T75" s="2">
        <v>4</v>
      </c>
      <c r="U75" s="2">
        <v>10</v>
      </c>
      <c r="V75" s="2">
        <v>3.8000000000000003</v>
      </c>
      <c r="W75" s="2">
        <v>5</v>
      </c>
      <c r="X75" s="2">
        <v>19</v>
      </c>
      <c r="Y75" s="2">
        <v>2.8000000000000003</v>
      </c>
      <c r="Z75" s="2">
        <v>3.92</v>
      </c>
      <c r="AA75" s="2">
        <v>10.976000000000001</v>
      </c>
      <c r="AB75" s="2">
        <v>7598208</v>
      </c>
      <c r="AC75" s="2" t="s">
        <v>2434</v>
      </c>
      <c r="AD75" s="6">
        <v>39796</v>
      </c>
      <c r="AE75" s="2" t="s">
        <v>760</v>
      </c>
      <c r="AF75" s="2" t="s">
        <v>761</v>
      </c>
      <c r="AG75" s="2" t="s">
        <v>762</v>
      </c>
      <c r="AH75" s="2" t="s">
        <v>768</v>
      </c>
      <c r="AI75" s="2">
        <v>2</v>
      </c>
      <c r="AJ75" s="2">
        <v>0</v>
      </c>
      <c r="AK75" s="2">
        <v>0</v>
      </c>
      <c r="AL75" s="2">
        <v>0</v>
      </c>
      <c r="AM75" s="2">
        <v>24</v>
      </c>
      <c r="AN75" s="2">
        <v>0</v>
      </c>
      <c r="AO75" s="2" t="s">
        <v>762</v>
      </c>
      <c r="AP75" s="2" t="s">
        <v>763</v>
      </c>
      <c r="AQ75" s="2" t="s">
        <v>769</v>
      </c>
      <c r="AR75" s="2" t="s">
        <v>2435</v>
      </c>
      <c r="AS75" s="2">
        <v>0</v>
      </c>
      <c r="AT75" s="2">
        <v>0</v>
      </c>
      <c r="AU75" s="2">
        <v>0</v>
      </c>
      <c r="AV75" s="2" t="s">
        <v>765</v>
      </c>
      <c r="AW75" s="2" t="s">
        <v>2436</v>
      </c>
      <c r="AX75" s="2">
        <v>0</v>
      </c>
      <c r="AY75" s="2">
        <v>0</v>
      </c>
      <c r="AZ75" s="2">
        <v>0</v>
      </c>
      <c r="BA75" s="2" t="s">
        <v>762</v>
      </c>
      <c r="BB75" s="2">
        <v>0</v>
      </c>
      <c r="BC75" s="2">
        <v>1</v>
      </c>
      <c r="BD75" s="6">
        <v>36671</v>
      </c>
      <c r="BE75" s="18">
        <f t="shared" si="2"/>
        <v>21.324207164042885</v>
      </c>
      <c r="BF75" s="2" t="s">
        <v>767</v>
      </c>
      <c r="BG75" s="6">
        <v>44243</v>
      </c>
      <c r="BH75" s="2">
        <v>155.09975893765741</v>
      </c>
      <c r="BI75" t="str">
        <f>VLOOKUP($A75,'[1]SW_Pipes 1222_soil.shp'!$AE$2:$AR$1223,10,FALSE)</f>
        <v>113695</v>
      </c>
      <c r="BJ75" t="str">
        <f>VLOOKUP($A75,'[1]SW_Pipes 1222_soil.shp'!$AE$2:$AR$1223,11,FALSE)</f>
        <v>WkF</v>
      </c>
      <c r="BK75" t="str">
        <f>VLOOKUP($A75,'[1]SW_Pipes 1222_soil.shp'!$AE$2:$AR$1223,12,FALSE)</f>
        <v>Wilkes loam, 25 to 45 percent slopes</v>
      </c>
      <c r="BL75" t="str">
        <f>VLOOKUP($A75,'[1]SW_Pipes 1222_soil.shp'!$AE$2:$AR$1223,13,FALSE)</f>
        <v>D</v>
      </c>
      <c r="BM75">
        <f>VLOOKUP($A75,'[1]SW_Pipes 1222_soil.shp'!$AE$2:$AR$1223,14,FALSE)</f>
        <v>4</v>
      </c>
      <c r="BN75">
        <f>VLOOKUP(A75,[2]SW_Pipes1222_prec!$AE$2:$AO$1223, 11, FALSE)</f>
        <v>3.7429999999999999</v>
      </c>
    </row>
    <row r="76" spans="1:66" x14ac:dyDescent="0.25">
      <c r="A76" s="3">
        <v>22273</v>
      </c>
      <c r="B76" s="3">
        <v>22182</v>
      </c>
      <c r="C76" s="3" t="s">
        <v>529</v>
      </c>
      <c r="D76" s="3" t="s">
        <v>26</v>
      </c>
      <c r="E76" s="3" t="s">
        <v>29</v>
      </c>
      <c r="F76" s="6">
        <f>VLOOKUP(A76&amp;B76,'input_raw cmsws'!$C$2:$D$1602,2,FALSE)</f>
        <v>44285.666666666664</v>
      </c>
      <c r="G76" s="3">
        <v>4.2</v>
      </c>
      <c r="H76" s="3"/>
      <c r="I76" s="2">
        <v>0</v>
      </c>
      <c r="J76" s="3" t="s">
        <v>22</v>
      </c>
      <c r="K76" s="3" t="s">
        <v>22</v>
      </c>
      <c r="L76" s="3"/>
      <c r="M76" s="2">
        <f>VLOOKUP(L76,'scoring schema 2'!$E$18:$F$29,2,FALSE)</f>
        <v>0</v>
      </c>
      <c r="N76" s="3" t="s">
        <v>35</v>
      </c>
      <c r="O76" s="2">
        <f>VLOOKUP(N76,'scoring schema 2'!$E$8:$F$13,2, FALSE)</f>
        <v>2</v>
      </c>
      <c r="P76" s="3">
        <v>0</v>
      </c>
      <c r="Q76" s="3">
        <v>1.3</v>
      </c>
      <c r="R76" s="3">
        <v>2.6</v>
      </c>
      <c r="S76" s="3">
        <v>3.3800000000000003</v>
      </c>
      <c r="T76" s="3">
        <v>1</v>
      </c>
      <c r="U76" s="3">
        <v>10</v>
      </c>
      <c r="V76" s="3">
        <v>3.8000000000000007</v>
      </c>
      <c r="W76" s="3">
        <v>5.9</v>
      </c>
      <c r="X76" s="3">
        <v>22.420000000000005</v>
      </c>
      <c r="Y76" s="3">
        <v>2.8000000000000003</v>
      </c>
      <c r="Z76" s="3">
        <v>4.58</v>
      </c>
      <c r="AA76" s="3">
        <v>12.824000000000002</v>
      </c>
      <c r="AB76" s="3">
        <v>7615710</v>
      </c>
      <c r="AC76" s="3" t="s">
        <v>2645</v>
      </c>
      <c r="AD76" s="6">
        <v>39797</v>
      </c>
      <c r="AE76" s="3" t="s">
        <v>760</v>
      </c>
      <c r="AF76" s="3" t="s">
        <v>761</v>
      </c>
      <c r="AG76" s="3" t="s">
        <v>762</v>
      </c>
      <c r="AH76" s="3" t="s">
        <v>768</v>
      </c>
      <c r="AI76" s="3">
        <v>2</v>
      </c>
      <c r="AJ76" s="3">
        <v>0</v>
      </c>
      <c r="AK76" s="3">
        <v>0</v>
      </c>
      <c r="AL76" s="3">
        <v>0</v>
      </c>
      <c r="AM76" s="3">
        <v>24</v>
      </c>
      <c r="AN76" s="3">
        <v>0</v>
      </c>
      <c r="AO76" s="3" t="s">
        <v>762</v>
      </c>
      <c r="AP76" s="3" t="s">
        <v>763</v>
      </c>
      <c r="AQ76" s="3" t="s">
        <v>769</v>
      </c>
      <c r="AR76" s="3" t="s">
        <v>2646</v>
      </c>
      <c r="AS76" s="3">
        <v>4.7</v>
      </c>
      <c r="AT76" s="3">
        <v>738.3</v>
      </c>
      <c r="AU76" s="3">
        <v>743</v>
      </c>
      <c r="AV76" s="3" t="s">
        <v>765</v>
      </c>
      <c r="AW76" s="3" t="s">
        <v>2647</v>
      </c>
      <c r="AX76" s="3">
        <v>0</v>
      </c>
      <c r="AY76" s="3">
        <v>0</v>
      </c>
      <c r="AZ76" s="3">
        <v>0</v>
      </c>
      <c r="BA76" s="3" t="s">
        <v>765</v>
      </c>
      <c r="BB76" s="3">
        <v>0</v>
      </c>
      <c r="BC76" s="3">
        <v>1</v>
      </c>
      <c r="BD76" s="7">
        <v>35796</v>
      </c>
      <c r="BE76" s="18">
        <f t="shared" si="2"/>
        <v>23.243440565822489</v>
      </c>
      <c r="BF76" s="3" t="s">
        <v>767</v>
      </c>
      <c r="BG76" s="7">
        <v>43185</v>
      </c>
      <c r="BH76" s="3">
        <v>89.839991466399709</v>
      </c>
      <c r="BI76" t="str">
        <f>VLOOKUP($A76,'[1]SW_Pipes 1222_soil.shp'!$AE$2:$AR$1223,10,FALSE)</f>
        <v>113659</v>
      </c>
      <c r="BJ76" t="str">
        <f>VLOOKUP($A76,'[1]SW_Pipes 1222_soil.shp'!$AE$2:$AR$1223,11,FALSE)</f>
        <v>CeD2</v>
      </c>
      <c r="BK76" t="str">
        <f>VLOOKUP($A76,'[1]SW_Pipes 1222_soil.shp'!$AE$2:$AR$1223,12,FALSE)</f>
        <v>Cecil sandy clay loam, 8 to 15 percent slopes, eroded</v>
      </c>
      <c r="BL76" t="str">
        <f>VLOOKUP($A76,'[1]SW_Pipes 1222_soil.shp'!$AE$2:$AR$1223,13,FALSE)</f>
        <v>B</v>
      </c>
      <c r="BM76">
        <f>VLOOKUP($A76,'[1]SW_Pipes 1222_soil.shp'!$AE$2:$AR$1223,14,FALSE)</f>
        <v>1</v>
      </c>
      <c r="BN76">
        <f>VLOOKUP(A76,[2]SW_Pipes1222_prec!$AE$2:$AO$1223, 11, FALSE)</f>
        <v>3.7690000000000001</v>
      </c>
    </row>
    <row r="77" spans="1:66" x14ac:dyDescent="0.25">
      <c r="A77" s="3">
        <v>22815</v>
      </c>
      <c r="B77" s="3">
        <v>21047</v>
      </c>
      <c r="C77" s="3" t="s">
        <v>311</v>
      </c>
      <c r="D77" s="3" t="s">
        <v>80</v>
      </c>
      <c r="E77" s="3" t="s">
        <v>29</v>
      </c>
      <c r="F77" s="6">
        <f>VLOOKUP(A77&amp;B77,'input_raw cmsws'!$C$2:$D$1602,2,FALSE)</f>
        <v>44176.708333333336</v>
      </c>
      <c r="G77" s="3">
        <v>5</v>
      </c>
      <c r="H77" s="3"/>
      <c r="I77" s="2">
        <v>0</v>
      </c>
      <c r="J77" s="3" t="s">
        <v>22</v>
      </c>
      <c r="K77" s="3" t="s">
        <v>22</v>
      </c>
      <c r="L77" s="3" t="s">
        <v>24</v>
      </c>
      <c r="M77" s="2">
        <f>VLOOKUP(L77,'scoring schema 2'!$E$18:$F$29,2,FALSE)</f>
        <v>0</v>
      </c>
      <c r="N77" s="3" t="s">
        <v>35</v>
      </c>
      <c r="O77" s="2">
        <f>VLOOKUP(N77,'scoring schema 2'!$E$8:$F$13,2, FALSE)</f>
        <v>2</v>
      </c>
      <c r="P77" s="3">
        <v>0</v>
      </c>
      <c r="Q77" s="3">
        <v>1.3</v>
      </c>
      <c r="R77" s="3">
        <v>0.6</v>
      </c>
      <c r="S77" s="3">
        <v>0.78</v>
      </c>
      <c r="T77" s="3">
        <v>1</v>
      </c>
      <c r="U77" s="3">
        <v>10</v>
      </c>
      <c r="V77" s="3">
        <v>3.4000000000000004</v>
      </c>
      <c r="W77" s="3">
        <v>3.9000000000000004</v>
      </c>
      <c r="X77" s="3">
        <v>13.260000000000003</v>
      </c>
      <c r="Y77" s="3">
        <v>2.56</v>
      </c>
      <c r="Z77" s="3">
        <v>2.58</v>
      </c>
      <c r="AA77" s="3">
        <v>6.6048</v>
      </c>
      <c r="AB77" s="3">
        <v>7633518</v>
      </c>
      <c r="AC77" s="3" t="s">
        <v>1711</v>
      </c>
      <c r="AD77" s="6">
        <v>39798</v>
      </c>
      <c r="AE77" s="3" t="s">
        <v>760</v>
      </c>
      <c r="AF77" s="3" t="s">
        <v>761</v>
      </c>
      <c r="AG77" s="3" t="s">
        <v>762</v>
      </c>
      <c r="AH77" s="3" t="s">
        <v>768</v>
      </c>
      <c r="AI77" s="3">
        <v>1.5</v>
      </c>
      <c r="AJ77" s="3">
        <v>0</v>
      </c>
      <c r="AK77" s="3">
        <v>0</v>
      </c>
      <c r="AL77" s="3">
        <v>0</v>
      </c>
      <c r="AM77" s="3">
        <v>18</v>
      </c>
      <c r="AN77" s="3">
        <v>0</v>
      </c>
      <c r="AO77" s="3" t="s">
        <v>762</v>
      </c>
      <c r="AP77" s="3" t="s">
        <v>763</v>
      </c>
      <c r="AQ77" s="3" t="s">
        <v>769</v>
      </c>
      <c r="AR77" s="3" t="s">
        <v>1712</v>
      </c>
      <c r="AS77" s="3">
        <v>5.6</v>
      </c>
      <c r="AT77" s="3">
        <v>581.4</v>
      </c>
      <c r="AU77" s="3">
        <v>587</v>
      </c>
      <c r="AV77" s="3" t="s">
        <v>765</v>
      </c>
      <c r="AW77" s="3" t="s">
        <v>1713</v>
      </c>
      <c r="AX77" s="3">
        <v>6.3</v>
      </c>
      <c r="AY77" s="3">
        <v>573.70000000000005</v>
      </c>
      <c r="AZ77" s="3">
        <v>580</v>
      </c>
      <c r="BA77" s="3" t="s">
        <v>765</v>
      </c>
      <c r="BB77" s="3">
        <v>4.0295360000000002E-2</v>
      </c>
      <c r="BC77" s="3">
        <v>1</v>
      </c>
      <c r="BD77" s="7">
        <v>35431</v>
      </c>
      <c r="BE77" s="18">
        <f t="shared" si="2"/>
        <v>23.94444444444445</v>
      </c>
      <c r="BF77" s="3" t="s">
        <v>767</v>
      </c>
      <c r="BG77" s="7">
        <v>44243</v>
      </c>
      <c r="BH77" s="3">
        <v>191.08901812191351</v>
      </c>
      <c r="BI77" t="str">
        <f>VLOOKUP($A77,'[1]SW_Pipes 1222_soil.shp'!$AE$2:$AR$1223,10,FALSE)</f>
        <v>113693</v>
      </c>
      <c r="BJ77" t="str">
        <f>VLOOKUP($A77,'[1]SW_Pipes 1222_soil.shp'!$AE$2:$AR$1223,11,FALSE)</f>
        <v>WkD</v>
      </c>
      <c r="BK77" t="str">
        <f>VLOOKUP($A77,'[1]SW_Pipes 1222_soil.shp'!$AE$2:$AR$1223,12,FALSE)</f>
        <v>Wilkes loam, 8 to 15 percent slopes</v>
      </c>
      <c r="BL77" t="str">
        <f>VLOOKUP($A77,'[1]SW_Pipes 1222_soil.shp'!$AE$2:$AR$1223,13,FALSE)</f>
        <v>D</v>
      </c>
      <c r="BM77">
        <f>VLOOKUP($A77,'[1]SW_Pipes 1222_soil.shp'!$AE$2:$AR$1223,14,FALSE)</f>
        <v>4</v>
      </c>
      <c r="BN77">
        <f>VLOOKUP(A77,[2]SW_Pipes1222_prec!$AE$2:$AO$1223, 11, FALSE)</f>
        <v>3.7189999999999999</v>
      </c>
    </row>
    <row r="78" spans="1:66" x14ac:dyDescent="0.25">
      <c r="A78" s="3">
        <v>22820</v>
      </c>
      <c r="B78" s="3">
        <v>22027</v>
      </c>
      <c r="C78" s="3" t="s">
        <v>140</v>
      </c>
      <c r="D78" s="3" t="s">
        <v>80</v>
      </c>
      <c r="E78" s="3" t="s">
        <v>29</v>
      </c>
      <c r="F78" s="6">
        <f>VLOOKUP(A78&amp;B78,'input_raw cmsws'!$C$2:$D$1602,2,FALSE)</f>
        <v>44273.666666666664</v>
      </c>
      <c r="G78" s="3">
        <v>1</v>
      </c>
      <c r="H78" s="3" t="s">
        <v>31</v>
      </c>
      <c r="I78" s="2">
        <f>VLOOKUP(H78,'scoring schema'!$D$4:$E$9,2,FALSE)</f>
        <v>7</v>
      </c>
      <c r="J78" s="3" t="s">
        <v>22</v>
      </c>
      <c r="K78" s="3" t="s">
        <v>22</v>
      </c>
      <c r="L78" s="3"/>
      <c r="M78" s="2">
        <f>VLOOKUP(L78,'scoring schema 2'!$E$18:$F$29,2,FALSE)</f>
        <v>0</v>
      </c>
      <c r="N78" s="3"/>
      <c r="O78" s="2">
        <f>VLOOKUP(N78,'scoring schema 2'!$E$8:$F$13,2, FALSE)</f>
        <v>2</v>
      </c>
      <c r="P78" s="3">
        <v>10</v>
      </c>
      <c r="Q78" s="3">
        <v>3.75</v>
      </c>
      <c r="R78" s="3">
        <v>2.2999999999999998</v>
      </c>
      <c r="S78" s="3">
        <v>8.625</v>
      </c>
      <c r="T78" s="3">
        <v>1</v>
      </c>
      <c r="U78" s="3">
        <v>0</v>
      </c>
      <c r="V78" s="3">
        <v>1.8</v>
      </c>
      <c r="W78" s="3">
        <v>0.8</v>
      </c>
      <c r="X78" s="3">
        <v>1.4400000000000002</v>
      </c>
      <c r="Y78" s="3">
        <v>2.58</v>
      </c>
      <c r="Z78" s="3">
        <v>1.4</v>
      </c>
      <c r="AA78" s="3">
        <v>3.6119999999999997</v>
      </c>
      <c r="AB78" s="3">
        <v>7600939</v>
      </c>
      <c r="AC78" s="3" t="s">
        <v>1208</v>
      </c>
      <c r="AD78" s="6">
        <v>39799</v>
      </c>
      <c r="AE78" s="3" t="s">
        <v>760</v>
      </c>
      <c r="AF78" s="3" t="s">
        <v>761</v>
      </c>
      <c r="AG78" s="3" t="s">
        <v>762</v>
      </c>
      <c r="AH78" s="3" t="s">
        <v>768</v>
      </c>
      <c r="AI78" s="3">
        <v>1.25</v>
      </c>
      <c r="AJ78" s="3">
        <v>0</v>
      </c>
      <c r="AK78" s="3">
        <v>0</v>
      </c>
      <c r="AL78" s="3">
        <v>0</v>
      </c>
      <c r="AM78" s="3">
        <v>15</v>
      </c>
      <c r="AN78" s="3">
        <v>0</v>
      </c>
      <c r="AO78" s="3" t="s">
        <v>762</v>
      </c>
      <c r="AP78" s="3" t="s">
        <v>763</v>
      </c>
      <c r="AQ78" s="3" t="s">
        <v>769</v>
      </c>
      <c r="AR78" s="3" t="s">
        <v>1209</v>
      </c>
      <c r="AS78" s="3">
        <v>5</v>
      </c>
      <c r="AT78" s="3">
        <v>552</v>
      </c>
      <c r="AU78" s="3">
        <v>557</v>
      </c>
      <c r="AV78" s="3" t="s">
        <v>765</v>
      </c>
      <c r="AW78" s="3" t="s">
        <v>1210</v>
      </c>
      <c r="AX78" s="3">
        <v>6.2</v>
      </c>
      <c r="AY78" s="3">
        <v>541.79999999999995</v>
      </c>
      <c r="AZ78" s="3">
        <v>548</v>
      </c>
      <c r="BA78" s="3" t="s">
        <v>765</v>
      </c>
      <c r="BB78" s="3">
        <v>6.6707450000000001E-2</v>
      </c>
      <c r="BC78" s="3">
        <v>1</v>
      </c>
      <c r="BD78" s="7">
        <v>35796</v>
      </c>
      <c r="BE78" s="18">
        <f t="shared" si="2"/>
        <v>23.210586356376904</v>
      </c>
      <c r="BF78" s="3" t="s">
        <v>767</v>
      </c>
      <c r="BG78" s="7">
        <v>44243</v>
      </c>
      <c r="BH78" s="3">
        <v>152.9064681264945</v>
      </c>
      <c r="BI78" t="str">
        <f>VLOOKUP($A78,'[1]SW_Pipes 1222_soil.shp'!$AE$2:$AR$1223,10,FALSE)</f>
        <v>113692</v>
      </c>
      <c r="BJ78" t="str">
        <f>VLOOKUP($A78,'[1]SW_Pipes 1222_soil.shp'!$AE$2:$AR$1223,11,FALSE)</f>
        <v>WkB</v>
      </c>
      <c r="BK78" t="str">
        <f>VLOOKUP($A78,'[1]SW_Pipes 1222_soil.shp'!$AE$2:$AR$1223,12,FALSE)</f>
        <v>Wilkes loam, 4 to 8 percent slopes</v>
      </c>
      <c r="BL78" t="str">
        <f>VLOOKUP($A78,'[1]SW_Pipes 1222_soil.shp'!$AE$2:$AR$1223,13,FALSE)</f>
        <v>D</v>
      </c>
      <c r="BM78">
        <f>VLOOKUP($A78,'[1]SW_Pipes 1222_soil.shp'!$AE$2:$AR$1223,14,FALSE)</f>
        <v>4</v>
      </c>
      <c r="BN78">
        <f>VLOOKUP(A78,[2]SW_Pipes1222_prec!$AE$2:$AO$1223, 11, FALSE)</f>
        <v>3.7349999999999999</v>
      </c>
    </row>
    <row r="79" spans="1:66" x14ac:dyDescent="0.25">
      <c r="A79" s="2">
        <v>23280</v>
      </c>
      <c r="B79" s="2">
        <v>18925</v>
      </c>
      <c r="C79" s="2" t="s">
        <v>614</v>
      </c>
      <c r="D79" s="2" t="s">
        <v>21</v>
      </c>
      <c r="E79" s="2" t="s">
        <v>29</v>
      </c>
      <c r="F79" s="6">
        <f>VLOOKUP(A79&amp;B79,'input_raw cmsws'!$C$2:$D$1602,2,FALSE)</f>
        <v>44034.666666666664</v>
      </c>
      <c r="G79" s="2">
        <v>7</v>
      </c>
      <c r="H79" s="2"/>
      <c r="I79" s="2">
        <v>0</v>
      </c>
      <c r="J79" s="2"/>
      <c r="K79" s="3" t="s">
        <v>22</v>
      </c>
      <c r="L79" s="2"/>
      <c r="M79" s="2">
        <f>VLOOKUP(L79,'scoring schema 2'!$E$18:$F$29,2,FALSE)</f>
        <v>0</v>
      </c>
      <c r="N79" s="2"/>
      <c r="O79" s="2">
        <f>VLOOKUP(N79,'scoring schema 2'!$E$8:$F$13,2, FALSE)</f>
        <v>2</v>
      </c>
      <c r="P79" s="2">
        <v>0</v>
      </c>
      <c r="Q79" s="2">
        <v>1.3</v>
      </c>
      <c r="R79" s="2">
        <v>0.8</v>
      </c>
      <c r="S79" s="2">
        <v>1.04</v>
      </c>
      <c r="T79" s="2">
        <v>4</v>
      </c>
      <c r="U79" s="2">
        <v>10</v>
      </c>
      <c r="V79" s="2">
        <v>7.8000000000000007</v>
      </c>
      <c r="W79" s="2">
        <v>5</v>
      </c>
      <c r="X79" s="2">
        <v>39</v>
      </c>
      <c r="Y79" s="2">
        <v>5.2000000000000011</v>
      </c>
      <c r="Z79" s="2">
        <v>3.3200000000000003</v>
      </c>
      <c r="AA79" s="2">
        <v>17.264000000000006</v>
      </c>
      <c r="AB79" s="2">
        <v>7688826</v>
      </c>
      <c r="AC79" s="2" t="s">
        <v>3116</v>
      </c>
      <c r="AD79" s="6">
        <v>39800</v>
      </c>
      <c r="AE79" s="2" t="s">
        <v>760</v>
      </c>
      <c r="AF79" s="2" t="s">
        <v>761</v>
      </c>
      <c r="AG79" s="2" t="s">
        <v>762</v>
      </c>
      <c r="AH79" s="2" t="s">
        <v>768</v>
      </c>
      <c r="AI79" s="2">
        <v>1.5</v>
      </c>
      <c r="AJ79" s="2">
        <v>0</v>
      </c>
      <c r="AK79" s="2">
        <v>0</v>
      </c>
      <c r="AL79" s="2">
        <v>0</v>
      </c>
      <c r="AM79" s="2">
        <v>18</v>
      </c>
      <c r="AN79" s="2">
        <v>0</v>
      </c>
      <c r="AO79" s="2" t="s">
        <v>762</v>
      </c>
      <c r="AP79" s="2" t="s">
        <v>763</v>
      </c>
      <c r="AQ79" s="2" t="s">
        <v>769</v>
      </c>
      <c r="AR79" s="2" t="s">
        <v>3117</v>
      </c>
      <c r="AS79" s="2">
        <v>7.05</v>
      </c>
      <c r="AT79" s="2">
        <v>773.57</v>
      </c>
      <c r="AU79" s="2">
        <v>780.62</v>
      </c>
      <c r="AV79" s="2" t="s">
        <v>765</v>
      </c>
      <c r="AW79" s="2" t="s">
        <v>3118</v>
      </c>
      <c r="AX79" s="2">
        <v>11.38</v>
      </c>
      <c r="AY79" s="2">
        <v>759.62</v>
      </c>
      <c r="AZ79" s="2">
        <v>771</v>
      </c>
      <c r="BA79" s="2" t="s">
        <v>765</v>
      </c>
      <c r="BB79" s="2">
        <v>0</v>
      </c>
      <c r="BC79" s="2">
        <v>1</v>
      </c>
      <c r="BD79" s="6">
        <v>32540</v>
      </c>
      <c r="BE79" s="18">
        <f t="shared" si="2"/>
        <v>31.470682181154455</v>
      </c>
      <c r="BF79" s="2" t="s">
        <v>767</v>
      </c>
      <c r="BG79" s="6">
        <v>44309</v>
      </c>
      <c r="BH79" s="2">
        <v>235.05795151636991</v>
      </c>
      <c r="BI79" t="str">
        <f>VLOOKUP($A79,'[1]SW_Pipes 1222_soil.shp'!$AE$2:$AR$1223,10,FALSE)</f>
        <v>113659</v>
      </c>
      <c r="BJ79" t="str">
        <f>VLOOKUP($A79,'[1]SW_Pipes 1222_soil.shp'!$AE$2:$AR$1223,11,FALSE)</f>
        <v>CeD2</v>
      </c>
      <c r="BK79" t="str">
        <f>VLOOKUP($A79,'[1]SW_Pipes 1222_soil.shp'!$AE$2:$AR$1223,12,FALSE)</f>
        <v>Cecil sandy clay loam, 8 to 15 percent slopes, eroded</v>
      </c>
      <c r="BL79" t="str">
        <f>VLOOKUP($A79,'[1]SW_Pipes 1222_soil.shp'!$AE$2:$AR$1223,13,FALSE)</f>
        <v>B</v>
      </c>
      <c r="BM79">
        <f>VLOOKUP($A79,'[1]SW_Pipes 1222_soil.shp'!$AE$2:$AR$1223,14,FALSE)</f>
        <v>1</v>
      </c>
      <c r="BN79">
        <f>VLOOKUP(A79,[2]SW_Pipes1222_prec!$AE$2:$AO$1223, 11, FALSE)</f>
        <v>3.92</v>
      </c>
    </row>
    <row r="80" spans="1:66" x14ac:dyDescent="0.25">
      <c r="A80" s="2">
        <v>23527</v>
      </c>
      <c r="B80" s="2">
        <v>18377</v>
      </c>
      <c r="C80" s="2" t="s">
        <v>184</v>
      </c>
      <c r="D80" s="2" t="s">
        <v>26</v>
      </c>
      <c r="E80" s="2" t="s">
        <v>29</v>
      </c>
      <c r="F80" s="6">
        <f>VLOOKUP(A80&amp;B80,'input_raw cmsws'!$C$2:$D$1602,2,FALSE)</f>
        <v>44011.666666666664</v>
      </c>
      <c r="G80" s="2">
        <v>2.1</v>
      </c>
      <c r="H80" s="2" t="s">
        <v>31</v>
      </c>
      <c r="I80" s="2">
        <f>VLOOKUP(H80,'scoring schema'!$D$4:$E$9,2,FALSE)</f>
        <v>7</v>
      </c>
      <c r="J80" s="2" t="s">
        <v>29</v>
      </c>
      <c r="K80" s="2" t="s">
        <v>29</v>
      </c>
      <c r="L80" s="2" t="s">
        <v>24</v>
      </c>
      <c r="M80" s="2">
        <f>VLOOKUP(L80,'scoring schema 2'!$E$18:$F$29,2,FALSE)</f>
        <v>0</v>
      </c>
      <c r="N80" s="2"/>
      <c r="O80" s="2">
        <f>VLOOKUP(N80,'scoring schema 2'!$E$8:$F$13,2, FALSE)</f>
        <v>2</v>
      </c>
      <c r="P80" s="2">
        <v>5</v>
      </c>
      <c r="Q80" s="2">
        <v>4.8</v>
      </c>
      <c r="R80" s="2">
        <v>1.55</v>
      </c>
      <c r="S80" s="2">
        <v>7.4399999999999995</v>
      </c>
      <c r="T80" s="2">
        <v>1</v>
      </c>
      <c r="U80" s="2">
        <v>0</v>
      </c>
      <c r="V80" s="2">
        <v>2.2000000000000002</v>
      </c>
      <c r="W80" s="2">
        <v>0.8</v>
      </c>
      <c r="X80" s="2">
        <v>1.7600000000000002</v>
      </c>
      <c r="Y80" s="2">
        <v>3.24</v>
      </c>
      <c r="Z80" s="2">
        <v>1.1000000000000001</v>
      </c>
      <c r="AA80" s="2">
        <v>3.5640000000000005</v>
      </c>
      <c r="AB80" s="2">
        <v>7718542</v>
      </c>
      <c r="AC80" s="2" t="s">
        <v>1205</v>
      </c>
      <c r="AD80" s="6">
        <v>39801</v>
      </c>
      <c r="AE80" s="2" t="s">
        <v>760</v>
      </c>
      <c r="AF80" s="2" t="s">
        <v>761</v>
      </c>
      <c r="AG80" s="2" t="s">
        <v>762</v>
      </c>
      <c r="AH80" s="2" t="s">
        <v>768</v>
      </c>
      <c r="AI80" s="2">
        <v>1.5</v>
      </c>
      <c r="AJ80" s="2">
        <v>0</v>
      </c>
      <c r="AK80" s="2">
        <v>0</v>
      </c>
      <c r="AL80" s="2">
        <v>0</v>
      </c>
      <c r="AM80" s="2">
        <v>18</v>
      </c>
      <c r="AN80" s="2">
        <v>0</v>
      </c>
      <c r="AO80" s="2" t="s">
        <v>762</v>
      </c>
      <c r="AP80" s="2" t="s">
        <v>763</v>
      </c>
      <c r="AQ80" s="2" t="s">
        <v>769</v>
      </c>
      <c r="AR80" s="2" t="s">
        <v>1206</v>
      </c>
      <c r="AS80" s="2">
        <v>0</v>
      </c>
      <c r="AT80" s="2">
        <v>781.4</v>
      </c>
      <c r="AU80" s="2">
        <v>781.4</v>
      </c>
      <c r="AV80" s="2" t="s">
        <v>765</v>
      </c>
      <c r="AW80" s="2" t="s">
        <v>1207</v>
      </c>
      <c r="AX80" s="2">
        <v>1.7</v>
      </c>
      <c r="AY80" s="2">
        <v>781.3</v>
      </c>
      <c r="AZ80" s="2">
        <v>783</v>
      </c>
      <c r="BA80" s="2" t="s">
        <v>765</v>
      </c>
      <c r="BB80" s="2">
        <v>0</v>
      </c>
      <c r="BC80" s="2">
        <v>1</v>
      </c>
      <c r="BD80" s="6">
        <v>30133</v>
      </c>
      <c r="BE80" s="18">
        <f t="shared" si="2"/>
        <v>37.997718457677387</v>
      </c>
      <c r="BF80" s="2" t="s">
        <v>767</v>
      </c>
      <c r="BG80" s="6">
        <v>43185</v>
      </c>
      <c r="BH80" s="2">
        <v>31.23155189010987</v>
      </c>
      <c r="BI80" t="str">
        <f>VLOOKUP($A80,'[1]SW_Pipes 1222_soil.shp'!$AE$2:$AR$1223,10,FALSE)</f>
        <v>113688</v>
      </c>
      <c r="BJ80" t="str">
        <f>VLOOKUP($A80,'[1]SW_Pipes 1222_soil.shp'!$AE$2:$AR$1223,11,FALSE)</f>
        <v>Ur</v>
      </c>
      <c r="BK80" t="str">
        <f>VLOOKUP($A80,'[1]SW_Pipes 1222_soil.shp'!$AE$2:$AR$1223,12,FALSE)</f>
        <v>Urban land</v>
      </c>
      <c r="BL80" t="str">
        <f>VLOOKUP($A80,'[1]SW_Pipes 1222_soil.shp'!$AE$2:$AR$1223,13,FALSE)</f>
        <v>N/A</v>
      </c>
      <c r="BM80">
        <f>VLOOKUP($A80,'[1]SW_Pipes 1222_soil.shp'!$AE$2:$AR$1223,14,FALSE)</f>
        <v>4</v>
      </c>
      <c r="BN80">
        <f>VLOOKUP(A80,[2]SW_Pipes1222_prec!$AE$2:$AO$1223, 11, FALSE)</f>
        <v>3.7389999999999999</v>
      </c>
    </row>
    <row r="81" spans="1:66" x14ac:dyDescent="0.25">
      <c r="A81" s="3">
        <v>23788</v>
      </c>
      <c r="B81" s="3">
        <v>23723</v>
      </c>
      <c r="C81" s="3" t="s">
        <v>401</v>
      </c>
      <c r="D81" s="3" t="s">
        <v>21</v>
      </c>
      <c r="E81" s="3" t="s">
        <v>29</v>
      </c>
      <c r="F81" s="6">
        <f>VLOOKUP(A81&amp;B81,'input_raw cmsws'!$C$2:$D$1602,2,FALSE)</f>
        <v>44420.666666666664</v>
      </c>
      <c r="G81" s="3">
        <v>2</v>
      </c>
      <c r="H81" s="3" t="s">
        <v>31</v>
      </c>
      <c r="I81" s="2">
        <f>VLOOKUP(H81,'scoring schema'!$D$4:$E$9,2,FALSE)</f>
        <v>7</v>
      </c>
      <c r="J81" s="3" t="s">
        <v>29</v>
      </c>
      <c r="K81" s="3" t="s">
        <v>29</v>
      </c>
      <c r="L81" s="3" t="s">
        <v>30</v>
      </c>
      <c r="M81" s="2">
        <f>VLOOKUP(L81,'scoring schema 2'!$E$18:$F$29,2,FALSE)</f>
        <v>6</v>
      </c>
      <c r="N81" s="3" t="s">
        <v>35</v>
      </c>
      <c r="O81" s="2">
        <f>VLOOKUP(N81,'scoring schema 2'!$E$8:$F$13,2, FALSE)</f>
        <v>2</v>
      </c>
      <c r="P81" s="3">
        <v>10</v>
      </c>
      <c r="Q81" s="3">
        <v>4.8</v>
      </c>
      <c r="R81" s="3">
        <v>5</v>
      </c>
      <c r="S81" s="3">
        <v>24</v>
      </c>
      <c r="T81" s="3">
        <v>1</v>
      </c>
      <c r="U81" s="3">
        <v>5</v>
      </c>
      <c r="V81" s="3">
        <v>7.8000000000000007</v>
      </c>
      <c r="W81" s="3">
        <v>4.25</v>
      </c>
      <c r="X81" s="3">
        <v>33.150000000000006</v>
      </c>
      <c r="Y81" s="3">
        <v>6.6000000000000005</v>
      </c>
      <c r="Z81" s="3">
        <v>4.55</v>
      </c>
      <c r="AA81" s="3">
        <v>30.03</v>
      </c>
      <c r="AB81" s="3">
        <v>7719947</v>
      </c>
      <c r="AC81" s="3" t="s">
        <v>3849</v>
      </c>
      <c r="AD81" s="6">
        <v>39802</v>
      </c>
      <c r="AE81" s="3" t="s">
        <v>760</v>
      </c>
      <c r="AF81" s="3" t="s">
        <v>761</v>
      </c>
      <c r="AG81" s="3" t="s">
        <v>762</v>
      </c>
      <c r="AH81" s="3" t="s">
        <v>768</v>
      </c>
      <c r="AI81" s="3">
        <v>1.25</v>
      </c>
      <c r="AJ81" s="3">
        <v>0</v>
      </c>
      <c r="AK81" s="3">
        <v>0</v>
      </c>
      <c r="AL81" s="3">
        <v>0</v>
      </c>
      <c r="AM81" s="3">
        <v>15</v>
      </c>
      <c r="AN81" s="3">
        <v>0</v>
      </c>
      <c r="AO81" s="3" t="s">
        <v>762</v>
      </c>
      <c r="AP81" s="3" t="s">
        <v>763</v>
      </c>
      <c r="AQ81" s="3" t="s">
        <v>769</v>
      </c>
      <c r="AR81" s="3" t="s">
        <v>3850</v>
      </c>
      <c r="AS81" s="3">
        <v>3.5</v>
      </c>
      <c r="AT81" s="3">
        <v>764.1</v>
      </c>
      <c r="AU81" s="3">
        <v>767.6</v>
      </c>
      <c r="AV81" s="3" t="s">
        <v>765</v>
      </c>
      <c r="AW81" s="3" t="s">
        <v>3851</v>
      </c>
      <c r="AX81" s="3">
        <v>0</v>
      </c>
      <c r="AY81" s="3">
        <v>763.7</v>
      </c>
      <c r="AZ81" s="3">
        <v>763.7</v>
      </c>
      <c r="BA81" s="3" t="s">
        <v>765</v>
      </c>
      <c r="BB81" s="3">
        <v>0</v>
      </c>
      <c r="BC81" s="3">
        <v>1</v>
      </c>
      <c r="BD81" s="7">
        <v>36241</v>
      </c>
      <c r="BE81" s="18">
        <f t="shared" si="2"/>
        <v>22.394706821811539</v>
      </c>
      <c r="BF81" s="3" t="s">
        <v>767</v>
      </c>
      <c r="BG81" s="7">
        <v>43185</v>
      </c>
      <c r="BH81" s="3">
        <v>99.268012349354848</v>
      </c>
      <c r="BI81" t="str">
        <f>VLOOKUP($A81,'[1]SW_Pipes 1222_soil.shp'!$AE$2:$AR$1223,10,FALSE)</f>
        <v>113671</v>
      </c>
      <c r="BJ81" t="str">
        <f>VLOOKUP($A81,'[1]SW_Pipes 1222_soil.shp'!$AE$2:$AR$1223,11,FALSE)</f>
        <v>HeB</v>
      </c>
      <c r="BK81" t="str">
        <f>VLOOKUP($A81,'[1]SW_Pipes 1222_soil.shp'!$AE$2:$AR$1223,12,FALSE)</f>
        <v>Helena sandy loam, 2 to 8 percent slopes</v>
      </c>
      <c r="BL81" t="str">
        <f>VLOOKUP($A81,'[1]SW_Pipes 1222_soil.shp'!$AE$2:$AR$1223,13,FALSE)</f>
        <v>C</v>
      </c>
      <c r="BM81">
        <f>VLOOKUP($A81,'[1]SW_Pipes 1222_soil.shp'!$AE$2:$AR$1223,14,FALSE)</f>
        <v>2</v>
      </c>
      <c r="BN81">
        <f>VLOOKUP(A81,[2]SW_Pipes1222_prec!$AE$2:$AO$1223, 11, FALSE)</f>
        <v>3.762</v>
      </c>
    </row>
    <row r="82" spans="1:66" x14ac:dyDescent="0.25">
      <c r="A82" s="2">
        <v>23876</v>
      </c>
      <c r="B82" s="2">
        <v>22737</v>
      </c>
      <c r="C82" s="2" t="s">
        <v>424</v>
      </c>
      <c r="D82" s="2" t="s">
        <v>21</v>
      </c>
      <c r="E82" s="2" t="s">
        <v>29</v>
      </c>
      <c r="F82" s="6">
        <f>VLOOKUP(A82&amp;B82,'input_raw cmsws'!$C$2:$D$1602,2,FALSE)</f>
        <v>44323.666666666664</v>
      </c>
      <c r="G82" s="2">
        <v>3.5</v>
      </c>
      <c r="H82" s="2" t="s">
        <v>23</v>
      </c>
      <c r="I82" s="2">
        <f>VLOOKUP(H82,'scoring schema'!$D$4:$E$9,2,FALSE)</f>
        <v>0</v>
      </c>
      <c r="J82" s="2" t="s">
        <v>22</v>
      </c>
      <c r="K82" s="2" t="s">
        <v>22</v>
      </c>
      <c r="L82" s="2"/>
      <c r="M82" s="2">
        <f>VLOOKUP(L82,'scoring schema 2'!$E$18:$F$29,2,FALSE)</f>
        <v>0</v>
      </c>
      <c r="N82" s="2"/>
      <c r="O82" s="2">
        <f>VLOOKUP(N82,'scoring schema 2'!$E$8:$F$13,2, FALSE)</f>
        <v>2</v>
      </c>
      <c r="P82" s="2">
        <v>10</v>
      </c>
      <c r="Q82" s="2">
        <v>1.3</v>
      </c>
      <c r="R82" s="2">
        <v>2.2999999999999998</v>
      </c>
      <c r="S82" s="2">
        <v>2.9899999999999998</v>
      </c>
      <c r="T82" s="2">
        <v>2</v>
      </c>
      <c r="U82" s="2">
        <v>10</v>
      </c>
      <c r="V82" s="2">
        <v>4.5999999999999996</v>
      </c>
      <c r="W82" s="2">
        <v>5</v>
      </c>
      <c r="X82" s="2">
        <v>23</v>
      </c>
      <c r="Y82" s="2">
        <v>3.28</v>
      </c>
      <c r="Z82" s="2">
        <v>3.92</v>
      </c>
      <c r="AA82" s="2">
        <v>12.8576</v>
      </c>
      <c r="AB82" s="2">
        <v>7655040</v>
      </c>
      <c r="AC82" s="2" t="s">
        <v>2665</v>
      </c>
      <c r="AD82" s="6">
        <v>39803</v>
      </c>
      <c r="AE82" s="2" t="s">
        <v>760</v>
      </c>
      <c r="AF82" s="2" t="s">
        <v>761</v>
      </c>
      <c r="AG82" s="2" t="s">
        <v>762</v>
      </c>
      <c r="AH82" s="2" t="s">
        <v>768</v>
      </c>
      <c r="AI82" s="2">
        <v>2</v>
      </c>
      <c r="AJ82" s="2">
        <v>0</v>
      </c>
      <c r="AK82" s="2">
        <v>0</v>
      </c>
      <c r="AL82" s="2">
        <v>0</v>
      </c>
      <c r="AM82" s="2">
        <v>24</v>
      </c>
      <c r="AN82" s="2">
        <v>0</v>
      </c>
      <c r="AO82" s="2" t="s">
        <v>762</v>
      </c>
      <c r="AP82" s="2" t="s">
        <v>763</v>
      </c>
      <c r="AQ82" s="2" t="s">
        <v>769</v>
      </c>
      <c r="AR82" s="2" t="s">
        <v>2666</v>
      </c>
      <c r="AS82" s="2">
        <v>3.55</v>
      </c>
      <c r="AT82" s="2">
        <v>664.64</v>
      </c>
      <c r="AU82" s="2">
        <v>668.19</v>
      </c>
      <c r="AV82" s="2" t="s">
        <v>882</v>
      </c>
      <c r="AW82" s="2" t="s">
        <v>2667</v>
      </c>
      <c r="AX82" s="2">
        <v>4.18</v>
      </c>
      <c r="AY82" s="2">
        <v>664.09</v>
      </c>
      <c r="AZ82" s="2">
        <v>668.27</v>
      </c>
      <c r="BA82" s="2" t="s">
        <v>882</v>
      </c>
      <c r="BB82" s="2">
        <v>2.1381480000000001E-2</v>
      </c>
      <c r="BC82" s="2">
        <v>1</v>
      </c>
      <c r="BD82" s="6">
        <v>43132</v>
      </c>
      <c r="BE82" s="18">
        <f>(F82-AD82)/365.25</f>
        <v>12.376910791695179</v>
      </c>
      <c r="BF82" s="2" t="s">
        <v>767</v>
      </c>
      <c r="BG82" s="6">
        <v>43297</v>
      </c>
      <c r="BH82" s="2">
        <v>25.723193524266069</v>
      </c>
      <c r="BI82" t="str">
        <f>VLOOKUP($A82,'[1]SW_Pipes 1222_soil.shp'!$AE$2:$AR$1223,10,FALSE)</f>
        <v>113666</v>
      </c>
      <c r="BJ82" t="str">
        <f>VLOOKUP($A82,'[1]SW_Pipes 1222_soil.shp'!$AE$2:$AR$1223,11,FALSE)</f>
        <v>EnD</v>
      </c>
      <c r="BK82" t="str">
        <f>VLOOKUP($A82,'[1]SW_Pipes 1222_soil.shp'!$AE$2:$AR$1223,12,FALSE)</f>
        <v>Enon sandy loam, 8 to 15 percent slopes</v>
      </c>
      <c r="BL82" t="str">
        <f>VLOOKUP($A82,'[1]SW_Pipes 1222_soil.shp'!$AE$2:$AR$1223,13,FALSE)</f>
        <v>C</v>
      </c>
      <c r="BM82">
        <f>VLOOKUP($A82,'[1]SW_Pipes 1222_soil.shp'!$AE$2:$AR$1223,14,FALSE)</f>
        <v>2</v>
      </c>
      <c r="BN82">
        <f>VLOOKUP(A82,[2]SW_Pipes1222_prec!$AE$2:$AO$1223, 11, FALSE)</f>
        <v>3.766</v>
      </c>
    </row>
    <row r="83" spans="1:66" x14ac:dyDescent="0.25">
      <c r="A83" s="2">
        <v>24567</v>
      </c>
      <c r="B83" s="2">
        <v>12161</v>
      </c>
      <c r="C83" s="2" t="s">
        <v>328</v>
      </c>
      <c r="D83" s="2" t="s">
        <v>21</v>
      </c>
      <c r="E83" s="2" t="s">
        <v>29</v>
      </c>
      <c r="F83" s="6">
        <f>VLOOKUP(A83&amp;B83,'input_raw cmsws'!$C$2:$D$1602,2,FALSE)</f>
        <v>43805.708333333336</v>
      </c>
      <c r="G83" s="2">
        <v>7.5</v>
      </c>
      <c r="H83" s="2" t="s">
        <v>23</v>
      </c>
      <c r="I83" s="2">
        <f>VLOOKUP(H83,'scoring schema'!$D$4:$E$9,2,FALSE)</f>
        <v>0</v>
      </c>
      <c r="J83" s="2" t="s">
        <v>22</v>
      </c>
      <c r="K83" s="2" t="s">
        <v>22</v>
      </c>
      <c r="L83" s="2"/>
      <c r="M83" s="2">
        <f>VLOOKUP(L83,'scoring schema 2'!$E$18:$F$29,2,FALSE)</f>
        <v>0</v>
      </c>
      <c r="N83" s="2"/>
      <c r="O83" s="2">
        <f>VLOOKUP(N83,'scoring schema 2'!$E$8:$F$13,2, FALSE)</f>
        <v>2</v>
      </c>
      <c r="P83" s="2">
        <v>5</v>
      </c>
      <c r="Q83" s="2">
        <v>1.3</v>
      </c>
      <c r="R83" s="2">
        <v>1.55</v>
      </c>
      <c r="S83" s="2">
        <v>2.0150000000000001</v>
      </c>
      <c r="T83" s="2">
        <v>1</v>
      </c>
      <c r="U83" s="2">
        <v>5</v>
      </c>
      <c r="V83" s="2">
        <v>4.5999999999999996</v>
      </c>
      <c r="W83" s="2">
        <v>2.4500000000000002</v>
      </c>
      <c r="X83" s="2">
        <v>11.27</v>
      </c>
      <c r="Y83" s="2">
        <v>3.28</v>
      </c>
      <c r="Z83" s="2">
        <v>2.09</v>
      </c>
      <c r="AA83" s="2">
        <v>6.8551999999999991</v>
      </c>
      <c r="AB83" s="2">
        <v>7651967</v>
      </c>
      <c r="AC83" s="2" t="s">
        <v>1784</v>
      </c>
      <c r="AD83" s="6">
        <v>39804</v>
      </c>
      <c r="AE83" s="2" t="s">
        <v>760</v>
      </c>
      <c r="AF83" s="2" t="s">
        <v>761</v>
      </c>
      <c r="AG83" s="2" t="s">
        <v>762</v>
      </c>
      <c r="AH83" s="2" t="s">
        <v>768</v>
      </c>
      <c r="AI83" s="2">
        <v>2</v>
      </c>
      <c r="AJ83" s="2">
        <v>0</v>
      </c>
      <c r="AK83" s="2">
        <v>0</v>
      </c>
      <c r="AL83" s="2">
        <v>0</v>
      </c>
      <c r="AM83" s="2">
        <v>24</v>
      </c>
      <c r="AN83" s="2">
        <v>0</v>
      </c>
      <c r="AO83" s="2" t="s">
        <v>762</v>
      </c>
      <c r="AP83" s="2" t="s">
        <v>763</v>
      </c>
      <c r="AQ83" s="2" t="s">
        <v>769</v>
      </c>
      <c r="AR83" s="2" t="s">
        <v>1785</v>
      </c>
      <c r="AS83" s="2">
        <v>7.6</v>
      </c>
      <c r="AT83" s="2">
        <v>600.4</v>
      </c>
      <c r="AU83" s="2">
        <v>608</v>
      </c>
      <c r="AV83" s="2" t="s">
        <v>765</v>
      </c>
      <c r="AW83" s="2" t="s">
        <v>1786</v>
      </c>
      <c r="AX83" s="2">
        <v>4.5</v>
      </c>
      <c r="AY83" s="2">
        <v>592.5</v>
      </c>
      <c r="AZ83" s="2">
        <v>597</v>
      </c>
      <c r="BA83" s="2" t="s">
        <v>765</v>
      </c>
      <c r="BB83" s="2">
        <v>9.3369859999999999E-2</v>
      </c>
      <c r="BC83" s="2">
        <v>1</v>
      </c>
      <c r="BD83" s="6">
        <v>36892</v>
      </c>
      <c r="BE83" s="18">
        <f t="shared" ref="BE83:BE114" si="3">(F83-BD83)/365.25</f>
        <v>18.928701802418441</v>
      </c>
      <c r="BF83" s="2" t="s">
        <v>767</v>
      </c>
      <c r="BG83" s="6">
        <v>44243</v>
      </c>
      <c r="BH83" s="2">
        <v>84.609742214152732</v>
      </c>
      <c r="BI83" t="str">
        <f>VLOOKUP($A83,'[1]SW_Pipes 1222_soil.shp'!$AE$2:$AR$1223,10,FALSE)</f>
        <v>113683</v>
      </c>
      <c r="BJ83" t="str">
        <f>VLOOKUP($A83,'[1]SW_Pipes 1222_soil.shp'!$AE$2:$AR$1223,11,FALSE)</f>
        <v>PaE</v>
      </c>
      <c r="BK83" t="str">
        <f>VLOOKUP($A83,'[1]SW_Pipes 1222_soil.shp'!$AE$2:$AR$1223,12,FALSE)</f>
        <v>Pacolet sandy loam, 15 to 25 percent slopes</v>
      </c>
      <c r="BL83" t="str">
        <f>VLOOKUP($A83,'[1]SW_Pipes 1222_soil.shp'!$AE$2:$AR$1223,13,FALSE)</f>
        <v>B</v>
      </c>
      <c r="BM83">
        <f>VLOOKUP($A83,'[1]SW_Pipes 1222_soil.shp'!$AE$2:$AR$1223,14,FALSE)</f>
        <v>1</v>
      </c>
      <c r="BN83">
        <f>VLOOKUP(A83,[2]SW_Pipes1222_prec!$AE$2:$AO$1223, 11, FALSE)</f>
        <v>3.7269999999999999</v>
      </c>
    </row>
    <row r="84" spans="1:66" x14ac:dyDescent="0.25">
      <c r="A84" s="2">
        <v>24754</v>
      </c>
      <c r="B84" s="2">
        <v>22423</v>
      </c>
      <c r="C84" s="2" t="s">
        <v>343</v>
      </c>
      <c r="D84" s="2" t="s">
        <v>21</v>
      </c>
      <c r="E84" s="2" t="s">
        <v>29</v>
      </c>
      <c r="F84" s="6">
        <f>VLOOKUP(A84&amp;B84,'input_raw cmsws'!$C$2:$D$1602,2,FALSE)</f>
        <v>44307.666666666664</v>
      </c>
      <c r="G84" s="2">
        <v>5</v>
      </c>
      <c r="H84" s="2"/>
      <c r="I84" s="2">
        <v>0</v>
      </c>
      <c r="J84" s="2"/>
      <c r="K84" s="3" t="s">
        <v>22</v>
      </c>
      <c r="L84" s="2"/>
      <c r="M84" s="2">
        <f>VLOOKUP(L84,'scoring schema 2'!$E$18:$F$29,2,FALSE)</f>
        <v>0</v>
      </c>
      <c r="N84" s="2"/>
      <c r="O84" s="2">
        <f>VLOOKUP(N84,'scoring schema 2'!$E$8:$F$13,2, FALSE)</f>
        <v>2</v>
      </c>
      <c r="P84" s="2">
        <v>0</v>
      </c>
      <c r="Q84" s="2">
        <v>1.3</v>
      </c>
      <c r="R84" s="2">
        <v>0.8</v>
      </c>
      <c r="S84" s="2">
        <v>1.04</v>
      </c>
      <c r="T84" s="2">
        <v>1</v>
      </c>
      <c r="U84" s="2">
        <v>0</v>
      </c>
      <c r="V84" s="2">
        <v>7.8000000000000007</v>
      </c>
      <c r="W84" s="2">
        <v>1.7000000000000002</v>
      </c>
      <c r="X84" s="2">
        <v>13.260000000000003</v>
      </c>
      <c r="Y84" s="2">
        <v>5.2000000000000011</v>
      </c>
      <c r="Z84" s="2">
        <v>1.34</v>
      </c>
      <c r="AA84" s="2">
        <v>6.9680000000000017</v>
      </c>
      <c r="AB84" s="2">
        <v>7611783</v>
      </c>
      <c r="AC84" s="2" t="s">
        <v>1833</v>
      </c>
      <c r="AD84" s="6">
        <v>39805</v>
      </c>
      <c r="AE84" s="2" t="s">
        <v>760</v>
      </c>
      <c r="AF84" s="2" t="s">
        <v>761</v>
      </c>
      <c r="AG84" s="2" t="s">
        <v>762</v>
      </c>
      <c r="AH84" s="2" t="s">
        <v>768</v>
      </c>
      <c r="AI84" s="2">
        <v>2</v>
      </c>
      <c r="AJ84" s="2">
        <v>0</v>
      </c>
      <c r="AK84" s="2">
        <v>0</v>
      </c>
      <c r="AL84" s="2">
        <v>0</v>
      </c>
      <c r="AM84" s="2">
        <v>24</v>
      </c>
      <c r="AN84" s="2">
        <v>0</v>
      </c>
      <c r="AO84" s="2" t="s">
        <v>762</v>
      </c>
      <c r="AP84" s="2" t="s">
        <v>763</v>
      </c>
      <c r="AQ84" s="2" t="s">
        <v>769</v>
      </c>
      <c r="AR84" s="2" t="s">
        <v>1834</v>
      </c>
      <c r="AS84" s="2">
        <v>7</v>
      </c>
      <c r="AT84" s="2">
        <v>713.6</v>
      </c>
      <c r="AU84" s="2">
        <v>720.6</v>
      </c>
      <c r="AV84" s="2" t="s">
        <v>765</v>
      </c>
      <c r="AW84" s="2" t="s">
        <v>1835</v>
      </c>
      <c r="AX84" s="2">
        <v>0</v>
      </c>
      <c r="AY84" s="2">
        <v>711.5</v>
      </c>
      <c r="AZ84" s="2">
        <v>711.5</v>
      </c>
      <c r="BA84" s="2" t="s">
        <v>765</v>
      </c>
      <c r="BB84" s="2">
        <v>0</v>
      </c>
      <c r="BC84" s="2">
        <v>1</v>
      </c>
      <c r="BD84" s="6">
        <v>35975</v>
      </c>
      <c r="BE84" s="18">
        <f t="shared" si="3"/>
        <v>22.813597992242748</v>
      </c>
      <c r="BF84" s="2" t="s">
        <v>767</v>
      </c>
      <c r="BG84" s="6">
        <v>43185</v>
      </c>
      <c r="BH84" s="2">
        <v>133.7132318894262</v>
      </c>
      <c r="BI84" t="str">
        <f>VLOOKUP($A84,'[1]SW_Pipes 1222_soil.shp'!$AE$2:$AR$1223,10,FALSE)</f>
        <v>113677</v>
      </c>
      <c r="BJ84" t="str">
        <f>VLOOKUP($A84,'[1]SW_Pipes 1222_soil.shp'!$AE$2:$AR$1223,11,FALSE)</f>
        <v>MO</v>
      </c>
      <c r="BK84" t="str">
        <f>VLOOKUP($A84,'[1]SW_Pipes 1222_soil.shp'!$AE$2:$AR$1223,12,FALSE)</f>
        <v>Monacan loam</v>
      </c>
      <c r="BL84" t="str">
        <f>VLOOKUP($A84,'[1]SW_Pipes 1222_soil.shp'!$AE$2:$AR$1223,13,FALSE)</f>
        <v>C</v>
      </c>
      <c r="BM84">
        <f>VLOOKUP($A84,'[1]SW_Pipes 1222_soil.shp'!$AE$2:$AR$1223,14,FALSE)</f>
        <v>2</v>
      </c>
      <c r="BN84">
        <f>VLOOKUP(A84,[2]SW_Pipes1222_prec!$AE$2:$AO$1223, 11, FALSE)</f>
        <v>3.8340000000000001</v>
      </c>
    </row>
    <row r="85" spans="1:66" x14ac:dyDescent="0.25">
      <c r="A85" s="2">
        <v>24869</v>
      </c>
      <c r="B85" s="2">
        <v>12161</v>
      </c>
      <c r="C85" s="2" t="s">
        <v>355</v>
      </c>
      <c r="D85" s="2" t="s">
        <v>21</v>
      </c>
      <c r="E85" s="2" t="s">
        <v>29</v>
      </c>
      <c r="F85" s="6">
        <f>VLOOKUP(A85&amp;B85,'input_raw cmsws'!$C$2:$D$1602,2,FALSE)</f>
        <v>43805.708333333336</v>
      </c>
      <c r="G85" s="2">
        <v>7</v>
      </c>
      <c r="H85" s="2" t="s">
        <v>23</v>
      </c>
      <c r="I85" s="2">
        <f>VLOOKUP(H85,'scoring schema'!$D$4:$E$9,2,FALSE)</f>
        <v>0</v>
      </c>
      <c r="J85" s="2" t="s">
        <v>22</v>
      </c>
      <c r="K85" s="2" t="s">
        <v>22</v>
      </c>
      <c r="L85" s="2"/>
      <c r="M85" s="2">
        <f>VLOOKUP(L85,'scoring schema 2'!$E$18:$F$29,2,FALSE)</f>
        <v>0</v>
      </c>
      <c r="N85" s="2"/>
      <c r="O85" s="2">
        <f>VLOOKUP(N85,'scoring schema 2'!$E$8:$F$13,2, FALSE)</f>
        <v>2</v>
      </c>
      <c r="P85" s="2">
        <v>5</v>
      </c>
      <c r="Q85" s="2">
        <v>1.3</v>
      </c>
      <c r="R85" s="2">
        <v>1.55</v>
      </c>
      <c r="S85" s="2">
        <v>2.0150000000000001</v>
      </c>
      <c r="T85" s="2">
        <v>1</v>
      </c>
      <c r="U85" s="2">
        <v>10</v>
      </c>
      <c r="V85" s="2">
        <v>3.0000000000000004</v>
      </c>
      <c r="W85" s="2">
        <v>4.0999999999999996</v>
      </c>
      <c r="X85" s="2">
        <v>12.3</v>
      </c>
      <c r="Y85" s="2">
        <v>2.3200000000000003</v>
      </c>
      <c r="Z85" s="2">
        <v>3.0799999999999996</v>
      </c>
      <c r="AA85" s="2">
        <v>7.1456</v>
      </c>
      <c r="AB85" s="2">
        <v>7687430</v>
      </c>
      <c r="AC85" s="2" t="s">
        <v>1878</v>
      </c>
      <c r="AD85" s="6">
        <v>39806</v>
      </c>
      <c r="AE85" s="2" t="s">
        <v>760</v>
      </c>
      <c r="AF85" s="2" t="s">
        <v>761</v>
      </c>
      <c r="AG85" s="2" t="s">
        <v>762</v>
      </c>
      <c r="AH85" s="2" t="s">
        <v>768</v>
      </c>
      <c r="AI85" s="2">
        <v>1.5</v>
      </c>
      <c r="AJ85" s="2">
        <v>0</v>
      </c>
      <c r="AK85" s="2">
        <v>0</v>
      </c>
      <c r="AL85" s="2">
        <v>0</v>
      </c>
      <c r="AM85" s="2">
        <v>24</v>
      </c>
      <c r="AN85" s="2">
        <v>0</v>
      </c>
      <c r="AO85" s="2" t="s">
        <v>762</v>
      </c>
      <c r="AP85" s="2" t="s">
        <v>763</v>
      </c>
      <c r="AQ85" s="2" t="s">
        <v>769</v>
      </c>
      <c r="AR85" s="2" t="s">
        <v>1879</v>
      </c>
      <c r="AS85" s="2">
        <v>7.3</v>
      </c>
      <c r="AT85" s="2">
        <v>600.70000000000005</v>
      </c>
      <c r="AU85" s="2">
        <v>608</v>
      </c>
      <c r="AV85" s="2" t="s">
        <v>762</v>
      </c>
      <c r="AW85" s="2" t="s">
        <v>1785</v>
      </c>
      <c r="AX85" s="2">
        <v>7.6</v>
      </c>
      <c r="AY85" s="2">
        <v>600.4</v>
      </c>
      <c r="AZ85" s="2">
        <v>608</v>
      </c>
      <c r="BA85" s="2" t="s">
        <v>762</v>
      </c>
      <c r="BB85" s="2">
        <v>7.5651199999999998E-3</v>
      </c>
      <c r="BC85" s="2">
        <v>1</v>
      </c>
      <c r="BD85" s="6">
        <v>21916</v>
      </c>
      <c r="BE85" s="18">
        <f t="shared" si="3"/>
        <v>59.930755190508791</v>
      </c>
      <c r="BF85" s="2" t="s">
        <v>767</v>
      </c>
      <c r="BG85" s="6">
        <v>44369</v>
      </c>
      <c r="BH85" s="2">
        <v>39.655676156838439</v>
      </c>
      <c r="BI85" t="str">
        <f>VLOOKUP($A85,'[1]SW_Pipes 1222_soil.shp'!$AE$2:$AR$1223,10,FALSE)</f>
        <v>113683</v>
      </c>
      <c r="BJ85" t="str">
        <f>VLOOKUP($A85,'[1]SW_Pipes 1222_soil.shp'!$AE$2:$AR$1223,11,FALSE)</f>
        <v>PaE</v>
      </c>
      <c r="BK85" t="str">
        <f>VLOOKUP($A85,'[1]SW_Pipes 1222_soil.shp'!$AE$2:$AR$1223,12,FALSE)</f>
        <v>Pacolet sandy loam, 15 to 25 percent slopes</v>
      </c>
      <c r="BL85" t="str">
        <f>VLOOKUP($A85,'[1]SW_Pipes 1222_soil.shp'!$AE$2:$AR$1223,13,FALSE)</f>
        <v>B</v>
      </c>
      <c r="BM85">
        <f>VLOOKUP($A85,'[1]SW_Pipes 1222_soil.shp'!$AE$2:$AR$1223,14,FALSE)</f>
        <v>1</v>
      </c>
      <c r="BN85">
        <f>VLOOKUP(A85,[2]SW_Pipes1222_prec!$AE$2:$AO$1223, 11, FALSE)</f>
        <v>3.7269999999999999</v>
      </c>
    </row>
    <row r="86" spans="1:66" x14ac:dyDescent="0.25">
      <c r="A86" s="3">
        <v>25425</v>
      </c>
      <c r="B86" s="3">
        <v>19975</v>
      </c>
      <c r="C86" s="3" t="s">
        <v>503</v>
      </c>
      <c r="D86" s="3" t="s">
        <v>26</v>
      </c>
      <c r="E86" s="3" t="s">
        <v>29</v>
      </c>
      <c r="F86" s="6">
        <f>VLOOKUP(A86&amp;B86,'input_raw cmsws'!$C$2:$D$1602,2,FALSE)</f>
        <v>44112.708333333336</v>
      </c>
      <c r="G86" s="3">
        <v>7</v>
      </c>
      <c r="H86" s="3" t="s">
        <v>23</v>
      </c>
      <c r="I86" s="2">
        <f>VLOOKUP(H86,'scoring schema'!$D$4:$E$9,2,FALSE)</f>
        <v>0</v>
      </c>
      <c r="J86" s="3" t="s">
        <v>22</v>
      </c>
      <c r="K86" s="3" t="s">
        <v>22</v>
      </c>
      <c r="L86" s="3"/>
      <c r="M86" s="2">
        <f>VLOOKUP(L86,'scoring schema 2'!$E$18:$F$29,2,FALSE)</f>
        <v>0</v>
      </c>
      <c r="N86" s="3"/>
      <c r="O86" s="2">
        <f>VLOOKUP(N86,'scoring schema 2'!$E$8:$F$13,2, FALSE)</f>
        <v>2</v>
      </c>
      <c r="P86" s="3">
        <v>0</v>
      </c>
      <c r="Q86" s="3">
        <v>1.3</v>
      </c>
      <c r="R86" s="3">
        <v>1.4</v>
      </c>
      <c r="S86" s="3">
        <v>1.8199999999999998</v>
      </c>
      <c r="T86" s="3">
        <v>1</v>
      </c>
      <c r="U86" s="3">
        <v>0</v>
      </c>
      <c r="V86" s="3">
        <v>9.4</v>
      </c>
      <c r="W86" s="3">
        <v>2.3000000000000003</v>
      </c>
      <c r="X86" s="3">
        <v>21.620000000000005</v>
      </c>
      <c r="Y86" s="3">
        <v>6.16</v>
      </c>
      <c r="Z86" s="3">
        <v>1.94</v>
      </c>
      <c r="AA86" s="3">
        <v>11.9504</v>
      </c>
      <c r="AB86" s="3">
        <v>7659952</v>
      </c>
      <c r="AC86" s="3" t="s">
        <v>2545</v>
      </c>
      <c r="AD86" s="6">
        <v>39807</v>
      </c>
      <c r="AE86" s="3" t="s">
        <v>760</v>
      </c>
      <c r="AF86" s="3" t="s">
        <v>761</v>
      </c>
      <c r="AG86" s="3" t="s">
        <v>762</v>
      </c>
      <c r="AH86" s="3" t="s">
        <v>768</v>
      </c>
      <c r="AI86" s="3">
        <v>1</v>
      </c>
      <c r="AJ86" s="3">
        <v>0</v>
      </c>
      <c r="AK86" s="3">
        <v>0</v>
      </c>
      <c r="AL86" s="3">
        <v>0</v>
      </c>
      <c r="AM86" s="3">
        <v>12</v>
      </c>
      <c r="AN86" s="3">
        <v>0</v>
      </c>
      <c r="AO86" s="3" t="s">
        <v>762</v>
      </c>
      <c r="AP86" s="3" t="s">
        <v>902</v>
      </c>
      <c r="AQ86" s="3" t="s">
        <v>905</v>
      </c>
      <c r="AR86" s="3" t="s">
        <v>2546</v>
      </c>
      <c r="AS86" s="3">
        <v>7</v>
      </c>
      <c r="AT86" s="3">
        <v>685.89</v>
      </c>
      <c r="AU86" s="3">
        <v>0</v>
      </c>
      <c r="AV86" s="3" t="s">
        <v>765</v>
      </c>
      <c r="AW86" s="3" t="s">
        <v>2547</v>
      </c>
      <c r="AX86" s="3">
        <v>4.5</v>
      </c>
      <c r="AY86" s="3">
        <v>684.09</v>
      </c>
      <c r="AZ86" s="3">
        <v>0</v>
      </c>
      <c r="BA86" s="3" t="s">
        <v>765</v>
      </c>
      <c r="BB86" s="3">
        <v>0</v>
      </c>
      <c r="BC86" s="3">
        <v>1</v>
      </c>
      <c r="BD86" s="7">
        <v>37622</v>
      </c>
      <c r="BE86" s="18">
        <f t="shared" si="3"/>
        <v>17.770590919461561</v>
      </c>
      <c r="BF86" s="3" t="s">
        <v>767</v>
      </c>
      <c r="BG86" s="7">
        <v>44243</v>
      </c>
      <c r="BH86" s="3">
        <v>158.23922887160731</v>
      </c>
      <c r="BI86" t="str">
        <f>VLOOKUP($A86,'[1]SW_Pipes 1222_soil.shp'!$AE$2:$AR$1223,10,FALSE)</f>
        <v>113688</v>
      </c>
      <c r="BJ86" t="str">
        <f>VLOOKUP($A86,'[1]SW_Pipes 1222_soil.shp'!$AE$2:$AR$1223,11,FALSE)</f>
        <v>Ur</v>
      </c>
      <c r="BK86" t="str">
        <f>VLOOKUP($A86,'[1]SW_Pipes 1222_soil.shp'!$AE$2:$AR$1223,12,FALSE)</f>
        <v>Urban land</v>
      </c>
      <c r="BL86" t="str">
        <f>VLOOKUP($A86,'[1]SW_Pipes 1222_soil.shp'!$AE$2:$AR$1223,13,FALSE)</f>
        <v>N/A</v>
      </c>
      <c r="BM86">
        <f>VLOOKUP($A86,'[1]SW_Pipes 1222_soil.shp'!$AE$2:$AR$1223,14,FALSE)</f>
        <v>4</v>
      </c>
      <c r="BN86">
        <f>VLOOKUP(A86,[2]SW_Pipes1222_prec!$AE$2:$AO$1223, 11, FALSE)</f>
        <v>3.7290000000000001</v>
      </c>
    </row>
    <row r="87" spans="1:66" x14ac:dyDescent="0.25">
      <c r="A87" s="2">
        <v>25501</v>
      </c>
      <c r="B87" s="2">
        <v>11059</v>
      </c>
      <c r="C87" s="2" t="s">
        <v>217</v>
      </c>
      <c r="D87" s="2" t="s">
        <v>21</v>
      </c>
      <c r="E87" s="2" t="s">
        <v>29</v>
      </c>
      <c r="F87" s="6">
        <f>VLOOKUP(A87&amp;B87,'input_raw cmsws'!$C$2:$D$1602,2,FALSE)</f>
        <v>43963.666666666664</v>
      </c>
      <c r="G87" s="2">
        <v>8.25</v>
      </c>
      <c r="H87" s="2" t="s">
        <v>23</v>
      </c>
      <c r="I87" s="2">
        <f>VLOOKUP(H87,'scoring schema'!$D$4:$E$9,2,FALSE)</f>
        <v>0</v>
      </c>
      <c r="J87" s="2" t="s">
        <v>22</v>
      </c>
      <c r="K87" s="2" t="s">
        <v>22</v>
      </c>
      <c r="L87" s="2" t="s">
        <v>24</v>
      </c>
      <c r="M87" s="2">
        <f>VLOOKUP(L87,'scoring schema 2'!$E$18:$F$29,2,FALSE)</f>
        <v>0</v>
      </c>
      <c r="N87" s="2"/>
      <c r="O87" s="2">
        <f>VLOOKUP(N87,'scoring schema 2'!$E$8:$F$13,2, FALSE)</f>
        <v>2</v>
      </c>
      <c r="P87" s="2">
        <v>0</v>
      </c>
      <c r="Q87" s="2">
        <v>1.3</v>
      </c>
      <c r="R87" s="2">
        <v>2.4000000000000004</v>
      </c>
      <c r="S87" s="2">
        <v>3.1200000000000006</v>
      </c>
      <c r="T87" s="2">
        <v>1</v>
      </c>
      <c r="U87" s="2">
        <v>0</v>
      </c>
      <c r="V87" s="2">
        <v>8.4</v>
      </c>
      <c r="W87" s="2">
        <v>3.3000000000000003</v>
      </c>
      <c r="X87" s="2">
        <v>27.720000000000002</v>
      </c>
      <c r="Y87" s="2">
        <v>5.5600000000000005</v>
      </c>
      <c r="Z87" s="2">
        <v>2.9400000000000004</v>
      </c>
      <c r="AA87" s="2">
        <v>16.346400000000003</v>
      </c>
      <c r="AB87" s="2">
        <v>7626463</v>
      </c>
      <c r="AC87" s="2" t="s">
        <v>3027</v>
      </c>
      <c r="AD87" s="6">
        <v>39808</v>
      </c>
      <c r="AE87" s="2" t="s">
        <v>760</v>
      </c>
      <c r="AF87" s="2" t="s">
        <v>761</v>
      </c>
      <c r="AG87" s="2" t="s">
        <v>762</v>
      </c>
      <c r="AH87" s="2" t="s">
        <v>768</v>
      </c>
      <c r="AI87" s="2">
        <v>4.5</v>
      </c>
      <c r="AJ87" s="2">
        <v>0</v>
      </c>
      <c r="AK87" s="2">
        <v>0</v>
      </c>
      <c r="AL87" s="2">
        <v>0</v>
      </c>
      <c r="AM87" s="2">
        <v>54</v>
      </c>
      <c r="AN87" s="2">
        <v>0</v>
      </c>
      <c r="AO87" s="2" t="s">
        <v>762</v>
      </c>
      <c r="AP87" s="2" t="s">
        <v>778</v>
      </c>
      <c r="AQ87" s="2" t="s">
        <v>781</v>
      </c>
      <c r="AR87" s="2" t="s">
        <v>3028</v>
      </c>
      <c r="AS87" s="2">
        <v>9</v>
      </c>
      <c r="AT87" s="2">
        <v>668</v>
      </c>
      <c r="AU87" s="2">
        <v>677</v>
      </c>
      <c r="AV87" s="2" t="s">
        <v>765</v>
      </c>
      <c r="AW87" s="2" t="s">
        <v>3029</v>
      </c>
      <c r="AX87" s="2">
        <v>7.5</v>
      </c>
      <c r="AY87" s="2">
        <v>666.5</v>
      </c>
      <c r="AZ87" s="2">
        <v>674</v>
      </c>
      <c r="BA87" s="2" t="s">
        <v>765</v>
      </c>
      <c r="BB87" s="2">
        <v>9.4514999999999998E-3</v>
      </c>
      <c r="BC87" s="2">
        <v>1</v>
      </c>
      <c r="BD87" s="6">
        <v>25934</v>
      </c>
      <c r="BE87" s="18">
        <f t="shared" si="3"/>
        <v>49.362537075062733</v>
      </c>
      <c r="BF87" s="2" t="s">
        <v>767</v>
      </c>
      <c r="BG87" s="6">
        <v>44243</v>
      </c>
      <c r="BH87" s="2">
        <v>158.70495475312009</v>
      </c>
      <c r="BI87" t="str">
        <f>VLOOKUP($A87,'[1]SW_Pipes 1222_soil.shp'!$AE$2:$AR$1223,10,FALSE)</f>
        <v>113661</v>
      </c>
      <c r="BJ87" t="str">
        <f>VLOOKUP($A87,'[1]SW_Pipes 1222_soil.shp'!$AE$2:$AR$1223,11,FALSE)</f>
        <v>CuD</v>
      </c>
      <c r="BK87" t="str">
        <f>VLOOKUP($A87,'[1]SW_Pipes 1222_soil.shp'!$AE$2:$AR$1223,12,FALSE)</f>
        <v>Cecil-Urban land complex, 8 to 15 percent slopes</v>
      </c>
      <c r="BL87" t="str">
        <f>VLOOKUP($A87,'[1]SW_Pipes 1222_soil.shp'!$AE$2:$AR$1223,13,FALSE)</f>
        <v>B</v>
      </c>
      <c r="BM87">
        <f>VLOOKUP($A87,'[1]SW_Pipes 1222_soil.shp'!$AE$2:$AR$1223,14,FALSE)</f>
        <v>1</v>
      </c>
      <c r="BN87">
        <f>VLOOKUP(A87,[2]SW_Pipes1222_prec!$AE$2:$AO$1223, 11, FALSE)</f>
        <v>3.7949999999999999</v>
      </c>
    </row>
    <row r="88" spans="1:66" x14ac:dyDescent="0.25">
      <c r="A88" s="2">
        <v>25692</v>
      </c>
      <c r="B88" s="2">
        <v>24694</v>
      </c>
      <c r="C88" s="2" t="s">
        <v>599</v>
      </c>
      <c r="D88" s="2" t="s">
        <v>21</v>
      </c>
      <c r="E88" s="2" t="s">
        <v>29</v>
      </c>
      <c r="F88" s="6">
        <f>VLOOKUP(A88&amp;B88,'input_raw cmsws'!$C$2:$D$1602,2,FALSE)</f>
        <v>44523.708333333336</v>
      </c>
      <c r="G88" s="2">
        <v>4</v>
      </c>
      <c r="H88" s="2" t="s">
        <v>23</v>
      </c>
      <c r="I88" s="2">
        <f>VLOOKUP(H88,'scoring schema'!$D$4:$E$9,2,FALSE)</f>
        <v>0</v>
      </c>
      <c r="J88" s="2" t="s">
        <v>22</v>
      </c>
      <c r="K88" s="2" t="s">
        <v>22</v>
      </c>
      <c r="L88" s="2" t="s">
        <v>37</v>
      </c>
      <c r="M88" s="2">
        <f>VLOOKUP(L88,'scoring schema 2'!$E$18:$F$29,2,FALSE)</f>
        <v>8</v>
      </c>
      <c r="N88" s="2" t="s">
        <v>33</v>
      </c>
      <c r="O88" s="2">
        <f>VLOOKUP(N88,'scoring schema 2'!$E$8:$F$13,2, FALSE)</f>
        <v>0</v>
      </c>
      <c r="P88" s="2">
        <v>10</v>
      </c>
      <c r="Q88" s="2">
        <v>0</v>
      </c>
      <c r="R88" s="2">
        <v>5.9</v>
      </c>
      <c r="S88" s="2">
        <v>0</v>
      </c>
      <c r="T88" s="2">
        <v>1</v>
      </c>
      <c r="U88" s="2">
        <v>10</v>
      </c>
      <c r="V88" s="2">
        <v>6.2000000000000011</v>
      </c>
      <c r="W88" s="2">
        <v>5.9</v>
      </c>
      <c r="X88" s="2">
        <v>36.580000000000005</v>
      </c>
      <c r="Y88" s="2">
        <v>3.7200000000000006</v>
      </c>
      <c r="Z88" s="2">
        <v>5.9</v>
      </c>
      <c r="AA88" s="2">
        <v>21.948000000000004</v>
      </c>
      <c r="AB88" s="2">
        <v>7644085</v>
      </c>
      <c r="AC88" s="2" t="s">
        <v>3494</v>
      </c>
      <c r="AD88" s="6">
        <v>39809</v>
      </c>
      <c r="AE88" s="2" t="s">
        <v>760</v>
      </c>
      <c r="AF88" s="2" t="s">
        <v>761</v>
      </c>
      <c r="AG88" s="2" t="s">
        <v>762</v>
      </c>
      <c r="AH88" s="2" t="s">
        <v>768</v>
      </c>
      <c r="AI88" s="2">
        <v>1.25</v>
      </c>
      <c r="AJ88" s="2">
        <v>0</v>
      </c>
      <c r="AK88" s="2">
        <v>0</v>
      </c>
      <c r="AL88" s="2">
        <v>0</v>
      </c>
      <c r="AM88" s="2">
        <v>15</v>
      </c>
      <c r="AN88" s="2">
        <v>0</v>
      </c>
      <c r="AO88" s="2" t="s">
        <v>762</v>
      </c>
      <c r="AP88" s="2" t="s">
        <v>763</v>
      </c>
      <c r="AQ88" s="2" t="s">
        <v>769</v>
      </c>
      <c r="AR88" s="2" t="s">
        <v>3021</v>
      </c>
      <c r="AS88" s="2">
        <v>3.8</v>
      </c>
      <c r="AT88" s="2">
        <v>580.20000000000005</v>
      </c>
      <c r="AU88" s="2">
        <v>584</v>
      </c>
      <c r="AV88" s="2" t="s">
        <v>765</v>
      </c>
      <c r="AW88" s="2" t="s">
        <v>3495</v>
      </c>
      <c r="AX88" s="2">
        <v>3.8</v>
      </c>
      <c r="AY88" s="2">
        <v>571.20000000000005</v>
      </c>
      <c r="AZ88" s="2">
        <v>575</v>
      </c>
      <c r="BA88" s="2" t="s">
        <v>765</v>
      </c>
      <c r="BB88" s="2">
        <v>0.10051298</v>
      </c>
      <c r="BC88" s="2">
        <v>1</v>
      </c>
      <c r="BD88" s="6">
        <v>37991</v>
      </c>
      <c r="BE88" s="18">
        <f t="shared" si="3"/>
        <v>17.88558065252111</v>
      </c>
      <c r="BF88" s="2" t="s">
        <v>767</v>
      </c>
      <c r="BG88" s="6">
        <v>44243</v>
      </c>
      <c r="BH88" s="2">
        <v>89.540670000280883</v>
      </c>
      <c r="BI88" t="str">
        <f>VLOOKUP($A88,'[1]SW_Pipes 1222_soil.shp'!$AE$2:$AR$1223,10,FALSE)</f>
        <v>113659</v>
      </c>
      <c r="BJ88" t="str">
        <f>VLOOKUP($A88,'[1]SW_Pipes 1222_soil.shp'!$AE$2:$AR$1223,11,FALSE)</f>
        <v>CeD2</v>
      </c>
      <c r="BK88" t="str">
        <f>VLOOKUP($A88,'[1]SW_Pipes 1222_soil.shp'!$AE$2:$AR$1223,12,FALSE)</f>
        <v>Cecil sandy clay loam, 8 to 15 percent slopes, eroded</v>
      </c>
      <c r="BL88" t="str">
        <f>VLOOKUP($A88,'[1]SW_Pipes 1222_soil.shp'!$AE$2:$AR$1223,13,FALSE)</f>
        <v>B</v>
      </c>
      <c r="BM88">
        <f>VLOOKUP($A88,'[1]SW_Pipes 1222_soil.shp'!$AE$2:$AR$1223,14,FALSE)</f>
        <v>1</v>
      </c>
      <c r="BN88">
        <f>VLOOKUP(A88,[2]SW_Pipes1222_prec!$AE$2:$AO$1223, 11, FALSE)</f>
        <v>3.694</v>
      </c>
    </row>
    <row r="89" spans="1:66" x14ac:dyDescent="0.25">
      <c r="A89" s="3">
        <v>25884</v>
      </c>
      <c r="B89" s="3">
        <v>22120</v>
      </c>
      <c r="C89" s="3" t="s">
        <v>659</v>
      </c>
      <c r="D89" s="3" t="s">
        <v>21</v>
      </c>
      <c r="E89" s="3" t="s">
        <v>29</v>
      </c>
      <c r="F89" s="6">
        <f>VLOOKUP(A89&amp;B89,'input_raw cmsws'!$C$2:$D$1602,2,FALSE)</f>
        <v>44280.666666666664</v>
      </c>
      <c r="G89" s="3">
        <v>6</v>
      </c>
      <c r="H89" s="3" t="s">
        <v>23</v>
      </c>
      <c r="I89" s="2">
        <f>VLOOKUP(H89,'scoring schema'!$D$4:$E$9,2,FALSE)</f>
        <v>0</v>
      </c>
      <c r="J89" s="3" t="s">
        <v>22</v>
      </c>
      <c r="K89" s="3" t="s">
        <v>22</v>
      </c>
      <c r="L89" s="3"/>
      <c r="M89" s="2">
        <f>VLOOKUP(L89,'scoring schema 2'!$E$18:$F$29,2,FALSE)</f>
        <v>0</v>
      </c>
      <c r="N89" s="3" t="s">
        <v>35</v>
      </c>
      <c r="O89" s="2">
        <f>VLOOKUP(N89,'scoring schema 2'!$E$8:$F$13,2, FALSE)</f>
        <v>2</v>
      </c>
      <c r="P89" s="3">
        <v>0</v>
      </c>
      <c r="Q89" s="3">
        <v>1.3</v>
      </c>
      <c r="R89" s="3">
        <v>2</v>
      </c>
      <c r="S89" s="3">
        <v>2.6</v>
      </c>
      <c r="T89" s="3">
        <v>1</v>
      </c>
      <c r="U89" s="3">
        <v>10</v>
      </c>
      <c r="V89" s="3">
        <v>9.1999999999999993</v>
      </c>
      <c r="W89" s="3">
        <v>4.4000000000000004</v>
      </c>
      <c r="X89" s="3">
        <v>40.479999999999997</v>
      </c>
      <c r="Y89" s="3">
        <v>6.0399999999999991</v>
      </c>
      <c r="Z89" s="3">
        <v>3.4400000000000004</v>
      </c>
      <c r="AA89" s="3">
        <v>20.7776</v>
      </c>
      <c r="AB89" s="3">
        <v>7668052</v>
      </c>
      <c r="AC89" s="3" t="s">
        <v>3418</v>
      </c>
      <c r="AD89" s="6">
        <v>39810</v>
      </c>
      <c r="AE89" s="3" t="s">
        <v>760</v>
      </c>
      <c r="AF89" s="3" t="s">
        <v>761</v>
      </c>
      <c r="AG89" s="3" t="s">
        <v>762</v>
      </c>
      <c r="AH89" s="3" t="s">
        <v>768</v>
      </c>
      <c r="AI89" s="3">
        <v>5</v>
      </c>
      <c r="AJ89" s="3">
        <v>0</v>
      </c>
      <c r="AK89" s="3">
        <v>0</v>
      </c>
      <c r="AL89" s="3">
        <v>0</v>
      </c>
      <c r="AM89" s="3">
        <v>60</v>
      </c>
      <c r="AN89" s="3">
        <v>0</v>
      </c>
      <c r="AO89" s="3" t="s">
        <v>762</v>
      </c>
      <c r="AP89" s="3" t="s">
        <v>778</v>
      </c>
      <c r="AQ89" s="3" t="s">
        <v>781</v>
      </c>
      <c r="AR89" s="3" t="s">
        <v>3419</v>
      </c>
      <c r="AS89" s="3">
        <v>4.8</v>
      </c>
      <c r="AT89" s="3">
        <v>682.81</v>
      </c>
      <c r="AU89" s="3">
        <v>687.61</v>
      </c>
      <c r="AV89" s="3" t="s">
        <v>765</v>
      </c>
      <c r="AW89" s="3" t="s">
        <v>3420</v>
      </c>
      <c r="AX89" s="3">
        <v>5</v>
      </c>
      <c r="AY89" s="3">
        <v>675.12</v>
      </c>
      <c r="AZ89" s="3">
        <v>680.12</v>
      </c>
      <c r="BA89" s="3" t="s">
        <v>765</v>
      </c>
      <c r="BB89" s="3">
        <v>2.8264640000000001E-2</v>
      </c>
      <c r="BC89" s="3">
        <v>1</v>
      </c>
      <c r="BD89" s="7">
        <v>38961</v>
      </c>
      <c r="BE89" s="18">
        <f t="shared" si="3"/>
        <v>14.564453570613729</v>
      </c>
      <c r="BF89" s="3" t="s">
        <v>767</v>
      </c>
      <c r="BG89" s="7">
        <v>44243</v>
      </c>
      <c r="BH89" s="3">
        <v>272.07144148466813</v>
      </c>
      <c r="BI89" t="str">
        <f>VLOOKUP($A89,'[1]SW_Pipes 1222_soil.shp'!$AE$2:$AR$1223,10,FALSE)</f>
        <v>113661</v>
      </c>
      <c r="BJ89" t="str">
        <f>VLOOKUP($A89,'[1]SW_Pipes 1222_soil.shp'!$AE$2:$AR$1223,11,FALSE)</f>
        <v>CuD</v>
      </c>
      <c r="BK89" t="str">
        <f>VLOOKUP($A89,'[1]SW_Pipes 1222_soil.shp'!$AE$2:$AR$1223,12,FALSE)</f>
        <v>Cecil-Urban land complex, 8 to 15 percent slopes</v>
      </c>
      <c r="BL89" t="str">
        <f>VLOOKUP($A89,'[1]SW_Pipes 1222_soil.shp'!$AE$2:$AR$1223,13,FALSE)</f>
        <v>B</v>
      </c>
      <c r="BM89">
        <f>VLOOKUP($A89,'[1]SW_Pipes 1222_soil.shp'!$AE$2:$AR$1223,14,FALSE)</f>
        <v>1</v>
      </c>
      <c r="BN89">
        <f>VLOOKUP(A89,[2]SW_Pipes1222_prec!$AE$2:$AO$1223, 11, FALSE)</f>
        <v>3.7919999999999998</v>
      </c>
    </row>
    <row r="90" spans="1:66" x14ac:dyDescent="0.25">
      <c r="A90" s="3">
        <v>25895</v>
      </c>
      <c r="B90" s="3">
        <v>18195</v>
      </c>
      <c r="C90" s="3" t="s">
        <v>391</v>
      </c>
      <c r="D90" s="3" t="s">
        <v>21</v>
      </c>
      <c r="E90" s="3" t="s">
        <v>29</v>
      </c>
      <c r="F90" s="6">
        <f>VLOOKUP(A90&amp;B90,'input_raw cmsws'!$C$2:$D$1602,2,FALSE)</f>
        <v>43998.666666666664</v>
      </c>
      <c r="G90" s="3">
        <v>4.5</v>
      </c>
      <c r="H90" s="3" t="s">
        <v>68</v>
      </c>
      <c r="I90" s="2">
        <f>VLOOKUP(H90,'scoring schema'!$D$4:$E$9,2,FALSE)</f>
        <v>0</v>
      </c>
      <c r="J90" s="3"/>
      <c r="K90" s="3" t="s">
        <v>22</v>
      </c>
      <c r="L90" s="3"/>
      <c r="M90" s="2">
        <f>VLOOKUP(L90,'scoring schema 2'!$E$18:$F$29,2,FALSE)</f>
        <v>0</v>
      </c>
      <c r="N90" s="3"/>
      <c r="O90" s="2">
        <f>VLOOKUP(N90,'scoring schema 2'!$E$8:$F$13,2, FALSE)</f>
        <v>2</v>
      </c>
      <c r="P90" s="3">
        <v>0</v>
      </c>
      <c r="Q90" s="3">
        <v>1.3</v>
      </c>
      <c r="R90" s="3">
        <v>0.8</v>
      </c>
      <c r="S90" s="3">
        <v>1.04</v>
      </c>
      <c r="T90" s="3">
        <v>1</v>
      </c>
      <c r="U90" s="3">
        <v>0</v>
      </c>
      <c r="V90" s="3">
        <v>9.1999999999999993</v>
      </c>
      <c r="W90" s="3">
        <v>1.7000000000000002</v>
      </c>
      <c r="X90" s="3">
        <v>15.64</v>
      </c>
      <c r="Y90" s="3">
        <v>6.0399999999999991</v>
      </c>
      <c r="Z90" s="3">
        <v>1.34</v>
      </c>
      <c r="AA90" s="3">
        <v>8.0935999999999986</v>
      </c>
      <c r="AB90" s="3">
        <v>7640682</v>
      </c>
      <c r="AC90" s="3" t="s">
        <v>2040</v>
      </c>
      <c r="AD90" s="6">
        <v>39811</v>
      </c>
      <c r="AE90" s="3" t="s">
        <v>760</v>
      </c>
      <c r="AF90" s="3" t="s">
        <v>761</v>
      </c>
      <c r="AG90" s="3" t="s">
        <v>762</v>
      </c>
      <c r="AH90" s="3" t="s">
        <v>768</v>
      </c>
      <c r="AI90" s="3">
        <v>2</v>
      </c>
      <c r="AJ90" s="3">
        <v>0</v>
      </c>
      <c r="AK90" s="3">
        <v>0</v>
      </c>
      <c r="AL90" s="3">
        <v>0</v>
      </c>
      <c r="AM90" s="3">
        <v>24</v>
      </c>
      <c r="AN90" s="3">
        <v>0</v>
      </c>
      <c r="AO90" s="3" t="s">
        <v>762</v>
      </c>
      <c r="AP90" s="3" t="s">
        <v>778</v>
      </c>
      <c r="AQ90" s="3" t="s">
        <v>781</v>
      </c>
      <c r="AR90" s="3" t="s">
        <v>2041</v>
      </c>
      <c r="AS90" s="3">
        <v>0</v>
      </c>
      <c r="AT90" s="3">
        <v>0</v>
      </c>
      <c r="AU90" s="3">
        <v>693</v>
      </c>
      <c r="AV90" s="3" t="s">
        <v>772</v>
      </c>
      <c r="AW90" s="3" t="s">
        <v>2042</v>
      </c>
      <c r="AX90" s="3">
        <v>4.5</v>
      </c>
      <c r="AY90" s="3">
        <v>669.5</v>
      </c>
      <c r="AZ90" s="3">
        <v>674</v>
      </c>
      <c r="BA90" s="3" t="s">
        <v>765</v>
      </c>
      <c r="BB90" s="3">
        <v>0</v>
      </c>
      <c r="BC90" s="3">
        <v>1</v>
      </c>
      <c r="BD90" s="7">
        <v>27030</v>
      </c>
      <c r="BE90" s="18">
        <f t="shared" si="3"/>
        <v>46.457677389915574</v>
      </c>
      <c r="BF90" s="3" t="s">
        <v>767</v>
      </c>
      <c r="BG90" s="7">
        <v>44243</v>
      </c>
      <c r="BH90" s="3">
        <v>202.64982648630101</v>
      </c>
      <c r="BI90" t="str">
        <f>VLOOKUP($A90,'[1]SW_Pipes 1222_soil.shp'!$AE$2:$AR$1223,10,FALSE)</f>
        <v>113681</v>
      </c>
      <c r="BJ90" t="str">
        <f>VLOOKUP($A90,'[1]SW_Pipes 1222_soil.shp'!$AE$2:$AR$1223,11,FALSE)</f>
        <v>MkB</v>
      </c>
      <c r="BK90" t="str">
        <f>VLOOKUP($A90,'[1]SW_Pipes 1222_soil.shp'!$AE$2:$AR$1223,12,FALSE)</f>
        <v>Mecklenburg-Urban land complex, 2 to 8 percent slopes</v>
      </c>
      <c r="BL90" t="str">
        <f>VLOOKUP($A90,'[1]SW_Pipes 1222_soil.shp'!$AE$2:$AR$1223,13,FALSE)</f>
        <v>C</v>
      </c>
      <c r="BM90">
        <f>VLOOKUP($A90,'[1]SW_Pipes 1222_soil.shp'!$AE$2:$AR$1223,14,FALSE)</f>
        <v>2</v>
      </c>
      <c r="BN90">
        <f>VLOOKUP(A90,[2]SW_Pipes1222_prec!$AE$2:$AO$1223, 11, FALSE)</f>
        <v>3.7949999999999999</v>
      </c>
    </row>
    <row r="91" spans="1:66" x14ac:dyDescent="0.25">
      <c r="A91" s="2">
        <v>25895</v>
      </c>
      <c r="B91" s="2">
        <v>19851</v>
      </c>
      <c r="C91" s="2" t="s">
        <v>392</v>
      </c>
      <c r="D91" s="2" t="s">
        <v>21</v>
      </c>
      <c r="E91" s="2" t="s">
        <v>29</v>
      </c>
      <c r="F91" s="6">
        <f>VLOOKUP(A91&amp;B91,'input_raw cmsws'!$C$2:$D$1602,2,FALSE)</f>
        <v>44097.666666666664</v>
      </c>
      <c r="G91" s="2">
        <v>4.5</v>
      </c>
      <c r="H91" s="2" t="s">
        <v>68</v>
      </c>
      <c r="I91" s="2">
        <f>VLOOKUP(H91,'scoring schema'!$D$4:$E$9,2,FALSE)</f>
        <v>0</v>
      </c>
      <c r="J91" s="2" t="s">
        <v>22</v>
      </c>
      <c r="K91" s="2" t="s">
        <v>22</v>
      </c>
      <c r="L91" s="2"/>
      <c r="M91" s="2">
        <f>VLOOKUP(L91,'scoring schema 2'!$E$18:$F$29,2,FALSE)</f>
        <v>0</v>
      </c>
      <c r="N91" s="2" t="s">
        <v>35</v>
      </c>
      <c r="O91" s="2">
        <f>VLOOKUP(N91,'scoring schema 2'!$E$8:$F$13,2, FALSE)</f>
        <v>2</v>
      </c>
      <c r="P91" s="2">
        <v>0</v>
      </c>
      <c r="Q91" s="2">
        <v>1.3</v>
      </c>
      <c r="R91" s="2">
        <v>0.8</v>
      </c>
      <c r="S91" s="2">
        <v>1.04</v>
      </c>
      <c r="T91" s="2">
        <v>1</v>
      </c>
      <c r="U91" s="2">
        <v>0</v>
      </c>
      <c r="V91" s="2">
        <v>9.1999999999999993</v>
      </c>
      <c r="W91" s="2">
        <v>1.7000000000000002</v>
      </c>
      <c r="X91" s="2">
        <v>15.64</v>
      </c>
      <c r="Y91" s="2">
        <v>6.0399999999999991</v>
      </c>
      <c r="Z91" s="2">
        <v>1.34</v>
      </c>
      <c r="AA91" s="2">
        <v>8.0935999999999986</v>
      </c>
      <c r="AB91" s="2">
        <v>7640682</v>
      </c>
      <c r="AC91" s="2" t="s">
        <v>2040</v>
      </c>
      <c r="AD91" s="6">
        <v>39812</v>
      </c>
      <c r="AE91" s="2" t="s">
        <v>760</v>
      </c>
      <c r="AF91" s="2" t="s">
        <v>761</v>
      </c>
      <c r="AG91" s="2" t="s">
        <v>762</v>
      </c>
      <c r="AH91" s="2" t="s">
        <v>768</v>
      </c>
      <c r="AI91" s="2">
        <v>2</v>
      </c>
      <c r="AJ91" s="2">
        <v>0</v>
      </c>
      <c r="AK91" s="2">
        <v>0</v>
      </c>
      <c r="AL91" s="2">
        <v>0</v>
      </c>
      <c r="AM91" s="2">
        <v>24</v>
      </c>
      <c r="AN91" s="2">
        <v>0</v>
      </c>
      <c r="AO91" s="2" t="s">
        <v>762</v>
      </c>
      <c r="AP91" s="2" t="s">
        <v>778</v>
      </c>
      <c r="AQ91" s="2" t="s">
        <v>781</v>
      </c>
      <c r="AR91" s="2" t="s">
        <v>2041</v>
      </c>
      <c r="AS91" s="2">
        <v>0</v>
      </c>
      <c r="AT91" s="2">
        <v>0</v>
      </c>
      <c r="AU91" s="2">
        <v>693</v>
      </c>
      <c r="AV91" s="2" t="s">
        <v>772</v>
      </c>
      <c r="AW91" s="2" t="s">
        <v>2042</v>
      </c>
      <c r="AX91" s="2">
        <v>4.5</v>
      </c>
      <c r="AY91" s="2">
        <v>669.5</v>
      </c>
      <c r="AZ91" s="2">
        <v>674</v>
      </c>
      <c r="BA91" s="2" t="s">
        <v>765</v>
      </c>
      <c r="BB91" s="2">
        <v>0</v>
      </c>
      <c r="BC91" s="2">
        <v>1</v>
      </c>
      <c r="BD91" s="6">
        <v>27030</v>
      </c>
      <c r="BE91" s="18">
        <f t="shared" si="3"/>
        <v>46.728724617841657</v>
      </c>
      <c r="BF91" s="2" t="s">
        <v>767</v>
      </c>
      <c r="BG91" s="6">
        <v>44243</v>
      </c>
      <c r="BH91" s="2">
        <v>202.64982648630101</v>
      </c>
      <c r="BI91" t="str">
        <f>VLOOKUP($A91,'[1]SW_Pipes 1222_soil.shp'!$AE$2:$AR$1223,10,FALSE)</f>
        <v>113681</v>
      </c>
      <c r="BJ91" t="str">
        <f>VLOOKUP($A91,'[1]SW_Pipes 1222_soil.shp'!$AE$2:$AR$1223,11,FALSE)</f>
        <v>MkB</v>
      </c>
      <c r="BK91" t="str">
        <f>VLOOKUP($A91,'[1]SW_Pipes 1222_soil.shp'!$AE$2:$AR$1223,12,FALSE)</f>
        <v>Mecklenburg-Urban land complex, 2 to 8 percent slopes</v>
      </c>
      <c r="BL91" t="str">
        <f>VLOOKUP($A91,'[1]SW_Pipes 1222_soil.shp'!$AE$2:$AR$1223,13,FALSE)</f>
        <v>C</v>
      </c>
      <c r="BM91">
        <f>VLOOKUP($A91,'[1]SW_Pipes 1222_soil.shp'!$AE$2:$AR$1223,14,FALSE)</f>
        <v>2</v>
      </c>
      <c r="BN91">
        <f>VLOOKUP(A91,[2]SW_Pipes1222_prec!$AE$2:$AO$1223, 11, FALSE)</f>
        <v>3.7949999999999999</v>
      </c>
    </row>
    <row r="92" spans="1:66" x14ac:dyDescent="0.25">
      <c r="A92" s="2">
        <v>26002</v>
      </c>
      <c r="B92" s="2">
        <v>10926</v>
      </c>
      <c r="C92" s="2" t="s">
        <v>297</v>
      </c>
      <c r="D92" s="2" t="s">
        <v>21</v>
      </c>
      <c r="E92" s="2" t="s">
        <v>29</v>
      </c>
      <c r="F92" s="6">
        <f>VLOOKUP(A92&amp;B92,'input_raw cmsws'!$C$2:$D$1602,2,FALSE)</f>
        <v>43661.666666666664</v>
      </c>
      <c r="G92" s="2">
        <v>4</v>
      </c>
      <c r="H92" s="2" t="s">
        <v>23</v>
      </c>
      <c r="I92" s="2">
        <f>VLOOKUP(H92,'scoring schema'!$D$4:$E$9,2,FALSE)</f>
        <v>0</v>
      </c>
      <c r="J92" s="2" t="s">
        <v>22</v>
      </c>
      <c r="K92" s="2" t="s">
        <v>22</v>
      </c>
      <c r="L92" s="2" t="s">
        <v>24</v>
      </c>
      <c r="M92" s="2">
        <f>VLOOKUP(L92,'scoring schema 2'!$E$18:$F$29,2,FALSE)</f>
        <v>0</v>
      </c>
      <c r="N92" s="2" t="s">
        <v>33</v>
      </c>
      <c r="O92" s="2">
        <f>VLOOKUP(N92,'scoring schema 2'!$E$8:$F$13,2, FALSE)</f>
        <v>0</v>
      </c>
      <c r="P92" s="2">
        <v>0</v>
      </c>
      <c r="Q92" s="2">
        <v>0</v>
      </c>
      <c r="R92" s="2">
        <v>0.8</v>
      </c>
      <c r="S92" s="2">
        <v>0</v>
      </c>
      <c r="T92" s="2">
        <v>1</v>
      </c>
      <c r="U92" s="2">
        <v>0</v>
      </c>
      <c r="V92" s="2">
        <v>7.8000000000000007</v>
      </c>
      <c r="W92" s="2">
        <v>1.7000000000000002</v>
      </c>
      <c r="X92" s="2">
        <v>13.260000000000003</v>
      </c>
      <c r="Y92" s="2">
        <v>4.6800000000000006</v>
      </c>
      <c r="Z92" s="2">
        <v>1.34</v>
      </c>
      <c r="AA92" s="2">
        <v>6.2712000000000012</v>
      </c>
      <c r="AB92" s="2">
        <v>7594632</v>
      </c>
      <c r="AC92" s="2" t="s">
        <v>1663</v>
      </c>
      <c r="AD92" s="6">
        <v>39813</v>
      </c>
      <c r="AE92" s="2" t="s">
        <v>760</v>
      </c>
      <c r="AF92" s="2" t="s">
        <v>761</v>
      </c>
      <c r="AG92" s="2" t="s">
        <v>762</v>
      </c>
      <c r="AH92" s="2" t="s">
        <v>768</v>
      </c>
      <c r="AI92" s="2">
        <v>1.5</v>
      </c>
      <c r="AJ92" s="2">
        <v>0</v>
      </c>
      <c r="AK92" s="2">
        <v>0</v>
      </c>
      <c r="AL92" s="2">
        <v>0</v>
      </c>
      <c r="AM92" s="2">
        <v>18</v>
      </c>
      <c r="AN92" s="2">
        <v>0</v>
      </c>
      <c r="AO92" s="2" t="s">
        <v>762</v>
      </c>
      <c r="AP92" s="2" t="s">
        <v>763</v>
      </c>
      <c r="AQ92" s="2" t="s">
        <v>769</v>
      </c>
      <c r="AR92" s="2" t="s">
        <v>1664</v>
      </c>
      <c r="AS92" s="2">
        <v>4.3</v>
      </c>
      <c r="AT92" s="2">
        <v>669.7</v>
      </c>
      <c r="AU92" s="2">
        <v>674</v>
      </c>
      <c r="AV92" s="2" t="s">
        <v>765</v>
      </c>
      <c r="AW92" s="2" t="s">
        <v>1665</v>
      </c>
      <c r="AX92" s="2">
        <v>3</v>
      </c>
      <c r="AY92" s="2">
        <v>666</v>
      </c>
      <c r="AZ92" s="2">
        <v>669</v>
      </c>
      <c r="BA92" s="2" t="s">
        <v>765</v>
      </c>
      <c r="BB92" s="2">
        <v>3.5079150000000003E-2</v>
      </c>
      <c r="BC92" s="2">
        <v>1</v>
      </c>
      <c r="BD92" s="6">
        <v>25204</v>
      </c>
      <c r="BE92" s="18">
        <f t="shared" si="3"/>
        <v>50.534337211955275</v>
      </c>
      <c r="BF92" s="2" t="s">
        <v>767</v>
      </c>
      <c r="BG92" s="6">
        <v>44243</v>
      </c>
      <c r="BH92" s="2">
        <v>105.475770861174</v>
      </c>
      <c r="BI92" t="str">
        <f>VLOOKUP($A92,'[1]SW_Pipes 1222_soil.shp'!$AE$2:$AR$1223,10,FALSE)</f>
        <v>113658</v>
      </c>
      <c r="BJ92" t="str">
        <f>VLOOKUP($A92,'[1]SW_Pipes 1222_soil.shp'!$AE$2:$AR$1223,11,FALSE)</f>
        <v>CeB2</v>
      </c>
      <c r="BK92" t="str">
        <f>VLOOKUP($A92,'[1]SW_Pipes 1222_soil.shp'!$AE$2:$AR$1223,12,FALSE)</f>
        <v>Cecil sandy clay loam, 2 to 8 percent slopes, eroded</v>
      </c>
      <c r="BL92" t="str">
        <f>VLOOKUP($A92,'[1]SW_Pipes 1222_soil.shp'!$AE$2:$AR$1223,13,FALSE)</f>
        <v>B</v>
      </c>
      <c r="BM92">
        <f>VLOOKUP($A92,'[1]SW_Pipes 1222_soil.shp'!$AE$2:$AR$1223,14,FALSE)</f>
        <v>1</v>
      </c>
      <c r="BN92">
        <f>VLOOKUP(A92,[2]SW_Pipes1222_prec!$AE$2:$AO$1223, 11, FALSE)</f>
        <v>3.7909999999999999</v>
      </c>
    </row>
    <row r="93" spans="1:66" x14ac:dyDescent="0.25">
      <c r="A93" s="3">
        <v>26013</v>
      </c>
      <c r="B93" s="3">
        <v>18772</v>
      </c>
      <c r="C93" s="3" t="s">
        <v>623</v>
      </c>
      <c r="D93" s="3" t="s">
        <v>21</v>
      </c>
      <c r="E93" s="3" t="s">
        <v>29</v>
      </c>
      <c r="F93" s="6">
        <f>VLOOKUP(A93&amp;B93,'input_raw cmsws'!$C$2:$D$1602,2,FALSE)</f>
        <v>44041.666666666664</v>
      </c>
      <c r="G93" s="3">
        <v>12.5</v>
      </c>
      <c r="H93" s="3"/>
      <c r="I93" s="2">
        <v>0</v>
      </c>
      <c r="J93" s="3"/>
      <c r="K93" s="3" t="s">
        <v>22</v>
      </c>
      <c r="L93" s="3"/>
      <c r="M93" s="2">
        <f>VLOOKUP(L93,'scoring schema 2'!$E$18:$F$29,2,FALSE)</f>
        <v>0</v>
      </c>
      <c r="N93" s="3"/>
      <c r="O93" s="2">
        <f>VLOOKUP(N93,'scoring schema 2'!$E$8:$F$13,2, FALSE)</f>
        <v>2</v>
      </c>
      <c r="P93" s="3">
        <v>0</v>
      </c>
      <c r="Q93" s="3">
        <v>1.3</v>
      </c>
      <c r="R93" s="3">
        <v>2.9000000000000004</v>
      </c>
      <c r="S93" s="3">
        <v>3.7700000000000005</v>
      </c>
      <c r="T93" s="3">
        <v>1</v>
      </c>
      <c r="U93" s="3">
        <v>0</v>
      </c>
      <c r="V93" s="3">
        <v>7.8000000000000007</v>
      </c>
      <c r="W93" s="3">
        <v>3.8000000000000003</v>
      </c>
      <c r="X93" s="3">
        <v>29.640000000000004</v>
      </c>
      <c r="Y93" s="3">
        <v>5.2000000000000011</v>
      </c>
      <c r="Z93" s="3">
        <v>3.4400000000000004</v>
      </c>
      <c r="AA93" s="3">
        <v>17.888000000000005</v>
      </c>
      <c r="AB93" s="3">
        <v>7717442</v>
      </c>
      <c r="AC93" s="3" t="s">
        <v>3157</v>
      </c>
      <c r="AD93" s="6">
        <v>39814</v>
      </c>
      <c r="AE93" s="3" t="s">
        <v>760</v>
      </c>
      <c r="AF93" s="3" t="s">
        <v>761</v>
      </c>
      <c r="AG93" s="3" t="s">
        <v>762</v>
      </c>
      <c r="AH93" s="3" t="s">
        <v>768</v>
      </c>
      <c r="AI93" s="3">
        <v>4</v>
      </c>
      <c r="AJ93" s="3">
        <v>0</v>
      </c>
      <c r="AK93" s="3">
        <v>0</v>
      </c>
      <c r="AL93" s="3">
        <v>0</v>
      </c>
      <c r="AM93" s="3">
        <v>48</v>
      </c>
      <c r="AN93" s="3">
        <v>0</v>
      </c>
      <c r="AO93" s="3" t="s">
        <v>762</v>
      </c>
      <c r="AP93" s="3" t="s">
        <v>763</v>
      </c>
      <c r="AQ93" s="3" t="s">
        <v>769</v>
      </c>
      <c r="AR93" s="3" t="s">
        <v>3158</v>
      </c>
      <c r="AS93" s="3">
        <v>12.3</v>
      </c>
      <c r="AT93" s="3">
        <v>721.5</v>
      </c>
      <c r="AU93" s="3">
        <v>734.08</v>
      </c>
      <c r="AV93" s="3" t="s">
        <v>765</v>
      </c>
      <c r="AW93" s="3" t="s">
        <v>3159</v>
      </c>
      <c r="AX93" s="3">
        <v>4.5</v>
      </c>
      <c r="AY93" s="3">
        <v>718</v>
      </c>
      <c r="AZ93" s="3">
        <v>718</v>
      </c>
      <c r="BA93" s="3" t="s">
        <v>765</v>
      </c>
      <c r="BB93" s="3">
        <v>0</v>
      </c>
      <c r="BC93" s="3">
        <v>1</v>
      </c>
      <c r="BD93" s="7">
        <v>35065</v>
      </c>
      <c r="BE93" s="18">
        <f t="shared" si="3"/>
        <v>24.576773899155821</v>
      </c>
      <c r="BF93" s="3" t="s">
        <v>767</v>
      </c>
      <c r="BG93" s="7">
        <v>44326</v>
      </c>
      <c r="BH93" s="3">
        <v>180.98918190638349</v>
      </c>
      <c r="BI93" t="str">
        <f>VLOOKUP($A93,'[1]SW_Pipes 1222_soil.shp'!$AE$2:$AR$1223,10,FALSE)</f>
        <v>113659</v>
      </c>
      <c r="BJ93" t="str">
        <f>VLOOKUP($A93,'[1]SW_Pipes 1222_soil.shp'!$AE$2:$AR$1223,11,FALSE)</f>
        <v>CeD2</v>
      </c>
      <c r="BK93" t="str">
        <f>VLOOKUP($A93,'[1]SW_Pipes 1222_soil.shp'!$AE$2:$AR$1223,12,FALSE)</f>
        <v>Cecil sandy clay loam, 8 to 15 percent slopes, eroded</v>
      </c>
      <c r="BL93" t="str">
        <f>VLOOKUP($A93,'[1]SW_Pipes 1222_soil.shp'!$AE$2:$AR$1223,13,FALSE)</f>
        <v>B</v>
      </c>
      <c r="BM93">
        <f>VLOOKUP($A93,'[1]SW_Pipes 1222_soil.shp'!$AE$2:$AR$1223,14,FALSE)</f>
        <v>1</v>
      </c>
      <c r="BN93">
        <f>VLOOKUP(A93,[2]SW_Pipes1222_prec!$AE$2:$AO$1223, 11, FALSE)</f>
        <v>3.8740000000000001</v>
      </c>
    </row>
    <row r="94" spans="1:66" x14ac:dyDescent="0.25">
      <c r="A94" s="2">
        <v>26559</v>
      </c>
      <c r="B94" s="2">
        <v>24155</v>
      </c>
      <c r="C94" s="2" t="s">
        <v>663</v>
      </c>
      <c r="D94" s="2" t="s">
        <v>21</v>
      </c>
      <c r="E94" s="2" t="s">
        <v>29</v>
      </c>
      <c r="F94" s="6">
        <f>VLOOKUP(A94&amp;B94,'input_raw cmsws'!$C$2:$D$1602,2,FALSE)</f>
        <v>44460.666666666664</v>
      </c>
      <c r="G94" s="2">
        <v>3.5</v>
      </c>
      <c r="H94" s="2" t="s">
        <v>23</v>
      </c>
      <c r="I94" s="2">
        <f>VLOOKUP(H94,'scoring schema'!$D$4:$E$9,2,FALSE)</f>
        <v>0</v>
      </c>
      <c r="J94" s="2" t="s">
        <v>22</v>
      </c>
      <c r="K94" s="2" t="s">
        <v>22</v>
      </c>
      <c r="L94" s="2"/>
      <c r="M94" s="2">
        <f>VLOOKUP(L94,'scoring schema 2'!$E$18:$F$29,2,FALSE)</f>
        <v>0</v>
      </c>
      <c r="N94" s="2" t="s">
        <v>35</v>
      </c>
      <c r="O94" s="2">
        <f>VLOOKUP(N94,'scoring schema 2'!$E$8:$F$13,2, FALSE)</f>
        <v>2</v>
      </c>
      <c r="P94" s="2">
        <v>10</v>
      </c>
      <c r="Q94" s="2">
        <v>1.3</v>
      </c>
      <c r="R94" s="2">
        <v>2.2999999999999998</v>
      </c>
      <c r="S94" s="2">
        <v>2.9899999999999998</v>
      </c>
      <c r="T94" s="2">
        <v>1</v>
      </c>
      <c r="U94" s="2">
        <v>10</v>
      </c>
      <c r="V94" s="2">
        <v>7</v>
      </c>
      <c r="W94" s="2">
        <v>5.9</v>
      </c>
      <c r="X94" s="2">
        <v>41.300000000000004</v>
      </c>
      <c r="Y94" s="2">
        <v>4.7200000000000006</v>
      </c>
      <c r="Z94" s="2">
        <v>4.46</v>
      </c>
      <c r="AA94" s="2">
        <v>21.051200000000001</v>
      </c>
      <c r="AB94" s="2">
        <v>7692472</v>
      </c>
      <c r="AC94" s="2" t="s">
        <v>3446</v>
      </c>
      <c r="AD94" s="6">
        <v>39815</v>
      </c>
      <c r="AE94" s="2" t="s">
        <v>760</v>
      </c>
      <c r="AF94" s="2" t="s">
        <v>761</v>
      </c>
      <c r="AG94" s="2" t="s">
        <v>762</v>
      </c>
      <c r="AH94" s="2" t="s">
        <v>768</v>
      </c>
      <c r="AI94" s="2">
        <v>1.25</v>
      </c>
      <c r="AJ94" s="2">
        <v>0</v>
      </c>
      <c r="AK94" s="2">
        <v>0</v>
      </c>
      <c r="AL94" s="2">
        <v>0</v>
      </c>
      <c r="AM94" s="2">
        <v>15</v>
      </c>
      <c r="AN94" s="2">
        <v>0</v>
      </c>
      <c r="AO94" s="2" t="s">
        <v>762</v>
      </c>
      <c r="AP94" s="2" t="s">
        <v>763</v>
      </c>
      <c r="AQ94" s="2" t="s">
        <v>769</v>
      </c>
      <c r="AR94" s="2" t="s">
        <v>3447</v>
      </c>
      <c r="AS94" s="2">
        <v>3.2</v>
      </c>
      <c r="AT94" s="2">
        <v>597.79999999999995</v>
      </c>
      <c r="AU94" s="2">
        <v>601</v>
      </c>
      <c r="AV94" s="2" t="s">
        <v>765</v>
      </c>
      <c r="AW94" s="2" t="s">
        <v>3448</v>
      </c>
      <c r="AX94" s="2">
        <v>3.6</v>
      </c>
      <c r="AY94" s="2">
        <v>596.4</v>
      </c>
      <c r="AZ94" s="2">
        <v>600</v>
      </c>
      <c r="BA94" s="2" t="s">
        <v>765</v>
      </c>
      <c r="BB94" s="2">
        <v>7.3874500000000003E-3</v>
      </c>
      <c r="BC94" s="2">
        <v>1</v>
      </c>
      <c r="BD94" s="6">
        <v>34880</v>
      </c>
      <c r="BE94" s="18">
        <f t="shared" si="3"/>
        <v>26.230435774583611</v>
      </c>
      <c r="BF94" s="2" t="s">
        <v>767</v>
      </c>
      <c r="BG94" s="6">
        <v>44384</v>
      </c>
      <c r="BH94" s="2">
        <v>189.51049911239309</v>
      </c>
      <c r="BI94" t="str">
        <f>VLOOKUP($A94,'[1]SW_Pipes 1222_soil.shp'!$AE$2:$AR$1223,10,FALSE)</f>
        <v>113679</v>
      </c>
      <c r="BJ94" t="str">
        <f>VLOOKUP($A94,'[1]SW_Pipes 1222_soil.shp'!$AE$2:$AR$1223,11,FALSE)</f>
        <v>MeB</v>
      </c>
      <c r="BK94" t="str">
        <f>VLOOKUP($A94,'[1]SW_Pipes 1222_soil.shp'!$AE$2:$AR$1223,12,FALSE)</f>
        <v>Mecklenburg fine sandy loam, 2 to 8 percent slopes</v>
      </c>
      <c r="BL94" t="str">
        <f>VLOOKUP($A94,'[1]SW_Pipes 1222_soil.shp'!$AE$2:$AR$1223,13,FALSE)</f>
        <v>C</v>
      </c>
      <c r="BM94">
        <f>VLOOKUP($A94,'[1]SW_Pipes 1222_soil.shp'!$AE$2:$AR$1223,14,FALSE)</f>
        <v>2</v>
      </c>
      <c r="BN94">
        <f>VLOOKUP(A94,[2]SW_Pipes1222_prec!$AE$2:$AO$1223, 11, FALSE)</f>
        <v>3.7509999999999999</v>
      </c>
    </row>
    <row r="95" spans="1:66" x14ac:dyDescent="0.25">
      <c r="A95" s="3">
        <v>26642</v>
      </c>
      <c r="B95" s="3">
        <v>24694</v>
      </c>
      <c r="C95" s="3" t="s">
        <v>599</v>
      </c>
      <c r="D95" s="3" t="s">
        <v>21</v>
      </c>
      <c r="E95" s="3" t="s">
        <v>29</v>
      </c>
      <c r="F95" s="6">
        <f>VLOOKUP(A95&amp;B95,'input_raw cmsws'!$C$2:$D$1602,2,FALSE)</f>
        <v>44523.708333333336</v>
      </c>
      <c r="G95" s="3">
        <v>4</v>
      </c>
      <c r="H95" s="3" t="s">
        <v>23</v>
      </c>
      <c r="I95" s="2">
        <f>VLOOKUP(H95,'scoring schema'!$D$4:$E$9,2,FALSE)</f>
        <v>0</v>
      </c>
      <c r="J95" s="3" t="s">
        <v>22</v>
      </c>
      <c r="K95" s="3" t="s">
        <v>22</v>
      </c>
      <c r="L95" s="3" t="s">
        <v>37</v>
      </c>
      <c r="M95" s="2">
        <f>VLOOKUP(L95,'scoring schema 2'!$E$18:$F$29,2,FALSE)</f>
        <v>8</v>
      </c>
      <c r="N95" s="3" t="s">
        <v>33</v>
      </c>
      <c r="O95" s="2">
        <f>VLOOKUP(N95,'scoring schema 2'!$E$8:$F$13,2, FALSE)</f>
        <v>0</v>
      </c>
      <c r="P95" s="3">
        <v>10</v>
      </c>
      <c r="Q95" s="3">
        <v>0</v>
      </c>
      <c r="R95" s="3">
        <v>5.9</v>
      </c>
      <c r="S95" s="3">
        <v>0</v>
      </c>
      <c r="T95" s="3">
        <v>1</v>
      </c>
      <c r="U95" s="3">
        <v>10</v>
      </c>
      <c r="V95" s="3">
        <v>4.5999999999999996</v>
      </c>
      <c r="W95" s="3">
        <v>5.9</v>
      </c>
      <c r="X95" s="3">
        <v>27.14</v>
      </c>
      <c r="Y95" s="3">
        <v>2.76</v>
      </c>
      <c r="Z95" s="3">
        <v>5.9</v>
      </c>
      <c r="AA95" s="3">
        <v>16.283999999999999</v>
      </c>
      <c r="AB95" s="3">
        <v>7691035</v>
      </c>
      <c r="AC95" s="3" t="s">
        <v>3019</v>
      </c>
      <c r="AD95" s="6">
        <v>39816</v>
      </c>
      <c r="AE95" s="3" t="s">
        <v>760</v>
      </c>
      <c r="AF95" s="3" t="s">
        <v>761</v>
      </c>
      <c r="AG95" s="3" t="s">
        <v>762</v>
      </c>
      <c r="AH95" s="3" t="s">
        <v>768</v>
      </c>
      <c r="AI95" s="3">
        <v>1.25</v>
      </c>
      <c r="AJ95" s="3">
        <v>0</v>
      </c>
      <c r="AK95" s="3">
        <v>0</v>
      </c>
      <c r="AL95" s="3">
        <v>0</v>
      </c>
      <c r="AM95" s="3">
        <v>15</v>
      </c>
      <c r="AN95" s="3">
        <v>0</v>
      </c>
      <c r="AO95" s="3" t="s">
        <v>762</v>
      </c>
      <c r="AP95" s="3" t="s">
        <v>763</v>
      </c>
      <c r="AQ95" s="3" t="s">
        <v>769</v>
      </c>
      <c r="AR95" s="3" t="s">
        <v>3020</v>
      </c>
      <c r="AS95" s="3">
        <v>3.4</v>
      </c>
      <c r="AT95" s="3">
        <v>580.6</v>
      </c>
      <c r="AU95" s="3">
        <v>584</v>
      </c>
      <c r="AV95" s="3" t="s">
        <v>765</v>
      </c>
      <c r="AW95" s="3" t="s">
        <v>3021</v>
      </c>
      <c r="AX95" s="3">
        <v>4</v>
      </c>
      <c r="AY95" s="3">
        <v>580</v>
      </c>
      <c r="AZ95" s="3">
        <v>584</v>
      </c>
      <c r="BA95" s="3" t="s">
        <v>765</v>
      </c>
      <c r="BB95" s="3">
        <v>2.907976E-2</v>
      </c>
      <c r="BC95" s="3">
        <v>1</v>
      </c>
      <c r="BD95" s="7">
        <v>37991</v>
      </c>
      <c r="BE95" s="18">
        <f t="shared" si="3"/>
        <v>17.88558065252111</v>
      </c>
      <c r="BF95" s="3" t="s">
        <v>767</v>
      </c>
      <c r="BG95" s="7">
        <v>44243</v>
      </c>
      <c r="BH95" s="3">
        <v>20.632908840423351</v>
      </c>
      <c r="BI95" t="str">
        <f>VLOOKUP($A95,'[1]SW_Pipes 1222_soil.shp'!$AE$2:$AR$1223,10,FALSE)</f>
        <v>113659</v>
      </c>
      <c r="BJ95" t="str">
        <f>VLOOKUP($A95,'[1]SW_Pipes 1222_soil.shp'!$AE$2:$AR$1223,11,FALSE)</f>
        <v>CeD2</v>
      </c>
      <c r="BK95" t="str">
        <f>VLOOKUP($A95,'[1]SW_Pipes 1222_soil.shp'!$AE$2:$AR$1223,12,FALSE)</f>
        <v>Cecil sandy clay loam, 8 to 15 percent slopes, eroded</v>
      </c>
      <c r="BL95" t="str">
        <f>VLOOKUP($A95,'[1]SW_Pipes 1222_soil.shp'!$AE$2:$AR$1223,13,FALSE)</f>
        <v>B</v>
      </c>
      <c r="BM95">
        <f>VLOOKUP($A95,'[1]SW_Pipes 1222_soil.shp'!$AE$2:$AR$1223,14,FALSE)</f>
        <v>1</v>
      </c>
      <c r="BN95">
        <f>VLOOKUP(A95,[2]SW_Pipes1222_prec!$AE$2:$AO$1223, 11, FALSE)</f>
        <v>3.694</v>
      </c>
    </row>
    <row r="96" spans="1:66" x14ac:dyDescent="0.25">
      <c r="A96" s="3">
        <v>26899</v>
      </c>
      <c r="B96" s="3">
        <v>16945</v>
      </c>
      <c r="C96" s="3" t="s">
        <v>621</v>
      </c>
      <c r="D96" s="3" t="s">
        <v>21</v>
      </c>
      <c r="E96" s="3" t="s">
        <v>29</v>
      </c>
      <c r="F96" s="6">
        <f>VLOOKUP(A96&amp;B96,'input_raw cmsws'!$C$2:$D$1602,2,FALSE)</f>
        <v>43846.708333333336</v>
      </c>
      <c r="G96" s="3">
        <v>9.5</v>
      </c>
      <c r="H96" s="3" t="s">
        <v>23</v>
      </c>
      <c r="I96" s="2">
        <f>VLOOKUP(H96,'scoring schema'!$D$4:$E$9,2,FALSE)</f>
        <v>0</v>
      </c>
      <c r="J96" s="3" t="s">
        <v>22</v>
      </c>
      <c r="K96" s="3" t="s">
        <v>22</v>
      </c>
      <c r="L96" s="3" t="s">
        <v>30</v>
      </c>
      <c r="M96" s="2">
        <f>VLOOKUP(L96,'scoring schema 2'!$E$18:$F$29,2,FALSE)</f>
        <v>6</v>
      </c>
      <c r="N96" s="3" t="s">
        <v>33</v>
      </c>
      <c r="O96" s="2">
        <f>VLOOKUP(N96,'scoring schema 2'!$E$8:$F$13,2, FALSE)</f>
        <v>0</v>
      </c>
      <c r="P96" s="3">
        <v>10</v>
      </c>
      <c r="Q96" s="3">
        <v>0</v>
      </c>
      <c r="R96" s="3">
        <v>7.2</v>
      </c>
      <c r="S96" s="3">
        <v>0</v>
      </c>
      <c r="T96" s="3">
        <v>1</v>
      </c>
      <c r="U96" s="3">
        <v>10</v>
      </c>
      <c r="V96" s="3">
        <v>6.8000000000000007</v>
      </c>
      <c r="W96" s="3">
        <v>7.2</v>
      </c>
      <c r="X96" s="3">
        <v>48.960000000000008</v>
      </c>
      <c r="Y96" s="3">
        <v>4.08</v>
      </c>
      <c r="Z96" s="3">
        <v>7.2000000000000011</v>
      </c>
      <c r="AA96" s="3">
        <v>29.376000000000005</v>
      </c>
      <c r="AB96" s="3">
        <v>7712633</v>
      </c>
      <c r="AC96" s="3" t="s">
        <v>3817</v>
      </c>
      <c r="AD96" s="6">
        <v>39817</v>
      </c>
      <c r="AE96" s="3" t="s">
        <v>760</v>
      </c>
      <c r="AF96" s="3" t="s">
        <v>761</v>
      </c>
      <c r="AG96" s="3" t="s">
        <v>839</v>
      </c>
      <c r="AH96" s="3" t="s">
        <v>768</v>
      </c>
      <c r="AI96" s="3">
        <v>9999</v>
      </c>
      <c r="AJ96" s="3">
        <v>0</v>
      </c>
      <c r="AK96" s="3">
        <v>0</v>
      </c>
      <c r="AL96" s="3">
        <v>0</v>
      </c>
      <c r="AM96" s="3">
        <v>72</v>
      </c>
      <c r="AN96" s="3">
        <v>0</v>
      </c>
      <c r="AO96" s="3" t="s">
        <v>762</v>
      </c>
      <c r="AP96" s="3" t="s">
        <v>778</v>
      </c>
      <c r="AQ96" s="3" t="s">
        <v>781</v>
      </c>
      <c r="AR96" s="3" t="s">
        <v>3818</v>
      </c>
      <c r="AS96" s="3">
        <v>9</v>
      </c>
      <c r="AT96" s="3">
        <v>717</v>
      </c>
      <c r="AU96" s="3">
        <v>726</v>
      </c>
      <c r="AV96" s="3" t="s">
        <v>762</v>
      </c>
      <c r="AW96" s="3" t="s">
        <v>3819</v>
      </c>
      <c r="AX96" s="3">
        <v>9</v>
      </c>
      <c r="AY96" s="3">
        <v>717</v>
      </c>
      <c r="AZ96" s="3">
        <v>726</v>
      </c>
      <c r="BA96" s="3" t="s">
        <v>762</v>
      </c>
      <c r="BB96" s="3">
        <v>0</v>
      </c>
      <c r="BC96" s="3">
        <v>1</v>
      </c>
      <c r="BD96" s="7">
        <v>28671</v>
      </c>
      <c r="BE96" s="18">
        <f t="shared" si="3"/>
        <v>41.548825005703861</v>
      </c>
      <c r="BF96" s="3" t="s">
        <v>767</v>
      </c>
      <c r="BG96" s="7">
        <v>44036</v>
      </c>
      <c r="BH96" s="3">
        <v>75.531585316170322</v>
      </c>
      <c r="BI96" t="str">
        <f>VLOOKUP($A96,'[1]SW_Pipes 1222_soil.shp'!$AE$2:$AR$1223,10,FALSE)</f>
        <v>113672</v>
      </c>
      <c r="BJ96" t="str">
        <f>VLOOKUP($A96,'[1]SW_Pipes 1222_soil.shp'!$AE$2:$AR$1223,11,FALSE)</f>
        <v>HuB</v>
      </c>
      <c r="BK96" t="str">
        <f>VLOOKUP($A96,'[1]SW_Pipes 1222_soil.shp'!$AE$2:$AR$1223,12,FALSE)</f>
        <v>Helena-Urban land complex, 2 to 8 percent slopes</v>
      </c>
      <c r="BL96" t="str">
        <f>VLOOKUP($A96,'[1]SW_Pipes 1222_soil.shp'!$AE$2:$AR$1223,13,FALSE)</f>
        <v>C</v>
      </c>
      <c r="BM96">
        <f>VLOOKUP($A96,'[1]SW_Pipes 1222_soil.shp'!$AE$2:$AR$1223,14,FALSE)</f>
        <v>2</v>
      </c>
      <c r="BN96">
        <f>VLOOKUP(A96,[2]SW_Pipes1222_prec!$AE$2:$AO$1223, 11, FALSE)</f>
        <v>3.8849999999999998</v>
      </c>
    </row>
    <row r="97" spans="1:66" x14ac:dyDescent="0.25">
      <c r="A97" s="2">
        <v>27090</v>
      </c>
      <c r="B97" s="2">
        <v>11188</v>
      </c>
      <c r="C97" s="2" t="s">
        <v>415</v>
      </c>
      <c r="D97" s="2" t="s">
        <v>21</v>
      </c>
      <c r="E97" s="2" t="s">
        <v>29</v>
      </c>
      <c r="F97" s="6">
        <f>VLOOKUP(A97&amp;B97,'input_raw cmsws'!$C$2:$D$1602,2,FALSE)</f>
        <v>43914.666666666664</v>
      </c>
      <c r="G97" s="2">
        <v>6.4</v>
      </c>
      <c r="H97" s="2" t="s">
        <v>23</v>
      </c>
      <c r="I97" s="2">
        <f>VLOOKUP(H97,'scoring schema'!$D$4:$E$9,2,FALSE)</f>
        <v>0</v>
      </c>
      <c r="J97" s="2" t="s">
        <v>22</v>
      </c>
      <c r="K97" s="2" t="s">
        <v>22</v>
      </c>
      <c r="L97" s="2" t="s">
        <v>115</v>
      </c>
      <c r="M97" s="2">
        <f>VLOOKUP(L97,'scoring schema 2'!$E$18:$F$29,2,FALSE)</f>
        <v>8</v>
      </c>
      <c r="N97" s="2" t="s">
        <v>35</v>
      </c>
      <c r="O97" s="2">
        <f>VLOOKUP(N97,'scoring schema 2'!$E$8:$F$13,2, FALSE)</f>
        <v>2</v>
      </c>
      <c r="P97" s="2">
        <v>10</v>
      </c>
      <c r="Q97" s="2">
        <v>1.3</v>
      </c>
      <c r="R97" s="2">
        <v>7.1</v>
      </c>
      <c r="S97" s="2">
        <v>9.23</v>
      </c>
      <c r="T97" s="2">
        <v>1</v>
      </c>
      <c r="U97" s="2">
        <v>0</v>
      </c>
      <c r="V97" s="2">
        <v>2.8</v>
      </c>
      <c r="W97" s="2">
        <v>2</v>
      </c>
      <c r="X97" s="2">
        <v>5.6</v>
      </c>
      <c r="Y97" s="2">
        <v>2.2000000000000002</v>
      </c>
      <c r="Z97" s="2">
        <v>4.04</v>
      </c>
      <c r="AA97" s="2">
        <v>8.8880000000000017</v>
      </c>
      <c r="AB97" s="2">
        <v>7688140</v>
      </c>
      <c r="AC97" s="2" t="s">
        <v>2164</v>
      </c>
      <c r="AD97" s="6">
        <v>39818</v>
      </c>
      <c r="AE97" s="2" t="s">
        <v>760</v>
      </c>
      <c r="AF97" s="2" t="s">
        <v>761</v>
      </c>
      <c r="AG97" s="2" t="s">
        <v>839</v>
      </c>
      <c r="AH97" s="2" t="s">
        <v>768</v>
      </c>
      <c r="AI97" s="2">
        <v>5</v>
      </c>
      <c r="AJ97" s="2">
        <v>0</v>
      </c>
      <c r="AK97" s="2">
        <v>0</v>
      </c>
      <c r="AL97" s="2">
        <v>0</v>
      </c>
      <c r="AM97" s="2">
        <v>60</v>
      </c>
      <c r="AN97" s="2">
        <v>0</v>
      </c>
      <c r="AO97" s="2" t="s">
        <v>762</v>
      </c>
      <c r="AP97" s="2" t="s">
        <v>778</v>
      </c>
      <c r="AQ97" s="2" t="s">
        <v>781</v>
      </c>
      <c r="AR97" s="2" t="s">
        <v>2165</v>
      </c>
      <c r="AS97" s="2">
        <v>6.4</v>
      </c>
      <c r="AT97" s="2">
        <v>595.6</v>
      </c>
      <c r="AU97" s="2">
        <v>602</v>
      </c>
      <c r="AV97" s="2" t="s">
        <v>765</v>
      </c>
      <c r="AW97" s="2" t="s">
        <v>2166</v>
      </c>
      <c r="AX97" s="2">
        <v>4.5999999999999996</v>
      </c>
      <c r="AY97" s="2">
        <v>595.4</v>
      </c>
      <c r="AZ97" s="2">
        <v>600</v>
      </c>
      <c r="BA97" s="2" t="s">
        <v>765</v>
      </c>
      <c r="BB97" s="2">
        <v>3.30219E-3</v>
      </c>
      <c r="BC97" s="2">
        <v>1</v>
      </c>
      <c r="BD97" s="6">
        <v>31229</v>
      </c>
      <c r="BE97" s="18">
        <f t="shared" si="3"/>
        <v>34.731462468628784</v>
      </c>
      <c r="BF97" s="2" t="s">
        <v>767</v>
      </c>
      <c r="BG97" s="6">
        <v>44403</v>
      </c>
      <c r="BH97" s="2">
        <v>60.565789324388462</v>
      </c>
      <c r="BI97" t="str">
        <f>VLOOKUP($A97,'[1]SW_Pipes 1222_soil.shp'!$AE$2:$AR$1223,10,FALSE)</f>
        <v>113677</v>
      </c>
      <c r="BJ97" t="str">
        <f>VLOOKUP($A97,'[1]SW_Pipes 1222_soil.shp'!$AE$2:$AR$1223,11,FALSE)</f>
        <v>MO</v>
      </c>
      <c r="BK97" t="str">
        <f>VLOOKUP($A97,'[1]SW_Pipes 1222_soil.shp'!$AE$2:$AR$1223,12,FALSE)</f>
        <v>Monacan loam</v>
      </c>
      <c r="BL97" t="str">
        <f>VLOOKUP($A97,'[1]SW_Pipes 1222_soil.shp'!$AE$2:$AR$1223,13,FALSE)</f>
        <v>C</v>
      </c>
      <c r="BM97">
        <f>VLOOKUP($A97,'[1]SW_Pipes 1222_soil.shp'!$AE$2:$AR$1223,14,FALSE)</f>
        <v>2</v>
      </c>
      <c r="BN97">
        <f>VLOOKUP(A97,[2]SW_Pipes1222_prec!$AE$2:$AO$1223, 11, FALSE)</f>
        <v>3.774</v>
      </c>
    </row>
    <row r="98" spans="1:66" x14ac:dyDescent="0.25">
      <c r="A98" s="2">
        <v>27105</v>
      </c>
      <c r="B98" s="2">
        <v>12997</v>
      </c>
      <c r="C98" s="2" t="s">
        <v>214</v>
      </c>
      <c r="D98" s="2" t="s">
        <v>80</v>
      </c>
      <c r="E98" s="2" t="s">
        <v>29</v>
      </c>
      <c r="F98" s="6">
        <f>VLOOKUP(A98&amp;B98,'input_raw cmsws'!$C$2:$D$1602,2,FALSE)</f>
        <v>43896.666666666664</v>
      </c>
      <c r="G98" s="2">
        <v>5</v>
      </c>
      <c r="H98" s="2" t="s">
        <v>23</v>
      </c>
      <c r="I98" s="2">
        <f>VLOOKUP(H98,'scoring schema'!$D$4:$E$9,2,FALSE)</f>
        <v>0</v>
      </c>
      <c r="J98" s="2"/>
      <c r="K98" s="3" t="s">
        <v>22</v>
      </c>
      <c r="L98" s="2" t="s">
        <v>30</v>
      </c>
      <c r="M98" s="2">
        <f>VLOOKUP(L98,'scoring schema 2'!$E$18:$F$29,2,FALSE)</f>
        <v>6</v>
      </c>
      <c r="N98" s="2"/>
      <c r="O98" s="2">
        <f>VLOOKUP(N98,'scoring schema 2'!$E$8:$F$13,2, FALSE)</f>
        <v>2</v>
      </c>
      <c r="P98" s="2">
        <v>0</v>
      </c>
      <c r="Q98" s="2">
        <v>1.3</v>
      </c>
      <c r="R98" s="2">
        <v>4.7</v>
      </c>
      <c r="S98" s="2">
        <v>6.11</v>
      </c>
      <c r="T98" s="2">
        <v>1</v>
      </c>
      <c r="U98" s="2">
        <v>0</v>
      </c>
      <c r="V98" s="2">
        <v>1.8</v>
      </c>
      <c r="W98" s="2">
        <v>2</v>
      </c>
      <c r="X98" s="2">
        <v>3.6</v>
      </c>
      <c r="Y98" s="2">
        <v>1.6</v>
      </c>
      <c r="Z98" s="2">
        <v>3.08</v>
      </c>
      <c r="AA98" s="2">
        <v>4.9280000000000008</v>
      </c>
      <c r="AB98" s="2">
        <v>7683222</v>
      </c>
      <c r="AC98" s="2" t="s">
        <v>1440</v>
      </c>
      <c r="AD98" s="6">
        <v>39819</v>
      </c>
      <c r="AE98" s="2" t="s">
        <v>760</v>
      </c>
      <c r="AF98" s="2" t="s">
        <v>761</v>
      </c>
      <c r="AG98" s="2" t="s">
        <v>762</v>
      </c>
      <c r="AH98" s="2" t="s">
        <v>768</v>
      </c>
      <c r="AI98" s="2">
        <v>1.5</v>
      </c>
      <c r="AJ98" s="2">
        <v>0</v>
      </c>
      <c r="AK98" s="2">
        <v>0</v>
      </c>
      <c r="AL98" s="2">
        <v>0</v>
      </c>
      <c r="AM98" s="2">
        <v>18</v>
      </c>
      <c r="AN98" s="2">
        <v>0</v>
      </c>
      <c r="AO98" s="2" t="s">
        <v>762</v>
      </c>
      <c r="AP98" s="2" t="s">
        <v>902</v>
      </c>
      <c r="AQ98" s="2" t="s">
        <v>905</v>
      </c>
      <c r="AR98" s="2" t="s">
        <v>1441</v>
      </c>
      <c r="AS98" s="2">
        <v>11</v>
      </c>
      <c r="AT98" s="2">
        <v>762</v>
      </c>
      <c r="AU98" s="2">
        <v>773</v>
      </c>
      <c r="AV98" s="2" t="s">
        <v>765</v>
      </c>
      <c r="AW98" s="2" t="s">
        <v>1442</v>
      </c>
      <c r="AX98" s="2">
        <v>12</v>
      </c>
      <c r="AY98" s="2">
        <v>762</v>
      </c>
      <c r="AZ98" s="2">
        <v>774</v>
      </c>
      <c r="BA98" s="2" t="s">
        <v>765</v>
      </c>
      <c r="BB98" s="2">
        <v>0</v>
      </c>
      <c r="BC98" s="2">
        <v>1</v>
      </c>
      <c r="BD98" s="6">
        <v>37257</v>
      </c>
      <c r="BE98" s="18">
        <f t="shared" si="3"/>
        <v>18.178416609628101</v>
      </c>
      <c r="BF98" s="2" t="s">
        <v>767</v>
      </c>
      <c r="BG98" s="6">
        <v>44243</v>
      </c>
      <c r="BH98" s="2">
        <v>51.129495643931207</v>
      </c>
      <c r="BI98" t="str">
        <f>VLOOKUP($A98,'[1]SW_Pipes 1222_soil.shp'!$AE$2:$AR$1223,10,FALSE)</f>
        <v>113688</v>
      </c>
      <c r="BJ98" t="str">
        <f>VLOOKUP($A98,'[1]SW_Pipes 1222_soil.shp'!$AE$2:$AR$1223,11,FALSE)</f>
        <v>Ur</v>
      </c>
      <c r="BK98" t="str">
        <f>VLOOKUP($A98,'[1]SW_Pipes 1222_soil.shp'!$AE$2:$AR$1223,12,FALSE)</f>
        <v>Urban land</v>
      </c>
      <c r="BL98" t="str">
        <f>VLOOKUP($A98,'[1]SW_Pipes 1222_soil.shp'!$AE$2:$AR$1223,13,FALSE)</f>
        <v>N/A</v>
      </c>
      <c r="BM98">
        <f>VLOOKUP($A98,'[1]SW_Pipes 1222_soil.shp'!$AE$2:$AR$1223,14,FALSE)</f>
        <v>4</v>
      </c>
      <c r="BN98">
        <f>VLOOKUP(A98,[2]SW_Pipes1222_prec!$AE$2:$AO$1223, 11, FALSE)</f>
        <v>3.754</v>
      </c>
    </row>
    <row r="99" spans="1:66" x14ac:dyDescent="0.25">
      <c r="A99" s="2">
        <v>27274</v>
      </c>
      <c r="B99" s="2">
        <v>23065</v>
      </c>
      <c r="C99" s="2" t="s">
        <v>386</v>
      </c>
      <c r="D99" s="2" t="s">
        <v>80</v>
      </c>
      <c r="E99" s="2" t="s">
        <v>29</v>
      </c>
      <c r="F99" s="6">
        <f>VLOOKUP(A99&amp;B99,'input_raw cmsws'!$C$2:$D$1602,2,FALSE)</f>
        <v>44358.666666666664</v>
      </c>
      <c r="G99" s="2">
        <v>0</v>
      </c>
      <c r="H99" s="2"/>
      <c r="I99" s="2">
        <v>0</v>
      </c>
      <c r="J99" s="2" t="s">
        <v>22</v>
      </c>
      <c r="K99" s="2" t="s">
        <v>22</v>
      </c>
      <c r="L99" s="2" t="s">
        <v>292</v>
      </c>
      <c r="M99" s="2">
        <f>VLOOKUP(L99,'scoring schema 2'!$E$18:$F$29,2,FALSE)</f>
        <v>3</v>
      </c>
      <c r="N99" s="2" t="s">
        <v>40</v>
      </c>
      <c r="O99" s="2">
        <f>VLOOKUP(N99,'scoring schema 2'!$E$8:$F$13,2, FALSE)</f>
        <v>8</v>
      </c>
      <c r="P99" s="2">
        <v>0</v>
      </c>
      <c r="Q99" s="2">
        <v>5.2</v>
      </c>
      <c r="R99" s="2">
        <v>3.35</v>
      </c>
      <c r="S99" s="2">
        <v>17.420000000000002</v>
      </c>
      <c r="T99" s="2">
        <v>1</v>
      </c>
      <c r="U99" s="2">
        <v>0</v>
      </c>
      <c r="V99" s="2">
        <v>1.8</v>
      </c>
      <c r="W99" s="2">
        <v>2</v>
      </c>
      <c r="X99" s="2">
        <v>3.6</v>
      </c>
      <c r="Y99" s="2">
        <v>3.16</v>
      </c>
      <c r="Z99" s="2">
        <v>2.54</v>
      </c>
      <c r="AA99" s="2">
        <v>8.0264000000000006</v>
      </c>
      <c r="AB99" s="2">
        <v>7553229</v>
      </c>
      <c r="AC99" s="2" t="s">
        <v>2026</v>
      </c>
      <c r="AD99" s="6">
        <v>39820</v>
      </c>
      <c r="AE99" s="2" t="s">
        <v>760</v>
      </c>
      <c r="AF99" s="2" t="s">
        <v>761</v>
      </c>
      <c r="AG99" s="2" t="s">
        <v>762</v>
      </c>
      <c r="AH99" s="2" t="s">
        <v>768</v>
      </c>
      <c r="AI99" s="2">
        <v>3</v>
      </c>
      <c r="AJ99" s="2">
        <v>0</v>
      </c>
      <c r="AK99" s="2">
        <v>0</v>
      </c>
      <c r="AL99" s="2">
        <v>0</v>
      </c>
      <c r="AM99" s="2">
        <v>36</v>
      </c>
      <c r="AN99" s="2">
        <v>0</v>
      </c>
      <c r="AO99" s="2" t="s">
        <v>762</v>
      </c>
      <c r="AP99" s="2" t="s">
        <v>763</v>
      </c>
      <c r="AQ99" s="2" t="s">
        <v>769</v>
      </c>
      <c r="AR99" s="2" t="s">
        <v>2027</v>
      </c>
      <c r="AS99" s="2">
        <v>14.1</v>
      </c>
      <c r="AT99" s="2">
        <v>757.9</v>
      </c>
      <c r="AU99" s="2">
        <v>772</v>
      </c>
      <c r="AV99" s="2" t="s">
        <v>765</v>
      </c>
      <c r="AW99" s="2" t="s">
        <v>2028</v>
      </c>
      <c r="AX99" s="2">
        <v>11.5</v>
      </c>
      <c r="AY99" s="2">
        <v>756.5</v>
      </c>
      <c r="AZ99" s="2">
        <v>768</v>
      </c>
      <c r="BA99" s="2" t="s">
        <v>765</v>
      </c>
      <c r="BB99" s="2">
        <v>1.10274E-2</v>
      </c>
      <c r="BC99" s="2">
        <v>1</v>
      </c>
      <c r="BD99" s="6">
        <v>33970</v>
      </c>
      <c r="BE99" s="18">
        <f t="shared" si="3"/>
        <v>28.442619210586351</v>
      </c>
      <c r="BF99" s="2" t="s">
        <v>767</v>
      </c>
      <c r="BG99" s="6">
        <v>44243</v>
      </c>
      <c r="BH99" s="2">
        <v>126.9565334433414</v>
      </c>
      <c r="BI99" t="str">
        <f>VLOOKUP($A99,'[1]SW_Pipes 1222_soil.shp'!$AE$2:$AR$1223,10,FALSE)</f>
        <v>113658</v>
      </c>
      <c r="BJ99" t="str">
        <f>VLOOKUP($A99,'[1]SW_Pipes 1222_soil.shp'!$AE$2:$AR$1223,11,FALSE)</f>
        <v>CeB2</v>
      </c>
      <c r="BK99" t="str">
        <f>VLOOKUP($A99,'[1]SW_Pipes 1222_soil.shp'!$AE$2:$AR$1223,12,FALSE)</f>
        <v>Cecil sandy clay loam, 2 to 8 percent slopes, eroded</v>
      </c>
      <c r="BL99" t="str">
        <f>VLOOKUP($A99,'[1]SW_Pipes 1222_soil.shp'!$AE$2:$AR$1223,13,FALSE)</f>
        <v>B</v>
      </c>
      <c r="BM99">
        <f>VLOOKUP($A99,'[1]SW_Pipes 1222_soil.shp'!$AE$2:$AR$1223,14,FALSE)</f>
        <v>1</v>
      </c>
      <c r="BN99">
        <f>VLOOKUP(A99,[2]SW_Pipes1222_prec!$AE$2:$AO$1223, 11, FALSE)</f>
        <v>3.7519999999999998</v>
      </c>
    </row>
    <row r="100" spans="1:66" x14ac:dyDescent="0.25">
      <c r="A100" s="3">
        <v>27371</v>
      </c>
      <c r="B100" s="3">
        <v>11202</v>
      </c>
      <c r="C100" s="3" t="s">
        <v>319</v>
      </c>
      <c r="D100" s="3" t="s">
        <v>26</v>
      </c>
      <c r="E100" s="3" t="s">
        <v>29</v>
      </c>
      <c r="F100" s="6">
        <f>VLOOKUP(A100&amp;B100,'input_raw cmsws'!$C$2:$D$1602,2,FALSE)</f>
        <v>43943.666666666664</v>
      </c>
      <c r="G100" s="3">
        <v>6</v>
      </c>
      <c r="H100" s="3" t="s">
        <v>28</v>
      </c>
      <c r="I100" s="2">
        <f>VLOOKUP(H100,'scoring schema'!$D$4:$E$9,2,FALSE)</f>
        <v>5</v>
      </c>
      <c r="J100" s="3" t="s">
        <v>22</v>
      </c>
      <c r="K100" s="3" t="s">
        <v>22</v>
      </c>
      <c r="L100" s="3" t="s">
        <v>37</v>
      </c>
      <c r="M100" s="2">
        <f>VLOOKUP(L100,'scoring schema 2'!$E$18:$F$29,2,FALSE)</f>
        <v>8</v>
      </c>
      <c r="N100" s="3"/>
      <c r="O100" s="2">
        <f>VLOOKUP(N100,'scoring schema 2'!$E$8:$F$13,2, FALSE)</f>
        <v>2</v>
      </c>
      <c r="P100" s="3">
        <v>5</v>
      </c>
      <c r="Q100" s="3">
        <v>3.05</v>
      </c>
      <c r="R100" s="3">
        <v>6.35</v>
      </c>
      <c r="S100" s="3">
        <v>19.367499999999996</v>
      </c>
      <c r="T100" s="3">
        <v>2</v>
      </c>
      <c r="U100" s="3">
        <v>0</v>
      </c>
      <c r="V100" s="3">
        <v>3.8000000000000007</v>
      </c>
      <c r="W100" s="3">
        <v>2.9000000000000004</v>
      </c>
      <c r="X100" s="3">
        <v>11.020000000000003</v>
      </c>
      <c r="Y100" s="3">
        <v>3.5</v>
      </c>
      <c r="Z100" s="3">
        <v>4.28</v>
      </c>
      <c r="AA100" s="3">
        <v>14.98</v>
      </c>
      <c r="AB100" s="3">
        <v>7585894</v>
      </c>
      <c r="AC100" s="3" t="s">
        <v>2939</v>
      </c>
      <c r="AD100" s="6">
        <v>39821</v>
      </c>
      <c r="AE100" s="3" t="s">
        <v>760</v>
      </c>
      <c r="AF100" s="3" t="s">
        <v>761</v>
      </c>
      <c r="AG100" s="3" t="s">
        <v>762</v>
      </c>
      <c r="AH100" s="3" t="s">
        <v>768</v>
      </c>
      <c r="AI100" s="3">
        <v>1.25</v>
      </c>
      <c r="AJ100" s="3">
        <v>0</v>
      </c>
      <c r="AK100" s="3">
        <v>0</v>
      </c>
      <c r="AL100" s="3">
        <v>0</v>
      </c>
      <c r="AM100" s="3">
        <v>15</v>
      </c>
      <c r="AN100" s="3">
        <v>0</v>
      </c>
      <c r="AO100" s="3" t="s">
        <v>762</v>
      </c>
      <c r="AP100" s="3" t="s">
        <v>763</v>
      </c>
      <c r="AQ100" s="3" t="s">
        <v>769</v>
      </c>
      <c r="AR100" s="3" t="s">
        <v>2940</v>
      </c>
      <c r="AS100" s="3">
        <v>8.6</v>
      </c>
      <c r="AT100" s="3">
        <v>698.3</v>
      </c>
      <c r="AU100" s="3">
        <v>706.9</v>
      </c>
      <c r="AV100" s="3" t="s">
        <v>765</v>
      </c>
      <c r="AW100" s="3" t="s">
        <v>2941</v>
      </c>
      <c r="AX100" s="3">
        <v>2.7</v>
      </c>
      <c r="AY100" s="3">
        <v>695.1</v>
      </c>
      <c r="AZ100" s="3">
        <v>697.8</v>
      </c>
      <c r="BA100" s="3" t="s">
        <v>765</v>
      </c>
      <c r="BB100" s="3">
        <v>0</v>
      </c>
      <c r="BC100" s="3">
        <v>1</v>
      </c>
      <c r="BD100" s="7">
        <v>28856</v>
      </c>
      <c r="BE100" s="18">
        <f t="shared" si="3"/>
        <v>41.307780059320095</v>
      </c>
      <c r="BF100" s="3" t="s">
        <v>767</v>
      </c>
      <c r="BG100" s="7">
        <v>43185</v>
      </c>
      <c r="BH100" s="3">
        <v>301.40503345632419</v>
      </c>
      <c r="BI100" t="str">
        <f>VLOOKUP($A100,'[1]SW_Pipes 1222_soil.shp'!$AE$2:$AR$1223,10,FALSE)</f>
        <v>113665</v>
      </c>
      <c r="BJ100" t="str">
        <f>VLOOKUP($A100,'[1]SW_Pipes 1222_soil.shp'!$AE$2:$AR$1223,11,FALSE)</f>
        <v>EnB</v>
      </c>
      <c r="BK100" t="str">
        <f>VLOOKUP($A100,'[1]SW_Pipes 1222_soil.shp'!$AE$2:$AR$1223,12,FALSE)</f>
        <v>Enon sandy loam, 2 to 8 percent slopes</v>
      </c>
      <c r="BL100" t="str">
        <f>VLOOKUP($A100,'[1]SW_Pipes 1222_soil.shp'!$AE$2:$AR$1223,13,FALSE)</f>
        <v>C</v>
      </c>
      <c r="BM100">
        <f>VLOOKUP($A100,'[1]SW_Pipes 1222_soil.shp'!$AE$2:$AR$1223,14,FALSE)</f>
        <v>2</v>
      </c>
      <c r="BN100">
        <f>VLOOKUP(A100,[2]SW_Pipes1222_prec!$AE$2:$AO$1223, 11, FALSE)</f>
        <v>3.8940000000000001</v>
      </c>
    </row>
    <row r="101" spans="1:66" x14ac:dyDescent="0.25">
      <c r="A101" s="3">
        <v>27372</v>
      </c>
      <c r="B101" s="3">
        <v>11202</v>
      </c>
      <c r="C101" s="3" t="s">
        <v>319</v>
      </c>
      <c r="D101" s="3" t="s">
        <v>26</v>
      </c>
      <c r="E101" s="3" t="s">
        <v>29</v>
      </c>
      <c r="F101" s="6">
        <f>VLOOKUP(A101&amp;B101,'input_raw cmsws'!$C$2:$D$1602,2,FALSE)</f>
        <v>43943.666666666664</v>
      </c>
      <c r="G101" s="3">
        <v>6</v>
      </c>
      <c r="H101" s="3" t="s">
        <v>28</v>
      </c>
      <c r="I101" s="2">
        <f>VLOOKUP(H101,'scoring schema'!$D$4:$E$9,2,FALSE)</f>
        <v>5</v>
      </c>
      <c r="J101" s="3" t="s">
        <v>22</v>
      </c>
      <c r="K101" s="3" t="s">
        <v>22</v>
      </c>
      <c r="L101" s="3" t="s">
        <v>30</v>
      </c>
      <c r="M101" s="2">
        <f>VLOOKUP(L101,'scoring schema 2'!$E$18:$F$29,2,FALSE)</f>
        <v>6</v>
      </c>
      <c r="N101" s="3"/>
      <c r="O101" s="2">
        <f>VLOOKUP(N101,'scoring schema 2'!$E$8:$F$13,2, FALSE)</f>
        <v>2</v>
      </c>
      <c r="P101" s="3">
        <v>0</v>
      </c>
      <c r="Q101" s="3">
        <v>3.05</v>
      </c>
      <c r="R101" s="3">
        <v>4.7</v>
      </c>
      <c r="S101" s="3">
        <v>14.334999999999999</v>
      </c>
      <c r="T101" s="3">
        <v>1</v>
      </c>
      <c r="U101" s="3">
        <v>0</v>
      </c>
      <c r="V101" s="3">
        <v>3.8000000000000007</v>
      </c>
      <c r="W101" s="3">
        <v>2.9000000000000004</v>
      </c>
      <c r="X101" s="3">
        <v>11.020000000000003</v>
      </c>
      <c r="Y101" s="3">
        <v>3.5</v>
      </c>
      <c r="Z101" s="3">
        <v>3.62</v>
      </c>
      <c r="AA101" s="3">
        <v>12.67</v>
      </c>
      <c r="AB101" s="3">
        <v>7570487</v>
      </c>
      <c r="AC101" s="3" t="s">
        <v>2625</v>
      </c>
      <c r="AD101" s="6">
        <v>39822</v>
      </c>
      <c r="AE101" s="3" t="s">
        <v>760</v>
      </c>
      <c r="AF101" s="3" t="s">
        <v>761</v>
      </c>
      <c r="AG101" s="3" t="s">
        <v>762</v>
      </c>
      <c r="AH101" s="3" t="s">
        <v>768</v>
      </c>
      <c r="AI101" s="3">
        <v>2</v>
      </c>
      <c r="AJ101" s="3">
        <v>0</v>
      </c>
      <c r="AK101" s="3">
        <v>0</v>
      </c>
      <c r="AL101" s="3">
        <v>0</v>
      </c>
      <c r="AM101" s="3">
        <v>24</v>
      </c>
      <c r="AN101" s="3">
        <v>0</v>
      </c>
      <c r="AO101" s="3" t="s">
        <v>762</v>
      </c>
      <c r="AP101" s="3" t="s">
        <v>902</v>
      </c>
      <c r="AQ101" s="3" t="s">
        <v>905</v>
      </c>
      <c r="AR101" s="3" t="s">
        <v>2626</v>
      </c>
      <c r="AS101" s="3">
        <v>0</v>
      </c>
      <c r="AT101" s="3">
        <v>0</v>
      </c>
      <c r="AU101" s="3">
        <v>751</v>
      </c>
      <c r="AV101" s="3" t="s">
        <v>772</v>
      </c>
      <c r="AW101" s="3" t="s">
        <v>2627</v>
      </c>
      <c r="AX101" s="3">
        <v>2.5</v>
      </c>
      <c r="AY101" s="3">
        <v>746.5</v>
      </c>
      <c r="AZ101" s="3">
        <v>749</v>
      </c>
      <c r="BA101" s="3" t="s">
        <v>772</v>
      </c>
      <c r="BB101" s="3">
        <v>0</v>
      </c>
      <c r="BC101" s="3">
        <v>1</v>
      </c>
      <c r="BD101" s="7">
        <v>37257</v>
      </c>
      <c r="BE101" s="18">
        <f t="shared" si="3"/>
        <v>18.307095596623309</v>
      </c>
      <c r="BF101" s="3" t="s">
        <v>767</v>
      </c>
      <c r="BG101" s="7">
        <v>44243</v>
      </c>
      <c r="BH101" s="3">
        <v>17.45271890306902</v>
      </c>
      <c r="BI101" t="str">
        <f>VLOOKUP($A101,'[1]SW_Pipes 1222_soil.shp'!$AE$2:$AR$1223,10,FALSE)</f>
        <v>113688</v>
      </c>
      <c r="BJ101" t="str">
        <f>VLOOKUP($A101,'[1]SW_Pipes 1222_soil.shp'!$AE$2:$AR$1223,11,FALSE)</f>
        <v>Ur</v>
      </c>
      <c r="BK101" t="str">
        <f>VLOOKUP($A101,'[1]SW_Pipes 1222_soil.shp'!$AE$2:$AR$1223,12,FALSE)</f>
        <v>Urban land</v>
      </c>
      <c r="BL101" t="str">
        <f>VLOOKUP($A101,'[1]SW_Pipes 1222_soil.shp'!$AE$2:$AR$1223,13,FALSE)</f>
        <v>N/A</v>
      </c>
      <c r="BM101">
        <f>VLOOKUP($A101,'[1]SW_Pipes 1222_soil.shp'!$AE$2:$AR$1223,14,FALSE)</f>
        <v>4</v>
      </c>
      <c r="BN101">
        <f>VLOOKUP(A101,[2]SW_Pipes1222_prec!$AE$2:$AO$1223, 11, FALSE)</f>
        <v>3.7559999999999998</v>
      </c>
    </row>
    <row r="102" spans="1:66" x14ac:dyDescent="0.25">
      <c r="A102" s="2">
        <v>27374</v>
      </c>
      <c r="B102" s="2">
        <v>11202</v>
      </c>
      <c r="C102" s="2" t="s">
        <v>319</v>
      </c>
      <c r="D102" s="2" t="s">
        <v>21</v>
      </c>
      <c r="E102" s="2" t="s">
        <v>29</v>
      </c>
      <c r="F102" s="6">
        <f>VLOOKUP(A102&amp;B102,'input_raw cmsws'!$C$2:$D$1602,2,FALSE)</f>
        <v>43943.666666666664</v>
      </c>
      <c r="G102" s="2">
        <v>8.5</v>
      </c>
      <c r="H102" s="2" t="s">
        <v>28</v>
      </c>
      <c r="I102" s="2">
        <f>VLOOKUP(H102,'scoring schema'!$D$4:$E$9,2,FALSE)</f>
        <v>5</v>
      </c>
      <c r="J102" s="2" t="s">
        <v>22</v>
      </c>
      <c r="K102" s="2" t="s">
        <v>22</v>
      </c>
      <c r="L102" s="2" t="s">
        <v>37</v>
      </c>
      <c r="M102" s="2">
        <f>VLOOKUP(L102,'scoring schema 2'!$E$18:$F$29,2,FALSE)</f>
        <v>8</v>
      </c>
      <c r="N102" s="2" t="s">
        <v>33</v>
      </c>
      <c r="O102" s="2">
        <f>VLOOKUP(N102,'scoring schema 2'!$E$8:$F$13,2, FALSE)</f>
        <v>0</v>
      </c>
      <c r="P102" s="2">
        <v>10</v>
      </c>
      <c r="Q102" s="2">
        <v>1.75</v>
      </c>
      <c r="R102" s="2">
        <v>7.5</v>
      </c>
      <c r="S102" s="2">
        <v>13.125</v>
      </c>
      <c r="T102" s="2">
        <v>1</v>
      </c>
      <c r="U102" s="2">
        <v>0</v>
      </c>
      <c r="V102" s="2">
        <v>1.4000000000000001</v>
      </c>
      <c r="W102" s="2">
        <v>2.4000000000000004</v>
      </c>
      <c r="X102" s="2">
        <v>3.3600000000000008</v>
      </c>
      <c r="Y102" s="2">
        <v>1.54</v>
      </c>
      <c r="Z102" s="2">
        <v>4.4400000000000004</v>
      </c>
      <c r="AA102" s="2">
        <v>6.837600000000001</v>
      </c>
      <c r="AB102" s="2">
        <v>7690629</v>
      </c>
      <c r="AC102" s="2" t="s">
        <v>1754</v>
      </c>
      <c r="AD102" s="6">
        <v>39823</v>
      </c>
      <c r="AE102" s="2" t="s">
        <v>760</v>
      </c>
      <c r="AF102" s="2" t="s">
        <v>761</v>
      </c>
      <c r="AG102" s="2" t="s">
        <v>839</v>
      </c>
      <c r="AH102" s="2" t="s">
        <v>768</v>
      </c>
      <c r="AI102" s="2">
        <v>5</v>
      </c>
      <c r="AJ102" s="2">
        <v>0</v>
      </c>
      <c r="AK102" s="2">
        <v>0</v>
      </c>
      <c r="AL102" s="2">
        <v>0</v>
      </c>
      <c r="AM102" s="2">
        <v>60</v>
      </c>
      <c r="AN102" s="2">
        <v>0</v>
      </c>
      <c r="AO102" s="2" t="s">
        <v>762</v>
      </c>
      <c r="AP102" s="2" t="s">
        <v>763</v>
      </c>
      <c r="AQ102" s="2" t="s">
        <v>769</v>
      </c>
      <c r="AR102" s="2" t="s">
        <v>1755</v>
      </c>
      <c r="AS102" s="2">
        <v>0</v>
      </c>
      <c r="AT102" s="2">
        <v>788.7</v>
      </c>
      <c r="AU102" s="2">
        <v>788.7</v>
      </c>
      <c r="AV102" s="2" t="s">
        <v>765</v>
      </c>
      <c r="AW102" s="2" t="s">
        <v>1756</v>
      </c>
      <c r="AX102" s="2">
        <v>0</v>
      </c>
      <c r="AY102" s="2">
        <v>788.2</v>
      </c>
      <c r="AZ102" s="2">
        <v>788.2</v>
      </c>
      <c r="BA102" s="2" t="s">
        <v>765</v>
      </c>
      <c r="BB102" s="2">
        <v>0</v>
      </c>
      <c r="BC102" s="2">
        <v>1</v>
      </c>
      <c r="BD102" s="6">
        <v>35970</v>
      </c>
      <c r="BE102" s="18">
        <f t="shared" si="3"/>
        <v>21.830709559662324</v>
      </c>
      <c r="BF102" s="2" t="s">
        <v>767</v>
      </c>
      <c r="BG102" s="6">
        <v>43185</v>
      </c>
      <c r="BH102" s="2">
        <v>101.4416215390562</v>
      </c>
      <c r="BI102" t="str">
        <f>VLOOKUP($A102,'[1]SW_Pipes 1222_soil.shp'!$AE$2:$AR$1223,10,FALSE)</f>
        <v>113693</v>
      </c>
      <c r="BJ102" t="str">
        <f>VLOOKUP($A102,'[1]SW_Pipes 1222_soil.shp'!$AE$2:$AR$1223,11,FALSE)</f>
        <v>WkD</v>
      </c>
      <c r="BK102" t="str">
        <f>VLOOKUP($A102,'[1]SW_Pipes 1222_soil.shp'!$AE$2:$AR$1223,12,FALSE)</f>
        <v>Wilkes loam, 8 to 15 percent slopes</v>
      </c>
      <c r="BL102" t="str">
        <f>VLOOKUP($A102,'[1]SW_Pipes 1222_soil.shp'!$AE$2:$AR$1223,13,FALSE)</f>
        <v>D</v>
      </c>
      <c r="BM102">
        <f>VLOOKUP($A102,'[1]SW_Pipes 1222_soil.shp'!$AE$2:$AR$1223,14,FALSE)</f>
        <v>4</v>
      </c>
      <c r="BN102">
        <f>VLOOKUP(A102,[2]SW_Pipes1222_prec!$AE$2:$AO$1223, 11, FALSE)</f>
        <v>3.7690000000000001</v>
      </c>
    </row>
    <row r="103" spans="1:66" x14ac:dyDescent="0.25">
      <c r="A103" s="3">
        <v>27397</v>
      </c>
      <c r="B103" s="3">
        <v>24776</v>
      </c>
      <c r="C103" s="3" t="s">
        <v>544</v>
      </c>
      <c r="D103" s="3" t="s">
        <v>26</v>
      </c>
      <c r="E103" s="3" t="s">
        <v>29</v>
      </c>
      <c r="F103" s="6">
        <f>VLOOKUP(A103&amp;B103,'input_raw cmsws'!$C$2:$D$1602,2,FALSE)</f>
        <v>44532.708333333336</v>
      </c>
      <c r="G103" s="3">
        <v>8.6</v>
      </c>
      <c r="H103" s="3"/>
      <c r="I103" s="2">
        <v>0</v>
      </c>
      <c r="J103" s="3"/>
      <c r="K103" s="3" t="s">
        <v>22</v>
      </c>
      <c r="L103" s="3"/>
      <c r="M103" s="2">
        <f>VLOOKUP(L103,'scoring schema 2'!$E$18:$F$29,2,FALSE)</f>
        <v>0</v>
      </c>
      <c r="N103" s="3"/>
      <c r="O103" s="2">
        <f>VLOOKUP(N103,'scoring schema 2'!$E$8:$F$13,2, FALSE)</f>
        <v>2</v>
      </c>
      <c r="P103" s="3">
        <v>0</v>
      </c>
      <c r="Q103" s="3">
        <v>1.3</v>
      </c>
      <c r="R103" s="3">
        <v>1.8</v>
      </c>
      <c r="S103" s="3">
        <v>2.3400000000000003</v>
      </c>
      <c r="T103" s="3">
        <v>1</v>
      </c>
      <c r="U103" s="3">
        <v>0</v>
      </c>
      <c r="V103" s="3">
        <v>8.6</v>
      </c>
      <c r="W103" s="3">
        <v>2.7</v>
      </c>
      <c r="X103" s="3">
        <v>23.22</v>
      </c>
      <c r="Y103" s="3">
        <v>5.68</v>
      </c>
      <c r="Z103" s="3">
        <v>2.3400000000000003</v>
      </c>
      <c r="AA103" s="3">
        <v>13.291200000000002</v>
      </c>
      <c r="AB103" s="3">
        <v>7556993</v>
      </c>
      <c r="AC103" s="3" t="s">
        <v>2708</v>
      </c>
      <c r="AD103" s="6">
        <v>39824</v>
      </c>
      <c r="AE103" s="3" t="s">
        <v>760</v>
      </c>
      <c r="AF103" s="3" t="s">
        <v>761</v>
      </c>
      <c r="AG103" s="3" t="s">
        <v>762</v>
      </c>
      <c r="AH103" s="3" t="s">
        <v>768</v>
      </c>
      <c r="AI103" s="3">
        <v>2</v>
      </c>
      <c r="AJ103" s="3">
        <v>0</v>
      </c>
      <c r="AK103" s="3">
        <v>0</v>
      </c>
      <c r="AL103" s="3">
        <v>0</v>
      </c>
      <c r="AM103" s="3">
        <v>24</v>
      </c>
      <c r="AN103" s="3">
        <v>0</v>
      </c>
      <c r="AO103" s="3" t="s">
        <v>762</v>
      </c>
      <c r="AP103" s="3" t="s">
        <v>763</v>
      </c>
      <c r="AQ103" s="3" t="s">
        <v>769</v>
      </c>
      <c r="AR103" s="3" t="s">
        <v>2709</v>
      </c>
      <c r="AS103" s="3">
        <v>5.92</v>
      </c>
      <c r="AT103" s="3">
        <v>747.4</v>
      </c>
      <c r="AU103" s="3">
        <v>753.32</v>
      </c>
      <c r="AV103" s="3" t="s">
        <v>765</v>
      </c>
      <c r="AW103" s="3" t="s">
        <v>2710</v>
      </c>
      <c r="AX103" s="3">
        <v>5.25</v>
      </c>
      <c r="AY103" s="3">
        <v>742.75</v>
      </c>
      <c r="AZ103" s="3">
        <v>748</v>
      </c>
      <c r="BA103" s="3" t="s">
        <v>765</v>
      </c>
      <c r="BB103" s="3">
        <v>0</v>
      </c>
      <c r="BC103" s="3">
        <v>1</v>
      </c>
      <c r="BD103" s="7">
        <v>33419</v>
      </c>
      <c r="BE103" s="18">
        <f t="shared" si="3"/>
        <v>30.427675108373268</v>
      </c>
      <c r="BF103" s="3" t="s">
        <v>767</v>
      </c>
      <c r="BG103" s="7">
        <v>43185</v>
      </c>
      <c r="BH103" s="3">
        <v>229.82699195632969</v>
      </c>
      <c r="BI103" t="str">
        <f>VLOOKUP($A103,'[1]SW_Pipes 1222_soil.shp'!$AE$2:$AR$1223,10,FALSE)</f>
        <v>113659</v>
      </c>
      <c r="BJ103" t="str">
        <f>VLOOKUP($A103,'[1]SW_Pipes 1222_soil.shp'!$AE$2:$AR$1223,11,FALSE)</f>
        <v>CeD2</v>
      </c>
      <c r="BK103" t="str">
        <f>VLOOKUP($A103,'[1]SW_Pipes 1222_soil.shp'!$AE$2:$AR$1223,12,FALSE)</f>
        <v>Cecil sandy clay loam, 8 to 15 percent slopes, eroded</v>
      </c>
      <c r="BL103" t="str">
        <f>VLOOKUP($A103,'[1]SW_Pipes 1222_soil.shp'!$AE$2:$AR$1223,13,FALSE)</f>
        <v>B</v>
      </c>
      <c r="BM103">
        <f>VLOOKUP($A103,'[1]SW_Pipes 1222_soil.shp'!$AE$2:$AR$1223,14,FALSE)</f>
        <v>1</v>
      </c>
      <c r="BN103">
        <f>VLOOKUP(A103,[2]SW_Pipes1222_prec!$AE$2:$AO$1223, 11, FALSE)</f>
        <v>3.77</v>
      </c>
    </row>
    <row r="104" spans="1:66" x14ac:dyDescent="0.25">
      <c r="A104" s="3">
        <v>27780</v>
      </c>
      <c r="B104" s="3">
        <v>23752</v>
      </c>
      <c r="C104" s="3" t="s">
        <v>597</v>
      </c>
      <c r="D104" s="3" t="s">
        <v>80</v>
      </c>
      <c r="E104" s="3" t="s">
        <v>29</v>
      </c>
      <c r="F104" s="6">
        <f>VLOOKUP(A104&amp;B104,'input_raw cmsws'!$C$2:$D$1602,2,FALSE)</f>
        <v>44420.666666666664</v>
      </c>
      <c r="G104" s="3">
        <v>5</v>
      </c>
      <c r="H104" s="3"/>
      <c r="I104" s="2">
        <v>0</v>
      </c>
      <c r="J104" s="3"/>
      <c r="K104" s="3" t="s">
        <v>22</v>
      </c>
      <c r="L104" s="3"/>
      <c r="M104" s="2">
        <f>VLOOKUP(L104,'scoring schema 2'!$E$18:$F$29,2,FALSE)</f>
        <v>0</v>
      </c>
      <c r="N104" s="3"/>
      <c r="O104" s="2">
        <f>VLOOKUP(N104,'scoring schema 2'!$E$8:$F$13,2, FALSE)</f>
        <v>2</v>
      </c>
      <c r="P104" s="3">
        <v>0</v>
      </c>
      <c r="Q104" s="3">
        <v>1.3</v>
      </c>
      <c r="R104" s="3">
        <v>2.6</v>
      </c>
      <c r="S104" s="3">
        <v>3.3800000000000003</v>
      </c>
      <c r="T104" s="3">
        <v>1</v>
      </c>
      <c r="U104" s="3">
        <v>10</v>
      </c>
      <c r="V104" s="3">
        <v>5</v>
      </c>
      <c r="W104" s="3">
        <v>5.9</v>
      </c>
      <c r="X104" s="3">
        <v>29.5</v>
      </c>
      <c r="Y104" s="3">
        <v>3.52</v>
      </c>
      <c r="Z104" s="3">
        <v>4.58</v>
      </c>
      <c r="AA104" s="3">
        <v>16.121600000000001</v>
      </c>
      <c r="AB104" s="3">
        <v>7723991</v>
      </c>
      <c r="AC104" s="3" t="s">
        <v>3001</v>
      </c>
      <c r="AD104" s="6">
        <v>39825</v>
      </c>
      <c r="AE104" s="3" t="s">
        <v>760</v>
      </c>
      <c r="AF104" s="3" t="s">
        <v>761</v>
      </c>
      <c r="AG104" s="3" t="s">
        <v>762</v>
      </c>
      <c r="AH104" s="3" t="s">
        <v>768</v>
      </c>
      <c r="AI104" s="3">
        <v>1.5</v>
      </c>
      <c r="AJ104" s="3">
        <v>0</v>
      </c>
      <c r="AK104" s="3">
        <v>0</v>
      </c>
      <c r="AL104" s="3">
        <v>0</v>
      </c>
      <c r="AM104" s="3">
        <v>18</v>
      </c>
      <c r="AN104" s="3">
        <v>0</v>
      </c>
      <c r="AO104" s="3" t="s">
        <v>762</v>
      </c>
      <c r="AP104" s="3" t="s">
        <v>763</v>
      </c>
      <c r="AQ104" s="3" t="s">
        <v>769</v>
      </c>
      <c r="AR104" s="3" t="s">
        <v>3002</v>
      </c>
      <c r="AS104" s="3">
        <v>3.2</v>
      </c>
      <c r="AT104" s="3">
        <v>693.8</v>
      </c>
      <c r="AU104" s="3">
        <v>697</v>
      </c>
      <c r="AV104" s="3" t="s">
        <v>765</v>
      </c>
      <c r="AW104" s="3" t="s">
        <v>3003</v>
      </c>
      <c r="AX104" s="3">
        <v>7.3</v>
      </c>
      <c r="AY104" s="3">
        <v>692.3</v>
      </c>
      <c r="AZ104" s="3">
        <v>699.6</v>
      </c>
      <c r="BA104" s="3" t="s">
        <v>765</v>
      </c>
      <c r="BB104" s="3">
        <v>0</v>
      </c>
      <c r="BC104" s="3">
        <v>1</v>
      </c>
      <c r="BD104" s="7">
        <v>28856</v>
      </c>
      <c r="BE104" s="18">
        <f t="shared" si="3"/>
        <v>42.613734884782104</v>
      </c>
      <c r="BF104" s="3" t="s">
        <v>767</v>
      </c>
      <c r="BG104" s="7">
        <v>43185</v>
      </c>
      <c r="BH104" s="3">
        <v>168.3067909080855</v>
      </c>
      <c r="BI104" t="str">
        <f>VLOOKUP($A104,'[1]SW_Pipes 1222_soil.shp'!$AE$2:$AR$1223,10,FALSE)</f>
        <v>113665</v>
      </c>
      <c r="BJ104" t="str">
        <f>VLOOKUP($A104,'[1]SW_Pipes 1222_soil.shp'!$AE$2:$AR$1223,11,FALSE)</f>
        <v>EnB</v>
      </c>
      <c r="BK104" t="str">
        <f>VLOOKUP($A104,'[1]SW_Pipes 1222_soil.shp'!$AE$2:$AR$1223,12,FALSE)</f>
        <v>Enon sandy loam, 2 to 8 percent slopes</v>
      </c>
      <c r="BL104" t="str">
        <f>VLOOKUP($A104,'[1]SW_Pipes 1222_soil.shp'!$AE$2:$AR$1223,13,FALSE)</f>
        <v>C</v>
      </c>
      <c r="BM104">
        <f>VLOOKUP($A104,'[1]SW_Pipes 1222_soil.shp'!$AE$2:$AR$1223,14,FALSE)</f>
        <v>2</v>
      </c>
      <c r="BN104">
        <f>VLOOKUP(A104,[2]SW_Pipes1222_prec!$AE$2:$AO$1223, 11, FALSE)</f>
        <v>3.8940000000000001</v>
      </c>
    </row>
    <row r="105" spans="1:66" x14ac:dyDescent="0.25">
      <c r="A105" s="2">
        <v>28768</v>
      </c>
      <c r="B105" s="2">
        <v>22975</v>
      </c>
      <c r="C105" s="2" t="s">
        <v>554</v>
      </c>
      <c r="D105" s="2" t="s">
        <v>80</v>
      </c>
      <c r="E105" s="2" t="s">
        <v>29</v>
      </c>
      <c r="F105" s="6">
        <f>VLOOKUP(A105&amp;B105,'input_raw cmsws'!$C$2:$D$1602,2,FALSE)</f>
        <v>44350.666666666664</v>
      </c>
      <c r="G105" s="2">
        <v>5</v>
      </c>
      <c r="H105" s="2"/>
      <c r="I105" s="2">
        <v>0</v>
      </c>
      <c r="J105" s="2" t="s">
        <v>22</v>
      </c>
      <c r="K105" s="2" t="s">
        <v>22</v>
      </c>
      <c r="L105" s="2"/>
      <c r="M105" s="2">
        <f>VLOOKUP(L105,'scoring schema 2'!$E$18:$F$29,2,FALSE)</f>
        <v>0</v>
      </c>
      <c r="N105" s="2" t="s">
        <v>35</v>
      </c>
      <c r="O105" s="2">
        <f>VLOOKUP(N105,'scoring schema 2'!$E$8:$F$13,2, FALSE)</f>
        <v>2</v>
      </c>
      <c r="P105" s="2">
        <v>0</v>
      </c>
      <c r="Q105" s="2">
        <v>1.3</v>
      </c>
      <c r="R105" s="2">
        <v>2.6</v>
      </c>
      <c r="S105" s="2">
        <v>3.3800000000000003</v>
      </c>
      <c r="T105" s="2">
        <v>1</v>
      </c>
      <c r="U105" s="2">
        <v>0</v>
      </c>
      <c r="V105" s="2">
        <v>6.6000000000000005</v>
      </c>
      <c r="W105" s="2">
        <v>3.5</v>
      </c>
      <c r="X105" s="2">
        <v>23.1</v>
      </c>
      <c r="Y105" s="2">
        <v>4.4800000000000004</v>
      </c>
      <c r="Z105" s="2">
        <v>3.14</v>
      </c>
      <c r="AA105" s="2">
        <v>14.067200000000001</v>
      </c>
      <c r="AB105" s="2">
        <v>7585551</v>
      </c>
      <c r="AC105" s="2" t="s">
        <v>2778</v>
      </c>
      <c r="AD105" s="6">
        <v>39826</v>
      </c>
      <c r="AE105" s="2" t="s">
        <v>760</v>
      </c>
      <c r="AF105" s="2" t="s">
        <v>761</v>
      </c>
      <c r="AG105" s="2" t="s">
        <v>762</v>
      </c>
      <c r="AH105" s="2" t="s">
        <v>768</v>
      </c>
      <c r="AI105" s="2">
        <v>1.25</v>
      </c>
      <c r="AJ105" s="2">
        <v>0</v>
      </c>
      <c r="AK105" s="2">
        <v>0</v>
      </c>
      <c r="AL105" s="2">
        <v>0</v>
      </c>
      <c r="AM105" s="2">
        <v>15</v>
      </c>
      <c r="AN105" s="2">
        <v>0</v>
      </c>
      <c r="AO105" s="2" t="s">
        <v>762</v>
      </c>
      <c r="AP105" s="2" t="s">
        <v>763</v>
      </c>
      <c r="AQ105" s="2" t="s">
        <v>769</v>
      </c>
      <c r="AR105" s="2" t="s">
        <v>2779</v>
      </c>
      <c r="AS105" s="2">
        <v>4</v>
      </c>
      <c r="AT105" s="2">
        <v>705</v>
      </c>
      <c r="AU105" s="2">
        <v>709</v>
      </c>
      <c r="AV105" s="2" t="s">
        <v>765</v>
      </c>
      <c r="AW105" s="2" t="s">
        <v>2780</v>
      </c>
      <c r="AX105" s="2">
        <v>3.2</v>
      </c>
      <c r="AY105" s="2">
        <v>703.8</v>
      </c>
      <c r="AZ105" s="2">
        <v>707</v>
      </c>
      <c r="BA105" s="2" t="s">
        <v>765</v>
      </c>
      <c r="BB105" s="2">
        <v>2.9591869999999999E-2</v>
      </c>
      <c r="BC105" s="2">
        <v>1</v>
      </c>
      <c r="BD105" s="6">
        <v>34335</v>
      </c>
      <c r="BE105" s="18">
        <f t="shared" si="3"/>
        <v>27.421400866986076</v>
      </c>
      <c r="BF105" s="2" t="s">
        <v>767</v>
      </c>
      <c r="BG105" s="6">
        <v>44411</v>
      </c>
      <c r="BH105" s="2">
        <v>40.551679601783533</v>
      </c>
      <c r="BI105" t="str">
        <f>VLOOKUP($A105,'[1]SW_Pipes 1222_soil.shp'!$AE$2:$AR$1223,10,FALSE)</f>
        <v>113658</v>
      </c>
      <c r="BJ105" t="str">
        <f>VLOOKUP($A105,'[1]SW_Pipes 1222_soil.shp'!$AE$2:$AR$1223,11,FALSE)</f>
        <v>CeB2</v>
      </c>
      <c r="BK105" t="str">
        <f>VLOOKUP($A105,'[1]SW_Pipes 1222_soil.shp'!$AE$2:$AR$1223,12,FALSE)</f>
        <v>Cecil sandy clay loam, 2 to 8 percent slopes, eroded</v>
      </c>
      <c r="BL105" t="str">
        <f>VLOOKUP($A105,'[1]SW_Pipes 1222_soil.shp'!$AE$2:$AR$1223,13,FALSE)</f>
        <v>B</v>
      </c>
      <c r="BM105">
        <f>VLOOKUP($A105,'[1]SW_Pipes 1222_soil.shp'!$AE$2:$AR$1223,14,FALSE)</f>
        <v>1</v>
      </c>
      <c r="BN105">
        <f>VLOOKUP(A105,[2]SW_Pipes1222_prec!$AE$2:$AO$1223, 11, FALSE)</f>
        <v>3.754</v>
      </c>
    </row>
    <row r="106" spans="1:66" x14ac:dyDescent="0.25">
      <c r="A106" s="3">
        <v>28951</v>
      </c>
      <c r="B106" s="3">
        <v>20961</v>
      </c>
      <c r="C106" s="3" t="s">
        <v>627</v>
      </c>
      <c r="D106" s="3" t="s">
        <v>80</v>
      </c>
      <c r="E106" s="3" t="s">
        <v>29</v>
      </c>
      <c r="F106" s="6">
        <f>VLOOKUP(A106&amp;B106,'input_raw cmsws'!$C$2:$D$1602,2,FALSE)</f>
        <v>44169.708333333336</v>
      </c>
      <c r="G106" s="3">
        <v>4</v>
      </c>
      <c r="H106" s="3"/>
      <c r="I106" s="2">
        <v>0</v>
      </c>
      <c r="J106" s="3" t="s">
        <v>22</v>
      </c>
      <c r="K106" s="3" t="s">
        <v>22</v>
      </c>
      <c r="L106" s="3" t="s">
        <v>24</v>
      </c>
      <c r="M106" s="2">
        <f>VLOOKUP(L106,'scoring schema 2'!$E$18:$F$29,2,FALSE)</f>
        <v>0</v>
      </c>
      <c r="N106" s="3"/>
      <c r="O106" s="2">
        <f>VLOOKUP(N106,'scoring schema 2'!$E$8:$F$13,2, FALSE)</f>
        <v>2</v>
      </c>
      <c r="P106" s="3">
        <v>0</v>
      </c>
      <c r="Q106" s="3">
        <v>1.3</v>
      </c>
      <c r="R106" s="3">
        <v>2.6</v>
      </c>
      <c r="S106" s="3">
        <v>3.3800000000000003</v>
      </c>
      <c r="T106" s="3">
        <v>1</v>
      </c>
      <c r="U106" s="3">
        <v>10</v>
      </c>
      <c r="V106" s="3">
        <v>6.6000000000000005</v>
      </c>
      <c r="W106" s="3">
        <v>5</v>
      </c>
      <c r="X106" s="3">
        <v>33</v>
      </c>
      <c r="Y106" s="3">
        <v>4.4800000000000004</v>
      </c>
      <c r="Z106" s="3">
        <v>4.04</v>
      </c>
      <c r="AA106" s="3">
        <v>18.099200000000003</v>
      </c>
      <c r="AB106" s="3">
        <v>7570307</v>
      </c>
      <c r="AC106" s="3" t="s">
        <v>3179</v>
      </c>
      <c r="AD106" s="6">
        <v>39827</v>
      </c>
      <c r="AE106" s="3" t="s">
        <v>760</v>
      </c>
      <c r="AF106" s="3" t="s">
        <v>761</v>
      </c>
      <c r="AG106" s="3" t="s">
        <v>762</v>
      </c>
      <c r="AH106" s="3" t="s">
        <v>768</v>
      </c>
      <c r="AI106" s="3">
        <v>1.25</v>
      </c>
      <c r="AJ106" s="3">
        <v>0</v>
      </c>
      <c r="AK106" s="3">
        <v>0</v>
      </c>
      <c r="AL106" s="3">
        <v>0</v>
      </c>
      <c r="AM106" s="3">
        <v>15</v>
      </c>
      <c r="AN106" s="3">
        <v>0</v>
      </c>
      <c r="AO106" s="3" t="s">
        <v>762</v>
      </c>
      <c r="AP106" s="3" t="s">
        <v>763</v>
      </c>
      <c r="AQ106" s="3" t="s">
        <v>769</v>
      </c>
      <c r="AR106" s="3" t="s">
        <v>3180</v>
      </c>
      <c r="AS106" s="3">
        <v>5.5</v>
      </c>
      <c r="AT106" s="3">
        <v>668.5</v>
      </c>
      <c r="AU106" s="3">
        <v>674</v>
      </c>
      <c r="AV106" s="3" t="s">
        <v>765</v>
      </c>
      <c r="AW106" s="3" t="s">
        <v>3181</v>
      </c>
      <c r="AX106" s="3">
        <v>1.1000000000000001</v>
      </c>
      <c r="AY106" s="3">
        <v>667.9</v>
      </c>
      <c r="AZ106" s="3">
        <v>669</v>
      </c>
      <c r="BA106" s="3" t="s">
        <v>765</v>
      </c>
      <c r="BB106" s="3">
        <v>9.8872300000000003E-3</v>
      </c>
      <c r="BC106" s="3">
        <v>1</v>
      </c>
      <c r="BD106" s="7">
        <v>29701</v>
      </c>
      <c r="BE106" s="18">
        <f t="shared" si="3"/>
        <v>39.613164499201467</v>
      </c>
      <c r="BF106" s="3" t="s">
        <v>767</v>
      </c>
      <c r="BG106" s="7">
        <v>44243</v>
      </c>
      <c r="BH106" s="3">
        <v>60.684317707300877</v>
      </c>
      <c r="BI106" t="str">
        <f>VLOOKUP($A106,'[1]SW_Pipes 1222_soil.shp'!$AE$2:$AR$1223,10,FALSE)</f>
        <v>113679</v>
      </c>
      <c r="BJ106" t="str">
        <f>VLOOKUP($A106,'[1]SW_Pipes 1222_soil.shp'!$AE$2:$AR$1223,11,FALSE)</f>
        <v>MeB</v>
      </c>
      <c r="BK106" t="str">
        <f>VLOOKUP($A106,'[1]SW_Pipes 1222_soil.shp'!$AE$2:$AR$1223,12,FALSE)</f>
        <v>Mecklenburg fine sandy loam, 2 to 8 percent slopes</v>
      </c>
      <c r="BL106" t="str">
        <f>VLOOKUP($A106,'[1]SW_Pipes 1222_soil.shp'!$AE$2:$AR$1223,13,FALSE)</f>
        <v>C</v>
      </c>
      <c r="BM106">
        <f>VLOOKUP($A106,'[1]SW_Pipes 1222_soil.shp'!$AE$2:$AR$1223,14,FALSE)</f>
        <v>2</v>
      </c>
      <c r="BN106">
        <f>VLOOKUP(A106,[2]SW_Pipes1222_prec!$AE$2:$AO$1223, 11, FALSE)</f>
        <v>3.6989999999999998</v>
      </c>
    </row>
    <row r="107" spans="1:66" x14ac:dyDescent="0.25">
      <c r="A107" s="2">
        <v>29009</v>
      </c>
      <c r="B107" s="2">
        <v>23651</v>
      </c>
      <c r="C107" s="2" t="s">
        <v>132</v>
      </c>
      <c r="D107" s="2" t="s">
        <v>21</v>
      </c>
      <c r="E107" s="2" t="s">
        <v>29</v>
      </c>
      <c r="F107" s="6">
        <f>VLOOKUP(A107&amp;B107,'input_raw cmsws'!$C$2:$D$1602,2,FALSE)</f>
        <v>44410.666666666664</v>
      </c>
      <c r="G107" s="2">
        <v>4</v>
      </c>
      <c r="H107" s="2" t="s">
        <v>23</v>
      </c>
      <c r="I107" s="2">
        <f>VLOOKUP(H107,'scoring schema'!$D$4:$E$9,2,FALSE)</f>
        <v>0</v>
      </c>
      <c r="J107" s="2" t="s">
        <v>22</v>
      </c>
      <c r="K107" s="2" t="s">
        <v>22</v>
      </c>
      <c r="L107" s="2"/>
      <c r="M107" s="2">
        <f>VLOOKUP(L107,'scoring schema 2'!$E$18:$F$29,2,FALSE)</f>
        <v>0</v>
      </c>
      <c r="N107" s="2"/>
      <c r="O107" s="2">
        <f>VLOOKUP(N107,'scoring schema 2'!$E$8:$F$13,2, FALSE)</f>
        <v>2</v>
      </c>
      <c r="P107" s="2">
        <v>10</v>
      </c>
      <c r="Q107" s="2">
        <v>1.3</v>
      </c>
      <c r="R107" s="2">
        <v>2.9</v>
      </c>
      <c r="S107" s="2">
        <v>3.77</v>
      </c>
      <c r="T107" s="2">
        <v>1</v>
      </c>
      <c r="U107" s="2">
        <v>10</v>
      </c>
      <c r="V107" s="2">
        <v>7.8000000000000007</v>
      </c>
      <c r="W107" s="2">
        <v>3.8000000000000003</v>
      </c>
      <c r="X107" s="2">
        <v>29.640000000000004</v>
      </c>
      <c r="Y107" s="2">
        <v>5.2000000000000011</v>
      </c>
      <c r="Z107" s="2">
        <v>3.4400000000000004</v>
      </c>
      <c r="AA107" s="2">
        <v>17.888000000000005</v>
      </c>
      <c r="AB107" s="2">
        <v>7677843</v>
      </c>
      <c r="AC107" s="2" t="s">
        <v>3160</v>
      </c>
      <c r="AD107" s="6">
        <v>39828</v>
      </c>
      <c r="AE107" s="2" t="s">
        <v>760</v>
      </c>
      <c r="AF107" s="2" t="s">
        <v>761</v>
      </c>
      <c r="AG107" s="2" t="s">
        <v>762</v>
      </c>
      <c r="AH107" s="2" t="s">
        <v>768</v>
      </c>
      <c r="AI107" s="2">
        <v>2.5</v>
      </c>
      <c r="AJ107" s="2">
        <v>0</v>
      </c>
      <c r="AK107" s="2">
        <v>0</v>
      </c>
      <c r="AL107" s="2">
        <v>0</v>
      </c>
      <c r="AM107" s="2">
        <v>30</v>
      </c>
      <c r="AN107" s="2">
        <v>0</v>
      </c>
      <c r="AO107" s="2" t="s">
        <v>762</v>
      </c>
      <c r="AP107" s="2" t="s">
        <v>763</v>
      </c>
      <c r="AQ107" s="2" t="s">
        <v>769</v>
      </c>
      <c r="AR107" s="2" t="s">
        <v>1048</v>
      </c>
      <c r="AS107" s="2">
        <v>4</v>
      </c>
      <c r="AT107" s="2">
        <v>705</v>
      </c>
      <c r="AU107" s="2">
        <v>709</v>
      </c>
      <c r="AV107" s="2" t="s">
        <v>765</v>
      </c>
      <c r="AW107" s="2" t="s">
        <v>3161</v>
      </c>
      <c r="AX107" s="2">
        <v>4.5999999999999996</v>
      </c>
      <c r="AY107" s="2">
        <v>704.4</v>
      </c>
      <c r="AZ107" s="2">
        <v>709</v>
      </c>
      <c r="BA107" s="2" t="s">
        <v>765</v>
      </c>
      <c r="BB107" s="2">
        <v>6.3209199999999993E-2</v>
      </c>
      <c r="BC107" s="2">
        <v>1</v>
      </c>
      <c r="BD107" s="6">
        <v>23767</v>
      </c>
      <c r="BE107" s="18">
        <f t="shared" si="3"/>
        <v>56.519279032626045</v>
      </c>
      <c r="BF107" s="2" t="s">
        <v>767</v>
      </c>
      <c r="BG107" s="6">
        <v>43179</v>
      </c>
      <c r="BH107" s="2">
        <v>9.4923414646502682</v>
      </c>
      <c r="BI107" t="str">
        <f>VLOOKUP($A107,'[1]SW_Pipes 1222_soil.shp'!$AE$2:$AR$1223,10,FALSE)</f>
        <v>113672</v>
      </c>
      <c r="BJ107" t="str">
        <f>VLOOKUP($A107,'[1]SW_Pipes 1222_soil.shp'!$AE$2:$AR$1223,11,FALSE)</f>
        <v>HuB</v>
      </c>
      <c r="BK107" t="str">
        <f>VLOOKUP($A107,'[1]SW_Pipes 1222_soil.shp'!$AE$2:$AR$1223,12,FALSE)</f>
        <v>Helena-Urban land complex, 2 to 8 percent slopes</v>
      </c>
      <c r="BL107" t="str">
        <f>VLOOKUP($A107,'[1]SW_Pipes 1222_soil.shp'!$AE$2:$AR$1223,13,FALSE)</f>
        <v>C</v>
      </c>
      <c r="BM107">
        <f>VLOOKUP($A107,'[1]SW_Pipes 1222_soil.shp'!$AE$2:$AR$1223,14,FALSE)</f>
        <v>2</v>
      </c>
      <c r="BN107">
        <f>VLOOKUP(A107,[2]SW_Pipes1222_prec!$AE$2:$AO$1223, 11, FALSE)</f>
        <v>3.87</v>
      </c>
    </row>
    <row r="108" spans="1:66" x14ac:dyDescent="0.25">
      <c r="A108" s="3">
        <v>29335</v>
      </c>
      <c r="B108" s="3">
        <v>21216</v>
      </c>
      <c r="C108" s="3" t="s">
        <v>281</v>
      </c>
      <c r="D108" s="3" t="s">
        <v>21</v>
      </c>
      <c r="E108" s="3" t="s">
        <v>29</v>
      </c>
      <c r="F108" s="6">
        <f>VLOOKUP(A108&amp;B108,'input_raw cmsws'!$C$2:$D$1602,2,FALSE)</f>
        <v>44210.708333333336</v>
      </c>
      <c r="G108" s="3">
        <v>20</v>
      </c>
      <c r="H108" s="3" t="s">
        <v>23</v>
      </c>
      <c r="I108" s="2">
        <f>VLOOKUP(H108,'scoring schema'!$D$4:$E$9,2,FALSE)</f>
        <v>0</v>
      </c>
      <c r="J108" s="3" t="s">
        <v>22</v>
      </c>
      <c r="K108" s="3" t="s">
        <v>22</v>
      </c>
      <c r="L108" s="3"/>
      <c r="M108" s="2">
        <f>VLOOKUP(L108,'scoring schema 2'!$E$18:$F$29,2,FALSE)</f>
        <v>0</v>
      </c>
      <c r="N108" s="3"/>
      <c r="O108" s="2">
        <f>VLOOKUP(N108,'scoring schema 2'!$E$8:$F$13,2, FALSE)</f>
        <v>2</v>
      </c>
      <c r="P108" s="3">
        <v>10</v>
      </c>
      <c r="Q108" s="3">
        <v>1.3</v>
      </c>
      <c r="R108" s="3">
        <v>3.8</v>
      </c>
      <c r="S108" s="3">
        <v>4.9399999999999995</v>
      </c>
      <c r="T108" s="3">
        <v>1</v>
      </c>
      <c r="U108" s="3">
        <v>10</v>
      </c>
      <c r="V108" s="3">
        <v>1.4000000000000001</v>
      </c>
      <c r="W108" s="3">
        <v>4.7</v>
      </c>
      <c r="X108" s="3">
        <v>6.580000000000001</v>
      </c>
      <c r="Y108" s="3">
        <v>1.36</v>
      </c>
      <c r="Z108" s="3">
        <v>4.34</v>
      </c>
      <c r="AA108" s="3">
        <v>5.9024000000000001</v>
      </c>
      <c r="AB108" s="3">
        <v>7706483</v>
      </c>
      <c r="AC108" s="3" t="s">
        <v>1599</v>
      </c>
      <c r="AD108" s="6">
        <v>39829</v>
      </c>
      <c r="AE108" s="3" t="s">
        <v>760</v>
      </c>
      <c r="AF108" s="3" t="s">
        <v>761</v>
      </c>
      <c r="AG108" s="3" t="s">
        <v>762</v>
      </c>
      <c r="AH108" s="3" t="s">
        <v>768</v>
      </c>
      <c r="AI108" s="3">
        <v>3</v>
      </c>
      <c r="AJ108" s="3">
        <v>0</v>
      </c>
      <c r="AK108" s="3">
        <v>0</v>
      </c>
      <c r="AL108" s="3">
        <v>0</v>
      </c>
      <c r="AM108" s="3">
        <v>36</v>
      </c>
      <c r="AN108" s="3">
        <v>0</v>
      </c>
      <c r="AO108" s="3" t="s">
        <v>762</v>
      </c>
      <c r="AP108" s="3" t="s">
        <v>778</v>
      </c>
      <c r="AQ108" s="3" t="s">
        <v>781</v>
      </c>
      <c r="AR108" s="3" t="s">
        <v>1600</v>
      </c>
      <c r="AS108" s="3">
        <v>19.100000000000001</v>
      </c>
      <c r="AT108" s="3">
        <v>736.9</v>
      </c>
      <c r="AU108" s="3">
        <v>756</v>
      </c>
      <c r="AV108" s="3" t="s">
        <v>765</v>
      </c>
      <c r="AW108" s="3" t="s">
        <v>1601</v>
      </c>
      <c r="AX108" s="3">
        <v>18.5</v>
      </c>
      <c r="AY108" s="3">
        <v>736.5</v>
      </c>
      <c r="AZ108" s="3">
        <v>755</v>
      </c>
      <c r="BA108" s="3" t="s">
        <v>765</v>
      </c>
      <c r="BB108" s="3">
        <v>3.4112299999999999E-3</v>
      </c>
      <c r="BC108" s="3">
        <v>1</v>
      </c>
      <c r="BD108" s="7">
        <v>36161</v>
      </c>
      <c r="BE108" s="18">
        <f t="shared" si="3"/>
        <v>22.038900296600509</v>
      </c>
      <c r="BF108" s="3" t="s">
        <v>767</v>
      </c>
      <c r="BG108" s="7">
        <v>44243</v>
      </c>
      <c r="BH108" s="3">
        <v>117.2596942993751</v>
      </c>
      <c r="BI108" t="str">
        <f>VLOOKUP($A108,'[1]SW_Pipes 1222_soil.shp'!$AE$2:$AR$1223,10,FALSE)</f>
        <v>113688</v>
      </c>
      <c r="BJ108" t="str">
        <f>VLOOKUP($A108,'[1]SW_Pipes 1222_soil.shp'!$AE$2:$AR$1223,11,FALSE)</f>
        <v>Ur</v>
      </c>
      <c r="BK108" t="str">
        <f>VLOOKUP($A108,'[1]SW_Pipes 1222_soil.shp'!$AE$2:$AR$1223,12,FALSE)</f>
        <v>Urban land</v>
      </c>
      <c r="BL108" t="str">
        <f>VLOOKUP($A108,'[1]SW_Pipes 1222_soil.shp'!$AE$2:$AR$1223,13,FALSE)</f>
        <v>N/A</v>
      </c>
      <c r="BM108">
        <f>VLOOKUP($A108,'[1]SW_Pipes 1222_soil.shp'!$AE$2:$AR$1223,14,FALSE)</f>
        <v>4</v>
      </c>
      <c r="BN108">
        <f>VLOOKUP(A108,[2]SW_Pipes1222_prec!$AE$2:$AO$1223, 11, FALSE)</f>
        <v>3.754</v>
      </c>
    </row>
    <row r="109" spans="1:66" x14ac:dyDescent="0.25">
      <c r="A109" s="2">
        <v>29336</v>
      </c>
      <c r="B109" s="2">
        <v>24595</v>
      </c>
      <c r="C109" s="2" t="s">
        <v>602</v>
      </c>
      <c r="D109" s="2" t="s">
        <v>21</v>
      </c>
      <c r="E109" s="2" t="s">
        <v>29</v>
      </c>
      <c r="F109" s="6">
        <f>VLOOKUP(A109&amp;B109,'input_raw cmsws'!$C$2:$D$1602,2,FALSE)</f>
        <v>44497.708333333336</v>
      </c>
      <c r="G109" s="2">
        <v>7</v>
      </c>
      <c r="H109" s="2" t="s">
        <v>23</v>
      </c>
      <c r="I109" s="2">
        <f>VLOOKUP(H109,'scoring schema'!$D$4:$E$9,2,FALSE)</f>
        <v>0</v>
      </c>
      <c r="J109" s="2" t="s">
        <v>22</v>
      </c>
      <c r="K109" s="2" t="s">
        <v>22</v>
      </c>
      <c r="L109" s="2" t="s">
        <v>30</v>
      </c>
      <c r="M109" s="2">
        <f>VLOOKUP(L109,'scoring schema 2'!$E$18:$F$29,2,FALSE)</f>
        <v>6</v>
      </c>
      <c r="N109" s="2" t="s">
        <v>40</v>
      </c>
      <c r="O109" s="2">
        <f>VLOOKUP(N109,'scoring schema 2'!$E$8:$F$13,2, FALSE)</f>
        <v>8</v>
      </c>
      <c r="P109" s="2">
        <v>10</v>
      </c>
      <c r="Q109" s="2">
        <v>5.2</v>
      </c>
      <c r="R109" s="2">
        <v>6.2</v>
      </c>
      <c r="S109" s="2">
        <v>32.24</v>
      </c>
      <c r="T109" s="2">
        <v>1</v>
      </c>
      <c r="U109" s="2">
        <v>10</v>
      </c>
      <c r="V109" s="2">
        <v>6.8000000000000007</v>
      </c>
      <c r="W109" s="2">
        <v>6.2</v>
      </c>
      <c r="X109" s="2">
        <v>42.160000000000004</v>
      </c>
      <c r="Y109" s="2">
        <v>6.16</v>
      </c>
      <c r="Z109" s="2">
        <v>6.2</v>
      </c>
      <c r="AA109" s="2">
        <v>38.192</v>
      </c>
      <c r="AB109" s="2">
        <v>7570133</v>
      </c>
      <c r="AC109" s="2" t="s">
        <v>4002</v>
      </c>
      <c r="AD109" s="6">
        <v>39830</v>
      </c>
      <c r="AE109" s="2" t="s">
        <v>760</v>
      </c>
      <c r="AF109" s="2" t="s">
        <v>761</v>
      </c>
      <c r="AG109" s="2" t="s">
        <v>839</v>
      </c>
      <c r="AH109" s="2" t="s">
        <v>768</v>
      </c>
      <c r="AI109" s="2">
        <v>5</v>
      </c>
      <c r="AJ109" s="2">
        <v>0</v>
      </c>
      <c r="AK109" s="2">
        <v>0</v>
      </c>
      <c r="AL109" s="2">
        <v>0</v>
      </c>
      <c r="AM109" s="2">
        <v>60</v>
      </c>
      <c r="AN109" s="2">
        <v>0</v>
      </c>
      <c r="AO109" s="2" t="s">
        <v>762</v>
      </c>
      <c r="AP109" s="2" t="s">
        <v>763</v>
      </c>
      <c r="AQ109" s="2" t="s">
        <v>769</v>
      </c>
      <c r="AR109" s="2" t="s">
        <v>4003</v>
      </c>
      <c r="AS109" s="2">
        <v>6</v>
      </c>
      <c r="AT109" s="2">
        <v>725</v>
      </c>
      <c r="AU109" s="2">
        <v>731</v>
      </c>
      <c r="AV109" s="2" t="s">
        <v>765</v>
      </c>
      <c r="AW109" s="2" t="s">
        <v>4004</v>
      </c>
      <c r="AX109" s="2">
        <v>5.6</v>
      </c>
      <c r="AY109" s="2">
        <v>724.4</v>
      </c>
      <c r="AZ109" s="2">
        <v>730</v>
      </c>
      <c r="BA109" s="2" t="s">
        <v>765</v>
      </c>
      <c r="BB109" s="2">
        <v>8.8707000000000005E-3</v>
      </c>
      <c r="BC109" s="2">
        <v>1</v>
      </c>
      <c r="BD109" s="6">
        <v>32653</v>
      </c>
      <c r="BE109" s="18">
        <f t="shared" si="3"/>
        <v>32.429044033766836</v>
      </c>
      <c r="BF109" s="2" t="s">
        <v>767</v>
      </c>
      <c r="BG109" s="6">
        <v>43179</v>
      </c>
      <c r="BH109" s="2">
        <v>67.63830517177945</v>
      </c>
      <c r="BI109" t="str">
        <f>VLOOKUP($A109,'[1]SW_Pipes 1222_soil.shp'!$AE$2:$AR$1223,10,FALSE)</f>
        <v>113671</v>
      </c>
      <c r="BJ109" t="str">
        <f>VLOOKUP($A109,'[1]SW_Pipes 1222_soil.shp'!$AE$2:$AR$1223,11,FALSE)</f>
        <v>HeB</v>
      </c>
      <c r="BK109" t="str">
        <f>VLOOKUP($A109,'[1]SW_Pipes 1222_soil.shp'!$AE$2:$AR$1223,12,FALSE)</f>
        <v>Helena sandy loam, 2 to 8 percent slopes</v>
      </c>
      <c r="BL109" t="str">
        <f>VLOOKUP($A109,'[1]SW_Pipes 1222_soil.shp'!$AE$2:$AR$1223,13,FALSE)</f>
        <v>C</v>
      </c>
      <c r="BM109">
        <f>VLOOKUP($A109,'[1]SW_Pipes 1222_soil.shp'!$AE$2:$AR$1223,14,FALSE)</f>
        <v>2</v>
      </c>
      <c r="BN109">
        <f>VLOOKUP(A109,[2]SW_Pipes1222_prec!$AE$2:$AO$1223, 11, FALSE)</f>
        <v>3.8879999999999999</v>
      </c>
    </row>
    <row r="110" spans="1:66" x14ac:dyDescent="0.25">
      <c r="A110" s="3">
        <v>29523</v>
      </c>
      <c r="B110" s="3">
        <v>23651</v>
      </c>
      <c r="C110" s="3" t="s">
        <v>132</v>
      </c>
      <c r="D110" s="3" t="s">
        <v>21</v>
      </c>
      <c r="E110" s="3" t="s">
        <v>29</v>
      </c>
      <c r="F110" s="6">
        <f>VLOOKUP(A110&amp;B110,'input_raw cmsws'!$C$2:$D$1602,2,FALSE)</f>
        <v>44410.666666666664</v>
      </c>
      <c r="G110" s="3">
        <v>4</v>
      </c>
      <c r="H110" s="3" t="s">
        <v>23</v>
      </c>
      <c r="I110" s="2">
        <f>VLOOKUP(H110,'scoring schema'!$D$4:$E$9,2,FALSE)</f>
        <v>0</v>
      </c>
      <c r="J110" s="3" t="s">
        <v>22</v>
      </c>
      <c r="K110" s="3" t="s">
        <v>22</v>
      </c>
      <c r="L110" s="3"/>
      <c r="M110" s="2">
        <f>VLOOKUP(L110,'scoring schema 2'!$E$18:$F$29,2,FALSE)</f>
        <v>0</v>
      </c>
      <c r="N110" s="3"/>
      <c r="O110" s="2">
        <f>VLOOKUP(N110,'scoring schema 2'!$E$8:$F$13,2, FALSE)</f>
        <v>2</v>
      </c>
      <c r="P110" s="3">
        <v>10</v>
      </c>
      <c r="Q110" s="3">
        <v>1.3</v>
      </c>
      <c r="R110" s="3">
        <v>2.9</v>
      </c>
      <c r="S110" s="3">
        <v>3.77</v>
      </c>
      <c r="T110" s="3">
        <v>1</v>
      </c>
      <c r="U110" s="3">
        <v>0</v>
      </c>
      <c r="V110" s="3">
        <v>1.4000000000000001</v>
      </c>
      <c r="W110" s="3">
        <v>1.4</v>
      </c>
      <c r="X110" s="3">
        <v>1.96</v>
      </c>
      <c r="Y110" s="3">
        <v>1.36</v>
      </c>
      <c r="Z110" s="3">
        <v>2</v>
      </c>
      <c r="AA110" s="3">
        <v>2.72</v>
      </c>
      <c r="AB110" s="3">
        <v>7664512</v>
      </c>
      <c r="AC110" s="3" t="s">
        <v>1046</v>
      </c>
      <c r="AD110" s="6">
        <v>39831</v>
      </c>
      <c r="AE110" s="3" t="s">
        <v>760</v>
      </c>
      <c r="AF110" s="3" t="s">
        <v>761</v>
      </c>
      <c r="AG110" s="3" t="s">
        <v>762</v>
      </c>
      <c r="AH110" s="3" t="s">
        <v>768</v>
      </c>
      <c r="AI110" s="3">
        <v>2.5</v>
      </c>
      <c r="AJ110" s="3">
        <v>0</v>
      </c>
      <c r="AK110" s="3">
        <v>0</v>
      </c>
      <c r="AL110" s="3">
        <v>0</v>
      </c>
      <c r="AM110" s="3">
        <v>30</v>
      </c>
      <c r="AN110" s="3">
        <v>0</v>
      </c>
      <c r="AO110" s="3" t="s">
        <v>762</v>
      </c>
      <c r="AP110" s="3" t="s">
        <v>763</v>
      </c>
      <c r="AQ110" s="3" t="s">
        <v>769</v>
      </c>
      <c r="AR110" s="3" t="s">
        <v>1047</v>
      </c>
      <c r="AS110" s="3">
        <v>0</v>
      </c>
      <c r="AT110" s="3">
        <v>710</v>
      </c>
      <c r="AU110" s="3">
        <v>710</v>
      </c>
      <c r="AV110" s="3" t="s">
        <v>772</v>
      </c>
      <c r="AW110" s="3" t="s">
        <v>1048</v>
      </c>
      <c r="AX110" s="3">
        <v>4</v>
      </c>
      <c r="AY110" s="3">
        <v>705</v>
      </c>
      <c r="AZ110" s="3">
        <v>709</v>
      </c>
      <c r="BA110" s="3" t="s">
        <v>765</v>
      </c>
      <c r="BB110" s="3">
        <v>0</v>
      </c>
      <c r="BC110" s="3">
        <v>1</v>
      </c>
      <c r="BD110" s="7">
        <v>23767</v>
      </c>
      <c r="BE110" s="18">
        <f t="shared" si="3"/>
        <v>56.519279032626045</v>
      </c>
      <c r="BF110" s="3" t="s">
        <v>767</v>
      </c>
      <c r="BG110" s="7">
        <v>43179</v>
      </c>
      <c r="BH110" s="3">
        <v>32.91391798956078</v>
      </c>
      <c r="BI110" t="str">
        <f>VLOOKUP($A110,'[1]SW_Pipes 1222_soil.shp'!$AE$2:$AR$1223,10,FALSE)</f>
        <v>113672</v>
      </c>
      <c r="BJ110" t="str">
        <f>VLOOKUP($A110,'[1]SW_Pipes 1222_soil.shp'!$AE$2:$AR$1223,11,FALSE)</f>
        <v>HuB</v>
      </c>
      <c r="BK110" t="str">
        <f>VLOOKUP($A110,'[1]SW_Pipes 1222_soil.shp'!$AE$2:$AR$1223,12,FALSE)</f>
        <v>Helena-Urban land complex, 2 to 8 percent slopes</v>
      </c>
      <c r="BL110" t="str">
        <f>VLOOKUP($A110,'[1]SW_Pipes 1222_soil.shp'!$AE$2:$AR$1223,13,FALSE)</f>
        <v>C</v>
      </c>
      <c r="BM110">
        <f>VLOOKUP($A110,'[1]SW_Pipes 1222_soil.shp'!$AE$2:$AR$1223,14,FALSE)</f>
        <v>2</v>
      </c>
      <c r="BN110">
        <f>VLOOKUP(A110,[2]SW_Pipes1222_prec!$AE$2:$AO$1223, 11, FALSE)</f>
        <v>3.87</v>
      </c>
    </row>
    <row r="111" spans="1:66" x14ac:dyDescent="0.25">
      <c r="A111" s="3">
        <v>29523</v>
      </c>
      <c r="B111" s="3">
        <v>23651</v>
      </c>
      <c r="C111" s="3" t="s">
        <v>132</v>
      </c>
      <c r="D111" s="3" t="s">
        <v>21</v>
      </c>
      <c r="E111" s="3" t="s">
        <v>29</v>
      </c>
      <c r="F111" s="6">
        <f>VLOOKUP(A111&amp;B111,'input_raw cmsws'!$C$2:$D$1602,2,FALSE)</f>
        <v>44410.666666666664</v>
      </c>
      <c r="G111" s="3">
        <v>4</v>
      </c>
      <c r="H111" s="3" t="s">
        <v>23</v>
      </c>
      <c r="I111" s="2">
        <f>VLOOKUP(H111,'scoring schema'!$D$4:$E$9,2,FALSE)</f>
        <v>0</v>
      </c>
      <c r="J111" s="3" t="s">
        <v>22</v>
      </c>
      <c r="K111" s="3" t="s">
        <v>22</v>
      </c>
      <c r="L111" s="3"/>
      <c r="M111" s="2">
        <f>VLOOKUP(L111,'scoring schema 2'!$E$18:$F$29,2,FALSE)</f>
        <v>0</v>
      </c>
      <c r="N111" s="3"/>
      <c r="O111" s="2">
        <f>VLOOKUP(N111,'scoring schema 2'!$E$8:$F$13,2, FALSE)</f>
        <v>2</v>
      </c>
      <c r="P111" s="3">
        <v>10</v>
      </c>
      <c r="Q111" s="3">
        <v>1.3</v>
      </c>
      <c r="R111" s="3">
        <v>2.9</v>
      </c>
      <c r="S111" s="3">
        <v>3.77</v>
      </c>
      <c r="T111" s="3">
        <v>1</v>
      </c>
      <c r="U111" s="3">
        <v>10</v>
      </c>
      <c r="V111" s="3">
        <v>4.5999999999999996</v>
      </c>
      <c r="W111" s="3">
        <v>5.6</v>
      </c>
      <c r="X111" s="3">
        <v>25.759999999999998</v>
      </c>
      <c r="Y111" s="3">
        <v>3.28</v>
      </c>
      <c r="Z111" s="3">
        <v>4.5199999999999996</v>
      </c>
      <c r="AA111" s="3">
        <v>14.825599999999998</v>
      </c>
      <c r="AB111" s="3">
        <v>7664512</v>
      </c>
      <c r="AC111" s="3" t="s">
        <v>1046</v>
      </c>
      <c r="AD111" s="6">
        <v>39832</v>
      </c>
      <c r="AE111" s="3" t="s">
        <v>760</v>
      </c>
      <c r="AF111" s="3" t="s">
        <v>761</v>
      </c>
      <c r="AG111" s="3" t="s">
        <v>762</v>
      </c>
      <c r="AH111" s="3" t="s">
        <v>768</v>
      </c>
      <c r="AI111" s="3">
        <v>2.5</v>
      </c>
      <c r="AJ111" s="3">
        <v>0</v>
      </c>
      <c r="AK111" s="3">
        <v>0</v>
      </c>
      <c r="AL111" s="3">
        <v>0</v>
      </c>
      <c r="AM111" s="3">
        <v>30</v>
      </c>
      <c r="AN111" s="3">
        <v>0</v>
      </c>
      <c r="AO111" s="3" t="s">
        <v>762</v>
      </c>
      <c r="AP111" s="3" t="s">
        <v>763</v>
      </c>
      <c r="AQ111" s="3" t="s">
        <v>769</v>
      </c>
      <c r="AR111" s="3" t="s">
        <v>1047</v>
      </c>
      <c r="AS111" s="3">
        <v>0</v>
      </c>
      <c r="AT111" s="3">
        <v>710</v>
      </c>
      <c r="AU111" s="3">
        <v>710</v>
      </c>
      <c r="AV111" s="3" t="s">
        <v>772</v>
      </c>
      <c r="AW111" s="3" t="s">
        <v>1048</v>
      </c>
      <c r="AX111" s="3">
        <v>4</v>
      </c>
      <c r="AY111" s="3">
        <v>705</v>
      </c>
      <c r="AZ111" s="3">
        <v>709</v>
      </c>
      <c r="BA111" s="3" t="s">
        <v>765</v>
      </c>
      <c r="BB111" s="3">
        <v>0</v>
      </c>
      <c r="BC111" s="3">
        <v>1</v>
      </c>
      <c r="BD111" s="7">
        <v>23767</v>
      </c>
      <c r="BE111" s="18">
        <f t="shared" si="3"/>
        <v>56.519279032626045</v>
      </c>
      <c r="BF111" s="3" t="s">
        <v>767</v>
      </c>
      <c r="BG111" s="7">
        <v>43179</v>
      </c>
      <c r="BH111" s="3">
        <v>32.91391798956078</v>
      </c>
      <c r="BI111" t="str">
        <f>VLOOKUP($A111,'[1]SW_Pipes 1222_soil.shp'!$AE$2:$AR$1223,10,FALSE)</f>
        <v>113672</v>
      </c>
      <c r="BJ111" t="str">
        <f>VLOOKUP($A111,'[1]SW_Pipes 1222_soil.shp'!$AE$2:$AR$1223,11,FALSE)</f>
        <v>HuB</v>
      </c>
      <c r="BK111" t="str">
        <f>VLOOKUP($A111,'[1]SW_Pipes 1222_soil.shp'!$AE$2:$AR$1223,12,FALSE)</f>
        <v>Helena-Urban land complex, 2 to 8 percent slopes</v>
      </c>
      <c r="BL111" t="str">
        <f>VLOOKUP($A111,'[1]SW_Pipes 1222_soil.shp'!$AE$2:$AR$1223,13,FALSE)</f>
        <v>C</v>
      </c>
      <c r="BM111">
        <f>VLOOKUP($A111,'[1]SW_Pipes 1222_soil.shp'!$AE$2:$AR$1223,14,FALSE)</f>
        <v>2</v>
      </c>
      <c r="BN111">
        <f>VLOOKUP(A111,[2]SW_Pipes1222_prec!$AE$2:$AO$1223, 11, FALSE)</f>
        <v>3.87</v>
      </c>
    </row>
    <row r="112" spans="1:66" x14ac:dyDescent="0.25">
      <c r="A112" s="2">
        <v>29583</v>
      </c>
      <c r="B112" s="2">
        <v>11332</v>
      </c>
      <c r="C112" s="2" t="s">
        <v>223</v>
      </c>
      <c r="D112" s="2" t="s">
        <v>21</v>
      </c>
      <c r="E112" s="2" t="s">
        <v>29</v>
      </c>
      <c r="F112" s="6">
        <f>VLOOKUP(A112&amp;B112,'input_raw cmsws'!$C$2:$D$1602,2,FALSE)</f>
        <v>43700.666666666664</v>
      </c>
      <c r="G112" s="2">
        <v>3.6</v>
      </c>
      <c r="H112" s="2" t="s">
        <v>23</v>
      </c>
      <c r="I112" s="2">
        <f>VLOOKUP(H112,'scoring schema'!$D$4:$E$9,2,FALSE)</f>
        <v>0</v>
      </c>
      <c r="J112" s="2" t="s">
        <v>22</v>
      </c>
      <c r="K112" s="2" t="s">
        <v>22</v>
      </c>
      <c r="L112" s="2" t="s">
        <v>115</v>
      </c>
      <c r="M112" s="2">
        <f>VLOOKUP(L112,'scoring schema 2'!$E$18:$F$29,2,FALSE)</f>
        <v>8</v>
      </c>
      <c r="N112" s="2" t="s">
        <v>33</v>
      </c>
      <c r="O112" s="2">
        <f>VLOOKUP(N112,'scoring schema 2'!$E$8:$F$13,2, FALSE)</f>
        <v>0</v>
      </c>
      <c r="P112" s="2">
        <v>10</v>
      </c>
      <c r="Q112" s="2">
        <v>0</v>
      </c>
      <c r="R112" s="2">
        <v>5.9</v>
      </c>
      <c r="S112" s="2">
        <v>0</v>
      </c>
      <c r="T112" s="2">
        <v>1</v>
      </c>
      <c r="U112" s="2">
        <v>10</v>
      </c>
      <c r="V112" s="2">
        <v>5.4</v>
      </c>
      <c r="W112" s="2">
        <v>5.9</v>
      </c>
      <c r="X112" s="2">
        <v>31.860000000000003</v>
      </c>
      <c r="Y112" s="2">
        <v>3.24</v>
      </c>
      <c r="Z112" s="2">
        <v>5.9</v>
      </c>
      <c r="AA112" s="2">
        <v>19.116000000000003</v>
      </c>
      <c r="AB112" s="2">
        <v>7648968</v>
      </c>
      <c r="AC112" s="2" t="s">
        <v>3296</v>
      </c>
      <c r="AD112" s="6">
        <v>39833</v>
      </c>
      <c r="AE112" s="2" t="s">
        <v>760</v>
      </c>
      <c r="AF112" s="2" t="s">
        <v>761</v>
      </c>
      <c r="AG112" s="2" t="s">
        <v>762</v>
      </c>
      <c r="AH112" s="2" t="s">
        <v>768</v>
      </c>
      <c r="AI112" s="2">
        <v>1.25</v>
      </c>
      <c r="AJ112" s="2">
        <v>0</v>
      </c>
      <c r="AK112" s="2">
        <v>0</v>
      </c>
      <c r="AL112" s="2">
        <v>0</v>
      </c>
      <c r="AM112" s="2">
        <v>15</v>
      </c>
      <c r="AN112" s="2">
        <v>0</v>
      </c>
      <c r="AO112" s="2" t="s">
        <v>762</v>
      </c>
      <c r="AP112" s="2" t="s">
        <v>763</v>
      </c>
      <c r="AQ112" s="2" t="s">
        <v>769</v>
      </c>
      <c r="AR112" s="2" t="s">
        <v>3297</v>
      </c>
      <c r="AS112" s="2">
        <v>3.1</v>
      </c>
      <c r="AT112" s="2">
        <v>728.9</v>
      </c>
      <c r="AU112" s="2">
        <v>732</v>
      </c>
      <c r="AV112" s="2" t="s">
        <v>765</v>
      </c>
      <c r="AW112" s="2" t="s">
        <v>1361</v>
      </c>
      <c r="AX112" s="2">
        <v>4.0999999999999996</v>
      </c>
      <c r="AY112" s="2">
        <v>727.9</v>
      </c>
      <c r="AZ112" s="2">
        <v>732</v>
      </c>
      <c r="BA112" s="2" t="s">
        <v>765</v>
      </c>
      <c r="BB112" s="2">
        <v>3.411952E-2</v>
      </c>
      <c r="BC112" s="2">
        <v>1</v>
      </c>
      <c r="BD112" s="6">
        <v>28671</v>
      </c>
      <c r="BE112" s="18">
        <f t="shared" si="3"/>
        <v>41.14898471366643</v>
      </c>
      <c r="BF112" s="2" t="s">
        <v>767</v>
      </c>
      <c r="BG112" s="6">
        <v>44243</v>
      </c>
      <c r="BH112" s="2">
        <v>29.308527770886489</v>
      </c>
      <c r="BI112" t="str">
        <f>VLOOKUP($A112,'[1]SW_Pipes 1222_soil.shp'!$AE$2:$AR$1223,10,FALSE)</f>
        <v>113660</v>
      </c>
      <c r="BJ112" t="str">
        <f>VLOOKUP($A112,'[1]SW_Pipes 1222_soil.shp'!$AE$2:$AR$1223,11,FALSE)</f>
        <v>CuB</v>
      </c>
      <c r="BK112" t="str">
        <f>VLOOKUP($A112,'[1]SW_Pipes 1222_soil.shp'!$AE$2:$AR$1223,12,FALSE)</f>
        <v>Cecil-Urban land complex, 2 to 8 percent slopes</v>
      </c>
      <c r="BL112" t="str">
        <f>VLOOKUP($A112,'[1]SW_Pipes 1222_soil.shp'!$AE$2:$AR$1223,13,FALSE)</f>
        <v>B</v>
      </c>
      <c r="BM112">
        <f>VLOOKUP($A112,'[1]SW_Pipes 1222_soil.shp'!$AE$2:$AR$1223,14,FALSE)</f>
        <v>1</v>
      </c>
      <c r="BN112">
        <f>VLOOKUP(A112,[2]SW_Pipes1222_prec!$AE$2:$AO$1223, 11, FALSE)</f>
        <v>3.88</v>
      </c>
    </row>
    <row r="113" spans="1:66" x14ac:dyDescent="0.25">
      <c r="A113" s="2">
        <v>29937</v>
      </c>
      <c r="B113" s="2">
        <v>18477</v>
      </c>
      <c r="C113" s="2" t="s">
        <v>710</v>
      </c>
      <c r="D113" s="2" t="s">
        <v>80</v>
      </c>
      <c r="E113" s="2" t="s">
        <v>29</v>
      </c>
      <c r="F113" s="6">
        <f>VLOOKUP(A113&amp;B113,'input_raw cmsws'!$C$2:$D$1602,2,FALSE)</f>
        <v>44399.666666666664</v>
      </c>
      <c r="G113" s="2">
        <v>4.5</v>
      </c>
      <c r="H113" s="2" t="s">
        <v>23</v>
      </c>
      <c r="I113" s="2">
        <f>VLOOKUP(H113,'scoring schema'!$D$4:$E$9,2,FALSE)</f>
        <v>0</v>
      </c>
      <c r="J113" s="2" t="s">
        <v>22</v>
      </c>
      <c r="K113" s="2" t="s">
        <v>22</v>
      </c>
      <c r="L113" s="2"/>
      <c r="M113" s="2">
        <f>VLOOKUP(L113,'scoring schema 2'!$E$18:$F$29,2,FALSE)</f>
        <v>0</v>
      </c>
      <c r="N113" s="2"/>
      <c r="O113" s="2">
        <f>VLOOKUP(N113,'scoring schema 2'!$E$8:$F$13,2, FALSE)</f>
        <v>2</v>
      </c>
      <c r="P113" s="2">
        <v>10</v>
      </c>
      <c r="Q113" s="2">
        <v>1.3</v>
      </c>
      <c r="R113" s="2">
        <v>4.0999999999999996</v>
      </c>
      <c r="S113" s="2">
        <v>5.33</v>
      </c>
      <c r="T113" s="2">
        <v>1</v>
      </c>
      <c r="U113" s="2">
        <v>10</v>
      </c>
      <c r="V113" s="2">
        <v>8.1999999999999993</v>
      </c>
      <c r="W113" s="2">
        <v>6.8</v>
      </c>
      <c r="X113" s="2">
        <v>55.759999999999991</v>
      </c>
      <c r="Y113" s="2">
        <v>5.4399999999999995</v>
      </c>
      <c r="Z113" s="2">
        <v>5.72</v>
      </c>
      <c r="AA113" s="2">
        <v>31.116799999999994</v>
      </c>
      <c r="AB113" s="2">
        <v>7722241</v>
      </c>
      <c r="AC113" s="2" t="s">
        <v>3886</v>
      </c>
      <c r="AD113" s="6">
        <v>39834</v>
      </c>
      <c r="AE113" s="2" t="s">
        <v>760</v>
      </c>
      <c r="AF113" s="2" t="s">
        <v>761</v>
      </c>
      <c r="AG113" s="2" t="s">
        <v>762</v>
      </c>
      <c r="AH113" s="2" t="s">
        <v>768</v>
      </c>
      <c r="AI113" s="2">
        <v>1.25</v>
      </c>
      <c r="AJ113" s="2">
        <v>0</v>
      </c>
      <c r="AK113" s="2">
        <v>0</v>
      </c>
      <c r="AL113" s="2">
        <v>0</v>
      </c>
      <c r="AM113" s="2">
        <v>15</v>
      </c>
      <c r="AN113" s="2">
        <v>0</v>
      </c>
      <c r="AO113" s="2" t="s">
        <v>762</v>
      </c>
      <c r="AP113" s="2" t="s">
        <v>763</v>
      </c>
      <c r="AQ113" s="2" t="s">
        <v>769</v>
      </c>
      <c r="AR113" s="2" t="s">
        <v>3887</v>
      </c>
      <c r="AS113" s="2">
        <v>10.6</v>
      </c>
      <c r="AT113" s="2">
        <v>647.4</v>
      </c>
      <c r="AU113" s="2">
        <v>658</v>
      </c>
      <c r="AV113" s="2" t="s">
        <v>765</v>
      </c>
      <c r="AW113" s="2" t="s">
        <v>3888</v>
      </c>
      <c r="AX113" s="2">
        <v>2.4</v>
      </c>
      <c r="AY113" s="2">
        <v>640.6</v>
      </c>
      <c r="AZ113" s="2">
        <v>643</v>
      </c>
      <c r="BA113" s="2" t="s">
        <v>765</v>
      </c>
      <c r="BB113" s="2">
        <v>4.8491109999999997E-2</v>
      </c>
      <c r="BC113" s="2">
        <v>1</v>
      </c>
      <c r="BD113" s="6">
        <v>37802</v>
      </c>
      <c r="BE113" s="18">
        <f t="shared" si="3"/>
        <v>18.063426876568553</v>
      </c>
      <c r="BF113" s="2" t="s">
        <v>767</v>
      </c>
      <c r="BG113" s="6">
        <v>44243</v>
      </c>
      <c r="BH113" s="2">
        <v>140.23188376320959</v>
      </c>
      <c r="BI113" t="str">
        <f>VLOOKUP($A113,'[1]SW_Pipes 1222_soil.shp'!$AE$2:$AR$1223,10,FALSE)</f>
        <v>113658</v>
      </c>
      <c r="BJ113" t="str">
        <f>VLOOKUP($A113,'[1]SW_Pipes 1222_soil.shp'!$AE$2:$AR$1223,11,FALSE)</f>
        <v>CeB2</v>
      </c>
      <c r="BK113" t="str">
        <f>VLOOKUP($A113,'[1]SW_Pipes 1222_soil.shp'!$AE$2:$AR$1223,12,FALSE)</f>
        <v>Cecil sandy clay loam, 2 to 8 percent slopes, eroded</v>
      </c>
      <c r="BL113" t="str">
        <f>VLOOKUP($A113,'[1]SW_Pipes 1222_soil.shp'!$AE$2:$AR$1223,13,FALSE)</f>
        <v>B</v>
      </c>
      <c r="BM113">
        <f>VLOOKUP($A113,'[1]SW_Pipes 1222_soil.shp'!$AE$2:$AR$1223,14,FALSE)</f>
        <v>1</v>
      </c>
      <c r="BN113">
        <f>VLOOKUP(A113,[2]SW_Pipes1222_prec!$AE$2:$AO$1223, 11, FALSE)</f>
        <v>3.6970000000000001</v>
      </c>
    </row>
    <row r="114" spans="1:66" x14ac:dyDescent="0.25">
      <c r="A114" s="2">
        <v>31039</v>
      </c>
      <c r="B114" s="2">
        <v>19785</v>
      </c>
      <c r="C114" s="2" t="s">
        <v>585</v>
      </c>
      <c r="D114" s="2" t="s">
        <v>21</v>
      </c>
      <c r="E114" s="2" t="s">
        <v>29</v>
      </c>
      <c r="F114" s="6">
        <f>VLOOKUP(A114&amp;B114,'input_raw cmsws'!$C$2:$D$1602,2,FALSE)</f>
        <v>44092.666666666664</v>
      </c>
      <c r="G114" s="2">
        <v>4.0999999999999996</v>
      </c>
      <c r="H114" s="2"/>
      <c r="I114" s="2">
        <v>0</v>
      </c>
      <c r="J114" s="2"/>
      <c r="K114" s="3" t="s">
        <v>22</v>
      </c>
      <c r="L114" s="2"/>
      <c r="M114" s="2">
        <f>VLOOKUP(L114,'scoring schema 2'!$E$18:$F$29,2,FALSE)</f>
        <v>0</v>
      </c>
      <c r="N114" s="2"/>
      <c r="O114" s="2">
        <f>VLOOKUP(N114,'scoring schema 2'!$E$8:$F$13,2, FALSE)</f>
        <v>2</v>
      </c>
      <c r="P114" s="2">
        <v>0</v>
      </c>
      <c r="Q114" s="2">
        <v>1.3</v>
      </c>
      <c r="R114" s="2">
        <v>0.8</v>
      </c>
      <c r="S114" s="2">
        <v>1.04</v>
      </c>
      <c r="T114" s="2">
        <v>1</v>
      </c>
      <c r="U114" s="2">
        <v>5</v>
      </c>
      <c r="V114" s="2">
        <v>7.8000000000000007</v>
      </c>
      <c r="W114" s="2">
        <v>4.25</v>
      </c>
      <c r="X114" s="2">
        <v>33.150000000000006</v>
      </c>
      <c r="Y114" s="2">
        <v>5.2000000000000011</v>
      </c>
      <c r="Z114" s="2">
        <v>2.87</v>
      </c>
      <c r="AA114" s="2">
        <v>14.924000000000003</v>
      </c>
      <c r="AB114" s="2">
        <v>7708443</v>
      </c>
      <c r="AC114" s="2" t="s">
        <v>2930</v>
      </c>
      <c r="AD114" s="6">
        <v>39835</v>
      </c>
      <c r="AE114" s="2" t="s">
        <v>760</v>
      </c>
      <c r="AF114" s="2" t="s">
        <v>761</v>
      </c>
      <c r="AG114" s="2" t="s">
        <v>762</v>
      </c>
      <c r="AH114" s="2" t="s">
        <v>768</v>
      </c>
      <c r="AI114" s="2">
        <v>2</v>
      </c>
      <c r="AJ114" s="2">
        <v>0</v>
      </c>
      <c r="AK114" s="2">
        <v>0</v>
      </c>
      <c r="AL114" s="2">
        <v>0</v>
      </c>
      <c r="AM114" s="2">
        <v>24</v>
      </c>
      <c r="AN114" s="2">
        <v>0</v>
      </c>
      <c r="AO114" s="2" t="s">
        <v>762</v>
      </c>
      <c r="AP114" s="2" t="s">
        <v>763</v>
      </c>
      <c r="AQ114" s="2" t="s">
        <v>769</v>
      </c>
      <c r="AR114" s="2" t="s">
        <v>2931</v>
      </c>
      <c r="AS114" s="2">
        <v>4.0999999999999996</v>
      </c>
      <c r="AT114" s="2">
        <v>775.5</v>
      </c>
      <c r="AU114" s="2">
        <v>779.6</v>
      </c>
      <c r="AV114" s="2" t="s">
        <v>765</v>
      </c>
      <c r="AW114" s="2" t="s">
        <v>2932</v>
      </c>
      <c r="AX114" s="2">
        <v>0</v>
      </c>
      <c r="AY114" s="2">
        <v>771.5</v>
      </c>
      <c r="AZ114" s="2">
        <v>771.5</v>
      </c>
      <c r="BA114" s="2" t="s">
        <v>765</v>
      </c>
      <c r="BB114" s="2">
        <v>0</v>
      </c>
      <c r="BC114" s="2">
        <v>1</v>
      </c>
      <c r="BD114" s="6">
        <v>30682</v>
      </c>
      <c r="BE114" s="18">
        <f t="shared" si="3"/>
        <v>36.716404289299561</v>
      </c>
      <c r="BF114" s="2" t="s">
        <v>767</v>
      </c>
      <c r="BG114" s="6">
        <v>43185</v>
      </c>
      <c r="BH114" s="2">
        <v>152.78501668262621</v>
      </c>
      <c r="BI114" t="str">
        <f>VLOOKUP($A114,'[1]SW_Pipes 1222_soil.shp'!$AE$2:$AR$1223,10,FALSE)</f>
        <v>113671</v>
      </c>
      <c r="BJ114" t="str">
        <f>VLOOKUP($A114,'[1]SW_Pipes 1222_soil.shp'!$AE$2:$AR$1223,11,FALSE)</f>
        <v>HeB</v>
      </c>
      <c r="BK114" t="str">
        <f>VLOOKUP($A114,'[1]SW_Pipes 1222_soil.shp'!$AE$2:$AR$1223,12,FALSE)</f>
        <v>Helena sandy loam, 2 to 8 percent slopes</v>
      </c>
      <c r="BL114" t="str">
        <f>VLOOKUP($A114,'[1]SW_Pipes 1222_soil.shp'!$AE$2:$AR$1223,13,FALSE)</f>
        <v>C</v>
      </c>
      <c r="BM114">
        <f>VLOOKUP($A114,'[1]SW_Pipes 1222_soil.shp'!$AE$2:$AR$1223,14,FALSE)</f>
        <v>2</v>
      </c>
      <c r="BN114">
        <f>VLOOKUP(A114,[2]SW_Pipes1222_prec!$AE$2:$AO$1223, 11, FALSE)</f>
        <v>3.92</v>
      </c>
    </row>
    <row r="115" spans="1:66" x14ac:dyDescent="0.25">
      <c r="A115" s="3">
        <v>31205</v>
      </c>
      <c r="B115" s="3">
        <v>18120</v>
      </c>
      <c r="C115" s="3" t="s">
        <v>633</v>
      </c>
      <c r="D115" s="3" t="s">
        <v>21</v>
      </c>
      <c r="E115" s="3" t="s">
        <v>29</v>
      </c>
      <c r="F115" s="6">
        <f>VLOOKUP(A115&amp;B115,'input_raw cmsws'!$C$2:$D$1602,2,FALSE)</f>
        <v>44018.666666666664</v>
      </c>
      <c r="G115" s="3">
        <v>2</v>
      </c>
      <c r="H115" s="3" t="s">
        <v>23</v>
      </c>
      <c r="I115" s="2">
        <f>VLOOKUP(H115,'scoring schema'!$D$4:$E$9,2,FALSE)</f>
        <v>0</v>
      </c>
      <c r="J115" s="3" t="s">
        <v>22</v>
      </c>
      <c r="K115" s="3" t="s">
        <v>22</v>
      </c>
      <c r="L115" s="3" t="s">
        <v>30</v>
      </c>
      <c r="M115" s="2">
        <f>VLOOKUP(L115,'scoring schema 2'!$E$18:$F$29,2,FALSE)</f>
        <v>6</v>
      </c>
      <c r="N115" s="3" t="s">
        <v>33</v>
      </c>
      <c r="O115" s="2">
        <f>VLOOKUP(N115,'scoring schema 2'!$E$8:$F$13,2, FALSE)</f>
        <v>0</v>
      </c>
      <c r="P115" s="3">
        <v>10</v>
      </c>
      <c r="Q115" s="3">
        <v>0</v>
      </c>
      <c r="R115" s="3">
        <v>5</v>
      </c>
      <c r="S115" s="3">
        <v>0</v>
      </c>
      <c r="T115" s="3">
        <v>1</v>
      </c>
      <c r="U115" s="3">
        <v>10</v>
      </c>
      <c r="V115" s="3">
        <v>7.8000000000000007</v>
      </c>
      <c r="W115" s="3">
        <v>3.2</v>
      </c>
      <c r="X115" s="3">
        <v>24.960000000000004</v>
      </c>
      <c r="Y115" s="3">
        <v>4.6800000000000006</v>
      </c>
      <c r="Z115" s="3">
        <v>3.92</v>
      </c>
      <c r="AA115" s="3">
        <v>18.345600000000001</v>
      </c>
      <c r="AB115" s="3">
        <v>7558414</v>
      </c>
      <c r="AC115" s="3" t="s">
        <v>3204</v>
      </c>
      <c r="AD115" s="6">
        <v>39836</v>
      </c>
      <c r="AE115" s="3" t="s">
        <v>760</v>
      </c>
      <c r="AF115" s="3" t="s">
        <v>761</v>
      </c>
      <c r="AG115" s="3" t="s">
        <v>762</v>
      </c>
      <c r="AH115" s="3" t="s">
        <v>768</v>
      </c>
      <c r="AI115" s="3">
        <v>1.25</v>
      </c>
      <c r="AJ115" s="3">
        <v>0</v>
      </c>
      <c r="AK115" s="3">
        <v>0</v>
      </c>
      <c r="AL115" s="3">
        <v>0</v>
      </c>
      <c r="AM115" s="3">
        <v>15</v>
      </c>
      <c r="AN115" s="3">
        <v>0</v>
      </c>
      <c r="AO115" s="3" t="s">
        <v>762</v>
      </c>
      <c r="AP115" s="3" t="s">
        <v>763</v>
      </c>
      <c r="AQ115" s="3" t="s">
        <v>769</v>
      </c>
      <c r="AR115" s="3" t="s">
        <v>3205</v>
      </c>
      <c r="AS115" s="3">
        <v>3.6</v>
      </c>
      <c r="AT115" s="3">
        <v>805.4</v>
      </c>
      <c r="AU115" s="3">
        <v>809</v>
      </c>
      <c r="AV115" s="3" t="s">
        <v>765</v>
      </c>
      <c r="AW115" s="3" t="s">
        <v>3206</v>
      </c>
      <c r="AX115" s="3">
        <v>1.4</v>
      </c>
      <c r="AY115" s="3">
        <v>801.6</v>
      </c>
      <c r="AZ115" s="3">
        <v>803</v>
      </c>
      <c r="BA115" s="3" t="s">
        <v>765</v>
      </c>
      <c r="BB115" s="3">
        <v>3.0855759999999999E-2</v>
      </c>
      <c r="BC115" s="3">
        <v>1</v>
      </c>
      <c r="BD115" s="7">
        <v>29794</v>
      </c>
      <c r="BE115" s="18">
        <f t="shared" ref="BE115:BE146" si="4">(F115-BD115)/365.25</f>
        <v>38.945014830025087</v>
      </c>
      <c r="BF115" s="3" t="s">
        <v>767</v>
      </c>
      <c r="BG115" s="7">
        <v>44243</v>
      </c>
      <c r="BH115" s="3">
        <v>123.15365553591801</v>
      </c>
      <c r="BI115" t="str">
        <f>VLOOKUP($A115,'[1]SW_Pipes 1222_soil.shp'!$AE$2:$AR$1223,10,FALSE)</f>
        <v>113689</v>
      </c>
      <c r="BJ115" t="str">
        <f>VLOOKUP($A115,'[1]SW_Pipes 1222_soil.shp'!$AE$2:$AR$1223,11,FALSE)</f>
        <v>VaB</v>
      </c>
      <c r="BK115" t="str">
        <f>VLOOKUP($A115,'[1]SW_Pipes 1222_soil.shp'!$AE$2:$AR$1223,12,FALSE)</f>
        <v>Vance sandy loam, 2 to 8 percent slopes</v>
      </c>
      <c r="BL115" t="str">
        <f>VLOOKUP($A115,'[1]SW_Pipes 1222_soil.shp'!$AE$2:$AR$1223,13,FALSE)</f>
        <v>C</v>
      </c>
      <c r="BM115">
        <f>VLOOKUP($A115,'[1]SW_Pipes 1222_soil.shp'!$AE$2:$AR$1223,14,FALSE)</f>
        <v>2</v>
      </c>
      <c r="BN115">
        <f>VLOOKUP(A115,[2]SW_Pipes1222_prec!$AE$2:$AO$1223, 11, FALSE)</f>
        <v>3.8730000000000002</v>
      </c>
    </row>
    <row r="116" spans="1:66" x14ac:dyDescent="0.25">
      <c r="A116" s="2">
        <v>31727</v>
      </c>
      <c r="B116" s="2">
        <v>18752</v>
      </c>
      <c r="C116" s="2" t="s">
        <v>682</v>
      </c>
      <c r="D116" s="2" t="s">
        <v>21</v>
      </c>
      <c r="E116" s="2" t="s">
        <v>29</v>
      </c>
      <c r="F116" s="6">
        <f>VLOOKUP(A116&amp;B116,'input_raw cmsws'!$C$2:$D$1602,2,FALSE)</f>
        <v>43950.666666666664</v>
      </c>
      <c r="G116" s="2">
        <v>9.5</v>
      </c>
      <c r="H116" s="2" t="s">
        <v>23</v>
      </c>
      <c r="I116" s="2">
        <f>VLOOKUP(H116,'scoring schema'!$D$4:$E$9,2,FALSE)</f>
        <v>0</v>
      </c>
      <c r="J116" s="2" t="s">
        <v>22</v>
      </c>
      <c r="K116" s="2" t="s">
        <v>22</v>
      </c>
      <c r="L116" s="2"/>
      <c r="M116" s="2">
        <f>VLOOKUP(L116,'scoring schema 2'!$E$18:$F$29,2,FALSE)</f>
        <v>0</v>
      </c>
      <c r="N116" s="2"/>
      <c r="O116" s="2">
        <f>VLOOKUP(N116,'scoring schema 2'!$E$8:$F$13,2, FALSE)</f>
        <v>2</v>
      </c>
      <c r="P116" s="2">
        <v>10</v>
      </c>
      <c r="Q116" s="2">
        <v>1.3</v>
      </c>
      <c r="R116" s="2">
        <v>3.3</v>
      </c>
      <c r="S116" s="2">
        <v>4.29</v>
      </c>
      <c r="T116" s="2">
        <v>1</v>
      </c>
      <c r="U116" s="2">
        <v>10</v>
      </c>
      <c r="V116" s="2">
        <v>8.6</v>
      </c>
      <c r="W116" s="2">
        <v>5.0999999999999996</v>
      </c>
      <c r="X116" s="2">
        <v>43.859999999999992</v>
      </c>
      <c r="Y116" s="2">
        <v>5.68</v>
      </c>
      <c r="Z116" s="2">
        <v>4.38</v>
      </c>
      <c r="AA116" s="2">
        <v>24.878399999999999</v>
      </c>
      <c r="AB116" s="2">
        <v>7719355</v>
      </c>
      <c r="AC116" s="2" t="s">
        <v>3626</v>
      </c>
      <c r="AD116" s="6">
        <v>39837</v>
      </c>
      <c r="AE116" s="2" t="s">
        <v>760</v>
      </c>
      <c r="AF116" s="2" t="s">
        <v>761</v>
      </c>
      <c r="AG116" s="2" t="s">
        <v>762</v>
      </c>
      <c r="AH116" s="2" t="s">
        <v>768</v>
      </c>
      <c r="AI116" s="2">
        <v>2.5</v>
      </c>
      <c r="AJ116" s="2">
        <v>0</v>
      </c>
      <c r="AK116" s="2">
        <v>0</v>
      </c>
      <c r="AL116" s="2">
        <v>0</v>
      </c>
      <c r="AM116" s="2">
        <v>30</v>
      </c>
      <c r="AN116" s="2">
        <v>0</v>
      </c>
      <c r="AO116" s="2" t="s">
        <v>762</v>
      </c>
      <c r="AP116" s="2" t="s">
        <v>763</v>
      </c>
      <c r="AQ116" s="2" t="s">
        <v>769</v>
      </c>
      <c r="AR116" s="2" t="s">
        <v>3627</v>
      </c>
      <c r="AS116" s="2">
        <v>10.6</v>
      </c>
      <c r="AT116" s="2">
        <v>740.4</v>
      </c>
      <c r="AU116" s="2">
        <v>751</v>
      </c>
      <c r="AV116" s="2" t="s">
        <v>765</v>
      </c>
      <c r="AW116" s="2" t="s">
        <v>3628</v>
      </c>
      <c r="AX116" s="2">
        <v>7.4</v>
      </c>
      <c r="AY116" s="2">
        <v>738.6</v>
      </c>
      <c r="AZ116" s="2">
        <v>746</v>
      </c>
      <c r="BA116" s="2" t="s">
        <v>765</v>
      </c>
      <c r="BB116" s="2">
        <v>6.76503E-3</v>
      </c>
      <c r="BC116" s="2">
        <v>1</v>
      </c>
      <c r="BD116" s="6">
        <v>22068</v>
      </c>
      <c r="BE116" s="18">
        <f t="shared" si="4"/>
        <v>59.911476157882724</v>
      </c>
      <c r="BF116" s="2" t="s">
        <v>767</v>
      </c>
      <c r="BG116" s="6">
        <v>44243</v>
      </c>
      <c r="BH116" s="2">
        <v>266.0740397669606</v>
      </c>
      <c r="BI116" t="str">
        <f>VLOOKUP($A116,'[1]SW_Pipes 1222_soil.shp'!$AE$2:$AR$1223,10,FALSE)</f>
        <v>113688</v>
      </c>
      <c r="BJ116" t="str">
        <f>VLOOKUP($A116,'[1]SW_Pipes 1222_soil.shp'!$AE$2:$AR$1223,11,FALSE)</f>
        <v>Ur</v>
      </c>
      <c r="BK116" t="str">
        <f>VLOOKUP($A116,'[1]SW_Pipes 1222_soil.shp'!$AE$2:$AR$1223,12,FALSE)</f>
        <v>Urban land</v>
      </c>
      <c r="BL116" t="str">
        <f>VLOOKUP($A116,'[1]SW_Pipes 1222_soil.shp'!$AE$2:$AR$1223,13,FALSE)</f>
        <v>N/A</v>
      </c>
      <c r="BM116">
        <f>VLOOKUP($A116,'[1]SW_Pipes 1222_soil.shp'!$AE$2:$AR$1223,14,FALSE)</f>
        <v>4</v>
      </c>
      <c r="BN116">
        <f>VLOOKUP(A116,[2]SW_Pipes1222_prec!$AE$2:$AO$1223, 11, FALSE)</f>
        <v>3.7450000000000001</v>
      </c>
    </row>
    <row r="117" spans="1:66" x14ac:dyDescent="0.25">
      <c r="A117" s="2">
        <v>32510</v>
      </c>
      <c r="B117" s="2">
        <v>11190</v>
      </c>
      <c r="C117" s="2" t="s">
        <v>481</v>
      </c>
      <c r="D117" s="2" t="s">
        <v>21</v>
      </c>
      <c r="E117" s="2" t="s">
        <v>29</v>
      </c>
      <c r="F117" s="6">
        <f>VLOOKUP(A117&amp;B117,'input_raw cmsws'!$C$2:$D$1602,2,FALSE)</f>
        <v>43132.666666666664</v>
      </c>
      <c r="G117" s="2">
        <v>13.7</v>
      </c>
      <c r="H117" s="2" t="s">
        <v>28</v>
      </c>
      <c r="I117" s="2">
        <f>VLOOKUP(H117,'scoring schema'!$D$4:$E$9,2,FALSE)</f>
        <v>5</v>
      </c>
      <c r="J117" s="2" t="s">
        <v>29</v>
      </c>
      <c r="K117" s="2" t="s">
        <v>29</v>
      </c>
      <c r="L117" s="2" t="s">
        <v>115</v>
      </c>
      <c r="M117" s="2">
        <f>VLOOKUP(L117,'scoring schema 2'!$E$18:$F$29,2,FALSE)</f>
        <v>8</v>
      </c>
      <c r="N117" s="2" t="s">
        <v>33</v>
      </c>
      <c r="O117" s="2">
        <f>VLOOKUP(N117,'scoring schema 2'!$E$8:$F$13,2, FALSE)</f>
        <v>0</v>
      </c>
      <c r="P117" s="2">
        <v>10</v>
      </c>
      <c r="Q117" s="2">
        <v>3.5</v>
      </c>
      <c r="R117" s="2">
        <v>8</v>
      </c>
      <c r="S117" s="2">
        <v>28</v>
      </c>
      <c r="T117" s="2">
        <v>1</v>
      </c>
      <c r="U117" s="2">
        <v>0</v>
      </c>
      <c r="V117" s="2">
        <v>1.4000000000000001</v>
      </c>
      <c r="W117" s="2">
        <v>2.9000000000000004</v>
      </c>
      <c r="X117" s="2">
        <v>4.0600000000000005</v>
      </c>
      <c r="Y117" s="2">
        <v>2.2400000000000002</v>
      </c>
      <c r="Z117" s="2">
        <v>4.9400000000000004</v>
      </c>
      <c r="AA117" s="2">
        <v>11.065600000000002</v>
      </c>
      <c r="AB117" s="2">
        <v>7691820</v>
      </c>
      <c r="AC117" s="2" t="s">
        <v>2463</v>
      </c>
      <c r="AD117" s="6">
        <v>39838</v>
      </c>
      <c r="AE117" s="2" t="s">
        <v>760</v>
      </c>
      <c r="AF117" s="2" t="s">
        <v>761</v>
      </c>
      <c r="AG117" s="2" t="s">
        <v>2460</v>
      </c>
      <c r="AH117" s="2" t="s">
        <v>768</v>
      </c>
      <c r="AI117" s="2">
        <v>4.5</v>
      </c>
      <c r="AJ117" s="2">
        <v>0</v>
      </c>
      <c r="AK117" s="2">
        <v>0</v>
      </c>
      <c r="AL117" s="2">
        <v>0</v>
      </c>
      <c r="AM117" s="2">
        <v>54</v>
      </c>
      <c r="AN117" s="2">
        <v>0</v>
      </c>
      <c r="AO117" s="2" t="s">
        <v>762</v>
      </c>
      <c r="AP117" s="2" t="s">
        <v>763</v>
      </c>
      <c r="AQ117" s="2" t="s">
        <v>769</v>
      </c>
      <c r="AR117" s="2" t="s">
        <v>2461</v>
      </c>
      <c r="AS117" s="2">
        <v>0</v>
      </c>
      <c r="AT117" s="2">
        <v>592</v>
      </c>
      <c r="AU117" s="2">
        <v>592</v>
      </c>
      <c r="AV117" s="2" t="s">
        <v>765</v>
      </c>
      <c r="AW117" s="2" t="s">
        <v>2462</v>
      </c>
      <c r="AX117" s="2">
        <v>0</v>
      </c>
      <c r="AY117" s="2">
        <v>591.5</v>
      </c>
      <c r="AZ117" s="2">
        <v>591.5</v>
      </c>
      <c r="BA117" s="2" t="s">
        <v>765</v>
      </c>
      <c r="BB117" s="2">
        <v>0</v>
      </c>
      <c r="BC117" s="2">
        <v>1</v>
      </c>
      <c r="BD117" s="6">
        <v>36168</v>
      </c>
      <c r="BE117" s="18">
        <f t="shared" si="4"/>
        <v>19.068218115446037</v>
      </c>
      <c r="BF117" s="2" t="s">
        <v>767</v>
      </c>
      <c r="BG117" s="6">
        <v>43185</v>
      </c>
      <c r="BH117" s="2">
        <v>97.215515314679379</v>
      </c>
      <c r="BI117" t="str">
        <f>VLOOKUP($A117,'[1]SW_Pipes 1222_soil.shp'!$AE$2:$AR$1223,10,FALSE)</f>
        <v>113677</v>
      </c>
      <c r="BJ117" t="str">
        <f>VLOOKUP($A117,'[1]SW_Pipes 1222_soil.shp'!$AE$2:$AR$1223,11,FALSE)</f>
        <v>MO</v>
      </c>
      <c r="BK117" t="str">
        <f>VLOOKUP($A117,'[1]SW_Pipes 1222_soil.shp'!$AE$2:$AR$1223,12,FALSE)</f>
        <v>Monacan loam</v>
      </c>
      <c r="BL117" t="str">
        <f>VLOOKUP($A117,'[1]SW_Pipes 1222_soil.shp'!$AE$2:$AR$1223,13,FALSE)</f>
        <v>C</v>
      </c>
      <c r="BM117">
        <f>VLOOKUP($A117,'[1]SW_Pipes 1222_soil.shp'!$AE$2:$AR$1223,14,FALSE)</f>
        <v>2</v>
      </c>
      <c r="BN117">
        <f>VLOOKUP(A117,[2]SW_Pipes1222_prec!$AE$2:$AO$1223, 11, FALSE)</f>
        <v>3.7189999999999999</v>
      </c>
    </row>
    <row r="118" spans="1:66" x14ac:dyDescent="0.25">
      <c r="A118" s="3">
        <v>32701</v>
      </c>
      <c r="B118" s="3">
        <v>10886</v>
      </c>
      <c r="C118" s="3" t="s">
        <v>161</v>
      </c>
      <c r="D118" s="3" t="s">
        <v>21</v>
      </c>
      <c r="E118" s="3" t="s">
        <v>29</v>
      </c>
      <c r="F118" s="6">
        <f>VLOOKUP(A118&amp;B118,'input_raw cmsws'!$C$2:$D$1602,2,FALSE)</f>
        <v>43608.666666666664</v>
      </c>
      <c r="G118" s="3">
        <v>11.9</v>
      </c>
      <c r="H118" s="3" t="s">
        <v>23</v>
      </c>
      <c r="I118" s="2">
        <f>VLOOKUP(H118,'scoring schema'!$D$4:$E$9,2,FALSE)</f>
        <v>0</v>
      </c>
      <c r="J118" s="3" t="s">
        <v>22</v>
      </c>
      <c r="K118" s="3" t="s">
        <v>22</v>
      </c>
      <c r="L118" s="3" t="s">
        <v>145</v>
      </c>
      <c r="M118" s="2">
        <f>VLOOKUP(L118,'scoring schema 2'!$E$18:$F$29,2,FALSE)</f>
        <v>10</v>
      </c>
      <c r="N118" s="3" t="s">
        <v>33</v>
      </c>
      <c r="O118" s="2">
        <f>VLOOKUP(N118,'scoring schema 2'!$E$8:$F$13,2, FALSE)</f>
        <v>0</v>
      </c>
      <c r="P118" s="3">
        <v>10</v>
      </c>
      <c r="Q118" s="3">
        <v>0</v>
      </c>
      <c r="R118" s="3">
        <v>8.4</v>
      </c>
      <c r="S118" s="3">
        <v>0</v>
      </c>
      <c r="T118" s="3">
        <v>1</v>
      </c>
      <c r="U118" s="3">
        <v>10</v>
      </c>
      <c r="V118" s="3">
        <v>6.2000000000000011</v>
      </c>
      <c r="W118" s="3">
        <v>8.4</v>
      </c>
      <c r="X118" s="3">
        <v>52.080000000000013</v>
      </c>
      <c r="Y118" s="3">
        <v>3.7200000000000006</v>
      </c>
      <c r="Z118" s="3">
        <v>8.4</v>
      </c>
      <c r="AA118" s="3">
        <v>31.248000000000008</v>
      </c>
      <c r="AB118" s="3">
        <v>7675571</v>
      </c>
      <c r="AC118" s="3" t="s">
        <v>3890</v>
      </c>
      <c r="AD118" s="6">
        <v>39839</v>
      </c>
      <c r="AE118" s="3" t="s">
        <v>760</v>
      </c>
      <c r="AF118" s="3" t="s">
        <v>761</v>
      </c>
      <c r="AG118" s="3" t="s">
        <v>839</v>
      </c>
      <c r="AH118" s="3" t="s">
        <v>768</v>
      </c>
      <c r="AI118" s="3">
        <v>4</v>
      </c>
      <c r="AJ118" s="3">
        <v>0</v>
      </c>
      <c r="AK118" s="3">
        <v>0</v>
      </c>
      <c r="AL118" s="3">
        <v>0</v>
      </c>
      <c r="AM118" s="3">
        <v>48</v>
      </c>
      <c r="AN118" s="3">
        <v>0</v>
      </c>
      <c r="AO118" s="3" t="s">
        <v>762</v>
      </c>
      <c r="AP118" s="3" t="s">
        <v>763</v>
      </c>
      <c r="AQ118" s="3" t="s">
        <v>769</v>
      </c>
      <c r="AR118" s="3" t="s">
        <v>1131</v>
      </c>
      <c r="AS118" s="3">
        <v>9.1999999999999993</v>
      </c>
      <c r="AT118" s="3">
        <v>628.79999999999995</v>
      </c>
      <c r="AU118" s="3">
        <v>638</v>
      </c>
      <c r="AV118" s="3" t="s">
        <v>765</v>
      </c>
      <c r="AW118" s="3" t="s">
        <v>3891</v>
      </c>
      <c r="AX118" s="3">
        <v>14.6</v>
      </c>
      <c r="AY118" s="3">
        <v>625.4</v>
      </c>
      <c r="AZ118" s="3">
        <v>640</v>
      </c>
      <c r="BA118" s="3" t="s">
        <v>765</v>
      </c>
      <c r="BB118" s="3">
        <v>2.902944E-2</v>
      </c>
      <c r="BC118" s="3">
        <v>1</v>
      </c>
      <c r="BD118" s="7">
        <v>35971</v>
      </c>
      <c r="BE118" s="18">
        <f t="shared" si="4"/>
        <v>20.910791695185939</v>
      </c>
      <c r="BF118" s="3" t="s">
        <v>767</v>
      </c>
      <c r="BG118" s="7">
        <v>44243</v>
      </c>
      <c r="BH118" s="3">
        <v>117.12248650180609</v>
      </c>
      <c r="BI118" t="str">
        <f>VLOOKUP($A118,'[1]SW_Pipes 1222_soil.shp'!$AE$2:$AR$1223,10,FALSE)</f>
        <v>113677</v>
      </c>
      <c r="BJ118" t="str">
        <f>VLOOKUP($A118,'[1]SW_Pipes 1222_soil.shp'!$AE$2:$AR$1223,11,FALSE)</f>
        <v>MO</v>
      </c>
      <c r="BK118" t="str">
        <f>VLOOKUP($A118,'[1]SW_Pipes 1222_soil.shp'!$AE$2:$AR$1223,12,FALSE)</f>
        <v>Monacan loam</v>
      </c>
      <c r="BL118" t="str">
        <f>VLOOKUP($A118,'[1]SW_Pipes 1222_soil.shp'!$AE$2:$AR$1223,13,FALSE)</f>
        <v>C</v>
      </c>
      <c r="BM118">
        <f>VLOOKUP($A118,'[1]SW_Pipes 1222_soil.shp'!$AE$2:$AR$1223,14,FALSE)</f>
        <v>2</v>
      </c>
      <c r="BN118">
        <f>VLOOKUP(A118,[2]SW_Pipes1222_prec!$AE$2:$AO$1223, 11, FALSE)</f>
        <v>3.72</v>
      </c>
    </row>
    <row r="119" spans="1:66" x14ac:dyDescent="0.25">
      <c r="A119" s="3">
        <v>33030</v>
      </c>
      <c r="B119" s="3">
        <v>11799</v>
      </c>
      <c r="C119" s="3" t="s">
        <v>714</v>
      </c>
      <c r="D119" s="3" t="s">
        <v>21</v>
      </c>
      <c r="E119" s="3" t="s">
        <v>29</v>
      </c>
      <c r="F119" s="6">
        <f>VLOOKUP(A119&amp;B119,'input_raw cmsws'!$C$2:$D$1602,2,FALSE)</f>
        <v>43766.666666666664</v>
      </c>
      <c r="G119" s="3">
        <v>3</v>
      </c>
      <c r="H119" s="3" t="s">
        <v>68</v>
      </c>
      <c r="I119" s="2">
        <f>VLOOKUP(H119,'scoring schema'!$D$4:$E$9,2,FALSE)</f>
        <v>0</v>
      </c>
      <c r="J119" s="3" t="s">
        <v>22</v>
      </c>
      <c r="K119" s="3" t="s">
        <v>22</v>
      </c>
      <c r="L119" s="3" t="s">
        <v>24</v>
      </c>
      <c r="M119" s="2">
        <f>VLOOKUP(L119,'scoring schema 2'!$E$18:$F$29,2,FALSE)</f>
        <v>0</v>
      </c>
      <c r="N119" s="3" t="s">
        <v>40</v>
      </c>
      <c r="O119" s="2">
        <f>VLOOKUP(N119,'scoring schema 2'!$E$8:$F$13,2, FALSE)</f>
        <v>8</v>
      </c>
      <c r="P119" s="3">
        <v>5</v>
      </c>
      <c r="Q119" s="3">
        <v>5.2</v>
      </c>
      <c r="R119" s="3">
        <v>2.15</v>
      </c>
      <c r="S119" s="3">
        <v>11.18</v>
      </c>
      <c r="T119" s="3">
        <v>1</v>
      </c>
      <c r="U119" s="3">
        <v>5</v>
      </c>
      <c r="V119" s="3">
        <v>9.1999999999999993</v>
      </c>
      <c r="W119" s="3">
        <v>5.75</v>
      </c>
      <c r="X119" s="3">
        <v>52.9</v>
      </c>
      <c r="Y119" s="3">
        <v>7.6</v>
      </c>
      <c r="Z119" s="3">
        <v>4.3099999999999996</v>
      </c>
      <c r="AA119" s="3">
        <v>32.755999999999993</v>
      </c>
      <c r="AB119" s="3">
        <v>7670064</v>
      </c>
      <c r="AC119" s="3" t="s">
        <v>3912</v>
      </c>
      <c r="AD119" s="6">
        <v>39840</v>
      </c>
      <c r="AE119" s="3" t="s">
        <v>760</v>
      </c>
      <c r="AF119" s="3" t="s">
        <v>761</v>
      </c>
      <c r="AG119" s="3" t="s">
        <v>762</v>
      </c>
      <c r="AH119" s="3" t="s">
        <v>768</v>
      </c>
      <c r="AI119" s="3">
        <v>3</v>
      </c>
      <c r="AJ119" s="3">
        <v>0</v>
      </c>
      <c r="AK119" s="3">
        <v>0</v>
      </c>
      <c r="AL119" s="3">
        <v>0</v>
      </c>
      <c r="AM119" s="3">
        <v>36</v>
      </c>
      <c r="AN119" s="3">
        <v>0</v>
      </c>
      <c r="AO119" s="3" t="s">
        <v>762</v>
      </c>
      <c r="AP119" s="3" t="s">
        <v>778</v>
      </c>
      <c r="AQ119" s="3" t="s">
        <v>781</v>
      </c>
      <c r="AR119" s="3" t="s">
        <v>3913</v>
      </c>
      <c r="AS119" s="3">
        <v>3</v>
      </c>
      <c r="AT119" s="3">
        <v>709</v>
      </c>
      <c r="AU119" s="3">
        <v>712</v>
      </c>
      <c r="AV119" s="3" t="s">
        <v>765</v>
      </c>
      <c r="AW119" s="3" t="s">
        <v>3914</v>
      </c>
      <c r="AX119" s="3">
        <v>3.6</v>
      </c>
      <c r="AY119" s="3">
        <v>708.4</v>
      </c>
      <c r="AZ119" s="3">
        <v>712</v>
      </c>
      <c r="BA119" s="3" t="s">
        <v>765</v>
      </c>
      <c r="BB119" s="3">
        <v>2.9319200000000002E-3</v>
      </c>
      <c r="BC119" s="3">
        <v>1</v>
      </c>
      <c r="BD119" s="7">
        <v>23434</v>
      </c>
      <c r="BE119" s="18">
        <f t="shared" si="4"/>
        <v>55.667807437827967</v>
      </c>
      <c r="BF119" s="3" t="s">
        <v>767</v>
      </c>
      <c r="BG119" s="7">
        <v>44243</v>
      </c>
      <c r="BH119" s="3">
        <v>204.64370552862499</v>
      </c>
      <c r="BI119" t="str">
        <f>VLOOKUP($A119,'[1]SW_Pipes 1222_soil.shp'!$AE$2:$AR$1223,10,FALSE)</f>
        <v>113660</v>
      </c>
      <c r="BJ119" t="str">
        <f>VLOOKUP($A119,'[1]SW_Pipes 1222_soil.shp'!$AE$2:$AR$1223,11,FALSE)</f>
        <v>CuB</v>
      </c>
      <c r="BK119" t="str">
        <f>VLOOKUP($A119,'[1]SW_Pipes 1222_soil.shp'!$AE$2:$AR$1223,12,FALSE)</f>
        <v>Cecil-Urban land complex, 2 to 8 percent slopes</v>
      </c>
      <c r="BL119" t="str">
        <f>VLOOKUP($A119,'[1]SW_Pipes 1222_soil.shp'!$AE$2:$AR$1223,13,FALSE)</f>
        <v>B</v>
      </c>
      <c r="BM119">
        <f>VLOOKUP($A119,'[1]SW_Pipes 1222_soil.shp'!$AE$2:$AR$1223,14,FALSE)</f>
        <v>1</v>
      </c>
      <c r="BN119">
        <f>VLOOKUP(A119,[2]SW_Pipes1222_prec!$AE$2:$AO$1223, 11, FALSE)</f>
        <v>3.8580000000000001</v>
      </c>
    </row>
    <row r="120" spans="1:66" x14ac:dyDescent="0.25">
      <c r="A120" s="2">
        <v>33507</v>
      </c>
      <c r="B120" s="2">
        <v>18200</v>
      </c>
      <c r="C120" s="2" t="s">
        <v>425</v>
      </c>
      <c r="D120" s="2" t="s">
        <v>21</v>
      </c>
      <c r="E120" s="2" t="s">
        <v>29</v>
      </c>
      <c r="F120" s="6">
        <f>VLOOKUP(A120&amp;B120,'input_raw cmsws'!$C$2:$D$1602,2,FALSE)</f>
        <v>44011.666666666664</v>
      </c>
      <c r="G120" s="2">
        <v>1.3</v>
      </c>
      <c r="H120" s="2" t="s">
        <v>28</v>
      </c>
      <c r="I120" s="2">
        <f>VLOOKUP(H120,'scoring schema'!$D$4:$E$9,2,FALSE)</f>
        <v>5</v>
      </c>
      <c r="J120" s="2"/>
      <c r="K120" s="3" t="s">
        <v>22</v>
      </c>
      <c r="L120" s="2"/>
      <c r="M120" s="2">
        <f>VLOOKUP(L120,'scoring schema 2'!$E$18:$F$29,2,FALSE)</f>
        <v>0</v>
      </c>
      <c r="N120" s="2"/>
      <c r="O120" s="2">
        <f>VLOOKUP(N120,'scoring schema 2'!$E$8:$F$13,2, FALSE)</f>
        <v>2</v>
      </c>
      <c r="P120" s="2">
        <v>5</v>
      </c>
      <c r="Q120" s="2">
        <v>3.05</v>
      </c>
      <c r="R120" s="2">
        <v>1.55</v>
      </c>
      <c r="S120" s="2">
        <v>4.7275</v>
      </c>
      <c r="T120" s="2">
        <v>1</v>
      </c>
      <c r="U120" s="2">
        <v>5</v>
      </c>
      <c r="V120" s="2">
        <v>7.8000000000000007</v>
      </c>
      <c r="W120" s="2">
        <v>1.55</v>
      </c>
      <c r="X120" s="2">
        <v>12.090000000000002</v>
      </c>
      <c r="Y120" s="2">
        <v>5.9</v>
      </c>
      <c r="Z120" s="2">
        <v>1.55</v>
      </c>
      <c r="AA120" s="2">
        <v>9.1450000000000014</v>
      </c>
      <c r="AB120" s="2">
        <v>7684963</v>
      </c>
      <c r="AC120" s="2" t="s">
        <v>2208</v>
      </c>
      <c r="AD120" s="6">
        <v>39841</v>
      </c>
      <c r="AE120" s="2" t="s">
        <v>760</v>
      </c>
      <c r="AF120" s="2" t="s">
        <v>761</v>
      </c>
      <c r="AG120" s="2" t="s">
        <v>762</v>
      </c>
      <c r="AH120" s="2" t="s">
        <v>768</v>
      </c>
      <c r="AI120" s="2">
        <v>1.25</v>
      </c>
      <c r="AJ120" s="2">
        <v>0</v>
      </c>
      <c r="AK120" s="2">
        <v>0</v>
      </c>
      <c r="AL120" s="2">
        <v>0</v>
      </c>
      <c r="AM120" s="2">
        <v>15</v>
      </c>
      <c r="AN120" s="2">
        <v>0</v>
      </c>
      <c r="AO120" s="2" t="s">
        <v>762</v>
      </c>
      <c r="AP120" s="2" t="s">
        <v>763</v>
      </c>
      <c r="AQ120" s="2" t="s">
        <v>769</v>
      </c>
      <c r="AR120" s="2" t="s">
        <v>2209</v>
      </c>
      <c r="AS120" s="2">
        <v>7</v>
      </c>
      <c r="AT120" s="2">
        <v>661.8</v>
      </c>
      <c r="AU120" s="2">
        <v>668.8</v>
      </c>
      <c r="AV120" s="2" t="s">
        <v>765</v>
      </c>
      <c r="AW120" s="2" t="s">
        <v>2210</v>
      </c>
      <c r="AX120" s="2">
        <v>6.67</v>
      </c>
      <c r="AY120" s="2">
        <v>661.1</v>
      </c>
      <c r="AZ120" s="2">
        <v>667.77</v>
      </c>
      <c r="BA120" s="2" t="s">
        <v>765</v>
      </c>
      <c r="BB120" s="2">
        <v>0</v>
      </c>
      <c r="BC120" s="2">
        <v>1</v>
      </c>
      <c r="BD120" s="6">
        <v>34700</v>
      </c>
      <c r="BE120" s="18">
        <f t="shared" si="4"/>
        <v>25.493953912845075</v>
      </c>
      <c r="BF120" s="2" t="s">
        <v>767</v>
      </c>
      <c r="BG120" s="6">
        <v>43185</v>
      </c>
      <c r="BH120" s="2">
        <v>51.209796064838891</v>
      </c>
      <c r="BI120" t="str">
        <f>VLOOKUP($A120,'[1]SW_Pipes 1222_soil.shp'!$AE$2:$AR$1223,10,FALSE)</f>
        <v>113694</v>
      </c>
      <c r="BJ120" t="str">
        <f>VLOOKUP($A120,'[1]SW_Pipes 1222_soil.shp'!$AE$2:$AR$1223,11,FALSE)</f>
        <v>WkE</v>
      </c>
      <c r="BK120" t="str">
        <f>VLOOKUP($A120,'[1]SW_Pipes 1222_soil.shp'!$AE$2:$AR$1223,12,FALSE)</f>
        <v>Wilkes loam, 15 to 25 percent slopes</v>
      </c>
      <c r="BL120" t="str">
        <f>VLOOKUP($A120,'[1]SW_Pipes 1222_soil.shp'!$AE$2:$AR$1223,13,FALSE)</f>
        <v>D</v>
      </c>
      <c r="BM120">
        <f>VLOOKUP($A120,'[1]SW_Pipes 1222_soil.shp'!$AE$2:$AR$1223,14,FALSE)</f>
        <v>4</v>
      </c>
      <c r="BN120">
        <f>VLOOKUP(A120,[2]SW_Pipes1222_prec!$AE$2:$AO$1223, 11, FALSE)</f>
        <v>3.9009999999999998</v>
      </c>
    </row>
    <row r="121" spans="1:66" x14ac:dyDescent="0.25">
      <c r="A121" s="3">
        <v>33957</v>
      </c>
      <c r="B121" s="3">
        <v>20237</v>
      </c>
      <c r="C121" s="3" t="s">
        <v>393</v>
      </c>
      <c r="D121" s="3" t="s">
        <v>26</v>
      </c>
      <c r="E121" s="3" t="s">
        <v>29</v>
      </c>
      <c r="F121" s="6">
        <f>VLOOKUP(A121&amp;B121,'input_raw cmsws'!$C$2:$D$1602,2,FALSE)</f>
        <v>44111.666666666664</v>
      </c>
      <c r="G121" s="3">
        <v>6.7</v>
      </c>
      <c r="H121" s="3" t="s">
        <v>23</v>
      </c>
      <c r="I121" s="2">
        <f>VLOOKUP(H121,'scoring schema'!$D$4:$E$9,2,FALSE)</f>
        <v>0</v>
      </c>
      <c r="J121" s="3" t="s">
        <v>22</v>
      </c>
      <c r="K121" s="3" t="s">
        <v>22</v>
      </c>
      <c r="L121" s="3"/>
      <c r="M121" s="2">
        <f>VLOOKUP(L121,'scoring schema 2'!$E$18:$F$29,2,FALSE)</f>
        <v>0</v>
      </c>
      <c r="N121" s="3"/>
      <c r="O121" s="2">
        <f>VLOOKUP(N121,'scoring schema 2'!$E$8:$F$13,2, FALSE)</f>
        <v>2</v>
      </c>
      <c r="P121" s="3">
        <v>0</v>
      </c>
      <c r="Q121" s="3">
        <v>1.3</v>
      </c>
      <c r="R121" s="3">
        <v>2</v>
      </c>
      <c r="S121" s="3">
        <v>2.6</v>
      </c>
      <c r="T121" s="3">
        <v>1</v>
      </c>
      <c r="U121" s="3">
        <v>0</v>
      </c>
      <c r="V121" s="3">
        <v>8.6</v>
      </c>
      <c r="W121" s="3">
        <v>2.9000000000000004</v>
      </c>
      <c r="X121" s="3">
        <v>24.94</v>
      </c>
      <c r="Y121" s="3">
        <v>5.68</v>
      </c>
      <c r="Z121" s="3">
        <v>2.54</v>
      </c>
      <c r="AA121" s="3">
        <v>14.427199999999999</v>
      </c>
      <c r="AB121" s="3">
        <v>7571704</v>
      </c>
      <c r="AC121" s="3" t="s">
        <v>2852</v>
      </c>
      <c r="AD121" s="6">
        <v>39842</v>
      </c>
      <c r="AE121" s="3" t="s">
        <v>760</v>
      </c>
      <c r="AF121" s="3" t="s">
        <v>761</v>
      </c>
      <c r="AG121" s="3" t="s">
        <v>762</v>
      </c>
      <c r="AH121" s="3" t="s">
        <v>768</v>
      </c>
      <c r="AI121" s="3">
        <v>7</v>
      </c>
      <c r="AJ121" s="3">
        <v>0</v>
      </c>
      <c r="AK121" s="3">
        <v>0</v>
      </c>
      <c r="AL121" s="3">
        <v>0</v>
      </c>
      <c r="AM121" s="3">
        <v>84</v>
      </c>
      <c r="AN121" s="3">
        <v>0</v>
      </c>
      <c r="AO121" s="3" t="s">
        <v>762</v>
      </c>
      <c r="AP121" s="3" t="s">
        <v>778</v>
      </c>
      <c r="AQ121" s="3" t="s">
        <v>781</v>
      </c>
      <c r="AR121" s="3" t="s">
        <v>2853</v>
      </c>
      <c r="AS121" s="3">
        <v>9.5</v>
      </c>
      <c r="AT121" s="3">
        <v>630</v>
      </c>
      <c r="AU121" s="3">
        <v>639.5</v>
      </c>
      <c r="AV121" s="3" t="s">
        <v>765</v>
      </c>
      <c r="AW121" s="3" t="s">
        <v>2854</v>
      </c>
      <c r="AX121" s="3">
        <v>0</v>
      </c>
      <c r="AY121" s="3">
        <v>629.9</v>
      </c>
      <c r="AZ121" s="3">
        <v>0</v>
      </c>
      <c r="BA121" s="3" t="s">
        <v>765</v>
      </c>
      <c r="BB121" s="3">
        <v>0</v>
      </c>
      <c r="BC121" s="3">
        <v>1</v>
      </c>
      <c r="BD121" s="7">
        <v>36892</v>
      </c>
      <c r="BE121" s="18">
        <f t="shared" si="4"/>
        <v>19.766370066164722</v>
      </c>
      <c r="BF121" s="3" t="s">
        <v>767</v>
      </c>
      <c r="BG121" s="7">
        <v>43185</v>
      </c>
      <c r="BH121" s="3">
        <v>11.971308314337479</v>
      </c>
      <c r="BI121" t="str">
        <f>VLOOKUP($A121,'[1]SW_Pipes 1222_soil.shp'!$AE$2:$AR$1223,10,FALSE)</f>
        <v>113673</v>
      </c>
      <c r="BJ121" t="str">
        <f>VLOOKUP($A121,'[1]SW_Pipes 1222_soil.shp'!$AE$2:$AR$1223,11,FALSE)</f>
        <v>IrA</v>
      </c>
      <c r="BK121" t="str">
        <f>VLOOKUP($A121,'[1]SW_Pipes 1222_soil.shp'!$AE$2:$AR$1223,12,FALSE)</f>
        <v>Iredell fine sandy loam, 0 to 1 percent slopes</v>
      </c>
      <c r="BL121" t="str">
        <f>VLOOKUP($A121,'[1]SW_Pipes 1222_soil.shp'!$AE$2:$AR$1223,13,FALSE)</f>
        <v>C/D</v>
      </c>
      <c r="BM121">
        <f>VLOOKUP($A121,'[1]SW_Pipes 1222_soil.shp'!$AE$2:$AR$1223,14,FALSE)</f>
        <v>3</v>
      </c>
      <c r="BN121">
        <f>VLOOKUP(A121,[2]SW_Pipes1222_prec!$AE$2:$AO$1223, 11, FALSE)</f>
        <v>3.7050000000000001</v>
      </c>
    </row>
    <row r="122" spans="1:66" x14ac:dyDescent="0.25">
      <c r="A122" s="3">
        <v>34105</v>
      </c>
      <c r="B122" s="3">
        <v>11016</v>
      </c>
      <c r="C122" s="3" t="s">
        <v>726</v>
      </c>
      <c r="D122" s="3" t="s">
        <v>21</v>
      </c>
      <c r="E122" s="3" t="s">
        <v>29</v>
      </c>
      <c r="F122" s="6">
        <f>VLOOKUP(A122&amp;B122,'input_raw cmsws'!$C$2:$D$1602,2,FALSE)</f>
        <v>43893.666666666664</v>
      </c>
      <c r="G122" s="3">
        <v>17</v>
      </c>
      <c r="H122" s="3" t="s">
        <v>23</v>
      </c>
      <c r="I122" s="2">
        <f>VLOOKUP(H122,'scoring schema'!$D$4:$E$9,2,FALSE)</f>
        <v>0</v>
      </c>
      <c r="J122" s="3" t="s">
        <v>22</v>
      </c>
      <c r="K122" s="3" t="s">
        <v>22</v>
      </c>
      <c r="L122" s="3" t="s">
        <v>115</v>
      </c>
      <c r="M122" s="2">
        <f>VLOOKUP(L122,'scoring schema 2'!$E$18:$F$29,2,FALSE)</f>
        <v>8</v>
      </c>
      <c r="N122" s="3" t="s">
        <v>33</v>
      </c>
      <c r="O122" s="2">
        <f>VLOOKUP(N122,'scoring schema 2'!$E$8:$F$13,2, FALSE)</f>
        <v>0</v>
      </c>
      <c r="P122" s="3">
        <v>10</v>
      </c>
      <c r="Q122" s="3">
        <v>0</v>
      </c>
      <c r="R122" s="3">
        <v>8.6</v>
      </c>
      <c r="S122" s="3">
        <v>0</v>
      </c>
      <c r="T122" s="3">
        <v>1</v>
      </c>
      <c r="U122" s="3">
        <v>10</v>
      </c>
      <c r="V122" s="3">
        <v>8.4</v>
      </c>
      <c r="W122" s="3">
        <v>8.6</v>
      </c>
      <c r="X122" s="3">
        <v>72.239999999999995</v>
      </c>
      <c r="Y122" s="3">
        <v>5.04</v>
      </c>
      <c r="Z122" s="3">
        <v>8.6</v>
      </c>
      <c r="AA122" s="3">
        <v>43.344000000000001</v>
      </c>
      <c r="AB122" s="3">
        <v>7691583</v>
      </c>
      <c r="AC122" s="3" t="s">
        <v>4037</v>
      </c>
      <c r="AD122" s="6">
        <v>39843</v>
      </c>
      <c r="AE122" s="3" t="s">
        <v>760</v>
      </c>
      <c r="AF122" s="3" t="s">
        <v>761</v>
      </c>
      <c r="AG122" s="3" t="s">
        <v>762</v>
      </c>
      <c r="AH122" s="3" t="s">
        <v>768</v>
      </c>
      <c r="AI122" s="3">
        <v>9</v>
      </c>
      <c r="AJ122" s="3">
        <v>0</v>
      </c>
      <c r="AK122" s="3">
        <v>0</v>
      </c>
      <c r="AL122" s="3">
        <v>0</v>
      </c>
      <c r="AM122" s="3">
        <v>108</v>
      </c>
      <c r="AN122" s="3">
        <v>0</v>
      </c>
      <c r="AO122" s="3" t="s">
        <v>762</v>
      </c>
      <c r="AP122" s="3" t="s">
        <v>778</v>
      </c>
      <c r="AQ122" s="3" t="s">
        <v>781</v>
      </c>
      <c r="AR122" s="3" t="s">
        <v>4014</v>
      </c>
      <c r="AS122" s="3">
        <v>0</v>
      </c>
      <c r="AT122" s="3">
        <v>654.4</v>
      </c>
      <c r="AU122" s="3">
        <v>654.4</v>
      </c>
      <c r="AV122" s="3" t="s">
        <v>765</v>
      </c>
      <c r="AW122" s="3" t="s">
        <v>4015</v>
      </c>
      <c r="AX122" s="3">
        <v>0</v>
      </c>
      <c r="AY122" s="3">
        <v>653.6</v>
      </c>
      <c r="AZ122" s="3">
        <v>653.6</v>
      </c>
      <c r="BA122" s="3" t="s">
        <v>765</v>
      </c>
      <c r="BB122" s="3">
        <v>0</v>
      </c>
      <c r="BC122" s="3">
        <v>1</v>
      </c>
      <c r="BD122" s="7">
        <v>31958</v>
      </c>
      <c r="BE122" s="18">
        <f t="shared" si="4"/>
        <v>32.67807437827971</v>
      </c>
      <c r="BF122" s="3" t="s">
        <v>767</v>
      </c>
      <c r="BG122" s="7">
        <v>43977</v>
      </c>
      <c r="BH122" s="3">
        <v>93.084974658789193</v>
      </c>
      <c r="BI122" t="str">
        <f>VLOOKUP($A122,'[1]SW_Pipes 1222_soil.shp'!$AE$2:$AR$1223,10,FALSE)</f>
        <v>113694</v>
      </c>
      <c r="BJ122" t="str">
        <f>VLOOKUP($A122,'[1]SW_Pipes 1222_soil.shp'!$AE$2:$AR$1223,11,FALSE)</f>
        <v>WkE</v>
      </c>
      <c r="BK122" t="str">
        <f>VLOOKUP($A122,'[1]SW_Pipes 1222_soil.shp'!$AE$2:$AR$1223,12,FALSE)</f>
        <v>Wilkes loam, 15 to 25 percent slopes</v>
      </c>
      <c r="BL122" t="str">
        <f>VLOOKUP($A122,'[1]SW_Pipes 1222_soil.shp'!$AE$2:$AR$1223,13,FALSE)</f>
        <v>D</v>
      </c>
      <c r="BM122">
        <f>VLOOKUP($A122,'[1]SW_Pipes 1222_soil.shp'!$AE$2:$AR$1223,14,FALSE)</f>
        <v>4</v>
      </c>
      <c r="BN122">
        <f>VLOOKUP(A122,[2]SW_Pipes1222_prec!$AE$2:$AO$1223, 11, FALSE)</f>
        <v>3.9</v>
      </c>
    </row>
    <row r="123" spans="1:66" x14ac:dyDescent="0.25">
      <c r="A123" s="2">
        <v>34728</v>
      </c>
      <c r="B123" s="2">
        <v>12016</v>
      </c>
      <c r="C123" s="2" t="s">
        <v>182</v>
      </c>
      <c r="D123" s="2" t="s">
        <v>21</v>
      </c>
      <c r="E123" s="2" t="s">
        <v>29</v>
      </c>
      <c r="F123" s="6">
        <f>VLOOKUP(A123&amp;B123,'input_raw cmsws'!$C$2:$D$1602,2,FALSE)</f>
        <v>44491.666666666664</v>
      </c>
      <c r="G123" s="2">
        <v>7</v>
      </c>
      <c r="H123" s="2" t="s">
        <v>23</v>
      </c>
      <c r="I123" s="2">
        <f>VLOOKUP(H123,'scoring schema'!$D$4:$E$9,2,FALSE)</f>
        <v>0</v>
      </c>
      <c r="J123" s="2" t="s">
        <v>22</v>
      </c>
      <c r="K123" s="2" t="s">
        <v>22</v>
      </c>
      <c r="L123" s="2"/>
      <c r="M123" s="2">
        <f>VLOOKUP(L123,'scoring schema 2'!$E$18:$F$29,2,FALSE)</f>
        <v>0</v>
      </c>
      <c r="N123" s="2"/>
      <c r="O123" s="2">
        <f>VLOOKUP(N123,'scoring schema 2'!$E$8:$F$13,2, FALSE)</f>
        <v>2</v>
      </c>
      <c r="P123" s="2">
        <v>10</v>
      </c>
      <c r="Q123" s="2">
        <v>1.3</v>
      </c>
      <c r="R123" s="2">
        <v>2.2999999999999998</v>
      </c>
      <c r="S123" s="2">
        <v>2.9899999999999998</v>
      </c>
      <c r="T123" s="2">
        <v>1</v>
      </c>
      <c r="U123" s="2">
        <v>10</v>
      </c>
      <c r="V123" s="2">
        <v>8.6</v>
      </c>
      <c r="W123" s="2">
        <v>5.9</v>
      </c>
      <c r="X123" s="2">
        <v>50.74</v>
      </c>
      <c r="Y123" s="2">
        <v>5.68</v>
      </c>
      <c r="Z123" s="2">
        <v>4.46</v>
      </c>
      <c r="AA123" s="2">
        <v>25.332799999999999</v>
      </c>
      <c r="AB123" s="2">
        <v>7716165</v>
      </c>
      <c r="AC123" s="2" t="s">
        <v>3643</v>
      </c>
      <c r="AD123" s="6">
        <v>39844</v>
      </c>
      <c r="AE123" s="2" t="s">
        <v>760</v>
      </c>
      <c r="AF123" s="2" t="s">
        <v>761</v>
      </c>
      <c r="AG123" s="2" t="s">
        <v>762</v>
      </c>
      <c r="AH123" s="2" t="s">
        <v>768</v>
      </c>
      <c r="AI123" s="2">
        <v>1.5</v>
      </c>
      <c r="AJ123" s="2">
        <v>0</v>
      </c>
      <c r="AK123" s="2">
        <v>0</v>
      </c>
      <c r="AL123" s="2">
        <v>0</v>
      </c>
      <c r="AM123" s="2">
        <v>18</v>
      </c>
      <c r="AN123" s="2">
        <v>0</v>
      </c>
      <c r="AO123" s="2" t="s">
        <v>762</v>
      </c>
      <c r="AP123" s="2" t="s">
        <v>763</v>
      </c>
      <c r="AQ123" s="2" t="s">
        <v>769</v>
      </c>
      <c r="AR123" s="2" t="s">
        <v>3644</v>
      </c>
      <c r="AS123" s="2">
        <v>7.2</v>
      </c>
      <c r="AT123" s="2">
        <v>759.8</v>
      </c>
      <c r="AU123" s="2">
        <v>767</v>
      </c>
      <c r="AV123" s="2" t="s">
        <v>765</v>
      </c>
      <c r="AW123" s="2" t="s">
        <v>3311</v>
      </c>
      <c r="AX123" s="2">
        <v>6.9</v>
      </c>
      <c r="AY123" s="2">
        <v>756.1</v>
      </c>
      <c r="AZ123" s="2">
        <v>763</v>
      </c>
      <c r="BA123" s="2" t="s">
        <v>765</v>
      </c>
      <c r="BB123" s="2">
        <v>8.2764699999999993E-3</v>
      </c>
      <c r="BC123" s="2">
        <v>1</v>
      </c>
      <c r="BD123" s="6">
        <v>31549</v>
      </c>
      <c r="BE123" s="18">
        <f t="shared" si="4"/>
        <v>35.435090120921735</v>
      </c>
      <c r="BF123" s="2" t="s">
        <v>767</v>
      </c>
      <c r="BG123" s="6">
        <v>44243</v>
      </c>
      <c r="BH123" s="2">
        <v>447.0503682564846</v>
      </c>
      <c r="BI123" t="str">
        <f>VLOOKUP($A123,'[1]SW_Pipes 1222_soil.shp'!$AE$2:$AR$1223,10,FALSE)</f>
        <v>113658</v>
      </c>
      <c r="BJ123" t="str">
        <f>VLOOKUP($A123,'[1]SW_Pipes 1222_soil.shp'!$AE$2:$AR$1223,11,FALSE)</f>
        <v>CeB2</v>
      </c>
      <c r="BK123" t="str">
        <f>VLOOKUP($A123,'[1]SW_Pipes 1222_soil.shp'!$AE$2:$AR$1223,12,FALSE)</f>
        <v>Cecil sandy clay loam, 2 to 8 percent slopes, eroded</v>
      </c>
      <c r="BL123" t="str">
        <f>VLOOKUP($A123,'[1]SW_Pipes 1222_soil.shp'!$AE$2:$AR$1223,13,FALSE)</f>
        <v>B</v>
      </c>
      <c r="BM123">
        <f>VLOOKUP($A123,'[1]SW_Pipes 1222_soil.shp'!$AE$2:$AR$1223,14,FALSE)</f>
        <v>1</v>
      </c>
      <c r="BN123">
        <f>VLOOKUP(A123,[2]SW_Pipes1222_prec!$AE$2:$AO$1223, 11, FALSE)</f>
        <v>3.7330000000000001</v>
      </c>
    </row>
    <row r="124" spans="1:66" x14ac:dyDescent="0.25">
      <c r="A124" s="3">
        <v>35243</v>
      </c>
      <c r="B124" s="3">
        <v>17671</v>
      </c>
      <c r="C124" s="3" t="s">
        <v>25</v>
      </c>
      <c r="D124" s="3" t="s">
        <v>26</v>
      </c>
      <c r="E124" s="3" t="s">
        <v>22</v>
      </c>
      <c r="F124" s="6">
        <f>VLOOKUP(A124&amp;B124,'input_raw cmsws'!$C$2:$D$1602,2,FALSE)</f>
        <v>43965.666666666664</v>
      </c>
      <c r="G124" s="3">
        <v>2.6</v>
      </c>
      <c r="H124" s="3"/>
      <c r="I124" s="2">
        <v>0</v>
      </c>
      <c r="J124" s="3" t="s">
        <v>22</v>
      </c>
      <c r="K124" s="3" t="s">
        <v>22</v>
      </c>
      <c r="L124" s="3"/>
      <c r="M124" s="2">
        <f>VLOOKUP(L124,'scoring schema 2'!$E$18:$F$29,2,FALSE)</f>
        <v>0</v>
      </c>
      <c r="N124" s="3"/>
      <c r="O124" s="2">
        <f>VLOOKUP(N124,'scoring schema 2'!$E$8:$F$13,2, FALSE)</f>
        <v>2</v>
      </c>
      <c r="P124" s="3">
        <v>0</v>
      </c>
      <c r="Q124" s="3">
        <v>1.3</v>
      </c>
      <c r="R124" s="3">
        <v>0</v>
      </c>
      <c r="S124" s="3">
        <v>0</v>
      </c>
      <c r="T124" s="3">
        <v>1</v>
      </c>
      <c r="U124" s="3">
        <v>0</v>
      </c>
      <c r="V124" s="3">
        <v>7.8000000000000007</v>
      </c>
      <c r="W124" s="3">
        <v>0</v>
      </c>
      <c r="X124" s="3">
        <v>0</v>
      </c>
      <c r="Y124" s="3">
        <v>5.2000000000000011</v>
      </c>
      <c r="Z124" s="3">
        <v>0</v>
      </c>
      <c r="AA124" s="3">
        <v>0</v>
      </c>
      <c r="AB124" s="3">
        <v>7615073</v>
      </c>
      <c r="AC124" s="3" t="s">
        <v>770</v>
      </c>
      <c r="AD124" s="6">
        <v>39845</v>
      </c>
      <c r="AE124" s="3" t="s">
        <v>760</v>
      </c>
      <c r="AF124" s="3" t="s">
        <v>761</v>
      </c>
      <c r="AG124" s="3" t="s">
        <v>762</v>
      </c>
      <c r="AH124" s="3" t="s">
        <v>768</v>
      </c>
      <c r="AI124" s="3">
        <v>1.5</v>
      </c>
      <c r="AJ124" s="3">
        <v>0</v>
      </c>
      <c r="AK124" s="3">
        <v>0</v>
      </c>
      <c r="AL124" s="3">
        <v>0</v>
      </c>
      <c r="AM124" s="3">
        <v>18</v>
      </c>
      <c r="AN124" s="3">
        <v>0</v>
      </c>
      <c r="AO124" s="3" t="s">
        <v>762</v>
      </c>
      <c r="AP124" s="3" t="s">
        <v>763</v>
      </c>
      <c r="AQ124" s="3" t="s">
        <v>769</v>
      </c>
      <c r="AR124" s="3" t="s">
        <v>771</v>
      </c>
      <c r="AS124" s="3">
        <v>2.83</v>
      </c>
      <c r="AT124" s="3">
        <v>777.17</v>
      </c>
      <c r="AU124" s="3">
        <v>780</v>
      </c>
      <c r="AV124" s="3" t="s">
        <v>772</v>
      </c>
      <c r="AW124" s="3" t="s">
        <v>773</v>
      </c>
      <c r="AX124" s="3">
        <v>2.83</v>
      </c>
      <c r="AY124" s="3">
        <v>777.17</v>
      </c>
      <c r="AZ124" s="3">
        <v>780</v>
      </c>
      <c r="BA124" s="3" t="s">
        <v>772</v>
      </c>
      <c r="BB124" s="3">
        <v>0</v>
      </c>
      <c r="BC124" s="3">
        <v>1</v>
      </c>
      <c r="BD124" s="7">
        <v>22068</v>
      </c>
      <c r="BE124" s="18">
        <f t="shared" si="4"/>
        <v>59.952543919689703</v>
      </c>
      <c r="BF124" s="3" t="s">
        <v>767</v>
      </c>
      <c r="BG124" s="7">
        <v>44293</v>
      </c>
      <c r="BH124" s="3">
        <v>60.950695082203389</v>
      </c>
      <c r="BI124" t="str">
        <f>VLOOKUP($A124,'[1]SW_Pipes 1222_soil.shp'!$AE$2:$AR$1223,10,FALSE)</f>
        <v>113658</v>
      </c>
      <c r="BJ124" t="str">
        <f>VLOOKUP($A124,'[1]SW_Pipes 1222_soil.shp'!$AE$2:$AR$1223,11,FALSE)</f>
        <v>CeB2</v>
      </c>
      <c r="BK124" t="str">
        <f>VLOOKUP($A124,'[1]SW_Pipes 1222_soil.shp'!$AE$2:$AR$1223,12,FALSE)</f>
        <v>Cecil sandy clay loam, 2 to 8 percent slopes, eroded</v>
      </c>
      <c r="BL124" t="str">
        <f>VLOOKUP($A124,'[1]SW_Pipes 1222_soil.shp'!$AE$2:$AR$1223,13,FALSE)</f>
        <v>B</v>
      </c>
      <c r="BM124">
        <f>VLOOKUP($A124,'[1]SW_Pipes 1222_soil.shp'!$AE$2:$AR$1223,14,FALSE)</f>
        <v>1</v>
      </c>
      <c r="BN124">
        <f>VLOOKUP(A124,[2]SW_Pipes1222_prec!$AE$2:$AO$1223, 11, FALSE)</f>
        <v>3.7509999999999999</v>
      </c>
    </row>
    <row r="125" spans="1:66" x14ac:dyDescent="0.25">
      <c r="A125" s="3">
        <v>36931</v>
      </c>
      <c r="B125" s="3">
        <v>12504</v>
      </c>
      <c r="C125" s="3" t="s">
        <v>186</v>
      </c>
      <c r="D125" s="3" t="s">
        <v>21</v>
      </c>
      <c r="E125" s="3" t="s">
        <v>29</v>
      </c>
      <c r="F125" s="6">
        <f>VLOOKUP(A125&amp;B125,'input_raw cmsws'!$C$2:$D$1602,2,FALSE)</f>
        <v>43852.708333333336</v>
      </c>
      <c r="G125" s="3">
        <v>5</v>
      </c>
      <c r="H125" s="3" t="s">
        <v>31</v>
      </c>
      <c r="I125" s="2">
        <f>VLOOKUP(H125,'scoring schema'!$D$4:$E$9,2,FALSE)</f>
        <v>7</v>
      </c>
      <c r="J125" s="3" t="s">
        <v>22</v>
      </c>
      <c r="K125" s="3" t="s">
        <v>22</v>
      </c>
      <c r="L125" s="3"/>
      <c r="M125" s="2">
        <f>VLOOKUP(L125,'scoring schema 2'!$E$18:$F$29,2,FALSE)</f>
        <v>0</v>
      </c>
      <c r="N125" s="3"/>
      <c r="O125" s="2">
        <f>VLOOKUP(N125,'scoring schema 2'!$E$8:$F$13,2, FALSE)</f>
        <v>2</v>
      </c>
      <c r="P125" s="3">
        <v>5</v>
      </c>
      <c r="Q125" s="3">
        <v>3.75</v>
      </c>
      <c r="R125" s="3">
        <v>2.15</v>
      </c>
      <c r="S125" s="3">
        <v>8.0625</v>
      </c>
      <c r="T125" s="3">
        <v>1</v>
      </c>
      <c r="U125" s="3">
        <v>5</v>
      </c>
      <c r="V125" s="3">
        <v>7.8000000000000007</v>
      </c>
      <c r="W125" s="3">
        <v>3.0500000000000003</v>
      </c>
      <c r="X125" s="3">
        <v>23.790000000000003</v>
      </c>
      <c r="Y125" s="3">
        <v>6.1800000000000006</v>
      </c>
      <c r="Z125" s="3">
        <v>2.69</v>
      </c>
      <c r="AA125" s="3">
        <v>16.624200000000002</v>
      </c>
      <c r="AB125" s="3">
        <v>7583460</v>
      </c>
      <c r="AC125" s="3" t="s">
        <v>3078</v>
      </c>
      <c r="AD125" s="6">
        <v>39846</v>
      </c>
      <c r="AE125" s="3" t="s">
        <v>760</v>
      </c>
      <c r="AF125" s="3" t="s">
        <v>761</v>
      </c>
      <c r="AG125" s="3" t="s">
        <v>762</v>
      </c>
      <c r="AH125" s="3" t="s">
        <v>768</v>
      </c>
      <c r="AI125" s="3">
        <v>3</v>
      </c>
      <c r="AJ125" s="3">
        <v>0</v>
      </c>
      <c r="AK125" s="3">
        <v>0</v>
      </c>
      <c r="AL125" s="3">
        <v>0</v>
      </c>
      <c r="AM125" s="3">
        <v>48</v>
      </c>
      <c r="AN125" s="3">
        <v>0</v>
      </c>
      <c r="AO125" s="3" t="s">
        <v>762</v>
      </c>
      <c r="AP125" s="3" t="s">
        <v>763</v>
      </c>
      <c r="AQ125" s="3" t="s">
        <v>769</v>
      </c>
      <c r="AR125" s="3" t="s">
        <v>3079</v>
      </c>
      <c r="AS125" s="3">
        <v>15.2</v>
      </c>
      <c r="AT125" s="3">
        <v>626.79999999999995</v>
      </c>
      <c r="AU125" s="3">
        <v>642</v>
      </c>
      <c r="AV125" s="3" t="s">
        <v>765</v>
      </c>
      <c r="AW125" s="3" t="s">
        <v>3080</v>
      </c>
      <c r="AX125" s="3">
        <v>3.3</v>
      </c>
      <c r="AY125" s="3">
        <v>626.70000000000005</v>
      </c>
      <c r="AZ125" s="3">
        <v>630</v>
      </c>
      <c r="BA125" s="3" t="s">
        <v>765</v>
      </c>
      <c r="BB125" s="3">
        <v>1.34497E-3</v>
      </c>
      <c r="BC125" s="3">
        <v>1</v>
      </c>
      <c r="BD125" s="7">
        <v>34270</v>
      </c>
      <c r="BE125" s="18">
        <f t="shared" si="4"/>
        <v>26.236025553274018</v>
      </c>
      <c r="BF125" s="3" t="s">
        <v>767</v>
      </c>
      <c r="BG125" s="7">
        <v>44243</v>
      </c>
      <c r="BH125" s="3">
        <v>74.351259967406108</v>
      </c>
      <c r="BI125" t="str">
        <f>VLOOKUP($A125,'[1]SW_Pipes 1222_soil.shp'!$AE$2:$AR$1223,10,FALSE)</f>
        <v>113683</v>
      </c>
      <c r="BJ125" t="str">
        <f>VLOOKUP($A125,'[1]SW_Pipes 1222_soil.shp'!$AE$2:$AR$1223,11,FALSE)</f>
        <v>PaE</v>
      </c>
      <c r="BK125" t="str">
        <f>VLOOKUP($A125,'[1]SW_Pipes 1222_soil.shp'!$AE$2:$AR$1223,12,FALSE)</f>
        <v>Pacolet sandy loam, 15 to 25 percent slopes</v>
      </c>
      <c r="BL125" t="str">
        <f>VLOOKUP($A125,'[1]SW_Pipes 1222_soil.shp'!$AE$2:$AR$1223,13,FALSE)</f>
        <v>B</v>
      </c>
      <c r="BM125">
        <f>VLOOKUP($A125,'[1]SW_Pipes 1222_soil.shp'!$AE$2:$AR$1223,14,FALSE)</f>
        <v>1</v>
      </c>
      <c r="BN125">
        <f>VLOOKUP(A125,[2]SW_Pipes1222_prec!$AE$2:$AO$1223, 11, FALSE)</f>
        <v>3.72</v>
      </c>
    </row>
    <row r="126" spans="1:66" x14ac:dyDescent="0.25">
      <c r="A126" s="3">
        <v>36963</v>
      </c>
      <c r="B126" s="3">
        <v>11500</v>
      </c>
      <c r="C126" s="3" t="s">
        <v>62</v>
      </c>
      <c r="D126" s="3" t="s">
        <v>21</v>
      </c>
      <c r="E126" s="3" t="s">
        <v>29</v>
      </c>
      <c r="F126" s="6">
        <f>VLOOKUP(A126&amp;B126,'input_raw cmsws'!$C$2:$D$1602,2,FALSE)</f>
        <v>43717.666666666664</v>
      </c>
      <c r="G126" s="3">
        <v>3.5</v>
      </c>
      <c r="H126" s="3"/>
      <c r="I126" s="2">
        <v>0</v>
      </c>
      <c r="J126" s="3"/>
      <c r="K126" s="3" t="s">
        <v>22</v>
      </c>
      <c r="L126" s="3"/>
      <c r="M126" s="2">
        <f>VLOOKUP(L126,'scoring schema 2'!$E$18:$F$29,2,FALSE)</f>
        <v>0</v>
      </c>
      <c r="N126" s="3"/>
      <c r="O126" s="2">
        <f>VLOOKUP(N126,'scoring schema 2'!$E$8:$F$13,2, FALSE)</f>
        <v>2</v>
      </c>
      <c r="P126" s="3">
        <v>0</v>
      </c>
      <c r="Q126" s="3">
        <v>1.3</v>
      </c>
      <c r="R126" s="3">
        <v>0.8</v>
      </c>
      <c r="S126" s="3">
        <v>1.04</v>
      </c>
      <c r="T126" s="3">
        <v>1</v>
      </c>
      <c r="U126" s="3">
        <v>0</v>
      </c>
      <c r="V126" s="3">
        <v>1.4000000000000001</v>
      </c>
      <c r="W126" s="3">
        <v>0.8</v>
      </c>
      <c r="X126" s="3">
        <v>1.1200000000000001</v>
      </c>
      <c r="Y126" s="3">
        <v>1.36</v>
      </c>
      <c r="Z126" s="3">
        <v>0.8</v>
      </c>
      <c r="AA126" s="3">
        <v>1.0880000000000001</v>
      </c>
      <c r="AB126" s="3">
        <v>7654186</v>
      </c>
      <c r="AC126" s="3" t="s">
        <v>863</v>
      </c>
      <c r="AD126" s="6">
        <v>39847</v>
      </c>
      <c r="AE126" s="3" t="s">
        <v>760</v>
      </c>
      <c r="AF126" s="3" t="s">
        <v>761</v>
      </c>
      <c r="AG126" s="3" t="s">
        <v>762</v>
      </c>
      <c r="AH126" s="3" t="s">
        <v>768</v>
      </c>
      <c r="AI126" s="3">
        <v>2</v>
      </c>
      <c r="AJ126" s="3">
        <v>0</v>
      </c>
      <c r="AK126" s="3">
        <v>0</v>
      </c>
      <c r="AL126" s="3">
        <v>0</v>
      </c>
      <c r="AM126" s="3">
        <v>24</v>
      </c>
      <c r="AN126" s="3">
        <v>0</v>
      </c>
      <c r="AO126" s="3" t="s">
        <v>762</v>
      </c>
      <c r="AP126" s="3" t="s">
        <v>778</v>
      </c>
      <c r="AQ126" s="3" t="s">
        <v>781</v>
      </c>
      <c r="AR126" s="3" t="s">
        <v>864</v>
      </c>
      <c r="AS126" s="3">
        <v>4.17</v>
      </c>
      <c r="AT126" s="3">
        <v>755.83</v>
      </c>
      <c r="AU126" s="3">
        <v>760</v>
      </c>
      <c r="AV126" s="3" t="s">
        <v>765</v>
      </c>
      <c r="AW126" s="3" t="s">
        <v>865</v>
      </c>
      <c r="AX126" s="3">
        <v>4.5</v>
      </c>
      <c r="AY126" s="3">
        <v>752.5</v>
      </c>
      <c r="AZ126" s="3">
        <v>757</v>
      </c>
      <c r="BA126" s="3" t="s">
        <v>765</v>
      </c>
      <c r="BB126" s="3">
        <v>2.3074270000000001E-2</v>
      </c>
      <c r="BC126" s="3">
        <v>1</v>
      </c>
      <c r="BD126" s="7">
        <v>24473</v>
      </c>
      <c r="BE126" s="18">
        <f t="shared" si="4"/>
        <v>52.689025781428242</v>
      </c>
      <c r="BF126" s="3" t="s">
        <v>767</v>
      </c>
      <c r="BG126" s="7">
        <v>43179</v>
      </c>
      <c r="BH126" s="3">
        <v>144.3166328259415</v>
      </c>
      <c r="BI126" t="str">
        <f>VLOOKUP($A126,'[1]SW_Pipes 1222_soil.shp'!$AE$2:$AR$1223,10,FALSE)</f>
        <v>113660</v>
      </c>
      <c r="BJ126" t="str">
        <f>VLOOKUP($A126,'[1]SW_Pipes 1222_soil.shp'!$AE$2:$AR$1223,11,FALSE)</f>
        <v>CuB</v>
      </c>
      <c r="BK126" t="str">
        <f>VLOOKUP($A126,'[1]SW_Pipes 1222_soil.shp'!$AE$2:$AR$1223,12,FALSE)</f>
        <v>Cecil-Urban land complex, 2 to 8 percent slopes</v>
      </c>
      <c r="BL126" t="str">
        <f>VLOOKUP($A126,'[1]SW_Pipes 1222_soil.shp'!$AE$2:$AR$1223,13,FALSE)</f>
        <v>B</v>
      </c>
      <c r="BM126">
        <f>VLOOKUP($A126,'[1]SW_Pipes 1222_soil.shp'!$AE$2:$AR$1223,14,FALSE)</f>
        <v>1</v>
      </c>
      <c r="BN126">
        <f>VLOOKUP(A126,[2]SW_Pipes1222_prec!$AE$2:$AO$1223, 11, FALSE)</f>
        <v>3.8439999999999999</v>
      </c>
    </row>
    <row r="127" spans="1:66" x14ac:dyDescent="0.25">
      <c r="A127" s="2">
        <v>37406</v>
      </c>
      <c r="B127" s="2">
        <v>24157</v>
      </c>
      <c r="C127" s="2" t="s">
        <v>475</v>
      </c>
      <c r="D127" s="2" t="s">
        <v>21</v>
      </c>
      <c r="E127" s="2" t="s">
        <v>29</v>
      </c>
      <c r="F127" s="6">
        <f>VLOOKUP(A127&amp;B127,'input_raw cmsws'!$C$2:$D$1602,2,FALSE)</f>
        <v>44453.666666666664</v>
      </c>
      <c r="G127" s="2">
        <v>7.4</v>
      </c>
      <c r="H127" s="2"/>
      <c r="I127" s="2">
        <v>0</v>
      </c>
      <c r="J127" s="2"/>
      <c r="K127" s="3" t="s">
        <v>22</v>
      </c>
      <c r="L127" s="2"/>
      <c r="M127" s="2">
        <f>VLOOKUP(L127,'scoring schema 2'!$E$18:$F$29,2,FALSE)</f>
        <v>0</v>
      </c>
      <c r="N127" s="2"/>
      <c r="O127" s="2">
        <f>VLOOKUP(N127,'scoring schema 2'!$E$8:$F$13,2, FALSE)</f>
        <v>2</v>
      </c>
      <c r="P127" s="2">
        <v>0</v>
      </c>
      <c r="Q127" s="2">
        <v>1.3</v>
      </c>
      <c r="R127" s="2">
        <v>0.8</v>
      </c>
      <c r="S127" s="2">
        <v>1.04</v>
      </c>
      <c r="T127" s="2">
        <v>1</v>
      </c>
      <c r="U127" s="2">
        <v>10</v>
      </c>
      <c r="V127" s="2">
        <v>4.5999999999999996</v>
      </c>
      <c r="W127" s="2">
        <v>5</v>
      </c>
      <c r="X127" s="2">
        <v>23</v>
      </c>
      <c r="Y127" s="2">
        <v>3.28</v>
      </c>
      <c r="Z127" s="2">
        <v>3.3200000000000003</v>
      </c>
      <c r="AA127" s="2">
        <v>10.8896</v>
      </c>
      <c r="AB127" s="2">
        <v>7647394</v>
      </c>
      <c r="AC127" s="2" t="s">
        <v>2428</v>
      </c>
      <c r="AD127" s="6">
        <v>39848</v>
      </c>
      <c r="AE127" s="2" t="s">
        <v>760</v>
      </c>
      <c r="AF127" s="2" t="s">
        <v>761</v>
      </c>
      <c r="AG127" s="2" t="s">
        <v>762</v>
      </c>
      <c r="AH127" s="2" t="s">
        <v>768</v>
      </c>
      <c r="AI127" s="2">
        <v>1.25</v>
      </c>
      <c r="AJ127" s="2">
        <v>0</v>
      </c>
      <c r="AK127" s="2">
        <v>0</v>
      </c>
      <c r="AL127" s="2">
        <v>0</v>
      </c>
      <c r="AM127" s="2">
        <v>15</v>
      </c>
      <c r="AN127" s="2">
        <v>0</v>
      </c>
      <c r="AO127" s="2" t="s">
        <v>762</v>
      </c>
      <c r="AP127" s="2" t="s">
        <v>763</v>
      </c>
      <c r="AQ127" s="2" t="s">
        <v>769</v>
      </c>
      <c r="AR127" s="2" t="s">
        <v>2429</v>
      </c>
      <c r="AS127" s="2">
        <v>6</v>
      </c>
      <c r="AT127" s="2">
        <v>681.9</v>
      </c>
      <c r="AU127" s="2">
        <v>689.73</v>
      </c>
      <c r="AV127" s="2" t="s">
        <v>765</v>
      </c>
      <c r="AW127" s="2" t="s">
        <v>2430</v>
      </c>
      <c r="AX127" s="2">
        <v>7.4</v>
      </c>
      <c r="AY127" s="2">
        <v>680.4</v>
      </c>
      <c r="AZ127" s="2">
        <v>689.82</v>
      </c>
      <c r="BA127" s="2" t="s">
        <v>765</v>
      </c>
      <c r="BB127" s="2">
        <v>0</v>
      </c>
      <c r="BC127" s="2">
        <v>1</v>
      </c>
      <c r="BD127" s="6">
        <v>37209</v>
      </c>
      <c r="BE127" s="18">
        <f t="shared" si="4"/>
        <v>19.834816335843023</v>
      </c>
      <c r="BF127" s="2" t="s">
        <v>767</v>
      </c>
      <c r="BG127" s="6">
        <v>44433</v>
      </c>
      <c r="BH127" s="2">
        <v>23.811585732826021</v>
      </c>
      <c r="BI127" t="str">
        <f>VLOOKUP($A127,'[1]SW_Pipes 1222_soil.shp'!$AE$2:$AR$1223,10,FALSE)</f>
        <v>113693</v>
      </c>
      <c r="BJ127" t="str">
        <f>VLOOKUP($A127,'[1]SW_Pipes 1222_soil.shp'!$AE$2:$AR$1223,11,FALSE)</f>
        <v>WkD</v>
      </c>
      <c r="BK127" t="str">
        <f>VLOOKUP($A127,'[1]SW_Pipes 1222_soil.shp'!$AE$2:$AR$1223,12,FALSE)</f>
        <v>Wilkes loam, 8 to 15 percent slopes</v>
      </c>
      <c r="BL127" t="str">
        <f>VLOOKUP($A127,'[1]SW_Pipes 1222_soil.shp'!$AE$2:$AR$1223,13,FALSE)</f>
        <v>D</v>
      </c>
      <c r="BM127">
        <f>VLOOKUP($A127,'[1]SW_Pipes 1222_soil.shp'!$AE$2:$AR$1223,14,FALSE)</f>
        <v>4</v>
      </c>
      <c r="BN127">
        <f>VLOOKUP(A127,[2]SW_Pipes1222_prec!$AE$2:$AO$1223, 11, FALSE)</f>
        <v>3.82</v>
      </c>
    </row>
    <row r="128" spans="1:66" x14ac:dyDescent="0.25">
      <c r="A128" s="3">
        <v>37678</v>
      </c>
      <c r="B128" s="3">
        <v>12016</v>
      </c>
      <c r="C128" s="3" t="s">
        <v>182</v>
      </c>
      <c r="D128" s="3" t="s">
        <v>26</v>
      </c>
      <c r="E128" s="3" t="s">
        <v>29</v>
      </c>
      <c r="F128" s="6">
        <f>VLOOKUP(A128&amp;B128,'input_raw cmsws'!$C$2:$D$1602,2,FALSE)</f>
        <v>44491.666666666664</v>
      </c>
      <c r="G128" s="3">
        <v>6.4</v>
      </c>
      <c r="H128" s="3" t="s">
        <v>23</v>
      </c>
      <c r="I128" s="2">
        <f>VLOOKUP(H128,'scoring schema'!$D$4:$E$9,2,FALSE)</f>
        <v>0</v>
      </c>
      <c r="J128" s="3" t="s">
        <v>22</v>
      </c>
      <c r="K128" s="3" t="s">
        <v>22</v>
      </c>
      <c r="L128" s="3"/>
      <c r="M128" s="2">
        <f>VLOOKUP(L128,'scoring schema 2'!$E$18:$F$29,2,FALSE)</f>
        <v>0</v>
      </c>
      <c r="N128" s="3"/>
      <c r="O128" s="2">
        <f>VLOOKUP(N128,'scoring schema 2'!$E$8:$F$13,2, FALSE)</f>
        <v>2</v>
      </c>
      <c r="P128" s="3">
        <v>10</v>
      </c>
      <c r="Q128" s="3">
        <v>1.3</v>
      </c>
      <c r="R128" s="3">
        <v>3.5</v>
      </c>
      <c r="S128" s="3">
        <v>4.55</v>
      </c>
      <c r="T128" s="3">
        <v>1</v>
      </c>
      <c r="U128" s="3">
        <v>10</v>
      </c>
      <c r="V128" s="3">
        <v>7.8000000000000007</v>
      </c>
      <c r="W128" s="3">
        <v>7.1</v>
      </c>
      <c r="X128" s="3">
        <v>55.38</v>
      </c>
      <c r="Y128" s="3">
        <v>5.2000000000000011</v>
      </c>
      <c r="Z128" s="3">
        <v>5.66</v>
      </c>
      <c r="AA128" s="3">
        <v>29.432000000000006</v>
      </c>
      <c r="AB128" s="3">
        <v>7650326</v>
      </c>
      <c r="AC128" s="3" t="s">
        <v>3829</v>
      </c>
      <c r="AD128" s="6">
        <v>39849</v>
      </c>
      <c r="AE128" s="3" t="s">
        <v>760</v>
      </c>
      <c r="AF128" s="3" t="s">
        <v>761</v>
      </c>
      <c r="AG128" s="3" t="s">
        <v>762</v>
      </c>
      <c r="AH128" s="3" t="s">
        <v>768</v>
      </c>
      <c r="AI128" s="3">
        <v>2</v>
      </c>
      <c r="AJ128" s="3">
        <v>0</v>
      </c>
      <c r="AK128" s="3">
        <v>0</v>
      </c>
      <c r="AL128" s="3">
        <v>0</v>
      </c>
      <c r="AM128" s="3">
        <v>24</v>
      </c>
      <c r="AN128" s="3">
        <v>0</v>
      </c>
      <c r="AO128" s="3" t="s">
        <v>762</v>
      </c>
      <c r="AP128" s="3" t="s">
        <v>763</v>
      </c>
      <c r="AQ128" s="3" t="s">
        <v>769</v>
      </c>
      <c r="AR128" s="3" t="s">
        <v>3830</v>
      </c>
      <c r="AS128" s="3">
        <v>6.4</v>
      </c>
      <c r="AT128" s="3">
        <v>756.6</v>
      </c>
      <c r="AU128" s="3">
        <v>763</v>
      </c>
      <c r="AV128" s="3" t="s">
        <v>765</v>
      </c>
      <c r="AW128" s="3" t="s">
        <v>3311</v>
      </c>
      <c r="AX128" s="3">
        <v>6.9</v>
      </c>
      <c r="AY128" s="3">
        <v>756.1</v>
      </c>
      <c r="AZ128" s="3">
        <v>763</v>
      </c>
      <c r="BA128" s="3" t="s">
        <v>765</v>
      </c>
      <c r="BB128" s="3">
        <v>1.274256E-2</v>
      </c>
      <c r="BC128" s="3">
        <v>1</v>
      </c>
      <c r="BD128" s="7">
        <v>31549</v>
      </c>
      <c r="BE128" s="18">
        <f t="shared" si="4"/>
        <v>35.435090120921735</v>
      </c>
      <c r="BF128" s="3" t="s">
        <v>767</v>
      </c>
      <c r="BG128" s="7">
        <v>44243</v>
      </c>
      <c r="BH128" s="3">
        <v>39.238585760935052</v>
      </c>
      <c r="BI128" t="str">
        <f>VLOOKUP($A128,'[1]SW_Pipes 1222_soil.shp'!$AE$2:$AR$1223,10,FALSE)</f>
        <v>113658</v>
      </c>
      <c r="BJ128" t="str">
        <f>VLOOKUP($A128,'[1]SW_Pipes 1222_soil.shp'!$AE$2:$AR$1223,11,FALSE)</f>
        <v>CeB2</v>
      </c>
      <c r="BK128" t="str">
        <f>VLOOKUP($A128,'[1]SW_Pipes 1222_soil.shp'!$AE$2:$AR$1223,12,FALSE)</f>
        <v>Cecil sandy clay loam, 2 to 8 percent slopes, eroded</v>
      </c>
      <c r="BL128" t="str">
        <f>VLOOKUP($A128,'[1]SW_Pipes 1222_soil.shp'!$AE$2:$AR$1223,13,FALSE)</f>
        <v>B</v>
      </c>
      <c r="BM128">
        <f>VLOOKUP($A128,'[1]SW_Pipes 1222_soil.shp'!$AE$2:$AR$1223,14,FALSE)</f>
        <v>1</v>
      </c>
      <c r="BN128">
        <f>VLOOKUP(A128,[2]SW_Pipes1222_prec!$AE$2:$AO$1223, 11, FALSE)</f>
        <v>3.7330000000000001</v>
      </c>
    </row>
    <row r="129" spans="1:66" x14ac:dyDescent="0.25">
      <c r="A129" s="2">
        <v>37820</v>
      </c>
      <c r="B129" s="2">
        <v>11106</v>
      </c>
      <c r="C129" s="2" t="s">
        <v>153</v>
      </c>
      <c r="D129" s="2" t="s">
        <v>26</v>
      </c>
      <c r="E129" s="2" t="s">
        <v>29</v>
      </c>
      <c r="F129" s="6">
        <f>VLOOKUP(A129&amp;B129,'input_raw cmsws'!$C$2:$D$1602,2,FALSE)</f>
        <v>43810.666666666664</v>
      </c>
      <c r="G129" s="2">
        <v>8.49</v>
      </c>
      <c r="H129" s="2" t="s">
        <v>23</v>
      </c>
      <c r="I129" s="2">
        <f>VLOOKUP(H129,'scoring schema'!$D$4:$E$9,2,FALSE)</f>
        <v>0</v>
      </c>
      <c r="J129" s="2" t="s">
        <v>22</v>
      </c>
      <c r="K129" s="2" t="s">
        <v>22</v>
      </c>
      <c r="L129" s="2" t="s">
        <v>115</v>
      </c>
      <c r="M129" s="2">
        <f>VLOOKUP(L129,'scoring schema 2'!$E$18:$F$29,2,FALSE)</f>
        <v>8</v>
      </c>
      <c r="N129" s="2"/>
      <c r="O129" s="2">
        <f>VLOOKUP(N129,'scoring schema 2'!$E$8:$F$13,2, FALSE)</f>
        <v>2</v>
      </c>
      <c r="P129" s="2">
        <v>10</v>
      </c>
      <c r="Q129" s="2">
        <v>1.3</v>
      </c>
      <c r="R129" s="2">
        <v>7.5</v>
      </c>
      <c r="S129" s="2">
        <v>9.75</v>
      </c>
      <c r="T129" s="2">
        <v>1</v>
      </c>
      <c r="U129" s="2">
        <v>0</v>
      </c>
      <c r="V129" s="2">
        <v>2.2000000000000002</v>
      </c>
      <c r="W129" s="2">
        <v>2.4000000000000004</v>
      </c>
      <c r="X129" s="2">
        <v>5.2800000000000011</v>
      </c>
      <c r="Y129" s="2">
        <v>1.84</v>
      </c>
      <c r="Z129" s="2">
        <v>4.4400000000000004</v>
      </c>
      <c r="AA129" s="2">
        <v>8.1696000000000009</v>
      </c>
      <c r="AB129" s="2">
        <v>7659605</v>
      </c>
      <c r="AC129" s="2" t="s">
        <v>2056</v>
      </c>
      <c r="AD129" s="6">
        <v>39850</v>
      </c>
      <c r="AE129" s="2" t="s">
        <v>760</v>
      </c>
      <c r="AF129" s="2" t="s">
        <v>761</v>
      </c>
      <c r="AG129" s="2" t="s">
        <v>762</v>
      </c>
      <c r="AH129" s="2" t="s">
        <v>768</v>
      </c>
      <c r="AI129" s="2">
        <v>2.5</v>
      </c>
      <c r="AJ129" s="2">
        <v>0</v>
      </c>
      <c r="AK129" s="2">
        <v>0</v>
      </c>
      <c r="AL129" s="2">
        <v>0</v>
      </c>
      <c r="AM129" s="2">
        <v>30</v>
      </c>
      <c r="AN129" s="2">
        <v>0</v>
      </c>
      <c r="AO129" s="2" t="s">
        <v>762</v>
      </c>
      <c r="AP129" s="2" t="s">
        <v>763</v>
      </c>
      <c r="AQ129" s="2" t="s">
        <v>769</v>
      </c>
      <c r="AR129" s="2" t="s">
        <v>2057</v>
      </c>
      <c r="AS129" s="2">
        <v>5</v>
      </c>
      <c r="AT129" s="2">
        <v>626.55999999999995</v>
      </c>
      <c r="AU129" s="2">
        <v>631.55999999999995</v>
      </c>
      <c r="AV129" s="2" t="s">
        <v>765</v>
      </c>
      <c r="AW129" s="2" t="s">
        <v>2058</v>
      </c>
      <c r="AX129" s="2">
        <v>0</v>
      </c>
      <c r="AY129" s="2">
        <v>630.86</v>
      </c>
      <c r="AZ129" s="2">
        <v>630.86</v>
      </c>
      <c r="BA129" s="2" t="s">
        <v>765</v>
      </c>
      <c r="BB129" s="2">
        <v>0</v>
      </c>
      <c r="BC129" s="2">
        <v>1</v>
      </c>
      <c r="BD129" s="6">
        <v>33604</v>
      </c>
      <c r="BE129" s="18">
        <f t="shared" si="4"/>
        <v>27.944330367328309</v>
      </c>
      <c r="BF129" s="2" t="s">
        <v>767</v>
      </c>
      <c r="BG129" s="6">
        <v>43185</v>
      </c>
      <c r="BH129" s="2">
        <v>96.624323832000769</v>
      </c>
      <c r="BI129" t="str">
        <f>VLOOKUP($A129,'[1]SW_Pipes 1222_soil.shp'!$AE$2:$AR$1223,10,FALSE)</f>
        <v>113693</v>
      </c>
      <c r="BJ129" t="str">
        <f>VLOOKUP($A129,'[1]SW_Pipes 1222_soil.shp'!$AE$2:$AR$1223,11,FALSE)</f>
        <v>WkD</v>
      </c>
      <c r="BK129" t="str">
        <f>VLOOKUP($A129,'[1]SW_Pipes 1222_soil.shp'!$AE$2:$AR$1223,12,FALSE)</f>
        <v>Wilkes loam, 8 to 15 percent slopes</v>
      </c>
      <c r="BL129" t="str">
        <f>VLOOKUP($A129,'[1]SW_Pipes 1222_soil.shp'!$AE$2:$AR$1223,13,FALSE)</f>
        <v>D</v>
      </c>
      <c r="BM129">
        <f>VLOOKUP($A129,'[1]SW_Pipes 1222_soil.shp'!$AE$2:$AR$1223,14,FALSE)</f>
        <v>4</v>
      </c>
      <c r="BN129">
        <f>VLOOKUP(A129,[2]SW_Pipes1222_prec!$AE$2:$AO$1223, 11, FALSE)</f>
        <v>3.7189999999999999</v>
      </c>
    </row>
    <row r="130" spans="1:66" x14ac:dyDescent="0.25">
      <c r="A130" s="2">
        <v>37827</v>
      </c>
      <c r="B130" s="2">
        <v>11106</v>
      </c>
      <c r="C130" s="2" t="s">
        <v>153</v>
      </c>
      <c r="D130" s="2" t="s">
        <v>26</v>
      </c>
      <c r="E130" s="2" t="s">
        <v>29</v>
      </c>
      <c r="F130" s="6">
        <f>VLOOKUP(A130&amp;B130,'input_raw cmsws'!$C$2:$D$1602,2,FALSE)</f>
        <v>43810.666666666664</v>
      </c>
      <c r="G130" s="2">
        <v>5.9</v>
      </c>
      <c r="H130" s="2" t="s">
        <v>23</v>
      </c>
      <c r="I130" s="2">
        <f>VLOOKUP(H130,'scoring schema'!$D$4:$E$9,2,FALSE)</f>
        <v>0</v>
      </c>
      <c r="J130" s="2" t="s">
        <v>22</v>
      </c>
      <c r="K130" s="2" t="s">
        <v>22</v>
      </c>
      <c r="L130" s="2" t="s">
        <v>30</v>
      </c>
      <c r="M130" s="2">
        <f>VLOOKUP(L130,'scoring schema 2'!$E$18:$F$29,2,FALSE)</f>
        <v>6</v>
      </c>
      <c r="N130" s="2"/>
      <c r="O130" s="2">
        <f>VLOOKUP(N130,'scoring schema 2'!$E$8:$F$13,2, FALSE)</f>
        <v>2</v>
      </c>
      <c r="P130" s="2">
        <v>10</v>
      </c>
      <c r="Q130" s="2">
        <v>1.3</v>
      </c>
      <c r="R130" s="2">
        <v>6.2</v>
      </c>
      <c r="S130" s="2">
        <v>8.06</v>
      </c>
      <c r="T130" s="2">
        <v>1</v>
      </c>
      <c r="U130" s="2">
        <v>0</v>
      </c>
      <c r="V130" s="2">
        <v>2.2000000000000002</v>
      </c>
      <c r="W130" s="2">
        <v>2</v>
      </c>
      <c r="X130" s="2">
        <v>4.4000000000000004</v>
      </c>
      <c r="Y130" s="2">
        <v>1.84</v>
      </c>
      <c r="Z130" s="2">
        <v>3.6800000000000006</v>
      </c>
      <c r="AA130" s="2">
        <v>6.7712000000000012</v>
      </c>
      <c r="AB130" s="2">
        <v>7622635</v>
      </c>
      <c r="AC130" s="2" t="s">
        <v>1738</v>
      </c>
      <c r="AD130" s="6">
        <v>39851</v>
      </c>
      <c r="AE130" s="2" t="s">
        <v>760</v>
      </c>
      <c r="AF130" s="2" t="s">
        <v>761</v>
      </c>
      <c r="AG130" s="2" t="s">
        <v>762</v>
      </c>
      <c r="AH130" s="2" t="s">
        <v>768</v>
      </c>
      <c r="AI130" s="2">
        <v>1.5</v>
      </c>
      <c r="AJ130" s="2">
        <v>0</v>
      </c>
      <c r="AK130" s="2">
        <v>0</v>
      </c>
      <c r="AL130" s="2">
        <v>0</v>
      </c>
      <c r="AM130" s="2">
        <v>15</v>
      </c>
      <c r="AN130" s="2">
        <v>0</v>
      </c>
      <c r="AO130" s="2" t="s">
        <v>762</v>
      </c>
      <c r="AP130" s="2" t="s">
        <v>763</v>
      </c>
      <c r="AQ130" s="2" t="s">
        <v>769</v>
      </c>
      <c r="AR130" s="2" t="s">
        <v>1739</v>
      </c>
      <c r="AS130" s="2">
        <v>7.6</v>
      </c>
      <c r="AT130" s="2">
        <v>695.4</v>
      </c>
      <c r="AU130" s="2">
        <v>703</v>
      </c>
      <c r="AV130" s="2" t="s">
        <v>765</v>
      </c>
      <c r="AW130" s="2" t="s">
        <v>1740</v>
      </c>
      <c r="AX130" s="2">
        <v>7.7</v>
      </c>
      <c r="AY130" s="2">
        <v>695.3</v>
      </c>
      <c r="AZ130" s="2">
        <v>703</v>
      </c>
      <c r="BA130" s="2" t="s">
        <v>765</v>
      </c>
      <c r="BB130" s="2">
        <v>4.2955199999999997E-3</v>
      </c>
      <c r="BC130" s="2">
        <v>1</v>
      </c>
      <c r="BD130" s="6">
        <v>23743</v>
      </c>
      <c r="BE130" s="18">
        <f t="shared" si="4"/>
        <v>54.94227697923796</v>
      </c>
      <c r="BF130" s="2" t="s">
        <v>767</v>
      </c>
      <c r="BG130" s="6">
        <v>44250</v>
      </c>
      <c r="BH130" s="2">
        <v>23.28005656977097</v>
      </c>
      <c r="BI130" t="str">
        <f>VLOOKUP($A130,'[1]SW_Pipes 1222_soil.shp'!$AE$2:$AR$1223,10,FALSE)</f>
        <v>113658</v>
      </c>
      <c r="BJ130" t="str">
        <f>VLOOKUP($A130,'[1]SW_Pipes 1222_soil.shp'!$AE$2:$AR$1223,11,FALSE)</f>
        <v>CeB2</v>
      </c>
      <c r="BK130" t="str">
        <f>VLOOKUP($A130,'[1]SW_Pipes 1222_soil.shp'!$AE$2:$AR$1223,12,FALSE)</f>
        <v>Cecil sandy clay loam, 2 to 8 percent slopes, eroded</v>
      </c>
      <c r="BL130" t="str">
        <f>VLOOKUP($A130,'[1]SW_Pipes 1222_soil.shp'!$AE$2:$AR$1223,13,FALSE)</f>
        <v>B</v>
      </c>
      <c r="BM130">
        <f>VLOOKUP($A130,'[1]SW_Pipes 1222_soil.shp'!$AE$2:$AR$1223,14,FALSE)</f>
        <v>1</v>
      </c>
      <c r="BN130">
        <f>VLOOKUP(A130,[2]SW_Pipes1222_prec!$AE$2:$AO$1223, 11, FALSE)</f>
        <v>3.7290000000000001</v>
      </c>
    </row>
    <row r="131" spans="1:66" x14ac:dyDescent="0.25">
      <c r="A131" s="3">
        <v>37982</v>
      </c>
      <c r="B131" s="3">
        <v>12016</v>
      </c>
      <c r="C131" s="3" t="s">
        <v>183</v>
      </c>
      <c r="D131" s="3" t="s">
        <v>21</v>
      </c>
      <c r="E131" s="3" t="s">
        <v>29</v>
      </c>
      <c r="F131" s="6">
        <f>VLOOKUP(A131&amp;B131,'input_raw cmsws'!$C$2:$D$1602,2,FALSE)</f>
        <v>44491.666666666664</v>
      </c>
      <c r="G131" s="3">
        <v>7.25</v>
      </c>
      <c r="H131" s="3" t="s">
        <v>23</v>
      </c>
      <c r="I131" s="2">
        <f>VLOOKUP(H131,'scoring schema'!$D$4:$E$9,2,FALSE)</f>
        <v>0</v>
      </c>
      <c r="J131" s="3" t="s">
        <v>22</v>
      </c>
      <c r="K131" s="3" t="s">
        <v>22</v>
      </c>
      <c r="L131" s="3"/>
      <c r="M131" s="2">
        <f>VLOOKUP(L131,'scoring schema 2'!$E$18:$F$29,2,FALSE)</f>
        <v>0</v>
      </c>
      <c r="N131" s="3"/>
      <c r="O131" s="2">
        <f>VLOOKUP(N131,'scoring schema 2'!$E$8:$F$13,2, FALSE)</f>
        <v>2</v>
      </c>
      <c r="P131" s="3">
        <v>0</v>
      </c>
      <c r="Q131" s="3">
        <v>1.3</v>
      </c>
      <c r="R131" s="3">
        <v>1.4</v>
      </c>
      <c r="S131" s="3">
        <v>1.8199999999999998</v>
      </c>
      <c r="T131" s="3">
        <v>2</v>
      </c>
      <c r="U131" s="3">
        <v>10</v>
      </c>
      <c r="V131" s="3">
        <v>8.6</v>
      </c>
      <c r="W131" s="3">
        <v>4.7</v>
      </c>
      <c r="X131" s="3">
        <v>40.42</v>
      </c>
      <c r="Y131" s="3">
        <v>5.68</v>
      </c>
      <c r="Z131" s="3">
        <v>3.38</v>
      </c>
      <c r="AA131" s="3">
        <v>19.198399999999999</v>
      </c>
      <c r="AB131" s="3">
        <v>7714747</v>
      </c>
      <c r="AC131" s="3" t="s">
        <v>3310</v>
      </c>
      <c r="AD131" s="6">
        <v>39852</v>
      </c>
      <c r="AE131" s="3" t="s">
        <v>760</v>
      </c>
      <c r="AF131" s="3" t="s">
        <v>761</v>
      </c>
      <c r="AG131" s="3" t="s">
        <v>762</v>
      </c>
      <c r="AH131" s="3" t="s">
        <v>768</v>
      </c>
      <c r="AI131" s="3">
        <v>3</v>
      </c>
      <c r="AJ131" s="3">
        <v>0</v>
      </c>
      <c r="AK131" s="3">
        <v>0</v>
      </c>
      <c r="AL131" s="3">
        <v>0</v>
      </c>
      <c r="AM131" s="3">
        <v>36</v>
      </c>
      <c r="AN131" s="3">
        <v>0</v>
      </c>
      <c r="AO131" s="3" t="s">
        <v>762</v>
      </c>
      <c r="AP131" s="3" t="s">
        <v>763</v>
      </c>
      <c r="AQ131" s="3" t="s">
        <v>769</v>
      </c>
      <c r="AR131" s="3" t="s">
        <v>3311</v>
      </c>
      <c r="AS131" s="3">
        <v>6.92</v>
      </c>
      <c r="AT131" s="3">
        <v>756.08</v>
      </c>
      <c r="AU131" s="3">
        <v>763</v>
      </c>
      <c r="AV131" s="3" t="s">
        <v>765</v>
      </c>
      <c r="AW131" s="3" t="s">
        <v>3312</v>
      </c>
      <c r="AX131" s="3">
        <v>7.58</v>
      </c>
      <c r="AY131" s="3">
        <v>757.42</v>
      </c>
      <c r="AZ131" s="3">
        <v>765</v>
      </c>
      <c r="BA131" s="3" t="s">
        <v>765</v>
      </c>
      <c r="BB131" s="3">
        <v>-7.7929399999999999E-3</v>
      </c>
      <c r="BC131" s="3">
        <v>1</v>
      </c>
      <c r="BD131" s="7">
        <v>35157</v>
      </c>
      <c r="BE131" s="18">
        <f t="shared" si="4"/>
        <v>25.556924480949114</v>
      </c>
      <c r="BF131" s="3" t="s">
        <v>767</v>
      </c>
      <c r="BG131" s="7">
        <v>44239</v>
      </c>
      <c r="BH131" s="3">
        <v>171.95061267060461</v>
      </c>
      <c r="BI131" t="str">
        <f>VLOOKUP($A131,'[1]SW_Pipes 1222_soil.shp'!$AE$2:$AR$1223,10,FALSE)</f>
        <v>113658</v>
      </c>
      <c r="BJ131" t="str">
        <f>VLOOKUP($A131,'[1]SW_Pipes 1222_soil.shp'!$AE$2:$AR$1223,11,FALSE)</f>
        <v>CeB2</v>
      </c>
      <c r="BK131" t="str">
        <f>VLOOKUP($A131,'[1]SW_Pipes 1222_soil.shp'!$AE$2:$AR$1223,12,FALSE)</f>
        <v>Cecil sandy clay loam, 2 to 8 percent slopes, eroded</v>
      </c>
      <c r="BL131" t="str">
        <f>VLOOKUP($A131,'[1]SW_Pipes 1222_soil.shp'!$AE$2:$AR$1223,13,FALSE)</f>
        <v>B</v>
      </c>
      <c r="BM131">
        <f>VLOOKUP($A131,'[1]SW_Pipes 1222_soil.shp'!$AE$2:$AR$1223,14,FALSE)</f>
        <v>1</v>
      </c>
      <c r="BN131">
        <f>VLOOKUP(A131,[2]SW_Pipes1222_prec!$AE$2:$AO$1223, 11, FALSE)</f>
        <v>3.7330000000000001</v>
      </c>
    </row>
    <row r="132" spans="1:66" x14ac:dyDescent="0.25">
      <c r="A132" s="3">
        <v>38076</v>
      </c>
      <c r="B132" s="3">
        <v>11106</v>
      </c>
      <c r="C132" s="3" t="s">
        <v>153</v>
      </c>
      <c r="D132" s="3" t="s">
        <v>21</v>
      </c>
      <c r="E132" s="3" t="s">
        <v>29</v>
      </c>
      <c r="F132" s="6">
        <f>VLOOKUP(A132&amp;B132,'input_raw cmsws'!$C$2:$D$1602,2,FALSE)</f>
        <v>43810.666666666664</v>
      </c>
      <c r="G132" s="3">
        <v>9.09</v>
      </c>
      <c r="H132" s="3" t="s">
        <v>23</v>
      </c>
      <c r="I132" s="2">
        <f>VLOOKUP(H132,'scoring schema'!$D$4:$E$9,2,FALSE)</f>
        <v>0</v>
      </c>
      <c r="J132" s="3" t="s">
        <v>22</v>
      </c>
      <c r="K132" s="3" t="s">
        <v>22</v>
      </c>
      <c r="L132" s="3" t="s">
        <v>174</v>
      </c>
      <c r="M132" s="2">
        <f>VLOOKUP(L132,'scoring schema 2'!$E$18:$F$29,2,FALSE)</f>
        <v>8</v>
      </c>
      <c r="N132" s="3" t="s">
        <v>33</v>
      </c>
      <c r="O132" s="2">
        <f>VLOOKUP(N132,'scoring schema 2'!$E$8:$F$13,2, FALSE)</f>
        <v>0</v>
      </c>
      <c r="P132" s="3">
        <v>10</v>
      </c>
      <c r="Q132" s="3">
        <v>0</v>
      </c>
      <c r="R132" s="3">
        <v>7.5</v>
      </c>
      <c r="S132" s="3">
        <v>0</v>
      </c>
      <c r="T132" s="3">
        <v>1</v>
      </c>
      <c r="U132" s="3">
        <v>10</v>
      </c>
      <c r="V132" s="3">
        <v>6.8000000000000007</v>
      </c>
      <c r="W132" s="3">
        <v>7.5</v>
      </c>
      <c r="X132" s="3">
        <v>51.000000000000007</v>
      </c>
      <c r="Y132" s="3">
        <v>4.08</v>
      </c>
      <c r="Z132" s="3">
        <v>7.5</v>
      </c>
      <c r="AA132" s="3">
        <v>30.6</v>
      </c>
      <c r="AB132" s="3">
        <v>7708416</v>
      </c>
      <c r="AC132" s="3" t="s">
        <v>3869</v>
      </c>
      <c r="AD132" s="6">
        <v>39853</v>
      </c>
      <c r="AE132" s="3" t="s">
        <v>760</v>
      </c>
      <c r="AF132" s="3" t="s">
        <v>761</v>
      </c>
      <c r="AG132" s="3" t="s">
        <v>762</v>
      </c>
      <c r="AH132" s="3" t="s">
        <v>768</v>
      </c>
      <c r="AI132" s="3">
        <v>4.5</v>
      </c>
      <c r="AJ132" s="3">
        <v>0</v>
      </c>
      <c r="AK132" s="3">
        <v>0</v>
      </c>
      <c r="AL132" s="3">
        <v>0</v>
      </c>
      <c r="AM132" s="3">
        <v>54</v>
      </c>
      <c r="AN132" s="3">
        <v>0</v>
      </c>
      <c r="AO132" s="3" t="s">
        <v>762</v>
      </c>
      <c r="AP132" s="3" t="s">
        <v>778</v>
      </c>
      <c r="AQ132" s="3" t="s">
        <v>781</v>
      </c>
      <c r="AR132" s="3" t="s">
        <v>3774</v>
      </c>
      <c r="AS132" s="3">
        <v>9.69</v>
      </c>
      <c r="AT132" s="3">
        <v>721.31</v>
      </c>
      <c r="AU132" s="3">
        <v>731</v>
      </c>
      <c r="AV132" s="3" t="s">
        <v>765</v>
      </c>
      <c r="AW132" s="3" t="s">
        <v>1248</v>
      </c>
      <c r="AX132" s="3">
        <v>8.5</v>
      </c>
      <c r="AY132" s="3">
        <v>721.5</v>
      </c>
      <c r="AZ132" s="3">
        <v>730</v>
      </c>
      <c r="BA132" s="3" t="s">
        <v>765</v>
      </c>
      <c r="BB132" s="3">
        <v>-9.3091000000000007E-3</v>
      </c>
      <c r="BC132" s="3">
        <v>1</v>
      </c>
      <c r="BD132" s="7">
        <v>37437</v>
      </c>
      <c r="BE132" s="18">
        <f t="shared" si="4"/>
        <v>17.450148300250962</v>
      </c>
      <c r="BF132" s="3" t="s">
        <v>767</v>
      </c>
      <c r="BG132" s="7">
        <v>44243</v>
      </c>
      <c r="BH132" s="3">
        <v>41.894481839006822</v>
      </c>
      <c r="BI132" t="str">
        <f>VLOOKUP($A132,'[1]SW_Pipes 1222_soil.shp'!$AE$2:$AR$1223,10,FALSE)</f>
        <v>113660</v>
      </c>
      <c r="BJ132" t="str">
        <f>VLOOKUP($A132,'[1]SW_Pipes 1222_soil.shp'!$AE$2:$AR$1223,11,FALSE)</f>
        <v>CuB</v>
      </c>
      <c r="BK132" t="str">
        <f>VLOOKUP($A132,'[1]SW_Pipes 1222_soil.shp'!$AE$2:$AR$1223,12,FALSE)</f>
        <v>Cecil-Urban land complex, 2 to 8 percent slopes</v>
      </c>
      <c r="BL132" t="str">
        <f>VLOOKUP($A132,'[1]SW_Pipes 1222_soil.shp'!$AE$2:$AR$1223,13,FALSE)</f>
        <v>B</v>
      </c>
      <c r="BM132">
        <f>VLOOKUP($A132,'[1]SW_Pipes 1222_soil.shp'!$AE$2:$AR$1223,14,FALSE)</f>
        <v>1</v>
      </c>
      <c r="BN132">
        <f>VLOOKUP(A132,[2]SW_Pipes1222_prec!$AE$2:$AO$1223, 11, FALSE)</f>
        <v>3.8050000000000002</v>
      </c>
    </row>
    <row r="133" spans="1:66" x14ac:dyDescent="0.25">
      <c r="A133" s="3">
        <v>38249</v>
      </c>
      <c r="B133" s="3">
        <v>24203</v>
      </c>
      <c r="C133" s="3" t="s">
        <v>562</v>
      </c>
      <c r="D133" s="3" t="s">
        <v>26</v>
      </c>
      <c r="E133" s="3" t="s">
        <v>29</v>
      </c>
      <c r="F133" s="6">
        <f>VLOOKUP(A133&amp;B133,'input_raw cmsws'!$C$2:$D$1602,2,FALSE)</f>
        <v>44482.666666666664</v>
      </c>
      <c r="G133" s="3">
        <v>5</v>
      </c>
      <c r="H133" s="3" t="s">
        <v>23</v>
      </c>
      <c r="I133" s="2">
        <f>VLOOKUP(H133,'scoring schema'!$D$4:$E$9,2,FALSE)</f>
        <v>0</v>
      </c>
      <c r="J133" s="3" t="s">
        <v>22</v>
      </c>
      <c r="K133" s="3" t="s">
        <v>22</v>
      </c>
      <c r="L133" s="3"/>
      <c r="M133" s="2">
        <f>VLOOKUP(L133,'scoring schema 2'!$E$18:$F$29,2,FALSE)</f>
        <v>0</v>
      </c>
      <c r="N133" s="3"/>
      <c r="O133" s="2">
        <f>VLOOKUP(N133,'scoring schema 2'!$E$8:$F$13,2, FALSE)</f>
        <v>2</v>
      </c>
      <c r="P133" s="3">
        <v>10</v>
      </c>
      <c r="Q133" s="3">
        <v>1.3</v>
      </c>
      <c r="R133" s="3">
        <v>2.9</v>
      </c>
      <c r="S133" s="3">
        <v>3.77</v>
      </c>
      <c r="T133" s="3">
        <v>1</v>
      </c>
      <c r="U133" s="3">
        <v>10</v>
      </c>
      <c r="V133" s="3">
        <v>3.8000000000000007</v>
      </c>
      <c r="W133" s="3">
        <v>6.5</v>
      </c>
      <c r="X133" s="3">
        <v>24.700000000000003</v>
      </c>
      <c r="Y133" s="3">
        <v>2.8000000000000003</v>
      </c>
      <c r="Z133" s="3">
        <v>5.0599999999999996</v>
      </c>
      <c r="AA133" s="3">
        <v>14.168000000000001</v>
      </c>
      <c r="AB133" s="3">
        <v>7690533</v>
      </c>
      <c r="AC133" s="3" t="s">
        <v>2812</v>
      </c>
      <c r="AD133" s="6">
        <v>39854</v>
      </c>
      <c r="AE133" s="3" t="s">
        <v>760</v>
      </c>
      <c r="AF133" s="3" t="s">
        <v>761</v>
      </c>
      <c r="AG133" s="3" t="s">
        <v>762</v>
      </c>
      <c r="AH133" s="3" t="s">
        <v>768</v>
      </c>
      <c r="AI133" s="3">
        <v>1.25</v>
      </c>
      <c r="AJ133" s="3">
        <v>0</v>
      </c>
      <c r="AK133" s="3">
        <v>0</v>
      </c>
      <c r="AL133" s="3">
        <v>0</v>
      </c>
      <c r="AM133" s="3">
        <v>15</v>
      </c>
      <c r="AN133" s="3">
        <v>0</v>
      </c>
      <c r="AO133" s="3" t="s">
        <v>762</v>
      </c>
      <c r="AP133" s="3" t="s">
        <v>763</v>
      </c>
      <c r="AQ133" s="3" t="s">
        <v>769</v>
      </c>
      <c r="AR133" s="3" t="s">
        <v>2813</v>
      </c>
      <c r="AS133" s="3">
        <v>4.4000000000000004</v>
      </c>
      <c r="AT133" s="3">
        <v>595.6</v>
      </c>
      <c r="AU133" s="3">
        <v>600</v>
      </c>
      <c r="AV133" s="3" t="s">
        <v>765</v>
      </c>
      <c r="AW133" s="3" t="s">
        <v>2814</v>
      </c>
      <c r="AX133" s="3">
        <v>4.7</v>
      </c>
      <c r="AY133" s="3">
        <v>595.29999999999995</v>
      </c>
      <c r="AZ133" s="3">
        <v>600</v>
      </c>
      <c r="BA133" s="3" t="s">
        <v>765</v>
      </c>
      <c r="BB133" s="3">
        <v>5.5631300000000003E-3</v>
      </c>
      <c r="BC133" s="3">
        <v>1</v>
      </c>
      <c r="BD133" s="7">
        <v>32689</v>
      </c>
      <c r="BE133" s="18">
        <f t="shared" si="4"/>
        <v>32.289299566506955</v>
      </c>
      <c r="BF133" s="3" t="s">
        <v>767</v>
      </c>
      <c r="BG133" s="7">
        <v>44243</v>
      </c>
      <c r="BH133" s="3">
        <v>53.926467263136672</v>
      </c>
      <c r="BI133" t="str">
        <f>VLOOKUP($A133,'[1]SW_Pipes 1222_soil.shp'!$AE$2:$AR$1223,10,FALSE)</f>
        <v>113693</v>
      </c>
      <c r="BJ133" t="str">
        <f>VLOOKUP($A133,'[1]SW_Pipes 1222_soil.shp'!$AE$2:$AR$1223,11,FALSE)</f>
        <v>WkD</v>
      </c>
      <c r="BK133" t="str">
        <f>VLOOKUP($A133,'[1]SW_Pipes 1222_soil.shp'!$AE$2:$AR$1223,12,FALSE)</f>
        <v>Wilkes loam, 8 to 15 percent slopes</v>
      </c>
      <c r="BL133" t="str">
        <f>VLOOKUP($A133,'[1]SW_Pipes 1222_soil.shp'!$AE$2:$AR$1223,13,FALSE)</f>
        <v>D</v>
      </c>
      <c r="BM133">
        <f>VLOOKUP($A133,'[1]SW_Pipes 1222_soil.shp'!$AE$2:$AR$1223,14,FALSE)</f>
        <v>4</v>
      </c>
      <c r="BN133">
        <f>VLOOKUP(A133,[2]SW_Pipes1222_prec!$AE$2:$AO$1223, 11, FALSE)</f>
        <v>3.722</v>
      </c>
    </row>
    <row r="134" spans="1:66" x14ac:dyDescent="0.25">
      <c r="A134" s="2">
        <v>38250</v>
      </c>
      <c r="B134" s="2">
        <v>24203</v>
      </c>
      <c r="C134" s="2" t="s">
        <v>562</v>
      </c>
      <c r="D134" s="2" t="s">
        <v>26</v>
      </c>
      <c r="E134" s="2" t="s">
        <v>29</v>
      </c>
      <c r="F134" s="6">
        <f>VLOOKUP(A134&amp;B134,'input_raw cmsws'!$C$2:$D$1602,2,FALSE)</f>
        <v>44482.666666666664</v>
      </c>
      <c r="G134" s="2">
        <v>3.6</v>
      </c>
      <c r="H134" s="2" t="s">
        <v>23</v>
      </c>
      <c r="I134" s="2">
        <f>VLOOKUP(H134,'scoring schema'!$D$4:$E$9,2,FALSE)</f>
        <v>0</v>
      </c>
      <c r="J134" s="2" t="s">
        <v>22</v>
      </c>
      <c r="K134" s="2" t="s">
        <v>22</v>
      </c>
      <c r="L134" s="2"/>
      <c r="M134" s="2">
        <f>VLOOKUP(L134,'scoring schema 2'!$E$18:$F$29,2,FALSE)</f>
        <v>0</v>
      </c>
      <c r="N134" s="2"/>
      <c r="O134" s="2">
        <f>VLOOKUP(N134,'scoring schema 2'!$E$8:$F$13,2, FALSE)</f>
        <v>2</v>
      </c>
      <c r="P134" s="2">
        <v>10</v>
      </c>
      <c r="Q134" s="2">
        <v>1.3</v>
      </c>
      <c r="R134" s="2">
        <v>2.9</v>
      </c>
      <c r="S134" s="2">
        <v>3.77</v>
      </c>
      <c r="T134" s="2">
        <v>1</v>
      </c>
      <c r="U134" s="2">
        <v>10</v>
      </c>
      <c r="V134" s="2">
        <v>3.8000000000000007</v>
      </c>
      <c r="W134" s="2">
        <v>6.5</v>
      </c>
      <c r="X134" s="2">
        <v>24.700000000000003</v>
      </c>
      <c r="Y134" s="2">
        <v>2.8000000000000003</v>
      </c>
      <c r="Z134" s="2">
        <v>5.0599999999999996</v>
      </c>
      <c r="AA134" s="2">
        <v>14.168000000000001</v>
      </c>
      <c r="AB134" s="2">
        <v>7577568</v>
      </c>
      <c r="AC134" s="2" t="s">
        <v>2815</v>
      </c>
      <c r="AD134" s="6">
        <v>39855</v>
      </c>
      <c r="AE134" s="2" t="s">
        <v>760</v>
      </c>
      <c r="AF134" s="2" t="s">
        <v>761</v>
      </c>
      <c r="AG134" s="2" t="s">
        <v>762</v>
      </c>
      <c r="AH134" s="2" t="s">
        <v>768</v>
      </c>
      <c r="AI134" s="2">
        <v>4</v>
      </c>
      <c r="AJ134" s="2">
        <v>0</v>
      </c>
      <c r="AK134" s="2">
        <v>0</v>
      </c>
      <c r="AL134" s="2">
        <v>0</v>
      </c>
      <c r="AM134" s="2">
        <v>48</v>
      </c>
      <c r="AN134" s="2">
        <v>0</v>
      </c>
      <c r="AO134" s="2" t="s">
        <v>762</v>
      </c>
      <c r="AP134" s="2" t="s">
        <v>763</v>
      </c>
      <c r="AQ134" s="2" t="s">
        <v>769</v>
      </c>
      <c r="AR134" s="2" t="s">
        <v>2816</v>
      </c>
      <c r="AS134" s="2">
        <v>0</v>
      </c>
      <c r="AT134" s="2">
        <v>0</v>
      </c>
      <c r="AU134" s="2">
        <v>674</v>
      </c>
      <c r="AV134" s="2" t="s">
        <v>772</v>
      </c>
      <c r="AW134" s="2" t="s">
        <v>2817</v>
      </c>
      <c r="AX134" s="2">
        <v>12.1</v>
      </c>
      <c r="AY134" s="2">
        <v>662.9</v>
      </c>
      <c r="AZ134" s="2">
        <v>675</v>
      </c>
      <c r="BA134" s="2" t="s">
        <v>765</v>
      </c>
      <c r="BB134" s="2">
        <v>0</v>
      </c>
      <c r="BC134" s="2">
        <v>1</v>
      </c>
      <c r="BD134" s="6">
        <v>36161</v>
      </c>
      <c r="BE134" s="18">
        <f t="shared" si="4"/>
        <v>22.783481633584298</v>
      </c>
      <c r="BF134" s="2" t="s">
        <v>767</v>
      </c>
      <c r="BG134" s="6">
        <v>44243</v>
      </c>
      <c r="BH134" s="2">
        <v>86.028466927312209</v>
      </c>
      <c r="BI134" t="str">
        <f>VLOOKUP($A134,'[1]SW_Pipes 1222_soil.shp'!$AE$2:$AR$1223,10,FALSE)</f>
        <v>113658</v>
      </c>
      <c r="BJ134" t="str">
        <f>VLOOKUP($A134,'[1]SW_Pipes 1222_soil.shp'!$AE$2:$AR$1223,11,FALSE)</f>
        <v>CeB2</v>
      </c>
      <c r="BK134" t="str">
        <f>VLOOKUP($A134,'[1]SW_Pipes 1222_soil.shp'!$AE$2:$AR$1223,12,FALSE)</f>
        <v>Cecil sandy clay loam, 2 to 8 percent slopes, eroded</v>
      </c>
      <c r="BL134" t="str">
        <f>VLOOKUP($A134,'[1]SW_Pipes 1222_soil.shp'!$AE$2:$AR$1223,13,FALSE)</f>
        <v>B</v>
      </c>
      <c r="BM134">
        <f>VLOOKUP($A134,'[1]SW_Pipes 1222_soil.shp'!$AE$2:$AR$1223,14,FALSE)</f>
        <v>1</v>
      </c>
      <c r="BN134">
        <f>VLOOKUP(A134,[2]SW_Pipes1222_prec!$AE$2:$AO$1223, 11, FALSE)</f>
        <v>3.7189999999999999</v>
      </c>
    </row>
    <row r="135" spans="1:66" x14ac:dyDescent="0.25">
      <c r="A135" s="2">
        <v>38332</v>
      </c>
      <c r="B135" s="2">
        <v>11106</v>
      </c>
      <c r="C135" s="2" t="s">
        <v>153</v>
      </c>
      <c r="D135" s="2" t="s">
        <v>21</v>
      </c>
      <c r="E135" s="2" t="s">
        <v>29</v>
      </c>
      <c r="F135" s="6">
        <f>VLOOKUP(A135&amp;B135,'input_raw cmsws'!$C$2:$D$1602,2,FALSE)</f>
        <v>43810.666666666664</v>
      </c>
      <c r="G135" s="2">
        <v>8</v>
      </c>
      <c r="H135" s="2" t="s">
        <v>23</v>
      </c>
      <c r="I135" s="2">
        <f>VLOOKUP(H135,'scoring schema'!$D$4:$E$9,2,FALSE)</f>
        <v>0</v>
      </c>
      <c r="J135" s="2" t="s">
        <v>22</v>
      </c>
      <c r="K135" s="2" t="s">
        <v>22</v>
      </c>
      <c r="L135" s="2" t="s">
        <v>24</v>
      </c>
      <c r="M135" s="2">
        <f>VLOOKUP(L135,'scoring schema 2'!$E$18:$F$29,2,FALSE)</f>
        <v>0</v>
      </c>
      <c r="N135" s="2"/>
      <c r="O135" s="2">
        <f>VLOOKUP(N135,'scoring schema 2'!$E$8:$F$13,2, FALSE)</f>
        <v>2</v>
      </c>
      <c r="P135" s="2">
        <v>10</v>
      </c>
      <c r="Q135" s="2">
        <v>1.3</v>
      </c>
      <c r="R135" s="2">
        <v>3.5</v>
      </c>
      <c r="S135" s="2">
        <v>4.55</v>
      </c>
      <c r="T135" s="2">
        <v>1</v>
      </c>
      <c r="U135" s="2">
        <v>10</v>
      </c>
      <c r="V135" s="2">
        <v>6.8000000000000007</v>
      </c>
      <c r="W135" s="2">
        <v>4.4000000000000004</v>
      </c>
      <c r="X135" s="2">
        <v>29.920000000000005</v>
      </c>
      <c r="Y135" s="2">
        <v>4.5999999999999996</v>
      </c>
      <c r="Z135" s="2">
        <v>4.04</v>
      </c>
      <c r="AA135" s="2">
        <v>18.584</v>
      </c>
      <c r="AB135" s="2">
        <v>7557632</v>
      </c>
      <c r="AC135" s="2" t="s">
        <v>3233</v>
      </c>
      <c r="AD135" s="6">
        <v>39856</v>
      </c>
      <c r="AE135" s="2" t="s">
        <v>760</v>
      </c>
      <c r="AF135" s="2" t="s">
        <v>761</v>
      </c>
      <c r="AG135" s="2" t="s">
        <v>762</v>
      </c>
      <c r="AH135" s="2" t="s">
        <v>768</v>
      </c>
      <c r="AI135" s="2">
        <v>4.5</v>
      </c>
      <c r="AJ135" s="2">
        <v>0</v>
      </c>
      <c r="AK135" s="2">
        <v>0</v>
      </c>
      <c r="AL135" s="2">
        <v>0</v>
      </c>
      <c r="AM135" s="2">
        <v>54</v>
      </c>
      <c r="AN135" s="2">
        <v>0</v>
      </c>
      <c r="AO135" s="2" t="s">
        <v>762</v>
      </c>
      <c r="AP135" s="2" t="s">
        <v>778</v>
      </c>
      <c r="AQ135" s="2" t="s">
        <v>781</v>
      </c>
      <c r="AR135" s="2" t="s">
        <v>3234</v>
      </c>
      <c r="AS135" s="2">
        <v>0</v>
      </c>
      <c r="AT135" s="2">
        <v>0</v>
      </c>
      <c r="AU135" s="2">
        <v>725</v>
      </c>
      <c r="AV135" s="2" t="s">
        <v>772</v>
      </c>
      <c r="AW135" s="2" t="s">
        <v>3235</v>
      </c>
      <c r="AX135" s="2">
        <v>6.3</v>
      </c>
      <c r="AY135" s="2">
        <v>714.7</v>
      </c>
      <c r="AZ135" s="2">
        <v>721</v>
      </c>
      <c r="BA135" s="2" t="s">
        <v>765</v>
      </c>
      <c r="BB135" s="2">
        <v>0</v>
      </c>
      <c r="BC135" s="2">
        <v>1</v>
      </c>
      <c r="BD135" s="6">
        <v>37437</v>
      </c>
      <c r="BE135" s="18">
        <f t="shared" si="4"/>
        <v>17.450148300250962</v>
      </c>
      <c r="BF135" s="2" t="s">
        <v>767</v>
      </c>
      <c r="BG135" s="6">
        <v>43257</v>
      </c>
      <c r="BH135" s="2">
        <v>79.959785112339304</v>
      </c>
      <c r="BI135" t="str">
        <f>VLOOKUP($A135,'[1]SW_Pipes 1222_soil.shp'!$AE$2:$AR$1223,10,FALSE)</f>
        <v>113660</v>
      </c>
      <c r="BJ135" t="str">
        <f>VLOOKUP($A135,'[1]SW_Pipes 1222_soil.shp'!$AE$2:$AR$1223,11,FALSE)</f>
        <v>CuB</v>
      </c>
      <c r="BK135" t="str">
        <f>VLOOKUP($A135,'[1]SW_Pipes 1222_soil.shp'!$AE$2:$AR$1223,12,FALSE)</f>
        <v>Cecil-Urban land complex, 2 to 8 percent slopes</v>
      </c>
      <c r="BL135" t="str">
        <f>VLOOKUP($A135,'[1]SW_Pipes 1222_soil.shp'!$AE$2:$AR$1223,13,FALSE)</f>
        <v>B</v>
      </c>
      <c r="BM135">
        <f>VLOOKUP($A135,'[1]SW_Pipes 1222_soil.shp'!$AE$2:$AR$1223,14,FALSE)</f>
        <v>1</v>
      </c>
      <c r="BN135">
        <f>VLOOKUP(A135,[2]SW_Pipes1222_prec!$AE$2:$AO$1223, 11, FALSE)</f>
        <v>3.8050000000000002</v>
      </c>
    </row>
    <row r="136" spans="1:66" x14ac:dyDescent="0.25">
      <c r="A136" s="3">
        <v>38374</v>
      </c>
      <c r="B136" s="3">
        <v>11106</v>
      </c>
      <c r="C136" s="3" t="s">
        <v>153</v>
      </c>
      <c r="D136" s="3" t="s">
        <v>21</v>
      </c>
      <c r="E136" s="3" t="s">
        <v>29</v>
      </c>
      <c r="F136" s="6">
        <f>VLOOKUP(A136&amp;B136,'input_raw cmsws'!$C$2:$D$1602,2,FALSE)</f>
        <v>43810.666666666664</v>
      </c>
      <c r="G136" s="3">
        <v>8.0500000000000007</v>
      </c>
      <c r="H136" s="3" t="s">
        <v>23</v>
      </c>
      <c r="I136" s="2">
        <f>VLOOKUP(H136,'scoring schema'!$D$4:$E$9,2,FALSE)</f>
        <v>0</v>
      </c>
      <c r="J136" s="3" t="s">
        <v>22</v>
      </c>
      <c r="K136" s="3" t="s">
        <v>22</v>
      </c>
      <c r="L136" s="3" t="s">
        <v>24</v>
      </c>
      <c r="M136" s="2">
        <f>VLOOKUP(L136,'scoring schema 2'!$E$18:$F$29,2,FALSE)</f>
        <v>0</v>
      </c>
      <c r="N136" s="3"/>
      <c r="O136" s="2">
        <f>VLOOKUP(N136,'scoring schema 2'!$E$8:$F$13,2, FALSE)</f>
        <v>2</v>
      </c>
      <c r="P136" s="3">
        <v>10</v>
      </c>
      <c r="Q136" s="3">
        <v>1.3</v>
      </c>
      <c r="R136" s="3">
        <v>3.9000000000000004</v>
      </c>
      <c r="S136" s="3">
        <v>5.07</v>
      </c>
      <c r="T136" s="3">
        <v>1</v>
      </c>
      <c r="U136" s="3">
        <v>10</v>
      </c>
      <c r="V136" s="3">
        <v>6.8000000000000007</v>
      </c>
      <c r="W136" s="3">
        <v>4.8000000000000007</v>
      </c>
      <c r="X136" s="3">
        <v>32.640000000000008</v>
      </c>
      <c r="Y136" s="3">
        <v>4.5999999999999996</v>
      </c>
      <c r="Z136" s="3">
        <v>4.4400000000000004</v>
      </c>
      <c r="AA136" s="3">
        <v>20.423999999999999</v>
      </c>
      <c r="AB136" s="3">
        <v>7563130</v>
      </c>
      <c r="AC136" s="3" t="s">
        <v>3391</v>
      </c>
      <c r="AD136" s="6">
        <v>39857</v>
      </c>
      <c r="AE136" s="3" t="s">
        <v>760</v>
      </c>
      <c r="AF136" s="3" t="s">
        <v>761</v>
      </c>
      <c r="AG136" s="3" t="s">
        <v>762</v>
      </c>
      <c r="AH136" s="3" t="s">
        <v>768</v>
      </c>
      <c r="AI136" s="3">
        <v>4.5</v>
      </c>
      <c r="AJ136" s="3">
        <v>0</v>
      </c>
      <c r="AK136" s="3">
        <v>0</v>
      </c>
      <c r="AL136" s="3">
        <v>0</v>
      </c>
      <c r="AM136" s="3">
        <v>54</v>
      </c>
      <c r="AN136" s="3">
        <v>0</v>
      </c>
      <c r="AO136" s="3" t="s">
        <v>762</v>
      </c>
      <c r="AP136" s="3" t="s">
        <v>778</v>
      </c>
      <c r="AQ136" s="3" t="s">
        <v>781</v>
      </c>
      <c r="AR136" s="3" t="s">
        <v>3235</v>
      </c>
      <c r="AS136" s="3">
        <v>8</v>
      </c>
      <c r="AT136" s="3">
        <v>713</v>
      </c>
      <c r="AU136" s="3">
        <v>721</v>
      </c>
      <c r="AV136" s="3" t="s">
        <v>765</v>
      </c>
      <c r="AW136" s="3" t="s">
        <v>3392</v>
      </c>
      <c r="AX136" s="3">
        <v>8</v>
      </c>
      <c r="AY136" s="3">
        <v>712</v>
      </c>
      <c r="AZ136" s="3">
        <v>720</v>
      </c>
      <c r="BA136" s="3" t="s">
        <v>765</v>
      </c>
      <c r="BB136" s="3">
        <v>1.8783080000000001E-2</v>
      </c>
      <c r="BC136" s="3">
        <v>1</v>
      </c>
      <c r="BD136" s="7">
        <v>37437</v>
      </c>
      <c r="BE136" s="18">
        <f t="shared" si="4"/>
        <v>17.450148300250962</v>
      </c>
      <c r="BF136" s="3" t="s">
        <v>767</v>
      </c>
      <c r="BG136" s="7">
        <v>43258</v>
      </c>
      <c r="BH136" s="3">
        <v>53.239395683494408</v>
      </c>
      <c r="BI136" t="str">
        <f>VLOOKUP($A136,'[1]SW_Pipes 1222_soil.shp'!$AE$2:$AR$1223,10,FALSE)</f>
        <v>113660</v>
      </c>
      <c r="BJ136" t="str">
        <f>VLOOKUP($A136,'[1]SW_Pipes 1222_soil.shp'!$AE$2:$AR$1223,11,FALSE)</f>
        <v>CuB</v>
      </c>
      <c r="BK136" t="str">
        <f>VLOOKUP($A136,'[1]SW_Pipes 1222_soil.shp'!$AE$2:$AR$1223,12,FALSE)</f>
        <v>Cecil-Urban land complex, 2 to 8 percent slopes</v>
      </c>
      <c r="BL136" t="str">
        <f>VLOOKUP($A136,'[1]SW_Pipes 1222_soil.shp'!$AE$2:$AR$1223,13,FALSE)</f>
        <v>B</v>
      </c>
      <c r="BM136">
        <f>VLOOKUP($A136,'[1]SW_Pipes 1222_soil.shp'!$AE$2:$AR$1223,14,FALSE)</f>
        <v>1</v>
      </c>
      <c r="BN136">
        <f>VLOOKUP(A136,[2]SW_Pipes1222_prec!$AE$2:$AO$1223, 11, FALSE)</f>
        <v>3.8029999999999999</v>
      </c>
    </row>
    <row r="137" spans="1:66" x14ac:dyDescent="0.25">
      <c r="A137" s="2">
        <v>38678</v>
      </c>
      <c r="B137" s="2">
        <v>11106</v>
      </c>
      <c r="C137" s="2" t="s">
        <v>153</v>
      </c>
      <c r="D137" s="2" t="s">
        <v>21</v>
      </c>
      <c r="E137" s="2" t="s">
        <v>29</v>
      </c>
      <c r="F137" s="6">
        <f>VLOOKUP(A137&amp;B137,'input_raw cmsws'!$C$2:$D$1602,2,FALSE)</f>
        <v>43810.666666666664</v>
      </c>
      <c r="G137" s="2">
        <v>9.44</v>
      </c>
      <c r="H137" s="2" t="s">
        <v>23</v>
      </c>
      <c r="I137" s="2">
        <f>VLOOKUP(H137,'scoring schema'!$D$4:$E$9,2,FALSE)</f>
        <v>0</v>
      </c>
      <c r="J137" s="2" t="s">
        <v>22</v>
      </c>
      <c r="K137" s="2" t="s">
        <v>22</v>
      </c>
      <c r="L137" s="2" t="s">
        <v>174</v>
      </c>
      <c r="M137" s="2">
        <f>VLOOKUP(L137,'scoring schema 2'!$E$18:$F$29,2,FALSE)</f>
        <v>8</v>
      </c>
      <c r="N137" s="2" t="s">
        <v>202</v>
      </c>
      <c r="O137" s="2">
        <f>VLOOKUP(N137,'scoring schema 2'!$E$8:$F$13,2, FALSE)</f>
        <v>3</v>
      </c>
      <c r="P137" s="2">
        <v>10</v>
      </c>
      <c r="Q137" s="2">
        <v>1.9500000000000002</v>
      </c>
      <c r="R137" s="2">
        <v>7.5</v>
      </c>
      <c r="S137" s="2">
        <v>14.625000000000002</v>
      </c>
      <c r="T137" s="2">
        <v>1</v>
      </c>
      <c r="U137" s="2">
        <v>10</v>
      </c>
      <c r="V137" s="2">
        <v>6.8000000000000007</v>
      </c>
      <c r="W137" s="2">
        <v>4.8000000000000007</v>
      </c>
      <c r="X137" s="2">
        <v>32.640000000000008</v>
      </c>
      <c r="Y137" s="2">
        <v>4.8600000000000003</v>
      </c>
      <c r="Z137" s="2">
        <v>5.8800000000000008</v>
      </c>
      <c r="AA137" s="2">
        <v>28.576800000000006</v>
      </c>
      <c r="AB137" s="2">
        <v>7576996</v>
      </c>
      <c r="AC137" s="2" t="s">
        <v>3772</v>
      </c>
      <c r="AD137" s="6">
        <v>39858</v>
      </c>
      <c r="AE137" s="2" t="s">
        <v>760</v>
      </c>
      <c r="AF137" s="2" t="s">
        <v>761</v>
      </c>
      <c r="AG137" s="2" t="s">
        <v>762</v>
      </c>
      <c r="AH137" s="2" t="s">
        <v>768</v>
      </c>
      <c r="AI137" s="2">
        <v>4.5</v>
      </c>
      <c r="AJ137" s="2">
        <v>0</v>
      </c>
      <c r="AK137" s="2">
        <v>0</v>
      </c>
      <c r="AL137" s="2">
        <v>0</v>
      </c>
      <c r="AM137" s="2">
        <v>54</v>
      </c>
      <c r="AN137" s="2">
        <v>0</v>
      </c>
      <c r="AO137" s="2" t="s">
        <v>762</v>
      </c>
      <c r="AP137" s="2" t="s">
        <v>778</v>
      </c>
      <c r="AQ137" s="2" t="s">
        <v>781</v>
      </c>
      <c r="AR137" s="2" t="s">
        <v>3773</v>
      </c>
      <c r="AS137" s="2">
        <v>7.19</v>
      </c>
      <c r="AT137" s="2">
        <v>721.81</v>
      </c>
      <c r="AU137" s="2">
        <v>729</v>
      </c>
      <c r="AV137" s="2" t="s">
        <v>765</v>
      </c>
      <c r="AW137" s="2" t="s">
        <v>3774</v>
      </c>
      <c r="AX137" s="2">
        <v>9.5500000000000007</v>
      </c>
      <c r="AY137" s="2">
        <v>721.45</v>
      </c>
      <c r="AZ137" s="2">
        <v>731</v>
      </c>
      <c r="BA137" s="2" t="s">
        <v>765</v>
      </c>
      <c r="BB137" s="2">
        <v>2.4660300000000001E-3</v>
      </c>
      <c r="BC137" s="2">
        <v>1</v>
      </c>
      <c r="BD137" s="6">
        <v>37437</v>
      </c>
      <c r="BE137" s="18">
        <f t="shared" si="4"/>
        <v>17.450148300250962</v>
      </c>
      <c r="BF137" s="2" t="s">
        <v>767</v>
      </c>
      <c r="BG137" s="6">
        <v>44243</v>
      </c>
      <c r="BH137" s="2">
        <v>145.98360787220781</v>
      </c>
      <c r="BI137" t="str">
        <f>VLOOKUP($A137,'[1]SW_Pipes 1222_soil.shp'!$AE$2:$AR$1223,10,FALSE)</f>
        <v>113660</v>
      </c>
      <c r="BJ137" t="str">
        <f>VLOOKUP($A137,'[1]SW_Pipes 1222_soil.shp'!$AE$2:$AR$1223,11,FALSE)</f>
        <v>CuB</v>
      </c>
      <c r="BK137" t="str">
        <f>VLOOKUP($A137,'[1]SW_Pipes 1222_soil.shp'!$AE$2:$AR$1223,12,FALSE)</f>
        <v>Cecil-Urban land complex, 2 to 8 percent slopes</v>
      </c>
      <c r="BL137" t="str">
        <f>VLOOKUP($A137,'[1]SW_Pipes 1222_soil.shp'!$AE$2:$AR$1223,13,FALSE)</f>
        <v>B</v>
      </c>
      <c r="BM137">
        <f>VLOOKUP($A137,'[1]SW_Pipes 1222_soil.shp'!$AE$2:$AR$1223,14,FALSE)</f>
        <v>1</v>
      </c>
      <c r="BN137">
        <f>VLOOKUP(A137,[2]SW_Pipes1222_prec!$AE$2:$AO$1223, 11, FALSE)</f>
        <v>3.8039999999999998</v>
      </c>
    </row>
    <row r="138" spans="1:66" x14ac:dyDescent="0.25">
      <c r="A138" s="2">
        <v>39074</v>
      </c>
      <c r="B138" s="2">
        <v>12900</v>
      </c>
      <c r="C138" s="2" t="s">
        <v>83</v>
      </c>
      <c r="D138" s="2" t="s">
        <v>21</v>
      </c>
      <c r="E138" s="2" t="s">
        <v>29</v>
      </c>
      <c r="F138" s="6">
        <f>VLOOKUP(A138&amp;B138,'input_raw cmsws'!$C$2:$D$1602,2,FALSE)</f>
        <v>43888.666666666664</v>
      </c>
      <c r="G138" s="2">
        <v>2.2999999999999998</v>
      </c>
      <c r="H138" s="2" t="s">
        <v>23</v>
      </c>
      <c r="I138" s="2">
        <f>VLOOKUP(H138,'scoring schema'!$D$4:$E$9,2,FALSE)</f>
        <v>0</v>
      </c>
      <c r="J138" s="2" t="s">
        <v>22</v>
      </c>
      <c r="K138" s="2" t="s">
        <v>22</v>
      </c>
      <c r="L138" s="2" t="s">
        <v>30</v>
      </c>
      <c r="M138" s="2">
        <f>VLOOKUP(L138,'scoring schema 2'!$E$18:$F$29,2,FALSE)</f>
        <v>6</v>
      </c>
      <c r="N138" s="2" t="s">
        <v>202</v>
      </c>
      <c r="O138" s="2">
        <f>VLOOKUP(N138,'scoring schema 2'!$E$8:$F$13,2, FALSE)</f>
        <v>3</v>
      </c>
      <c r="P138" s="2">
        <v>0</v>
      </c>
      <c r="Q138" s="2">
        <v>1.9500000000000002</v>
      </c>
      <c r="R138" s="2">
        <v>3.5000000000000004</v>
      </c>
      <c r="S138" s="2">
        <v>6.8250000000000011</v>
      </c>
      <c r="T138" s="2">
        <v>1</v>
      </c>
      <c r="U138" s="2">
        <v>0</v>
      </c>
      <c r="V138" s="2">
        <v>8.6</v>
      </c>
      <c r="W138" s="2">
        <v>1.7000000000000002</v>
      </c>
      <c r="X138" s="2">
        <v>14.620000000000001</v>
      </c>
      <c r="Y138" s="2">
        <v>5.9399999999999995</v>
      </c>
      <c r="Z138" s="2">
        <v>2.4200000000000004</v>
      </c>
      <c r="AA138" s="2">
        <v>14.3748</v>
      </c>
      <c r="AB138" s="2">
        <v>7597952</v>
      </c>
      <c r="AC138" s="2" t="s">
        <v>2842</v>
      </c>
      <c r="AD138" s="6">
        <v>39859</v>
      </c>
      <c r="AE138" s="2" t="s">
        <v>760</v>
      </c>
      <c r="AF138" s="2" t="s">
        <v>761</v>
      </c>
      <c r="AG138" s="2" t="s">
        <v>762</v>
      </c>
      <c r="AH138" s="2" t="s">
        <v>768</v>
      </c>
      <c r="AI138" s="2">
        <v>1.5</v>
      </c>
      <c r="AJ138" s="2">
        <v>0</v>
      </c>
      <c r="AK138" s="2">
        <v>0</v>
      </c>
      <c r="AL138" s="2">
        <v>0</v>
      </c>
      <c r="AM138" s="2">
        <v>18</v>
      </c>
      <c r="AN138" s="2">
        <v>0</v>
      </c>
      <c r="AO138" s="2" t="s">
        <v>762</v>
      </c>
      <c r="AP138" s="2" t="s">
        <v>763</v>
      </c>
      <c r="AQ138" s="2" t="s">
        <v>769</v>
      </c>
      <c r="AR138" s="2" t="s">
        <v>2843</v>
      </c>
      <c r="AS138" s="2">
        <v>3.5</v>
      </c>
      <c r="AT138" s="2">
        <v>575.5</v>
      </c>
      <c r="AU138" s="2">
        <v>579</v>
      </c>
      <c r="AV138" s="2" t="s">
        <v>765</v>
      </c>
      <c r="AW138" s="2" t="s">
        <v>2844</v>
      </c>
      <c r="AX138" s="2">
        <v>1.2</v>
      </c>
      <c r="AY138" s="2">
        <v>570.29999999999995</v>
      </c>
      <c r="AZ138" s="2">
        <v>571.5</v>
      </c>
      <c r="BA138" s="2" t="s">
        <v>762</v>
      </c>
      <c r="BB138" s="2">
        <v>0</v>
      </c>
      <c r="BC138" s="2">
        <v>1</v>
      </c>
      <c r="BD138" s="6">
        <v>35611</v>
      </c>
      <c r="BE138" s="18">
        <f t="shared" si="4"/>
        <v>22.663016198950483</v>
      </c>
      <c r="BF138" s="2" t="s">
        <v>767</v>
      </c>
      <c r="BG138" s="6">
        <v>43185</v>
      </c>
      <c r="BH138" s="2">
        <v>172.11085245997751</v>
      </c>
      <c r="BI138" t="str">
        <f>VLOOKUP($A138,'[1]SW_Pipes 1222_soil.shp'!$AE$2:$AR$1223,10,FALSE)</f>
        <v>113679</v>
      </c>
      <c r="BJ138" t="str">
        <f>VLOOKUP($A138,'[1]SW_Pipes 1222_soil.shp'!$AE$2:$AR$1223,11,FALSE)</f>
        <v>MeB</v>
      </c>
      <c r="BK138" t="str">
        <f>VLOOKUP($A138,'[1]SW_Pipes 1222_soil.shp'!$AE$2:$AR$1223,12,FALSE)</f>
        <v>Mecklenburg fine sandy loam, 2 to 8 percent slopes</v>
      </c>
      <c r="BL138" t="str">
        <f>VLOOKUP($A138,'[1]SW_Pipes 1222_soil.shp'!$AE$2:$AR$1223,13,FALSE)</f>
        <v>C</v>
      </c>
      <c r="BM138">
        <f>VLOOKUP($A138,'[1]SW_Pipes 1222_soil.shp'!$AE$2:$AR$1223,14,FALSE)</f>
        <v>2</v>
      </c>
      <c r="BN138">
        <f>VLOOKUP(A138,[2]SW_Pipes1222_prec!$AE$2:$AO$1223, 11, FALSE)</f>
        <v>3.7029999999999998</v>
      </c>
    </row>
    <row r="139" spans="1:66" x14ac:dyDescent="0.25">
      <c r="A139" s="3">
        <v>39563</v>
      </c>
      <c r="B139" s="3">
        <v>11471</v>
      </c>
      <c r="C139" s="3" t="s">
        <v>510</v>
      </c>
      <c r="D139" s="3" t="s">
        <v>21</v>
      </c>
      <c r="E139" s="3" t="s">
        <v>29</v>
      </c>
      <c r="F139" s="6">
        <f>VLOOKUP(A139&amp;B139,'input_raw cmsws'!$C$2:$D$1602,2,FALSE)</f>
        <v>43713.708333333336</v>
      </c>
      <c r="G139" s="3">
        <v>3.6</v>
      </c>
      <c r="H139" s="3" t="s">
        <v>23</v>
      </c>
      <c r="I139" s="2">
        <f>VLOOKUP(H139,'scoring schema'!$D$4:$E$9,2,FALSE)</f>
        <v>0</v>
      </c>
      <c r="J139" s="3"/>
      <c r="K139" s="3" t="s">
        <v>22</v>
      </c>
      <c r="L139" s="3" t="s">
        <v>24</v>
      </c>
      <c r="M139" s="2">
        <f>VLOOKUP(L139,'scoring schema 2'!$E$18:$F$29,2,FALSE)</f>
        <v>0</v>
      </c>
      <c r="N139" s="3" t="s">
        <v>202</v>
      </c>
      <c r="O139" s="2">
        <f>VLOOKUP(N139,'scoring schema 2'!$E$8:$F$13,2, FALSE)</f>
        <v>3</v>
      </c>
      <c r="P139" s="3">
        <v>0</v>
      </c>
      <c r="Q139" s="3">
        <v>1.9500000000000002</v>
      </c>
      <c r="R139" s="3">
        <v>0.8</v>
      </c>
      <c r="S139" s="3">
        <v>1.5600000000000003</v>
      </c>
      <c r="T139" s="3">
        <v>1</v>
      </c>
      <c r="U139" s="3">
        <v>10</v>
      </c>
      <c r="V139" s="3">
        <v>7.8000000000000007</v>
      </c>
      <c r="W139" s="3">
        <v>3.2</v>
      </c>
      <c r="X139" s="3">
        <v>24.960000000000004</v>
      </c>
      <c r="Y139" s="3">
        <v>5.4600000000000009</v>
      </c>
      <c r="Z139" s="3">
        <v>2.2400000000000002</v>
      </c>
      <c r="AA139" s="3">
        <v>12.230400000000003</v>
      </c>
      <c r="AB139" s="3">
        <v>7556653</v>
      </c>
      <c r="AC139" s="3" t="s">
        <v>2569</v>
      </c>
      <c r="AD139" s="6">
        <v>39860</v>
      </c>
      <c r="AE139" s="3" t="s">
        <v>760</v>
      </c>
      <c r="AF139" s="3" t="s">
        <v>761</v>
      </c>
      <c r="AG139" s="3" t="s">
        <v>762</v>
      </c>
      <c r="AH139" s="3" t="s">
        <v>768</v>
      </c>
      <c r="AI139" s="3">
        <v>1.5</v>
      </c>
      <c r="AJ139" s="3">
        <v>0</v>
      </c>
      <c r="AK139" s="3">
        <v>0</v>
      </c>
      <c r="AL139" s="3">
        <v>0</v>
      </c>
      <c r="AM139" s="3">
        <v>18</v>
      </c>
      <c r="AN139" s="3">
        <v>0</v>
      </c>
      <c r="AO139" s="3" t="s">
        <v>762</v>
      </c>
      <c r="AP139" s="3" t="s">
        <v>763</v>
      </c>
      <c r="AQ139" s="3" t="s">
        <v>769</v>
      </c>
      <c r="AR139" s="3" t="s">
        <v>2570</v>
      </c>
      <c r="AS139" s="3">
        <v>7</v>
      </c>
      <c r="AT139" s="3">
        <v>678.2</v>
      </c>
      <c r="AU139" s="3">
        <v>685.2</v>
      </c>
      <c r="AV139" s="3" t="s">
        <v>765</v>
      </c>
      <c r="AW139" s="3" t="s">
        <v>2571</v>
      </c>
      <c r="AX139" s="3">
        <v>7.5</v>
      </c>
      <c r="AY139" s="3">
        <v>677.8</v>
      </c>
      <c r="AZ139" s="3">
        <v>685.3</v>
      </c>
      <c r="BA139" s="3" t="s">
        <v>765</v>
      </c>
      <c r="BB139" s="3">
        <v>0</v>
      </c>
      <c r="BC139" s="3">
        <v>1</v>
      </c>
      <c r="BD139" s="7">
        <v>37182</v>
      </c>
      <c r="BE139" s="18">
        <f t="shared" si="4"/>
        <v>17.882842801733979</v>
      </c>
      <c r="BF139" s="3" t="s">
        <v>767</v>
      </c>
      <c r="BG139" s="7">
        <v>43185</v>
      </c>
      <c r="BH139" s="3">
        <v>25.43012752615655</v>
      </c>
      <c r="BI139" t="str">
        <f>VLOOKUP($A139,'[1]SW_Pipes 1222_soil.shp'!$AE$2:$AR$1223,10,FALSE)</f>
        <v>113658</v>
      </c>
      <c r="BJ139" t="str">
        <f>VLOOKUP($A139,'[1]SW_Pipes 1222_soil.shp'!$AE$2:$AR$1223,11,FALSE)</f>
        <v>CeB2</v>
      </c>
      <c r="BK139" t="str">
        <f>VLOOKUP($A139,'[1]SW_Pipes 1222_soil.shp'!$AE$2:$AR$1223,12,FALSE)</f>
        <v>Cecil sandy clay loam, 2 to 8 percent slopes, eroded</v>
      </c>
      <c r="BL139" t="str">
        <f>VLOOKUP($A139,'[1]SW_Pipes 1222_soil.shp'!$AE$2:$AR$1223,13,FALSE)</f>
        <v>B</v>
      </c>
      <c r="BM139">
        <f>VLOOKUP($A139,'[1]SW_Pipes 1222_soil.shp'!$AE$2:$AR$1223,14,FALSE)</f>
        <v>1</v>
      </c>
      <c r="BN139">
        <f>VLOOKUP(A139,[2]SW_Pipes1222_prec!$AE$2:$AO$1223, 11, FALSE)</f>
        <v>3.74</v>
      </c>
    </row>
    <row r="140" spans="1:66" x14ac:dyDescent="0.25">
      <c r="A140" s="2">
        <v>39565</v>
      </c>
      <c r="B140" s="2">
        <v>11831</v>
      </c>
      <c r="C140" s="2" t="s">
        <v>471</v>
      </c>
      <c r="D140" s="2" t="s">
        <v>26</v>
      </c>
      <c r="E140" s="2" t="s">
        <v>29</v>
      </c>
      <c r="F140" s="6">
        <f>VLOOKUP(A140&amp;B140,'input_raw cmsws'!$C$2:$D$1602,2,FALSE)</f>
        <v>43766.666666666664</v>
      </c>
      <c r="G140" s="2">
        <v>3.1</v>
      </c>
      <c r="H140" s="2" t="s">
        <v>23</v>
      </c>
      <c r="I140" s="2">
        <f>VLOOKUP(H140,'scoring schema'!$D$4:$E$9,2,FALSE)</f>
        <v>0</v>
      </c>
      <c r="J140" s="2" t="s">
        <v>22</v>
      </c>
      <c r="K140" s="2" t="s">
        <v>22</v>
      </c>
      <c r="L140" s="2" t="s">
        <v>472</v>
      </c>
      <c r="M140" s="2">
        <f>VLOOKUP(L140,'scoring schema 2'!$E$18:$F$29,2,FALSE)</f>
        <v>10</v>
      </c>
      <c r="N140" s="2" t="s">
        <v>40</v>
      </c>
      <c r="O140" s="2">
        <f>VLOOKUP(N140,'scoring schema 2'!$E$8:$F$13,2, FALSE)</f>
        <v>8</v>
      </c>
      <c r="P140" s="2">
        <v>10</v>
      </c>
      <c r="Q140" s="2">
        <v>5.2</v>
      </c>
      <c r="R140" s="2">
        <v>6.8</v>
      </c>
      <c r="S140" s="2">
        <v>35.36</v>
      </c>
      <c r="T140" s="2">
        <v>1</v>
      </c>
      <c r="U140" s="2">
        <v>0</v>
      </c>
      <c r="V140" s="2">
        <v>2.2000000000000002</v>
      </c>
      <c r="W140" s="2">
        <v>0.8</v>
      </c>
      <c r="X140" s="2">
        <v>1.7600000000000002</v>
      </c>
      <c r="Y140" s="2">
        <v>3.4000000000000004</v>
      </c>
      <c r="Z140" s="2">
        <v>3.2</v>
      </c>
      <c r="AA140" s="2">
        <v>10.880000000000003</v>
      </c>
      <c r="AB140" s="2">
        <v>7622467</v>
      </c>
      <c r="AC140" s="2" t="s">
        <v>2418</v>
      </c>
      <c r="AD140" s="6">
        <v>39861</v>
      </c>
      <c r="AE140" s="2" t="s">
        <v>760</v>
      </c>
      <c r="AF140" s="2" t="s">
        <v>761</v>
      </c>
      <c r="AG140" s="2" t="s">
        <v>762</v>
      </c>
      <c r="AH140" s="2" t="s">
        <v>768</v>
      </c>
      <c r="AI140" s="2">
        <v>1.25</v>
      </c>
      <c r="AJ140" s="2">
        <v>0</v>
      </c>
      <c r="AK140" s="2">
        <v>0</v>
      </c>
      <c r="AL140" s="2">
        <v>0</v>
      </c>
      <c r="AM140" s="2">
        <v>15</v>
      </c>
      <c r="AN140" s="2">
        <v>0</v>
      </c>
      <c r="AO140" s="2" t="s">
        <v>762</v>
      </c>
      <c r="AP140" s="2" t="s">
        <v>763</v>
      </c>
      <c r="AQ140" s="2" t="s">
        <v>769</v>
      </c>
      <c r="AR140" s="2" t="s">
        <v>2419</v>
      </c>
      <c r="AS140" s="2">
        <v>9</v>
      </c>
      <c r="AT140" s="2">
        <v>737</v>
      </c>
      <c r="AU140" s="2">
        <v>746</v>
      </c>
      <c r="AV140" s="2" t="s">
        <v>765</v>
      </c>
      <c r="AW140" s="2" t="s">
        <v>2420</v>
      </c>
      <c r="AX140" s="2">
        <v>0</v>
      </c>
      <c r="AY140" s="2">
        <v>736.5</v>
      </c>
      <c r="AZ140" s="2">
        <v>736.5</v>
      </c>
      <c r="BA140" s="2" t="s">
        <v>765</v>
      </c>
      <c r="BB140" s="2">
        <v>0</v>
      </c>
      <c r="BC140" s="2">
        <v>1</v>
      </c>
      <c r="BD140" s="6">
        <v>35065</v>
      </c>
      <c r="BE140" s="18">
        <f t="shared" si="4"/>
        <v>23.823864932694494</v>
      </c>
      <c r="BF140" s="2" t="s">
        <v>767</v>
      </c>
      <c r="BG140" s="6">
        <v>43185</v>
      </c>
      <c r="BH140" s="2">
        <v>21.599093453476549</v>
      </c>
      <c r="BI140" t="str">
        <f>VLOOKUP($A140,'[1]SW_Pipes 1222_soil.shp'!$AE$2:$AR$1223,10,FALSE)</f>
        <v>113658</v>
      </c>
      <c r="BJ140" t="str">
        <f>VLOOKUP($A140,'[1]SW_Pipes 1222_soil.shp'!$AE$2:$AR$1223,11,FALSE)</f>
        <v>CeB2</v>
      </c>
      <c r="BK140" t="str">
        <f>VLOOKUP($A140,'[1]SW_Pipes 1222_soil.shp'!$AE$2:$AR$1223,12,FALSE)</f>
        <v>Cecil sandy clay loam, 2 to 8 percent slopes, eroded</v>
      </c>
      <c r="BL140" t="str">
        <f>VLOOKUP($A140,'[1]SW_Pipes 1222_soil.shp'!$AE$2:$AR$1223,13,FALSE)</f>
        <v>B</v>
      </c>
      <c r="BM140">
        <f>VLOOKUP($A140,'[1]SW_Pipes 1222_soil.shp'!$AE$2:$AR$1223,14,FALSE)</f>
        <v>1</v>
      </c>
      <c r="BN140">
        <f>VLOOKUP(A140,[2]SW_Pipes1222_prec!$AE$2:$AO$1223, 11, FALSE)</f>
        <v>3.9020000000000001</v>
      </c>
    </row>
    <row r="141" spans="1:66" x14ac:dyDescent="0.25">
      <c r="A141" s="2">
        <v>40396</v>
      </c>
      <c r="B141" s="2">
        <v>12016</v>
      </c>
      <c r="C141" s="2" t="s">
        <v>183</v>
      </c>
      <c r="D141" s="2" t="s">
        <v>26</v>
      </c>
      <c r="E141" s="2" t="s">
        <v>29</v>
      </c>
      <c r="F141" s="6">
        <f>VLOOKUP(A141&amp;B141,'input_raw cmsws'!$C$2:$D$1602,2,FALSE)</f>
        <v>44491.666666666664</v>
      </c>
      <c r="G141" s="2">
        <v>7.2</v>
      </c>
      <c r="H141" s="2" t="s">
        <v>23</v>
      </c>
      <c r="I141" s="2">
        <f>VLOOKUP(H141,'scoring schema'!$D$4:$E$9,2,FALSE)</f>
        <v>0</v>
      </c>
      <c r="J141" s="2" t="s">
        <v>22</v>
      </c>
      <c r="K141" s="2" t="s">
        <v>22</v>
      </c>
      <c r="L141" s="2"/>
      <c r="M141" s="2">
        <f>VLOOKUP(L141,'scoring schema 2'!$E$18:$F$29,2,FALSE)</f>
        <v>0</v>
      </c>
      <c r="N141" s="2"/>
      <c r="O141" s="2">
        <f>VLOOKUP(N141,'scoring schema 2'!$E$8:$F$13,2, FALSE)</f>
        <v>2</v>
      </c>
      <c r="P141" s="2">
        <v>10</v>
      </c>
      <c r="Q141" s="2">
        <v>1.3</v>
      </c>
      <c r="R141" s="2">
        <v>3.5</v>
      </c>
      <c r="S141" s="2">
        <v>4.55</v>
      </c>
      <c r="T141" s="2">
        <v>1</v>
      </c>
      <c r="U141" s="2">
        <v>0</v>
      </c>
      <c r="V141" s="2">
        <v>1.4000000000000001</v>
      </c>
      <c r="W141" s="2">
        <v>2</v>
      </c>
      <c r="X141" s="2">
        <v>2.8000000000000003</v>
      </c>
      <c r="Y141" s="2">
        <v>1.36</v>
      </c>
      <c r="Z141" s="2">
        <v>2.6</v>
      </c>
      <c r="AA141" s="2">
        <v>3.5360000000000005</v>
      </c>
      <c r="AB141" s="2">
        <v>7608731</v>
      </c>
      <c r="AC141" s="2" t="s">
        <v>1199</v>
      </c>
      <c r="AD141" s="6">
        <v>39862</v>
      </c>
      <c r="AE141" s="2" t="s">
        <v>760</v>
      </c>
      <c r="AF141" s="2" t="s">
        <v>761</v>
      </c>
      <c r="AG141" s="2" t="s">
        <v>762</v>
      </c>
      <c r="AH141" s="2" t="s">
        <v>768</v>
      </c>
      <c r="AI141" s="2">
        <v>1.25</v>
      </c>
      <c r="AJ141" s="2">
        <v>0</v>
      </c>
      <c r="AK141" s="2">
        <v>0</v>
      </c>
      <c r="AL141" s="2">
        <v>0</v>
      </c>
      <c r="AM141" s="2">
        <v>15</v>
      </c>
      <c r="AN141" s="2">
        <v>0</v>
      </c>
      <c r="AO141" s="2" t="s">
        <v>762</v>
      </c>
      <c r="AP141" s="2" t="s">
        <v>763</v>
      </c>
      <c r="AQ141" s="2" t="s">
        <v>769</v>
      </c>
      <c r="AR141" s="2" t="s">
        <v>1200</v>
      </c>
      <c r="AS141" s="2">
        <v>3.67</v>
      </c>
      <c r="AT141" s="2">
        <v>600.6</v>
      </c>
      <c r="AU141" s="2">
        <v>604.27</v>
      </c>
      <c r="AV141" s="2" t="s">
        <v>765</v>
      </c>
      <c r="AW141" s="2" t="s">
        <v>1201</v>
      </c>
      <c r="AX141" s="2">
        <v>4.83</v>
      </c>
      <c r="AY141" s="2">
        <v>599.9</v>
      </c>
      <c r="AZ141" s="2">
        <v>604.73</v>
      </c>
      <c r="BA141" s="2" t="s">
        <v>765</v>
      </c>
      <c r="BB141" s="2">
        <v>0</v>
      </c>
      <c r="BC141" s="2">
        <v>1</v>
      </c>
      <c r="BD141" s="6">
        <v>37257</v>
      </c>
      <c r="BE141" s="18">
        <f t="shared" si="4"/>
        <v>19.807437827971704</v>
      </c>
      <c r="BF141" s="2" t="s">
        <v>767</v>
      </c>
      <c r="BG141" s="6">
        <v>43185</v>
      </c>
      <c r="BH141" s="2">
        <v>89.369768562421214</v>
      </c>
      <c r="BI141" t="str">
        <f>VLOOKUP($A141,'[1]SW_Pipes 1222_soil.shp'!$AE$2:$AR$1223,10,FALSE)</f>
        <v>113674</v>
      </c>
      <c r="BJ141" t="str">
        <f>VLOOKUP($A141,'[1]SW_Pipes 1222_soil.shp'!$AE$2:$AR$1223,11,FALSE)</f>
        <v>IrB</v>
      </c>
      <c r="BK141" t="str">
        <f>VLOOKUP($A141,'[1]SW_Pipes 1222_soil.shp'!$AE$2:$AR$1223,12,FALSE)</f>
        <v>Iredell fine sandy loam, 1 to 8 percent slopes</v>
      </c>
      <c r="BL141" t="str">
        <f>VLOOKUP($A141,'[1]SW_Pipes 1222_soil.shp'!$AE$2:$AR$1223,13,FALSE)</f>
        <v>C/D</v>
      </c>
      <c r="BM141">
        <f>VLOOKUP($A141,'[1]SW_Pipes 1222_soil.shp'!$AE$2:$AR$1223,14,FALSE)</f>
        <v>3</v>
      </c>
      <c r="BN141">
        <f>VLOOKUP(A141,[2]SW_Pipes1222_prec!$AE$2:$AO$1223, 11, FALSE)</f>
        <v>3.7050000000000001</v>
      </c>
    </row>
    <row r="142" spans="1:66" x14ac:dyDescent="0.25">
      <c r="A142" s="3">
        <v>40397</v>
      </c>
      <c r="B142" s="3">
        <v>12016</v>
      </c>
      <c r="C142" s="3" t="s">
        <v>182</v>
      </c>
      <c r="D142" s="3" t="s">
        <v>26</v>
      </c>
      <c r="E142" s="3" t="s">
        <v>29</v>
      </c>
      <c r="F142" s="6">
        <f>VLOOKUP(A142&amp;B142,'input_raw cmsws'!$C$2:$D$1602,2,FALSE)</f>
        <v>44491.666666666664</v>
      </c>
      <c r="G142" s="3">
        <v>6.4</v>
      </c>
      <c r="H142" s="3"/>
      <c r="I142" s="2">
        <v>0</v>
      </c>
      <c r="J142" s="3" t="s">
        <v>22</v>
      </c>
      <c r="K142" s="3" t="s">
        <v>22</v>
      </c>
      <c r="L142" s="3"/>
      <c r="M142" s="2">
        <f>VLOOKUP(L142,'scoring schema 2'!$E$18:$F$29,2,FALSE)</f>
        <v>0</v>
      </c>
      <c r="N142" s="3"/>
      <c r="O142" s="2">
        <f>VLOOKUP(N142,'scoring schema 2'!$E$8:$F$13,2, FALSE)</f>
        <v>2</v>
      </c>
      <c r="P142" s="3">
        <v>10</v>
      </c>
      <c r="Q142" s="3">
        <v>1.3</v>
      </c>
      <c r="R142" s="3">
        <v>3.5</v>
      </c>
      <c r="S142" s="3">
        <v>4.55</v>
      </c>
      <c r="T142" s="3">
        <v>1</v>
      </c>
      <c r="U142" s="3">
        <v>0</v>
      </c>
      <c r="V142" s="3">
        <v>1.4000000000000001</v>
      </c>
      <c r="W142" s="3">
        <v>2</v>
      </c>
      <c r="X142" s="3">
        <v>2.8000000000000003</v>
      </c>
      <c r="Y142" s="3">
        <v>1.36</v>
      </c>
      <c r="Z142" s="3">
        <v>2.6</v>
      </c>
      <c r="AA142" s="3">
        <v>3.5360000000000005</v>
      </c>
      <c r="AB142" s="3">
        <v>7657987</v>
      </c>
      <c r="AC142" s="3" t="s">
        <v>1196</v>
      </c>
      <c r="AD142" s="6">
        <v>39863</v>
      </c>
      <c r="AE142" s="3" t="s">
        <v>760</v>
      </c>
      <c r="AF142" s="3" t="s">
        <v>761</v>
      </c>
      <c r="AG142" s="3" t="s">
        <v>762</v>
      </c>
      <c r="AH142" s="3" t="s">
        <v>768</v>
      </c>
      <c r="AI142" s="3">
        <v>1.25</v>
      </c>
      <c r="AJ142" s="3">
        <v>0</v>
      </c>
      <c r="AK142" s="3">
        <v>0</v>
      </c>
      <c r="AL142" s="3">
        <v>0</v>
      </c>
      <c r="AM142" s="3">
        <v>15</v>
      </c>
      <c r="AN142" s="3">
        <v>0</v>
      </c>
      <c r="AO142" s="3" t="s">
        <v>762</v>
      </c>
      <c r="AP142" s="3" t="s">
        <v>763</v>
      </c>
      <c r="AQ142" s="3" t="s">
        <v>769</v>
      </c>
      <c r="AR142" s="3" t="s">
        <v>1197</v>
      </c>
      <c r="AS142" s="3">
        <v>3.83</v>
      </c>
      <c r="AT142" s="3">
        <v>609.5</v>
      </c>
      <c r="AU142" s="3">
        <v>613.33000000000004</v>
      </c>
      <c r="AV142" s="3" t="s">
        <v>765</v>
      </c>
      <c r="AW142" s="3" t="s">
        <v>1198</v>
      </c>
      <c r="AX142" s="3">
        <v>3.92</v>
      </c>
      <c r="AY142" s="3">
        <v>609.20000000000005</v>
      </c>
      <c r="AZ142" s="3">
        <v>613.12</v>
      </c>
      <c r="BA142" s="3" t="s">
        <v>765</v>
      </c>
      <c r="BB142" s="3">
        <v>0</v>
      </c>
      <c r="BC142" s="3">
        <v>1</v>
      </c>
      <c r="BD142" s="7">
        <v>35611</v>
      </c>
      <c r="BE142" s="18">
        <f t="shared" si="4"/>
        <v>24.313940223591143</v>
      </c>
      <c r="BF142" s="3" t="s">
        <v>767</v>
      </c>
      <c r="BG142" s="7">
        <v>43185</v>
      </c>
      <c r="BH142" s="3">
        <v>49.812367958261788</v>
      </c>
      <c r="BI142" t="str">
        <f>VLOOKUP($A142,'[1]SW_Pipes 1222_soil.shp'!$AE$2:$AR$1223,10,FALSE)</f>
        <v>113674</v>
      </c>
      <c r="BJ142" t="str">
        <f>VLOOKUP($A142,'[1]SW_Pipes 1222_soil.shp'!$AE$2:$AR$1223,11,FALSE)</f>
        <v>IrB</v>
      </c>
      <c r="BK142" t="str">
        <f>VLOOKUP($A142,'[1]SW_Pipes 1222_soil.shp'!$AE$2:$AR$1223,12,FALSE)</f>
        <v>Iredell fine sandy loam, 1 to 8 percent slopes</v>
      </c>
      <c r="BL142" t="str">
        <f>VLOOKUP($A142,'[1]SW_Pipes 1222_soil.shp'!$AE$2:$AR$1223,13,FALSE)</f>
        <v>C/D</v>
      </c>
      <c r="BM142">
        <f>VLOOKUP($A142,'[1]SW_Pipes 1222_soil.shp'!$AE$2:$AR$1223,14,FALSE)</f>
        <v>3</v>
      </c>
      <c r="BN142">
        <f>VLOOKUP(A142,[2]SW_Pipes1222_prec!$AE$2:$AO$1223, 11, FALSE)</f>
        <v>3.7069999999999999</v>
      </c>
    </row>
    <row r="143" spans="1:66" x14ac:dyDescent="0.25">
      <c r="A143" s="3">
        <v>40408</v>
      </c>
      <c r="B143" s="3">
        <v>22239</v>
      </c>
      <c r="C143" s="3" t="s">
        <v>101</v>
      </c>
      <c r="D143" s="3" t="s">
        <v>21</v>
      </c>
      <c r="E143" s="3" t="s">
        <v>29</v>
      </c>
      <c r="F143" s="6">
        <f>VLOOKUP(A143&amp;B143,'input_raw cmsws'!$C$2:$D$1602,2,FALSE)</f>
        <v>44383.666666666664</v>
      </c>
      <c r="G143" s="3">
        <v>5</v>
      </c>
      <c r="H143" s="3" t="s">
        <v>23</v>
      </c>
      <c r="I143" s="2">
        <f>VLOOKUP(H143,'scoring schema'!$D$4:$E$9,2,FALSE)</f>
        <v>0</v>
      </c>
      <c r="J143" s="3" t="s">
        <v>22</v>
      </c>
      <c r="K143" s="3" t="s">
        <v>22</v>
      </c>
      <c r="L143" s="3" t="s">
        <v>24</v>
      </c>
      <c r="M143" s="2">
        <f>VLOOKUP(L143,'scoring schema 2'!$E$18:$F$29,2,FALSE)</f>
        <v>0</v>
      </c>
      <c r="N143" s="3"/>
      <c r="O143" s="2">
        <f>VLOOKUP(N143,'scoring schema 2'!$E$8:$F$13,2, FALSE)</f>
        <v>2</v>
      </c>
      <c r="P143" s="3">
        <v>10</v>
      </c>
      <c r="Q143" s="3">
        <v>1.3</v>
      </c>
      <c r="R143" s="3">
        <v>2.2999999999999998</v>
      </c>
      <c r="S143" s="3">
        <v>2.9899999999999998</v>
      </c>
      <c r="T143" s="3">
        <v>1</v>
      </c>
      <c r="U143" s="3">
        <v>10</v>
      </c>
      <c r="V143" s="3">
        <v>7.8000000000000007</v>
      </c>
      <c r="W143" s="3">
        <v>4.0999999999999996</v>
      </c>
      <c r="X143" s="3">
        <v>31.98</v>
      </c>
      <c r="Y143" s="3">
        <v>5.2000000000000011</v>
      </c>
      <c r="Z143" s="3">
        <v>3.3799999999999994</v>
      </c>
      <c r="AA143" s="3">
        <v>17.576000000000001</v>
      </c>
      <c r="AB143" s="3">
        <v>7624711</v>
      </c>
      <c r="AC143" s="3" t="s">
        <v>3138</v>
      </c>
      <c r="AD143" s="6">
        <v>39864</v>
      </c>
      <c r="AE143" s="3" t="s">
        <v>760</v>
      </c>
      <c r="AF143" s="3" t="s">
        <v>761</v>
      </c>
      <c r="AG143" s="3" t="s">
        <v>762</v>
      </c>
      <c r="AH143" s="3" t="s">
        <v>768</v>
      </c>
      <c r="AI143" s="3">
        <v>1.5</v>
      </c>
      <c r="AJ143" s="3">
        <v>0</v>
      </c>
      <c r="AK143" s="3">
        <v>0</v>
      </c>
      <c r="AL143" s="3">
        <v>0</v>
      </c>
      <c r="AM143" s="3">
        <v>18</v>
      </c>
      <c r="AN143" s="3">
        <v>0</v>
      </c>
      <c r="AO143" s="3" t="s">
        <v>762</v>
      </c>
      <c r="AP143" s="3" t="s">
        <v>763</v>
      </c>
      <c r="AQ143" s="3" t="s">
        <v>769</v>
      </c>
      <c r="AR143" s="3" t="s">
        <v>3139</v>
      </c>
      <c r="AS143" s="3">
        <v>4</v>
      </c>
      <c r="AT143" s="3">
        <v>630.1</v>
      </c>
      <c r="AU143" s="3">
        <v>634.1</v>
      </c>
      <c r="AV143" s="3" t="s">
        <v>765</v>
      </c>
      <c r="AW143" s="3" t="s">
        <v>967</v>
      </c>
      <c r="AX143" s="3">
        <v>4.2</v>
      </c>
      <c r="AY143" s="3">
        <v>619.9</v>
      </c>
      <c r="AZ143" s="3">
        <v>624.1</v>
      </c>
      <c r="BA143" s="3" t="s">
        <v>765</v>
      </c>
      <c r="BB143" s="3">
        <v>0</v>
      </c>
      <c r="BC143" s="3">
        <v>1</v>
      </c>
      <c r="BD143" s="7">
        <v>33239</v>
      </c>
      <c r="BE143" s="18">
        <f t="shared" si="4"/>
        <v>30.512434405658219</v>
      </c>
      <c r="BF143" s="3" t="s">
        <v>767</v>
      </c>
      <c r="BG143" s="7">
        <v>44243</v>
      </c>
      <c r="BH143" s="3">
        <v>200.10725539904561</v>
      </c>
      <c r="BI143" t="str">
        <f>VLOOKUP($A143,'[1]SW_Pipes 1222_soil.shp'!$AE$2:$AR$1223,10,FALSE)</f>
        <v>113671</v>
      </c>
      <c r="BJ143" t="str">
        <f>VLOOKUP($A143,'[1]SW_Pipes 1222_soil.shp'!$AE$2:$AR$1223,11,FALSE)</f>
        <v>HeB</v>
      </c>
      <c r="BK143" t="str">
        <f>VLOOKUP($A143,'[1]SW_Pipes 1222_soil.shp'!$AE$2:$AR$1223,12,FALSE)</f>
        <v>Helena sandy loam, 2 to 8 percent slopes</v>
      </c>
      <c r="BL143" t="str">
        <f>VLOOKUP($A143,'[1]SW_Pipes 1222_soil.shp'!$AE$2:$AR$1223,13,FALSE)</f>
        <v>C</v>
      </c>
      <c r="BM143">
        <f>VLOOKUP($A143,'[1]SW_Pipes 1222_soil.shp'!$AE$2:$AR$1223,14,FALSE)</f>
        <v>2</v>
      </c>
      <c r="BN143">
        <f>VLOOKUP(A143,[2]SW_Pipes1222_prec!$AE$2:$AO$1223, 11, FALSE)</f>
        <v>3.8260000000000001</v>
      </c>
    </row>
    <row r="144" spans="1:66" x14ac:dyDescent="0.25">
      <c r="A144" s="2">
        <v>40870</v>
      </c>
      <c r="B144" s="2">
        <v>11332</v>
      </c>
      <c r="C144" s="2" t="s">
        <v>223</v>
      </c>
      <c r="D144" s="2" t="s">
        <v>26</v>
      </c>
      <c r="E144" s="2" t="s">
        <v>29</v>
      </c>
      <c r="F144" s="6">
        <f>VLOOKUP(A144&amp;B144,'input_raw cmsws'!$C$2:$D$1602,2,FALSE)</f>
        <v>43700.666666666664</v>
      </c>
      <c r="G144" s="2">
        <v>3.1</v>
      </c>
      <c r="H144" s="2" t="s">
        <v>23</v>
      </c>
      <c r="I144" s="2">
        <f>VLOOKUP(H144,'scoring schema'!$D$4:$E$9,2,FALSE)</f>
        <v>0</v>
      </c>
      <c r="J144" s="2" t="s">
        <v>22</v>
      </c>
      <c r="K144" s="2" t="s">
        <v>22</v>
      </c>
      <c r="L144" s="2" t="s">
        <v>115</v>
      </c>
      <c r="M144" s="2">
        <f>VLOOKUP(L144,'scoring schema 2'!$E$18:$F$29,2,FALSE)</f>
        <v>8</v>
      </c>
      <c r="N144" s="2"/>
      <c r="O144" s="2">
        <f>VLOOKUP(N144,'scoring schema 2'!$E$8:$F$13,2, FALSE)</f>
        <v>2</v>
      </c>
      <c r="P144" s="2">
        <v>10</v>
      </c>
      <c r="Q144" s="2">
        <v>1.3</v>
      </c>
      <c r="R144" s="2">
        <v>5.9</v>
      </c>
      <c r="S144" s="2">
        <v>7.6700000000000008</v>
      </c>
      <c r="T144" s="2">
        <v>1</v>
      </c>
      <c r="U144" s="2">
        <v>0</v>
      </c>
      <c r="V144" s="2">
        <v>2.2000000000000002</v>
      </c>
      <c r="W144" s="2">
        <v>0.8</v>
      </c>
      <c r="X144" s="2">
        <v>1.7600000000000002</v>
      </c>
      <c r="Y144" s="2">
        <v>1.84</v>
      </c>
      <c r="Z144" s="2">
        <v>2.8400000000000003</v>
      </c>
      <c r="AA144" s="2">
        <v>5.2256000000000009</v>
      </c>
      <c r="AB144" s="2">
        <v>7682351</v>
      </c>
      <c r="AC144" s="2" t="s">
        <v>1486</v>
      </c>
      <c r="AD144" s="6">
        <v>39865</v>
      </c>
      <c r="AE144" s="2" t="s">
        <v>760</v>
      </c>
      <c r="AF144" s="2" t="s">
        <v>761</v>
      </c>
      <c r="AG144" s="2" t="s">
        <v>762</v>
      </c>
      <c r="AH144" s="2" t="s">
        <v>768</v>
      </c>
      <c r="AI144" s="2">
        <v>1.25</v>
      </c>
      <c r="AJ144" s="2">
        <v>0</v>
      </c>
      <c r="AK144" s="2">
        <v>0</v>
      </c>
      <c r="AL144" s="2">
        <v>0</v>
      </c>
      <c r="AM144" s="2">
        <v>15</v>
      </c>
      <c r="AN144" s="2">
        <v>0</v>
      </c>
      <c r="AO144" s="2" t="s">
        <v>762</v>
      </c>
      <c r="AP144" s="2" t="s">
        <v>763</v>
      </c>
      <c r="AQ144" s="2" t="s">
        <v>769</v>
      </c>
      <c r="AR144" s="2" t="s">
        <v>1487</v>
      </c>
      <c r="AS144" s="2">
        <v>2.8</v>
      </c>
      <c r="AT144" s="2">
        <v>648.20000000000005</v>
      </c>
      <c r="AU144" s="2">
        <v>651</v>
      </c>
      <c r="AV144" s="2" t="s">
        <v>765</v>
      </c>
      <c r="AW144" s="2" t="s">
        <v>1488</v>
      </c>
      <c r="AX144" s="2">
        <v>4.5</v>
      </c>
      <c r="AY144" s="2">
        <v>646.5</v>
      </c>
      <c r="AZ144" s="2">
        <v>651</v>
      </c>
      <c r="BA144" s="2" t="s">
        <v>765</v>
      </c>
      <c r="BB144" s="2">
        <v>1.0128160000000001E-2</v>
      </c>
      <c r="BC144" s="2">
        <v>1</v>
      </c>
      <c r="BD144" s="6">
        <v>36892</v>
      </c>
      <c r="BE144" s="18">
        <f t="shared" si="4"/>
        <v>18.641113392653427</v>
      </c>
      <c r="BF144" s="2" t="s">
        <v>767</v>
      </c>
      <c r="BG144" s="6">
        <v>44243</v>
      </c>
      <c r="BH144" s="2">
        <v>167.84878806385399</v>
      </c>
      <c r="BI144" t="str">
        <f>VLOOKUP($A144,'[1]SW_Pipes 1222_soil.shp'!$AE$2:$AR$1223,10,FALSE)</f>
        <v>113679</v>
      </c>
      <c r="BJ144" t="str">
        <f>VLOOKUP($A144,'[1]SW_Pipes 1222_soil.shp'!$AE$2:$AR$1223,11,FALSE)</f>
        <v>MeB</v>
      </c>
      <c r="BK144" t="str">
        <f>VLOOKUP($A144,'[1]SW_Pipes 1222_soil.shp'!$AE$2:$AR$1223,12,FALSE)</f>
        <v>Mecklenburg fine sandy loam, 2 to 8 percent slopes</v>
      </c>
      <c r="BL144" t="str">
        <f>VLOOKUP($A144,'[1]SW_Pipes 1222_soil.shp'!$AE$2:$AR$1223,13,FALSE)</f>
        <v>C</v>
      </c>
      <c r="BM144">
        <f>VLOOKUP($A144,'[1]SW_Pipes 1222_soil.shp'!$AE$2:$AR$1223,14,FALSE)</f>
        <v>2</v>
      </c>
      <c r="BN144">
        <f>VLOOKUP(A144,[2]SW_Pipes1222_prec!$AE$2:$AO$1223, 11, FALSE)</f>
        <v>3.722</v>
      </c>
    </row>
    <row r="145" spans="1:66" x14ac:dyDescent="0.25">
      <c r="A145" s="3">
        <v>41119</v>
      </c>
      <c r="B145" s="3">
        <v>24136</v>
      </c>
      <c r="C145" s="3" t="s">
        <v>553</v>
      </c>
      <c r="D145" s="3" t="s">
        <v>26</v>
      </c>
      <c r="E145" s="3" t="s">
        <v>29</v>
      </c>
      <c r="F145" s="6">
        <f>VLOOKUP(A145&amp;B145,'input_raw cmsws'!$C$2:$D$1602,2,FALSE)</f>
        <v>44383.666666666664</v>
      </c>
      <c r="G145" s="3">
        <v>11</v>
      </c>
      <c r="H145" s="3"/>
      <c r="I145" s="2">
        <v>0</v>
      </c>
      <c r="J145" s="3" t="s">
        <v>22</v>
      </c>
      <c r="K145" s="3" t="s">
        <v>22</v>
      </c>
      <c r="L145" s="3"/>
      <c r="M145" s="2">
        <f>VLOOKUP(L145,'scoring schema 2'!$E$18:$F$29,2,FALSE)</f>
        <v>0</v>
      </c>
      <c r="N145" s="3"/>
      <c r="O145" s="2">
        <f>VLOOKUP(N145,'scoring schema 2'!$E$8:$F$13,2, FALSE)</f>
        <v>2</v>
      </c>
      <c r="P145" s="3">
        <v>10</v>
      </c>
      <c r="Q145" s="3">
        <v>1.3</v>
      </c>
      <c r="R145" s="3">
        <v>3.3</v>
      </c>
      <c r="S145" s="3">
        <v>4.29</v>
      </c>
      <c r="T145" s="3">
        <v>1</v>
      </c>
      <c r="U145" s="3">
        <v>10</v>
      </c>
      <c r="V145" s="3">
        <v>6.2000000000000011</v>
      </c>
      <c r="W145" s="3">
        <v>6</v>
      </c>
      <c r="X145" s="3">
        <v>37.200000000000003</v>
      </c>
      <c r="Y145" s="3">
        <v>4.24</v>
      </c>
      <c r="Z145" s="3">
        <v>4.92</v>
      </c>
      <c r="AA145" s="3">
        <v>20.860800000000001</v>
      </c>
      <c r="AB145" s="3">
        <v>7615037</v>
      </c>
      <c r="AC145" s="3" t="s">
        <v>3430</v>
      </c>
      <c r="AD145" s="6">
        <v>39866</v>
      </c>
      <c r="AE145" s="3" t="s">
        <v>760</v>
      </c>
      <c r="AF145" s="3" t="s">
        <v>761</v>
      </c>
      <c r="AG145" s="3" t="s">
        <v>762</v>
      </c>
      <c r="AH145" s="3" t="s">
        <v>768</v>
      </c>
      <c r="AI145" s="3">
        <v>3</v>
      </c>
      <c r="AJ145" s="3">
        <v>0</v>
      </c>
      <c r="AK145" s="3">
        <v>0</v>
      </c>
      <c r="AL145" s="3">
        <v>0</v>
      </c>
      <c r="AM145" s="3">
        <v>36</v>
      </c>
      <c r="AN145" s="3">
        <v>0</v>
      </c>
      <c r="AO145" s="3" t="s">
        <v>762</v>
      </c>
      <c r="AP145" s="3" t="s">
        <v>763</v>
      </c>
      <c r="AQ145" s="3" t="s">
        <v>769</v>
      </c>
      <c r="AR145" s="3" t="s">
        <v>3431</v>
      </c>
      <c r="AS145" s="3">
        <v>10</v>
      </c>
      <c r="AT145" s="3">
        <v>645.20000000000005</v>
      </c>
      <c r="AU145" s="3">
        <v>655.20000000000005</v>
      </c>
      <c r="AV145" s="3" t="s">
        <v>765</v>
      </c>
      <c r="AW145" s="3" t="s">
        <v>3432</v>
      </c>
      <c r="AX145" s="3">
        <v>0</v>
      </c>
      <c r="AY145" s="3">
        <v>644.75</v>
      </c>
      <c r="AZ145" s="3">
        <v>644.75</v>
      </c>
      <c r="BA145" s="3" t="s">
        <v>765</v>
      </c>
      <c r="BB145" s="3">
        <v>0</v>
      </c>
      <c r="BC145" s="3">
        <v>1</v>
      </c>
      <c r="BD145" s="7">
        <v>36525</v>
      </c>
      <c r="BE145" s="18">
        <f t="shared" si="4"/>
        <v>21.515856719142132</v>
      </c>
      <c r="BF145" s="3" t="s">
        <v>767</v>
      </c>
      <c r="BG145" s="7">
        <v>43185</v>
      </c>
      <c r="BH145" s="3">
        <v>107.9551409693415</v>
      </c>
      <c r="BI145" t="str">
        <f>VLOOKUP($A145,'[1]SW_Pipes 1222_soil.shp'!$AE$2:$AR$1223,10,FALSE)</f>
        <v>113680</v>
      </c>
      <c r="BJ145" t="str">
        <f>VLOOKUP($A145,'[1]SW_Pipes 1222_soil.shp'!$AE$2:$AR$1223,11,FALSE)</f>
        <v>MeD</v>
      </c>
      <c r="BK145" t="str">
        <f>VLOOKUP($A145,'[1]SW_Pipes 1222_soil.shp'!$AE$2:$AR$1223,12,FALSE)</f>
        <v>Mecklenburg fine sandy loam, 8 to 15 percent slopes</v>
      </c>
      <c r="BL145" t="str">
        <f>VLOOKUP($A145,'[1]SW_Pipes 1222_soil.shp'!$AE$2:$AR$1223,13,FALSE)</f>
        <v>C</v>
      </c>
      <c r="BM145">
        <f>VLOOKUP($A145,'[1]SW_Pipes 1222_soil.shp'!$AE$2:$AR$1223,14,FALSE)</f>
        <v>2</v>
      </c>
      <c r="BN145">
        <f>VLOOKUP(A145,[2]SW_Pipes1222_prec!$AE$2:$AO$1223, 11, FALSE)</f>
        <v>3.7549999999999999</v>
      </c>
    </row>
    <row r="146" spans="1:66" x14ac:dyDescent="0.25">
      <c r="A146" s="3">
        <v>41120</v>
      </c>
      <c r="B146" s="3">
        <v>24136</v>
      </c>
      <c r="C146" s="3" t="s">
        <v>634</v>
      </c>
      <c r="D146" s="3" t="s">
        <v>26</v>
      </c>
      <c r="E146" s="3" t="s">
        <v>29</v>
      </c>
      <c r="F146" s="6">
        <f>VLOOKUP(A146&amp;B146,'input_raw cmsws'!$C$2:$D$1602,2,FALSE)</f>
        <v>44383.666666666664</v>
      </c>
      <c r="G146" s="3">
        <v>12</v>
      </c>
      <c r="H146" s="3" t="s">
        <v>23</v>
      </c>
      <c r="I146" s="2">
        <f>VLOOKUP(H146,'scoring schema'!$D$4:$E$9,2,FALSE)</f>
        <v>0</v>
      </c>
      <c r="J146" s="3" t="s">
        <v>22</v>
      </c>
      <c r="K146" s="3" t="s">
        <v>22</v>
      </c>
      <c r="L146" s="3" t="s">
        <v>24</v>
      </c>
      <c r="M146" s="2">
        <f>VLOOKUP(L146,'scoring schema 2'!$E$18:$F$29,2,FALSE)</f>
        <v>0</v>
      </c>
      <c r="N146" s="3"/>
      <c r="O146" s="2">
        <f>VLOOKUP(N146,'scoring schema 2'!$E$8:$F$13,2, FALSE)</f>
        <v>2</v>
      </c>
      <c r="P146" s="3">
        <v>10</v>
      </c>
      <c r="Q146" s="3">
        <v>1.3</v>
      </c>
      <c r="R146" s="3">
        <v>3.3</v>
      </c>
      <c r="S146" s="3">
        <v>4.29</v>
      </c>
      <c r="T146" s="3">
        <v>1</v>
      </c>
      <c r="U146" s="3">
        <v>10</v>
      </c>
      <c r="V146" s="3">
        <v>5.4</v>
      </c>
      <c r="W146" s="3">
        <v>6</v>
      </c>
      <c r="X146" s="3">
        <v>32.400000000000006</v>
      </c>
      <c r="Y146" s="3">
        <v>3.7600000000000002</v>
      </c>
      <c r="Z146" s="3">
        <v>4.92</v>
      </c>
      <c r="AA146" s="3">
        <v>18.499200000000002</v>
      </c>
      <c r="AB146" s="3">
        <v>7643675</v>
      </c>
      <c r="AC146" s="3" t="s">
        <v>3214</v>
      </c>
      <c r="AD146" s="6">
        <v>39867</v>
      </c>
      <c r="AE146" s="3" t="s">
        <v>760</v>
      </c>
      <c r="AF146" s="3" t="s">
        <v>761</v>
      </c>
      <c r="AG146" s="3" t="s">
        <v>762</v>
      </c>
      <c r="AH146" s="3" t="s">
        <v>768</v>
      </c>
      <c r="AI146" s="3">
        <v>1.25</v>
      </c>
      <c r="AJ146" s="3">
        <v>0</v>
      </c>
      <c r="AK146" s="3">
        <v>0</v>
      </c>
      <c r="AL146" s="3">
        <v>0</v>
      </c>
      <c r="AM146" s="3">
        <v>15</v>
      </c>
      <c r="AN146" s="3">
        <v>0</v>
      </c>
      <c r="AO146" s="3" t="s">
        <v>762</v>
      </c>
      <c r="AP146" s="3" t="s">
        <v>763</v>
      </c>
      <c r="AQ146" s="3" t="s">
        <v>769</v>
      </c>
      <c r="AR146" s="3" t="s">
        <v>3215</v>
      </c>
      <c r="AS146" s="3">
        <v>3.92</v>
      </c>
      <c r="AT146" s="3">
        <v>652.79999999999995</v>
      </c>
      <c r="AU146" s="3">
        <v>656.72</v>
      </c>
      <c r="AV146" s="3" t="s">
        <v>765</v>
      </c>
      <c r="AW146" s="3" t="s">
        <v>3216</v>
      </c>
      <c r="AX146" s="3">
        <v>5.18</v>
      </c>
      <c r="AY146" s="3">
        <v>650</v>
      </c>
      <c r="AZ146" s="3">
        <v>655.17999999999995</v>
      </c>
      <c r="BA146" s="3" t="s">
        <v>765</v>
      </c>
      <c r="BB146" s="3">
        <v>0</v>
      </c>
      <c r="BC146" s="3">
        <v>1</v>
      </c>
      <c r="BD146" s="7">
        <v>36952</v>
      </c>
      <c r="BE146" s="18">
        <f t="shared" si="4"/>
        <v>20.346794433036727</v>
      </c>
      <c r="BF146" s="3" t="s">
        <v>767</v>
      </c>
      <c r="BG146" s="7">
        <v>43185</v>
      </c>
      <c r="BH146" s="3">
        <v>80.153115312194544</v>
      </c>
      <c r="BI146" t="str">
        <f>VLOOKUP($A146,'[1]SW_Pipes 1222_soil.shp'!$AE$2:$AR$1223,10,FALSE)</f>
        <v>113693</v>
      </c>
      <c r="BJ146" t="str">
        <f>VLOOKUP($A146,'[1]SW_Pipes 1222_soil.shp'!$AE$2:$AR$1223,11,FALSE)</f>
        <v>WkD</v>
      </c>
      <c r="BK146" t="str">
        <f>VLOOKUP($A146,'[1]SW_Pipes 1222_soil.shp'!$AE$2:$AR$1223,12,FALSE)</f>
        <v>Wilkes loam, 8 to 15 percent slopes</v>
      </c>
      <c r="BL146" t="str">
        <f>VLOOKUP($A146,'[1]SW_Pipes 1222_soil.shp'!$AE$2:$AR$1223,13,FALSE)</f>
        <v>D</v>
      </c>
      <c r="BM146">
        <f>VLOOKUP($A146,'[1]SW_Pipes 1222_soil.shp'!$AE$2:$AR$1223,14,FALSE)</f>
        <v>4</v>
      </c>
      <c r="BN146">
        <f>VLOOKUP(A146,[2]SW_Pipes1222_prec!$AE$2:$AO$1223, 11, FALSE)</f>
        <v>3.7570000000000001</v>
      </c>
    </row>
    <row r="147" spans="1:66" x14ac:dyDescent="0.25">
      <c r="A147" s="3">
        <v>41355</v>
      </c>
      <c r="B147" s="3">
        <v>18406</v>
      </c>
      <c r="C147" s="3" t="s">
        <v>678</v>
      </c>
      <c r="D147" s="3" t="s">
        <v>21</v>
      </c>
      <c r="E147" s="3" t="s">
        <v>29</v>
      </c>
      <c r="F147" s="6">
        <f>VLOOKUP(A147&amp;B147,'input_raw cmsws'!$C$2:$D$1602,2,FALSE)</f>
        <v>44384.666666666664</v>
      </c>
      <c r="G147" s="3">
        <v>7.5</v>
      </c>
      <c r="H147" s="3" t="s">
        <v>23</v>
      </c>
      <c r="I147" s="2">
        <f>VLOOKUP(H147,'scoring schema'!$D$4:$E$9,2,FALSE)</f>
        <v>0</v>
      </c>
      <c r="J147" s="3" t="s">
        <v>22</v>
      </c>
      <c r="K147" s="3" t="s">
        <v>22</v>
      </c>
      <c r="L147" s="3"/>
      <c r="M147" s="2">
        <f>VLOOKUP(L147,'scoring schema 2'!$E$18:$F$29,2,FALSE)</f>
        <v>0</v>
      </c>
      <c r="N147" s="3"/>
      <c r="O147" s="2">
        <f>VLOOKUP(N147,'scoring schema 2'!$E$8:$F$13,2, FALSE)</f>
        <v>2</v>
      </c>
      <c r="P147" s="3">
        <v>10</v>
      </c>
      <c r="Q147" s="3">
        <v>1.3</v>
      </c>
      <c r="R147" s="3">
        <v>2.9</v>
      </c>
      <c r="S147" s="3">
        <v>3.77</v>
      </c>
      <c r="T147" s="3">
        <v>1</v>
      </c>
      <c r="U147" s="3">
        <v>10</v>
      </c>
      <c r="V147" s="3">
        <v>7.8000000000000007</v>
      </c>
      <c r="W147" s="3">
        <v>5.6</v>
      </c>
      <c r="X147" s="3">
        <v>43.68</v>
      </c>
      <c r="Y147" s="3">
        <v>5.2000000000000011</v>
      </c>
      <c r="Z147" s="3">
        <v>4.5199999999999996</v>
      </c>
      <c r="AA147" s="3">
        <v>23.504000000000001</v>
      </c>
      <c r="AB147" s="3">
        <v>7641649</v>
      </c>
      <c r="AC147" s="3" t="s">
        <v>3571</v>
      </c>
      <c r="AD147" s="6">
        <v>39868</v>
      </c>
      <c r="AE147" s="3" t="s">
        <v>760</v>
      </c>
      <c r="AF147" s="3" t="s">
        <v>761</v>
      </c>
      <c r="AG147" s="3" t="s">
        <v>762</v>
      </c>
      <c r="AH147" s="3" t="s">
        <v>768</v>
      </c>
      <c r="AI147" s="3">
        <v>3</v>
      </c>
      <c r="AJ147" s="3">
        <v>0</v>
      </c>
      <c r="AK147" s="3">
        <v>0</v>
      </c>
      <c r="AL147" s="3">
        <v>0</v>
      </c>
      <c r="AM147" s="3">
        <v>42</v>
      </c>
      <c r="AN147" s="3">
        <v>0</v>
      </c>
      <c r="AO147" s="3" t="s">
        <v>762</v>
      </c>
      <c r="AP147" s="3" t="s">
        <v>763</v>
      </c>
      <c r="AQ147" s="3" t="s">
        <v>769</v>
      </c>
      <c r="AR147" s="3" t="s">
        <v>3572</v>
      </c>
      <c r="AS147" s="3">
        <v>6.9</v>
      </c>
      <c r="AT147" s="3">
        <v>649.1</v>
      </c>
      <c r="AU147" s="3">
        <v>656</v>
      </c>
      <c r="AV147" s="3" t="s">
        <v>765</v>
      </c>
      <c r="AW147" s="3" t="s">
        <v>3573</v>
      </c>
      <c r="AX147" s="3">
        <v>7.8</v>
      </c>
      <c r="AY147" s="3">
        <v>647.20000000000005</v>
      </c>
      <c r="AZ147" s="3">
        <v>655</v>
      </c>
      <c r="BA147" s="3" t="s">
        <v>765</v>
      </c>
      <c r="BB147" s="3">
        <v>2.618732E-2</v>
      </c>
      <c r="BC147" s="3">
        <v>1</v>
      </c>
      <c r="BD147" s="7">
        <v>27210</v>
      </c>
      <c r="BE147" s="18">
        <f t="shared" ref="BE147:BE178" si="5">(F147-BD147)/365.25</f>
        <v>47.021674652064789</v>
      </c>
      <c r="BF147" s="3" t="s">
        <v>767</v>
      </c>
      <c r="BG147" s="7">
        <v>44243</v>
      </c>
      <c r="BH147" s="3">
        <v>72.554201697126757</v>
      </c>
      <c r="BI147" t="str">
        <f>VLOOKUP($A147,'[1]SW_Pipes 1222_soil.shp'!$AE$2:$AR$1223,10,FALSE)</f>
        <v>113688</v>
      </c>
      <c r="BJ147" t="str">
        <f>VLOOKUP($A147,'[1]SW_Pipes 1222_soil.shp'!$AE$2:$AR$1223,11,FALSE)</f>
        <v>Ur</v>
      </c>
      <c r="BK147" t="str">
        <f>VLOOKUP($A147,'[1]SW_Pipes 1222_soil.shp'!$AE$2:$AR$1223,12,FALSE)</f>
        <v>Urban land</v>
      </c>
      <c r="BL147" t="str">
        <f>VLOOKUP($A147,'[1]SW_Pipes 1222_soil.shp'!$AE$2:$AR$1223,13,FALSE)</f>
        <v>N/A</v>
      </c>
      <c r="BM147">
        <f>VLOOKUP($A147,'[1]SW_Pipes 1222_soil.shp'!$AE$2:$AR$1223,14,FALSE)</f>
        <v>4</v>
      </c>
      <c r="BN147">
        <f>VLOOKUP(A147,[2]SW_Pipes1222_prec!$AE$2:$AO$1223, 11, FALSE)</f>
        <v>3.7210000000000001</v>
      </c>
    </row>
    <row r="148" spans="1:66" x14ac:dyDescent="0.25">
      <c r="A148" s="3">
        <v>41442</v>
      </c>
      <c r="B148" s="3">
        <v>12473</v>
      </c>
      <c r="C148" s="3" t="s">
        <v>291</v>
      </c>
      <c r="D148" s="3" t="s">
        <v>80</v>
      </c>
      <c r="E148" s="3" t="s">
        <v>29</v>
      </c>
      <c r="F148" s="6">
        <f>VLOOKUP(A148&amp;B148,'input_raw cmsws'!$C$2:$D$1602,2,FALSE)</f>
        <v>43859.708333333336</v>
      </c>
      <c r="G148" s="3">
        <v>1</v>
      </c>
      <c r="H148" s="3" t="s">
        <v>23</v>
      </c>
      <c r="I148" s="2">
        <f>VLOOKUP(H148,'scoring schema'!$D$4:$E$9,2,FALSE)</f>
        <v>0</v>
      </c>
      <c r="J148" s="3" t="s">
        <v>22</v>
      </c>
      <c r="K148" s="3" t="s">
        <v>22</v>
      </c>
      <c r="L148" s="3" t="s">
        <v>292</v>
      </c>
      <c r="M148" s="2">
        <f>VLOOKUP(L148,'scoring schema 2'!$E$18:$F$29,2,FALSE)</f>
        <v>3</v>
      </c>
      <c r="N148" s="3" t="s">
        <v>40</v>
      </c>
      <c r="O148" s="2">
        <f>VLOOKUP(N148,'scoring schema 2'!$E$8:$F$13,2, FALSE)</f>
        <v>8</v>
      </c>
      <c r="P148" s="3">
        <v>10</v>
      </c>
      <c r="Q148" s="3">
        <v>5.2</v>
      </c>
      <c r="R148" s="3">
        <v>3.6500000000000004</v>
      </c>
      <c r="S148" s="3">
        <v>18.980000000000004</v>
      </c>
      <c r="T148" s="3">
        <v>1</v>
      </c>
      <c r="U148" s="3">
        <v>0</v>
      </c>
      <c r="V148" s="3">
        <v>1.8</v>
      </c>
      <c r="W148" s="3">
        <v>0.8</v>
      </c>
      <c r="X148" s="3">
        <v>1.4400000000000002</v>
      </c>
      <c r="Y148" s="3">
        <v>3.16</v>
      </c>
      <c r="Z148" s="3">
        <v>1.9400000000000002</v>
      </c>
      <c r="AA148" s="3">
        <v>6.1304000000000007</v>
      </c>
      <c r="AB148" s="3">
        <v>7691671</v>
      </c>
      <c r="AC148" s="3" t="s">
        <v>1643</v>
      </c>
      <c r="AD148" s="6">
        <v>39869</v>
      </c>
      <c r="AE148" s="3" t="s">
        <v>760</v>
      </c>
      <c r="AF148" s="3" t="s">
        <v>761</v>
      </c>
      <c r="AG148" s="3" t="s">
        <v>762</v>
      </c>
      <c r="AH148" s="3" t="s">
        <v>768</v>
      </c>
      <c r="AI148" s="3">
        <v>2.5</v>
      </c>
      <c r="AJ148" s="3">
        <v>0</v>
      </c>
      <c r="AK148" s="3">
        <v>0</v>
      </c>
      <c r="AL148" s="3">
        <v>0</v>
      </c>
      <c r="AM148" s="3">
        <v>30</v>
      </c>
      <c r="AN148" s="3">
        <v>0</v>
      </c>
      <c r="AO148" s="3" t="s">
        <v>762</v>
      </c>
      <c r="AP148" s="3" t="s">
        <v>763</v>
      </c>
      <c r="AQ148" s="3" t="s">
        <v>769</v>
      </c>
      <c r="AR148" s="3" t="s">
        <v>1644</v>
      </c>
      <c r="AS148" s="3">
        <v>5.5</v>
      </c>
      <c r="AT148" s="3">
        <v>664.6</v>
      </c>
      <c r="AU148" s="3">
        <v>670.1</v>
      </c>
      <c r="AV148" s="3" t="s">
        <v>765</v>
      </c>
      <c r="AW148" s="3" t="s">
        <v>1645</v>
      </c>
      <c r="AX148" s="3">
        <v>6.7</v>
      </c>
      <c r="AY148" s="3">
        <v>661.2</v>
      </c>
      <c r="AZ148" s="3">
        <v>667.9</v>
      </c>
      <c r="BA148" s="3" t="s">
        <v>765</v>
      </c>
      <c r="BB148" s="3">
        <v>0</v>
      </c>
      <c r="BC148" s="3">
        <v>1</v>
      </c>
      <c r="BD148" s="7">
        <v>36525</v>
      </c>
      <c r="BE148" s="18">
        <f t="shared" si="5"/>
        <v>20.081336983801055</v>
      </c>
      <c r="BF148" s="3" t="s">
        <v>767</v>
      </c>
      <c r="BG148" s="7">
        <v>43185</v>
      </c>
      <c r="BH148" s="3">
        <v>62.913560383048193</v>
      </c>
      <c r="BI148" t="str">
        <f>VLOOKUP($A148,'[1]SW_Pipes 1222_soil.shp'!$AE$2:$AR$1223,10,FALSE)</f>
        <v>113680</v>
      </c>
      <c r="BJ148" t="str">
        <f>VLOOKUP($A148,'[1]SW_Pipes 1222_soil.shp'!$AE$2:$AR$1223,11,FALSE)</f>
        <v>MeD</v>
      </c>
      <c r="BK148" t="str">
        <f>VLOOKUP($A148,'[1]SW_Pipes 1222_soil.shp'!$AE$2:$AR$1223,12,FALSE)</f>
        <v>Mecklenburg fine sandy loam, 8 to 15 percent slopes</v>
      </c>
      <c r="BL148" t="str">
        <f>VLOOKUP($A148,'[1]SW_Pipes 1222_soil.shp'!$AE$2:$AR$1223,13,FALSE)</f>
        <v>C</v>
      </c>
      <c r="BM148">
        <f>VLOOKUP($A148,'[1]SW_Pipes 1222_soil.shp'!$AE$2:$AR$1223,14,FALSE)</f>
        <v>2</v>
      </c>
      <c r="BN148">
        <f>VLOOKUP(A148,[2]SW_Pipes1222_prec!$AE$2:$AO$1223, 11, FALSE)</f>
        <v>3.7559999999999998</v>
      </c>
    </row>
    <row r="149" spans="1:66" x14ac:dyDescent="0.25">
      <c r="A149" s="3">
        <v>41443</v>
      </c>
      <c r="B149" s="3">
        <v>22784</v>
      </c>
      <c r="C149" s="3" t="s">
        <v>324</v>
      </c>
      <c r="D149" s="3" t="s">
        <v>21</v>
      </c>
      <c r="E149" s="3" t="s">
        <v>29</v>
      </c>
      <c r="F149" s="6">
        <f>VLOOKUP(A149&amp;B149,'input_raw cmsws'!$C$2:$D$1602,2,FALSE)</f>
        <v>44327.666666666664</v>
      </c>
      <c r="G149" s="3">
        <v>2.5</v>
      </c>
      <c r="H149" s="3" t="s">
        <v>28</v>
      </c>
      <c r="I149" s="2">
        <f>VLOOKUP(H149,'scoring schema'!$D$4:$E$9,2,FALSE)</f>
        <v>5</v>
      </c>
      <c r="J149" s="3" t="s">
        <v>29</v>
      </c>
      <c r="K149" s="3" t="s">
        <v>29</v>
      </c>
      <c r="L149" s="3" t="s">
        <v>30</v>
      </c>
      <c r="M149" s="2">
        <f>VLOOKUP(L149,'scoring schema 2'!$E$18:$F$29,2,FALSE)</f>
        <v>6</v>
      </c>
      <c r="N149" s="3" t="s">
        <v>35</v>
      </c>
      <c r="O149" s="2">
        <f>VLOOKUP(N149,'scoring schema 2'!$E$8:$F$13,2, FALSE)</f>
        <v>2</v>
      </c>
      <c r="P149" s="3">
        <v>10</v>
      </c>
      <c r="Q149" s="3">
        <v>4.8</v>
      </c>
      <c r="R149" s="3">
        <v>5</v>
      </c>
      <c r="S149" s="3">
        <v>24</v>
      </c>
      <c r="T149" s="3">
        <v>1</v>
      </c>
      <c r="U149" s="3">
        <v>0</v>
      </c>
      <c r="V149" s="3">
        <v>1.4000000000000001</v>
      </c>
      <c r="W149" s="3">
        <v>0.8</v>
      </c>
      <c r="X149" s="3">
        <v>1.1200000000000001</v>
      </c>
      <c r="Y149" s="3">
        <v>2.76</v>
      </c>
      <c r="Z149" s="3">
        <v>2.48</v>
      </c>
      <c r="AA149" s="3">
        <v>6.8447999999999993</v>
      </c>
      <c r="AB149" s="3">
        <v>7692274</v>
      </c>
      <c r="AC149" s="3" t="s">
        <v>1767</v>
      </c>
      <c r="AD149" s="6">
        <v>39870</v>
      </c>
      <c r="AE149" s="3" t="s">
        <v>760</v>
      </c>
      <c r="AF149" s="3" t="s">
        <v>761</v>
      </c>
      <c r="AG149" s="3" t="s">
        <v>762</v>
      </c>
      <c r="AH149" s="3" t="s">
        <v>768</v>
      </c>
      <c r="AI149" s="3">
        <v>1</v>
      </c>
      <c r="AJ149" s="3">
        <v>0</v>
      </c>
      <c r="AK149" s="3">
        <v>0</v>
      </c>
      <c r="AL149" s="3">
        <v>0</v>
      </c>
      <c r="AM149" s="3">
        <v>12</v>
      </c>
      <c r="AN149" s="3">
        <v>0</v>
      </c>
      <c r="AO149" s="3" t="s">
        <v>762</v>
      </c>
      <c r="AP149" s="3" t="s">
        <v>763</v>
      </c>
      <c r="AQ149" s="3" t="s">
        <v>769</v>
      </c>
      <c r="AR149" s="3" t="s">
        <v>1768</v>
      </c>
      <c r="AS149" s="3">
        <v>1.2</v>
      </c>
      <c r="AT149" s="3">
        <v>744.01</v>
      </c>
      <c r="AU149" s="3">
        <v>0</v>
      </c>
      <c r="AV149" s="3" t="s">
        <v>762</v>
      </c>
      <c r="AW149" s="3" t="s">
        <v>1769</v>
      </c>
      <c r="AX149" s="3">
        <v>1.2</v>
      </c>
      <c r="AY149" s="3">
        <v>743.65</v>
      </c>
      <c r="AZ149" s="3">
        <v>0</v>
      </c>
      <c r="BA149" s="3" t="s">
        <v>762</v>
      </c>
      <c r="BB149" s="3">
        <v>0</v>
      </c>
      <c r="BC149" s="3">
        <v>1</v>
      </c>
      <c r="BD149" s="7">
        <v>21916</v>
      </c>
      <c r="BE149" s="18">
        <f t="shared" si="5"/>
        <v>61.359799224275605</v>
      </c>
      <c r="BF149" s="3" t="s">
        <v>767</v>
      </c>
      <c r="BG149" s="7">
        <v>44343</v>
      </c>
      <c r="BH149" s="3">
        <v>24.023234849569981</v>
      </c>
      <c r="BI149" t="str">
        <f>VLOOKUP($A149,'[1]SW_Pipes 1222_soil.shp'!$AE$2:$AR$1223,10,FALSE)</f>
        <v>113660</v>
      </c>
      <c r="BJ149" t="str">
        <f>VLOOKUP($A149,'[1]SW_Pipes 1222_soil.shp'!$AE$2:$AR$1223,11,FALSE)</f>
        <v>CuB</v>
      </c>
      <c r="BK149" t="str">
        <f>VLOOKUP($A149,'[1]SW_Pipes 1222_soil.shp'!$AE$2:$AR$1223,12,FALSE)</f>
        <v>Cecil-Urban land complex, 2 to 8 percent slopes</v>
      </c>
      <c r="BL149" t="str">
        <f>VLOOKUP($A149,'[1]SW_Pipes 1222_soil.shp'!$AE$2:$AR$1223,13,FALSE)</f>
        <v>B</v>
      </c>
      <c r="BM149">
        <f>VLOOKUP($A149,'[1]SW_Pipes 1222_soil.shp'!$AE$2:$AR$1223,14,FALSE)</f>
        <v>1</v>
      </c>
      <c r="BN149">
        <f>VLOOKUP(A149,[2]SW_Pipes1222_prec!$AE$2:$AO$1223, 11, FALSE)</f>
        <v>3.7629999999999999</v>
      </c>
    </row>
    <row r="150" spans="1:66" x14ac:dyDescent="0.25">
      <c r="A150" s="3">
        <v>41764</v>
      </c>
      <c r="B150" s="3">
        <v>20668</v>
      </c>
      <c r="C150" s="3" t="s">
        <v>652</v>
      </c>
      <c r="D150" s="3" t="s">
        <v>21</v>
      </c>
      <c r="E150" s="3" t="s">
        <v>29</v>
      </c>
      <c r="F150" s="6">
        <f>VLOOKUP(A150&amp;B150,'input_raw cmsws'!$C$2:$D$1602,2,FALSE)</f>
        <v>44182.708333333336</v>
      </c>
      <c r="G150" s="3">
        <v>8</v>
      </c>
      <c r="H150" s="3" t="s">
        <v>28</v>
      </c>
      <c r="I150" s="2">
        <f>VLOOKUP(H150,'scoring schema'!$D$4:$E$9,2,FALSE)</f>
        <v>5</v>
      </c>
      <c r="J150" s="3" t="s">
        <v>29</v>
      </c>
      <c r="K150" s="3" t="s">
        <v>29</v>
      </c>
      <c r="L150" s="3" t="s">
        <v>30</v>
      </c>
      <c r="M150" s="2">
        <f>VLOOKUP(L150,'scoring schema 2'!$E$18:$F$29,2,FALSE)</f>
        <v>6</v>
      </c>
      <c r="N150" s="3" t="s">
        <v>35</v>
      </c>
      <c r="O150" s="2">
        <f>VLOOKUP(N150,'scoring schema 2'!$E$8:$F$13,2, FALSE)</f>
        <v>2</v>
      </c>
      <c r="P150" s="3">
        <v>10</v>
      </c>
      <c r="Q150" s="3">
        <v>4.8</v>
      </c>
      <c r="R150" s="3">
        <v>5</v>
      </c>
      <c r="S150" s="3">
        <v>24</v>
      </c>
      <c r="T150" s="3">
        <v>1</v>
      </c>
      <c r="U150" s="3">
        <v>5</v>
      </c>
      <c r="V150" s="3">
        <v>6.2000000000000011</v>
      </c>
      <c r="W150" s="3">
        <v>2.4500000000000002</v>
      </c>
      <c r="X150" s="3">
        <v>15.190000000000003</v>
      </c>
      <c r="Y150" s="3">
        <v>5.6400000000000006</v>
      </c>
      <c r="Z150" s="3">
        <v>3.4699999999999998</v>
      </c>
      <c r="AA150" s="3">
        <v>19.570800000000002</v>
      </c>
      <c r="AB150" s="3">
        <v>7628610</v>
      </c>
      <c r="AC150" s="3" t="s">
        <v>3337</v>
      </c>
      <c r="AD150" s="6">
        <v>39871</v>
      </c>
      <c r="AE150" s="3" t="s">
        <v>760</v>
      </c>
      <c r="AF150" s="3" t="s">
        <v>761</v>
      </c>
      <c r="AG150" s="3" t="s">
        <v>762</v>
      </c>
      <c r="AH150" s="3" t="s">
        <v>768</v>
      </c>
      <c r="AI150" s="3">
        <v>1.25</v>
      </c>
      <c r="AJ150" s="3">
        <v>0</v>
      </c>
      <c r="AK150" s="3">
        <v>0</v>
      </c>
      <c r="AL150" s="3">
        <v>0</v>
      </c>
      <c r="AM150" s="3">
        <v>15</v>
      </c>
      <c r="AN150" s="3">
        <v>0</v>
      </c>
      <c r="AO150" s="3" t="s">
        <v>762</v>
      </c>
      <c r="AP150" s="3" t="s">
        <v>763</v>
      </c>
      <c r="AQ150" s="3" t="s">
        <v>769</v>
      </c>
      <c r="AR150" s="3" t="s">
        <v>3338</v>
      </c>
      <c r="AS150" s="3">
        <v>8.6</v>
      </c>
      <c r="AT150" s="3">
        <v>658.7</v>
      </c>
      <c r="AU150" s="3">
        <v>667.3</v>
      </c>
      <c r="AV150" s="3" t="s">
        <v>765</v>
      </c>
      <c r="AW150" s="3" t="s">
        <v>3339</v>
      </c>
      <c r="AX150" s="3">
        <v>0</v>
      </c>
      <c r="AY150" s="3">
        <v>658</v>
      </c>
      <c r="AZ150" s="3">
        <v>658</v>
      </c>
      <c r="BA150" s="3" t="s">
        <v>765</v>
      </c>
      <c r="BB150" s="3">
        <v>0</v>
      </c>
      <c r="BC150" s="3">
        <v>1</v>
      </c>
      <c r="BD150" s="7">
        <v>36525</v>
      </c>
      <c r="BE150" s="18">
        <f t="shared" si="5"/>
        <v>20.965662788044725</v>
      </c>
      <c r="BF150" s="3" t="s">
        <v>767</v>
      </c>
      <c r="BG150" s="7">
        <v>43185</v>
      </c>
      <c r="BH150" s="3">
        <v>41.664104344588551</v>
      </c>
      <c r="BI150" t="str">
        <f>VLOOKUP($A150,'[1]SW_Pipes 1222_soil.shp'!$AE$2:$AR$1223,10,FALSE)</f>
        <v>113683</v>
      </c>
      <c r="BJ150" t="str">
        <f>VLOOKUP($A150,'[1]SW_Pipes 1222_soil.shp'!$AE$2:$AR$1223,11,FALSE)</f>
        <v>PaE</v>
      </c>
      <c r="BK150" t="str">
        <f>VLOOKUP($A150,'[1]SW_Pipes 1222_soil.shp'!$AE$2:$AR$1223,12,FALSE)</f>
        <v>Pacolet sandy loam, 15 to 25 percent slopes</v>
      </c>
      <c r="BL150" t="str">
        <f>VLOOKUP($A150,'[1]SW_Pipes 1222_soil.shp'!$AE$2:$AR$1223,13,FALSE)</f>
        <v>B</v>
      </c>
      <c r="BM150">
        <f>VLOOKUP($A150,'[1]SW_Pipes 1222_soil.shp'!$AE$2:$AR$1223,14,FALSE)</f>
        <v>1</v>
      </c>
      <c r="BN150">
        <f>VLOOKUP(A150,[2]SW_Pipes1222_prec!$AE$2:$AO$1223, 11, FALSE)</f>
        <v>3.7559999999999998</v>
      </c>
    </row>
    <row r="151" spans="1:66" x14ac:dyDescent="0.25">
      <c r="A151" s="3">
        <v>42766</v>
      </c>
      <c r="B151" s="3">
        <v>10935</v>
      </c>
      <c r="C151" s="3" t="s">
        <v>438</v>
      </c>
      <c r="D151" s="3" t="s">
        <v>21</v>
      </c>
      <c r="E151" s="3" t="s">
        <v>29</v>
      </c>
      <c r="F151" s="6">
        <f>VLOOKUP(A151&amp;B151,'input_raw cmsws'!$C$2:$D$1602,2,FALSE)</f>
        <v>43662.166666666664</v>
      </c>
      <c r="G151" s="3">
        <v>3</v>
      </c>
      <c r="H151" s="3" t="s">
        <v>23</v>
      </c>
      <c r="I151" s="2">
        <f>VLOOKUP(H151,'scoring schema'!$D$4:$E$9,2,FALSE)</f>
        <v>0</v>
      </c>
      <c r="J151" s="3" t="s">
        <v>29</v>
      </c>
      <c r="K151" s="3" t="s">
        <v>29</v>
      </c>
      <c r="L151" s="3" t="s">
        <v>37</v>
      </c>
      <c r="M151" s="2">
        <f>VLOOKUP(L151,'scoring schema 2'!$E$18:$F$29,2,FALSE)</f>
        <v>8</v>
      </c>
      <c r="N151" s="3" t="s">
        <v>40</v>
      </c>
      <c r="O151" s="2">
        <f>VLOOKUP(N151,'scoring schema 2'!$E$8:$F$13,2, FALSE)</f>
        <v>8</v>
      </c>
      <c r="P151" s="3">
        <v>0</v>
      </c>
      <c r="Q151" s="3">
        <v>8.6999999999999993</v>
      </c>
      <c r="R151" s="3">
        <v>4.4000000000000004</v>
      </c>
      <c r="S151" s="3">
        <v>38.28</v>
      </c>
      <c r="T151" s="3">
        <v>1</v>
      </c>
      <c r="U151" s="3">
        <v>0</v>
      </c>
      <c r="V151" s="3">
        <v>1.4000000000000001</v>
      </c>
      <c r="W151" s="3">
        <v>0.8</v>
      </c>
      <c r="X151" s="3">
        <v>1.1200000000000001</v>
      </c>
      <c r="Y151" s="3">
        <v>4.32</v>
      </c>
      <c r="Z151" s="3">
        <v>2.2400000000000002</v>
      </c>
      <c r="AA151" s="3">
        <v>9.6768000000000018</v>
      </c>
      <c r="AB151" s="3">
        <v>7595673</v>
      </c>
      <c r="AC151" s="3" t="s">
        <v>2266</v>
      </c>
      <c r="AD151" s="6">
        <v>39872</v>
      </c>
      <c r="AE151" s="3" t="s">
        <v>760</v>
      </c>
      <c r="AF151" s="3" t="s">
        <v>761</v>
      </c>
      <c r="AG151" s="3" t="s">
        <v>839</v>
      </c>
      <c r="AH151" s="3" t="s">
        <v>768</v>
      </c>
      <c r="AI151" s="3">
        <v>2</v>
      </c>
      <c r="AJ151" s="3">
        <v>0</v>
      </c>
      <c r="AK151" s="3">
        <v>0</v>
      </c>
      <c r="AL151" s="3">
        <v>0</v>
      </c>
      <c r="AM151" s="3">
        <v>24</v>
      </c>
      <c r="AN151" s="3">
        <v>0</v>
      </c>
      <c r="AO151" s="3" t="s">
        <v>762</v>
      </c>
      <c r="AP151" s="3" t="s">
        <v>763</v>
      </c>
      <c r="AQ151" s="3" t="s">
        <v>769</v>
      </c>
      <c r="AR151" s="3" t="s">
        <v>2267</v>
      </c>
      <c r="AS151" s="3">
        <v>3.9</v>
      </c>
      <c r="AT151" s="3">
        <v>662.1</v>
      </c>
      <c r="AU151" s="3">
        <v>666</v>
      </c>
      <c r="AV151" s="3" t="s">
        <v>765</v>
      </c>
      <c r="AW151" s="3" t="s">
        <v>2268</v>
      </c>
      <c r="AX151" s="3">
        <v>2.2999999999999998</v>
      </c>
      <c r="AY151" s="3">
        <v>661.7</v>
      </c>
      <c r="AZ151" s="3">
        <v>664</v>
      </c>
      <c r="BA151" s="3" t="s">
        <v>765</v>
      </c>
      <c r="BB151" s="3">
        <v>9.5501400000000004E-3</v>
      </c>
      <c r="BC151" s="3">
        <v>1</v>
      </c>
      <c r="BD151" s="7">
        <v>28671</v>
      </c>
      <c r="BE151" s="18">
        <f t="shared" si="5"/>
        <v>41.043577458361845</v>
      </c>
      <c r="BF151" s="3" t="s">
        <v>767</v>
      </c>
      <c r="BG151" s="7">
        <v>44343</v>
      </c>
      <c r="BH151" s="3">
        <v>41.884203222453031</v>
      </c>
      <c r="BI151" t="str">
        <f>VLOOKUP($A151,'[1]SW_Pipes 1222_soil.shp'!$AE$2:$AR$1223,10,FALSE)</f>
        <v>113659</v>
      </c>
      <c r="BJ151" t="str">
        <f>VLOOKUP($A151,'[1]SW_Pipes 1222_soil.shp'!$AE$2:$AR$1223,11,FALSE)</f>
        <v>CeD2</v>
      </c>
      <c r="BK151" t="str">
        <f>VLOOKUP($A151,'[1]SW_Pipes 1222_soil.shp'!$AE$2:$AR$1223,12,FALSE)</f>
        <v>Cecil sandy clay loam, 8 to 15 percent slopes, eroded</v>
      </c>
      <c r="BL151" t="str">
        <f>VLOOKUP($A151,'[1]SW_Pipes 1222_soil.shp'!$AE$2:$AR$1223,13,FALSE)</f>
        <v>B</v>
      </c>
      <c r="BM151">
        <f>VLOOKUP($A151,'[1]SW_Pipes 1222_soil.shp'!$AE$2:$AR$1223,14,FALSE)</f>
        <v>1</v>
      </c>
      <c r="BN151">
        <f>VLOOKUP(A151,[2]SW_Pipes1222_prec!$AE$2:$AO$1223, 11, FALSE)</f>
        <v>3.7309999999999999</v>
      </c>
    </row>
    <row r="152" spans="1:66" x14ac:dyDescent="0.25">
      <c r="A152" s="3">
        <v>42792</v>
      </c>
      <c r="B152" s="3">
        <v>19949</v>
      </c>
      <c r="C152" s="3" t="s">
        <v>402</v>
      </c>
      <c r="D152" s="3" t="s">
        <v>21</v>
      </c>
      <c r="E152" s="3" t="s">
        <v>29</v>
      </c>
      <c r="F152" s="6">
        <f>VLOOKUP(A152&amp;B152,'input_raw cmsws'!$C$2:$D$1602,2,FALSE)</f>
        <v>44104.666666666664</v>
      </c>
      <c r="G152" s="3">
        <v>3.5</v>
      </c>
      <c r="H152" s="3"/>
      <c r="I152" s="2">
        <v>0</v>
      </c>
      <c r="J152" s="3" t="s">
        <v>22</v>
      </c>
      <c r="K152" s="3" t="s">
        <v>22</v>
      </c>
      <c r="L152" s="3" t="s">
        <v>30</v>
      </c>
      <c r="M152" s="2">
        <f>VLOOKUP(L152,'scoring schema 2'!$E$18:$F$29,2,FALSE)</f>
        <v>6</v>
      </c>
      <c r="N152" s="3" t="s">
        <v>40</v>
      </c>
      <c r="O152" s="2">
        <f>VLOOKUP(N152,'scoring schema 2'!$E$8:$F$13,2, FALSE)</f>
        <v>8</v>
      </c>
      <c r="P152" s="3">
        <v>10</v>
      </c>
      <c r="Q152" s="3">
        <v>5.2</v>
      </c>
      <c r="R152" s="3">
        <v>5</v>
      </c>
      <c r="S152" s="3">
        <v>26</v>
      </c>
      <c r="T152" s="3">
        <v>1</v>
      </c>
      <c r="U152" s="3">
        <v>0</v>
      </c>
      <c r="V152" s="3">
        <v>2.2000000000000002</v>
      </c>
      <c r="W152" s="3">
        <v>0.8</v>
      </c>
      <c r="X152" s="3">
        <v>1.7600000000000002</v>
      </c>
      <c r="Y152" s="3">
        <v>3.4000000000000004</v>
      </c>
      <c r="Z152" s="3">
        <v>2.48</v>
      </c>
      <c r="AA152" s="3">
        <v>8.4320000000000004</v>
      </c>
      <c r="AB152" s="3">
        <v>7696206</v>
      </c>
      <c r="AC152" s="3" t="s">
        <v>2095</v>
      </c>
      <c r="AD152" s="6">
        <v>39873</v>
      </c>
      <c r="AE152" s="3" t="s">
        <v>760</v>
      </c>
      <c r="AF152" s="3" t="s">
        <v>761</v>
      </c>
      <c r="AG152" s="3" t="s">
        <v>762</v>
      </c>
      <c r="AH152" s="3" t="s">
        <v>768</v>
      </c>
      <c r="AI152" s="3">
        <v>1.25</v>
      </c>
      <c r="AJ152" s="3">
        <v>0</v>
      </c>
      <c r="AK152" s="3">
        <v>0</v>
      </c>
      <c r="AL152" s="3">
        <v>0</v>
      </c>
      <c r="AM152" s="3">
        <v>24</v>
      </c>
      <c r="AN152" s="3">
        <v>0</v>
      </c>
      <c r="AO152" s="3" t="s">
        <v>762</v>
      </c>
      <c r="AP152" s="3" t="s">
        <v>902</v>
      </c>
      <c r="AQ152" s="3" t="s">
        <v>905</v>
      </c>
      <c r="AR152" s="3" t="s">
        <v>2096</v>
      </c>
      <c r="AS152" s="3">
        <v>2.2999999999999998</v>
      </c>
      <c r="AT152" s="3">
        <v>677.7</v>
      </c>
      <c r="AU152" s="3">
        <v>680</v>
      </c>
      <c r="AV152" s="3" t="s">
        <v>765</v>
      </c>
      <c r="AW152" s="3" t="s">
        <v>2097</v>
      </c>
      <c r="AX152" s="3">
        <v>3.4</v>
      </c>
      <c r="AY152" s="3">
        <v>677.7</v>
      </c>
      <c r="AZ152" s="3">
        <v>685</v>
      </c>
      <c r="BA152" s="3" t="s">
        <v>765</v>
      </c>
      <c r="BB152" s="3">
        <v>0</v>
      </c>
      <c r="BC152" s="3">
        <v>1</v>
      </c>
      <c r="BD152" s="7">
        <v>18629</v>
      </c>
      <c r="BE152" s="18">
        <f t="shared" si="5"/>
        <v>69.748574036048367</v>
      </c>
      <c r="BF152" s="3" t="s">
        <v>767</v>
      </c>
      <c r="BG152" s="7">
        <v>44243</v>
      </c>
      <c r="BH152" s="3">
        <v>24.025123879850749</v>
      </c>
      <c r="BI152" t="str">
        <f>VLOOKUP($A152,'[1]SW_Pipes 1222_soil.shp'!$AE$2:$AR$1223,10,FALSE)</f>
        <v>113660</v>
      </c>
      <c r="BJ152" t="str">
        <f>VLOOKUP($A152,'[1]SW_Pipes 1222_soil.shp'!$AE$2:$AR$1223,11,FALSE)</f>
        <v>CuB</v>
      </c>
      <c r="BK152" t="str">
        <f>VLOOKUP($A152,'[1]SW_Pipes 1222_soil.shp'!$AE$2:$AR$1223,12,FALSE)</f>
        <v>Cecil-Urban land complex, 2 to 8 percent slopes</v>
      </c>
      <c r="BL152" t="str">
        <f>VLOOKUP($A152,'[1]SW_Pipes 1222_soil.shp'!$AE$2:$AR$1223,13,FALSE)</f>
        <v>B</v>
      </c>
      <c r="BM152">
        <f>VLOOKUP($A152,'[1]SW_Pipes 1222_soil.shp'!$AE$2:$AR$1223,14,FALSE)</f>
        <v>1</v>
      </c>
      <c r="BN152">
        <f>VLOOKUP(A152,[2]SW_Pipes1222_prec!$AE$2:$AO$1223, 11, FALSE)</f>
        <v>3.746</v>
      </c>
    </row>
    <row r="153" spans="1:66" x14ac:dyDescent="0.25">
      <c r="A153" s="2">
        <v>43697</v>
      </c>
      <c r="B153" s="2">
        <v>17562</v>
      </c>
      <c r="C153" s="2" t="s">
        <v>317</v>
      </c>
      <c r="D153" s="2" t="s">
        <v>21</v>
      </c>
      <c r="E153" s="2" t="s">
        <v>29</v>
      </c>
      <c r="F153" s="6">
        <f>VLOOKUP(A153&amp;B153,'input_raw cmsws'!$C$2:$D$1602,2,FALSE)</f>
        <v>43969.666666666664</v>
      </c>
      <c r="G153" s="2">
        <v>6.9</v>
      </c>
      <c r="H153" s="2" t="s">
        <v>23</v>
      </c>
      <c r="I153" s="2">
        <f>VLOOKUP(H153,'scoring schema'!$D$4:$E$9,2,FALSE)</f>
        <v>0</v>
      </c>
      <c r="J153" s="2" t="s">
        <v>22</v>
      </c>
      <c r="K153" s="2" t="s">
        <v>22</v>
      </c>
      <c r="L153" s="2" t="s">
        <v>30</v>
      </c>
      <c r="M153" s="2">
        <f>VLOOKUP(L153,'scoring schema 2'!$E$18:$F$29,2,FALSE)</f>
        <v>6</v>
      </c>
      <c r="N153" s="2" t="s">
        <v>33</v>
      </c>
      <c r="O153" s="2">
        <f>VLOOKUP(N153,'scoring schema 2'!$E$8:$F$13,2, FALSE)</f>
        <v>0</v>
      </c>
      <c r="P153" s="2">
        <v>5</v>
      </c>
      <c r="Q153" s="2">
        <v>0</v>
      </c>
      <c r="R153" s="2">
        <v>5.45</v>
      </c>
      <c r="S153" s="2">
        <v>0</v>
      </c>
      <c r="T153" s="2">
        <v>3</v>
      </c>
      <c r="U153" s="2">
        <v>5</v>
      </c>
      <c r="V153" s="2">
        <v>5.2</v>
      </c>
      <c r="W153" s="2">
        <v>3.6500000000000004</v>
      </c>
      <c r="X153" s="2">
        <v>18.980000000000004</v>
      </c>
      <c r="Y153" s="2">
        <v>3.12</v>
      </c>
      <c r="Z153" s="2">
        <v>4.37</v>
      </c>
      <c r="AA153" s="2">
        <v>13.634400000000001</v>
      </c>
      <c r="AB153" s="2">
        <v>7556330</v>
      </c>
      <c r="AC153" s="2" t="s">
        <v>2729</v>
      </c>
      <c r="AD153" s="6">
        <v>39874</v>
      </c>
      <c r="AE153" s="2" t="s">
        <v>760</v>
      </c>
      <c r="AF153" s="2" t="s">
        <v>761</v>
      </c>
      <c r="AG153" s="2" t="s">
        <v>762</v>
      </c>
      <c r="AH153" s="2" t="s">
        <v>768</v>
      </c>
      <c r="AI153" s="2">
        <v>5</v>
      </c>
      <c r="AJ153" s="2">
        <v>0</v>
      </c>
      <c r="AK153" s="2">
        <v>0</v>
      </c>
      <c r="AL153" s="2">
        <v>0</v>
      </c>
      <c r="AM153" s="2">
        <v>60</v>
      </c>
      <c r="AN153" s="2">
        <v>0</v>
      </c>
      <c r="AO153" s="2" t="s">
        <v>762</v>
      </c>
      <c r="AP153" s="2" t="s">
        <v>763</v>
      </c>
      <c r="AQ153" s="2" t="s">
        <v>769</v>
      </c>
      <c r="AR153" s="2" t="s">
        <v>2730</v>
      </c>
      <c r="AS153" s="2">
        <v>7.3</v>
      </c>
      <c r="AT153" s="2">
        <v>704.7</v>
      </c>
      <c r="AU153" s="2">
        <v>712</v>
      </c>
      <c r="AV153" s="2" t="s">
        <v>765</v>
      </c>
      <c r="AW153" s="2" t="s">
        <v>2731</v>
      </c>
      <c r="AX153" s="2">
        <v>6.5</v>
      </c>
      <c r="AY153" s="2">
        <v>701.5</v>
      </c>
      <c r="AZ153" s="2">
        <v>708</v>
      </c>
      <c r="BA153" s="2" t="s">
        <v>765</v>
      </c>
      <c r="BB153" s="2">
        <v>2.689341E-2</v>
      </c>
      <c r="BC153" s="2">
        <v>1</v>
      </c>
      <c r="BD153" s="6">
        <v>35796</v>
      </c>
      <c r="BE153" s="18">
        <f t="shared" si="5"/>
        <v>22.378279717088745</v>
      </c>
      <c r="BF153" s="2" t="s">
        <v>767</v>
      </c>
      <c r="BG153" s="6">
        <v>44243</v>
      </c>
      <c r="BH153" s="2">
        <v>118.9883407613774</v>
      </c>
      <c r="BI153" t="str">
        <f>VLOOKUP($A153,'[1]SW_Pipes 1222_soil.shp'!$AE$2:$AR$1223,10,FALSE)</f>
        <v>113666</v>
      </c>
      <c r="BJ153" t="str">
        <f>VLOOKUP($A153,'[1]SW_Pipes 1222_soil.shp'!$AE$2:$AR$1223,11,FALSE)</f>
        <v>EnD</v>
      </c>
      <c r="BK153" t="str">
        <f>VLOOKUP($A153,'[1]SW_Pipes 1222_soil.shp'!$AE$2:$AR$1223,12,FALSE)</f>
        <v>Enon sandy loam, 8 to 15 percent slopes</v>
      </c>
      <c r="BL153" t="str">
        <f>VLOOKUP($A153,'[1]SW_Pipes 1222_soil.shp'!$AE$2:$AR$1223,13,FALSE)</f>
        <v>C</v>
      </c>
      <c r="BM153">
        <f>VLOOKUP($A153,'[1]SW_Pipes 1222_soil.shp'!$AE$2:$AR$1223,14,FALSE)</f>
        <v>2</v>
      </c>
      <c r="BN153">
        <f>VLOOKUP(A153,[2]SW_Pipes1222_prec!$AE$2:$AO$1223, 11, FALSE)</f>
        <v>3.8769999999999998</v>
      </c>
    </row>
    <row r="154" spans="1:66" x14ac:dyDescent="0.25">
      <c r="A154" s="3">
        <v>43789</v>
      </c>
      <c r="B154" s="3">
        <v>24132</v>
      </c>
      <c r="C154" s="3" t="s">
        <v>476</v>
      </c>
      <c r="D154" s="3" t="s">
        <v>26</v>
      </c>
      <c r="E154" s="3" t="s">
        <v>29</v>
      </c>
      <c r="F154" s="6">
        <f>VLOOKUP(A154&amp;B154,'input_raw cmsws'!$C$2:$D$1602,2,FALSE)</f>
        <v>44459.666666666664</v>
      </c>
      <c r="G154" s="3">
        <v>8.5</v>
      </c>
      <c r="H154" s="3"/>
      <c r="I154" s="2">
        <v>0</v>
      </c>
      <c r="J154" s="3"/>
      <c r="K154" s="3" t="s">
        <v>22</v>
      </c>
      <c r="L154" s="3"/>
      <c r="M154" s="2">
        <f>VLOOKUP(L154,'scoring schema 2'!$E$18:$F$29,2,FALSE)</f>
        <v>0</v>
      </c>
      <c r="N154" s="3"/>
      <c r="O154" s="2">
        <f>VLOOKUP(N154,'scoring schema 2'!$E$8:$F$13,2, FALSE)</f>
        <v>2</v>
      </c>
      <c r="P154" s="3">
        <v>0</v>
      </c>
      <c r="Q154" s="3">
        <v>1.3</v>
      </c>
      <c r="R154" s="3">
        <v>1.8</v>
      </c>
      <c r="S154" s="3">
        <v>2.3400000000000003</v>
      </c>
      <c r="T154" s="3">
        <v>1</v>
      </c>
      <c r="U154" s="3">
        <v>10</v>
      </c>
      <c r="V154" s="3">
        <v>3.8000000000000007</v>
      </c>
      <c r="W154" s="3">
        <v>6</v>
      </c>
      <c r="X154" s="3">
        <v>22.800000000000004</v>
      </c>
      <c r="Y154" s="3">
        <v>2.8000000000000003</v>
      </c>
      <c r="Z154" s="3">
        <v>4.3199999999999994</v>
      </c>
      <c r="AA154" s="3">
        <v>12.096</v>
      </c>
      <c r="AB154" s="3">
        <v>7572188</v>
      </c>
      <c r="AC154" s="3" t="s">
        <v>2557</v>
      </c>
      <c r="AD154" s="6">
        <v>39875</v>
      </c>
      <c r="AE154" s="3" t="s">
        <v>760</v>
      </c>
      <c r="AF154" s="3" t="s">
        <v>761</v>
      </c>
      <c r="AG154" s="3" t="s">
        <v>762</v>
      </c>
      <c r="AH154" s="3" t="s">
        <v>768</v>
      </c>
      <c r="AI154" s="3">
        <v>1</v>
      </c>
      <c r="AJ154" s="3">
        <v>0</v>
      </c>
      <c r="AK154" s="3">
        <v>0</v>
      </c>
      <c r="AL154" s="3">
        <v>0</v>
      </c>
      <c r="AM154" s="3">
        <v>12</v>
      </c>
      <c r="AN154" s="3">
        <v>0</v>
      </c>
      <c r="AO154" s="3" t="s">
        <v>762</v>
      </c>
      <c r="AP154" s="3" t="s">
        <v>763</v>
      </c>
      <c r="AQ154" s="3" t="s">
        <v>769</v>
      </c>
      <c r="AR154" s="3" t="s">
        <v>2558</v>
      </c>
      <c r="AS154" s="3">
        <v>4.2</v>
      </c>
      <c r="AT154" s="3">
        <v>733.8</v>
      </c>
      <c r="AU154" s="3">
        <v>738</v>
      </c>
      <c r="AV154" s="3" t="s">
        <v>765</v>
      </c>
      <c r="AW154" s="3" t="s">
        <v>2559</v>
      </c>
      <c r="AX154" s="3">
        <v>0</v>
      </c>
      <c r="AY154" s="3">
        <v>741</v>
      </c>
      <c r="AZ154" s="3">
        <v>741</v>
      </c>
      <c r="BA154" s="3" t="s">
        <v>772</v>
      </c>
      <c r="BB154" s="3">
        <v>0</v>
      </c>
      <c r="BC154" s="3">
        <v>1</v>
      </c>
      <c r="BD154" s="7">
        <v>21916</v>
      </c>
      <c r="BE154" s="18">
        <f t="shared" si="5"/>
        <v>61.721195528177041</v>
      </c>
      <c r="BF154" s="3" t="s">
        <v>767</v>
      </c>
      <c r="BG154" s="7">
        <v>44243</v>
      </c>
      <c r="BH154" s="3">
        <v>47.559482379761377</v>
      </c>
      <c r="BI154" t="str">
        <f>VLOOKUP($A154,'[1]SW_Pipes 1222_soil.shp'!$AE$2:$AR$1223,10,FALSE)</f>
        <v>113688</v>
      </c>
      <c r="BJ154" t="str">
        <f>VLOOKUP($A154,'[1]SW_Pipes 1222_soil.shp'!$AE$2:$AR$1223,11,FALSE)</f>
        <v>Ur</v>
      </c>
      <c r="BK154" t="str">
        <f>VLOOKUP($A154,'[1]SW_Pipes 1222_soil.shp'!$AE$2:$AR$1223,12,FALSE)</f>
        <v>Urban land</v>
      </c>
      <c r="BL154" t="str">
        <f>VLOOKUP($A154,'[1]SW_Pipes 1222_soil.shp'!$AE$2:$AR$1223,13,FALSE)</f>
        <v>N/A</v>
      </c>
      <c r="BM154">
        <f>VLOOKUP($A154,'[1]SW_Pipes 1222_soil.shp'!$AE$2:$AR$1223,14,FALSE)</f>
        <v>4</v>
      </c>
      <c r="BN154">
        <f>VLOOKUP(A154,[2]SW_Pipes1222_prec!$AE$2:$AO$1223, 11, FALSE)</f>
        <v>3.7320000000000002</v>
      </c>
    </row>
    <row r="155" spans="1:66" x14ac:dyDescent="0.25">
      <c r="A155" s="3">
        <v>43828</v>
      </c>
      <c r="B155" s="3">
        <v>13429</v>
      </c>
      <c r="C155" s="3" t="s">
        <v>490</v>
      </c>
      <c r="D155" s="3" t="s">
        <v>21</v>
      </c>
      <c r="E155" s="3" t="s">
        <v>29</v>
      </c>
      <c r="F155" s="6">
        <f>VLOOKUP(A155&amp;B155,'input_raw cmsws'!$C$2:$D$1602,2,FALSE)</f>
        <v>43935.666666666664</v>
      </c>
      <c r="G155" s="3">
        <v>8.5</v>
      </c>
      <c r="H155" s="3" t="s">
        <v>23</v>
      </c>
      <c r="I155" s="2">
        <f>VLOOKUP(H155,'scoring schema'!$D$4:$E$9,2,FALSE)</f>
        <v>0</v>
      </c>
      <c r="J155" s="3" t="s">
        <v>22</v>
      </c>
      <c r="K155" s="3" t="s">
        <v>22</v>
      </c>
      <c r="L155" s="3" t="s">
        <v>24</v>
      </c>
      <c r="M155" s="2">
        <f>VLOOKUP(L155,'scoring schema 2'!$E$18:$F$29,2,FALSE)</f>
        <v>0</v>
      </c>
      <c r="N155" s="3"/>
      <c r="O155" s="2">
        <f>VLOOKUP(N155,'scoring schema 2'!$E$8:$F$13,2, FALSE)</f>
        <v>2</v>
      </c>
      <c r="P155" s="3">
        <v>0</v>
      </c>
      <c r="Q155" s="3">
        <v>1.3</v>
      </c>
      <c r="R155" s="3">
        <v>1.2</v>
      </c>
      <c r="S155" s="3">
        <v>1.56</v>
      </c>
      <c r="T155" s="3">
        <v>1</v>
      </c>
      <c r="U155" s="3">
        <v>5</v>
      </c>
      <c r="V155" s="3">
        <v>7.8000000000000007</v>
      </c>
      <c r="W155" s="3">
        <v>2.85</v>
      </c>
      <c r="X155" s="3">
        <v>22.230000000000004</v>
      </c>
      <c r="Y155" s="3">
        <v>5.2000000000000011</v>
      </c>
      <c r="Z155" s="3">
        <v>2.19</v>
      </c>
      <c r="AA155" s="3">
        <v>11.388000000000002</v>
      </c>
      <c r="AB155" s="3">
        <v>7566271</v>
      </c>
      <c r="AC155" s="3" t="s">
        <v>2496</v>
      </c>
      <c r="AD155" s="6">
        <v>39876</v>
      </c>
      <c r="AE155" s="3" t="s">
        <v>760</v>
      </c>
      <c r="AF155" s="3" t="s">
        <v>761</v>
      </c>
      <c r="AG155" s="3" t="s">
        <v>762</v>
      </c>
      <c r="AH155" s="3" t="s">
        <v>768</v>
      </c>
      <c r="AI155" s="3">
        <v>1.5</v>
      </c>
      <c r="AJ155" s="3">
        <v>0</v>
      </c>
      <c r="AK155" s="3">
        <v>0</v>
      </c>
      <c r="AL155" s="3">
        <v>0</v>
      </c>
      <c r="AM155" s="3">
        <v>15</v>
      </c>
      <c r="AN155" s="3">
        <v>0</v>
      </c>
      <c r="AO155" s="3" t="s">
        <v>762</v>
      </c>
      <c r="AP155" s="3" t="s">
        <v>763</v>
      </c>
      <c r="AQ155" s="3" t="s">
        <v>769</v>
      </c>
      <c r="AR155" s="3" t="s">
        <v>2497</v>
      </c>
      <c r="AS155" s="3">
        <v>9.1999999999999993</v>
      </c>
      <c r="AT155" s="3">
        <v>667.8</v>
      </c>
      <c r="AU155" s="3">
        <v>677</v>
      </c>
      <c r="AV155" s="3" t="s">
        <v>765</v>
      </c>
      <c r="AW155" s="3" t="s">
        <v>2498</v>
      </c>
      <c r="AX155" s="3">
        <v>7.8</v>
      </c>
      <c r="AY155" s="3">
        <v>666.2</v>
      </c>
      <c r="AZ155" s="3">
        <v>674</v>
      </c>
      <c r="BA155" s="3" t="s">
        <v>765</v>
      </c>
      <c r="BB155" s="3">
        <v>1.3086499999999999E-2</v>
      </c>
      <c r="BC155" s="3">
        <v>1</v>
      </c>
      <c r="BD155" s="7">
        <v>34183</v>
      </c>
      <c r="BE155" s="18">
        <f t="shared" si="5"/>
        <v>26.701346109970334</v>
      </c>
      <c r="BF155" s="3" t="s">
        <v>767</v>
      </c>
      <c r="BG155" s="7">
        <v>44287</v>
      </c>
      <c r="BH155" s="3">
        <v>122.2634229246183</v>
      </c>
      <c r="BI155" t="str">
        <f>VLOOKUP($A155,'[1]SW_Pipes 1222_soil.shp'!$AE$2:$AR$1223,10,FALSE)</f>
        <v>113679</v>
      </c>
      <c r="BJ155" t="str">
        <f>VLOOKUP($A155,'[1]SW_Pipes 1222_soil.shp'!$AE$2:$AR$1223,11,FALSE)</f>
        <v>MeB</v>
      </c>
      <c r="BK155" t="str">
        <f>VLOOKUP($A155,'[1]SW_Pipes 1222_soil.shp'!$AE$2:$AR$1223,12,FALSE)</f>
        <v>Mecklenburg fine sandy loam, 2 to 8 percent slopes</v>
      </c>
      <c r="BL155" t="str">
        <f>VLOOKUP($A155,'[1]SW_Pipes 1222_soil.shp'!$AE$2:$AR$1223,13,FALSE)</f>
        <v>C</v>
      </c>
      <c r="BM155">
        <f>VLOOKUP($A155,'[1]SW_Pipes 1222_soil.shp'!$AE$2:$AR$1223,14,FALSE)</f>
        <v>2</v>
      </c>
      <c r="BN155">
        <f>VLOOKUP(A155,[2]SW_Pipes1222_prec!$AE$2:$AO$1223, 11, FALSE)</f>
        <v>3.734</v>
      </c>
    </row>
    <row r="156" spans="1:66" x14ac:dyDescent="0.25">
      <c r="A156" s="2">
        <v>43879</v>
      </c>
      <c r="B156" s="2">
        <v>82224</v>
      </c>
      <c r="C156" s="2" t="s">
        <v>483</v>
      </c>
      <c r="D156" s="2" t="s">
        <v>21</v>
      </c>
      <c r="E156" s="2" t="s">
        <v>29</v>
      </c>
      <c r="F156" s="6">
        <f>VLOOKUP(A156&amp;B156,'input_raw cmsws'!$C$2:$D$1602,2,FALSE)</f>
        <v>44342.666666666664</v>
      </c>
      <c r="G156" s="2">
        <v>5</v>
      </c>
      <c r="H156" s="2" t="s">
        <v>23</v>
      </c>
      <c r="I156" s="2">
        <f>VLOOKUP(H156,'scoring schema'!$D$4:$E$9,2,FALSE)</f>
        <v>0</v>
      </c>
      <c r="J156" s="2" t="s">
        <v>22</v>
      </c>
      <c r="K156" s="2" t="s">
        <v>22</v>
      </c>
      <c r="L156" s="2" t="s">
        <v>24</v>
      </c>
      <c r="M156" s="2">
        <f>VLOOKUP(L156,'scoring schema 2'!$E$18:$F$29,2,FALSE)</f>
        <v>0</v>
      </c>
      <c r="N156" s="2"/>
      <c r="O156" s="2">
        <f>VLOOKUP(N156,'scoring schema 2'!$E$8:$F$13,2, FALSE)</f>
        <v>2</v>
      </c>
      <c r="P156" s="2">
        <v>10</v>
      </c>
      <c r="Q156" s="2">
        <v>1.3</v>
      </c>
      <c r="R156" s="2">
        <v>2.2999999999999998</v>
      </c>
      <c r="S156" s="2">
        <v>2.9899999999999998</v>
      </c>
      <c r="T156" s="2">
        <v>1</v>
      </c>
      <c r="U156" s="2">
        <v>10</v>
      </c>
      <c r="V156" s="2">
        <v>4.5999999999999996</v>
      </c>
      <c r="W156" s="2">
        <v>4.0999999999999996</v>
      </c>
      <c r="X156" s="2">
        <v>18.859999999999996</v>
      </c>
      <c r="Y156" s="2">
        <v>3.28</v>
      </c>
      <c r="Z156" s="2">
        <v>3.3799999999999994</v>
      </c>
      <c r="AA156" s="2">
        <v>11.086399999999998</v>
      </c>
      <c r="AB156" s="2">
        <v>7613111</v>
      </c>
      <c r="AC156" s="2" t="s">
        <v>2471</v>
      </c>
      <c r="AD156" s="6">
        <v>39877</v>
      </c>
      <c r="AE156" s="2" t="s">
        <v>760</v>
      </c>
      <c r="AF156" s="2" t="s">
        <v>761</v>
      </c>
      <c r="AG156" s="2" t="s">
        <v>762</v>
      </c>
      <c r="AH156" s="2" t="s">
        <v>768</v>
      </c>
      <c r="AI156" s="2">
        <v>1.25</v>
      </c>
      <c r="AJ156" s="2">
        <v>0</v>
      </c>
      <c r="AK156" s="2">
        <v>0</v>
      </c>
      <c r="AL156" s="2">
        <v>0</v>
      </c>
      <c r="AM156" s="2">
        <v>15</v>
      </c>
      <c r="AN156" s="2">
        <v>0</v>
      </c>
      <c r="AO156" s="2" t="s">
        <v>762</v>
      </c>
      <c r="AP156" s="2" t="s">
        <v>763</v>
      </c>
      <c r="AQ156" s="2" t="s">
        <v>769</v>
      </c>
      <c r="AR156" s="2" t="s">
        <v>2472</v>
      </c>
      <c r="AS156" s="2">
        <v>4</v>
      </c>
      <c r="AT156" s="2">
        <v>667.5</v>
      </c>
      <c r="AU156" s="2">
        <v>671.5</v>
      </c>
      <c r="AV156" s="2" t="s">
        <v>765</v>
      </c>
      <c r="AW156" s="2" t="s">
        <v>2473</v>
      </c>
      <c r="AX156" s="2">
        <v>5.4</v>
      </c>
      <c r="AY156" s="2">
        <v>660.7</v>
      </c>
      <c r="AZ156" s="2">
        <v>666.1</v>
      </c>
      <c r="BA156" s="2" t="s">
        <v>765</v>
      </c>
      <c r="BB156" s="2">
        <v>0</v>
      </c>
      <c r="BC156" s="2">
        <v>1</v>
      </c>
      <c r="BD156" s="6">
        <v>37077</v>
      </c>
      <c r="BE156" s="18">
        <f t="shared" si="5"/>
        <v>19.892311202372799</v>
      </c>
      <c r="BF156" s="2" t="s">
        <v>767</v>
      </c>
      <c r="BG156" s="6">
        <v>43185</v>
      </c>
      <c r="BH156" s="2">
        <v>200.78545169426471</v>
      </c>
      <c r="BI156" t="str">
        <f>VLOOKUP($A156,'[1]SW_Pipes 1222_soil.shp'!$AE$2:$AR$1223,10,FALSE)</f>
        <v>113674</v>
      </c>
      <c r="BJ156" t="str">
        <f>VLOOKUP($A156,'[1]SW_Pipes 1222_soil.shp'!$AE$2:$AR$1223,11,FALSE)</f>
        <v>IrB</v>
      </c>
      <c r="BK156" t="str">
        <f>VLOOKUP($A156,'[1]SW_Pipes 1222_soil.shp'!$AE$2:$AR$1223,12,FALSE)</f>
        <v>Iredell fine sandy loam, 1 to 8 percent slopes</v>
      </c>
      <c r="BL156" t="str">
        <f>VLOOKUP($A156,'[1]SW_Pipes 1222_soil.shp'!$AE$2:$AR$1223,13,FALSE)</f>
        <v>C/D</v>
      </c>
      <c r="BM156">
        <f>VLOOKUP($A156,'[1]SW_Pipes 1222_soil.shp'!$AE$2:$AR$1223,14,FALSE)</f>
        <v>3</v>
      </c>
      <c r="BN156">
        <f>VLOOKUP(A156,[2]SW_Pipes1222_prec!$AE$2:$AO$1223, 11, FALSE)</f>
        <v>3.8639999999999999</v>
      </c>
    </row>
    <row r="157" spans="1:66" x14ac:dyDescent="0.25">
      <c r="A157" s="2">
        <v>43879</v>
      </c>
      <c r="B157" s="2">
        <v>21595</v>
      </c>
      <c r="C157" s="2" t="s">
        <v>483</v>
      </c>
      <c r="D157" s="2" t="s">
        <v>21</v>
      </c>
      <c r="E157" s="2" t="s">
        <v>29</v>
      </c>
      <c r="F157" s="6">
        <f>VLOOKUP(A157&amp;B157,'input_raw cmsws'!$C$2:$D$1602,2,FALSE)</f>
        <v>44256.666666666664</v>
      </c>
      <c r="G157" s="2">
        <v>5</v>
      </c>
      <c r="H157" s="2" t="s">
        <v>23</v>
      </c>
      <c r="I157" s="2">
        <f>VLOOKUP(H157,'scoring schema'!$D$4:$E$9,2,FALSE)</f>
        <v>0</v>
      </c>
      <c r="J157" s="2" t="s">
        <v>22</v>
      </c>
      <c r="K157" s="2" t="s">
        <v>22</v>
      </c>
      <c r="L157" s="2" t="s">
        <v>24</v>
      </c>
      <c r="M157" s="2">
        <f>VLOOKUP(L157,'scoring schema 2'!$E$18:$F$29,2,FALSE)</f>
        <v>0</v>
      </c>
      <c r="N157" s="2"/>
      <c r="O157" s="2">
        <f>VLOOKUP(N157,'scoring schema 2'!$E$8:$F$13,2, FALSE)</f>
        <v>2</v>
      </c>
      <c r="P157" s="2">
        <v>10</v>
      </c>
      <c r="Q157" s="2">
        <v>1.3</v>
      </c>
      <c r="R157" s="2">
        <v>2.2999999999999998</v>
      </c>
      <c r="S157" s="2">
        <v>2.9899999999999998</v>
      </c>
      <c r="T157" s="2">
        <v>1</v>
      </c>
      <c r="U157" s="2">
        <v>10</v>
      </c>
      <c r="V157" s="2">
        <v>7.8000000000000007</v>
      </c>
      <c r="W157" s="2">
        <v>5</v>
      </c>
      <c r="X157" s="2">
        <v>39</v>
      </c>
      <c r="Y157" s="2">
        <v>5.2000000000000011</v>
      </c>
      <c r="Z157" s="2">
        <v>3.92</v>
      </c>
      <c r="AA157" s="2">
        <v>20.384000000000004</v>
      </c>
      <c r="AB157" s="2">
        <v>7613111</v>
      </c>
      <c r="AC157" s="2" t="s">
        <v>2471</v>
      </c>
      <c r="AD157" s="6">
        <v>39878</v>
      </c>
      <c r="AE157" s="2" t="s">
        <v>760</v>
      </c>
      <c r="AF157" s="2" t="s">
        <v>761</v>
      </c>
      <c r="AG157" s="2" t="s">
        <v>762</v>
      </c>
      <c r="AH157" s="2" t="s">
        <v>768</v>
      </c>
      <c r="AI157" s="2">
        <v>1.25</v>
      </c>
      <c r="AJ157" s="2">
        <v>0</v>
      </c>
      <c r="AK157" s="2">
        <v>0</v>
      </c>
      <c r="AL157" s="2">
        <v>0</v>
      </c>
      <c r="AM157" s="2">
        <v>15</v>
      </c>
      <c r="AN157" s="2">
        <v>0</v>
      </c>
      <c r="AO157" s="2" t="s">
        <v>762</v>
      </c>
      <c r="AP157" s="2" t="s">
        <v>763</v>
      </c>
      <c r="AQ157" s="2" t="s">
        <v>769</v>
      </c>
      <c r="AR157" s="2" t="s">
        <v>2472</v>
      </c>
      <c r="AS157" s="2">
        <v>4</v>
      </c>
      <c r="AT157" s="2">
        <v>667.5</v>
      </c>
      <c r="AU157" s="2">
        <v>671.5</v>
      </c>
      <c r="AV157" s="2" t="s">
        <v>765</v>
      </c>
      <c r="AW157" s="2" t="s">
        <v>2473</v>
      </c>
      <c r="AX157" s="2">
        <v>5.4</v>
      </c>
      <c r="AY157" s="2">
        <v>660.7</v>
      </c>
      <c r="AZ157" s="2">
        <v>666.1</v>
      </c>
      <c r="BA157" s="2" t="s">
        <v>765</v>
      </c>
      <c r="BB157" s="2">
        <v>0</v>
      </c>
      <c r="BC157" s="2">
        <v>1</v>
      </c>
      <c r="BD157" s="6">
        <v>37077</v>
      </c>
      <c r="BE157" s="18">
        <f t="shared" si="5"/>
        <v>19.656856034679436</v>
      </c>
      <c r="BF157" s="2" t="s">
        <v>767</v>
      </c>
      <c r="BG157" s="6">
        <v>43185</v>
      </c>
      <c r="BH157" s="2">
        <v>200.78545169426471</v>
      </c>
      <c r="BI157" t="str">
        <f>VLOOKUP($A157,'[1]SW_Pipes 1222_soil.shp'!$AE$2:$AR$1223,10,FALSE)</f>
        <v>113674</v>
      </c>
      <c r="BJ157" t="str">
        <f>VLOOKUP($A157,'[1]SW_Pipes 1222_soil.shp'!$AE$2:$AR$1223,11,FALSE)</f>
        <v>IrB</v>
      </c>
      <c r="BK157" t="str">
        <f>VLOOKUP($A157,'[1]SW_Pipes 1222_soil.shp'!$AE$2:$AR$1223,12,FALSE)</f>
        <v>Iredell fine sandy loam, 1 to 8 percent slopes</v>
      </c>
      <c r="BL157" t="str">
        <f>VLOOKUP($A157,'[1]SW_Pipes 1222_soil.shp'!$AE$2:$AR$1223,13,FALSE)</f>
        <v>C/D</v>
      </c>
      <c r="BM157">
        <f>VLOOKUP($A157,'[1]SW_Pipes 1222_soil.shp'!$AE$2:$AR$1223,14,FALSE)</f>
        <v>3</v>
      </c>
      <c r="BN157">
        <f>VLOOKUP(A157,[2]SW_Pipes1222_prec!$AE$2:$AO$1223, 11, FALSE)</f>
        <v>3.8639999999999999</v>
      </c>
    </row>
    <row r="158" spans="1:66" x14ac:dyDescent="0.25">
      <c r="A158" s="3">
        <v>43936</v>
      </c>
      <c r="B158" s="3">
        <v>13429</v>
      </c>
      <c r="C158" s="3" t="s">
        <v>490</v>
      </c>
      <c r="D158" s="3" t="s">
        <v>21</v>
      </c>
      <c r="E158" s="3" t="s">
        <v>29</v>
      </c>
      <c r="F158" s="6">
        <f>VLOOKUP(A158&amp;B158,'input_raw cmsws'!$C$2:$D$1602,2,FALSE)</f>
        <v>43935.666666666664</v>
      </c>
      <c r="G158" s="3">
        <v>7.5</v>
      </c>
      <c r="H158" s="3" t="s">
        <v>23</v>
      </c>
      <c r="I158" s="2">
        <f>VLOOKUP(H158,'scoring schema'!$D$4:$E$9,2,FALSE)</f>
        <v>0</v>
      </c>
      <c r="J158" s="3" t="s">
        <v>22</v>
      </c>
      <c r="K158" s="3" t="s">
        <v>22</v>
      </c>
      <c r="L158" s="3" t="s">
        <v>24</v>
      </c>
      <c r="M158" s="2">
        <f>VLOOKUP(L158,'scoring schema 2'!$E$18:$F$29,2,FALSE)</f>
        <v>0</v>
      </c>
      <c r="N158" s="3"/>
      <c r="O158" s="2">
        <f>VLOOKUP(N158,'scoring schema 2'!$E$8:$F$13,2, FALSE)</f>
        <v>2</v>
      </c>
      <c r="P158" s="3">
        <v>10</v>
      </c>
      <c r="Q158" s="3">
        <v>1.3</v>
      </c>
      <c r="R158" s="3">
        <v>2.2999999999999998</v>
      </c>
      <c r="S158" s="3">
        <v>2.9899999999999998</v>
      </c>
      <c r="T158" s="3">
        <v>2</v>
      </c>
      <c r="U158" s="3">
        <v>10</v>
      </c>
      <c r="V158" s="3">
        <v>5.4</v>
      </c>
      <c r="W158" s="3">
        <v>5</v>
      </c>
      <c r="X158" s="3">
        <v>27</v>
      </c>
      <c r="Y158" s="3">
        <v>3.7600000000000002</v>
      </c>
      <c r="Z158" s="3">
        <v>3.92</v>
      </c>
      <c r="AA158" s="3">
        <v>14.7392</v>
      </c>
      <c r="AB158" s="3">
        <v>7682134</v>
      </c>
      <c r="AC158" s="3" t="s">
        <v>2884</v>
      </c>
      <c r="AD158" s="6">
        <v>39879</v>
      </c>
      <c r="AE158" s="3" t="s">
        <v>760</v>
      </c>
      <c r="AF158" s="3" t="s">
        <v>761</v>
      </c>
      <c r="AG158" s="3" t="s">
        <v>762</v>
      </c>
      <c r="AH158" s="3" t="s">
        <v>768</v>
      </c>
      <c r="AI158" s="3">
        <v>1.5</v>
      </c>
      <c r="AJ158" s="3">
        <v>0</v>
      </c>
      <c r="AK158" s="3">
        <v>0</v>
      </c>
      <c r="AL158" s="3">
        <v>0</v>
      </c>
      <c r="AM158" s="3">
        <v>15</v>
      </c>
      <c r="AN158" s="3">
        <v>0</v>
      </c>
      <c r="AO158" s="3" t="s">
        <v>762</v>
      </c>
      <c r="AP158" s="3" t="s">
        <v>763</v>
      </c>
      <c r="AQ158" s="3" t="s">
        <v>769</v>
      </c>
      <c r="AR158" s="3" t="s">
        <v>2498</v>
      </c>
      <c r="AS158" s="3">
        <v>8.1</v>
      </c>
      <c r="AT158" s="3">
        <v>665.9</v>
      </c>
      <c r="AU158" s="3">
        <v>674</v>
      </c>
      <c r="AV158" s="3" t="s">
        <v>765</v>
      </c>
      <c r="AW158" s="3" t="s">
        <v>2885</v>
      </c>
      <c r="AX158" s="3">
        <v>7.7</v>
      </c>
      <c r="AY158" s="3">
        <v>665.3</v>
      </c>
      <c r="AZ158" s="3">
        <v>673</v>
      </c>
      <c r="BA158" s="3" t="s">
        <v>765</v>
      </c>
      <c r="BB158" s="3">
        <v>9.3723000000000001E-3</v>
      </c>
      <c r="BC158" s="3">
        <v>1</v>
      </c>
      <c r="BD158" s="7">
        <v>35608</v>
      </c>
      <c r="BE158" s="18">
        <f t="shared" si="5"/>
        <v>22.799908738307089</v>
      </c>
      <c r="BF158" s="3" t="s">
        <v>767</v>
      </c>
      <c r="BG158" s="7">
        <v>44287</v>
      </c>
      <c r="BH158" s="3">
        <v>64.018464531285829</v>
      </c>
      <c r="BI158" t="str">
        <f>VLOOKUP($A158,'[1]SW_Pipes 1222_soil.shp'!$AE$2:$AR$1223,10,FALSE)</f>
        <v>113679</v>
      </c>
      <c r="BJ158" t="str">
        <f>VLOOKUP($A158,'[1]SW_Pipes 1222_soil.shp'!$AE$2:$AR$1223,11,FALSE)</f>
        <v>MeB</v>
      </c>
      <c r="BK158" t="str">
        <f>VLOOKUP($A158,'[1]SW_Pipes 1222_soil.shp'!$AE$2:$AR$1223,12,FALSE)</f>
        <v>Mecklenburg fine sandy loam, 2 to 8 percent slopes</v>
      </c>
      <c r="BL158" t="str">
        <f>VLOOKUP($A158,'[1]SW_Pipes 1222_soil.shp'!$AE$2:$AR$1223,13,FALSE)</f>
        <v>C</v>
      </c>
      <c r="BM158">
        <f>VLOOKUP($A158,'[1]SW_Pipes 1222_soil.shp'!$AE$2:$AR$1223,14,FALSE)</f>
        <v>2</v>
      </c>
      <c r="BN158">
        <f>VLOOKUP(A158,[2]SW_Pipes1222_prec!$AE$2:$AO$1223, 11, FALSE)</f>
        <v>3.734</v>
      </c>
    </row>
    <row r="159" spans="1:66" x14ac:dyDescent="0.25">
      <c r="A159" s="2">
        <v>46041</v>
      </c>
      <c r="B159" s="2">
        <v>11054</v>
      </c>
      <c r="C159" s="2" t="s">
        <v>408</v>
      </c>
      <c r="D159" s="2" t="s">
        <v>21</v>
      </c>
      <c r="E159" s="2" t="s">
        <v>29</v>
      </c>
      <c r="F159" s="6">
        <f>VLOOKUP(A159&amp;B159,'input_raw cmsws'!$C$2:$D$1602,2,FALSE)</f>
        <v>36930.666666666664</v>
      </c>
      <c r="G159" s="2">
        <v>8.75</v>
      </c>
      <c r="H159" s="2" t="s">
        <v>23</v>
      </c>
      <c r="I159" s="2">
        <f>VLOOKUP(H159,'scoring schema'!$D$4:$E$9,2,FALSE)</f>
        <v>0</v>
      </c>
      <c r="J159" s="2" t="s">
        <v>22</v>
      </c>
      <c r="K159" s="2" t="s">
        <v>22</v>
      </c>
      <c r="L159" s="2" t="s">
        <v>115</v>
      </c>
      <c r="M159" s="2">
        <f>VLOOKUP(L159,'scoring schema 2'!$E$18:$F$29,2,FALSE)</f>
        <v>8</v>
      </c>
      <c r="N159" s="2" t="s">
        <v>33</v>
      </c>
      <c r="O159" s="2">
        <f>VLOOKUP(N159,'scoring schema 2'!$E$8:$F$13,2, FALSE)</f>
        <v>0</v>
      </c>
      <c r="P159" s="2">
        <v>10</v>
      </c>
      <c r="Q159" s="2">
        <v>0</v>
      </c>
      <c r="R159" s="2">
        <v>8.1</v>
      </c>
      <c r="S159" s="2">
        <v>0</v>
      </c>
      <c r="T159" s="2">
        <v>1</v>
      </c>
      <c r="U159" s="2">
        <v>0</v>
      </c>
      <c r="V159" s="2">
        <v>2.8</v>
      </c>
      <c r="W159" s="2">
        <v>3</v>
      </c>
      <c r="X159" s="2">
        <v>8.3999999999999986</v>
      </c>
      <c r="Y159" s="2">
        <v>1.68</v>
      </c>
      <c r="Z159" s="2">
        <v>5.04</v>
      </c>
      <c r="AA159" s="2">
        <v>8.4672000000000001</v>
      </c>
      <c r="AB159" s="2">
        <v>7684058</v>
      </c>
      <c r="AC159" s="2" t="s">
        <v>2122</v>
      </c>
      <c r="AD159" s="6">
        <v>39880</v>
      </c>
      <c r="AE159" s="2" t="s">
        <v>760</v>
      </c>
      <c r="AF159" s="2" t="s">
        <v>761</v>
      </c>
      <c r="AG159" s="2" t="s">
        <v>762</v>
      </c>
      <c r="AH159" s="2" t="s">
        <v>768</v>
      </c>
      <c r="AI159" s="2">
        <v>7</v>
      </c>
      <c r="AJ159" s="2">
        <v>7</v>
      </c>
      <c r="AK159" s="2">
        <v>0</v>
      </c>
      <c r="AL159" s="2">
        <v>0</v>
      </c>
      <c r="AM159" s="2">
        <v>84</v>
      </c>
      <c r="AN159" s="2">
        <v>0</v>
      </c>
      <c r="AO159" s="2" t="s">
        <v>762</v>
      </c>
      <c r="AP159" s="2" t="s">
        <v>778</v>
      </c>
      <c r="AQ159" s="2" t="s">
        <v>781</v>
      </c>
      <c r="AR159" s="2" t="s">
        <v>2123</v>
      </c>
      <c r="AS159" s="2">
        <v>9.5</v>
      </c>
      <c r="AT159" s="2">
        <v>738.5</v>
      </c>
      <c r="AU159" s="2">
        <v>748</v>
      </c>
      <c r="AV159" s="2" t="s">
        <v>765</v>
      </c>
      <c r="AW159" s="2" t="s">
        <v>2124</v>
      </c>
      <c r="AX159" s="2">
        <v>8</v>
      </c>
      <c r="AY159" s="2">
        <v>738</v>
      </c>
      <c r="AZ159" s="2">
        <v>746</v>
      </c>
      <c r="BA159" s="2" t="s">
        <v>765</v>
      </c>
      <c r="BB159" s="2">
        <v>2.813506E-2</v>
      </c>
      <c r="BC159" s="2">
        <v>1</v>
      </c>
      <c r="BD159" s="6">
        <v>32400</v>
      </c>
      <c r="BE159" s="18">
        <f t="shared" si="5"/>
        <v>12.4042892995665</v>
      </c>
      <c r="BF159" s="2" t="s">
        <v>767</v>
      </c>
      <c r="BG159" s="6">
        <v>44243</v>
      </c>
      <c r="BH159" s="2">
        <v>17.771423897504029</v>
      </c>
      <c r="BI159" t="str">
        <f>VLOOKUP($A159,'[1]SW_Pipes 1222_soil.shp'!$AE$2:$AR$1223,10,FALSE)</f>
        <v>113677</v>
      </c>
      <c r="BJ159" t="str">
        <f>VLOOKUP($A159,'[1]SW_Pipes 1222_soil.shp'!$AE$2:$AR$1223,11,FALSE)</f>
        <v>MO</v>
      </c>
      <c r="BK159" t="str">
        <f>VLOOKUP($A159,'[1]SW_Pipes 1222_soil.shp'!$AE$2:$AR$1223,12,FALSE)</f>
        <v>Monacan loam</v>
      </c>
      <c r="BL159" t="str">
        <f>VLOOKUP($A159,'[1]SW_Pipes 1222_soil.shp'!$AE$2:$AR$1223,13,FALSE)</f>
        <v>C</v>
      </c>
      <c r="BM159">
        <f>VLOOKUP($A159,'[1]SW_Pipes 1222_soil.shp'!$AE$2:$AR$1223,14,FALSE)</f>
        <v>2</v>
      </c>
      <c r="BN159">
        <f>VLOOKUP(A159,[2]SW_Pipes1222_prec!$AE$2:$AO$1223, 11, FALSE)</f>
        <v>3.8260000000000001</v>
      </c>
    </row>
    <row r="160" spans="1:66" x14ac:dyDescent="0.25">
      <c r="A160" s="3">
        <v>46154</v>
      </c>
      <c r="B160" s="3">
        <v>11054</v>
      </c>
      <c r="C160" s="3" t="s">
        <v>408</v>
      </c>
      <c r="D160" s="3" t="s">
        <v>21</v>
      </c>
      <c r="E160" s="3" t="s">
        <v>29</v>
      </c>
      <c r="F160" s="6">
        <f>VLOOKUP(A160&amp;B160,'input_raw cmsws'!$C$2:$D$1602,2,FALSE)</f>
        <v>43139.666666666664</v>
      </c>
      <c r="G160" s="3">
        <v>8.85</v>
      </c>
      <c r="H160" s="3" t="s">
        <v>23</v>
      </c>
      <c r="I160" s="2">
        <f>VLOOKUP(H160,'scoring schema'!$D$4:$E$9,2,FALSE)</f>
        <v>0</v>
      </c>
      <c r="J160" s="3" t="s">
        <v>22</v>
      </c>
      <c r="K160" s="3" t="s">
        <v>22</v>
      </c>
      <c r="L160" s="3" t="s">
        <v>115</v>
      </c>
      <c r="M160" s="2">
        <f>VLOOKUP(L160,'scoring schema 2'!$E$18:$F$29,2,FALSE)</f>
        <v>8</v>
      </c>
      <c r="N160" s="3" t="s">
        <v>33</v>
      </c>
      <c r="O160" s="2">
        <f>VLOOKUP(N160,'scoring schema 2'!$E$8:$F$13,2, FALSE)</f>
        <v>0</v>
      </c>
      <c r="P160" s="3">
        <v>10</v>
      </c>
      <c r="Q160" s="3">
        <v>0</v>
      </c>
      <c r="R160" s="3">
        <v>8.1</v>
      </c>
      <c r="S160" s="3">
        <v>0</v>
      </c>
      <c r="T160" s="3">
        <v>1</v>
      </c>
      <c r="U160" s="3">
        <v>10</v>
      </c>
      <c r="V160" s="3">
        <v>5.2</v>
      </c>
      <c r="W160" s="3">
        <v>8.1</v>
      </c>
      <c r="X160" s="3">
        <v>42.12</v>
      </c>
      <c r="Y160" s="3">
        <v>3.12</v>
      </c>
      <c r="Z160" s="3">
        <v>8.1</v>
      </c>
      <c r="AA160" s="3">
        <v>25.271999999999998</v>
      </c>
      <c r="AB160" s="3">
        <v>7651847</v>
      </c>
      <c r="AC160" s="3" t="s">
        <v>3635</v>
      </c>
      <c r="AD160" s="6">
        <v>39881</v>
      </c>
      <c r="AE160" s="3" t="s">
        <v>760</v>
      </c>
      <c r="AF160" s="3" t="s">
        <v>761</v>
      </c>
      <c r="AG160" s="3" t="s">
        <v>762</v>
      </c>
      <c r="AH160" s="3" t="s">
        <v>768</v>
      </c>
      <c r="AI160" s="3">
        <v>7</v>
      </c>
      <c r="AJ160" s="3">
        <v>7</v>
      </c>
      <c r="AK160" s="3">
        <v>0</v>
      </c>
      <c r="AL160" s="3">
        <v>0</v>
      </c>
      <c r="AM160" s="3">
        <v>84</v>
      </c>
      <c r="AN160" s="3">
        <v>0</v>
      </c>
      <c r="AO160" s="3" t="s">
        <v>762</v>
      </c>
      <c r="AP160" s="3" t="s">
        <v>778</v>
      </c>
      <c r="AQ160" s="3" t="s">
        <v>781</v>
      </c>
      <c r="AR160" s="3" t="s">
        <v>3636</v>
      </c>
      <c r="AS160" s="3">
        <v>8.1999999999999993</v>
      </c>
      <c r="AT160" s="3">
        <v>738.8</v>
      </c>
      <c r="AU160" s="3">
        <v>747</v>
      </c>
      <c r="AV160" s="3" t="s">
        <v>765</v>
      </c>
      <c r="AW160" s="3" t="s">
        <v>2123</v>
      </c>
      <c r="AX160" s="3">
        <v>9.5</v>
      </c>
      <c r="AY160" s="3">
        <v>738.5</v>
      </c>
      <c r="AZ160" s="3">
        <v>748</v>
      </c>
      <c r="BA160" s="3" t="s">
        <v>765</v>
      </c>
      <c r="BB160" s="3">
        <v>6.0524100000000003E-3</v>
      </c>
      <c r="BC160" s="3">
        <v>1</v>
      </c>
      <c r="BD160" s="7">
        <v>32400</v>
      </c>
      <c r="BE160" s="18">
        <f t="shared" si="5"/>
        <v>29.403604836869718</v>
      </c>
      <c r="BF160" s="3" t="s">
        <v>767</v>
      </c>
      <c r="BG160" s="7">
        <v>44243</v>
      </c>
      <c r="BH160" s="3">
        <v>49.56700874081541</v>
      </c>
      <c r="BI160" t="str">
        <f>VLOOKUP($A160,'[1]SW_Pipes 1222_soil.shp'!$AE$2:$AR$1223,10,FALSE)</f>
        <v>113677</v>
      </c>
      <c r="BJ160" t="str">
        <f>VLOOKUP($A160,'[1]SW_Pipes 1222_soil.shp'!$AE$2:$AR$1223,11,FALSE)</f>
        <v>MO</v>
      </c>
      <c r="BK160" t="str">
        <f>VLOOKUP($A160,'[1]SW_Pipes 1222_soil.shp'!$AE$2:$AR$1223,12,FALSE)</f>
        <v>Monacan loam</v>
      </c>
      <c r="BL160" t="str">
        <f>VLOOKUP($A160,'[1]SW_Pipes 1222_soil.shp'!$AE$2:$AR$1223,13,FALSE)</f>
        <v>C</v>
      </c>
      <c r="BM160">
        <f>VLOOKUP($A160,'[1]SW_Pipes 1222_soil.shp'!$AE$2:$AR$1223,14,FALSE)</f>
        <v>2</v>
      </c>
      <c r="BN160">
        <f>VLOOKUP(A160,[2]SW_Pipes1222_prec!$AE$2:$AO$1223, 11, FALSE)</f>
        <v>3.8260000000000001</v>
      </c>
    </row>
    <row r="161" spans="1:66" x14ac:dyDescent="0.25">
      <c r="A161" s="2">
        <v>46169</v>
      </c>
      <c r="B161" s="2">
        <v>22239</v>
      </c>
      <c r="C161" s="2" t="s">
        <v>101</v>
      </c>
      <c r="D161" s="2" t="s">
        <v>26</v>
      </c>
      <c r="E161" s="2" t="s">
        <v>29</v>
      </c>
      <c r="F161" s="6">
        <f>VLOOKUP(A161&amp;B161,'input_raw cmsws'!$C$2:$D$1602,2,FALSE)</f>
        <v>44383.666666666664</v>
      </c>
      <c r="G161" s="2">
        <v>5</v>
      </c>
      <c r="H161" s="2" t="s">
        <v>23</v>
      </c>
      <c r="I161" s="2">
        <f>VLOOKUP(H161,'scoring schema'!$D$4:$E$9,2,FALSE)</f>
        <v>0</v>
      </c>
      <c r="J161" s="2" t="s">
        <v>22</v>
      </c>
      <c r="K161" s="2" t="s">
        <v>22</v>
      </c>
      <c r="L161" s="2" t="s">
        <v>24</v>
      </c>
      <c r="M161" s="2">
        <f>VLOOKUP(L161,'scoring schema 2'!$E$18:$F$29,2,FALSE)</f>
        <v>0</v>
      </c>
      <c r="N161" s="2"/>
      <c r="O161" s="2">
        <f>VLOOKUP(N161,'scoring schema 2'!$E$8:$F$13,2, FALSE)</f>
        <v>2</v>
      </c>
      <c r="P161" s="2">
        <v>10</v>
      </c>
      <c r="Q161" s="2">
        <v>1.3</v>
      </c>
      <c r="R161" s="2">
        <v>2.9</v>
      </c>
      <c r="S161" s="2">
        <v>3.77</v>
      </c>
      <c r="T161" s="2">
        <v>2</v>
      </c>
      <c r="U161" s="2">
        <v>10</v>
      </c>
      <c r="V161" s="2">
        <v>8.6</v>
      </c>
      <c r="W161" s="2">
        <v>4.7</v>
      </c>
      <c r="X161" s="2">
        <v>40.42</v>
      </c>
      <c r="Y161" s="2">
        <v>5.68</v>
      </c>
      <c r="Z161" s="2">
        <v>3.9799999999999995</v>
      </c>
      <c r="AA161" s="2">
        <v>22.606399999999997</v>
      </c>
      <c r="AB161" s="2">
        <v>7706144</v>
      </c>
      <c r="AC161" s="2" t="s">
        <v>3519</v>
      </c>
      <c r="AD161" s="6">
        <v>39882</v>
      </c>
      <c r="AE161" s="2" t="s">
        <v>760</v>
      </c>
      <c r="AF161" s="2" t="s">
        <v>761</v>
      </c>
      <c r="AG161" s="2" t="s">
        <v>762</v>
      </c>
      <c r="AH161" s="2" t="s">
        <v>768</v>
      </c>
      <c r="AI161" s="2">
        <v>1.25</v>
      </c>
      <c r="AJ161" s="2">
        <v>0</v>
      </c>
      <c r="AK161" s="2">
        <v>0</v>
      </c>
      <c r="AL161" s="2">
        <v>0</v>
      </c>
      <c r="AM161" s="2">
        <v>15</v>
      </c>
      <c r="AN161" s="2">
        <v>0</v>
      </c>
      <c r="AO161" s="2" t="s">
        <v>762</v>
      </c>
      <c r="AP161" s="2" t="s">
        <v>763</v>
      </c>
      <c r="AQ161" s="2" t="s">
        <v>769</v>
      </c>
      <c r="AR161" s="2" t="s">
        <v>3520</v>
      </c>
      <c r="AS161" s="2">
        <v>6.9</v>
      </c>
      <c r="AT161" s="2">
        <v>755.1</v>
      </c>
      <c r="AU161" s="2">
        <v>762</v>
      </c>
      <c r="AV161" s="2" t="s">
        <v>765</v>
      </c>
      <c r="AW161" s="2" t="s">
        <v>3521</v>
      </c>
      <c r="AX161" s="2">
        <v>3.1</v>
      </c>
      <c r="AY161" s="2">
        <v>754.9</v>
      </c>
      <c r="AZ161" s="2">
        <v>758</v>
      </c>
      <c r="BA161" s="2" t="s">
        <v>765</v>
      </c>
      <c r="BB161" s="2">
        <v>3.9809600000000004E-3</v>
      </c>
      <c r="BC161" s="2">
        <v>1</v>
      </c>
      <c r="BD161" s="6">
        <v>35065</v>
      </c>
      <c r="BE161" s="18">
        <f t="shared" si="5"/>
        <v>25.513118868355001</v>
      </c>
      <c r="BF161" s="2" t="s">
        <v>767</v>
      </c>
      <c r="BG161" s="6">
        <v>44243</v>
      </c>
      <c r="BH161" s="2">
        <v>50.239092941189853</v>
      </c>
      <c r="BI161" t="str">
        <f>VLOOKUP($A161,'[1]SW_Pipes 1222_soil.shp'!$AE$2:$AR$1223,10,FALSE)</f>
        <v>113658</v>
      </c>
      <c r="BJ161" t="str">
        <f>VLOOKUP($A161,'[1]SW_Pipes 1222_soil.shp'!$AE$2:$AR$1223,11,FALSE)</f>
        <v>CeB2</v>
      </c>
      <c r="BK161" t="str">
        <f>VLOOKUP($A161,'[1]SW_Pipes 1222_soil.shp'!$AE$2:$AR$1223,12,FALSE)</f>
        <v>Cecil sandy clay loam, 2 to 8 percent slopes, eroded</v>
      </c>
      <c r="BL161" t="str">
        <f>VLOOKUP($A161,'[1]SW_Pipes 1222_soil.shp'!$AE$2:$AR$1223,13,FALSE)</f>
        <v>B</v>
      </c>
      <c r="BM161">
        <f>VLOOKUP($A161,'[1]SW_Pipes 1222_soil.shp'!$AE$2:$AR$1223,14,FALSE)</f>
        <v>1</v>
      </c>
      <c r="BN161">
        <f>VLOOKUP(A161,[2]SW_Pipes1222_prec!$AE$2:$AO$1223, 11, FALSE)</f>
        <v>3.802</v>
      </c>
    </row>
    <row r="162" spans="1:66" x14ac:dyDescent="0.25">
      <c r="A162" s="3">
        <v>46387</v>
      </c>
      <c r="B162" s="3">
        <v>22239</v>
      </c>
      <c r="C162" s="3" t="s">
        <v>192</v>
      </c>
      <c r="D162" s="3" t="s">
        <v>26</v>
      </c>
      <c r="E162" s="3" t="s">
        <v>29</v>
      </c>
      <c r="F162" s="6">
        <f>VLOOKUP(A162&amp;B162,'input_raw cmsws'!$C$2:$D$1602,2,FALSE)</f>
        <v>44383.666666666664</v>
      </c>
      <c r="G162" s="3">
        <v>5</v>
      </c>
      <c r="H162" s="3" t="s">
        <v>23</v>
      </c>
      <c r="I162" s="2">
        <f>VLOOKUP(H162,'scoring schema'!$D$4:$E$9,2,FALSE)</f>
        <v>0</v>
      </c>
      <c r="J162" s="3" t="s">
        <v>22</v>
      </c>
      <c r="K162" s="3" t="s">
        <v>22</v>
      </c>
      <c r="L162" s="3" t="s">
        <v>24</v>
      </c>
      <c r="M162" s="2">
        <f>VLOOKUP(L162,'scoring schema 2'!$E$18:$F$29,2,FALSE)</f>
        <v>0</v>
      </c>
      <c r="N162" s="3"/>
      <c r="O162" s="2">
        <f>VLOOKUP(N162,'scoring schema 2'!$E$8:$F$13,2, FALSE)</f>
        <v>2</v>
      </c>
      <c r="P162" s="3">
        <v>10</v>
      </c>
      <c r="Q162" s="3">
        <v>1.3</v>
      </c>
      <c r="R162" s="3">
        <v>2.9</v>
      </c>
      <c r="S162" s="3">
        <v>3.77</v>
      </c>
      <c r="T162" s="3">
        <v>1</v>
      </c>
      <c r="U162" s="3">
        <v>0</v>
      </c>
      <c r="V162" s="3">
        <v>2.2000000000000002</v>
      </c>
      <c r="W162" s="3">
        <v>1.4</v>
      </c>
      <c r="X162" s="3">
        <v>3.08</v>
      </c>
      <c r="Y162" s="3">
        <v>1.84</v>
      </c>
      <c r="Z162" s="3">
        <v>2</v>
      </c>
      <c r="AA162" s="3">
        <v>3.68</v>
      </c>
      <c r="AB162" s="3">
        <v>7671247</v>
      </c>
      <c r="AC162" s="3" t="s">
        <v>1229</v>
      </c>
      <c r="AD162" s="6">
        <v>39883</v>
      </c>
      <c r="AE162" s="3" t="s">
        <v>760</v>
      </c>
      <c r="AF162" s="3" t="s">
        <v>761</v>
      </c>
      <c r="AG162" s="3" t="s">
        <v>762</v>
      </c>
      <c r="AH162" s="3" t="s">
        <v>768</v>
      </c>
      <c r="AI162" s="3">
        <v>2.5</v>
      </c>
      <c r="AJ162" s="3">
        <v>0</v>
      </c>
      <c r="AK162" s="3">
        <v>0</v>
      </c>
      <c r="AL162" s="3">
        <v>0</v>
      </c>
      <c r="AM162" s="3">
        <v>30</v>
      </c>
      <c r="AN162" s="3">
        <v>0</v>
      </c>
      <c r="AO162" s="3" t="s">
        <v>762</v>
      </c>
      <c r="AP162" s="3" t="s">
        <v>763</v>
      </c>
      <c r="AQ162" s="3" t="s">
        <v>769</v>
      </c>
      <c r="AR162" s="3" t="s">
        <v>1230</v>
      </c>
      <c r="AS162" s="3">
        <v>6.9</v>
      </c>
      <c r="AT162" s="3">
        <v>659.1</v>
      </c>
      <c r="AU162" s="3">
        <v>666</v>
      </c>
      <c r="AV162" s="3" t="s">
        <v>765</v>
      </c>
      <c r="AW162" s="3" t="s">
        <v>1231</v>
      </c>
      <c r="AX162" s="3">
        <v>7.9</v>
      </c>
      <c r="AY162" s="3">
        <v>649.1</v>
      </c>
      <c r="AZ162" s="3">
        <v>657</v>
      </c>
      <c r="BA162" s="3" t="s">
        <v>765</v>
      </c>
      <c r="BB162" s="3">
        <v>6.8971500000000005E-2</v>
      </c>
      <c r="BC162" s="3">
        <v>1</v>
      </c>
      <c r="BD162" s="7">
        <v>30682</v>
      </c>
      <c r="BE162" s="18">
        <f t="shared" si="5"/>
        <v>37.513118868355001</v>
      </c>
      <c r="BF162" s="3" t="s">
        <v>767</v>
      </c>
      <c r="BG162" s="7">
        <v>44243</v>
      </c>
      <c r="BH162" s="3">
        <v>144.98743093720779</v>
      </c>
      <c r="BI162" t="str">
        <f>VLOOKUP($A162,'[1]SW_Pipes 1222_soil.shp'!$AE$2:$AR$1223,10,FALSE)</f>
        <v>113658</v>
      </c>
      <c r="BJ162" t="str">
        <f>VLOOKUP($A162,'[1]SW_Pipes 1222_soil.shp'!$AE$2:$AR$1223,11,FALSE)</f>
        <v>CeB2</v>
      </c>
      <c r="BK162" t="str">
        <f>VLOOKUP($A162,'[1]SW_Pipes 1222_soil.shp'!$AE$2:$AR$1223,12,FALSE)</f>
        <v>Cecil sandy clay loam, 2 to 8 percent slopes, eroded</v>
      </c>
      <c r="BL162" t="str">
        <f>VLOOKUP($A162,'[1]SW_Pipes 1222_soil.shp'!$AE$2:$AR$1223,13,FALSE)</f>
        <v>B</v>
      </c>
      <c r="BM162">
        <f>VLOOKUP($A162,'[1]SW_Pipes 1222_soil.shp'!$AE$2:$AR$1223,14,FALSE)</f>
        <v>1</v>
      </c>
      <c r="BN162">
        <f>VLOOKUP(A162,[2]SW_Pipes1222_prec!$AE$2:$AO$1223, 11, FALSE)</f>
        <v>3.7919999999999998</v>
      </c>
    </row>
    <row r="163" spans="1:66" x14ac:dyDescent="0.25">
      <c r="A163" s="3">
        <v>46391</v>
      </c>
      <c r="B163" s="3">
        <v>81588</v>
      </c>
      <c r="C163" s="3" t="s">
        <v>190</v>
      </c>
      <c r="D163" s="3" t="s">
        <v>26</v>
      </c>
      <c r="E163" s="3" t="s">
        <v>29</v>
      </c>
      <c r="F163" s="6">
        <f>VLOOKUP(A163&amp;B163,'input_raw cmsws'!$C$2:$D$1602,2,FALSE)</f>
        <v>44179.708333333336</v>
      </c>
      <c r="G163" s="3">
        <v>4.5</v>
      </c>
      <c r="H163" s="3" t="s">
        <v>23</v>
      </c>
      <c r="I163" s="2">
        <f>VLOOKUP(H163,'scoring schema'!$D$4:$E$9,2,FALSE)</f>
        <v>0</v>
      </c>
      <c r="J163" s="3" t="s">
        <v>22</v>
      </c>
      <c r="K163" s="3" t="s">
        <v>22</v>
      </c>
      <c r="L163" s="3" t="s">
        <v>24</v>
      </c>
      <c r="M163" s="2">
        <f>VLOOKUP(L163,'scoring schema 2'!$E$18:$F$29,2,FALSE)</f>
        <v>0</v>
      </c>
      <c r="N163" s="3"/>
      <c r="O163" s="2">
        <f>VLOOKUP(N163,'scoring schema 2'!$E$8:$F$13,2, FALSE)</f>
        <v>2</v>
      </c>
      <c r="P163" s="3">
        <v>10</v>
      </c>
      <c r="Q163" s="3">
        <v>1.3</v>
      </c>
      <c r="R163" s="3">
        <v>2.9</v>
      </c>
      <c r="S163" s="3">
        <v>3.77</v>
      </c>
      <c r="T163" s="3">
        <v>1</v>
      </c>
      <c r="U163" s="3">
        <v>0</v>
      </c>
      <c r="V163" s="3">
        <v>2.2000000000000002</v>
      </c>
      <c r="W163" s="3">
        <v>1.4</v>
      </c>
      <c r="X163" s="3">
        <v>3.08</v>
      </c>
      <c r="Y163" s="3">
        <v>1.84</v>
      </c>
      <c r="Z163" s="3">
        <v>2</v>
      </c>
      <c r="AA163" s="3">
        <v>3.68</v>
      </c>
      <c r="AB163" s="3">
        <v>7665116</v>
      </c>
      <c r="AC163" s="3" t="s">
        <v>1223</v>
      </c>
      <c r="AD163" s="6">
        <v>39884</v>
      </c>
      <c r="AE163" s="3" t="s">
        <v>760</v>
      </c>
      <c r="AF163" s="3" t="s">
        <v>761</v>
      </c>
      <c r="AG163" s="3" t="s">
        <v>762</v>
      </c>
      <c r="AH163" s="3" t="s">
        <v>768</v>
      </c>
      <c r="AI163" s="3">
        <v>3</v>
      </c>
      <c r="AJ163" s="3">
        <v>0</v>
      </c>
      <c r="AK163" s="3">
        <v>0</v>
      </c>
      <c r="AL163" s="3">
        <v>0</v>
      </c>
      <c r="AM163" s="3">
        <v>36</v>
      </c>
      <c r="AN163" s="3">
        <v>0</v>
      </c>
      <c r="AO163" s="3" t="s">
        <v>762</v>
      </c>
      <c r="AP163" s="3" t="s">
        <v>778</v>
      </c>
      <c r="AQ163" s="3" t="s">
        <v>781</v>
      </c>
      <c r="AR163" s="3" t="s">
        <v>1224</v>
      </c>
      <c r="AS163" s="3">
        <v>3</v>
      </c>
      <c r="AT163" s="3">
        <v>677</v>
      </c>
      <c r="AU163" s="3">
        <v>680</v>
      </c>
      <c r="AV163" s="3" t="s">
        <v>765</v>
      </c>
      <c r="AW163" s="3" t="s">
        <v>1225</v>
      </c>
      <c r="AX163" s="3">
        <v>3</v>
      </c>
      <c r="AY163" s="3">
        <v>677</v>
      </c>
      <c r="AZ163" s="3">
        <v>680</v>
      </c>
      <c r="BA163" s="3" t="s">
        <v>765</v>
      </c>
      <c r="BB163" s="3">
        <v>0</v>
      </c>
      <c r="BC163" s="3">
        <v>1</v>
      </c>
      <c r="BD163" s="7">
        <v>30317</v>
      </c>
      <c r="BE163" s="18">
        <f t="shared" si="5"/>
        <v>37.954026922199411</v>
      </c>
      <c r="BF163" s="3" t="s">
        <v>767</v>
      </c>
      <c r="BG163" s="7">
        <v>44341</v>
      </c>
      <c r="BH163" s="3">
        <v>51.163574564625549</v>
      </c>
      <c r="BI163" t="str">
        <f>VLOOKUP($A163,'[1]SW_Pipes 1222_soil.shp'!$AE$2:$AR$1223,10,FALSE)</f>
        <v>113658</v>
      </c>
      <c r="BJ163" t="str">
        <f>VLOOKUP($A163,'[1]SW_Pipes 1222_soil.shp'!$AE$2:$AR$1223,11,FALSE)</f>
        <v>CeB2</v>
      </c>
      <c r="BK163" t="str">
        <f>VLOOKUP($A163,'[1]SW_Pipes 1222_soil.shp'!$AE$2:$AR$1223,12,FALSE)</f>
        <v>Cecil sandy clay loam, 2 to 8 percent slopes, eroded</v>
      </c>
      <c r="BL163" t="str">
        <f>VLOOKUP($A163,'[1]SW_Pipes 1222_soil.shp'!$AE$2:$AR$1223,13,FALSE)</f>
        <v>B</v>
      </c>
      <c r="BM163">
        <f>VLOOKUP($A163,'[1]SW_Pipes 1222_soil.shp'!$AE$2:$AR$1223,14,FALSE)</f>
        <v>1</v>
      </c>
      <c r="BN163">
        <f>VLOOKUP(A163,[2]SW_Pipes1222_prec!$AE$2:$AO$1223, 11, FALSE)</f>
        <v>3.7309999999999999</v>
      </c>
    </row>
    <row r="164" spans="1:66" x14ac:dyDescent="0.25">
      <c r="A164" s="2">
        <v>46416</v>
      </c>
      <c r="B164" s="2">
        <v>11383</v>
      </c>
      <c r="C164" s="2" t="s">
        <v>639</v>
      </c>
      <c r="D164" s="2" t="s">
        <v>21</v>
      </c>
      <c r="E164" s="2" t="s">
        <v>29</v>
      </c>
      <c r="F164" s="6">
        <f>VLOOKUP(A164&amp;B164,'input_raw cmsws'!$C$2:$D$1602,2,FALSE)</f>
        <v>43705.666666666664</v>
      </c>
      <c r="G164" s="2">
        <v>3</v>
      </c>
      <c r="H164" s="2" t="s">
        <v>28</v>
      </c>
      <c r="I164" s="2">
        <f>VLOOKUP(H164,'scoring schema'!$D$4:$E$9,2,FALSE)</f>
        <v>5</v>
      </c>
      <c r="J164" s="2" t="s">
        <v>22</v>
      </c>
      <c r="K164" s="2" t="s">
        <v>22</v>
      </c>
      <c r="L164" s="2" t="s">
        <v>24</v>
      </c>
      <c r="M164" s="2">
        <f>VLOOKUP(L164,'scoring schema 2'!$E$18:$F$29,2,FALSE)</f>
        <v>0</v>
      </c>
      <c r="N164" s="2" t="s">
        <v>40</v>
      </c>
      <c r="O164" s="2">
        <f>VLOOKUP(N164,'scoring schema 2'!$E$8:$F$13,2, FALSE)</f>
        <v>8</v>
      </c>
      <c r="P164" s="2">
        <v>10</v>
      </c>
      <c r="Q164" s="2">
        <v>6.95</v>
      </c>
      <c r="R164" s="2">
        <v>2.2999999999999998</v>
      </c>
      <c r="S164" s="2">
        <v>15.984999999999999</v>
      </c>
      <c r="T164" s="2">
        <v>1</v>
      </c>
      <c r="U164" s="2">
        <v>10</v>
      </c>
      <c r="V164" s="2">
        <v>4.5999999999999996</v>
      </c>
      <c r="W164" s="2">
        <v>4.0999999999999996</v>
      </c>
      <c r="X164" s="2">
        <v>18.859999999999996</v>
      </c>
      <c r="Y164" s="2">
        <v>5.54</v>
      </c>
      <c r="Z164" s="2">
        <v>3.3799999999999994</v>
      </c>
      <c r="AA164" s="2">
        <v>18.725199999999997</v>
      </c>
      <c r="AB164" s="2">
        <v>7674999</v>
      </c>
      <c r="AC164" s="2" t="s">
        <v>3239</v>
      </c>
      <c r="AD164" s="6">
        <v>39885</v>
      </c>
      <c r="AE164" s="2" t="s">
        <v>760</v>
      </c>
      <c r="AF164" s="2" t="s">
        <v>761</v>
      </c>
      <c r="AG164" s="2" t="s">
        <v>762</v>
      </c>
      <c r="AH164" s="2" t="s">
        <v>768</v>
      </c>
      <c r="AI164" s="2">
        <v>1.25</v>
      </c>
      <c r="AJ164" s="2">
        <v>0</v>
      </c>
      <c r="AK164" s="2">
        <v>0</v>
      </c>
      <c r="AL164" s="2">
        <v>0</v>
      </c>
      <c r="AM164" s="2">
        <v>15</v>
      </c>
      <c r="AN164" s="2">
        <v>0</v>
      </c>
      <c r="AO164" s="2" t="s">
        <v>762</v>
      </c>
      <c r="AP164" s="2" t="s">
        <v>763</v>
      </c>
      <c r="AQ164" s="2" t="s">
        <v>769</v>
      </c>
      <c r="AR164" s="2" t="s">
        <v>3240</v>
      </c>
      <c r="AS164" s="2">
        <v>1.4</v>
      </c>
      <c r="AT164" s="2">
        <v>679.6</v>
      </c>
      <c r="AU164" s="2">
        <v>681</v>
      </c>
      <c r="AV164" s="2" t="s">
        <v>765</v>
      </c>
      <c r="AW164" s="2" t="s">
        <v>3241</v>
      </c>
      <c r="AX164" s="2">
        <v>1.6</v>
      </c>
      <c r="AY164" s="2">
        <v>678.4</v>
      </c>
      <c r="AZ164" s="2">
        <v>680</v>
      </c>
      <c r="BA164" s="2" t="s">
        <v>765</v>
      </c>
      <c r="BB164" s="2">
        <v>3.7119560000000003E-2</v>
      </c>
      <c r="BC164" s="2">
        <v>1</v>
      </c>
      <c r="BD164" s="6">
        <v>28671</v>
      </c>
      <c r="BE164" s="18">
        <f t="shared" si="5"/>
        <v>41.162673967602089</v>
      </c>
      <c r="BF164" s="2" t="s">
        <v>767</v>
      </c>
      <c r="BG164" s="6">
        <v>44343</v>
      </c>
      <c r="BH164" s="2">
        <v>32.327972747504127</v>
      </c>
      <c r="BI164" t="str">
        <f>VLOOKUP($A164,'[1]SW_Pipes 1222_soil.shp'!$AE$2:$AR$1223,10,FALSE)</f>
        <v>113660</v>
      </c>
      <c r="BJ164" t="str">
        <f>VLOOKUP($A164,'[1]SW_Pipes 1222_soil.shp'!$AE$2:$AR$1223,11,FALSE)</f>
        <v>CuB</v>
      </c>
      <c r="BK164" t="str">
        <f>VLOOKUP($A164,'[1]SW_Pipes 1222_soil.shp'!$AE$2:$AR$1223,12,FALSE)</f>
        <v>Cecil-Urban land complex, 2 to 8 percent slopes</v>
      </c>
      <c r="BL164" t="str">
        <f>VLOOKUP($A164,'[1]SW_Pipes 1222_soil.shp'!$AE$2:$AR$1223,13,FALSE)</f>
        <v>B</v>
      </c>
      <c r="BM164">
        <f>VLOOKUP($A164,'[1]SW_Pipes 1222_soil.shp'!$AE$2:$AR$1223,14,FALSE)</f>
        <v>1</v>
      </c>
      <c r="BN164">
        <f>VLOOKUP(A164,[2]SW_Pipes1222_prec!$AE$2:$AO$1223, 11, FALSE)</f>
        <v>3.7309999999999999</v>
      </c>
    </row>
    <row r="165" spans="1:66" x14ac:dyDescent="0.25">
      <c r="A165" s="3">
        <v>46496</v>
      </c>
      <c r="B165" s="3">
        <v>12696</v>
      </c>
      <c r="C165" s="3" t="s">
        <v>150</v>
      </c>
      <c r="D165" s="3" t="s">
        <v>26</v>
      </c>
      <c r="E165" s="3" t="s">
        <v>29</v>
      </c>
      <c r="F165" s="6">
        <f>VLOOKUP(A165&amp;B165,'input_raw cmsws'!$C$2:$D$1602,2,FALSE)</f>
        <v>43868.666666666664</v>
      </c>
      <c r="G165" s="3">
        <v>1.4</v>
      </c>
      <c r="H165" s="3" t="s">
        <v>32</v>
      </c>
      <c r="I165" s="2">
        <f>VLOOKUP(H165,'scoring schema'!$D$4:$E$9,2,FALSE)</f>
        <v>10</v>
      </c>
      <c r="J165" s="3" t="s">
        <v>22</v>
      </c>
      <c r="K165" s="3" t="s">
        <v>22</v>
      </c>
      <c r="L165" s="3" t="s">
        <v>24</v>
      </c>
      <c r="M165" s="2">
        <f>VLOOKUP(L165,'scoring schema 2'!$E$18:$F$29,2,FALSE)</f>
        <v>0</v>
      </c>
      <c r="N165" s="3"/>
      <c r="O165" s="2">
        <f>VLOOKUP(N165,'scoring schema 2'!$E$8:$F$13,2, FALSE)</f>
        <v>2</v>
      </c>
      <c r="P165" s="3">
        <v>5</v>
      </c>
      <c r="Q165" s="3">
        <v>4.8</v>
      </c>
      <c r="R165" s="3">
        <v>1.55</v>
      </c>
      <c r="S165" s="3">
        <v>7.4399999999999995</v>
      </c>
      <c r="T165" s="3">
        <v>1</v>
      </c>
      <c r="U165" s="3">
        <v>0</v>
      </c>
      <c r="V165" s="3">
        <v>1.4000000000000001</v>
      </c>
      <c r="W165" s="3">
        <v>0.8</v>
      </c>
      <c r="X165" s="3">
        <v>1.1200000000000001</v>
      </c>
      <c r="Y165" s="3">
        <v>2.76</v>
      </c>
      <c r="Z165" s="3">
        <v>1.1000000000000001</v>
      </c>
      <c r="AA165" s="3">
        <v>3.036</v>
      </c>
      <c r="AB165" s="3">
        <v>7629520</v>
      </c>
      <c r="AC165" s="3" t="s">
        <v>1093</v>
      </c>
      <c r="AD165" s="6">
        <v>39886</v>
      </c>
      <c r="AE165" s="3" t="s">
        <v>760</v>
      </c>
      <c r="AF165" s="3" t="s">
        <v>761</v>
      </c>
      <c r="AG165" s="3" t="s">
        <v>762</v>
      </c>
      <c r="AH165" s="3" t="s">
        <v>768</v>
      </c>
      <c r="AI165" s="3">
        <v>1.25</v>
      </c>
      <c r="AJ165" s="3">
        <v>0</v>
      </c>
      <c r="AK165" s="3">
        <v>0</v>
      </c>
      <c r="AL165" s="3">
        <v>0</v>
      </c>
      <c r="AM165" s="3">
        <v>15</v>
      </c>
      <c r="AN165" s="3">
        <v>0</v>
      </c>
      <c r="AO165" s="3" t="s">
        <v>762</v>
      </c>
      <c r="AP165" s="3" t="s">
        <v>763</v>
      </c>
      <c r="AQ165" s="3" t="s">
        <v>769</v>
      </c>
      <c r="AR165" s="3" t="s">
        <v>1094</v>
      </c>
      <c r="AS165" s="3">
        <v>11.9</v>
      </c>
      <c r="AT165" s="3">
        <v>713.1</v>
      </c>
      <c r="AU165" s="3">
        <v>725</v>
      </c>
      <c r="AV165" s="3" t="s">
        <v>765</v>
      </c>
      <c r="AW165" s="3" t="s">
        <v>1095</v>
      </c>
      <c r="AX165" s="3">
        <v>1.4</v>
      </c>
      <c r="AY165" s="3">
        <v>714.6</v>
      </c>
      <c r="AZ165" s="3">
        <v>716</v>
      </c>
      <c r="BA165" s="3" t="s">
        <v>772</v>
      </c>
      <c r="BB165" s="3">
        <v>-2.717294E-2</v>
      </c>
      <c r="BC165" s="3">
        <v>1</v>
      </c>
      <c r="BD165" s="7">
        <v>36434</v>
      </c>
      <c r="BE165" s="18">
        <f t="shared" si="5"/>
        <v>20.355007985398121</v>
      </c>
      <c r="BF165" s="3" t="s">
        <v>767</v>
      </c>
      <c r="BG165" s="7">
        <v>44340</v>
      </c>
      <c r="BH165" s="3">
        <v>55.201983975967153</v>
      </c>
      <c r="BI165" t="str">
        <f>VLOOKUP($A165,'[1]SW_Pipes 1222_soil.shp'!$AE$2:$AR$1223,10,FALSE)</f>
        <v>113657</v>
      </c>
      <c r="BJ165" t="str">
        <f>VLOOKUP($A165,'[1]SW_Pipes 1222_soil.shp'!$AE$2:$AR$1223,11,FALSE)</f>
        <v>ApD</v>
      </c>
      <c r="BK165" t="str">
        <f>VLOOKUP($A165,'[1]SW_Pipes 1222_soil.shp'!$AE$2:$AR$1223,12,FALSE)</f>
        <v>Appling sandy loam, 8 to 15 percent slopes</v>
      </c>
      <c r="BL165" t="str">
        <f>VLOOKUP($A165,'[1]SW_Pipes 1222_soil.shp'!$AE$2:$AR$1223,13,FALSE)</f>
        <v>B</v>
      </c>
      <c r="BM165">
        <f>VLOOKUP($A165,'[1]SW_Pipes 1222_soil.shp'!$AE$2:$AR$1223,14,FALSE)</f>
        <v>1</v>
      </c>
      <c r="BN165">
        <f>VLOOKUP(A165,[2]SW_Pipes1222_prec!$AE$2:$AO$1223, 11, FALSE)</f>
        <v>3.7320000000000002</v>
      </c>
    </row>
    <row r="166" spans="1:66" x14ac:dyDescent="0.25">
      <c r="A166" s="3">
        <v>46841</v>
      </c>
      <c r="B166" s="3">
        <v>11205</v>
      </c>
      <c r="C166" s="3" t="s">
        <v>409</v>
      </c>
      <c r="D166" s="3" t="s">
        <v>21</v>
      </c>
      <c r="E166" s="3" t="s">
        <v>29</v>
      </c>
      <c r="F166" s="6">
        <f>VLOOKUP(A166&amp;B166,'input_raw cmsws'!$C$2:$D$1602,2,FALSE)</f>
        <v>44028.666666666664</v>
      </c>
      <c r="G166" s="3">
        <v>9</v>
      </c>
      <c r="H166" s="3" t="s">
        <v>28</v>
      </c>
      <c r="I166" s="2">
        <f>VLOOKUP(H166,'scoring schema'!$D$4:$E$9,2,FALSE)</f>
        <v>5</v>
      </c>
      <c r="J166" s="3" t="s">
        <v>22</v>
      </c>
      <c r="K166" s="3" t="s">
        <v>22</v>
      </c>
      <c r="L166" s="3" t="s">
        <v>37</v>
      </c>
      <c r="M166" s="2">
        <f>VLOOKUP(L166,'scoring schema 2'!$E$18:$F$29,2,FALSE)</f>
        <v>8</v>
      </c>
      <c r="N166" s="3" t="s">
        <v>33</v>
      </c>
      <c r="O166" s="2">
        <f>VLOOKUP(N166,'scoring schema 2'!$E$8:$F$13,2, FALSE)</f>
        <v>0</v>
      </c>
      <c r="P166" s="3">
        <v>10</v>
      </c>
      <c r="Q166" s="3">
        <v>1.75</v>
      </c>
      <c r="R166" s="3">
        <v>7.5</v>
      </c>
      <c r="S166" s="3">
        <v>13.125</v>
      </c>
      <c r="T166" s="3">
        <v>1</v>
      </c>
      <c r="U166" s="3">
        <v>10</v>
      </c>
      <c r="V166" s="3">
        <v>5.4</v>
      </c>
      <c r="W166" s="3">
        <v>6.6000000000000005</v>
      </c>
      <c r="X166" s="3">
        <v>35.640000000000008</v>
      </c>
      <c r="Y166" s="3">
        <v>3.9400000000000004</v>
      </c>
      <c r="Z166" s="3">
        <v>6.96</v>
      </c>
      <c r="AA166" s="3">
        <v>27.422400000000003</v>
      </c>
      <c r="AB166" s="3">
        <v>7662064</v>
      </c>
      <c r="AC166" s="3" t="s">
        <v>3728</v>
      </c>
      <c r="AD166" s="6">
        <v>39887</v>
      </c>
      <c r="AE166" s="3" t="s">
        <v>760</v>
      </c>
      <c r="AF166" s="3" t="s">
        <v>761</v>
      </c>
      <c r="AG166" s="3" t="s">
        <v>762</v>
      </c>
      <c r="AH166" s="3" t="s">
        <v>768</v>
      </c>
      <c r="AI166" s="3">
        <v>5</v>
      </c>
      <c r="AJ166" s="3">
        <v>0</v>
      </c>
      <c r="AK166" s="3">
        <v>0</v>
      </c>
      <c r="AL166" s="3">
        <v>0</v>
      </c>
      <c r="AM166" s="3">
        <v>60</v>
      </c>
      <c r="AN166" s="3">
        <v>0</v>
      </c>
      <c r="AO166" s="3" t="s">
        <v>762</v>
      </c>
      <c r="AP166" s="3" t="s">
        <v>763</v>
      </c>
      <c r="AQ166" s="3" t="s">
        <v>769</v>
      </c>
      <c r="AR166" s="3" t="s">
        <v>3729</v>
      </c>
      <c r="AS166" s="3">
        <v>10</v>
      </c>
      <c r="AT166" s="3">
        <v>597.58000000000004</v>
      </c>
      <c r="AU166" s="3">
        <v>607.58000000000004</v>
      </c>
      <c r="AV166" s="3" t="s">
        <v>765</v>
      </c>
      <c r="AW166" s="3" t="s">
        <v>3730</v>
      </c>
      <c r="AX166" s="3">
        <v>8</v>
      </c>
      <c r="AY166" s="3">
        <v>595.84</v>
      </c>
      <c r="AZ166" s="3">
        <v>603.84</v>
      </c>
      <c r="BA166" s="3" t="s">
        <v>765</v>
      </c>
      <c r="BB166" s="3">
        <v>1.803397E-2</v>
      </c>
      <c r="BC166" s="3">
        <v>1</v>
      </c>
      <c r="BD166" s="7">
        <v>39119</v>
      </c>
      <c r="BE166" s="18">
        <f t="shared" si="5"/>
        <v>13.441934747889567</v>
      </c>
      <c r="BF166" s="3" t="s">
        <v>767</v>
      </c>
      <c r="BG166" s="7">
        <v>43185</v>
      </c>
      <c r="BH166" s="3">
        <v>96.484519947035025</v>
      </c>
      <c r="BI166" t="str">
        <f>VLOOKUP($A166,'[1]SW_Pipes 1222_soil.shp'!$AE$2:$AR$1223,10,FALSE)</f>
        <v>113690</v>
      </c>
      <c r="BJ166" t="str">
        <f>VLOOKUP($A166,'[1]SW_Pipes 1222_soil.shp'!$AE$2:$AR$1223,11,FALSE)</f>
        <v>VaD</v>
      </c>
      <c r="BK166" t="str">
        <f>VLOOKUP($A166,'[1]SW_Pipes 1222_soil.shp'!$AE$2:$AR$1223,12,FALSE)</f>
        <v>Vance sandy loam, 8 to 15 percent slopes</v>
      </c>
      <c r="BL166" t="str">
        <f>VLOOKUP($A166,'[1]SW_Pipes 1222_soil.shp'!$AE$2:$AR$1223,13,FALSE)</f>
        <v>C</v>
      </c>
      <c r="BM166">
        <f>VLOOKUP($A166,'[1]SW_Pipes 1222_soil.shp'!$AE$2:$AR$1223,14,FALSE)</f>
        <v>2</v>
      </c>
      <c r="BN166">
        <f>VLOOKUP(A166,[2]SW_Pipes1222_prec!$AE$2:$AO$1223, 11, FALSE)</f>
        <v>3.6960000000000002</v>
      </c>
    </row>
    <row r="167" spans="1:66" x14ac:dyDescent="0.25">
      <c r="A167" s="3">
        <v>46856</v>
      </c>
      <c r="B167" s="3">
        <v>13391</v>
      </c>
      <c r="C167" s="3" t="s">
        <v>126</v>
      </c>
      <c r="D167" s="3" t="s">
        <v>21</v>
      </c>
      <c r="E167" s="3" t="s">
        <v>29</v>
      </c>
      <c r="F167" s="6">
        <f>VLOOKUP(A167&amp;B167,'input_raw cmsws'!$C$2:$D$1602,2,FALSE)</f>
        <v>43923.666666666664</v>
      </c>
      <c r="G167" s="3">
        <v>4.5</v>
      </c>
      <c r="H167" s="3"/>
      <c r="I167" s="2">
        <v>0</v>
      </c>
      <c r="J167" s="3"/>
      <c r="K167" s="3" t="s">
        <v>22</v>
      </c>
      <c r="L167" s="3"/>
      <c r="M167" s="2">
        <f>VLOOKUP(L167,'scoring schema 2'!$E$18:$F$29,2,FALSE)</f>
        <v>0</v>
      </c>
      <c r="N167" s="3"/>
      <c r="O167" s="2">
        <f>VLOOKUP(N167,'scoring schema 2'!$E$8:$F$13,2, FALSE)</f>
        <v>2</v>
      </c>
      <c r="P167" s="3">
        <v>0</v>
      </c>
      <c r="Q167" s="3">
        <v>1.3</v>
      </c>
      <c r="R167" s="3">
        <v>1.4</v>
      </c>
      <c r="S167" s="3">
        <v>1.8199999999999998</v>
      </c>
      <c r="T167" s="3">
        <v>1</v>
      </c>
      <c r="U167" s="3">
        <v>0</v>
      </c>
      <c r="V167" s="3">
        <v>2.2000000000000002</v>
      </c>
      <c r="W167" s="3">
        <v>4.0999999999999996</v>
      </c>
      <c r="X167" s="3">
        <v>9.02</v>
      </c>
      <c r="Y167" s="3">
        <v>1.84</v>
      </c>
      <c r="Z167" s="3">
        <v>3.0199999999999996</v>
      </c>
      <c r="AA167" s="3">
        <v>5.5567999999999991</v>
      </c>
      <c r="AB167" s="3">
        <v>7669079</v>
      </c>
      <c r="AC167" s="3" t="s">
        <v>1544</v>
      </c>
      <c r="AD167" s="6">
        <v>39888</v>
      </c>
      <c r="AE167" s="3" t="s">
        <v>760</v>
      </c>
      <c r="AF167" s="3" t="s">
        <v>761</v>
      </c>
      <c r="AG167" s="3" t="s">
        <v>762</v>
      </c>
      <c r="AH167" s="3" t="s">
        <v>768</v>
      </c>
      <c r="AI167" s="3">
        <v>3</v>
      </c>
      <c r="AJ167" s="3">
        <v>0</v>
      </c>
      <c r="AK167" s="3">
        <v>0</v>
      </c>
      <c r="AL167" s="3">
        <v>0</v>
      </c>
      <c r="AM167" s="3">
        <v>36</v>
      </c>
      <c r="AN167" s="3">
        <v>0</v>
      </c>
      <c r="AO167" s="3" t="s">
        <v>762</v>
      </c>
      <c r="AP167" s="3" t="s">
        <v>902</v>
      </c>
      <c r="AQ167" s="3" t="s">
        <v>905</v>
      </c>
      <c r="AR167" s="3" t="s">
        <v>1543</v>
      </c>
      <c r="AS167" s="3">
        <v>4.8</v>
      </c>
      <c r="AT167" s="3">
        <v>687.38</v>
      </c>
      <c r="AU167" s="3">
        <v>692.18</v>
      </c>
      <c r="AV167" s="3" t="s">
        <v>765</v>
      </c>
      <c r="AW167" s="3" t="s">
        <v>1545</v>
      </c>
      <c r="AX167" s="3">
        <v>3.4</v>
      </c>
      <c r="AY167" s="3">
        <v>684.42</v>
      </c>
      <c r="AZ167" s="3">
        <v>687.82</v>
      </c>
      <c r="BA167" s="3" t="s">
        <v>765</v>
      </c>
      <c r="BB167" s="3">
        <v>3.9939210000000003E-2</v>
      </c>
      <c r="BC167" s="3">
        <v>1</v>
      </c>
      <c r="BD167" s="7">
        <v>38650</v>
      </c>
      <c r="BE167" s="18">
        <f t="shared" si="5"/>
        <v>14.438512434405652</v>
      </c>
      <c r="BF167" s="3" t="s">
        <v>767</v>
      </c>
      <c r="BG167" s="7">
        <v>43185</v>
      </c>
      <c r="BH167" s="3">
        <v>74.112391211953991</v>
      </c>
      <c r="BI167" t="str">
        <f>VLOOKUP($A167,'[1]SW_Pipes 1222_soil.shp'!$AE$2:$AR$1223,10,FALSE)</f>
        <v>113660</v>
      </c>
      <c r="BJ167" t="str">
        <f>VLOOKUP($A167,'[1]SW_Pipes 1222_soil.shp'!$AE$2:$AR$1223,11,FALSE)</f>
        <v>CuB</v>
      </c>
      <c r="BK167" t="str">
        <f>VLOOKUP($A167,'[1]SW_Pipes 1222_soil.shp'!$AE$2:$AR$1223,12,FALSE)</f>
        <v>Cecil-Urban land complex, 2 to 8 percent slopes</v>
      </c>
      <c r="BL167" t="str">
        <f>VLOOKUP($A167,'[1]SW_Pipes 1222_soil.shp'!$AE$2:$AR$1223,13,FALSE)</f>
        <v>B</v>
      </c>
      <c r="BM167">
        <f>VLOOKUP($A167,'[1]SW_Pipes 1222_soil.shp'!$AE$2:$AR$1223,14,FALSE)</f>
        <v>1</v>
      </c>
      <c r="BN167">
        <f>VLOOKUP(A167,[2]SW_Pipes1222_prec!$AE$2:$AO$1223, 11, FALSE)</f>
        <v>3.694</v>
      </c>
    </row>
    <row r="168" spans="1:66" x14ac:dyDescent="0.25">
      <c r="A168" s="3">
        <v>46912</v>
      </c>
      <c r="B168" s="3">
        <v>20593</v>
      </c>
      <c r="C168" s="3" t="s">
        <v>234</v>
      </c>
      <c r="D168" s="3" t="s">
        <v>26</v>
      </c>
      <c r="E168" s="3" t="s">
        <v>29</v>
      </c>
      <c r="F168" s="6">
        <f>VLOOKUP(A168&amp;B168,'input_raw cmsws'!$C$2:$D$1602,2,FALSE)</f>
        <v>44148.708333333336</v>
      </c>
      <c r="G168" s="3">
        <v>3.5</v>
      </c>
      <c r="H168" s="3"/>
      <c r="I168" s="2">
        <v>0</v>
      </c>
      <c r="J168" s="3"/>
      <c r="K168" s="3" t="s">
        <v>22</v>
      </c>
      <c r="L168" s="3" t="s">
        <v>30</v>
      </c>
      <c r="M168" s="2">
        <f>VLOOKUP(L168,'scoring schema 2'!$E$18:$F$29,2,FALSE)</f>
        <v>6</v>
      </c>
      <c r="N168" s="3" t="s">
        <v>40</v>
      </c>
      <c r="O168" s="2">
        <f>VLOOKUP(N168,'scoring schema 2'!$E$8:$F$13,2, FALSE)</f>
        <v>8</v>
      </c>
      <c r="P168" s="3">
        <v>10</v>
      </c>
      <c r="Q168" s="3">
        <v>5.2</v>
      </c>
      <c r="R168" s="3">
        <v>5.6</v>
      </c>
      <c r="S168" s="3">
        <v>29.119999999999997</v>
      </c>
      <c r="T168" s="3">
        <v>1</v>
      </c>
      <c r="U168" s="3">
        <v>0</v>
      </c>
      <c r="V168" s="3">
        <v>2.2000000000000002</v>
      </c>
      <c r="W168" s="3">
        <v>1.4</v>
      </c>
      <c r="X168" s="3">
        <v>3.08</v>
      </c>
      <c r="Y168" s="3">
        <v>3.4000000000000004</v>
      </c>
      <c r="Z168" s="3">
        <v>3.0799999999999996</v>
      </c>
      <c r="AA168" s="3">
        <v>10.472</v>
      </c>
      <c r="AB168" s="3">
        <v>7650686</v>
      </c>
      <c r="AC168" s="3" t="s">
        <v>2368</v>
      </c>
      <c r="AD168" s="6">
        <v>39889</v>
      </c>
      <c r="AE168" s="3" t="s">
        <v>760</v>
      </c>
      <c r="AF168" s="3" t="s">
        <v>761</v>
      </c>
      <c r="AG168" s="3" t="s">
        <v>762</v>
      </c>
      <c r="AH168" s="3" t="s">
        <v>768</v>
      </c>
      <c r="AI168" s="3">
        <v>1.25</v>
      </c>
      <c r="AJ168" s="3">
        <v>0</v>
      </c>
      <c r="AK168" s="3">
        <v>0</v>
      </c>
      <c r="AL168" s="3">
        <v>0</v>
      </c>
      <c r="AM168" s="3">
        <v>15</v>
      </c>
      <c r="AN168" s="3">
        <v>0</v>
      </c>
      <c r="AO168" s="3" t="s">
        <v>762</v>
      </c>
      <c r="AP168" s="3" t="s">
        <v>902</v>
      </c>
      <c r="AQ168" s="3" t="s">
        <v>905</v>
      </c>
      <c r="AR168" s="3" t="s">
        <v>2369</v>
      </c>
      <c r="AS168" s="3">
        <v>5.5</v>
      </c>
      <c r="AT168" s="3">
        <v>604.4</v>
      </c>
      <c r="AU168" s="3">
        <v>0</v>
      </c>
      <c r="AV168" s="3" t="s">
        <v>762</v>
      </c>
      <c r="AW168" s="3" t="s">
        <v>2370</v>
      </c>
      <c r="AX168" s="3">
        <v>1.5</v>
      </c>
      <c r="AY168" s="3">
        <v>599.67999999999995</v>
      </c>
      <c r="AZ168" s="3">
        <v>0</v>
      </c>
      <c r="BA168" s="3" t="s">
        <v>762</v>
      </c>
      <c r="BB168" s="3">
        <v>0</v>
      </c>
      <c r="BC168" s="3">
        <v>1</v>
      </c>
      <c r="BD168" s="7">
        <v>35698</v>
      </c>
      <c r="BE168" s="18">
        <f t="shared" si="5"/>
        <v>23.136778462240482</v>
      </c>
      <c r="BF168" s="3" t="s">
        <v>767</v>
      </c>
      <c r="BG168" s="7">
        <v>43185</v>
      </c>
      <c r="BH168" s="3">
        <v>22.07122353168289</v>
      </c>
      <c r="BI168" t="str">
        <f>VLOOKUP($A168,'[1]SW_Pipes 1222_soil.shp'!$AE$2:$AR$1223,10,FALSE)</f>
        <v>113677</v>
      </c>
      <c r="BJ168" t="str">
        <f>VLOOKUP($A168,'[1]SW_Pipes 1222_soil.shp'!$AE$2:$AR$1223,11,FALSE)</f>
        <v>MO</v>
      </c>
      <c r="BK168" t="str">
        <f>VLOOKUP($A168,'[1]SW_Pipes 1222_soil.shp'!$AE$2:$AR$1223,12,FALSE)</f>
        <v>Monacan loam</v>
      </c>
      <c r="BL168" t="str">
        <f>VLOOKUP($A168,'[1]SW_Pipes 1222_soil.shp'!$AE$2:$AR$1223,13,FALSE)</f>
        <v>C</v>
      </c>
      <c r="BM168">
        <f>VLOOKUP($A168,'[1]SW_Pipes 1222_soil.shp'!$AE$2:$AR$1223,14,FALSE)</f>
        <v>2</v>
      </c>
      <c r="BN168">
        <f>VLOOKUP(A168,[2]SW_Pipes1222_prec!$AE$2:$AO$1223, 11, FALSE)</f>
        <v>3.77</v>
      </c>
    </row>
    <row r="169" spans="1:66" x14ac:dyDescent="0.25">
      <c r="A169" s="3">
        <v>46941</v>
      </c>
      <c r="B169" s="3">
        <v>11837</v>
      </c>
      <c r="C169" s="3" t="s">
        <v>584</v>
      </c>
      <c r="D169" s="3" t="s">
        <v>21</v>
      </c>
      <c r="E169" s="3" t="s">
        <v>29</v>
      </c>
      <c r="F169" s="6">
        <f>VLOOKUP(A169&amp;B169,'input_raw cmsws'!$C$2:$D$1602,2,FALSE)</f>
        <v>43762.666666666664</v>
      </c>
      <c r="G169" s="3">
        <v>5</v>
      </c>
      <c r="H169" s="3" t="s">
        <v>23</v>
      </c>
      <c r="I169" s="2">
        <f>VLOOKUP(H169,'scoring schema'!$D$4:$E$9,2,FALSE)</f>
        <v>0</v>
      </c>
      <c r="J169" s="3" t="s">
        <v>22</v>
      </c>
      <c r="K169" s="3" t="s">
        <v>22</v>
      </c>
      <c r="L169" s="3" t="s">
        <v>30</v>
      </c>
      <c r="M169" s="2">
        <f>VLOOKUP(L169,'scoring schema 2'!$E$18:$F$29,2,FALSE)</f>
        <v>6</v>
      </c>
      <c r="N169" s="3" t="s">
        <v>202</v>
      </c>
      <c r="O169" s="2">
        <f>VLOOKUP(N169,'scoring schema 2'!$E$8:$F$13,2, FALSE)</f>
        <v>3</v>
      </c>
      <c r="P169" s="3">
        <v>5</v>
      </c>
      <c r="Q169" s="3">
        <v>1.9500000000000002</v>
      </c>
      <c r="R169" s="3">
        <v>4.25</v>
      </c>
      <c r="S169" s="3">
        <v>8.2875000000000014</v>
      </c>
      <c r="T169" s="3">
        <v>1</v>
      </c>
      <c r="U169" s="3">
        <v>0</v>
      </c>
      <c r="V169" s="3">
        <v>7.8000000000000007</v>
      </c>
      <c r="W169" s="3">
        <v>1.7000000000000002</v>
      </c>
      <c r="X169" s="3">
        <v>13.260000000000003</v>
      </c>
      <c r="Y169" s="3">
        <v>5.4600000000000009</v>
      </c>
      <c r="Z169" s="3">
        <v>2.72</v>
      </c>
      <c r="AA169" s="3">
        <v>14.851200000000004</v>
      </c>
      <c r="AB169" s="3">
        <v>7565348</v>
      </c>
      <c r="AC169" s="3" t="s">
        <v>2927</v>
      </c>
      <c r="AD169" s="6">
        <v>39890</v>
      </c>
      <c r="AE169" s="3" t="s">
        <v>760</v>
      </c>
      <c r="AF169" s="3" t="s">
        <v>761</v>
      </c>
      <c r="AG169" s="3" t="s">
        <v>762</v>
      </c>
      <c r="AH169" s="3" t="s">
        <v>768</v>
      </c>
      <c r="AI169" s="3">
        <v>1.5</v>
      </c>
      <c r="AJ169" s="3">
        <v>0</v>
      </c>
      <c r="AK169" s="3">
        <v>0</v>
      </c>
      <c r="AL169" s="3">
        <v>0</v>
      </c>
      <c r="AM169" s="3">
        <v>18</v>
      </c>
      <c r="AN169" s="3">
        <v>0</v>
      </c>
      <c r="AO169" s="3" t="s">
        <v>762</v>
      </c>
      <c r="AP169" s="3" t="s">
        <v>763</v>
      </c>
      <c r="AQ169" s="3" t="s">
        <v>769</v>
      </c>
      <c r="AR169" s="3" t="s">
        <v>2928</v>
      </c>
      <c r="AS169" s="3">
        <v>5.2</v>
      </c>
      <c r="AT169" s="3">
        <v>681.8</v>
      </c>
      <c r="AU169" s="3">
        <v>687</v>
      </c>
      <c r="AV169" s="3" t="s">
        <v>765</v>
      </c>
      <c r="AW169" s="3" t="s">
        <v>2929</v>
      </c>
      <c r="AX169" s="3">
        <v>1.8</v>
      </c>
      <c r="AY169" s="3">
        <v>669.2</v>
      </c>
      <c r="AZ169" s="3">
        <v>671</v>
      </c>
      <c r="BA169" s="3" t="s">
        <v>765</v>
      </c>
      <c r="BB169" s="3">
        <v>9.0886960000000003E-2</v>
      </c>
      <c r="BC169" s="3">
        <v>1</v>
      </c>
      <c r="BD169" s="7">
        <v>32007</v>
      </c>
      <c r="BE169" s="18">
        <f t="shared" si="5"/>
        <v>32.185261236595935</v>
      </c>
      <c r="BF169" s="3" t="s">
        <v>767</v>
      </c>
      <c r="BG169" s="7">
        <v>44343</v>
      </c>
      <c r="BH169" s="3">
        <v>138.63375109496519</v>
      </c>
      <c r="BI169" t="str">
        <f>VLOOKUP($A169,'[1]SW_Pipes 1222_soil.shp'!$AE$2:$AR$1223,10,FALSE)</f>
        <v>113659</v>
      </c>
      <c r="BJ169" t="str">
        <f>VLOOKUP($A169,'[1]SW_Pipes 1222_soil.shp'!$AE$2:$AR$1223,11,FALSE)</f>
        <v>CeD2</v>
      </c>
      <c r="BK169" t="str">
        <f>VLOOKUP($A169,'[1]SW_Pipes 1222_soil.shp'!$AE$2:$AR$1223,12,FALSE)</f>
        <v>Cecil sandy clay loam, 8 to 15 percent slopes, eroded</v>
      </c>
      <c r="BL169" t="str">
        <f>VLOOKUP($A169,'[1]SW_Pipes 1222_soil.shp'!$AE$2:$AR$1223,13,FALSE)</f>
        <v>B</v>
      </c>
      <c r="BM169">
        <f>VLOOKUP($A169,'[1]SW_Pipes 1222_soil.shp'!$AE$2:$AR$1223,14,FALSE)</f>
        <v>1</v>
      </c>
      <c r="BN169">
        <f>VLOOKUP(A169,[2]SW_Pipes1222_prec!$AE$2:$AO$1223, 11, FALSE)</f>
        <v>3.73</v>
      </c>
    </row>
    <row r="170" spans="1:66" x14ac:dyDescent="0.25">
      <c r="A170" s="2">
        <v>47015</v>
      </c>
      <c r="B170" s="2">
        <v>13391</v>
      </c>
      <c r="C170" s="2" t="s">
        <v>266</v>
      </c>
      <c r="D170" s="2" t="s">
        <v>21</v>
      </c>
      <c r="E170" s="2" t="s">
        <v>29</v>
      </c>
      <c r="F170" s="6">
        <f>VLOOKUP(A170&amp;B170,'input_raw cmsws'!$C$2:$D$1602,2,FALSE)</f>
        <v>43923.666666666664</v>
      </c>
      <c r="G170" s="2">
        <v>4.5</v>
      </c>
      <c r="H170" s="2"/>
      <c r="I170" s="2">
        <v>0</v>
      </c>
      <c r="J170" s="2"/>
      <c r="K170" s="3" t="s">
        <v>22</v>
      </c>
      <c r="L170" s="2"/>
      <c r="M170" s="2">
        <f>VLOOKUP(L170,'scoring schema 2'!$E$18:$F$29,2,FALSE)</f>
        <v>0</v>
      </c>
      <c r="N170" s="2"/>
      <c r="O170" s="2">
        <f>VLOOKUP(N170,'scoring schema 2'!$E$8:$F$13,2, FALSE)</f>
        <v>2</v>
      </c>
      <c r="P170" s="2">
        <v>0</v>
      </c>
      <c r="Q170" s="2">
        <v>1.3</v>
      </c>
      <c r="R170" s="2">
        <v>1.4</v>
      </c>
      <c r="S170" s="2">
        <v>1.8199999999999998</v>
      </c>
      <c r="T170" s="2">
        <v>1</v>
      </c>
      <c r="U170" s="2">
        <v>0</v>
      </c>
      <c r="V170" s="2">
        <v>2.2000000000000002</v>
      </c>
      <c r="W170" s="2">
        <v>4.0999999999999996</v>
      </c>
      <c r="X170" s="2">
        <v>9.02</v>
      </c>
      <c r="Y170" s="2">
        <v>1.84</v>
      </c>
      <c r="Z170" s="2">
        <v>3.0199999999999996</v>
      </c>
      <c r="AA170" s="2">
        <v>5.5567999999999991</v>
      </c>
      <c r="AB170" s="2">
        <v>7724742</v>
      </c>
      <c r="AC170" s="2" t="s">
        <v>1541</v>
      </c>
      <c r="AD170" s="6">
        <v>39891</v>
      </c>
      <c r="AE170" s="2" t="s">
        <v>760</v>
      </c>
      <c r="AF170" s="2" t="s">
        <v>761</v>
      </c>
      <c r="AG170" s="2" t="s">
        <v>762</v>
      </c>
      <c r="AH170" s="2" t="s">
        <v>768</v>
      </c>
      <c r="AI170" s="2">
        <v>3</v>
      </c>
      <c r="AJ170" s="2">
        <v>0</v>
      </c>
      <c r="AK170" s="2">
        <v>0</v>
      </c>
      <c r="AL170" s="2">
        <v>0</v>
      </c>
      <c r="AM170" s="2">
        <v>36</v>
      </c>
      <c r="AN170" s="2">
        <v>0</v>
      </c>
      <c r="AO170" s="2" t="s">
        <v>762</v>
      </c>
      <c r="AP170" s="2" t="s">
        <v>902</v>
      </c>
      <c r="AQ170" s="2" t="s">
        <v>905</v>
      </c>
      <c r="AR170" s="2" t="s">
        <v>1542</v>
      </c>
      <c r="AS170" s="2">
        <v>6.2</v>
      </c>
      <c r="AT170" s="2">
        <v>688.36</v>
      </c>
      <c r="AU170" s="2">
        <v>694.56</v>
      </c>
      <c r="AV170" s="2" t="s">
        <v>765</v>
      </c>
      <c r="AW170" s="2" t="s">
        <v>1543</v>
      </c>
      <c r="AX170" s="2">
        <v>4.7</v>
      </c>
      <c r="AY170" s="2">
        <v>687.48</v>
      </c>
      <c r="AZ170" s="2">
        <v>692.18</v>
      </c>
      <c r="BA170" s="2" t="s">
        <v>765</v>
      </c>
      <c r="BB170" s="2">
        <v>2.006782E-2</v>
      </c>
      <c r="BC170" s="2">
        <v>1</v>
      </c>
      <c r="BD170" s="6">
        <v>38650</v>
      </c>
      <c r="BE170" s="18">
        <f t="shared" si="5"/>
        <v>14.438512434405652</v>
      </c>
      <c r="BF170" s="2" t="s">
        <v>767</v>
      </c>
      <c r="BG170" s="6">
        <v>43185</v>
      </c>
      <c r="BH170" s="2">
        <v>43.851476193932051</v>
      </c>
      <c r="BI170" t="str">
        <f>VLOOKUP($A170,'[1]SW_Pipes 1222_soil.shp'!$AE$2:$AR$1223,10,FALSE)</f>
        <v>113660</v>
      </c>
      <c r="BJ170" t="str">
        <f>VLOOKUP($A170,'[1]SW_Pipes 1222_soil.shp'!$AE$2:$AR$1223,11,FALSE)</f>
        <v>CuB</v>
      </c>
      <c r="BK170" t="str">
        <f>VLOOKUP($A170,'[1]SW_Pipes 1222_soil.shp'!$AE$2:$AR$1223,12,FALSE)</f>
        <v>Cecil-Urban land complex, 2 to 8 percent slopes</v>
      </c>
      <c r="BL170" t="str">
        <f>VLOOKUP($A170,'[1]SW_Pipes 1222_soil.shp'!$AE$2:$AR$1223,13,FALSE)</f>
        <v>B</v>
      </c>
      <c r="BM170">
        <f>VLOOKUP($A170,'[1]SW_Pipes 1222_soil.shp'!$AE$2:$AR$1223,14,FALSE)</f>
        <v>1</v>
      </c>
      <c r="BN170">
        <f>VLOOKUP(A170,[2]SW_Pipes1222_prec!$AE$2:$AO$1223, 11, FALSE)</f>
        <v>3.694</v>
      </c>
    </row>
    <row r="171" spans="1:66" x14ac:dyDescent="0.25">
      <c r="A171" s="2">
        <v>47048</v>
      </c>
      <c r="B171" s="2">
        <v>11053</v>
      </c>
      <c r="C171" s="2" t="s">
        <v>315</v>
      </c>
      <c r="D171" s="2" t="s">
        <v>21</v>
      </c>
      <c r="E171" s="2" t="s">
        <v>29</v>
      </c>
      <c r="F171" s="6">
        <f>VLOOKUP(A171&amp;B171,'input_raw cmsws'!$C$2:$D$1602,2,FALSE)</f>
        <v>43412.666666666664</v>
      </c>
      <c r="G171" s="2">
        <v>9.3000000000000007</v>
      </c>
      <c r="H171" s="2" t="s">
        <v>23</v>
      </c>
      <c r="I171" s="2">
        <f>VLOOKUP(H171,'scoring schema'!$D$4:$E$9,2,FALSE)</f>
        <v>0</v>
      </c>
      <c r="J171" s="2" t="s">
        <v>22</v>
      </c>
      <c r="K171" s="2" t="s">
        <v>22</v>
      </c>
      <c r="L171" s="2" t="s">
        <v>30</v>
      </c>
      <c r="M171" s="2">
        <f>VLOOKUP(L171,'scoring schema 2'!$E$18:$F$29,2,FALSE)</f>
        <v>6</v>
      </c>
      <c r="N171" s="2" t="s">
        <v>33</v>
      </c>
      <c r="O171" s="2">
        <f>VLOOKUP(N171,'scoring schema 2'!$E$8:$F$13,2, FALSE)</f>
        <v>0</v>
      </c>
      <c r="P171" s="2">
        <v>10</v>
      </c>
      <c r="Q171" s="2">
        <v>0</v>
      </c>
      <c r="R171" s="2">
        <v>6.6000000000000005</v>
      </c>
      <c r="S171" s="2">
        <v>0</v>
      </c>
      <c r="T171" s="2">
        <v>1</v>
      </c>
      <c r="U171" s="2">
        <v>10</v>
      </c>
      <c r="V171" s="2">
        <v>6.8000000000000007</v>
      </c>
      <c r="W171" s="2">
        <v>6.6000000000000005</v>
      </c>
      <c r="X171" s="2">
        <v>44.88000000000001</v>
      </c>
      <c r="Y171" s="2">
        <v>4.08</v>
      </c>
      <c r="Z171" s="2">
        <v>6.6000000000000005</v>
      </c>
      <c r="AA171" s="2">
        <v>26.928000000000004</v>
      </c>
      <c r="AB171" s="2">
        <v>7554042</v>
      </c>
      <c r="AC171" s="2" t="s">
        <v>3710</v>
      </c>
      <c r="AD171" s="6">
        <v>39892</v>
      </c>
      <c r="AE171" s="2" t="s">
        <v>760</v>
      </c>
      <c r="AF171" s="2" t="s">
        <v>761</v>
      </c>
      <c r="AG171" s="2" t="s">
        <v>762</v>
      </c>
      <c r="AH171" s="2" t="s">
        <v>768</v>
      </c>
      <c r="AI171" s="2">
        <v>4.5</v>
      </c>
      <c r="AJ171" s="2">
        <v>0</v>
      </c>
      <c r="AK171" s="2">
        <v>0</v>
      </c>
      <c r="AL171" s="2">
        <v>0</v>
      </c>
      <c r="AM171" s="2">
        <v>54</v>
      </c>
      <c r="AN171" s="2">
        <v>0</v>
      </c>
      <c r="AO171" s="2" t="s">
        <v>762</v>
      </c>
      <c r="AP171" s="2" t="s">
        <v>778</v>
      </c>
      <c r="AQ171" s="2" t="s">
        <v>781</v>
      </c>
      <c r="AR171" s="2" t="s">
        <v>3711</v>
      </c>
      <c r="AS171" s="2">
        <v>6.8</v>
      </c>
      <c r="AT171" s="2">
        <v>686.2</v>
      </c>
      <c r="AU171" s="2">
        <v>693</v>
      </c>
      <c r="AV171" s="2" t="s">
        <v>765</v>
      </c>
      <c r="AW171" s="2" t="s">
        <v>3712</v>
      </c>
      <c r="AX171" s="2">
        <v>12</v>
      </c>
      <c r="AY171" s="2">
        <v>683</v>
      </c>
      <c r="AZ171" s="2">
        <v>695</v>
      </c>
      <c r="BA171" s="2" t="s">
        <v>765</v>
      </c>
      <c r="BB171" s="2">
        <v>1.453491E-2</v>
      </c>
      <c r="BC171" s="2">
        <v>1</v>
      </c>
      <c r="BD171" s="6">
        <v>30690</v>
      </c>
      <c r="BE171" s="18">
        <f t="shared" si="5"/>
        <v>34.832762947752677</v>
      </c>
      <c r="BF171" s="2" t="s">
        <v>767</v>
      </c>
      <c r="BG171" s="6">
        <v>44243</v>
      </c>
      <c r="BH171" s="2">
        <v>220.15963638824661</v>
      </c>
      <c r="BI171" t="str">
        <f>VLOOKUP($A171,'[1]SW_Pipes 1222_soil.shp'!$AE$2:$AR$1223,10,FALSE)</f>
        <v>113659</v>
      </c>
      <c r="BJ171" t="str">
        <f>VLOOKUP($A171,'[1]SW_Pipes 1222_soil.shp'!$AE$2:$AR$1223,11,FALSE)</f>
        <v>CeD2</v>
      </c>
      <c r="BK171" t="str">
        <f>VLOOKUP($A171,'[1]SW_Pipes 1222_soil.shp'!$AE$2:$AR$1223,12,FALSE)</f>
        <v>Cecil sandy clay loam, 8 to 15 percent slopes, eroded</v>
      </c>
      <c r="BL171" t="str">
        <f>VLOOKUP($A171,'[1]SW_Pipes 1222_soil.shp'!$AE$2:$AR$1223,13,FALSE)</f>
        <v>B</v>
      </c>
      <c r="BM171">
        <f>VLOOKUP($A171,'[1]SW_Pipes 1222_soil.shp'!$AE$2:$AR$1223,14,FALSE)</f>
        <v>1</v>
      </c>
      <c r="BN171">
        <f>VLOOKUP(A171,[2]SW_Pipes1222_prec!$AE$2:$AO$1223, 11, FALSE)</f>
        <v>3.7919999999999998</v>
      </c>
    </row>
    <row r="172" spans="1:66" x14ac:dyDescent="0.25">
      <c r="A172" s="3">
        <v>47170</v>
      </c>
      <c r="B172" s="3">
        <v>18752</v>
      </c>
      <c r="C172" s="3" t="s">
        <v>682</v>
      </c>
      <c r="D172" s="3" t="s">
        <v>26</v>
      </c>
      <c r="E172" s="3" t="s">
        <v>29</v>
      </c>
      <c r="F172" s="6">
        <f>VLOOKUP(A172&amp;B172,'input_raw cmsws'!$C$2:$D$1602,2,FALSE)</f>
        <v>43950.666666666664</v>
      </c>
      <c r="G172" s="3">
        <v>9</v>
      </c>
      <c r="H172" s="3" t="s">
        <v>23</v>
      </c>
      <c r="I172" s="2">
        <f>VLOOKUP(H172,'scoring schema'!$D$4:$E$9,2,FALSE)</f>
        <v>0</v>
      </c>
      <c r="J172" s="3" t="s">
        <v>22</v>
      </c>
      <c r="K172" s="3" t="s">
        <v>22</v>
      </c>
      <c r="L172" s="3"/>
      <c r="M172" s="2">
        <f>VLOOKUP(L172,'scoring schema 2'!$E$18:$F$29,2,FALSE)</f>
        <v>0</v>
      </c>
      <c r="N172" s="3"/>
      <c r="O172" s="2">
        <f>VLOOKUP(N172,'scoring schema 2'!$E$8:$F$13,2, FALSE)</f>
        <v>2</v>
      </c>
      <c r="P172" s="3">
        <v>10</v>
      </c>
      <c r="Q172" s="3">
        <v>1.3</v>
      </c>
      <c r="R172" s="3">
        <v>3.9000000000000004</v>
      </c>
      <c r="S172" s="3">
        <v>5.07</v>
      </c>
      <c r="T172" s="3">
        <v>1</v>
      </c>
      <c r="U172" s="3">
        <v>10</v>
      </c>
      <c r="V172" s="3">
        <v>5.4</v>
      </c>
      <c r="W172" s="3">
        <v>8.4</v>
      </c>
      <c r="X172" s="3">
        <v>45.360000000000007</v>
      </c>
      <c r="Y172" s="3">
        <v>3.7600000000000002</v>
      </c>
      <c r="Z172" s="3">
        <v>6.6000000000000005</v>
      </c>
      <c r="AA172" s="3">
        <v>24.816000000000003</v>
      </c>
      <c r="AB172" s="3">
        <v>7579138</v>
      </c>
      <c r="AC172" s="3" t="s">
        <v>3623</v>
      </c>
      <c r="AD172" s="6">
        <v>39893</v>
      </c>
      <c r="AE172" s="3" t="s">
        <v>760</v>
      </c>
      <c r="AF172" s="3" t="s">
        <v>761</v>
      </c>
      <c r="AG172" s="3" t="s">
        <v>762</v>
      </c>
      <c r="AH172" s="3" t="s">
        <v>768</v>
      </c>
      <c r="AI172" s="3">
        <v>4</v>
      </c>
      <c r="AJ172" s="3">
        <v>0</v>
      </c>
      <c r="AK172" s="3">
        <v>0</v>
      </c>
      <c r="AL172" s="3">
        <v>0</v>
      </c>
      <c r="AM172" s="3">
        <v>48</v>
      </c>
      <c r="AN172" s="3">
        <v>0</v>
      </c>
      <c r="AO172" s="3" t="s">
        <v>762</v>
      </c>
      <c r="AP172" s="3" t="s">
        <v>763</v>
      </c>
      <c r="AQ172" s="3" t="s">
        <v>769</v>
      </c>
      <c r="AR172" s="3" t="s">
        <v>3624</v>
      </c>
      <c r="AS172" s="3">
        <v>4.0999999999999996</v>
      </c>
      <c r="AT172" s="3">
        <v>698.49</v>
      </c>
      <c r="AU172" s="3">
        <v>0</v>
      </c>
      <c r="AV172" s="3" t="s">
        <v>762</v>
      </c>
      <c r="AW172" s="3" t="s">
        <v>3625</v>
      </c>
      <c r="AX172" s="3">
        <v>5.5</v>
      </c>
      <c r="AY172" s="3">
        <v>693.11</v>
      </c>
      <c r="AZ172" s="3">
        <v>0</v>
      </c>
      <c r="BA172" s="3" t="s">
        <v>762</v>
      </c>
      <c r="BB172" s="3">
        <v>2.1316729999999999E-2</v>
      </c>
      <c r="BC172" s="3">
        <v>1</v>
      </c>
      <c r="BD172" s="7">
        <v>39203</v>
      </c>
      <c r="BE172" s="18">
        <f t="shared" si="5"/>
        <v>12.998402920374167</v>
      </c>
      <c r="BF172" s="3" t="s">
        <v>767</v>
      </c>
      <c r="BG172" s="7">
        <v>44243</v>
      </c>
      <c r="BH172" s="3">
        <v>252.38390142428059</v>
      </c>
      <c r="BI172" t="str">
        <f>VLOOKUP($A172,'[1]SW_Pipes 1222_soil.shp'!$AE$2:$AR$1223,10,FALSE)</f>
        <v>113688</v>
      </c>
      <c r="BJ172" t="str">
        <f>VLOOKUP($A172,'[1]SW_Pipes 1222_soil.shp'!$AE$2:$AR$1223,11,FALSE)</f>
        <v>Ur</v>
      </c>
      <c r="BK172" t="str">
        <f>VLOOKUP($A172,'[1]SW_Pipes 1222_soil.shp'!$AE$2:$AR$1223,12,FALSE)</f>
        <v>Urban land</v>
      </c>
      <c r="BL172" t="str">
        <f>VLOOKUP($A172,'[1]SW_Pipes 1222_soil.shp'!$AE$2:$AR$1223,13,FALSE)</f>
        <v>N/A</v>
      </c>
      <c r="BM172">
        <f>VLOOKUP($A172,'[1]SW_Pipes 1222_soil.shp'!$AE$2:$AR$1223,14,FALSE)</f>
        <v>4</v>
      </c>
      <c r="BN172">
        <f>VLOOKUP(A172,[2]SW_Pipes1222_prec!$AE$2:$AO$1223, 11, FALSE)</f>
        <v>3.7829999999999999</v>
      </c>
    </row>
    <row r="173" spans="1:66" x14ac:dyDescent="0.25">
      <c r="A173" s="3">
        <v>47172</v>
      </c>
      <c r="B173" s="3">
        <v>12235</v>
      </c>
      <c r="C173" s="3" t="s">
        <v>160</v>
      </c>
      <c r="D173" s="3" t="s">
        <v>26</v>
      </c>
      <c r="E173" s="3" t="s">
        <v>29</v>
      </c>
      <c r="F173" s="6">
        <f>VLOOKUP(A173&amp;B173,'input_raw cmsws'!$C$2:$D$1602,2,FALSE)</f>
        <v>43826.708333333336</v>
      </c>
      <c r="G173" s="3">
        <v>12</v>
      </c>
      <c r="H173" s="3"/>
      <c r="I173" s="2">
        <v>0</v>
      </c>
      <c r="J173" s="3"/>
      <c r="K173" s="3" t="s">
        <v>22</v>
      </c>
      <c r="L173" s="3"/>
      <c r="M173" s="2">
        <f>VLOOKUP(L173,'scoring schema 2'!$E$18:$F$29,2,FALSE)</f>
        <v>0</v>
      </c>
      <c r="N173" s="3"/>
      <c r="O173" s="2">
        <f>VLOOKUP(N173,'scoring schema 2'!$E$8:$F$13,2, FALSE)</f>
        <v>2</v>
      </c>
      <c r="P173" s="3">
        <v>0</v>
      </c>
      <c r="Q173" s="3">
        <v>1.3</v>
      </c>
      <c r="R173" s="3">
        <v>3</v>
      </c>
      <c r="S173" s="3">
        <v>3.9000000000000004</v>
      </c>
      <c r="T173" s="3">
        <v>1</v>
      </c>
      <c r="U173" s="3">
        <v>0</v>
      </c>
      <c r="V173" s="3">
        <v>2.2000000000000002</v>
      </c>
      <c r="W173" s="3">
        <v>3</v>
      </c>
      <c r="X173" s="3">
        <v>6.6000000000000005</v>
      </c>
      <c r="Y173" s="3">
        <v>1.84</v>
      </c>
      <c r="Z173" s="3">
        <v>3</v>
      </c>
      <c r="AA173" s="3">
        <v>5.5200000000000005</v>
      </c>
      <c r="AB173" s="3">
        <v>7687828</v>
      </c>
      <c r="AC173" s="3" t="s">
        <v>1526</v>
      </c>
      <c r="AD173" s="6">
        <v>39894</v>
      </c>
      <c r="AE173" s="3" t="s">
        <v>760</v>
      </c>
      <c r="AF173" s="3" t="s">
        <v>761</v>
      </c>
      <c r="AG173" s="3" t="s">
        <v>762</v>
      </c>
      <c r="AH173" s="3" t="s">
        <v>768</v>
      </c>
      <c r="AI173" s="3">
        <v>2</v>
      </c>
      <c r="AJ173" s="3">
        <v>0</v>
      </c>
      <c r="AK173" s="3">
        <v>0</v>
      </c>
      <c r="AL173" s="3">
        <v>0</v>
      </c>
      <c r="AM173" s="3">
        <v>24</v>
      </c>
      <c r="AN173" s="3">
        <v>0</v>
      </c>
      <c r="AO173" s="3" t="s">
        <v>762</v>
      </c>
      <c r="AP173" s="3" t="s">
        <v>763</v>
      </c>
      <c r="AQ173" s="3" t="s">
        <v>769</v>
      </c>
      <c r="AR173" s="3" t="s">
        <v>1527</v>
      </c>
      <c r="AS173" s="3">
        <v>4.5</v>
      </c>
      <c r="AT173" s="3">
        <v>669.5</v>
      </c>
      <c r="AU173" s="3">
        <v>674</v>
      </c>
      <c r="AV173" s="3" t="s">
        <v>765</v>
      </c>
      <c r="AW173" s="3" t="s">
        <v>1528</v>
      </c>
      <c r="AX173" s="3">
        <v>4.5</v>
      </c>
      <c r="AY173" s="3">
        <v>667.5</v>
      </c>
      <c r="AZ173" s="3">
        <v>672</v>
      </c>
      <c r="BA173" s="3" t="s">
        <v>765</v>
      </c>
      <c r="BB173" s="3">
        <v>2.9078050000000001E-2</v>
      </c>
      <c r="BC173" s="3">
        <v>1</v>
      </c>
      <c r="BD173" s="7">
        <v>36622</v>
      </c>
      <c r="BE173" s="18">
        <f t="shared" si="5"/>
        <v>19.725416381473885</v>
      </c>
      <c r="BF173" s="3" t="s">
        <v>767</v>
      </c>
      <c r="BG173" s="7">
        <v>44243</v>
      </c>
      <c r="BH173" s="3">
        <v>68.78041030984545</v>
      </c>
      <c r="BI173" t="str">
        <f>VLOOKUP($A173,'[1]SW_Pipes 1222_soil.shp'!$AE$2:$AR$1223,10,FALSE)</f>
        <v>113658</v>
      </c>
      <c r="BJ173" t="str">
        <f>VLOOKUP($A173,'[1]SW_Pipes 1222_soil.shp'!$AE$2:$AR$1223,11,FALSE)</f>
        <v>CeB2</v>
      </c>
      <c r="BK173" t="str">
        <f>VLOOKUP($A173,'[1]SW_Pipes 1222_soil.shp'!$AE$2:$AR$1223,12,FALSE)</f>
        <v>Cecil sandy clay loam, 2 to 8 percent slopes, eroded</v>
      </c>
      <c r="BL173" t="str">
        <f>VLOOKUP($A173,'[1]SW_Pipes 1222_soil.shp'!$AE$2:$AR$1223,13,FALSE)</f>
        <v>B</v>
      </c>
      <c r="BM173">
        <f>VLOOKUP($A173,'[1]SW_Pipes 1222_soil.shp'!$AE$2:$AR$1223,14,FALSE)</f>
        <v>1</v>
      </c>
      <c r="BN173">
        <f>VLOOKUP(A173,[2]SW_Pipes1222_prec!$AE$2:$AO$1223, 11, FALSE)</f>
        <v>3.7810000000000001</v>
      </c>
    </row>
    <row r="174" spans="1:66" x14ac:dyDescent="0.25">
      <c r="A174" s="2">
        <v>47249</v>
      </c>
      <c r="B174" s="2">
        <v>12001</v>
      </c>
      <c r="C174" s="2" t="s">
        <v>50</v>
      </c>
      <c r="D174" s="2" t="s">
        <v>21</v>
      </c>
      <c r="E174" s="2" t="s">
        <v>29</v>
      </c>
      <c r="F174" s="6">
        <f>VLOOKUP(A174&amp;B174,'input_raw cmsws'!$C$2:$D$1602,2,FALSE)</f>
        <v>43789.708333333336</v>
      </c>
      <c r="G174" s="2">
        <v>2</v>
      </c>
      <c r="H174" s="2" t="s">
        <v>28</v>
      </c>
      <c r="I174" s="2">
        <f>VLOOKUP(H174,'scoring schema'!$D$4:$E$9,2,FALSE)</f>
        <v>5</v>
      </c>
      <c r="J174" s="2" t="s">
        <v>29</v>
      </c>
      <c r="K174" s="2" t="s">
        <v>29</v>
      </c>
      <c r="L174" s="2" t="s">
        <v>145</v>
      </c>
      <c r="M174" s="2">
        <f>VLOOKUP(L174,'scoring schema 2'!$E$18:$F$29,2,FALSE)</f>
        <v>10</v>
      </c>
      <c r="N174" s="2" t="s">
        <v>33</v>
      </c>
      <c r="O174" s="2">
        <f>VLOOKUP(N174,'scoring schema 2'!$E$8:$F$13,2, FALSE)</f>
        <v>0</v>
      </c>
      <c r="P174" s="2">
        <v>10</v>
      </c>
      <c r="Q174" s="2">
        <v>3.5</v>
      </c>
      <c r="R174" s="2">
        <v>6.8</v>
      </c>
      <c r="S174" s="2">
        <v>23.8</v>
      </c>
      <c r="T174" s="2">
        <v>1</v>
      </c>
      <c r="U174" s="2">
        <v>10</v>
      </c>
      <c r="V174" s="2">
        <v>1.4000000000000001</v>
      </c>
      <c r="W174" s="2">
        <v>3.2</v>
      </c>
      <c r="X174" s="2">
        <v>4.4800000000000004</v>
      </c>
      <c r="Y174" s="2">
        <v>2.2400000000000002</v>
      </c>
      <c r="Z174" s="2">
        <v>4.6400000000000006</v>
      </c>
      <c r="AA174" s="2">
        <v>10.393600000000003</v>
      </c>
      <c r="AB174" s="2">
        <v>7599901</v>
      </c>
      <c r="AC174" s="2" t="s">
        <v>2354</v>
      </c>
      <c r="AD174" s="6">
        <v>39895</v>
      </c>
      <c r="AE174" s="2" t="s">
        <v>760</v>
      </c>
      <c r="AF174" s="2" t="s">
        <v>761</v>
      </c>
      <c r="AG174" s="2" t="s">
        <v>762</v>
      </c>
      <c r="AH174" s="2" t="s">
        <v>768</v>
      </c>
      <c r="AI174" s="2">
        <v>1.25</v>
      </c>
      <c r="AJ174" s="2">
        <v>0</v>
      </c>
      <c r="AK174" s="2">
        <v>0</v>
      </c>
      <c r="AL174" s="2">
        <v>0</v>
      </c>
      <c r="AM174" s="2">
        <v>15</v>
      </c>
      <c r="AN174" s="2">
        <v>0</v>
      </c>
      <c r="AO174" s="2" t="s">
        <v>762</v>
      </c>
      <c r="AP174" s="2" t="s">
        <v>763</v>
      </c>
      <c r="AQ174" s="2" t="s">
        <v>769</v>
      </c>
      <c r="AR174" s="2" t="s">
        <v>2216</v>
      </c>
      <c r="AS174" s="2">
        <v>2.2000000000000002</v>
      </c>
      <c r="AT174" s="2">
        <v>723.8</v>
      </c>
      <c r="AU174" s="2">
        <v>726</v>
      </c>
      <c r="AV174" s="2" t="s">
        <v>986</v>
      </c>
      <c r="AW174" s="2" t="s">
        <v>2355</v>
      </c>
      <c r="AX174" s="2">
        <v>1.5</v>
      </c>
      <c r="AY174" s="2">
        <v>723.5</v>
      </c>
      <c r="AZ174" s="2">
        <v>725</v>
      </c>
      <c r="BA174" s="2" t="s">
        <v>765</v>
      </c>
      <c r="BB174" s="2">
        <v>2.0736810000000001E-2</v>
      </c>
      <c r="BC174" s="2">
        <v>1</v>
      </c>
      <c r="BD174" s="6">
        <v>29402</v>
      </c>
      <c r="BE174" s="18">
        <f t="shared" si="5"/>
        <v>39.391398585443767</v>
      </c>
      <c r="BF174" s="2" t="s">
        <v>767</v>
      </c>
      <c r="BG174" s="6">
        <v>43276</v>
      </c>
      <c r="BH174" s="2">
        <v>14.46703011878571</v>
      </c>
      <c r="BI174" t="str">
        <f>VLOOKUP($A174,'[1]SW_Pipes 1222_soil.shp'!$AE$2:$AR$1223,10,FALSE)</f>
        <v>113681</v>
      </c>
      <c r="BJ174" t="str">
        <f>VLOOKUP($A174,'[1]SW_Pipes 1222_soil.shp'!$AE$2:$AR$1223,11,FALSE)</f>
        <v>MkB</v>
      </c>
      <c r="BK174" t="str">
        <f>VLOOKUP($A174,'[1]SW_Pipes 1222_soil.shp'!$AE$2:$AR$1223,12,FALSE)</f>
        <v>Mecklenburg-Urban land complex, 2 to 8 percent slopes</v>
      </c>
      <c r="BL174" t="str">
        <f>VLOOKUP($A174,'[1]SW_Pipes 1222_soil.shp'!$AE$2:$AR$1223,13,FALSE)</f>
        <v>C</v>
      </c>
      <c r="BM174">
        <f>VLOOKUP($A174,'[1]SW_Pipes 1222_soil.shp'!$AE$2:$AR$1223,14,FALSE)</f>
        <v>2</v>
      </c>
      <c r="BN174">
        <f>VLOOKUP(A174,[2]SW_Pipes1222_prec!$AE$2:$AO$1223, 11, FALSE)</f>
        <v>3.76</v>
      </c>
    </row>
    <row r="175" spans="1:66" x14ac:dyDescent="0.25">
      <c r="A175" s="3">
        <v>47249</v>
      </c>
      <c r="B175" s="3">
        <v>20768</v>
      </c>
      <c r="C175" s="3" t="s">
        <v>50</v>
      </c>
      <c r="D175" s="3" t="s">
        <v>21</v>
      </c>
      <c r="E175" s="3" t="s">
        <v>29</v>
      </c>
      <c r="F175" s="6">
        <f>VLOOKUP(A175&amp;B175,'input_raw cmsws'!$C$2:$D$1602,2,FALSE)</f>
        <v>44166.708333333336</v>
      </c>
      <c r="G175" s="3">
        <v>2</v>
      </c>
      <c r="H175" s="3" t="s">
        <v>23</v>
      </c>
      <c r="I175" s="2">
        <f>VLOOKUP(H175,'scoring schema'!$D$4:$E$9,2,FALSE)</f>
        <v>0</v>
      </c>
      <c r="J175" s="3" t="s">
        <v>22</v>
      </c>
      <c r="K175" s="3" t="s">
        <v>22</v>
      </c>
      <c r="L175" s="3"/>
      <c r="M175" s="2">
        <f>VLOOKUP(L175,'scoring schema 2'!$E$18:$F$29,2,FALSE)</f>
        <v>0</v>
      </c>
      <c r="N175" s="3" t="s">
        <v>33</v>
      </c>
      <c r="O175" s="2">
        <f>VLOOKUP(N175,'scoring schema 2'!$E$8:$F$13,2, FALSE)</f>
        <v>0</v>
      </c>
      <c r="P175" s="3">
        <v>10</v>
      </c>
      <c r="Q175" s="3">
        <v>0</v>
      </c>
      <c r="R175" s="3">
        <v>2.2999999999999998</v>
      </c>
      <c r="S175" s="3">
        <v>0</v>
      </c>
      <c r="T175" s="3">
        <v>1</v>
      </c>
      <c r="U175" s="3">
        <v>10</v>
      </c>
      <c r="V175" s="3">
        <v>4.5999999999999996</v>
      </c>
      <c r="W175" s="3">
        <v>5</v>
      </c>
      <c r="X175" s="3">
        <v>23</v>
      </c>
      <c r="Y175" s="3">
        <v>2.76</v>
      </c>
      <c r="Z175" s="3">
        <v>3.92</v>
      </c>
      <c r="AA175" s="3">
        <v>10.819199999999999</v>
      </c>
      <c r="AB175" s="3">
        <v>7599901</v>
      </c>
      <c r="AC175" s="3" t="s">
        <v>2354</v>
      </c>
      <c r="AD175" s="6">
        <v>39896</v>
      </c>
      <c r="AE175" s="3" t="s">
        <v>760</v>
      </c>
      <c r="AF175" s="3" t="s">
        <v>761</v>
      </c>
      <c r="AG175" s="3" t="s">
        <v>762</v>
      </c>
      <c r="AH175" s="3" t="s">
        <v>768</v>
      </c>
      <c r="AI175" s="3">
        <v>1.25</v>
      </c>
      <c r="AJ175" s="3">
        <v>0</v>
      </c>
      <c r="AK175" s="3">
        <v>0</v>
      </c>
      <c r="AL175" s="3">
        <v>0</v>
      </c>
      <c r="AM175" s="3">
        <v>15</v>
      </c>
      <c r="AN175" s="3">
        <v>0</v>
      </c>
      <c r="AO175" s="3" t="s">
        <v>762</v>
      </c>
      <c r="AP175" s="3" t="s">
        <v>763</v>
      </c>
      <c r="AQ175" s="3" t="s">
        <v>769</v>
      </c>
      <c r="AR175" s="3" t="s">
        <v>2216</v>
      </c>
      <c r="AS175" s="3">
        <v>2.2000000000000002</v>
      </c>
      <c r="AT175" s="3">
        <v>723.8</v>
      </c>
      <c r="AU175" s="3">
        <v>726</v>
      </c>
      <c r="AV175" s="3" t="s">
        <v>986</v>
      </c>
      <c r="AW175" s="3" t="s">
        <v>2355</v>
      </c>
      <c r="AX175" s="3">
        <v>1.5</v>
      </c>
      <c r="AY175" s="3">
        <v>723.5</v>
      </c>
      <c r="AZ175" s="3">
        <v>725</v>
      </c>
      <c r="BA175" s="3" t="s">
        <v>765</v>
      </c>
      <c r="BB175" s="3">
        <v>2.0736810000000001E-2</v>
      </c>
      <c r="BC175" s="3">
        <v>1</v>
      </c>
      <c r="BD175" s="7">
        <v>29402</v>
      </c>
      <c r="BE175" s="18">
        <f t="shared" si="5"/>
        <v>40.423568332192566</v>
      </c>
      <c r="BF175" s="3" t="s">
        <v>767</v>
      </c>
      <c r="BG175" s="7">
        <v>43276</v>
      </c>
      <c r="BH175" s="3">
        <v>14.46703011878571</v>
      </c>
      <c r="BI175" t="str">
        <f>VLOOKUP($A175,'[1]SW_Pipes 1222_soil.shp'!$AE$2:$AR$1223,10,FALSE)</f>
        <v>113681</v>
      </c>
      <c r="BJ175" t="str">
        <f>VLOOKUP($A175,'[1]SW_Pipes 1222_soil.shp'!$AE$2:$AR$1223,11,FALSE)</f>
        <v>MkB</v>
      </c>
      <c r="BK175" t="str">
        <f>VLOOKUP($A175,'[1]SW_Pipes 1222_soil.shp'!$AE$2:$AR$1223,12,FALSE)</f>
        <v>Mecklenburg-Urban land complex, 2 to 8 percent slopes</v>
      </c>
      <c r="BL175" t="str">
        <f>VLOOKUP($A175,'[1]SW_Pipes 1222_soil.shp'!$AE$2:$AR$1223,13,FALSE)</f>
        <v>C</v>
      </c>
      <c r="BM175">
        <f>VLOOKUP($A175,'[1]SW_Pipes 1222_soil.shp'!$AE$2:$AR$1223,14,FALSE)</f>
        <v>2</v>
      </c>
      <c r="BN175">
        <f>VLOOKUP(A175,[2]SW_Pipes1222_prec!$AE$2:$AO$1223, 11, FALSE)</f>
        <v>3.76</v>
      </c>
    </row>
    <row r="176" spans="1:66" x14ac:dyDescent="0.25">
      <c r="A176" s="3">
        <v>47297</v>
      </c>
      <c r="B176" s="3">
        <v>24111</v>
      </c>
      <c r="C176" s="3" t="s">
        <v>395</v>
      </c>
      <c r="D176" s="3" t="s">
        <v>80</v>
      </c>
      <c r="E176" s="3" t="s">
        <v>29</v>
      </c>
      <c r="F176" s="6">
        <f>VLOOKUP(A176&amp;B176,'input_raw cmsws'!$C$2:$D$1602,2,FALSE)</f>
        <v>44452.666666666664</v>
      </c>
      <c r="G176" s="3">
        <v>1</v>
      </c>
      <c r="H176" s="3" t="s">
        <v>31</v>
      </c>
      <c r="I176" s="2">
        <f>VLOOKUP(H176,'scoring schema'!$D$4:$E$9,2,FALSE)</f>
        <v>7</v>
      </c>
      <c r="J176" s="3" t="s">
        <v>29</v>
      </c>
      <c r="K176" s="3" t="s">
        <v>29</v>
      </c>
      <c r="L176" s="3" t="s">
        <v>115</v>
      </c>
      <c r="M176" s="2">
        <f>VLOOKUP(L176,'scoring schema 2'!$E$18:$F$29,2,FALSE)</f>
        <v>8</v>
      </c>
      <c r="N176" s="3" t="s">
        <v>40</v>
      </c>
      <c r="O176" s="2">
        <f>VLOOKUP(N176,'scoring schema 2'!$E$8:$F$13,2, FALSE)</f>
        <v>8</v>
      </c>
      <c r="P176" s="3">
        <v>10</v>
      </c>
      <c r="Q176" s="3">
        <v>8.6999999999999993</v>
      </c>
      <c r="R176" s="3">
        <v>6.5</v>
      </c>
      <c r="S176" s="3">
        <v>56.55</v>
      </c>
      <c r="T176" s="3">
        <v>1</v>
      </c>
      <c r="U176" s="3">
        <v>0</v>
      </c>
      <c r="V176" s="3">
        <v>1.8</v>
      </c>
      <c r="W176" s="3">
        <v>1.4</v>
      </c>
      <c r="X176" s="3">
        <v>2.52</v>
      </c>
      <c r="Y176" s="3">
        <v>4.5600000000000005</v>
      </c>
      <c r="Z176" s="3">
        <v>3.44</v>
      </c>
      <c r="AA176" s="3">
        <v>15.686400000000001</v>
      </c>
      <c r="AB176" s="3">
        <v>7560905</v>
      </c>
      <c r="AC176" s="3" t="s">
        <v>2981</v>
      </c>
      <c r="AD176" s="6">
        <v>39897</v>
      </c>
      <c r="AE176" s="3" t="s">
        <v>760</v>
      </c>
      <c r="AF176" s="3" t="s">
        <v>761</v>
      </c>
      <c r="AG176" s="3" t="s">
        <v>762</v>
      </c>
      <c r="AH176" s="3" t="s">
        <v>768</v>
      </c>
      <c r="AI176" s="3">
        <v>4</v>
      </c>
      <c r="AJ176" s="3">
        <v>0</v>
      </c>
      <c r="AK176" s="3">
        <v>0</v>
      </c>
      <c r="AL176" s="3">
        <v>0</v>
      </c>
      <c r="AM176" s="3">
        <v>48</v>
      </c>
      <c r="AN176" s="3">
        <v>0</v>
      </c>
      <c r="AO176" s="3" t="s">
        <v>762</v>
      </c>
      <c r="AP176" s="3" t="s">
        <v>763</v>
      </c>
      <c r="AQ176" s="3" t="s">
        <v>769</v>
      </c>
      <c r="AR176" s="3" t="s">
        <v>2982</v>
      </c>
      <c r="AS176" s="3">
        <v>8.67</v>
      </c>
      <c r="AT176" s="3">
        <v>721.33</v>
      </c>
      <c r="AU176" s="3">
        <v>730</v>
      </c>
      <c r="AV176" s="3" t="s">
        <v>765</v>
      </c>
      <c r="AW176" s="3" t="s">
        <v>2983</v>
      </c>
      <c r="AX176" s="3">
        <v>12.2</v>
      </c>
      <c r="AY176" s="3">
        <v>719.8</v>
      </c>
      <c r="AZ176" s="3">
        <v>732</v>
      </c>
      <c r="BA176" s="3" t="s">
        <v>765</v>
      </c>
      <c r="BB176" s="3">
        <v>7.1091000000000001E-3</v>
      </c>
      <c r="BC176" s="3">
        <v>1</v>
      </c>
      <c r="BD176" s="7">
        <v>37449</v>
      </c>
      <c r="BE176" s="18">
        <f t="shared" si="5"/>
        <v>19.174994296144188</v>
      </c>
      <c r="BF176" s="3" t="s">
        <v>767</v>
      </c>
      <c r="BG176" s="7">
        <v>44243</v>
      </c>
      <c r="BH176" s="3">
        <v>215.21706863322811</v>
      </c>
      <c r="BI176" t="str">
        <f>VLOOKUP($A176,'[1]SW_Pipes 1222_soil.shp'!$AE$2:$AR$1223,10,FALSE)</f>
        <v>113671</v>
      </c>
      <c r="BJ176" t="str">
        <f>VLOOKUP($A176,'[1]SW_Pipes 1222_soil.shp'!$AE$2:$AR$1223,11,FALSE)</f>
        <v>HeB</v>
      </c>
      <c r="BK176" t="str">
        <f>VLOOKUP($A176,'[1]SW_Pipes 1222_soil.shp'!$AE$2:$AR$1223,12,FALSE)</f>
        <v>Helena sandy loam, 2 to 8 percent slopes</v>
      </c>
      <c r="BL176" t="str">
        <f>VLOOKUP($A176,'[1]SW_Pipes 1222_soil.shp'!$AE$2:$AR$1223,13,FALSE)</f>
        <v>C</v>
      </c>
      <c r="BM176">
        <f>VLOOKUP($A176,'[1]SW_Pipes 1222_soil.shp'!$AE$2:$AR$1223,14,FALSE)</f>
        <v>2</v>
      </c>
      <c r="BN176">
        <f>VLOOKUP(A176,[2]SW_Pipes1222_prec!$AE$2:$AO$1223, 11, FALSE)</f>
        <v>3.7709999999999999</v>
      </c>
    </row>
    <row r="177" spans="1:66" x14ac:dyDescent="0.25">
      <c r="A177" s="2">
        <v>47363</v>
      </c>
      <c r="B177" s="2">
        <v>24136</v>
      </c>
      <c r="C177" s="2" t="s">
        <v>553</v>
      </c>
      <c r="D177" s="2" t="s">
        <v>21</v>
      </c>
      <c r="E177" s="2" t="s">
        <v>29</v>
      </c>
      <c r="F177" s="6">
        <f>VLOOKUP(A177&amp;B177,'input_raw cmsws'!$C$2:$D$1602,2,FALSE)</f>
        <v>44383.666666666664</v>
      </c>
      <c r="G177" s="2">
        <v>12</v>
      </c>
      <c r="H177" s="2" t="s">
        <v>23</v>
      </c>
      <c r="I177" s="2">
        <f>VLOOKUP(H177,'scoring schema'!$D$4:$E$9,2,FALSE)</f>
        <v>0</v>
      </c>
      <c r="J177" s="2" t="s">
        <v>22</v>
      </c>
      <c r="K177" s="2" t="s">
        <v>22</v>
      </c>
      <c r="L177" s="2" t="s">
        <v>24</v>
      </c>
      <c r="M177" s="2">
        <f>VLOOKUP(L177,'scoring schema 2'!$E$18:$F$29,2,FALSE)</f>
        <v>0</v>
      </c>
      <c r="N177" s="2"/>
      <c r="O177" s="2">
        <f>VLOOKUP(N177,'scoring schema 2'!$E$8:$F$13,2, FALSE)</f>
        <v>2</v>
      </c>
      <c r="P177" s="2">
        <v>10</v>
      </c>
      <c r="Q177" s="2">
        <v>1.3</v>
      </c>
      <c r="R177" s="2">
        <v>3.3</v>
      </c>
      <c r="S177" s="2">
        <v>4.29</v>
      </c>
      <c r="T177" s="2">
        <v>1</v>
      </c>
      <c r="U177" s="2">
        <v>0</v>
      </c>
      <c r="V177" s="2">
        <v>7</v>
      </c>
      <c r="W177" s="2">
        <v>2.7</v>
      </c>
      <c r="X177" s="2">
        <v>18.900000000000002</v>
      </c>
      <c r="Y177" s="2">
        <v>4.7200000000000006</v>
      </c>
      <c r="Z177" s="2">
        <v>2.9400000000000004</v>
      </c>
      <c r="AA177" s="2">
        <v>13.876800000000003</v>
      </c>
      <c r="AB177" s="2">
        <v>7638671</v>
      </c>
      <c r="AC177" s="2" t="s">
        <v>2761</v>
      </c>
      <c r="AD177" s="6">
        <v>39898</v>
      </c>
      <c r="AE177" s="2" t="s">
        <v>760</v>
      </c>
      <c r="AF177" s="2" t="s">
        <v>761</v>
      </c>
      <c r="AG177" s="2" t="s">
        <v>762</v>
      </c>
      <c r="AH177" s="2" t="s">
        <v>768</v>
      </c>
      <c r="AI177" s="2">
        <v>3.5</v>
      </c>
      <c r="AJ177" s="2">
        <v>0</v>
      </c>
      <c r="AK177" s="2">
        <v>0</v>
      </c>
      <c r="AL177" s="2">
        <v>0</v>
      </c>
      <c r="AM177" s="2">
        <v>42</v>
      </c>
      <c r="AN177" s="2">
        <v>0</v>
      </c>
      <c r="AO177" s="2" t="s">
        <v>762</v>
      </c>
      <c r="AP177" s="2" t="s">
        <v>763</v>
      </c>
      <c r="AQ177" s="2" t="s">
        <v>769</v>
      </c>
      <c r="AR177" s="2" t="s">
        <v>2762</v>
      </c>
      <c r="AS177" s="2">
        <v>11.1</v>
      </c>
      <c r="AT177" s="2">
        <v>654.9</v>
      </c>
      <c r="AU177" s="2">
        <v>666</v>
      </c>
      <c r="AV177" s="2" t="s">
        <v>765</v>
      </c>
      <c r="AW177" s="2" t="s">
        <v>2763</v>
      </c>
      <c r="AX177" s="2">
        <v>5.9</v>
      </c>
      <c r="AY177" s="2">
        <v>649.1</v>
      </c>
      <c r="AZ177" s="2">
        <v>655</v>
      </c>
      <c r="BA177" s="2" t="s">
        <v>765</v>
      </c>
      <c r="BB177" s="2">
        <v>3.309376E-2</v>
      </c>
      <c r="BC177" s="2">
        <v>1</v>
      </c>
      <c r="BD177" s="6">
        <v>29701</v>
      </c>
      <c r="BE177" s="18">
        <f t="shared" si="5"/>
        <v>40.198950490531594</v>
      </c>
      <c r="BF177" s="2" t="s">
        <v>767</v>
      </c>
      <c r="BG177" s="6">
        <v>43853</v>
      </c>
      <c r="BH177" s="2">
        <v>175.25962466625859</v>
      </c>
      <c r="BI177" t="str">
        <f>VLOOKUP($A177,'[1]SW_Pipes 1222_soil.shp'!$AE$2:$AR$1223,10,FALSE)</f>
        <v>113661</v>
      </c>
      <c r="BJ177" t="str">
        <f>VLOOKUP($A177,'[1]SW_Pipes 1222_soil.shp'!$AE$2:$AR$1223,11,FALSE)</f>
        <v>CuD</v>
      </c>
      <c r="BK177" t="str">
        <f>VLOOKUP($A177,'[1]SW_Pipes 1222_soil.shp'!$AE$2:$AR$1223,12,FALSE)</f>
        <v>Cecil-Urban land complex, 8 to 15 percent slopes</v>
      </c>
      <c r="BL177" t="str">
        <f>VLOOKUP($A177,'[1]SW_Pipes 1222_soil.shp'!$AE$2:$AR$1223,13,FALSE)</f>
        <v>B</v>
      </c>
      <c r="BM177">
        <f>VLOOKUP($A177,'[1]SW_Pipes 1222_soil.shp'!$AE$2:$AR$1223,14,FALSE)</f>
        <v>1</v>
      </c>
      <c r="BN177">
        <f>VLOOKUP(A177,[2]SW_Pipes1222_prec!$AE$2:$AO$1223, 11, FALSE)</f>
        <v>3.794</v>
      </c>
    </row>
    <row r="178" spans="1:66" x14ac:dyDescent="0.25">
      <c r="A178" s="3">
        <v>47422</v>
      </c>
      <c r="B178" s="3">
        <v>13391</v>
      </c>
      <c r="C178" s="3" t="s">
        <v>126</v>
      </c>
      <c r="D178" s="3" t="s">
        <v>21</v>
      </c>
      <c r="E178" s="3" t="s">
        <v>29</v>
      </c>
      <c r="F178" s="6">
        <f>VLOOKUP(A178&amp;B178,'input_raw cmsws'!$C$2:$D$1602,2,FALSE)</f>
        <v>43923.666666666664</v>
      </c>
      <c r="G178" s="3">
        <v>4.5</v>
      </c>
      <c r="H178" s="3"/>
      <c r="I178" s="2">
        <v>0</v>
      </c>
      <c r="J178" s="3"/>
      <c r="K178" s="3" t="s">
        <v>22</v>
      </c>
      <c r="L178" s="3"/>
      <c r="M178" s="2">
        <f>VLOOKUP(L178,'scoring schema 2'!$E$18:$F$29,2,FALSE)</f>
        <v>0</v>
      </c>
      <c r="N178" s="3"/>
      <c r="O178" s="2">
        <f>VLOOKUP(N178,'scoring schema 2'!$E$8:$F$13,2, FALSE)</f>
        <v>2</v>
      </c>
      <c r="P178" s="3">
        <v>0</v>
      </c>
      <c r="Q178" s="3">
        <v>1.3</v>
      </c>
      <c r="R178" s="3">
        <v>1.4</v>
      </c>
      <c r="S178" s="3">
        <v>1.8199999999999998</v>
      </c>
      <c r="T178" s="3">
        <v>1</v>
      </c>
      <c r="U178" s="3">
        <v>0</v>
      </c>
      <c r="V178" s="3">
        <v>8.6</v>
      </c>
      <c r="W178" s="3">
        <v>2.3000000000000003</v>
      </c>
      <c r="X178" s="3">
        <v>19.78</v>
      </c>
      <c r="Y178" s="3">
        <v>5.68</v>
      </c>
      <c r="Z178" s="3">
        <v>1.94</v>
      </c>
      <c r="AA178" s="3">
        <v>11.0192</v>
      </c>
      <c r="AB178" s="3">
        <v>7721744</v>
      </c>
      <c r="AC178" s="3" t="s">
        <v>2443</v>
      </c>
      <c r="AD178" s="6">
        <v>39899</v>
      </c>
      <c r="AE178" s="3" t="s">
        <v>760</v>
      </c>
      <c r="AF178" s="3" t="s">
        <v>761</v>
      </c>
      <c r="AG178" s="3" t="s">
        <v>762</v>
      </c>
      <c r="AH178" s="3" t="s">
        <v>768</v>
      </c>
      <c r="AI178" s="3">
        <v>3</v>
      </c>
      <c r="AJ178" s="3">
        <v>0</v>
      </c>
      <c r="AK178" s="3">
        <v>0</v>
      </c>
      <c r="AL178" s="3">
        <v>0</v>
      </c>
      <c r="AM178" s="3">
        <v>36</v>
      </c>
      <c r="AN178" s="3">
        <v>0</v>
      </c>
      <c r="AO178" s="3" t="s">
        <v>762</v>
      </c>
      <c r="AP178" s="3" t="s">
        <v>902</v>
      </c>
      <c r="AQ178" s="3" t="s">
        <v>905</v>
      </c>
      <c r="AR178" s="3" t="s">
        <v>2069</v>
      </c>
      <c r="AS178" s="3">
        <v>7</v>
      </c>
      <c r="AT178" s="3">
        <v>690.27</v>
      </c>
      <c r="AU178" s="3">
        <v>697.27</v>
      </c>
      <c r="AV178" s="3" t="s">
        <v>765</v>
      </c>
      <c r="AW178" s="3" t="s">
        <v>1542</v>
      </c>
      <c r="AX178" s="3">
        <v>6.1</v>
      </c>
      <c r="AY178" s="3">
        <v>688.46</v>
      </c>
      <c r="AZ178" s="3">
        <v>694.56</v>
      </c>
      <c r="BA178" s="3" t="s">
        <v>765</v>
      </c>
      <c r="BB178" s="3">
        <v>3.134733E-2</v>
      </c>
      <c r="BC178" s="3">
        <v>1</v>
      </c>
      <c r="BD178" s="7">
        <v>38650</v>
      </c>
      <c r="BE178" s="18">
        <f t="shared" si="5"/>
        <v>14.438512434405652</v>
      </c>
      <c r="BF178" s="3" t="s">
        <v>767</v>
      </c>
      <c r="BG178" s="7">
        <v>43185</v>
      </c>
      <c r="BH178" s="3">
        <v>57.739923583442263</v>
      </c>
      <c r="BI178" t="str">
        <f>VLOOKUP($A178,'[1]SW_Pipes 1222_soil.shp'!$AE$2:$AR$1223,10,FALSE)</f>
        <v>113660</v>
      </c>
      <c r="BJ178" t="str">
        <f>VLOOKUP($A178,'[1]SW_Pipes 1222_soil.shp'!$AE$2:$AR$1223,11,FALSE)</f>
        <v>CuB</v>
      </c>
      <c r="BK178" t="str">
        <f>VLOOKUP($A178,'[1]SW_Pipes 1222_soil.shp'!$AE$2:$AR$1223,12,FALSE)</f>
        <v>Cecil-Urban land complex, 2 to 8 percent slopes</v>
      </c>
      <c r="BL178" t="str">
        <f>VLOOKUP($A178,'[1]SW_Pipes 1222_soil.shp'!$AE$2:$AR$1223,13,FALSE)</f>
        <v>B</v>
      </c>
      <c r="BM178">
        <f>VLOOKUP($A178,'[1]SW_Pipes 1222_soil.shp'!$AE$2:$AR$1223,14,FALSE)</f>
        <v>1</v>
      </c>
      <c r="BN178">
        <f>VLOOKUP(A178,[2]SW_Pipes1222_prec!$AE$2:$AO$1223, 11, FALSE)</f>
        <v>3.694</v>
      </c>
    </row>
    <row r="179" spans="1:66" x14ac:dyDescent="0.25">
      <c r="A179" s="2">
        <v>47443</v>
      </c>
      <c r="B179" s="2">
        <v>24203</v>
      </c>
      <c r="C179" s="2" t="s">
        <v>562</v>
      </c>
      <c r="D179" s="2" t="s">
        <v>21</v>
      </c>
      <c r="E179" s="2" t="s">
        <v>29</v>
      </c>
      <c r="F179" s="6">
        <f>VLOOKUP(A179&amp;B179,'input_raw cmsws'!$C$2:$D$1602,2,FALSE)</f>
        <v>44482.666666666664</v>
      </c>
      <c r="G179" s="2">
        <v>5.5</v>
      </c>
      <c r="H179" s="2" t="s">
        <v>23</v>
      </c>
      <c r="I179" s="2">
        <f>VLOOKUP(H179,'scoring schema'!$D$4:$E$9,2,FALSE)</f>
        <v>0</v>
      </c>
      <c r="J179" s="2" t="s">
        <v>22</v>
      </c>
      <c r="K179" s="2" t="s">
        <v>22</v>
      </c>
      <c r="L179" s="2"/>
      <c r="M179" s="2">
        <f>VLOOKUP(L179,'scoring schema 2'!$E$18:$F$29,2,FALSE)</f>
        <v>0</v>
      </c>
      <c r="N179" s="2"/>
      <c r="O179" s="2">
        <f>VLOOKUP(N179,'scoring schema 2'!$E$8:$F$13,2, FALSE)</f>
        <v>2</v>
      </c>
      <c r="P179" s="2">
        <v>10</v>
      </c>
      <c r="Q179" s="2">
        <v>1.3</v>
      </c>
      <c r="R179" s="2">
        <v>2.2999999999999998</v>
      </c>
      <c r="S179" s="2">
        <v>2.9899999999999998</v>
      </c>
      <c r="T179" s="2">
        <v>1</v>
      </c>
      <c r="U179" s="2">
        <v>10</v>
      </c>
      <c r="V179" s="2">
        <v>4.5999999999999996</v>
      </c>
      <c r="W179" s="2">
        <v>5.9</v>
      </c>
      <c r="X179" s="2">
        <v>27.14</v>
      </c>
      <c r="Y179" s="2">
        <v>3.28</v>
      </c>
      <c r="Z179" s="2">
        <v>4.46</v>
      </c>
      <c r="AA179" s="2">
        <v>14.628799999999998</v>
      </c>
      <c r="AB179" s="2">
        <v>7608687</v>
      </c>
      <c r="AC179" s="2" t="s">
        <v>2876</v>
      </c>
      <c r="AD179" s="6">
        <v>39900</v>
      </c>
      <c r="AE179" s="2" t="s">
        <v>760</v>
      </c>
      <c r="AF179" s="2" t="s">
        <v>761</v>
      </c>
      <c r="AG179" s="2" t="s">
        <v>762</v>
      </c>
      <c r="AH179" s="2" t="s">
        <v>768</v>
      </c>
      <c r="AI179" s="2">
        <v>1.25</v>
      </c>
      <c r="AJ179" s="2">
        <v>0</v>
      </c>
      <c r="AK179" s="2">
        <v>0</v>
      </c>
      <c r="AL179" s="2">
        <v>0</v>
      </c>
      <c r="AM179" s="2">
        <v>15</v>
      </c>
      <c r="AN179" s="2">
        <v>0</v>
      </c>
      <c r="AO179" s="2" t="s">
        <v>762</v>
      </c>
      <c r="AP179" s="2" t="s">
        <v>763</v>
      </c>
      <c r="AQ179" s="2" t="s">
        <v>769</v>
      </c>
      <c r="AR179" s="2" t="s">
        <v>2877</v>
      </c>
      <c r="AS179" s="2">
        <v>6</v>
      </c>
      <c r="AT179" s="2">
        <v>749</v>
      </c>
      <c r="AU179" s="2">
        <v>755</v>
      </c>
      <c r="AV179" s="2" t="s">
        <v>765</v>
      </c>
      <c r="AW179" s="2" t="s">
        <v>2878</v>
      </c>
      <c r="AX179" s="2">
        <v>4.9000000000000004</v>
      </c>
      <c r="AY179" s="2">
        <v>750.1</v>
      </c>
      <c r="AZ179" s="2">
        <v>755</v>
      </c>
      <c r="BA179" s="2" t="s">
        <v>765</v>
      </c>
      <c r="BB179" s="2">
        <v>-2.9430080000000001E-2</v>
      </c>
      <c r="BC179" s="2">
        <v>1</v>
      </c>
      <c r="BD179" s="6">
        <v>29402</v>
      </c>
      <c r="BE179" s="18">
        <f t="shared" ref="BE179:BE210" si="6">(F179-BD179)/365.25</f>
        <v>41.288615103810166</v>
      </c>
      <c r="BF179" s="2" t="s">
        <v>767</v>
      </c>
      <c r="BG179" s="6">
        <v>44329</v>
      </c>
      <c r="BH179" s="2">
        <v>37.376722727261793</v>
      </c>
      <c r="BI179" t="str">
        <f>VLOOKUP($A179,'[1]SW_Pipes 1222_soil.shp'!$AE$2:$AR$1223,10,FALSE)</f>
        <v>113688</v>
      </c>
      <c r="BJ179" t="str">
        <f>VLOOKUP($A179,'[1]SW_Pipes 1222_soil.shp'!$AE$2:$AR$1223,11,FALSE)</f>
        <v>Ur</v>
      </c>
      <c r="BK179" t="str">
        <f>VLOOKUP($A179,'[1]SW_Pipes 1222_soil.shp'!$AE$2:$AR$1223,12,FALSE)</f>
        <v>Urban land</v>
      </c>
      <c r="BL179" t="str">
        <f>VLOOKUP($A179,'[1]SW_Pipes 1222_soil.shp'!$AE$2:$AR$1223,13,FALSE)</f>
        <v>N/A</v>
      </c>
      <c r="BM179">
        <f>VLOOKUP($A179,'[1]SW_Pipes 1222_soil.shp'!$AE$2:$AR$1223,14,FALSE)</f>
        <v>4</v>
      </c>
      <c r="BN179">
        <f>VLOOKUP(A179,[2]SW_Pipes1222_prec!$AE$2:$AO$1223, 11, FALSE)</f>
        <v>3.734</v>
      </c>
    </row>
    <row r="180" spans="1:66" x14ac:dyDescent="0.25">
      <c r="A180" s="3">
        <v>47681</v>
      </c>
      <c r="B180" s="3">
        <v>24203</v>
      </c>
      <c r="C180" s="3" t="s">
        <v>562</v>
      </c>
      <c r="D180" s="3" t="s">
        <v>21</v>
      </c>
      <c r="E180" s="3" t="s">
        <v>29</v>
      </c>
      <c r="F180" s="6">
        <f>VLOOKUP(A180&amp;B180,'input_raw cmsws'!$C$2:$D$1602,2,FALSE)</f>
        <v>44482.666666666664</v>
      </c>
      <c r="G180" s="3">
        <v>5</v>
      </c>
      <c r="H180" s="3" t="s">
        <v>23</v>
      </c>
      <c r="I180" s="2">
        <f>VLOOKUP(H180,'scoring schema'!$D$4:$E$9,2,FALSE)</f>
        <v>0</v>
      </c>
      <c r="J180" s="3" t="s">
        <v>22</v>
      </c>
      <c r="K180" s="3" t="s">
        <v>22</v>
      </c>
      <c r="L180" s="3"/>
      <c r="M180" s="2">
        <f>VLOOKUP(L180,'scoring schema 2'!$E$18:$F$29,2,FALSE)</f>
        <v>0</v>
      </c>
      <c r="N180" s="3"/>
      <c r="O180" s="2">
        <f>VLOOKUP(N180,'scoring schema 2'!$E$8:$F$13,2, FALSE)</f>
        <v>2</v>
      </c>
      <c r="P180" s="3">
        <v>10</v>
      </c>
      <c r="Q180" s="3">
        <v>1.3</v>
      </c>
      <c r="R180" s="3">
        <v>2.2999999999999998</v>
      </c>
      <c r="S180" s="3">
        <v>2.9899999999999998</v>
      </c>
      <c r="T180" s="3">
        <v>1</v>
      </c>
      <c r="U180" s="3">
        <v>10</v>
      </c>
      <c r="V180" s="3">
        <v>4.5999999999999996</v>
      </c>
      <c r="W180" s="3">
        <v>5.9</v>
      </c>
      <c r="X180" s="3">
        <v>27.14</v>
      </c>
      <c r="Y180" s="3">
        <v>3.28</v>
      </c>
      <c r="Z180" s="3">
        <v>4.46</v>
      </c>
      <c r="AA180" s="3">
        <v>14.628799999999998</v>
      </c>
      <c r="AB180" s="3">
        <v>7586460</v>
      </c>
      <c r="AC180" s="3" t="s">
        <v>2879</v>
      </c>
      <c r="AD180" s="6">
        <v>39901</v>
      </c>
      <c r="AE180" s="3" t="s">
        <v>760</v>
      </c>
      <c r="AF180" s="3" t="s">
        <v>761</v>
      </c>
      <c r="AG180" s="3" t="s">
        <v>762</v>
      </c>
      <c r="AH180" s="3" t="s">
        <v>768</v>
      </c>
      <c r="AI180" s="3">
        <v>1.25</v>
      </c>
      <c r="AJ180" s="3">
        <v>0</v>
      </c>
      <c r="AK180" s="3">
        <v>0</v>
      </c>
      <c r="AL180" s="3">
        <v>0</v>
      </c>
      <c r="AM180" s="3">
        <v>15</v>
      </c>
      <c r="AN180" s="3">
        <v>0</v>
      </c>
      <c r="AO180" s="3" t="s">
        <v>762</v>
      </c>
      <c r="AP180" s="3" t="s">
        <v>763</v>
      </c>
      <c r="AQ180" s="3" t="s">
        <v>769</v>
      </c>
      <c r="AR180" s="3" t="s">
        <v>2880</v>
      </c>
      <c r="AS180" s="3">
        <v>3.6</v>
      </c>
      <c r="AT180" s="3">
        <v>751.4</v>
      </c>
      <c r="AU180" s="3">
        <v>755</v>
      </c>
      <c r="AV180" s="3" t="s">
        <v>765</v>
      </c>
      <c r="AW180" s="3" t="s">
        <v>2877</v>
      </c>
      <c r="AX180" s="3">
        <v>6</v>
      </c>
      <c r="AY180" s="3">
        <v>749</v>
      </c>
      <c r="AZ180" s="3">
        <v>755</v>
      </c>
      <c r="BA180" s="3" t="s">
        <v>765</v>
      </c>
      <c r="BB180" s="3">
        <v>4.6502229999999999E-2</v>
      </c>
      <c r="BC180" s="3">
        <v>1</v>
      </c>
      <c r="BD180" s="7">
        <v>29402</v>
      </c>
      <c r="BE180" s="18">
        <f t="shared" si="6"/>
        <v>41.288615103810166</v>
      </c>
      <c r="BF180" s="3" t="s">
        <v>767</v>
      </c>
      <c r="BG180" s="7">
        <v>44329</v>
      </c>
      <c r="BH180" s="3">
        <v>51.61043139379467</v>
      </c>
      <c r="BI180" t="str">
        <f>VLOOKUP($A180,'[1]SW_Pipes 1222_soil.shp'!$AE$2:$AR$1223,10,FALSE)</f>
        <v>113688</v>
      </c>
      <c r="BJ180" t="str">
        <f>VLOOKUP($A180,'[1]SW_Pipes 1222_soil.shp'!$AE$2:$AR$1223,11,FALSE)</f>
        <v>Ur</v>
      </c>
      <c r="BK180" t="str">
        <f>VLOOKUP($A180,'[1]SW_Pipes 1222_soil.shp'!$AE$2:$AR$1223,12,FALSE)</f>
        <v>Urban land</v>
      </c>
      <c r="BL180" t="str">
        <f>VLOOKUP($A180,'[1]SW_Pipes 1222_soil.shp'!$AE$2:$AR$1223,13,FALSE)</f>
        <v>N/A</v>
      </c>
      <c r="BM180">
        <f>VLOOKUP($A180,'[1]SW_Pipes 1222_soil.shp'!$AE$2:$AR$1223,14,FALSE)</f>
        <v>4</v>
      </c>
      <c r="BN180">
        <f>VLOOKUP(A180,[2]SW_Pipes1222_prec!$AE$2:$AO$1223, 11, FALSE)</f>
        <v>3.734</v>
      </c>
    </row>
    <row r="181" spans="1:66" x14ac:dyDescent="0.25">
      <c r="A181" s="3">
        <v>47721</v>
      </c>
      <c r="B181" s="3">
        <v>13391</v>
      </c>
      <c r="C181" s="3" t="s">
        <v>126</v>
      </c>
      <c r="D181" s="3" t="s">
        <v>21</v>
      </c>
      <c r="E181" s="3" t="s">
        <v>29</v>
      </c>
      <c r="F181" s="6">
        <f>VLOOKUP(A181&amp;B181,'input_raw cmsws'!$C$2:$D$1602,2,FALSE)</f>
        <v>43923.666666666664</v>
      </c>
      <c r="G181" s="3">
        <v>4.5</v>
      </c>
      <c r="H181" s="3"/>
      <c r="I181" s="2">
        <v>0</v>
      </c>
      <c r="J181" s="3"/>
      <c r="K181" s="3" t="s">
        <v>22</v>
      </c>
      <c r="L181" s="3"/>
      <c r="M181" s="2">
        <f>VLOOKUP(L181,'scoring schema 2'!$E$18:$F$29,2,FALSE)</f>
        <v>0</v>
      </c>
      <c r="N181" s="3"/>
      <c r="O181" s="2">
        <f>VLOOKUP(N181,'scoring schema 2'!$E$8:$F$13,2, FALSE)</f>
        <v>2</v>
      </c>
      <c r="P181" s="3">
        <v>0</v>
      </c>
      <c r="Q181" s="3">
        <v>1.3</v>
      </c>
      <c r="R181" s="3">
        <v>1.4</v>
      </c>
      <c r="S181" s="3">
        <v>1.8199999999999998</v>
      </c>
      <c r="T181" s="3">
        <v>1</v>
      </c>
      <c r="U181" s="3">
        <v>10</v>
      </c>
      <c r="V181" s="3">
        <v>2.2000000000000002</v>
      </c>
      <c r="W181" s="3">
        <v>6.5</v>
      </c>
      <c r="X181" s="3">
        <v>14.3</v>
      </c>
      <c r="Y181" s="3">
        <v>1.84</v>
      </c>
      <c r="Z181" s="3">
        <v>4.46</v>
      </c>
      <c r="AA181" s="3">
        <v>8.2064000000000004</v>
      </c>
      <c r="AB181" s="3">
        <v>7670370</v>
      </c>
      <c r="AC181" s="3" t="s">
        <v>2067</v>
      </c>
      <c r="AD181" s="6">
        <v>39902</v>
      </c>
      <c r="AE181" s="3" t="s">
        <v>760</v>
      </c>
      <c r="AF181" s="3" t="s">
        <v>761</v>
      </c>
      <c r="AG181" s="3" t="s">
        <v>762</v>
      </c>
      <c r="AH181" s="3" t="s">
        <v>768</v>
      </c>
      <c r="AI181" s="3">
        <v>2.5</v>
      </c>
      <c r="AJ181" s="3">
        <v>0</v>
      </c>
      <c r="AK181" s="3">
        <v>0</v>
      </c>
      <c r="AL181" s="3">
        <v>0</v>
      </c>
      <c r="AM181" s="3">
        <v>30</v>
      </c>
      <c r="AN181" s="3">
        <v>0</v>
      </c>
      <c r="AO181" s="3" t="s">
        <v>762</v>
      </c>
      <c r="AP181" s="3" t="s">
        <v>902</v>
      </c>
      <c r="AQ181" s="3" t="s">
        <v>905</v>
      </c>
      <c r="AR181" s="3" t="s">
        <v>2068</v>
      </c>
      <c r="AS181" s="3">
        <v>0</v>
      </c>
      <c r="AT181" s="3">
        <v>0</v>
      </c>
      <c r="AU181" s="3">
        <v>696.99</v>
      </c>
      <c r="AV181" s="3" t="s">
        <v>765</v>
      </c>
      <c r="AW181" s="3" t="s">
        <v>2069</v>
      </c>
      <c r="AX181" s="3">
        <v>6.8</v>
      </c>
      <c r="AY181" s="3">
        <v>690.47</v>
      </c>
      <c r="AZ181" s="3">
        <v>697.27</v>
      </c>
      <c r="BA181" s="3" t="s">
        <v>765</v>
      </c>
      <c r="BB181" s="3">
        <v>0</v>
      </c>
      <c r="BC181" s="3">
        <v>1</v>
      </c>
      <c r="BD181" s="7">
        <v>38650</v>
      </c>
      <c r="BE181" s="18">
        <f t="shared" si="6"/>
        <v>14.438512434405652</v>
      </c>
      <c r="BF181" s="3" t="s">
        <v>767</v>
      </c>
      <c r="BG181" s="7">
        <v>44434</v>
      </c>
      <c r="BH181" s="3">
        <v>8.5027744791252164</v>
      </c>
      <c r="BI181" t="str">
        <f>VLOOKUP($A181,'[1]SW_Pipes 1222_soil.shp'!$AE$2:$AR$1223,10,FALSE)</f>
        <v>113660</v>
      </c>
      <c r="BJ181" t="str">
        <f>VLOOKUP($A181,'[1]SW_Pipes 1222_soil.shp'!$AE$2:$AR$1223,11,FALSE)</f>
        <v>CuB</v>
      </c>
      <c r="BK181" t="str">
        <f>VLOOKUP($A181,'[1]SW_Pipes 1222_soil.shp'!$AE$2:$AR$1223,12,FALSE)</f>
        <v>Cecil-Urban land complex, 2 to 8 percent slopes</v>
      </c>
      <c r="BL181" t="str">
        <f>VLOOKUP($A181,'[1]SW_Pipes 1222_soil.shp'!$AE$2:$AR$1223,13,FALSE)</f>
        <v>B</v>
      </c>
      <c r="BM181">
        <f>VLOOKUP($A181,'[1]SW_Pipes 1222_soil.shp'!$AE$2:$AR$1223,14,FALSE)</f>
        <v>1</v>
      </c>
      <c r="BN181">
        <f>VLOOKUP(A181,[2]SW_Pipes1222_prec!$AE$2:$AO$1223, 11, FALSE)</f>
        <v>3.694</v>
      </c>
    </row>
    <row r="182" spans="1:66" x14ac:dyDescent="0.25">
      <c r="A182" s="2">
        <v>47817</v>
      </c>
      <c r="B182" s="2">
        <v>12001</v>
      </c>
      <c r="C182" s="2" t="s">
        <v>50</v>
      </c>
      <c r="D182" s="2" t="s">
        <v>21</v>
      </c>
      <c r="E182" s="2" t="s">
        <v>29</v>
      </c>
      <c r="F182" s="6">
        <f>VLOOKUP(A182&amp;B182,'input_raw cmsws'!$C$2:$D$1602,2,FALSE)</f>
        <v>43789.708333333336</v>
      </c>
      <c r="G182" s="2">
        <v>2</v>
      </c>
      <c r="H182" s="2" t="s">
        <v>32</v>
      </c>
      <c r="I182" s="2">
        <f>VLOOKUP(H182,'scoring schema'!$D$4:$E$9,2,FALSE)</f>
        <v>10</v>
      </c>
      <c r="J182" s="2" t="s">
        <v>29</v>
      </c>
      <c r="K182" s="2" t="s">
        <v>29</v>
      </c>
      <c r="L182" s="2" t="s">
        <v>145</v>
      </c>
      <c r="M182" s="2">
        <f>VLOOKUP(L182,'scoring schema 2'!$E$18:$F$29,2,FALSE)</f>
        <v>10</v>
      </c>
      <c r="N182" s="2" t="s">
        <v>33</v>
      </c>
      <c r="O182" s="2">
        <f>VLOOKUP(N182,'scoring schema 2'!$E$8:$F$13,2, FALSE)</f>
        <v>0</v>
      </c>
      <c r="P182" s="2">
        <v>10</v>
      </c>
      <c r="Q182" s="2">
        <v>3.5</v>
      </c>
      <c r="R182" s="2">
        <v>6.8</v>
      </c>
      <c r="S182" s="2">
        <v>23.8</v>
      </c>
      <c r="T182" s="2">
        <v>1</v>
      </c>
      <c r="U182" s="2">
        <v>10</v>
      </c>
      <c r="V182" s="2">
        <v>1.4000000000000001</v>
      </c>
      <c r="W182" s="2">
        <v>2.2999999999999998</v>
      </c>
      <c r="X182" s="2">
        <v>3.22</v>
      </c>
      <c r="Y182" s="2">
        <v>2.2400000000000002</v>
      </c>
      <c r="Z182" s="2">
        <v>4.0999999999999996</v>
      </c>
      <c r="AA182" s="2">
        <v>9.1839999999999993</v>
      </c>
      <c r="AB182" s="2">
        <v>7645193</v>
      </c>
      <c r="AC182" s="2" t="s">
        <v>2214</v>
      </c>
      <c r="AD182" s="6">
        <v>39903</v>
      </c>
      <c r="AE182" s="2" t="s">
        <v>760</v>
      </c>
      <c r="AF182" s="2" t="s">
        <v>761</v>
      </c>
      <c r="AG182" s="2" t="s">
        <v>762</v>
      </c>
      <c r="AH182" s="2" t="s">
        <v>768</v>
      </c>
      <c r="AI182" s="2">
        <v>1.25</v>
      </c>
      <c r="AJ182" s="2">
        <v>0</v>
      </c>
      <c r="AK182" s="2">
        <v>0</v>
      </c>
      <c r="AL182" s="2">
        <v>0</v>
      </c>
      <c r="AM182" s="2">
        <v>15</v>
      </c>
      <c r="AN182" s="2">
        <v>0</v>
      </c>
      <c r="AO182" s="2" t="s">
        <v>762</v>
      </c>
      <c r="AP182" s="2" t="s">
        <v>763</v>
      </c>
      <c r="AQ182" s="2" t="s">
        <v>769</v>
      </c>
      <c r="AR182" s="2" t="s">
        <v>2215</v>
      </c>
      <c r="AS182" s="2">
        <v>2.4</v>
      </c>
      <c r="AT182" s="2">
        <v>723.6</v>
      </c>
      <c r="AU182" s="2">
        <v>726</v>
      </c>
      <c r="AV182" s="2" t="s">
        <v>765</v>
      </c>
      <c r="AW182" s="2" t="s">
        <v>2216</v>
      </c>
      <c r="AX182" s="2">
        <v>2.2000000000000002</v>
      </c>
      <c r="AY182" s="2">
        <v>723.8</v>
      </c>
      <c r="AZ182" s="2">
        <v>726</v>
      </c>
      <c r="BA182" s="2" t="s">
        <v>986</v>
      </c>
      <c r="BB182" s="2">
        <v>-4.9864799999999997E-3</v>
      </c>
      <c r="BC182" s="2">
        <v>1</v>
      </c>
      <c r="BD182" s="6">
        <v>29402</v>
      </c>
      <c r="BE182" s="18">
        <f t="shared" si="6"/>
        <v>39.391398585443767</v>
      </c>
      <c r="BF182" s="2" t="s">
        <v>767</v>
      </c>
      <c r="BG182" s="6">
        <v>43272</v>
      </c>
      <c r="BH182" s="2">
        <v>40.108415598450222</v>
      </c>
      <c r="BI182" t="str">
        <f>VLOOKUP($A182,'[1]SW_Pipes 1222_soil.shp'!$AE$2:$AR$1223,10,FALSE)</f>
        <v>113681</v>
      </c>
      <c r="BJ182" t="str">
        <f>VLOOKUP($A182,'[1]SW_Pipes 1222_soil.shp'!$AE$2:$AR$1223,11,FALSE)</f>
        <v>MkB</v>
      </c>
      <c r="BK182" t="str">
        <f>VLOOKUP($A182,'[1]SW_Pipes 1222_soil.shp'!$AE$2:$AR$1223,12,FALSE)</f>
        <v>Mecklenburg-Urban land complex, 2 to 8 percent slopes</v>
      </c>
      <c r="BL182" t="str">
        <f>VLOOKUP($A182,'[1]SW_Pipes 1222_soil.shp'!$AE$2:$AR$1223,13,FALSE)</f>
        <v>C</v>
      </c>
      <c r="BM182">
        <f>VLOOKUP($A182,'[1]SW_Pipes 1222_soil.shp'!$AE$2:$AR$1223,14,FALSE)</f>
        <v>2</v>
      </c>
      <c r="BN182">
        <f>VLOOKUP(A182,[2]SW_Pipes1222_prec!$AE$2:$AO$1223, 11, FALSE)</f>
        <v>3.76</v>
      </c>
    </row>
    <row r="183" spans="1:66" x14ac:dyDescent="0.25">
      <c r="A183" s="2">
        <v>47817</v>
      </c>
      <c r="B183" s="2">
        <v>12001</v>
      </c>
      <c r="C183" s="2" t="s">
        <v>50</v>
      </c>
      <c r="D183" s="2" t="s">
        <v>21</v>
      </c>
      <c r="E183" s="2" t="s">
        <v>29</v>
      </c>
      <c r="F183" s="6">
        <f>VLOOKUP(A183&amp;B183,'input_raw cmsws'!$C$2:$D$1602,2,FALSE)</f>
        <v>43789.708333333336</v>
      </c>
      <c r="G183" s="2">
        <v>2</v>
      </c>
      <c r="H183" s="2" t="s">
        <v>23</v>
      </c>
      <c r="I183" s="2">
        <f>VLOOKUP(H183,'scoring schema'!$D$4:$E$9,2,FALSE)</f>
        <v>0</v>
      </c>
      <c r="J183" s="2" t="s">
        <v>22</v>
      </c>
      <c r="K183" s="2" t="s">
        <v>22</v>
      </c>
      <c r="L183" s="2"/>
      <c r="M183" s="2">
        <f>VLOOKUP(L183,'scoring schema 2'!$E$18:$F$29,2,FALSE)</f>
        <v>0</v>
      </c>
      <c r="N183" s="2"/>
      <c r="O183" s="2">
        <f>VLOOKUP(N183,'scoring schema 2'!$E$8:$F$13,2, FALSE)</f>
        <v>2</v>
      </c>
      <c r="P183" s="2">
        <v>10</v>
      </c>
      <c r="Q183" s="2">
        <v>1.3</v>
      </c>
      <c r="R183" s="2">
        <v>2.2999999999999998</v>
      </c>
      <c r="S183" s="2">
        <v>2.9899999999999998</v>
      </c>
      <c r="T183" s="2">
        <v>1</v>
      </c>
      <c r="U183" s="2">
        <v>10</v>
      </c>
      <c r="V183" s="2">
        <v>3.0000000000000004</v>
      </c>
      <c r="W183" s="2">
        <v>5.9</v>
      </c>
      <c r="X183" s="2">
        <v>17.700000000000003</v>
      </c>
      <c r="Y183" s="2">
        <v>2.3200000000000003</v>
      </c>
      <c r="Z183" s="2">
        <v>4.46</v>
      </c>
      <c r="AA183" s="2">
        <v>10.347200000000001</v>
      </c>
      <c r="AB183" s="2">
        <v>7645193</v>
      </c>
      <c r="AC183" s="2" t="s">
        <v>2214</v>
      </c>
      <c r="AD183" s="6">
        <v>39904</v>
      </c>
      <c r="AE183" s="2" t="s">
        <v>760</v>
      </c>
      <c r="AF183" s="2" t="s">
        <v>761</v>
      </c>
      <c r="AG183" s="2" t="s">
        <v>762</v>
      </c>
      <c r="AH183" s="2" t="s">
        <v>768</v>
      </c>
      <c r="AI183" s="2">
        <v>1.25</v>
      </c>
      <c r="AJ183" s="2">
        <v>0</v>
      </c>
      <c r="AK183" s="2">
        <v>0</v>
      </c>
      <c r="AL183" s="2">
        <v>0</v>
      </c>
      <c r="AM183" s="2">
        <v>15</v>
      </c>
      <c r="AN183" s="2">
        <v>0</v>
      </c>
      <c r="AO183" s="2" t="s">
        <v>762</v>
      </c>
      <c r="AP183" s="2" t="s">
        <v>763</v>
      </c>
      <c r="AQ183" s="2" t="s">
        <v>769</v>
      </c>
      <c r="AR183" s="2" t="s">
        <v>2215</v>
      </c>
      <c r="AS183" s="2">
        <v>2.4</v>
      </c>
      <c r="AT183" s="2">
        <v>723.6</v>
      </c>
      <c r="AU183" s="2">
        <v>726</v>
      </c>
      <c r="AV183" s="2" t="s">
        <v>765</v>
      </c>
      <c r="AW183" s="2" t="s">
        <v>2216</v>
      </c>
      <c r="AX183" s="2">
        <v>2.2000000000000002</v>
      </c>
      <c r="AY183" s="2">
        <v>723.8</v>
      </c>
      <c r="AZ183" s="2">
        <v>726</v>
      </c>
      <c r="BA183" s="2" t="s">
        <v>986</v>
      </c>
      <c r="BB183" s="2">
        <v>-4.9864799999999997E-3</v>
      </c>
      <c r="BC183" s="2">
        <v>1</v>
      </c>
      <c r="BD183" s="6">
        <v>29402</v>
      </c>
      <c r="BE183" s="18">
        <f t="shared" si="6"/>
        <v>39.391398585443767</v>
      </c>
      <c r="BF183" s="2" t="s">
        <v>767</v>
      </c>
      <c r="BG183" s="6">
        <v>43272</v>
      </c>
      <c r="BH183" s="2">
        <v>40.108415598450222</v>
      </c>
      <c r="BI183" t="str">
        <f>VLOOKUP($A183,'[1]SW_Pipes 1222_soil.shp'!$AE$2:$AR$1223,10,FALSE)</f>
        <v>113681</v>
      </c>
      <c r="BJ183" t="str">
        <f>VLOOKUP($A183,'[1]SW_Pipes 1222_soil.shp'!$AE$2:$AR$1223,11,FALSE)</f>
        <v>MkB</v>
      </c>
      <c r="BK183" t="str">
        <f>VLOOKUP($A183,'[1]SW_Pipes 1222_soil.shp'!$AE$2:$AR$1223,12,FALSE)</f>
        <v>Mecklenburg-Urban land complex, 2 to 8 percent slopes</v>
      </c>
      <c r="BL183" t="str">
        <f>VLOOKUP($A183,'[1]SW_Pipes 1222_soil.shp'!$AE$2:$AR$1223,13,FALSE)</f>
        <v>C</v>
      </c>
      <c r="BM183">
        <f>VLOOKUP($A183,'[1]SW_Pipes 1222_soil.shp'!$AE$2:$AR$1223,14,FALSE)</f>
        <v>2</v>
      </c>
      <c r="BN183">
        <f>VLOOKUP(A183,[2]SW_Pipes1222_prec!$AE$2:$AO$1223, 11, FALSE)</f>
        <v>3.76</v>
      </c>
    </row>
    <row r="184" spans="1:66" x14ac:dyDescent="0.25">
      <c r="A184" s="3">
        <v>47817</v>
      </c>
      <c r="B184" s="3">
        <v>20768</v>
      </c>
      <c r="C184" s="3" t="s">
        <v>568</v>
      </c>
      <c r="D184" s="3" t="s">
        <v>21</v>
      </c>
      <c r="E184" s="3" t="s">
        <v>29</v>
      </c>
      <c r="F184" s="6">
        <f>VLOOKUP(A184&amp;B184,'input_raw cmsws'!$C$2:$D$1602,2,FALSE)</f>
        <v>44176.708333333336</v>
      </c>
      <c r="G184" s="3">
        <v>2</v>
      </c>
      <c r="H184" s="3" t="s">
        <v>23</v>
      </c>
      <c r="I184" s="2">
        <f>VLOOKUP(H184,'scoring schema'!$D$4:$E$9,2,FALSE)</f>
        <v>0</v>
      </c>
      <c r="J184" s="3" t="s">
        <v>22</v>
      </c>
      <c r="K184" s="3" t="s">
        <v>22</v>
      </c>
      <c r="L184" s="3"/>
      <c r="M184" s="2">
        <f>VLOOKUP(L184,'scoring schema 2'!$E$18:$F$29,2,FALSE)</f>
        <v>0</v>
      </c>
      <c r="N184" s="3" t="s">
        <v>33</v>
      </c>
      <c r="O184" s="2">
        <f>VLOOKUP(N184,'scoring schema 2'!$E$8:$F$13,2, FALSE)</f>
        <v>0</v>
      </c>
      <c r="P184" s="3">
        <v>0</v>
      </c>
      <c r="Q184" s="3">
        <v>0</v>
      </c>
      <c r="R184" s="3">
        <v>0.8</v>
      </c>
      <c r="S184" s="3">
        <v>0</v>
      </c>
      <c r="T184" s="3">
        <v>2</v>
      </c>
      <c r="U184" s="3">
        <v>10</v>
      </c>
      <c r="V184" s="3">
        <v>6.2000000000000011</v>
      </c>
      <c r="W184" s="3">
        <v>5.9</v>
      </c>
      <c r="X184" s="3">
        <v>36.580000000000005</v>
      </c>
      <c r="Y184" s="3">
        <v>3.7200000000000006</v>
      </c>
      <c r="Z184" s="3">
        <v>3.8600000000000003</v>
      </c>
      <c r="AA184" s="3">
        <v>14.359200000000003</v>
      </c>
      <c r="AB184" s="3">
        <v>7645193</v>
      </c>
      <c r="AC184" s="3" t="s">
        <v>2214</v>
      </c>
      <c r="AD184" s="6">
        <v>39905</v>
      </c>
      <c r="AE184" s="3" t="s">
        <v>760</v>
      </c>
      <c r="AF184" s="3" t="s">
        <v>761</v>
      </c>
      <c r="AG184" s="3" t="s">
        <v>762</v>
      </c>
      <c r="AH184" s="3" t="s">
        <v>768</v>
      </c>
      <c r="AI184" s="3">
        <v>1.25</v>
      </c>
      <c r="AJ184" s="3">
        <v>0</v>
      </c>
      <c r="AK184" s="3">
        <v>0</v>
      </c>
      <c r="AL184" s="3">
        <v>0</v>
      </c>
      <c r="AM184" s="3">
        <v>15</v>
      </c>
      <c r="AN184" s="3">
        <v>0</v>
      </c>
      <c r="AO184" s="3" t="s">
        <v>762</v>
      </c>
      <c r="AP184" s="3" t="s">
        <v>763</v>
      </c>
      <c r="AQ184" s="3" t="s">
        <v>769</v>
      </c>
      <c r="AR184" s="3" t="s">
        <v>2215</v>
      </c>
      <c r="AS184" s="3">
        <v>2.4</v>
      </c>
      <c r="AT184" s="3">
        <v>723.6</v>
      </c>
      <c r="AU184" s="3">
        <v>726</v>
      </c>
      <c r="AV184" s="3" t="s">
        <v>765</v>
      </c>
      <c r="AW184" s="3" t="s">
        <v>2216</v>
      </c>
      <c r="AX184" s="3">
        <v>2.2000000000000002</v>
      </c>
      <c r="AY184" s="3">
        <v>723.8</v>
      </c>
      <c r="AZ184" s="3">
        <v>726</v>
      </c>
      <c r="BA184" s="3" t="s">
        <v>986</v>
      </c>
      <c r="BB184" s="3">
        <v>-4.9864799999999997E-3</v>
      </c>
      <c r="BC184" s="3">
        <v>1</v>
      </c>
      <c r="BD184" s="7">
        <v>29402</v>
      </c>
      <c r="BE184" s="18">
        <f t="shared" si="6"/>
        <v>40.450946840063892</v>
      </c>
      <c r="BF184" s="3" t="s">
        <v>767</v>
      </c>
      <c r="BG184" s="7">
        <v>43272</v>
      </c>
      <c r="BH184" s="3">
        <v>40.108415598450222</v>
      </c>
      <c r="BI184" t="str">
        <f>VLOOKUP($A184,'[1]SW_Pipes 1222_soil.shp'!$AE$2:$AR$1223,10,FALSE)</f>
        <v>113681</v>
      </c>
      <c r="BJ184" t="str">
        <f>VLOOKUP($A184,'[1]SW_Pipes 1222_soil.shp'!$AE$2:$AR$1223,11,FALSE)</f>
        <v>MkB</v>
      </c>
      <c r="BK184" t="str">
        <f>VLOOKUP($A184,'[1]SW_Pipes 1222_soil.shp'!$AE$2:$AR$1223,12,FALSE)</f>
        <v>Mecklenburg-Urban land complex, 2 to 8 percent slopes</v>
      </c>
      <c r="BL184" t="str">
        <f>VLOOKUP($A184,'[1]SW_Pipes 1222_soil.shp'!$AE$2:$AR$1223,13,FALSE)</f>
        <v>C</v>
      </c>
      <c r="BM184">
        <f>VLOOKUP($A184,'[1]SW_Pipes 1222_soil.shp'!$AE$2:$AR$1223,14,FALSE)</f>
        <v>2</v>
      </c>
      <c r="BN184">
        <f>VLOOKUP(A184,[2]SW_Pipes1222_prec!$AE$2:$AO$1223, 11, FALSE)</f>
        <v>3.76</v>
      </c>
    </row>
    <row r="185" spans="1:66" x14ac:dyDescent="0.25">
      <c r="A185" s="2">
        <v>47955</v>
      </c>
      <c r="B185" s="2">
        <v>11116</v>
      </c>
      <c r="C185" s="2" t="s">
        <v>422</v>
      </c>
      <c r="D185" s="2" t="s">
        <v>21</v>
      </c>
      <c r="E185" s="2" t="s">
        <v>29</v>
      </c>
      <c r="F185" s="6">
        <f>VLOOKUP(A185&amp;B185,'input_raw cmsws'!$C$2:$D$1602,2,FALSE)</f>
        <v>43682.708333333336</v>
      </c>
      <c r="G185" s="2">
        <v>8</v>
      </c>
      <c r="H185" s="2" t="s">
        <v>23</v>
      </c>
      <c r="I185" s="2">
        <f>VLOOKUP(H185,'scoring schema'!$D$4:$E$9,2,FALSE)</f>
        <v>0</v>
      </c>
      <c r="J185" s="2" t="s">
        <v>22</v>
      </c>
      <c r="K185" s="2" t="s">
        <v>22</v>
      </c>
      <c r="L185" s="2" t="s">
        <v>24</v>
      </c>
      <c r="M185" s="2">
        <f>VLOOKUP(L185,'scoring schema 2'!$E$18:$F$29,2,FALSE)</f>
        <v>0</v>
      </c>
      <c r="N185" s="2" t="s">
        <v>33</v>
      </c>
      <c r="O185" s="2">
        <f>VLOOKUP(N185,'scoring schema 2'!$E$8:$F$13,2, FALSE)</f>
        <v>0</v>
      </c>
      <c r="P185" s="2">
        <v>0</v>
      </c>
      <c r="Q185" s="2">
        <v>0</v>
      </c>
      <c r="R185" s="2">
        <v>1.4</v>
      </c>
      <c r="S185" s="2">
        <v>0</v>
      </c>
      <c r="T185" s="2">
        <v>1</v>
      </c>
      <c r="U185" s="2">
        <v>0</v>
      </c>
      <c r="V185" s="2">
        <v>7.8000000000000007</v>
      </c>
      <c r="W185" s="2">
        <v>2.3000000000000003</v>
      </c>
      <c r="X185" s="2">
        <v>17.940000000000005</v>
      </c>
      <c r="Y185" s="2">
        <v>4.6800000000000006</v>
      </c>
      <c r="Z185" s="2">
        <v>1.94</v>
      </c>
      <c r="AA185" s="2">
        <v>9.0792000000000002</v>
      </c>
      <c r="AB185" s="2">
        <v>7609020</v>
      </c>
      <c r="AC185" s="2" t="s">
        <v>2196</v>
      </c>
      <c r="AD185" s="6">
        <v>39906</v>
      </c>
      <c r="AE185" s="2" t="s">
        <v>760</v>
      </c>
      <c r="AF185" s="2" t="s">
        <v>761</v>
      </c>
      <c r="AG185" s="2" t="s">
        <v>762</v>
      </c>
      <c r="AH185" s="2" t="s">
        <v>768</v>
      </c>
      <c r="AI185" s="2">
        <v>2.5</v>
      </c>
      <c r="AJ185" s="2">
        <v>0</v>
      </c>
      <c r="AK185" s="2">
        <v>0</v>
      </c>
      <c r="AL185" s="2">
        <v>0</v>
      </c>
      <c r="AM185" s="2">
        <v>30</v>
      </c>
      <c r="AN185" s="2">
        <v>0</v>
      </c>
      <c r="AO185" s="2" t="s">
        <v>762</v>
      </c>
      <c r="AP185" s="2" t="s">
        <v>763</v>
      </c>
      <c r="AQ185" s="2" t="s">
        <v>769</v>
      </c>
      <c r="AR185" s="2" t="s">
        <v>2197</v>
      </c>
      <c r="AS185" s="2">
        <v>4.83</v>
      </c>
      <c r="AT185" s="2">
        <v>714.17</v>
      </c>
      <c r="AU185" s="2">
        <v>719</v>
      </c>
      <c r="AV185" s="2" t="s">
        <v>765</v>
      </c>
      <c r="AW185" s="2" t="s">
        <v>2198</v>
      </c>
      <c r="AX185" s="2">
        <v>6.1</v>
      </c>
      <c r="AY185" s="2">
        <v>704.9</v>
      </c>
      <c r="AZ185" s="2">
        <v>711</v>
      </c>
      <c r="BA185" s="2" t="s">
        <v>765</v>
      </c>
      <c r="BB185" s="2">
        <v>6.2090720000000002E-2</v>
      </c>
      <c r="BC185" s="2">
        <v>1</v>
      </c>
      <c r="BD185" s="6">
        <v>31778</v>
      </c>
      <c r="BE185" s="18">
        <f t="shared" si="6"/>
        <v>32.593315080994756</v>
      </c>
      <c r="BF185" s="2" t="s">
        <v>767</v>
      </c>
      <c r="BG185" s="6">
        <v>44336</v>
      </c>
      <c r="BH185" s="2">
        <v>149.29766665463569</v>
      </c>
      <c r="BI185" t="str">
        <f>VLOOKUP($A185,'[1]SW_Pipes 1222_soil.shp'!$AE$2:$AR$1223,10,FALSE)</f>
        <v>113659</v>
      </c>
      <c r="BJ185" t="str">
        <f>VLOOKUP($A185,'[1]SW_Pipes 1222_soil.shp'!$AE$2:$AR$1223,11,FALSE)</f>
        <v>CeD2</v>
      </c>
      <c r="BK185" t="str">
        <f>VLOOKUP($A185,'[1]SW_Pipes 1222_soil.shp'!$AE$2:$AR$1223,12,FALSE)</f>
        <v>Cecil sandy clay loam, 8 to 15 percent slopes, eroded</v>
      </c>
      <c r="BL185" t="str">
        <f>VLOOKUP($A185,'[1]SW_Pipes 1222_soil.shp'!$AE$2:$AR$1223,13,FALSE)</f>
        <v>B</v>
      </c>
      <c r="BM185">
        <f>VLOOKUP($A185,'[1]SW_Pipes 1222_soil.shp'!$AE$2:$AR$1223,14,FALSE)</f>
        <v>1</v>
      </c>
      <c r="BN185">
        <f>VLOOKUP(A185,[2]SW_Pipes1222_prec!$AE$2:$AO$1223, 11, FALSE)</f>
        <v>3.7330000000000001</v>
      </c>
    </row>
    <row r="186" spans="1:66" x14ac:dyDescent="0.25">
      <c r="A186" s="2">
        <v>48536</v>
      </c>
      <c r="B186" s="2">
        <v>11831</v>
      </c>
      <c r="C186" s="2" t="s">
        <v>471</v>
      </c>
      <c r="D186" s="2" t="s">
        <v>26</v>
      </c>
      <c r="E186" s="2" t="s">
        <v>29</v>
      </c>
      <c r="F186" s="6">
        <f>VLOOKUP(A186&amp;B186,'input_raw cmsws'!$C$2:$D$1602,2,FALSE)</f>
        <v>43766.666666666664</v>
      </c>
      <c r="G186" s="2">
        <v>2.6</v>
      </c>
      <c r="H186" s="2" t="s">
        <v>23</v>
      </c>
      <c r="I186" s="2">
        <f>VLOOKUP(H186,'scoring schema'!$D$4:$E$9,2,FALSE)</f>
        <v>0</v>
      </c>
      <c r="J186" s="2" t="s">
        <v>22</v>
      </c>
      <c r="K186" s="2" t="s">
        <v>22</v>
      </c>
      <c r="L186" s="2" t="s">
        <v>472</v>
      </c>
      <c r="M186" s="2">
        <f>VLOOKUP(L186,'scoring schema 2'!$E$18:$F$29,2,FALSE)</f>
        <v>10</v>
      </c>
      <c r="N186" s="2" t="s">
        <v>40</v>
      </c>
      <c r="O186" s="2">
        <f>VLOOKUP(N186,'scoring schema 2'!$E$8:$F$13,2, FALSE)</f>
        <v>8</v>
      </c>
      <c r="P186" s="2">
        <v>10</v>
      </c>
      <c r="Q186" s="2">
        <v>5.2</v>
      </c>
      <c r="R186" s="2">
        <v>6.8</v>
      </c>
      <c r="S186" s="2">
        <v>35.36</v>
      </c>
      <c r="T186" s="2">
        <v>1</v>
      </c>
      <c r="U186" s="2">
        <v>0</v>
      </c>
      <c r="V186" s="2">
        <v>2.2000000000000002</v>
      </c>
      <c r="W186" s="2">
        <v>0.8</v>
      </c>
      <c r="X186" s="2">
        <v>1.7600000000000002</v>
      </c>
      <c r="Y186" s="2">
        <v>3.4000000000000004</v>
      </c>
      <c r="Z186" s="2">
        <v>3.2</v>
      </c>
      <c r="AA186" s="2">
        <v>10.880000000000003</v>
      </c>
      <c r="AB186" s="2">
        <v>7615609</v>
      </c>
      <c r="AC186" s="2" t="s">
        <v>2412</v>
      </c>
      <c r="AD186" s="6">
        <v>39907</v>
      </c>
      <c r="AE186" s="2" t="s">
        <v>760</v>
      </c>
      <c r="AF186" s="2" t="s">
        <v>761</v>
      </c>
      <c r="AG186" s="2" t="s">
        <v>762</v>
      </c>
      <c r="AH186" s="2" t="s">
        <v>768</v>
      </c>
      <c r="AI186" s="2">
        <v>2.5</v>
      </c>
      <c r="AJ186" s="2">
        <v>0</v>
      </c>
      <c r="AK186" s="2">
        <v>0</v>
      </c>
      <c r="AL186" s="2">
        <v>0</v>
      </c>
      <c r="AM186" s="2">
        <v>30</v>
      </c>
      <c r="AN186" s="2">
        <v>0</v>
      </c>
      <c r="AO186" s="2" t="s">
        <v>762</v>
      </c>
      <c r="AP186" s="2" t="s">
        <v>763</v>
      </c>
      <c r="AQ186" s="2" t="s">
        <v>769</v>
      </c>
      <c r="AR186" s="2" t="s">
        <v>2413</v>
      </c>
      <c r="AS186" s="2">
        <v>5.9</v>
      </c>
      <c r="AT186" s="2">
        <v>703.26</v>
      </c>
      <c r="AU186" s="2">
        <v>0</v>
      </c>
      <c r="AV186" s="2" t="s">
        <v>762</v>
      </c>
      <c r="AW186" s="2" t="s">
        <v>2414</v>
      </c>
      <c r="AX186" s="2">
        <v>8.1</v>
      </c>
      <c r="AY186" s="2">
        <v>700.22</v>
      </c>
      <c r="AZ186" s="2">
        <v>0</v>
      </c>
      <c r="BA186" s="2" t="s">
        <v>762</v>
      </c>
      <c r="BB186" s="2">
        <v>0.10386405</v>
      </c>
      <c r="BC186" s="2">
        <v>1</v>
      </c>
      <c r="BD186" s="6">
        <v>20637</v>
      </c>
      <c r="BE186" s="18">
        <f t="shared" si="6"/>
        <v>63.325576089436453</v>
      </c>
      <c r="BF186" s="2" t="s">
        <v>767</v>
      </c>
      <c r="BG186" s="6">
        <v>43188</v>
      </c>
      <c r="BH186" s="2">
        <v>29.269031037071901</v>
      </c>
      <c r="BI186" t="str">
        <f>VLOOKUP($A186,'[1]SW_Pipes 1222_soil.shp'!$AE$2:$AR$1223,10,FALSE)</f>
        <v>113688</v>
      </c>
      <c r="BJ186" t="str">
        <f>VLOOKUP($A186,'[1]SW_Pipes 1222_soil.shp'!$AE$2:$AR$1223,11,FALSE)</f>
        <v>Ur</v>
      </c>
      <c r="BK186" t="str">
        <f>VLOOKUP($A186,'[1]SW_Pipes 1222_soil.shp'!$AE$2:$AR$1223,12,FALSE)</f>
        <v>Urban land</v>
      </c>
      <c r="BL186" t="str">
        <f>VLOOKUP($A186,'[1]SW_Pipes 1222_soil.shp'!$AE$2:$AR$1223,13,FALSE)</f>
        <v>N/A</v>
      </c>
      <c r="BM186">
        <f>VLOOKUP($A186,'[1]SW_Pipes 1222_soil.shp'!$AE$2:$AR$1223,14,FALSE)</f>
        <v>4</v>
      </c>
      <c r="BN186">
        <f>VLOOKUP(A186,[2]SW_Pipes1222_prec!$AE$2:$AO$1223, 11, FALSE)</f>
        <v>3.7679999999999998</v>
      </c>
    </row>
    <row r="187" spans="1:66" x14ac:dyDescent="0.25">
      <c r="A187" s="3">
        <v>48539</v>
      </c>
      <c r="B187" s="3">
        <v>11831</v>
      </c>
      <c r="C187" s="3" t="s">
        <v>471</v>
      </c>
      <c r="D187" s="3" t="s">
        <v>26</v>
      </c>
      <c r="E187" s="3" t="s">
        <v>29</v>
      </c>
      <c r="F187" s="6">
        <f>VLOOKUP(A187&amp;B187,'input_raw cmsws'!$C$2:$D$1602,2,FALSE)</f>
        <v>43766.666666666664</v>
      </c>
      <c r="G187" s="3">
        <v>2</v>
      </c>
      <c r="H187" s="3" t="s">
        <v>23</v>
      </c>
      <c r="I187" s="2">
        <f>VLOOKUP(H187,'scoring schema'!$D$4:$E$9,2,FALSE)</f>
        <v>0</v>
      </c>
      <c r="J187" s="3" t="s">
        <v>22</v>
      </c>
      <c r="K187" s="3" t="s">
        <v>22</v>
      </c>
      <c r="L187" s="3" t="s">
        <v>472</v>
      </c>
      <c r="M187" s="2">
        <f>VLOOKUP(L187,'scoring schema 2'!$E$18:$F$29,2,FALSE)</f>
        <v>10</v>
      </c>
      <c r="N187" s="3" t="s">
        <v>40</v>
      </c>
      <c r="O187" s="2">
        <f>VLOOKUP(N187,'scoring schema 2'!$E$8:$F$13,2, FALSE)</f>
        <v>8</v>
      </c>
      <c r="P187" s="3">
        <v>10</v>
      </c>
      <c r="Q187" s="3">
        <v>5.2</v>
      </c>
      <c r="R187" s="3">
        <v>6.8</v>
      </c>
      <c r="S187" s="3">
        <v>35.36</v>
      </c>
      <c r="T187" s="3">
        <v>1</v>
      </c>
      <c r="U187" s="3">
        <v>0</v>
      </c>
      <c r="V187" s="3">
        <v>2.2000000000000002</v>
      </c>
      <c r="W187" s="3">
        <v>0.8</v>
      </c>
      <c r="X187" s="3">
        <v>1.7600000000000002</v>
      </c>
      <c r="Y187" s="3">
        <v>3.4000000000000004</v>
      </c>
      <c r="Z187" s="3">
        <v>3.2</v>
      </c>
      <c r="AA187" s="3">
        <v>10.880000000000003</v>
      </c>
      <c r="AB187" s="3">
        <v>7724108</v>
      </c>
      <c r="AC187" s="3" t="s">
        <v>2415</v>
      </c>
      <c r="AD187" s="6">
        <v>39908</v>
      </c>
      <c r="AE187" s="3" t="s">
        <v>760</v>
      </c>
      <c r="AF187" s="3" t="s">
        <v>761</v>
      </c>
      <c r="AG187" s="3" t="s">
        <v>762</v>
      </c>
      <c r="AH187" s="3" t="s">
        <v>768</v>
      </c>
      <c r="AI187" s="3">
        <v>1.25</v>
      </c>
      <c r="AJ187" s="3">
        <v>0</v>
      </c>
      <c r="AK187" s="3">
        <v>0</v>
      </c>
      <c r="AL187" s="3">
        <v>0</v>
      </c>
      <c r="AM187" s="3">
        <v>15</v>
      </c>
      <c r="AN187" s="3">
        <v>0</v>
      </c>
      <c r="AO187" s="3" t="s">
        <v>762</v>
      </c>
      <c r="AP187" s="3" t="s">
        <v>763</v>
      </c>
      <c r="AQ187" s="3" t="s">
        <v>769</v>
      </c>
      <c r="AR187" s="3" t="s">
        <v>2416</v>
      </c>
      <c r="AS187" s="3">
        <v>3</v>
      </c>
      <c r="AT187" s="3">
        <v>769</v>
      </c>
      <c r="AU187" s="3">
        <v>772</v>
      </c>
      <c r="AV187" s="3" t="s">
        <v>986</v>
      </c>
      <c r="AW187" s="3" t="s">
        <v>2417</v>
      </c>
      <c r="AX187" s="3">
        <v>3.7</v>
      </c>
      <c r="AY187" s="3">
        <v>759.3</v>
      </c>
      <c r="AZ187" s="3">
        <v>763</v>
      </c>
      <c r="BA187" s="3" t="s">
        <v>765</v>
      </c>
      <c r="BB187" s="3">
        <v>3.2881260000000002E-2</v>
      </c>
      <c r="BC187" s="3">
        <v>1</v>
      </c>
      <c r="BD187" s="7">
        <v>19725</v>
      </c>
      <c r="BE187" s="18">
        <f t="shared" si="6"/>
        <v>65.822496007300927</v>
      </c>
      <c r="BF187" s="3" t="s">
        <v>767</v>
      </c>
      <c r="BG187" s="7">
        <v>44243</v>
      </c>
      <c r="BH187" s="3">
        <v>295.00084537696341</v>
      </c>
      <c r="BI187" t="str">
        <f>VLOOKUP($A187,'[1]SW_Pipes 1222_soil.shp'!$AE$2:$AR$1223,10,FALSE)</f>
        <v>113660</v>
      </c>
      <c r="BJ187" t="str">
        <f>VLOOKUP($A187,'[1]SW_Pipes 1222_soil.shp'!$AE$2:$AR$1223,11,FALSE)</f>
        <v>CuB</v>
      </c>
      <c r="BK187" t="str">
        <f>VLOOKUP($A187,'[1]SW_Pipes 1222_soil.shp'!$AE$2:$AR$1223,12,FALSE)</f>
        <v>Cecil-Urban land complex, 2 to 8 percent slopes</v>
      </c>
      <c r="BL187" t="str">
        <f>VLOOKUP($A187,'[1]SW_Pipes 1222_soil.shp'!$AE$2:$AR$1223,13,FALSE)</f>
        <v>B</v>
      </c>
      <c r="BM187">
        <f>VLOOKUP($A187,'[1]SW_Pipes 1222_soil.shp'!$AE$2:$AR$1223,14,FALSE)</f>
        <v>1</v>
      </c>
      <c r="BN187">
        <f>VLOOKUP(A187,[2]SW_Pipes1222_prec!$AE$2:$AO$1223, 11, FALSE)</f>
        <v>3.798</v>
      </c>
    </row>
    <row r="188" spans="1:66" x14ac:dyDescent="0.25">
      <c r="A188" s="2">
        <v>48798</v>
      </c>
      <c r="B188" s="2">
        <v>15329</v>
      </c>
      <c r="C188" s="2" t="s">
        <v>690</v>
      </c>
      <c r="D188" s="2" t="s">
        <v>21</v>
      </c>
      <c r="E188" s="2" t="s">
        <v>29</v>
      </c>
      <c r="F188" s="6">
        <f>VLOOKUP(A188&amp;B188,'input_raw cmsws'!$C$2:$D$1602,2,FALSE)</f>
        <v>42948.666666666664</v>
      </c>
      <c r="G188" s="2">
        <v>8.5</v>
      </c>
      <c r="H188" s="2" t="s">
        <v>23</v>
      </c>
      <c r="I188" s="2">
        <f>VLOOKUP(H188,'scoring schema'!$D$4:$E$9,2,FALSE)</f>
        <v>0</v>
      </c>
      <c r="J188" s="2" t="s">
        <v>22</v>
      </c>
      <c r="K188" s="2" t="s">
        <v>22</v>
      </c>
      <c r="L188" s="2" t="s">
        <v>115</v>
      </c>
      <c r="M188" s="2">
        <f>VLOOKUP(L188,'scoring schema 2'!$E$18:$F$29,2,FALSE)</f>
        <v>8</v>
      </c>
      <c r="N188" s="2" t="s">
        <v>33</v>
      </c>
      <c r="O188" s="2">
        <f>VLOOKUP(N188,'scoring schema 2'!$E$8:$F$13,2, FALSE)</f>
        <v>0</v>
      </c>
      <c r="P188" s="2">
        <v>10</v>
      </c>
      <c r="Q188" s="2">
        <v>0</v>
      </c>
      <c r="R188" s="2">
        <v>8.1</v>
      </c>
      <c r="S188" s="2">
        <v>0</v>
      </c>
      <c r="T188" s="2">
        <v>1</v>
      </c>
      <c r="U188" s="2">
        <v>10</v>
      </c>
      <c r="V188" s="2">
        <v>8.4</v>
      </c>
      <c r="W188" s="2">
        <v>8.1</v>
      </c>
      <c r="X188" s="2">
        <v>68.040000000000006</v>
      </c>
      <c r="Y188" s="2">
        <v>5.04</v>
      </c>
      <c r="Z188" s="2">
        <v>8.1</v>
      </c>
      <c r="AA188" s="2">
        <v>40.823999999999998</v>
      </c>
      <c r="AB188" s="2">
        <v>7679639</v>
      </c>
      <c r="AC188" s="2" t="s">
        <v>4024</v>
      </c>
      <c r="AD188" s="6">
        <v>39909</v>
      </c>
      <c r="AE188" s="2" t="s">
        <v>760</v>
      </c>
      <c r="AF188" s="2" t="s">
        <v>785</v>
      </c>
      <c r="AG188" s="2" t="s">
        <v>762</v>
      </c>
      <c r="AH188" s="2" t="s">
        <v>1823</v>
      </c>
      <c r="AI188" s="2">
        <v>0</v>
      </c>
      <c r="AJ188" s="2">
        <v>0</v>
      </c>
      <c r="AK188" s="2">
        <v>5</v>
      </c>
      <c r="AL188" s="2">
        <v>7</v>
      </c>
      <c r="AM188" s="2">
        <v>60</v>
      </c>
      <c r="AN188" s="2">
        <v>84</v>
      </c>
      <c r="AO188" s="2" t="s">
        <v>762</v>
      </c>
      <c r="AP188" s="2" t="s">
        <v>778</v>
      </c>
      <c r="AQ188" s="2" t="s">
        <v>781</v>
      </c>
      <c r="AR188" s="2" t="s">
        <v>3705</v>
      </c>
      <c r="AS188" s="2">
        <v>8.5</v>
      </c>
      <c r="AT188" s="2">
        <v>633.5</v>
      </c>
      <c r="AU188" s="2">
        <v>642</v>
      </c>
      <c r="AV188" s="2" t="s">
        <v>765</v>
      </c>
      <c r="AW188" s="2" t="s">
        <v>3824</v>
      </c>
      <c r="AX188" s="2">
        <v>9</v>
      </c>
      <c r="AY188" s="2">
        <v>633</v>
      </c>
      <c r="AZ188" s="2">
        <v>642</v>
      </c>
      <c r="BA188" s="2" t="s">
        <v>765</v>
      </c>
      <c r="BB188" s="2">
        <v>1.880712E-2</v>
      </c>
      <c r="BC188" s="2">
        <v>1</v>
      </c>
      <c r="BD188" s="6">
        <v>29717</v>
      </c>
      <c r="BE188" s="18">
        <f t="shared" si="6"/>
        <v>36.226328998402913</v>
      </c>
      <c r="BF188" s="2" t="s">
        <v>767</v>
      </c>
      <c r="BG188" s="6">
        <v>44243</v>
      </c>
      <c r="BH188" s="2">
        <v>26.585674292595801</v>
      </c>
      <c r="BI188" t="str">
        <f>VLOOKUP($A188,'[1]SW_Pipes 1222_soil.shp'!$AE$2:$AR$1223,10,FALSE)</f>
        <v>113671</v>
      </c>
      <c r="BJ188" t="str">
        <f>VLOOKUP($A188,'[1]SW_Pipes 1222_soil.shp'!$AE$2:$AR$1223,11,FALSE)</f>
        <v>HeB</v>
      </c>
      <c r="BK188" t="str">
        <f>VLOOKUP($A188,'[1]SW_Pipes 1222_soil.shp'!$AE$2:$AR$1223,12,FALSE)</f>
        <v>Helena sandy loam, 2 to 8 percent slopes</v>
      </c>
      <c r="BL188" t="str">
        <f>VLOOKUP($A188,'[1]SW_Pipes 1222_soil.shp'!$AE$2:$AR$1223,13,FALSE)</f>
        <v>C</v>
      </c>
      <c r="BM188">
        <f>VLOOKUP($A188,'[1]SW_Pipes 1222_soil.shp'!$AE$2:$AR$1223,14,FALSE)</f>
        <v>2</v>
      </c>
      <c r="BN188">
        <f>VLOOKUP(A188,[2]SW_Pipes1222_prec!$AE$2:$AO$1223, 11, FALSE)</f>
        <v>3.7890000000000001</v>
      </c>
    </row>
    <row r="189" spans="1:66" x14ac:dyDescent="0.25">
      <c r="A189" s="2">
        <v>48948</v>
      </c>
      <c r="B189" s="2">
        <v>12107</v>
      </c>
      <c r="C189" s="2" t="s">
        <v>253</v>
      </c>
      <c r="D189" s="2" t="s">
        <v>26</v>
      </c>
      <c r="E189" s="2" t="s">
        <v>29</v>
      </c>
      <c r="F189" s="6">
        <f>VLOOKUP(A189&amp;B189,'input_raw cmsws'!$C$2:$D$1602,2,FALSE)</f>
        <v>43817.708333333336</v>
      </c>
      <c r="G189" s="2">
        <v>5.2</v>
      </c>
      <c r="H189" s="2" t="s">
        <v>23</v>
      </c>
      <c r="I189" s="2">
        <f>VLOOKUP(H189,'scoring schema'!$D$4:$E$9,2,FALSE)</f>
        <v>0</v>
      </c>
      <c r="J189" s="2" t="s">
        <v>22</v>
      </c>
      <c r="K189" s="2" t="s">
        <v>22</v>
      </c>
      <c r="L189" s="2"/>
      <c r="M189" s="2">
        <f>VLOOKUP(L189,'scoring schema 2'!$E$18:$F$29,2,FALSE)</f>
        <v>0</v>
      </c>
      <c r="N189" s="2"/>
      <c r="O189" s="2">
        <f>VLOOKUP(N189,'scoring schema 2'!$E$8:$F$13,2, FALSE)</f>
        <v>2</v>
      </c>
      <c r="P189" s="2">
        <v>10</v>
      </c>
      <c r="Q189" s="2">
        <v>1.3</v>
      </c>
      <c r="R189" s="2">
        <v>3.5</v>
      </c>
      <c r="S189" s="2">
        <v>4.55</v>
      </c>
      <c r="T189" s="2">
        <v>1</v>
      </c>
      <c r="U189" s="2">
        <v>10</v>
      </c>
      <c r="V189" s="2">
        <v>5.4</v>
      </c>
      <c r="W189" s="2">
        <v>6.2</v>
      </c>
      <c r="X189" s="2">
        <v>33.480000000000004</v>
      </c>
      <c r="Y189" s="2">
        <v>3.7600000000000002</v>
      </c>
      <c r="Z189" s="2">
        <v>5.12</v>
      </c>
      <c r="AA189" s="2">
        <v>19.251200000000001</v>
      </c>
      <c r="AB189" s="2">
        <v>7717482</v>
      </c>
      <c r="AC189" s="2" t="s">
        <v>3317</v>
      </c>
      <c r="AD189" s="6">
        <v>39910</v>
      </c>
      <c r="AE189" s="2" t="s">
        <v>760</v>
      </c>
      <c r="AF189" s="2" t="s">
        <v>761</v>
      </c>
      <c r="AG189" s="2" t="s">
        <v>762</v>
      </c>
      <c r="AH189" s="2" t="s">
        <v>768</v>
      </c>
      <c r="AI189" s="2">
        <v>2</v>
      </c>
      <c r="AJ189" s="2">
        <v>0</v>
      </c>
      <c r="AK189" s="2">
        <v>0</v>
      </c>
      <c r="AL189" s="2">
        <v>0</v>
      </c>
      <c r="AM189" s="2">
        <v>24</v>
      </c>
      <c r="AN189" s="2">
        <v>0</v>
      </c>
      <c r="AO189" s="2" t="s">
        <v>762</v>
      </c>
      <c r="AP189" s="2" t="s">
        <v>763</v>
      </c>
      <c r="AQ189" s="2" t="s">
        <v>769</v>
      </c>
      <c r="AR189" s="2" t="s">
        <v>3318</v>
      </c>
      <c r="AS189" s="2">
        <v>6.59</v>
      </c>
      <c r="AT189" s="2">
        <v>747.41</v>
      </c>
      <c r="AU189" s="2">
        <v>754</v>
      </c>
      <c r="AV189" s="2" t="s">
        <v>765</v>
      </c>
      <c r="AW189" s="2" t="s">
        <v>3319</v>
      </c>
      <c r="AX189" s="2">
        <v>4.2</v>
      </c>
      <c r="AY189" s="2">
        <v>746.8</v>
      </c>
      <c r="AZ189" s="2">
        <v>751</v>
      </c>
      <c r="BA189" s="2" t="s">
        <v>765</v>
      </c>
      <c r="BB189" s="2">
        <v>7.6057900000000003E-3</v>
      </c>
      <c r="BC189" s="2">
        <v>1</v>
      </c>
      <c r="BD189" s="6">
        <v>39107</v>
      </c>
      <c r="BE189" s="18">
        <f t="shared" si="6"/>
        <v>12.897216518366422</v>
      </c>
      <c r="BF189" s="2" t="s">
        <v>767</v>
      </c>
      <c r="BG189" s="6">
        <v>43185</v>
      </c>
      <c r="BH189" s="2">
        <v>80.202033186026952</v>
      </c>
      <c r="BI189" t="str">
        <f>VLOOKUP($A189,'[1]SW_Pipes 1222_soil.shp'!$AE$2:$AR$1223,10,FALSE)</f>
        <v>113688</v>
      </c>
      <c r="BJ189" t="str">
        <f>VLOOKUP($A189,'[1]SW_Pipes 1222_soil.shp'!$AE$2:$AR$1223,11,FALSE)</f>
        <v>Ur</v>
      </c>
      <c r="BK189" t="str">
        <f>VLOOKUP($A189,'[1]SW_Pipes 1222_soil.shp'!$AE$2:$AR$1223,12,FALSE)</f>
        <v>Urban land</v>
      </c>
      <c r="BL189" t="str">
        <f>VLOOKUP($A189,'[1]SW_Pipes 1222_soil.shp'!$AE$2:$AR$1223,13,FALSE)</f>
        <v>N/A</v>
      </c>
      <c r="BM189">
        <f>VLOOKUP($A189,'[1]SW_Pipes 1222_soil.shp'!$AE$2:$AR$1223,14,FALSE)</f>
        <v>4</v>
      </c>
      <c r="BN189">
        <f>VLOOKUP(A189,[2]SW_Pipes1222_prec!$AE$2:$AO$1223, 11, FALSE)</f>
        <v>3.702</v>
      </c>
    </row>
    <row r="190" spans="1:66" x14ac:dyDescent="0.25">
      <c r="A190" s="2">
        <v>48949</v>
      </c>
      <c r="B190" s="2">
        <v>12107</v>
      </c>
      <c r="C190" s="2" t="s">
        <v>253</v>
      </c>
      <c r="D190" s="2" t="s">
        <v>26</v>
      </c>
      <c r="E190" s="2" t="s">
        <v>29</v>
      </c>
      <c r="F190" s="6">
        <f>VLOOKUP(A190&amp;B190,'input_raw cmsws'!$C$2:$D$1602,2,FALSE)</f>
        <v>43817.708333333336</v>
      </c>
      <c r="G190" s="2">
        <v>5.5</v>
      </c>
      <c r="H190" s="2" t="s">
        <v>23</v>
      </c>
      <c r="I190" s="2">
        <f>VLOOKUP(H190,'scoring schema'!$D$4:$E$9,2,FALSE)</f>
        <v>0</v>
      </c>
      <c r="J190" s="2" t="s">
        <v>22</v>
      </c>
      <c r="K190" s="2" t="s">
        <v>22</v>
      </c>
      <c r="L190" s="2"/>
      <c r="M190" s="2">
        <f>VLOOKUP(L190,'scoring schema 2'!$E$18:$F$29,2,FALSE)</f>
        <v>0</v>
      </c>
      <c r="N190" s="2"/>
      <c r="O190" s="2">
        <f>VLOOKUP(N190,'scoring schema 2'!$E$8:$F$13,2, FALSE)</f>
        <v>2</v>
      </c>
      <c r="P190" s="2">
        <v>10</v>
      </c>
      <c r="Q190" s="2">
        <v>1.3</v>
      </c>
      <c r="R190" s="2">
        <v>3.5</v>
      </c>
      <c r="S190" s="2">
        <v>4.55</v>
      </c>
      <c r="T190" s="2">
        <v>1</v>
      </c>
      <c r="U190" s="2">
        <v>10</v>
      </c>
      <c r="V190" s="2">
        <v>8.6</v>
      </c>
      <c r="W190" s="2">
        <v>5.3000000000000007</v>
      </c>
      <c r="X190" s="2">
        <v>45.580000000000005</v>
      </c>
      <c r="Y190" s="2">
        <v>5.68</v>
      </c>
      <c r="Z190" s="2">
        <v>4.58</v>
      </c>
      <c r="AA190" s="2">
        <v>26.014399999999998</v>
      </c>
      <c r="AB190" s="2">
        <v>7718024</v>
      </c>
      <c r="AC190" s="2" t="s">
        <v>3659</v>
      </c>
      <c r="AD190" s="6">
        <v>39911</v>
      </c>
      <c r="AE190" s="2" t="s">
        <v>760</v>
      </c>
      <c r="AF190" s="2" t="s">
        <v>761</v>
      </c>
      <c r="AG190" s="2" t="s">
        <v>762</v>
      </c>
      <c r="AH190" s="2" t="s">
        <v>768</v>
      </c>
      <c r="AI190" s="2">
        <v>1.25</v>
      </c>
      <c r="AJ190" s="2">
        <v>0</v>
      </c>
      <c r="AK190" s="2">
        <v>0</v>
      </c>
      <c r="AL190" s="2">
        <v>0</v>
      </c>
      <c r="AM190" s="2">
        <v>15</v>
      </c>
      <c r="AN190" s="2">
        <v>0</v>
      </c>
      <c r="AO190" s="2" t="s">
        <v>762</v>
      </c>
      <c r="AP190" s="2" t="s">
        <v>763</v>
      </c>
      <c r="AQ190" s="2" t="s">
        <v>769</v>
      </c>
      <c r="AR190" s="2" t="s">
        <v>3660</v>
      </c>
      <c r="AS190" s="2">
        <v>2.5</v>
      </c>
      <c r="AT190" s="2">
        <v>738.5</v>
      </c>
      <c r="AU190" s="2">
        <v>741</v>
      </c>
      <c r="AV190" s="2" t="s">
        <v>765</v>
      </c>
      <c r="AW190" s="2" t="s">
        <v>3661</v>
      </c>
      <c r="AX190" s="2">
        <v>0</v>
      </c>
      <c r="AY190" s="2">
        <v>0</v>
      </c>
      <c r="AZ190" s="2">
        <v>739</v>
      </c>
      <c r="BA190" s="2" t="s">
        <v>986</v>
      </c>
      <c r="BB190" s="2">
        <v>0</v>
      </c>
      <c r="BC190" s="2">
        <v>1</v>
      </c>
      <c r="BD190" s="6">
        <v>30317</v>
      </c>
      <c r="BE190" s="18">
        <f t="shared" si="6"/>
        <v>36.96292493725759</v>
      </c>
      <c r="BF190" s="2" t="s">
        <v>767</v>
      </c>
      <c r="BG190" s="6">
        <v>44243</v>
      </c>
      <c r="BH190" s="2">
        <v>101.69220644915831</v>
      </c>
      <c r="BI190" t="str">
        <f>VLOOKUP($A190,'[1]SW_Pipes 1222_soil.shp'!$AE$2:$AR$1223,10,FALSE)</f>
        <v>113658</v>
      </c>
      <c r="BJ190" t="str">
        <f>VLOOKUP($A190,'[1]SW_Pipes 1222_soil.shp'!$AE$2:$AR$1223,11,FALSE)</f>
        <v>CeB2</v>
      </c>
      <c r="BK190" t="str">
        <f>VLOOKUP($A190,'[1]SW_Pipes 1222_soil.shp'!$AE$2:$AR$1223,12,FALSE)</f>
        <v>Cecil sandy clay loam, 2 to 8 percent slopes, eroded</v>
      </c>
      <c r="BL190" t="str">
        <f>VLOOKUP($A190,'[1]SW_Pipes 1222_soil.shp'!$AE$2:$AR$1223,13,FALSE)</f>
        <v>B</v>
      </c>
      <c r="BM190">
        <f>VLOOKUP($A190,'[1]SW_Pipes 1222_soil.shp'!$AE$2:$AR$1223,14,FALSE)</f>
        <v>1</v>
      </c>
      <c r="BN190">
        <f>VLOOKUP(A190,[2]SW_Pipes1222_prec!$AE$2:$AO$1223, 11, FALSE)</f>
        <v>3.73</v>
      </c>
    </row>
    <row r="191" spans="1:66" x14ac:dyDescent="0.25">
      <c r="A191" s="3">
        <v>48950</v>
      </c>
      <c r="B191" s="3">
        <v>12107</v>
      </c>
      <c r="C191" s="3" t="s">
        <v>253</v>
      </c>
      <c r="D191" s="3" t="s">
        <v>26</v>
      </c>
      <c r="E191" s="3" t="s">
        <v>29</v>
      </c>
      <c r="F191" s="6">
        <f>VLOOKUP(A191&amp;B191,'input_raw cmsws'!$C$2:$D$1602,2,FALSE)</f>
        <v>43817.708333333336</v>
      </c>
      <c r="G191" s="3">
        <v>5.5</v>
      </c>
      <c r="H191" s="3" t="s">
        <v>23</v>
      </c>
      <c r="I191" s="2">
        <f>VLOOKUP(H191,'scoring schema'!$D$4:$E$9,2,FALSE)</f>
        <v>0</v>
      </c>
      <c r="J191" s="3" t="s">
        <v>22</v>
      </c>
      <c r="K191" s="3" t="s">
        <v>22</v>
      </c>
      <c r="L191" s="3"/>
      <c r="M191" s="2">
        <f>VLOOKUP(L191,'scoring schema 2'!$E$18:$F$29,2,FALSE)</f>
        <v>0</v>
      </c>
      <c r="N191" s="3"/>
      <c r="O191" s="2">
        <f>VLOOKUP(N191,'scoring schema 2'!$E$8:$F$13,2, FALSE)</f>
        <v>2</v>
      </c>
      <c r="P191" s="3">
        <v>10</v>
      </c>
      <c r="Q191" s="3">
        <v>1.3</v>
      </c>
      <c r="R191" s="3">
        <v>3.5</v>
      </c>
      <c r="S191" s="3">
        <v>4.55</v>
      </c>
      <c r="T191" s="3">
        <v>1</v>
      </c>
      <c r="U191" s="3">
        <v>10</v>
      </c>
      <c r="V191" s="3">
        <v>2.2000000000000002</v>
      </c>
      <c r="W191" s="3">
        <v>3.5</v>
      </c>
      <c r="X191" s="3">
        <v>7.7000000000000011</v>
      </c>
      <c r="Y191" s="3">
        <v>1.84</v>
      </c>
      <c r="Z191" s="3">
        <v>3.5</v>
      </c>
      <c r="AA191" s="3">
        <v>6.44</v>
      </c>
      <c r="AB191" s="3">
        <v>7663980</v>
      </c>
      <c r="AC191" s="3" t="s">
        <v>1695</v>
      </c>
      <c r="AD191" s="6">
        <v>39912</v>
      </c>
      <c r="AE191" s="3" t="s">
        <v>760</v>
      </c>
      <c r="AF191" s="3" t="s">
        <v>761</v>
      </c>
      <c r="AG191" s="3" t="s">
        <v>762</v>
      </c>
      <c r="AH191" s="3" t="s">
        <v>768</v>
      </c>
      <c r="AI191" s="3">
        <v>4</v>
      </c>
      <c r="AJ191" s="3">
        <v>0</v>
      </c>
      <c r="AK191" s="3">
        <v>0</v>
      </c>
      <c r="AL191" s="3">
        <v>0</v>
      </c>
      <c r="AM191" s="3">
        <v>48</v>
      </c>
      <c r="AN191" s="3">
        <v>0</v>
      </c>
      <c r="AO191" s="3" t="s">
        <v>762</v>
      </c>
      <c r="AP191" s="3" t="s">
        <v>763</v>
      </c>
      <c r="AQ191" s="3" t="s">
        <v>769</v>
      </c>
      <c r="AR191" s="3" t="s">
        <v>1696</v>
      </c>
      <c r="AS191" s="3">
        <v>4.5</v>
      </c>
      <c r="AT191" s="3">
        <v>667.75</v>
      </c>
      <c r="AU191" s="3">
        <v>0</v>
      </c>
      <c r="AV191" s="3" t="s">
        <v>762</v>
      </c>
      <c r="AW191" s="3" t="s">
        <v>1697</v>
      </c>
      <c r="AX191" s="3">
        <v>37.9</v>
      </c>
      <c r="AY191" s="3">
        <v>660.56</v>
      </c>
      <c r="AZ191" s="3">
        <v>0</v>
      </c>
      <c r="BA191" s="3" t="s">
        <v>762</v>
      </c>
      <c r="BB191" s="3">
        <v>0</v>
      </c>
      <c r="BC191" s="3">
        <v>1</v>
      </c>
      <c r="BD191" s="7">
        <v>41303</v>
      </c>
      <c r="BE191" s="18">
        <f>(F191-AD191)/365.25</f>
        <v>10.693246634725082</v>
      </c>
      <c r="BF191" s="3" t="s">
        <v>767</v>
      </c>
      <c r="BG191" s="7">
        <v>44243</v>
      </c>
      <c r="BH191" s="3">
        <v>290.13528536411621</v>
      </c>
      <c r="BI191" t="str">
        <f>VLOOKUP($A191,'[1]SW_Pipes 1222_soil.shp'!$AE$2:$AR$1223,10,FALSE)</f>
        <v>113666</v>
      </c>
      <c r="BJ191" t="str">
        <f>VLOOKUP($A191,'[1]SW_Pipes 1222_soil.shp'!$AE$2:$AR$1223,11,FALSE)</f>
        <v>EnD</v>
      </c>
      <c r="BK191" t="str">
        <f>VLOOKUP($A191,'[1]SW_Pipes 1222_soil.shp'!$AE$2:$AR$1223,12,FALSE)</f>
        <v>Enon sandy loam, 8 to 15 percent slopes</v>
      </c>
      <c r="BL191" t="str">
        <f>VLOOKUP($A191,'[1]SW_Pipes 1222_soil.shp'!$AE$2:$AR$1223,13,FALSE)</f>
        <v>C</v>
      </c>
      <c r="BM191">
        <f>VLOOKUP($A191,'[1]SW_Pipes 1222_soil.shp'!$AE$2:$AR$1223,14,FALSE)</f>
        <v>2</v>
      </c>
      <c r="BN191">
        <f>VLOOKUP(A191,[2]SW_Pipes1222_prec!$AE$2:$AO$1223, 11, FALSE)</f>
        <v>3.9039999999999999</v>
      </c>
    </row>
    <row r="192" spans="1:66" x14ac:dyDescent="0.25">
      <c r="A192" s="2">
        <v>49350</v>
      </c>
      <c r="B192" s="2">
        <v>22851</v>
      </c>
      <c r="C192" s="2" t="s">
        <v>53</v>
      </c>
      <c r="D192" s="2" t="s">
        <v>26</v>
      </c>
      <c r="E192" s="2" t="s">
        <v>29</v>
      </c>
      <c r="F192" s="6">
        <f>VLOOKUP(A192&amp;B192,'input_raw cmsws'!$C$2:$D$1602,2,FALSE)</f>
        <v>44340.666666666664</v>
      </c>
      <c r="G192" s="2">
        <v>4.2</v>
      </c>
      <c r="H192" s="2"/>
      <c r="I192" s="2">
        <v>0</v>
      </c>
      <c r="J192" s="2"/>
      <c r="K192" s="3" t="s">
        <v>22</v>
      </c>
      <c r="L192" s="2"/>
      <c r="M192" s="2">
        <f>VLOOKUP(L192,'scoring schema 2'!$E$18:$F$29,2,FALSE)</f>
        <v>0</v>
      </c>
      <c r="N192" s="2" t="s">
        <v>33</v>
      </c>
      <c r="O192" s="2">
        <f>VLOOKUP(N192,'scoring schema 2'!$E$8:$F$13,2, FALSE)</f>
        <v>0</v>
      </c>
      <c r="P192" s="2">
        <v>0</v>
      </c>
      <c r="Q192" s="2">
        <v>0</v>
      </c>
      <c r="R192" s="2">
        <v>0.8</v>
      </c>
      <c r="S192" s="2">
        <v>0</v>
      </c>
      <c r="T192" s="2">
        <v>1</v>
      </c>
      <c r="U192" s="2">
        <v>0</v>
      </c>
      <c r="V192" s="2">
        <v>2.2000000000000002</v>
      </c>
      <c r="W192" s="2">
        <v>0.8</v>
      </c>
      <c r="X192" s="2">
        <v>1.7600000000000002</v>
      </c>
      <c r="Y192" s="2">
        <v>1.32</v>
      </c>
      <c r="Z192" s="2">
        <v>0.8</v>
      </c>
      <c r="AA192" s="2">
        <v>1.056</v>
      </c>
      <c r="AB192" s="2">
        <v>7638381</v>
      </c>
      <c r="AC192" s="2" t="s">
        <v>834</v>
      </c>
      <c r="AD192" s="6">
        <v>39913</v>
      </c>
      <c r="AE192" s="2" t="s">
        <v>760</v>
      </c>
      <c r="AF192" s="2" t="s">
        <v>761</v>
      </c>
      <c r="AG192" s="2" t="s">
        <v>762</v>
      </c>
      <c r="AH192" s="2" t="s">
        <v>768</v>
      </c>
      <c r="AI192" s="2">
        <v>2</v>
      </c>
      <c r="AJ192" s="2">
        <v>0</v>
      </c>
      <c r="AK192" s="2">
        <v>0</v>
      </c>
      <c r="AL192" s="2">
        <v>0</v>
      </c>
      <c r="AM192" s="2">
        <v>24</v>
      </c>
      <c r="AN192" s="2">
        <v>0</v>
      </c>
      <c r="AO192" s="2" t="s">
        <v>762</v>
      </c>
      <c r="AP192" s="2" t="s">
        <v>763</v>
      </c>
      <c r="AQ192" s="2" t="s">
        <v>769</v>
      </c>
      <c r="AR192" s="2" t="s">
        <v>835</v>
      </c>
      <c r="AS192" s="2">
        <v>9.6999999999999993</v>
      </c>
      <c r="AT192" s="2">
        <v>670.54</v>
      </c>
      <c r="AU192" s="2">
        <v>680.24</v>
      </c>
      <c r="AV192" s="2" t="s">
        <v>765</v>
      </c>
      <c r="AW192" s="2" t="s">
        <v>836</v>
      </c>
      <c r="AX192" s="2">
        <v>2.9</v>
      </c>
      <c r="AY192" s="2">
        <v>671.18</v>
      </c>
      <c r="AZ192" s="2">
        <v>674.08</v>
      </c>
      <c r="BA192" s="2" t="s">
        <v>765</v>
      </c>
      <c r="BB192" s="2">
        <v>-8.7749100000000003E-3</v>
      </c>
      <c r="BC192" s="2">
        <v>1</v>
      </c>
      <c r="BD192" s="6">
        <v>32509</v>
      </c>
      <c r="BE192" s="18">
        <f t="shared" ref="BE192:BE205" si="7">(F192-BD192)/365.25</f>
        <v>32.393337896417975</v>
      </c>
      <c r="BF192" s="2" t="s">
        <v>767</v>
      </c>
      <c r="BG192" s="6">
        <v>44243</v>
      </c>
      <c r="BH192" s="2">
        <v>72.935150921421595</v>
      </c>
      <c r="BI192" t="str">
        <f>VLOOKUP($A192,'[1]SW_Pipes 1222_soil.shp'!$AE$2:$AR$1223,10,FALSE)</f>
        <v>113661</v>
      </c>
      <c r="BJ192" t="str">
        <f>VLOOKUP($A192,'[1]SW_Pipes 1222_soil.shp'!$AE$2:$AR$1223,11,FALSE)</f>
        <v>CuD</v>
      </c>
      <c r="BK192" t="str">
        <f>VLOOKUP($A192,'[1]SW_Pipes 1222_soil.shp'!$AE$2:$AR$1223,12,FALSE)</f>
        <v>Cecil-Urban land complex, 8 to 15 percent slopes</v>
      </c>
      <c r="BL192" t="str">
        <f>VLOOKUP($A192,'[1]SW_Pipes 1222_soil.shp'!$AE$2:$AR$1223,13,FALSE)</f>
        <v>B</v>
      </c>
      <c r="BM192">
        <f>VLOOKUP($A192,'[1]SW_Pipes 1222_soil.shp'!$AE$2:$AR$1223,14,FALSE)</f>
        <v>1</v>
      </c>
      <c r="BN192">
        <f>VLOOKUP(A192,[2]SW_Pipes1222_prec!$AE$2:$AO$1223, 11, FALSE)</f>
        <v>3.6890000000000001</v>
      </c>
    </row>
    <row r="193" spans="1:66" x14ac:dyDescent="0.25">
      <c r="A193" s="3">
        <v>49595</v>
      </c>
      <c r="B193" s="3">
        <v>11210</v>
      </c>
      <c r="C193" s="3" t="s">
        <v>596</v>
      </c>
      <c r="D193" s="3" t="s">
        <v>21</v>
      </c>
      <c r="E193" s="3" t="s">
        <v>29</v>
      </c>
      <c r="F193" s="6">
        <f>VLOOKUP(A193&amp;B193,'input_raw cmsws'!$C$2:$D$1602,2,FALSE)</f>
        <v>43983.666666666664</v>
      </c>
      <c r="G193" s="3">
        <v>10</v>
      </c>
      <c r="H193" s="3" t="s">
        <v>23</v>
      </c>
      <c r="I193" s="2">
        <f>VLOOKUP(H193,'scoring schema'!$D$4:$E$9,2,FALSE)</f>
        <v>0</v>
      </c>
      <c r="J193" s="3" t="s">
        <v>22</v>
      </c>
      <c r="K193" s="3" t="s">
        <v>22</v>
      </c>
      <c r="L193" s="3" t="s">
        <v>115</v>
      </c>
      <c r="M193" s="2">
        <f>VLOOKUP(L193,'scoring schema 2'!$E$18:$F$29,2,FALSE)</f>
        <v>8</v>
      </c>
      <c r="N193" s="3" t="s">
        <v>202</v>
      </c>
      <c r="O193" s="2">
        <f>VLOOKUP(N193,'scoring schema 2'!$E$8:$F$13,2, FALSE)</f>
        <v>3</v>
      </c>
      <c r="P193" s="3">
        <v>10</v>
      </c>
      <c r="Q193" s="3">
        <v>1.9500000000000002</v>
      </c>
      <c r="R193" s="3">
        <v>8.1</v>
      </c>
      <c r="S193" s="3">
        <v>15.795</v>
      </c>
      <c r="T193" s="3">
        <v>1</v>
      </c>
      <c r="U193" s="3">
        <v>10</v>
      </c>
      <c r="V193" s="3">
        <v>6.8000000000000007</v>
      </c>
      <c r="W193" s="3">
        <v>8.1</v>
      </c>
      <c r="X193" s="3">
        <v>55.080000000000005</v>
      </c>
      <c r="Y193" s="3">
        <v>4.8600000000000003</v>
      </c>
      <c r="Z193" s="3">
        <v>8.1</v>
      </c>
      <c r="AA193" s="3">
        <v>39.366</v>
      </c>
      <c r="AB193" s="3">
        <v>7657407</v>
      </c>
      <c r="AC193" s="3" t="s">
        <v>4016</v>
      </c>
      <c r="AD193" s="6">
        <v>39914</v>
      </c>
      <c r="AE193" s="3" t="s">
        <v>760</v>
      </c>
      <c r="AF193" s="3" t="s">
        <v>785</v>
      </c>
      <c r="AG193" s="3" t="s">
        <v>762</v>
      </c>
      <c r="AH193" s="3" t="s">
        <v>1823</v>
      </c>
      <c r="AI193" s="3">
        <v>0</v>
      </c>
      <c r="AJ193" s="3">
        <v>0</v>
      </c>
      <c r="AK193" s="3">
        <v>7.1</v>
      </c>
      <c r="AL193" s="3">
        <v>10.3</v>
      </c>
      <c r="AM193" s="3">
        <v>85</v>
      </c>
      <c r="AN193" s="3">
        <v>124</v>
      </c>
      <c r="AO193" s="3" t="s">
        <v>762</v>
      </c>
      <c r="AP193" s="3" t="s">
        <v>778</v>
      </c>
      <c r="AQ193" s="3" t="s">
        <v>781</v>
      </c>
      <c r="AR193" s="3" t="s">
        <v>4017</v>
      </c>
      <c r="AS193" s="3">
        <v>8.5</v>
      </c>
      <c r="AT193" s="3">
        <v>610.5</v>
      </c>
      <c r="AU193" s="3">
        <v>619</v>
      </c>
      <c r="AV193" s="3" t="s">
        <v>765</v>
      </c>
      <c r="AW193" s="3" t="s">
        <v>4018</v>
      </c>
      <c r="AX193" s="3">
        <v>0</v>
      </c>
      <c r="AY193" s="3">
        <v>625</v>
      </c>
      <c r="AZ193" s="3">
        <v>625</v>
      </c>
      <c r="BA193" s="3" t="s">
        <v>765</v>
      </c>
      <c r="BB193" s="3">
        <v>-0.20928962000000001</v>
      </c>
      <c r="BC193" s="3">
        <v>1</v>
      </c>
      <c r="BD193" s="7">
        <v>29402</v>
      </c>
      <c r="BE193" s="18">
        <f t="shared" si="7"/>
        <v>39.922427561031249</v>
      </c>
      <c r="BF193" s="3" t="s">
        <v>767</v>
      </c>
      <c r="BG193" s="7">
        <v>44243</v>
      </c>
      <c r="BH193" s="3">
        <v>69.281982693475143</v>
      </c>
      <c r="BI193" t="str">
        <f>VLOOKUP($A193,'[1]SW_Pipes 1222_soil.shp'!$AE$2:$AR$1223,10,FALSE)</f>
        <v>113677</v>
      </c>
      <c r="BJ193" t="str">
        <f>VLOOKUP($A193,'[1]SW_Pipes 1222_soil.shp'!$AE$2:$AR$1223,11,FALSE)</f>
        <v>MO</v>
      </c>
      <c r="BK193" t="str">
        <f>VLOOKUP($A193,'[1]SW_Pipes 1222_soil.shp'!$AE$2:$AR$1223,12,FALSE)</f>
        <v>Monacan loam</v>
      </c>
      <c r="BL193" t="str">
        <f>VLOOKUP($A193,'[1]SW_Pipes 1222_soil.shp'!$AE$2:$AR$1223,13,FALSE)</f>
        <v>C</v>
      </c>
      <c r="BM193">
        <f>VLOOKUP($A193,'[1]SW_Pipes 1222_soil.shp'!$AE$2:$AR$1223,14,FALSE)</f>
        <v>2</v>
      </c>
      <c r="BN193">
        <f>VLOOKUP(A193,[2]SW_Pipes1222_prec!$AE$2:$AO$1223, 11, FALSE)</f>
        <v>3.79</v>
      </c>
    </row>
    <row r="194" spans="1:66" x14ac:dyDescent="0.25">
      <c r="A194" s="3">
        <v>49787</v>
      </c>
      <c r="B194" s="3">
        <v>20508</v>
      </c>
      <c r="C194" s="3" t="s">
        <v>358</v>
      </c>
      <c r="D194" s="3" t="s">
        <v>21</v>
      </c>
      <c r="E194" s="3" t="s">
        <v>29</v>
      </c>
      <c r="F194" s="6">
        <f>VLOOKUP(A194&amp;B194,'input_raw cmsws'!$C$2:$D$1602,2,FALSE)</f>
        <v>44155.708333333336</v>
      </c>
      <c r="G194" s="3">
        <v>0</v>
      </c>
      <c r="H194" s="3"/>
      <c r="I194" s="2">
        <v>0</v>
      </c>
      <c r="J194" s="3"/>
      <c r="K194" s="3" t="s">
        <v>22</v>
      </c>
      <c r="L194" s="3" t="s">
        <v>30</v>
      </c>
      <c r="M194" s="2">
        <f>VLOOKUP(L194,'scoring schema 2'!$E$18:$F$29,2,FALSE)</f>
        <v>6</v>
      </c>
      <c r="N194" s="3" t="s">
        <v>40</v>
      </c>
      <c r="O194" s="2">
        <f>VLOOKUP(N194,'scoring schema 2'!$E$8:$F$13,2, FALSE)</f>
        <v>8</v>
      </c>
      <c r="P194" s="3">
        <v>10</v>
      </c>
      <c r="Q194" s="3">
        <v>5.2</v>
      </c>
      <c r="R194" s="3">
        <v>5</v>
      </c>
      <c r="S194" s="3">
        <v>26</v>
      </c>
      <c r="T194" s="3">
        <v>1</v>
      </c>
      <c r="U194" s="3">
        <v>0</v>
      </c>
      <c r="V194" s="3">
        <v>1.4000000000000001</v>
      </c>
      <c r="W194" s="3">
        <v>0.8</v>
      </c>
      <c r="X194" s="3">
        <v>1.1200000000000001</v>
      </c>
      <c r="Y194" s="3">
        <v>2.92</v>
      </c>
      <c r="Z194" s="3">
        <v>2.48</v>
      </c>
      <c r="AA194" s="3">
        <v>7.2416</v>
      </c>
      <c r="AB194" s="3">
        <v>7710619</v>
      </c>
      <c r="AC194" s="3" t="s">
        <v>1891</v>
      </c>
      <c r="AD194" s="6">
        <v>39915</v>
      </c>
      <c r="AE194" s="3" t="s">
        <v>760</v>
      </c>
      <c r="AF194" s="3" t="s">
        <v>761</v>
      </c>
      <c r="AG194" s="3" t="s">
        <v>762</v>
      </c>
      <c r="AH194" s="3" t="s">
        <v>768</v>
      </c>
      <c r="AI194" s="3">
        <v>1.5</v>
      </c>
      <c r="AJ194" s="3">
        <v>0</v>
      </c>
      <c r="AK194" s="3">
        <v>0</v>
      </c>
      <c r="AL194" s="3">
        <v>0</v>
      </c>
      <c r="AM194" s="3">
        <v>15</v>
      </c>
      <c r="AN194" s="3">
        <v>0</v>
      </c>
      <c r="AO194" s="3" t="s">
        <v>762</v>
      </c>
      <c r="AP194" s="3" t="s">
        <v>763</v>
      </c>
      <c r="AQ194" s="3" t="s">
        <v>769</v>
      </c>
      <c r="AR194" s="3" t="s">
        <v>1892</v>
      </c>
      <c r="AS194" s="3">
        <v>6.7</v>
      </c>
      <c r="AT194" s="3">
        <v>0</v>
      </c>
      <c r="AU194" s="3">
        <v>0</v>
      </c>
      <c r="AV194" s="3" t="s">
        <v>765</v>
      </c>
      <c r="AW194" s="3" t="s">
        <v>1893</v>
      </c>
      <c r="AX194" s="3">
        <v>1.6</v>
      </c>
      <c r="AY194" s="3">
        <v>0</v>
      </c>
      <c r="AZ194" s="3">
        <v>0</v>
      </c>
      <c r="BA194" s="3" t="s">
        <v>765</v>
      </c>
      <c r="BB194" s="3">
        <v>0</v>
      </c>
      <c r="BC194" s="3">
        <v>0</v>
      </c>
      <c r="BD194" s="7">
        <v>37041</v>
      </c>
      <c r="BE194" s="18">
        <f t="shared" si="7"/>
        <v>19.479009810631993</v>
      </c>
      <c r="BF194" s="3" t="s">
        <v>767</v>
      </c>
      <c r="BG194" s="7">
        <v>44340</v>
      </c>
      <c r="BH194" s="3">
        <v>196.52775235135911</v>
      </c>
      <c r="BI194" t="str">
        <f>VLOOKUP($A194,'[1]SW_Pipes 1222_soil.shp'!$AE$2:$AR$1223,10,FALSE)</f>
        <v>113674</v>
      </c>
      <c r="BJ194" t="str">
        <f>VLOOKUP($A194,'[1]SW_Pipes 1222_soil.shp'!$AE$2:$AR$1223,11,FALSE)</f>
        <v>IrB</v>
      </c>
      <c r="BK194" t="str">
        <f>VLOOKUP($A194,'[1]SW_Pipes 1222_soil.shp'!$AE$2:$AR$1223,12,FALSE)</f>
        <v>Iredell fine sandy loam, 1 to 8 percent slopes</v>
      </c>
      <c r="BL194" t="str">
        <f>VLOOKUP($A194,'[1]SW_Pipes 1222_soil.shp'!$AE$2:$AR$1223,13,FALSE)</f>
        <v>C/D</v>
      </c>
      <c r="BM194">
        <f>VLOOKUP($A194,'[1]SW_Pipes 1222_soil.shp'!$AE$2:$AR$1223,14,FALSE)</f>
        <v>3</v>
      </c>
      <c r="BN194">
        <f>VLOOKUP(A194,[2]SW_Pipes1222_prec!$AE$2:$AO$1223, 11, FALSE)</f>
        <v>3.7040000000000002</v>
      </c>
    </row>
    <row r="195" spans="1:66" x14ac:dyDescent="0.25">
      <c r="A195" s="2">
        <v>49915</v>
      </c>
      <c r="B195" s="2">
        <v>21639</v>
      </c>
      <c r="C195" s="2" t="s">
        <v>545</v>
      </c>
      <c r="D195" s="2" t="s">
        <v>21</v>
      </c>
      <c r="E195" s="2" t="s">
        <v>29</v>
      </c>
      <c r="F195" s="6">
        <f>VLOOKUP(A195&amp;B195,'input_raw cmsws'!$C$2:$D$1602,2,FALSE)</f>
        <v>44257.708333333336</v>
      </c>
      <c r="G195" s="2">
        <v>3</v>
      </c>
      <c r="H195" s="2" t="s">
        <v>28</v>
      </c>
      <c r="I195" s="2">
        <f>VLOOKUP(H195,'scoring schema'!$D$4:$E$9,2,FALSE)</f>
        <v>5</v>
      </c>
      <c r="J195" s="2" t="s">
        <v>22</v>
      </c>
      <c r="K195" s="2" t="s">
        <v>22</v>
      </c>
      <c r="L195" s="2"/>
      <c r="M195" s="2">
        <f>VLOOKUP(L195,'scoring schema 2'!$E$18:$F$29,2,FALSE)</f>
        <v>0</v>
      </c>
      <c r="N195" s="2"/>
      <c r="O195" s="2">
        <f>VLOOKUP(N195,'scoring schema 2'!$E$8:$F$13,2, FALSE)</f>
        <v>2</v>
      </c>
      <c r="P195" s="2">
        <v>10</v>
      </c>
      <c r="Q195" s="2">
        <v>3.05</v>
      </c>
      <c r="R195" s="2">
        <v>2.2999999999999998</v>
      </c>
      <c r="S195" s="2">
        <v>7.0149999999999988</v>
      </c>
      <c r="T195" s="2">
        <v>1</v>
      </c>
      <c r="U195" s="2">
        <v>10</v>
      </c>
      <c r="V195" s="2">
        <v>4.5999999999999996</v>
      </c>
      <c r="W195" s="2">
        <v>4.0999999999999996</v>
      </c>
      <c r="X195" s="2">
        <v>18.859999999999996</v>
      </c>
      <c r="Y195" s="2">
        <v>3.9799999999999995</v>
      </c>
      <c r="Z195" s="2">
        <v>3.3799999999999994</v>
      </c>
      <c r="AA195" s="2">
        <v>13.452399999999995</v>
      </c>
      <c r="AB195" s="2">
        <v>7559368</v>
      </c>
      <c r="AC195" s="2" t="s">
        <v>2711</v>
      </c>
      <c r="AD195" s="6">
        <v>39916</v>
      </c>
      <c r="AE195" s="2" t="s">
        <v>760</v>
      </c>
      <c r="AF195" s="2" t="s">
        <v>761</v>
      </c>
      <c r="AG195" s="2" t="s">
        <v>762</v>
      </c>
      <c r="AH195" s="2" t="s">
        <v>768</v>
      </c>
      <c r="AI195" s="2">
        <v>1.5</v>
      </c>
      <c r="AJ195" s="2">
        <v>0</v>
      </c>
      <c r="AK195" s="2">
        <v>0</v>
      </c>
      <c r="AL195" s="2">
        <v>0</v>
      </c>
      <c r="AM195" s="2">
        <v>18</v>
      </c>
      <c r="AN195" s="2">
        <v>0</v>
      </c>
      <c r="AO195" s="2" t="s">
        <v>762</v>
      </c>
      <c r="AP195" s="2" t="s">
        <v>763</v>
      </c>
      <c r="AQ195" s="2" t="s">
        <v>769</v>
      </c>
      <c r="AR195" s="2" t="s">
        <v>2712</v>
      </c>
      <c r="AS195" s="2">
        <v>2</v>
      </c>
      <c r="AT195" s="2">
        <v>0</v>
      </c>
      <c r="AU195" s="2">
        <v>0</v>
      </c>
      <c r="AV195" s="2" t="s">
        <v>762</v>
      </c>
      <c r="AW195" s="2" t="s">
        <v>2713</v>
      </c>
      <c r="AX195" s="2">
        <v>3</v>
      </c>
      <c r="AY195" s="2">
        <v>0</v>
      </c>
      <c r="AZ195" s="2">
        <v>0</v>
      </c>
      <c r="BA195" s="2" t="s">
        <v>762</v>
      </c>
      <c r="BB195" s="2">
        <v>0</v>
      </c>
      <c r="BC195" s="2">
        <v>0</v>
      </c>
      <c r="BD195" s="6">
        <v>39374</v>
      </c>
      <c r="BE195" s="18">
        <f t="shared" si="7"/>
        <v>13.370864704540276</v>
      </c>
      <c r="BF195" s="2" t="s">
        <v>767</v>
      </c>
      <c r="BG195" s="6">
        <v>43185</v>
      </c>
      <c r="BH195" s="2">
        <v>21.899667400401061</v>
      </c>
      <c r="BI195" t="str">
        <f>VLOOKUP($A195,'[1]SW_Pipes 1222_soil.shp'!$AE$2:$AR$1223,10,FALSE)</f>
        <v>113659</v>
      </c>
      <c r="BJ195" t="str">
        <f>VLOOKUP($A195,'[1]SW_Pipes 1222_soil.shp'!$AE$2:$AR$1223,11,FALSE)</f>
        <v>CeD2</v>
      </c>
      <c r="BK195" t="str">
        <f>VLOOKUP($A195,'[1]SW_Pipes 1222_soil.shp'!$AE$2:$AR$1223,12,FALSE)</f>
        <v>Cecil sandy clay loam, 8 to 15 percent slopes, eroded</v>
      </c>
      <c r="BL195" t="str">
        <f>VLOOKUP($A195,'[1]SW_Pipes 1222_soil.shp'!$AE$2:$AR$1223,13,FALSE)</f>
        <v>B</v>
      </c>
      <c r="BM195">
        <f>VLOOKUP($A195,'[1]SW_Pipes 1222_soil.shp'!$AE$2:$AR$1223,14,FALSE)</f>
        <v>1</v>
      </c>
      <c r="BN195">
        <f>VLOOKUP(A195,[2]SW_Pipes1222_prec!$AE$2:$AO$1223, 11, FALSE)</f>
        <v>3.8140000000000001</v>
      </c>
    </row>
    <row r="196" spans="1:66" x14ac:dyDescent="0.25">
      <c r="A196" s="3">
        <v>50044</v>
      </c>
      <c r="B196" s="3">
        <v>12882</v>
      </c>
      <c r="C196" s="3" t="s">
        <v>669</v>
      </c>
      <c r="D196" s="3" t="s">
        <v>21</v>
      </c>
      <c r="E196" s="3" t="s">
        <v>29</v>
      </c>
      <c r="F196" s="6">
        <f>VLOOKUP(A196&amp;B196,'input_raw cmsws'!$C$2:$D$1602,2,FALSE)</f>
        <v>43880.708333333336</v>
      </c>
      <c r="G196" s="3">
        <v>7.5</v>
      </c>
      <c r="H196" s="3" t="s">
        <v>23</v>
      </c>
      <c r="I196" s="2">
        <f>VLOOKUP(H196,'scoring schema'!$D$4:$E$9,2,FALSE)</f>
        <v>0</v>
      </c>
      <c r="J196" s="3" t="s">
        <v>22</v>
      </c>
      <c r="K196" s="3" t="s">
        <v>22</v>
      </c>
      <c r="L196" s="3"/>
      <c r="M196" s="2">
        <f>VLOOKUP(L196,'scoring schema 2'!$E$18:$F$29,2,FALSE)</f>
        <v>0</v>
      </c>
      <c r="N196" s="3"/>
      <c r="O196" s="2">
        <f>VLOOKUP(N196,'scoring schema 2'!$E$8:$F$13,2, FALSE)</f>
        <v>2</v>
      </c>
      <c r="P196" s="3">
        <v>10</v>
      </c>
      <c r="Q196" s="3">
        <v>1.3</v>
      </c>
      <c r="R196" s="3">
        <v>2.2999999999999998</v>
      </c>
      <c r="S196" s="3">
        <v>2.9899999999999998</v>
      </c>
      <c r="T196" s="3">
        <v>1</v>
      </c>
      <c r="U196" s="3">
        <v>10</v>
      </c>
      <c r="V196" s="3">
        <v>8.4</v>
      </c>
      <c r="W196" s="3">
        <v>5</v>
      </c>
      <c r="X196" s="3">
        <v>42</v>
      </c>
      <c r="Y196" s="3">
        <v>5.5600000000000005</v>
      </c>
      <c r="Z196" s="3">
        <v>3.92</v>
      </c>
      <c r="AA196" s="3">
        <v>21.795200000000001</v>
      </c>
      <c r="AB196" s="3">
        <v>7649631</v>
      </c>
      <c r="AC196" s="3" t="s">
        <v>3482</v>
      </c>
      <c r="AD196" s="6">
        <v>39917</v>
      </c>
      <c r="AE196" s="3" t="s">
        <v>760</v>
      </c>
      <c r="AF196" s="3" t="s">
        <v>761</v>
      </c>
      <c r="AG196" s="3" t="s">
        <v>762</v>
      </c>
      <c r="AH196" s="3" t="s">
        <v>768</v>
      </c>
      <c r="AI196" s="3">
        <v>2</v>
      </c>
      <c r="AJ196" s="3">
        <v>0</v>
      </c>
      <c r="AK196" s="3">
        <v>0</v>
      </c>
      <c r="AL196" s="3">
        <v>0</v>
      </c>
      <c r="AM196" s="3">
        <v>24</v>
      </c>
      <c r="AN196" s="3">
        <v>0</v>
      </c>
      <c r="AO196" s="3" t="s">
        <v>762</v>
      </c>
      <c r="AP196" s="3" t="s">
        <v>763</v>
      </c>
      <c r="AQ196" s="3" t="s">
        <v>769</v>
      </c>
      <c r="AR196" s="3" t="s">
        <v>3483</v>
      </c>
      <c r="AS196" s="3">
        <v>0</v>
      </c>
      <c r="AT196" s="3">
        <v>0</v>
      </c>
      <c r="AU196" s="3">
        <v>665</v>
      </c>
      <c r="AV196" s="3" t="s">
        <v>762</v>
      </c>
      <c r="AW196" s="3" t="s">
        <v>3484</v>
      </c>
      <c r="AX196" s="3">
        <v>8.3000000000000007</v>
      </c>
      <c r="AY196" s="3">
        <v>657.3</v>
      </c>
      <c r="AZ196" s="3">
        <v>0</v>
      </c>
      <c r="BA196" s="3" t="s">
        <v>762</v>
      </c>
      <c r="BB196" s="3">
        <v>0</v>
      </c>
      <c r="BC196" s="3">
        <v>1</v>
      </c>
      <c r="BD196" s="7">
        <v>22647</v>
      </c>
      <c r="BE196" s="18">
        <f t="shared" si="7"/>
        <v>58.134725074150133</v>
      </c>
      <c r="BF196" s="3" t="s">
        <v>767</v>
      </c>
      <c r="BG196" s="7">
        <v>44267</v>
      </c>
      <c r="BH196" s="3">
        <v>58.144284938017528</v>
      </c>
      <c r="BI196" t="str">
        <f>VLOOKUP($A196,'[1]SW_Pipes 1222_soil.shp'!$AE$2:$AR$1223,10,FALSE)</f>
        <v>113660</v>
      </c>
      <c r="BJ196" t="str">
        <f>VLOOKUP($A196,'[1]SW_Pipes 1222_soil.shp'!$AE$2:$AR$1223,11,FALSE)</f>
        <v>CuB</v>
      </c>
      <c r="BK196" t="str">
        <f>VLOOKUP($A196,'[1]SW_Pipes 1222_soil.shp'!$AE$2:$AR$1223,12,FALSE)</f>
        <v>Cecil-Urban land complex, 2 to 8 percent slopes</v>
      </c>
      <c r="BL196" t="str">
        <f>VLOOKUP($A196,'[1]SW_Pipes 1222_soil.shp'!$AE$2:$AR$1223,13,FALSE)</f>
        <v>B</v>
      </c>
      <c r="BM196">
        <f>VLOOKUP($A196,'[1]SW_Pipes 1222_soil.shp'!$AE$2:$AR$1223,14,FALSE)</f>
        <v>1</v>
      </c>
      <c r="BN196">
        <f>VLOOKUP(A196,[2]SW_Pipes1222_prec!$AE$2:$AO$1223, 11, FALSE)</f>
        <v>3.7530000000000001</v>
      </c>
    </row>
    <row r="197" spans="1:66" x14ac:dyDescent="0.25">
      <c r="A197" s="2">
        <v>50182</v>
      </c>
      <c r="B197" s="2">
        <v>23862</v>
      </c>
      <c r="C197" s="2" t="s">
        <v>514</v>
      </c>
      <c r="D197" s="2" t="s">
        <v>21</v>
      </c>
      <c r="E197" s="2" t="s">
        <v>29</v>
      </c>
      <c r="F197" s="6">
        <f>VLOOKUP(A197&amp;B197,'input_raw cmsws'!$C$2:$D$1602,2,FALSE)</f>
        <v>44427.666666666664</v>
      </c>
      <c r="G197" s="2">
        <v>5</v>
      </c>
      <c r="H197" s="2"/>
      <c r="I197" s="2">
        <v>0</v>
      </c>
      <c r="J197" s="2" t="s">
        <v>22</v>
      </c>
      <c r="K197" s="2" t="s">
        <v>22</v>
      </c>
      <c r="L197" s="2"/>
      <c r="M197" s="2">
        <f>VLOOKUP(L197,'scoring schema 2'!$E$18:$F$29,2,FALSE)</f>
        <v>0</v>
      </c>
      <c r="N197" s="2" t="s">
        <v>33</v>
      </c>
      <c r="O197" s="2">
        <f>VLOOKUP(N197,'scoring schema 2'!$E$8:$F$13,2, FALSE)</f>
        <v>0</v>
      </c>
      <c r="P197" s="2">
        <v>0</v>
      </c>
      <c r="Q197" s="2">
        <v>0</v>
      </c>
      <c r="R197" s="2">
        <v>0.8</v>
      </c>
      <c r="S197" s="2">
        <v>0</v>
      </c>
      <c r="T197" s="2">
        <v>1</v>
      </c>
      <c r="U197" s="2">
        <v>10</v>
      </c>
      <c r="V197" s="2">
        <v>6.2000000000000011</v>
      </c>
      <c r="W197" s="2">
        <v>5</v>
      </c>
      <c r="X197" s="2">
        <v>31.000000000000007</v>
      </c>
      <c r="Y197" s="2">
        <v>3.7200000000000006</v>
      </c>
      <c r="Z197" s="2">
        <v>3.3200000000000003</v>
      </c>
      <c r="AA197" s="2">
        <v>12.350400000000004</v>
      </c>
      <c r="AB197" s="2">
        <v>7612540</v>
      </c>
      <c r="AC197" s="2" t="s">
        <v>2581</v>
      </c>
      <c r="AD197" s="6">
        <v>39918</v>
      </c>
      <c r="AE197" s="2" t="s">
        <v>760</v>
      </c>
      <c r="AF197" s="2" t="s">
        <v>761</v>
      </c>
      <c r="AG197" s="2" t="s">
        <v>762</v>
      </c>
      <c r="AH197" s="2" t="s">
        <v>768</v>
      </c>
      <c r="AI197" s="2">
        <v>2</v>
      </c>
      <c r="AJ197" s="2">
        <v>0</v>
      </c>
      <c r="AK197" s="2">
        <v>0</v>
      </c>
      <c r="AL197" s="2">
        <v>0</v>
      </c>
      <c r="AM197" s="2">
        <v>24</v>
      </c>
      <c r="AN197" s="2">
        <v>0</v>
      </c>
      <c r="AO197" s="2" t="s">
        <v>762</v>
      </c>
      <c r="AP197" s="2" t="s">
        <v>763</v>
      </c>
      <c r="AQ197" s="2" t="s">
        <v>769</v>
      </c>
      <c r="AR197" s="2" t="s">
        <v>2582</v>
      </c>
      <c r="AS197" s="2">
        <v>5.8</v>
      </c>
      <c r="AT197" s="2">
        <v>734.2</v>
      </c>
      <c r="AU197" s="2">
        <v>740</v>
      </c>
      <c r="AV197" s="2" t="s">
        <v>765</v>
      </c>
      <c r="AW197" s="2" t="s">
        <v>2583</v>
      </c>
      <c r="AX197" s="2">
        <v>4.5</v>
      </c>
      <c r="AY197" s="2">
        <v>719.5</v>
      </c>
      <c r="AZ197" s="2">
        <v>724</v>
      </c>
      <c r="BA197" s="2" t="s">
        <v>765</v>
      </c>
      <c r="BB197" s="2">
        <v>4.2326419999999997E-2</v>
      </c>
      <c r="BC197" s="2">
        <v>1</v>
      </c>
      <c r="BD197" s="6">
        <v>24782</v>
      </c>
      <c r="BE197" s="18">
        <f t="shared" si="7"/>
        <v>53.786903947068211</v>
      </c>
      <c r="BF197" s="2" t="s">
        <v>767</v>
      </c>
      <c r="BG197" s="6">
        <v>44243</v>
      </c>
      <c r="BH197" s="2">
        <v>347.30083337759612</v>
      </c>
      <c r="BI197" t="str">
        <f>VLOOKUP($A197,'[1]SW_Pipes 1222_soil.shp'!$AE$2:$AR$1223,10,FALSE)</f>
        <v>113660</v>
      </c>
      <c r="BJ197" t="str">
        <f>VLOOKUP($A197,'[1]SW_Pipes 1222_soil.shp'!$AE$2:$AR$1223,11,FALSE)</f>
        <v>CuB</v>
      </c>
      <c r="BK197" t="str">
        <f>VLOOKUP($A197,'[1]SW_Pipes 1222_soil.shp'!$AE$2:$AR$1223,12,FALSE)</f>
        <v>Cecil-Urban land complex, 2 to 8 percent slopes</v>
      </c>
      <c r="BL197" t="str">
        <f>VLOOKUP($A197,'[1]SW_Pipes 1222_soil.shp'!$AE$2:$AR$1223,13,FALSE)</f>
        <v>B</v>
      </c>
      <c r="BM197">
        <f>VLOOKUP($A197,'[1]SW_Pipes 1222_soil.shp'!$AE$2:$AR$1223,14,FALSE)</f>
        <v>1</v>
      </c>
      <c r="BN197">
        <f>VLOOKUP(A197,[2]SW_Pipes1222_prec!$AE$2:$AO$1223, 11, FALSE)</f>
        <v>3.74</v>
      </c>
    </row>
    <row r="198" spans="1:66" x14ac:dyDescent="0.25">
      <c r="A198" s="3">
        <v>50365</v>
      </c>
      <c r="B198" s="3">
        <v>22818</v>
      </c>
      <c r="C198" s="3" t="s">
        <v>420</v>
      </c>
      <c r="D198" s="3" t="s">
        <v>21</v>
      </c>
      <c r="E198" s="3" t="s">
        <v>29</v>
      </c>
      <c r="F198" s="6">
        <f>VLOOKUP(A198&amp;B198,'input_raw cmsws'!$C$2:$D$1602,2,FALSE)</f>
        <v>44335.666666666664</v>
      </c>
      <c r="G198" s="3">
        <v>8</v>
      </c>
      <c r="H198" s="3" t="s">
        <v>23</v>
      </c>
      <c r="I198" s="2">
        <f>VLOOKUP(H198,'scoring schema'!$D$4:$E$9,2,FALSE)</f>
        <v>0</v>
      </c>
      <c r="J198" s="3" t="s">
        <v>22</v>
      </c>
      <c r="K198" s="3" t="s">
        <v>22</v>
      </c>
      <c r="L198" s="3" t="s">
        <v>30</v>
      </c>
      <c r="M198" s="2">
        <f>VLOOKUP(L198,'scoring schema 2'!$E$18:$F$29,2,FALSE)</f>
        <v>6</v>
      </c>
      <c r="N198" s="3" t="s">
        <v>40</v>
      </c>
      <c r="O198" s="2">
        <f>VLOOKUP(N198,'scoring schema 2'!$E$8:$F$13,2, FALSE)</f>
        <v>8</v>
      </c>
      <c r="P198" s="3">
        <v>10</v>
      </c>
      <c r="Q198" s="3">
        <v>5.2</v>
      </c>
      <c r="R198" s="3">
        <v>5.6</v>
      </c>
      <c r="S198" s="3">
        <v>29.119999999999997</v>
      </c>
      <c r="T198" s="3">
        <v>1</v>
      </c>
      <c r="U198" s="3">
        <v>0</v>
      </c>
      <c r="V198" s="3">
        <v>1.4000000000000001</v>
      </c>
      <c r="W198" s="3">
        <v>1.4</v>
      </c>
      <c r="X198" s="3">
        <v>1.96</v>
      </c>
      <c r="Y198" s="3">
        <v>2.92</v>
      </c>
      <c r="Z198" s="3">
        <v>3.0799999999999996</v>
      </c>
      <c r="AA198" s="3">
        <v>8.9935999999999989</v>
      </c>
      <c r="AB198" s="3">
        <v>7688045</v>
      </c>
      <c r="AC198" s="3" t="s">
        <v>2188</v>
      </c>
      <c r="AD198" s="6">
        <v>39919</v>
      </c>
      <c r="AE198" s="3" t="s">
        <v>760</v>
      </c>
      <c r="AF198" s="3" t="s">
        <v>761</v>
      </c>
      <c r="AG198" s="3" t="s">
        <v>762</v>
      </c>
      <c r="AH198" s="3" t="s">
        <v>768</v>
      </c>
      <c r="AI198" s="3">
        <v>3</v>
      </c>
      <c r="AJ198" s="3">
        <v>0</v>
      </c>
      <c r="AK198" s="3">
        <v>0</v>
      </c>
      <c r="AL198" s="3">
        <v>0</v>
      </c>
      <c r="AM198" s="3">
        <v>36</v>
      </c>
      <c r="AN198" s="3">
        <v>0</v>
      </c>
      <c r="AO198" s="3" t="s">
        <v>762</v>
      </c>
      <c r="AP198" s="3" t="s">
        <v>763</v>
      </c>
      <c r="AQ198" s="3" t="s">
        <v>769</v>
      </c>
      <c r="AR198" s="3" t="s">
        <v>2189</v>
      </c>
      <c r="AS198" s="3">
        <v>8.4</v>
      </c>
      <c r="AT198" s="3">
        <v>677.77</v>
      </c>
      <c r="AU198" s="3">
        <v>686.17</v>
      </c>
      <c r="AV198" s="3" t="s">
        <v>762</v>
      </c>
      <c r="AW198" s="3" t="s">
        <v>2190</v>
      </c>
      <c r="AX198" s="3">
        <v>4.7</v>
      </c>
      <c r="AY198" s="3">
        <v>676.81</v>
      </c>
      <c r="AZ198" s="3">
        <v>681.51</v>
      </c>
      <c r="BA198" s="3" t="s">
        <v>762</v>
      </c>
      <c r="BB198" s="3">
        <v>1.633484E-2</v>
      </c>
      <c r="BC198" s="3">
        <v>1</v>
      </c>
      <c r="BD198" s="7">
        <v>38418</v>
      </c>
      <c r="BE198" s="18">
        <f t="shared" si="7"/>
        <v>16.201688341318725</v>
      </c>
      <c r="BF198" s="3" t="s">
        <v>767</v>
      </c>
      <c r="BG198" s="7">
        <v>43185</v>
      </c>
      <c r="BH198" s="3">
        <v>58.770265873048871</v>
      </c>
      <c r="BI198" t="str">
        <f>VLOOKUP($A198,'[1]SW_Pipes 1222_soil.shp'!$AE$2:$AR$1223,10,FALSE)</f>
        <v>113660</v>
      </c>
      <c r="BJ198" t="str">
        <f>VLOOKUP($A198,'[1]SW_Pipes 1222_soil.shp'!$AE$2:$AR$1223,11,FALSE)</f>
        <v>CuB</v>
      </c>
      <c r="BK198" t="str">
        <f>VLOOKUP($A198,'[1]SW_Pipes 1222_soil.shp'!$AE$2:$AR$1223,12,FALSE)</f>
        <v>Cecil-Urban land complex, 2 to 8 percent slopes</v>
      </c>
      <c r="BL198" t="str">
        <f>VLOOKUP($A198,'[1]SW_Pipes 1222_soil.shp'!$AE$2:$AR$1223,13,FALSE)</f>
        <v>B</v>
      </c>
      <c r="BM198">
        <f>VLOOKUP($A198,'[1]SW_Pipes 1222_soil.shp'!$AE$2:$AR$1223,14,FALSE)</f>
        <v>1</v>
      </c>
      <c r="BN198">
        <f>VLOOKUP(A198,[2]SW_Pipes1222_prec!$AE$2:$AO$1223, 11, FALSE)</f>
        <v>3.6890000000000001</v>
      </c>
    </row>
    <row r="199" spans="1:66" x14ac:dyDescent="0.25">
      <c r="A199" s="3">
        <v>51358</v>
      </c>
      <c r="B199" s="3">
        <v>21768</v>
      </c>
      <c r="C199" s="3" t="s">
        <v>688</v>
      </c>
      <c r="D199" s="3" t="s">
        <v>21</v>
      </c>
      <c r="E199" s="3" t="s">
        <v>29</v>
      </c>
      <c r="F199" s="6">
        <f>VLOOKUP(A199&amp;B199,'input_raw cmsws'!$C$2:$D$1602,2,FALSE)</f>
        <v>44265.666666666664</v>
      </c>
      <c r="G199" s="3">
        <v>13</v>
      </c>
      <c r="H199" s="3" t="s">
        <v>23</v>
      </c>
      <c r="I199" s="2">
        <f>VLOOKUP(H199,'scoring schema'!$D$4:$E$9,2,FALSE)</f>
        <v>0</v>
      </c>
      <c r="J199" s="3" t="s">
        <v>22</v>
      </c>
      <c r="K199" s="3" t="s">
        <v>22</v>
      </c>
      <c r="L199" s="3" t="s">
        <v>145</v>
      </c>
      <c r="M199" s="2">
        <f>VLOOKUP(L199,'scoring schema 2'!$E$18:$F$29,2,FALSE)</f>
        <v>10</v>
      </c>
      <c r="N199" s="3" t="s">
        <v>35</v>
      </c>
      <c r="O199" s="2">
        <f>VLOOKUP(N199,'scoring schema 2'!$E$8:$F$13,2, FALSE)</f>
        <v>2</v>
      </c>
      <c r="P199" s="3">
        <v>10</v>
      </c>
      <c r="Q199" s="3">
        <v>1.3</v>
      </c>
      <c r="R199" s="3">
        <v>8.3000000000000007</v>
      </c>
      <c r="S199" s="3">
        <v>10.790000000000001</v>
      </c>
      <c r="T199" s="3">
        <v>1</v>
      </c>
      <c r="U199" s="3">
        <v>10</v>
      </c>
      <c r="V199" s="3">
        <v>6.2000000000000011</v>
      </c>
      <c r="W199" s="3">
        <v>4.7</v>
      </c>
      <c r="X199" s="3">
        <v>29.140000000000008</v>
      </c>
      <c r="Y199" s="3">
        <v>4.24</v>
      </c>
      <c r="Z199" s="3">
        <v>6.1400000000000006</v>
      </c>
      <c r="AA199" s="3">
        <v>26.033600000000003</v>
      </c>
      <c r="AB199" s="3">
        <v>7658577</v>
      </c>
      <c r="AC199" s="3" t="s">
        <v>3664</v>
      </c>
      <c r="AD199" s="6">
        <v>39920</v>
      </c>
      <c r="AE199" s="3" t="s">
        <v>760</v>
      </c>
      <c r="AF199" s="3" t="s">
        <v>761</v>
      </c>
      <c r="AG199" s="3" t="s">
        <v>762</v>
      </c>
      <c r="AH199" s="3" t="s">
        <v>768</v>
      </c>
      <c r="AI199" s="3">
        <v>3</v>
      </c>
      <c r="AJ199" s="3">
        <v>0</v>
      </c>
      <c r="AK199" s="3">
        <v>0</v>
      </c>
      <c r="AL199" s="3">
        <v>0</v>
      </c>
      <c r="AM199" s="3">
        <v>36</v>
      </c>
      <c r="AN199" s="3">
        <v>0</v>
      </c>
      <c r="AO199" s="3" t="s">
        <v>762</v>
      </c>
      <c r="AP199" s="3" t="s">
        <v>763</v>
      </c>
      <c r="AQ199" s="3" t="s">
        <v>769</v>
      </c>
      <c r="AR199" s="3" t="s">
        <v>3665</v>
      </c>
      <c r="AS199" s="3">
        <v>12.9</v>
      </c>
      <c r="AT199" s="3">
        <v>622.54999999999995</v>
      </c>
      <c r="AU199" s="3">
        <v>635.45000000000005</v>
      </c>
      <c r="AV199" s="3" t="s">
        <v>762</v>
      </c>
      <c r="AW199" s="3" t="s">
        <v>3666</v>
      </c>
      <c r="AX199" s="3">
        <v>8.5</v>
      </c>
      <c r="AY199" s="3">
        <v>621.29999999999995</v>
      </c>
      <c r="AZ199" s="3">
        <v>629.79999999999995</v>
      </c>
      <c r="BA199" s="3" t="s">
        <v>762</v>
      </c>
      <c r="BB199" s="3">
        <v>1.8612630000000002E-2</v>
      </c>
      <c r="BC199" s="3">
        <v>1</v>
      </c>
      <c r="BD199" s="7">
        <v>39094</v>
      </c>
      <c r="BE199" s="18">
        <f t="shared" si="7"/>
        <v>14.159251654118178</v>
      </c>
      <c r="BF199" s="3" t="s">
        <v>767</v>
      </c>
      <c r="BG199" s="7">
        <v>44243</v>
      </c>
      <c r="BH199" s="3">
        <v>67.158611085790639</v>
      </c>
      <c r="BI199" t="str">
        <f>VLOOKUP($A199,'[1]SW_Pipes 1222_soil.shp'!$AE$2:$AR$1223,10,FALSE)</f>
        <v>113660</v>
      </c>
      <c r="BJ199" t="str">
        <f>VLOOKUP($A199,'[1]SW_Pipes 1222_soil.shp'!$AE$2:$AR$1223,11,FALSE)</f>
        <v>CuB</v>
      </c>
      <c r="BK199" t="str">
        <f>VLOOKUP($A199,'[1]SW_Pipes 1222_soil.shp'!$AE$2:$AR$1223,12,FALSE)</f>
        <v>Cecil-Urban land complex, 2 to 8 percent slopes</v>
      </c>
      <c r="BL199" t="str">
        <f>VLOOKUP($A199,'[1]SW_Pipes 1222_soil.shp'!$AE$2:$AR$1223,13,FALSE)</f>
        <v>B</v>
      </c>
      <c r="BM199">
        <f>VLOOKUP($A199,'[1]SW_Pipes 1222_soil.shp'!$AE$2:$AR$1223,14,FALSE)</f>
        <v>1</v>
      </c>
      <c r="BN199">
        <f>VLOOKUP(A199,[2]SW_Pipes1222_prec!$AE$2:$AO$1223, 11, FALSE)</f>
        <v>3.7040000000000002</v>
      </c>
    </row>
    <row r="200" spans="1:66" x14ac:dyDescent="0.25">
      <c r="A200" s="3">
        <v>52100</v>
      </c>
      <c r="B200" s="3">
        <v>20768</v>
      </c>
      <c r="C200" s="3" t="s">
        <v>52</v>
      </c>
      <c r="D200" s="3" t="s">
        <v>26</v>
      </c>
      <c r="E200" s="3" t="s">
        <v>29</v>
      </c>
      <c r="F200" s="6">
        <f>VLOOKUP(A200&amp;B200,'input_raw cmsws'!$C$2:$D$1602,2,FALSE)</f>
        <v>44175.708333333336</v>
      </c>
      <c r="G200" s="3">
        <v>0</v>
      </c>
      <c r="H200" s="3"/>
      <c r="I200" s="2">
        <v>0</v>
      </c>
      <c r="J200" s="3" t="s">
        <v>22</v>
      </c>
      <c r="K200" s="3" t="s">
        <v>22</v>
      </c>
      <c r="L200" s="3"/>
      <c r="M200" s="2">
        <f>VLOOKUP(L200,'scoring schema 2'!$E$18:$F$29,2,FALSE)</f>
        <v>0</v>
      </c>
      <c r="N200" s="3" t="s">
        <v>33</v>
      </c>
      <c r="O200" s="2">
        <f>VLOOKUP(N200,'scoring schema 2'!$E$8:$F$13,2, FALSE)</f>
        <v>0</v>
      </c>
      <c r="P200" s="3">
        <v>0</v>
      </c>
      <c r="Q200" s="3">
        <v>0</v>
      </c>
      <c r="R200" s="3">
        <v>0.8</v>
      </c>
      <c r="S200" s="3">
        <v>0</v>
      </c>
      <c r="T200" s="3">
        <v>1</v>
      </c>
      <c r="U200" s="3">
        <v>0</v>
      </c>
      <c r="V200" s="3">
        <v>2.2000000000000002</v>
      </c>
      <c r="W200" s="3">
        <v>0.8</v>
      </c>
      <c r="X200" s="3">
        <v>1.7600000000000002</v>
      </c>
      <c r="Y200" s="3">
        <v>1.32</v>
      </c>
      <c r="Z200" s="3">
        <v>0.8</v>
      </c>
      <c r="AA200" s="3">
        <v>1.056</v>
      </c>
      <c r="AB200" s="3">
        <v>7601754</v>
      </c>
      <c r="AC200" s="3" t="s">
        <v>831</v>
      </c>
      <c r="AD200" s="6">
        <v>39921</v>
      </c>
      <c r="AE200" s="3" t="s">
        <v>760</v>
      </c>
      <c r="AF200" s="3" t="s">
        <v>761</v>
      </c>
      <c r="AG200" s="3" t="s">
        <v>762</v>
      </c>
      <c r="AH200" s="3" t="s">
        <v>768</v>
      </c>
      <c r="AI200" s="3">
        <v>2</v>
      </c>
      <c r="AJ200" s="3">
        <v>0</v>
      </c>
      <c r="AK200" s="3">
        <v>0</v>
      </c>
      <c r="AL200" s="3">
        <v>0</v>
      </c>
      <c r="AM200" s="3">
        <v>30</v>
      </c>
      <c r="AN200" s="3">
        <v>0</v>
      </c>
      <c r="AO200" s="3" t="s">
        <v>762</v>
      </c>
      <c r="AP200" s="3" t="s">
        <v>763</v>
      </c>
      <c r="AQ200" s="3" t="s">
        <v>769</v>
      </c>
      <c r="AR200" s="3" t="s">
        <v>832</v>
      </c>
      <c r="AS200" s="3">
        <v>2.5</v>
      </c>
      <c r="AT200" s="3">
        <v>636.5</v>
      </c>
      <c r="AU200" s="3">
        <v>639</v>
      </c>
      <c r="AV200" s="3" t="s">
        <v>765</v>
      </c>
      <c r="AW200" s="3" t="s">
        <v>833</v>
      </c>
      <c r="AX200" s="3">
        <v>3.8</v>
      </c>
      <c r="AY200" s="3">
        <v>635.20000000000005</v>
      </c>
      <c r="AZ200" s="3">
        <v>639</v>
      </c>
      <c r="BA200" s="3" t="s">
        <v>765</v>
      </c>
      <c r="BB200" s="3">
        <v>5.9397480000000002E-2</v>
      </c>
      <c r="BC200" s="3">
        <v>0</v>
      </c>
      <c r="BD200" s="7">
        <v>34150</v>
      </c>
      <c r="BE200" s="18">
        <f t="shared" si="7"/>
        <v>27.448893451973539</v>
      </c>
      <c r="BF200" s="3" t="s">
        <v>767</v>
      </c>
      <c r="BG200" s="7">
        <v>44432</v>
      </c>
      <c r="BH200" s="3">
        <v>21.88644908391883</v>
      </c>
      <c r="BI200" t="str">
        <f>VLOOKUP($A200,'[1]SW_Pipes 1222_soil.shp'!$AE$2:$AR$1223,10,FALSE)</f>
        <v>113673</v>
      </c>
      <c r="BJ200" t="str">
        <f>VLOOKUP($A200,'[1]SW_Pipes 1222_soil.shp'!$AE$2:$AR$1223,11,FALSE)</f>
        <v>IrA</v>
      </c>
      <c r="BK200" t="str">
        <f>VLOOKUP($A200,'[1]SW_Pipes 1222_soil.shp'!$AE$2:$AR$1223,12,FALSE)</f>
        <v>Iredell fine sandy loam, 0 to 1 percent slopes</v>
      </c>
      <c r="BL200" t="str">
        <f>VLOOKUP($A200,'[1]SW_Pipes 1222_soil.shp'!$AE$2:$AR$1223,13,FALSE)</f>
        <v>C/D</v>
      </c>
      <c r="BM200">
        <f>VLOOKUP($A200,'[1]SW_Pipes 1222_soil.shp'!$AE$2:$AR$1223,14,FALSE)</f>
        <v>3</v>
      </c>
      <c r="BN200">
        <f>VLOOKUP(A200,[2]SW_Pipes1222_prec!$AE$2:$AO$1223, 11, FALSE)</f>
        <v>3.7490000000000001</v>
      </c>
    </row>
    <row r="201" spans="1:66" x14ac:dyDescent="0.25">
      <c r="A201" s="2">
        <v>52100</v>
      </c>
      <c r="B201" s="2">
        <v>12001</v>
      </c>
      <c r="C201" s="2" t="s">
        <v>50</v>
      </c>
      <c r="D201" s="2" t="s">
        <v>26</v>
      </c>
      <c r="E201" s="2" t="s">
        <v>29</v>
      </c>
      <c r="F201" s="6">
        <f>VLOOKUP(A201&amp;B201,'input_raw cmsws'!$C$2:$D$1602,2,FALSE)</f>
        <v>43789.708333333336</v>
      </c>
      <c r="G201" s="2">
        <v>0</v>
      </c>
      <c r="H201" s="2" t="s">
        <v>32</v>
      </c>
      <c r="I201" s="2">
        <f>VLOOKUP(H201,'scoring schema'!$D$4:$E$9,2,FALSE)</f>
        <v>10</v>
      </c>
      <c r="J201" s="2" t="s">
        <v>29</v>
      </c>
      <c r="K201" s="2" t="s">
        <v>29</v>
      </c>
      <c r="L201" s="2" t="s">
        <v>145</v>
      </c>
      <c r="M201" s="2">
        <f>VLOOKUP(L201,'scoring schema 2'!$E$18:$F$29,2,FALSE)</f>
        <v>10</v>
      </c>
      <c r="N201" s="2" t="s">
        <v>33</v>
      </c>
      <c r="O201" s="2">
        <f>VLOOKUP(N201,'scoring schema 2'!$E$8:$F$13,2, FALSE)</f>
        <v>0</v>
      </c>
      <c r="P201" s="2">
        <v>10</v>
      </c>
      <c r="Q201" s="2">
        <v>3.5</v>
      </c>
      <c r="R201" s="2">
        <v>7.3999999999999995</v>
      </c>
      <c r="S201" s="2">
        <v>25.9</v>
      </c>
      <c r="T201" s="2">
        <v>1</v>
      </c>
      <c r="U201" s="2">
        <v>10</v>
      </c>
      <c r="V201" s="2">
        <v>2.2000000000000002</v>
      </c>
      <c r="W201" s="2">
        <v>2.9</v>
      </c>
      <c r="X201" s="2">
        <v>6.38</v>
      </c>
      <c r="Y201" s="2">
        <v>2.72</v>
      </c>
      <c r="Z201" s="2">
        <v>4.7</v>
      </c>
      <c r="AA201" s="2">
        <v>12.784000000000001</v>
      </c>
      <c r="AB201" s="2">
        <v>7601754</v>
      </c>
      <c r="AC201" s="2" t="s">
        <v>831</v>
      </c>
      <c r="AD201" s="6">
        <v>39922</v>
      </c>
      <c r="AE201" s="2" t="s">
        <v>760</v>
      </c>
      <c r="AF201" s="2" t="s">
        <v>761</v>
      </c>
      <c r="AG201" s="2" t="s">
        <v>762</v>
      </c>
      <c r="AH201" s="2" t="s">
        <v>768</v>
      </c>
      <c r="AI201" s="2">
        <v>2</v>
      </c>
      <c r="AJ201" s="2">
        <v>0</v>
      </c>
      <c r="AK201" s="2">
        <v>0</v>
      </c>
      <c r="AL201" s="2">
        <v>0</v>
      </c>
      <c r="AM201" s="2">
        <v>30</v>
      </c>
      <c r="AN201" s="2">
        <v>0</v>
      </c>
      <c r="AO201" s="2" t="s">
        <v>762</v>
      </c>
      <c r="AP201" s="2" t="s">
        <v>763</v>
      </c>
      <c r="AQ201" s="2" t="s">
        <v>769</v>
      </c>
      <c r="AR201" s="2" t="s">
        <v>832</v>
      </c>
      <c r="AS201" s="2">
        <v>2.5</v>
      </c>
      <c r="AT201" s="2">
        <v>636.5</v>
      </c>
      <c r="AU201" s="2">
        <v>639</v>
      </c>
      <c r="AV201" s="2" t="s">
        <v>765</v>
      </c>
      <c r="AW201" s="2" t="s">
        <v>833</v>
      </c>
      <c r="AX201" s="2">
        <v>3.8</v>
      </c>
      <c r="AY201" s="2">
        <v>635.20000000000005</v>
      </c>
      <c r="AZ201" s="2">
        <v>639</v>
      </c>
      <c r="BA201" s="2" t="s">
        <v>765</v>
      </c>
      <c r="BB201" s="2">
        <v>5.9397480000000002E-2</v>
      </c>
      <c r="BC201" s="2">
        <v>0</v>
      </c>
      <c r="BD201" s="6">
        <v>34150</v>
      </c>
      <c r="BE201" s="18">
        <f t="shared" si="7"/>
        <v>26.392083048140549</v>
      </c>
      <c r="BF201" s="2" t="s">
        <v>767</v>
      </c>
      <c r="BG201" s="6">
        <v>44432</v>
      </c>
      <c r="BH201" s="2">
        <v>21.88644908391883</v>
      </c>
      <c r="BI201" t="str">
        <f>VLOOKUP($A201,'[1]SW_Pipes 1222_soil.shp'!$AE$2:$AR$1223,10,FALSE)</f>
        <v>113673</v>
      </c>
      <c r="BJ201" t="str">
        <f>VLOOKUP($A201,'[1]SW_Pipes 1222_soil.shp'!$AE$2:$AR$1223,11,FALSE)</f>
        <v>IrA</v>
      </c>
      <c r="BK201" t="str">
        <f>VLOOKUP($A201,'[1]SW_Pipes 1222_soil.shp'!$AE$2:$AR$1223,12,FALSE)</f>
        <v>Iredell fine sandy loam, 0 to 1 percent slopes</v>
      </c>
      <c r="BL201" t="str">
        <f>VLOOKUP($A201,'[1]SW_Pipes 1222_soil.shp'!$AE$2:$AR$1223,13,FALSE)</f>
        <v>C/D</v>
      </c>
      <c r="BM201">
        <f>VLOOKUP($A201,'[1]SW_Pipes 1222_soil.shp'!$AE$2:$AR$1223,14,FALSE)</f>
        <v>3</v>
      </c>
      <c r="BN201">
        <f>VLOOKUP(A201,[2]SW_Pipes1222_prec!$AE$2:$AO$1223, 11, FALSE)</f>
        <v>3.7490000000000001</v>
      </c>
    </row>
    <row r="202" spans="1:66" x14ac:dyDescent="0.25">
      <c r="A202" s="2">
        <v>52112</v>
      </c>
      <c r="B202" s="2">
        <v>17671</v>
      </c>
      <c r="C202" s="2" t="s">
        <v>25</v>
      </c>
      <c r="D202" s="2" t="s">
        <v>21</v>
      </c>
      <c r="E202" s="2" t="s">
        <v>22</v>
      </c>
      <c r="F202" s="6">
        <f>VLOOKUP(A202&amp;B202,'input_raw cmsws'!$C$2:$D$1602,2,FALSE)</f>
        <v>43965.666666666664</v>
      </c>
      <c r="G202" s="2">
        <v>2.7</v>
      </c>
      <c r="H202" s="2"/>
      <c r="I202" s="2">
        <v>0</v>
      </c>
      <c r="J202" s="2" t="s">
        <v>22</v>
      </c>
      <c r="K202" s="2" t="s">
        <v>22</v>
      </c>
      <c r="L202" s="2"/>
      <c r="M202" s="2">
        <f>VLOOKUP(L202,'scoring schema 2'!$E$18:$F$29,2,FALSE)</f>
        <v>0</v>
      </c>
      <c r="N202" s="2"/>
      <c r="O202" s="2">
        <f>VLOOKUP(N202,'scoring schema 2'!$E$8:$F$13,2, FALSE)</f>
        <v>2</v>
      </c>
      <c r="P202" s="2">
        <v>0</v>
      </c>
      <c r="Q202" s="2">
        <v>1.3</v>
      </c>
      <c r="R202" s="2">
        <v>0</v>
      </c>
      <c r="S202" s="2">
        <v>0</v>
      </c>
      <c r="T202" s="2">
        <v>1</v>
      </c>
      <c r="U202" s="2">
        <v>10</v>
      </c>
      <c r="V202" s="2">
        <v>7.8000000000000007</v>
      </c>
      <c r="W202" s="2">
        <v>0</v>
      </c>
      <c r="X202" s="2">
        <v>0</v>
      </c>
      <c r="Y202" s="2">
        <v>5.2000000000000011</v>
      </c>
      <c r="Z202" s="2">
        <v>0</v>
      </c>
      <c r="AA202" s="2">
        <v>0</v>
      </c>
      <c r="AB202" s="2">
        <v>7616400</v>
      </c>
      <c r="AC202" s="2" t="s">
        <v>774</v>
      </c>
      <c r="AD202" s="6">
        <v>39923</v>
      </c>
      <c r="AE202" s="2" t="s">
        <v>760</v>
      </c>
      <c r="AF202" s="2" t="s">
        <v>761</v>
      </c>
      <c r="AG202" s="2" t="s">
        <v>762</v>
      </c>
      <c r="AH202" s="2" t="s">
        <v>768</v>
      </c>
      <c r="AI202" s="2">
        <v>1.5</v>
      </c>
      <c r="AJ202" s="2">
        <v>0</v>
      </c>
      <c r="AK202" s="2">
        <v>0</v>
      </c>
      <c r="AL202" s="2">
        <v>0</v>
      </c>
      <c r="AM202" s="2">
        <v>18</v>
      </c>
      <c r="AN202" s="2">
        <v>0</v>
      </c>
      <c r="AO202" s="2" t="s">
        <v>762</v>
      </c>
      <c r="AP202" s="2" t="s">
        <v>763</v>
      </c>
      <c r="AQ202" s="2" t="s">
        <v>769</v>
      </c>
      <c r="AR202" s="2" t="s">
        <v>775</v>
      </c>
      <c r="AS202" s="2">
        <v>2.6</v>
      </c>
      <c r="AT202" s="2">
        <v>636.4</v>
      </c>
      <c r="AU202" s="2">
        <v>639</v>
      </c>
      <c r="AV202" s="2" t="s">
        <v>765</v>
      </c>
      <c r="AW202" s="2" t="s">
        <v>776</v>
      </c>
      <c r="AX202" s="2">
        <v>2.9</v>
      </c>
      <c r="AY202" s="2">
        <v>632.1</v>
      </c>
      <c r="AZ202" s="2">
        <v>635</v>
      </c>
      <c r="BA202" s="2" t="s">
        <v>765</v>
      </c>
      <c r="BB202" s="2">
        <v>2.6544539999999998E-2</v>
      </c>
      <c r="BC202" s="2">
        <v>0</v>
      </c>
      <c r="BD202" s="6">
        <v>36405</v>
      </c>
      <c r="BE202" s="18">
        <f t="shared" si="7"/>
        <v>20.699977184576767</v>
      </c>
      <c r="BF202" s="2" t="s">
        <v>767</v>
      </c>
      <c r="BG202" s="6">
        <v>44432</v>
      </c>
      <c r="BH202" s="2">
        <v>161.9918832420542</v>
      </c>
      <c r="BI202" t="str">
        <f>VLOOKUP($A202,'[1]SW_Pipes 1222_soil.shp'!$AE$2:$AR$1223,10,FALSE)</f>
        <v>113673</v>
      </c>
      <c r="BJ202" t="str">
        <f>VLOOKUP($A202,'[1]SW_Pipes 1222_soil.shp'!$AE$2:$AR$1223,11,FALSE)</f>
        <v>IrA</v>
      </c>
      <c r="BK202" t="str">
        <f>VLOOKUP($A202,'[1]SW_Pipes 1222_soil.shp'!$AE$2:$AR$1223,12,FALSE)</f>
        <v>Iredell fine sandy loam, 0 to 1 percent slopes</v>
      </c>
      <c r="BL202" t="str">
        <f>VLOOKUP($A202,'[1]SW_Pipes 1222_soil.shp'!$AE$2:$AR$1223,13,FALSE)</f>
        <v>C/D</v>
      </c>
      <c r="BM202">
        <f>VLOOKUP($A202,'[1]SW_Pipes 1222_soil.shp'!$AE$2:$AR$1223,14,FALSE)</f>
        <v>3</v>
      </c>
      <c r="BN202">
        <f>VLOOKUP(A202,[2]SW_Pipes1222_prec!$AE$2:$AO$1223, 11, FALSE)</f>
        <v>3.7490000000000001</v>
      </c>
    </row>
    <row r="203" spans="1:66" x14ac:dyDescent="0.25">
      <c r="A203" s="3">
        <v>52356</v>
      </c>
      <c r="B203" s="3">
        <v>18796</v>
      </c>
      <c r="C203" s="3" t="s">
        <v>226</v>
      </c>
      <c r="D203" s="3" t="s">
        <v>26</v>
      </c>
      <c r="E203" s="3" t="s">
        <v>29</v>
      </c>
      <c r="F203" s="6">
        <f>VLOOKUP(A203&amp;B203,'input_raw cmsws'!$C$2:$D$1602,2,FALSE)</f>
        <v>44026.666666666664</v>
      </c>
      <c r="G203" s="3">
        <v>4</v>
      </c>
      <c r="H203" s="3"/>
      <c r="I203" s="2">
        <v>0</v>
      </c>
      <c r="J203" s="3"/>
      <c r="K203" s="3" t="s">
        <v>22</v>
      </c>
      <c r="L203" s="3" t="s">
        <v>30</v>
      </c>
      <c r="M203" s="2">
        <f>VLOOKUP(L203,'scoring schema 2'!$E$18:$F$29,2,FALSE)</f>
        <v>6</v>
      </c>
      <c r="N203" s="3"/>
      <c r="O203" s="2">
        <f>VLOOKUP(N203,'scoring schema 2'!$E$8:$F$13,2, FALSE)</f>
        <v>2</v>
      </c>
      <c r="P203" s="3">
        <v>10</v>
      </c>
      <c r="Q203" s="3">
        <v>1.3</v>
      </c>
      <c r="R203" s="3">
        <v>5</v>
      </c>
      <c r="S203" s="3">
        <v>6.5</v>
      </c>
      <c r="T203" s="3">
        <v>1</v>
      </c>
      <c r="U203" s="3">
        <v>0</v>
      </c>
      <c r="V203" s="3">
        <v>2.2000000000000002</v>
      </c>
      <c r="W203" s="3">
        <v>0.8</v>
      </c>
      <c r="X203" s="3">
        <v>1.7600000000000002</v>
      </c>
      <c r="Y203" s="3">
        <v>1.84</v>
      </c>
      <c r="Z203" s="3">
        <v>2.48</v>
      </c>
      <c r="AA203" s="3">
        <v>4.5632000000000001</v>
      </c>
      <c r="AB203" s="3">
        <v>7626118</v>
      </c>
      <c r="AC203" s="3" t="s">
        <v>1382</v>
      </c>
      <c r="AD203" s="6">
        <v>39924</v>
      </c>
      <c r="AE203" s="3" t="s">
        <v>760</v>
      </c>
      <c r="AF203" s="3" t="s">
        <v>761</v>
      </c>
      <c r="AG203" s="3" t="s">
        <v>762</v>
      </c>
      <c r="AH203" s="3" t="s">
        <v>768</v>
      </c>
      <c r="AI203" s="3">
        <v>1.25</v>
      </c>
      <c r="AJ203" s="3">
        <v>0</v>
      </c>
      <c r="AK203" s="3">
        <v>0</v>
      </c>
      <c r="AL203" s="3">
        <v>0</v>
      </c>
      <c r="AM203" s="3">
        <v>15</v>
      </c>
      <c r="AN203" s="3">
        <v>0</v>
      </c>
      <c r="AO203" s="3" t="s">
        <v>762</v>
      </c>
      <c r="AP203" s="3" t="s">
        <v>763</v>
      </c>
      <c r="AQ203" s="3" t="s">
        <v>769</v>
      </c>
      <c r="AR203" s="3" t="s">
        <v>1383</v>
      </c>
      <c r="AS203" s="3">
        <v>2.8</v>
      </c>
      <c r="AT203" s="3">
        <v>643.20000000000005</v>
      </c>
      <c r="AU203" s="3">
        <v>646</v>
      </c>
      <c r="AV203" s="3" t="s">
        <v>765</v>
      </c>
      <c r="AW203" s="3" t="s">
        <v>1384</v>
      </c>
      <c r="AX203" s="3">
        <v>3.8</v>
      </c>
      <c r="AY203" s="3">
        <v>643.20000000000005</v>
      </c>
      <c r="AZ203" s="3">
        <v>647</v>
      </c>
      <c r="BA203" s="3" t="s">
        <v>765</v>
      </c>
      <c r="BB203" s="3">
        <v>0</v>
      </c>
      <c r="BC203" s="3">
        <v>0</v>
      </c>
      <c r="BD203" s="7">
        <v>39463</v>
      </c>
      <c r="BE203" s="18">
        <f t="shared" si="7"/>
        <v>12.494638375541859</v>
      </c>
      <c r="BF203" s="3" t="s">
        <v>767</v>
      </c>
      <c r="BG203" s="7">
        <v>44432</v>
      </c>
      <c r="BH203" s="3">
        <v>38.139021796879177</v>
      </c>
      <c r="BI203" t="str">
        <f>VLOOKUP($A203,'[1]SW_Pipes 1222_soil.shp'!$AE$2:$AR$1223,10,FALSE)</f>
        <v>113673</v>
      </c>
      <c r="BJ203" t="str">
        <f>VLOOKUP($A203,'[1]SW_Pipes 1222_soil.shp'!$AE$2:$AR$1223,11,FALSE)</f>
        <v>IrA</v>
      </c>
      <c r="BK203" t="str">
        <f>VLOOKUP($A203,'[1]SW_Pipes 1222_soil.shp'!$AE$2:$AR$1223,12,FALSE)</f>
        <v>Iredell fine sandy loam, 0 to 1 percent slopes</v>
      </c>
      <c r="BL203" t="str">
        <f>VLOOKUP($A203,'[1]SW_Pipes 1222_soil.shp'!$AE$2:$AR$1223,13,FALSE)</f>
        <v>C/D</v>
      </c>
      <c r="BM203">
        <f>VLOOKUP($A203,'[1]SW_Pipes 1222_soil.shp'!$AE$2:$AR$1223,14,FALSE)</f>
        <v>3</v>
      </c>
      <c r="BN203">
        <f>VLOOKUP(A203,[2]SW_Pipes1222_prec!$AE$2:$AO$1223, 11, FALSE)</f>
        <v>3.7440000000000002</v>
      </c>
    </row>
    <row r="204" spans="1:66" x14ac:dyDescent="0.25">
      <c r="A204" s="2">
        <v>52584</v>
      </c>
      <c r="B204" s="2">
        <v>19352</v>
      </c>
      <c r="C204" s="2" t="s">
        <v>474</v>
      </c>
      <c r="D204" s="2" t="s">
        <v>21</v>
      </c>
      <c r="E204" s="2" t="s">
        <v>29</v>
      </c>
      <c r="F204" s="6">
        <f>VLOOKUP(A204&amp;B204,'input_raw cmsws'!$C$2:$D$1602,2,FALSE)</f>
        <v>44064.666666666664</v>
      </c>
      <c r="G204" s="2">
        <v>4.5</v>
      </c>
      <c r="H204" s="2"/>
      <c r="I204" s="2">
        <v>0</v>
      </c>
      <c r="J204" s="2"/>
      <c r="K204" s="3" t="s">
        <v>22</v>
      </c>
      <c r="L204" s="2"/>
      <c r="M204" s="2">
        <f>VLOOKUP(L204,'scoring schema 2'!$E$18:$F$29,2,FALSE)</f>
        <v>0</v>
      </c>
      <c r="N204" s="2"/>
      <c r="O204" s="2">
        <f>VLOOKUP(N204,'scoring schema 2'!$E$8:$F$13,2, FALSE)</f>
        <v>2</v>
      </c>
      <c r="P204" s="2">
        <v>0</v>
      </c>
      <c r="Q204" s="2">
        <v>1.3</v>
      </c>
      <c r="R204" s="2">
        <v>0.8</v>
      </c>
      <c r="S204" s="2">
        <v>1.04</v>
      </c>
      <c r="T204" s="2">
        <v>1</v>
      </c>
      <c r="U204" s="2">
        <v>10</v>
      </c>
      <c r="V204" s="2">
        <v>4.5999999999999996</v>
      </c>
      <c r="W204" s="2">
        <v>5</v>
      </c>
      <c r="X204" s="2">
        <v>23</v>
      </c>
      <c r="Y204" s="2">
        <v>3.28</v>
      </c>
      <c r="Z204" s="2">
        <v>3.3200000000000003</v>
      </c>
      <c r="AA204" s="2">
        <v>10.8896</v>
      </c>
      <c r="AB204" s="2">
        <v>7622780</v>
      </c>
      <c r="AC204" s="2" t="s">
        <v>2424</v>
      </c>
      <c r="AD204" s="6">
        <v>39925</v>
      </c>
      <c r="AE204" s="2" t="s">
        <v>760</v>
      </c>
      <c r="AF204" s="2" t="s">
        <v>761</v>
      </c>
      <c r="AG204" s="2" t="s">
        <v>762</v>
      </c>
      <c r="AH204" s="2" t="s">
        <v>768</v>
      </c>
      <c r="AI204" s="2">
        <v>1.25</v>
      </c>
      <c r="AJ204" s="2">
        <v>0</v>
      </c>
      <c r="AK204" s="2">
        <v>0</v>
      </c>
      <c r="AL204" s="2">
        <v>0</v>
      </c>
      <c r="AM204" s="2">
        <v>15</v>
      </c>
      <c r="AN204" s="2">
        <v>0</v>
      </c>
      <c r="AO204" s="2" t="s">
        <v>762</v>
      </c>
      <c r="AP204" s="2" t="s">
        <v>763</v>
      </c>
      <c r="AQ204" s="2" t="s">
        <v>769</v>
      </c>
      <c r="AR204" s="2" t="s">
        <v>2425</v>
      </c>
      <c r="AS204" s="2">
        <v>4.5</v>
      </c>
      <c r="AT204" s="2">
        <v>719.5</v>
      </c>
      <c r="AU204" s="2">
        <v>724</v>
      </c>
      <c r="AV204" s="2" t="s">
        <v>765</v>
      </c>
      <c r="AW204" s="2" t="s">
        <v>2426</v>
      </c>
      <c r="AX204" s="2">
        <v>5.2</v>
      </c>
      <c r="AY204" s="2">
        <v>716.8</v>
      </c>
      <c r="AZ204" s="2">
        <v>722</v>
      </c>
      <c r="BA204" s="2" t="s">
        <v>765</v>
      </c>
      <c r="BB204" s="2">
        <v>5.7289439999999997E-2</v>
      </c>
      <c r="BC204" s="2">
        <v>0</v>
      </c>
      <c r="BD204" s="6">
        <v>37390</v>
      </c>
      <c r="BE204" s="18">
        <f t="shared" si="7"/>
        <v>18.274241387177725</v>
      </c>
      <c r="BF204" s="2" t="s">
        <v>767</v>
      </c>
      <c r="BG204" s="6">
        <v>44243</v>
      </c>
      <c r="BH204" s="2">
        <v>47.129102498767011</v>
      </c>
      <c r="BI204" t="str">
        <f>VLOOKUP($A204,'[1]SW_Pipes 1222_soil.shp'!$AE$2:$AR$1223,10,FALSE)</f>
        <v>113671</v>
      </c>
      <c r="BJ204" t="str">
        <f>VLOOKUP($A204,'[1]SW_Pipes 1222_soil.shp'!$AE$2:$AR$1223,11,FALSE)</f>
        <v>HeB</v>
      </c>
      <c r="BK204" t="str">
        <f>VLOOKUP($A204,'[1]SW_Pipes 1222_soil.shp'!$AE$2:$AR$1223,12,FALSE)</f>
        <v>Helena sandy loam, 2 to 8 percent slopes</v>
      </c>
      <c r="BL204" t="str">
        <f>VLOOKUP($A204,'[1]SW_Pipes 1222_soil.shp'!$AE$2:$AR$1223,13,FALSE)</f>
        <v>C</v>
      </c>
      <c r="BM204">
        <f>VLOOKUP($A204,'[1]SW_Pipes 1222_soil.shp'!$AE$2:$AR$1223,14,FALSE)</f>
        <v>2</v>
      </c>
      <c r="BN204">
        <f>VLOOKUP(A204,[2]SW_Pipes1222_prec!$AE$2:$AO$1223, 11, FALSE)</f>
        <v>3.859</v>
      </c>
    </row>
    <row r="205" spans="1:66" x14ac:dyDescent="0.25">
      <c r="A205" s="2">
        <v>52603</v>
      </c>
      <c r="B205" s="2">
        <v>21039</v>
      </c>
      <c r="C205" s="2" t="s">
        <v>139</v>
      </c>
      <c r="D205" s="2" t="s">
        <v>21</v>
      </c>
      <c r="E205" s="2" t="s">
        <v>29</v>
      </c>
      <c r="F205" s="6">
        <f>VLOOKUP(A205&amp;B205,'input_raw cmsws'!$C$2:$D$1602,2,FALSE)</f>
        <v>44175.708333333336</v>
      </c>
      <c r="G205" s="2">
        <v>2</v>
      </c>
      <c r="H205" s="2" t="s">
        <v>28</v>
      </c>
      <c r="I205" s="2">
        <f>VLOOKUP(H205,'scoring schema'!$D$4:$E$9,2,FALSE)</f>
        <v>5</v>
      </c>
      <c r="J205" s="2" t="s">
        <v>22</v>
      </c>
      <c r="K205" s="2" t="s">
        <v>22</v>
      </c>
      <c r="L205" s="2"/>
      <c r="M205" s="2">
        <f>VLOOKUP(L205,'scoring schema 2'!$E$18:$F$29,2,FALSE)</f>
        <v>0</v>
      </c>
      <c r="N205" s="2" t="s">
        <v>35</v>
      </c>
      <c r="O205" s="2">
        <f>VLOOKUP(N205,'scoring schema 2'!$E$8:$F$13,2, FALSE)</f>
        <v>2</v>
      </c>
      <c r="P205" s="2">
        <v>10</v>
      </c>
      <c r="Q205" s="2">
        <v>3.05</v>
      </c>
      <c r="R205" s="2">
        <v>2.2999999999999998</v>
      </c>
      <c r="S205" s="2">
        <v>7.0149999999999988</v>
      </c>
      <c r="T205" s="2">
        <v>1</v>
      </c>
      <c r="U205" s="2">
        <v>0</v>
      </c>
      <c r="V205" s="2">
        <v>1.4000000000000001</v>
      </c>
      <c r="W205" s="2">
        <v>0.8</v>
      </c>
      <c r="X205" s="2">
        <v>1.1200000000000001</v>
      </c>
      <c r="Y205" s="2">
        <v>2.06</v>
      </c>
      <c r="Z205" s="2">
        <v>1.4</v>
      </c>
      <c r="AA205" s="2">
        <v>2.8839999999999999</v>
      </c>
      <c r="AB205" s="2">
        <v>7684106</v>
      </c>
      <c r="AC205" s="2" t="s">
        <v>1067</v>
      </c>
      <c r="AD205" s="6">
        <v>39926</v>
      </c>
      <c r="AE205" s="2" t="s">
        <v>760</v>
      </c>
      <c r="AF205" s="2" t="s">
        <v>761</v>
      </c>
      <c r="AG205" s="2" t="s">
        <v>762</v>
      </c>
      <c r="AH205" s="2" t="s">
        <v>768</v>
      </c>
      <c r="AI205" s="2">
        <v>1.5</v>
      </c>
      <c r="AJ205" s="2">
        <v>0</v>
      </c>
      <c r="AK205" s="2">
        <v>0</v>
      </c>
      <c r="AL205" s="2">
        <v>0</v>
      </c>
      <c r="AM205" s="2">
        <v>18</v>
      </c>
      <c r="AN205" s="2">
        <v>0</v>
      </c>
      <c r="AO205" s="2" t="s">
        <v>762</v>
      </c>
      <c r="AP205" s="2" t="s">
        <v>763</v>
      </c>
      <c r="AQ205" s="2" t="s">
        <v>769</v>
      </c>
      <c r="AR205" s="2" t="s">
        <v>1068</v>
      </c>
      <c r="AS205" s="2">
        <v>1.6</v>
      </c>
      <c r="AT205" s="2">
        <v>617.4</v>
      </c>
      <c r="AU205" s="2">
        <v>619</v>
      </c>
      <c r="AV205" s="2" t="s">
        <v>765</v>
      </c>
      <c r="AW205" s="2" t="s">
        <v>1069</v>
      </c>
      <c r="AX205" s="2">
        <v>2</v>
      </c>
      <c r="AY205" s="2">
        <v>618</v>
      </c>
      <c r="AZ205" s="2">
        <v>620</v>
      </c>
      <c r="BA205" s="2" t="s">
        <v>986</v>
      </c>
      <c r="BB205" s="2">
        <v>-1.7207469999999999E-2</v>
      </c>
      <c r="BC205" s="2">
        <v>0</v>
      </c>
      <c r="BD205" s="6">
        <v>34150</v>
      </c>
      <c r="BE205" s="18">
        <f t="shared" si="7"/>
        <v>27.448893451973539</v>
      </c>
      <c r="BF205" s="2" t="s">
        <v>767</v>
      </c>
      <c r="BG205" s="6">
        <v>44432</v>
      </c>
      <c r="BH205" s="2">
        <v>34.868582340488928</v>
      </c>
      <c r="BI205" t="str">
        <f>VLOOKUP($A205,'[1]SW_Pipes 1222_soil.shp'!$AE$2:$AR$1223,10,FALSE)</f>
        <v>113674</v>
      </c>
      <c r="BJ205" t="str">
        <f>VLOOKUP($A205,'[1]SW_Pipes 1222_soil.shp'!$AE$2:$AR$1223,11,FALSE)</f>
        <v>IrB</v>
      </c>
      <c r="BK205" t="str">
        <f>VLOOKUP($A205,'[1]SW_Pipes 1222_soil.shp'!$AE$2:$AR$1223,12,FALSE)</f>
        <v>Iredell fine sandy loam, 1 to 8 percent slopes</v>
      </c>
      <c r="BL205" t="str">
        <f>VLOOKUP($A205,'[1]SW_Pipes 1222_soil.shp'!$AE$2:$AR$1223,13,FALSE)</f>
        <v>C/D</v>
      </c>
      <c r="BM205">
        <f>VLOOKUP($A205,'[1]SW_Pipes 1222_soil.shp'!$AE$2:$AR$1223,14,FALSE)</f>
        <v>3</v>
      </c>
      <c r="BN205">
        <f>VLOOKUP(A205,[2]SW_Pipes1222_prec!$AE$2:$AO$1223, 11, FALSE)</f>
        <v>3.7469999999999999</v>
      </c>
    </row>
    <row r="206" spans="1:66" x14ac:dyDescent="0.25">
      <c r="A206" s="3">
        <v>52951</v>
      </c>
      <c r="B206" s="3">
        <v>20743</v>
      </c>
      <c r="C206" s="3" t="s">
        <v>451</v>
      </c>
      <c r="D206" s="3" t="s">
        <v>21</v>
      </c>
      <c r="E206" s="3" t="s">
        <v>29</v>
      </c>
      <c r="F206" s="6">
        <f>VLOOKUP(A206&amp;B206,'input_raw cmsws'!$C$2:$D$1602,2,FALSE)</f>
        <v>44165.708333333336</v>
      </c>
      <c r="G206" s="3">
        <v>6.25</v>
      </c>
      <c r="H206" s="3"/>
      <c r="I206" s="2">
        <v>0</v>
      </c>
      <c r="J206" s="3"/>
      <c r="K206" s="3" t="s">
        <v>22</v>
      </c>
      <c r="L206" s="3"/>
      <c r="M206" s="2">
        <f>VLOOKUP(L206,'scoring schema 2'!$E$18:$F$29,2,FALSE)</f>
        <v>0</v>
      </c>
      <c r="N206" s="3"/>
      <c r="O206" s="2">
        <f>VLOOKUP(N206,'scoring schema 2'!$E$8:$F$13,2, FALSE)</f>
        <v>2</v>
      </c>
      <c r="P206" s="3">
        <v>0</v>
      </c>
      <c r="Q206" s="3">
        <v>1.3</v>
      </c>
      <c r="R206" s="3">
        <v>1.4</v>
      </c>
      <c r="S206" s="3">
        <v>1.8199999999999998</v>
      </c>
      <c r="T206" s="3">
        <v>1</v>
      </c>
      <c r="U206" s="3">
        <v>0</v>
      </c>
      <c r="V206" s="3">
        <v>7.8000000000000007</v>
      </c>
      <c r="W206" s="3">
        <v>2.3000000000000003</v>
      </c>
      <c r="X206" s="3">
        <v>17.940000000000005</v>
      </c>
      <c r="Y206" s="3">
        <v>5.2000000000000011</v>
      </c>
      <c r="Z206" s="3">
        <v>1.94</v>
      </c>
      <c r="AA206" s="3">
        <v>10.088000000000001</v>
      </c>
      <c r="AB206" s="3">
        <v>7562230</v>
      </c>
      <c r="AC206" s="3" t="s">
        <v>2312</v>
      </c>
      <c r="AD206" s="6">
        <v>39927</v>
      </c>
      <c r="AE206" s="3" t="s">
        <v>760</v>
      </c>
      <c r="AF206" s="3" t="s">
        <v>761</v>
      </c>
      <c r="AG206" s="3" t="s">
        <v>762</v>
      </c>
      <c r="AH206" s="3" t="s">
        <v>768</v>
      </c>
      <c r="AI206" s="3">
        <v>2.5</v>
      </c>
      <c r="AJ206" s="3">
        <v>0</v>
      </c>
      <c r="AK206" s="3">
        <v>0</v>
      </c>
      <c r="AL206" s="3">
        <v>0</v>
      </c>
      <c r="AM206" s="3">
        <v>30</v>
      </c>
      <c r="AN206" s="3">
        <v>0</v>
      </c>
      <c r="AO206" s="3" t="s">
        <v>762</v>
      </c>
      <c r="AP206" s="3" t="s">
        <v>763</v>
      </c>
      <c r="AQ206" s="3" t="s">
        <v>769</v>
      </c>
      <c r="AR206" s="3" t="s">
        <v>2313</v>
      </c>
      <c r="AS206" s="3">
        <v>6.34</v>
      </c>
      <c r="AT206" s="3">
        <v>783.07</v>
      </c>
      <c r="AU206" s="3">
        <v>789.41</v>
      </c>
      <c r="AV206" s="3" t="s">
        <v>765</v>
      </c>
      <c r="AW206" s="3" t="s">
        <v>2314</v>
      </c>
      <c r="AX206" s="3">
        <v>2.8</v>
      </c>
      <c r="AY206" s="3">
        <v>782</v>
      </c>
      <c r="AZ206" s="3">
        <v>782</v>
      </c>
      <c r="BA206" s="3" t="s">
        <v>765</v>
      </c>
      <c r="BB206" s="3">
        <v>0</v>
      </c>
      <c r="BC206" s="3">
        <v>0</v>
      </c>
      <c r="BD206" s="7">
        <v>39994</v>
      </c>
      <c r="BE206" s="18">
        <f>(F206-AD206)/365.25</f>
        <v>11.60495094684007</v>
      </c>
      <c r="BF206" s="3" t="s">
        <v>767</v>
      </c>
      <c r="BG206" s="7">
        <v>44287</v>
      </c>
      <c r="BH206" s="3">
        <v>145.17940458201949</v>
      </c>
      <c r="BI206" t="str">
        <f>VLOOKUP($A206,'[1]SW_Pipes 1222_soil.shp'!$AE$2:$AR$1223,10,FALSE)</f>
        <v>113671</v>
      </c>
      <c r="BJ206" t="str">
        <f>VLOOKUP($A206,'[1]SW_Pipes 1222_soil.shp'!$AE$2:$AR$1223,11,FALSE)</f>
        <v>HeB</v>
      </c>
      <c r="BK206" t="str">
        <f>VLOOKUP($A206,'[1]SW_Pipes 1222_soil.shp'!$AE$2:$AR$1223,12,FALSE)</f>
        <v>Helena sandy loam, 2 to 8 percent slopes</v>
      </c>
      <c r="BL206" t="str">
        <f>VLOOKUP($A206,'[1]SW_Pipes 1222_soil.shp'!$AE$2:$AR$1223,13,FALSE)</f>
        <v>C</v>
      </c>
      <c r="BM206">
        <f>VLOOKUP($A206,'[1]SW_Pipes 1222_soil.shp'!$AE$2:$AR$1223,14,FALSE)</f>
        <v>2</v>
      </c>
      <c r="BN206">
        <f>VLOOKUP(A206,[2]SW_Pipes1222_prec!$AE$2:$AO$1223, 11, FALSE)</f>
        <v>3.7389999999999999</v>
      </c>
    </row>
    <row r="207" spans="1:66" x14ac:dyDescent="0.25">
      <c r="A207" s="2">
        <v>53687</v>
      </c>
      <c r="B207" s="2">
        <v>11930</v>
      </c>
      <c r="C207" s="2" t="s">
        <v>352</v>
      </c>
      <c r="D207" s="2" t="s">
        <v>21</v>
      </c>
      <c r="E207" s="2" t="s">
        <v>29</v>
      </c>
      <c r="F207" s="6">
        <f>VLOOKUP(A207&amp;B207,'input_raw cmsws'!$C$2:$D$1602,2,FALSE)</f>
        <v>43777.666666666664</v>
      </c>
      <c r="G207" s="2">
        <v>3.5</v>
      </c>
      <c r="H207" s="2" t="s">
        <v>23</v>
      </c>
      <c r="I207" s="2">
        <f>VLOOKUP(H207,'scoring schema'!$D$4:$E$9,2,FALSE)</f>
        <v>0</v>
      </c>
      <c r="J207" s="2" t="s">
        <v>22</v>
      </c>
      <c r="K207" s="2" t="s">
        <v>22</v>
      </c>
      <c r="L207" s="2" t="s">
        <v>30</v>
      </c>
      <c r="M207" s="2">
        <f>VLOOKUP(L207,'scoring schema 2'!$E$18:$F$29,2,FALSE)</f>
        <v>6</v>
      </c>
      <c r="N207" s="2" t="s">
        <v>33</v>
      </c>
      <c r="O207" s="2">
        <f>VLOOKUP(N207,'scoring schema 2'!$E$8:$F$13,2, FALSE)</f>
        <v>0</v>
      </c>
      <c r="P207" s="2">
        <v>10</v>
      </c>
      <c r="Q207" s="2">
        <v>0</v>
      </c>
      <c r="R207" s="2">
        <v>5</v>
      </c>
      <c r="S207" s="2">
        <v>0</v>
      </c>
      <c r="T207" s="2">
        <v>1</v>
      </c>
      <c r="U207" s="2">
        <v>10</v>
      </c>
      <c r="V207" s="2">
        <v>3.0000000000000004</v>
      </c>
      <c r="W207" s="2">
        <v>3.2</v>
      </c>
      <c r="X207" s="2">
        <v>9.6000000000000014</v>
      </c>
      <c r="Y207" s="2">
        <v>1.8000000000000003</v>
      </c>
      <c r="Z207" s="2">
        <v>3.92</v>
      </c>
      <c r="AA207" s="2">
        <v>7.0560000000000009</v>
      </c>
      <c r="AB207" s="2">
        <v>7711395</v>
      </c>
      <c r="AC207" s="2" t="s">
        <v>1861</v>
      </c>
      <c r="AD207" s="6">
        <v>39928</v>
      </c>
      <c r="AE207" s="2" t="s">
        <v>760</v>
      </c>
      <c r="AF207" s="2" t="s">
        <v>761</v>
      </c>
      <c r="AG207" s="2" t="s">
        <v>762</v>
      </c>
      <c r="AH207" s="2" t="s">
        <v>768</v>
      </c>
      <c r="AI207" s="2">
        <v>1.25</v>
      </c>
      <c r="AJ207" s="2">
        <v>0</v>
      </c>
      <c r="AK207" s="2">
        <v>0</v>
      </c>
      <c r="AL207" s="2">
        <v>0</v>
      </c>
      <c r="AM207" s="2">
        <v>15</v>
      </c>
      <c r="AN207" s="2">
        <v>0</v>
      </c>
      <c r="AO207" s="2" t="s">
        <v>762</v>
      </c>
      <c r="AP207" s="2" t="s">
        <v>763</v>
      </c>
      <c r="AQ207" s="2" t="s">
        <v>769</v>
      </c>
      <c r="AR207" s="2" t="s">
        <v>1862</v>
      </c>
      <c r="AS207" s="2">
        <v>3.5</v>
      </c>
      <c r="AT207" s="2">
        <v>714.5</v>
      </c>
      <c r="AU207" s="2">
        <v>718</v>
      </c>
      <c r="AV207" s="2" t="s">
        <v>765</v>
      </c>
      <c r="AW207" s="2" t="s">
        <v>1153</v>
      </c>
      <c r="AX207" s="2">
        <v>3.9</v>
      </c>
      <c r="AY207" s="2">
        <v>712.1</v>
      </c>
      <c r="AZ207" s="2">
        <v>716</v>
      </c>
      <c r="BA207" s="2" t="s">
        <v>765</v>
      </c>
      <c r="BB207" s="2">
        <v>1.7712950000000002E-2</v>
      </c>
      <c r="BC207" s="2">
        <v>0</v>
      </c>
      <c r="BD207" s="6">
        <v>38070</v>
      </c>
      <c r="BE207" s="18">
        <f t="shared" ref="BE207:BE213" si="8">(F207-BD207)/365.25</f>
        <v>15.626739676020984</v>
      </c>
      <c r="BF207" s="2" t="s">
        <v>767</v>
      </c>
      <c r="BG207" s="6">
        <v>44336</v>
      </c>
      <c r="BH207" s="2">
        <v>135.49408307886901</v>
      </c>
      <c r="BI207" t="str">
        <f>VLOOKUP($A207,'[1]SW_Pipes 1222_soil.shp'!$AE$2:$AR$1223,10,FALSE)</f>
        <v>113683</v>
      </c>
      <c r="BJ207" t="str">
        <f>VLOOKUP($A207,'[1]SW_Pipes 1222_soil.shp'!$AE$2:$AR$1223,11,FALSE)</f>
        <v>PaE</v>
      </c>
      <c r="BK207" t="str">
        <f>VLOOKUP($A207,'[1]SW_Pipes 1222_soil.shp'!$AE$2:$AR$1223,12,FALSE)</f>
        <v>Pacolet sandy loam, 15 to 25 percent slopes</v>
      </c>
      <c r="BL207" t="str">
        <f>VLOOKUP($A207,'[1]SW_Pipes 1222_soil.shp'!$AE$2:$AR$1223,13,FALSE)</f>
        <v>B</v>
      </c>
      <c r="BM207">
        <f>VLOOKUP($A207,'[1]SW_Pipes 1222_soil.shp'!$AE$2:$AR$1223,14,FALSE)</f>
        <v>1</v>
      </c>
      <c r="BN207">
        <f>VLOOKUP(A207,[2]SW_Pipes1222_prec!$AE$2:$AO$1223, 11, FALSE)</f>
        <v>3.7360000000000002</v>
      </c>
    </row>
    <row r="208" spans="1:66" x14ac:dyDescent="0.25">
      <c r="A208" s="2">
        <v>53843</v>
      </c>
      <c r="B208" s="2">
        <v>11930</v>
      </c>
      <c r="C208" s="2" t="s">
        <v>168</v>
      </c>
      <c r="D208" s="2" t="s">
        <v>21</v>
      </c>
      <c r="E208" s="2" t="s">
        <v>29</v>
      </c>
      <c r="F208" s="6">
        <f>VLOOKUP(A208&amp;B208,'input_raw cmsws'!$C$2:$D$1602,2,FALSE)</f>
        <v>43777.666666666664</v>
      </c>
      <c r="G208" s="2">
        <v>5</v>
      </c>
      <c r="H208" s="2" t="s">
        <v>23</v>
      </c>
      <c r="I208" s="2">
        <f>VLOOKUP(H208,'scoring schema'!$D$4:$E$9,2,FALSE)</f>
        <v>0</v>
      </c>
      <c r="J208" s="2" t="s">
        <v>22</v>
      </c>
      <c r="K208" s="2" t="s">
        <v>22</v>
      </c>
      <c r="L208" s="2" t="s">
        <v>30</v>
      </c>
      <c r="M208" s="2">
        <f>VLOOKUP(L208,'scoring schema 2'!$E$18:$F$29,2,FALSE)</f>
        <v>6</v>
      </c>
      <c r="N208" s="2" t="s">
        <v>33</v>
      </c>
      <c r="O208" s="2">
        <f>VLOOKUP(N208,'scoring schema 2'!$E$8:$F$13,2, FALSE)</f>
        <v>0</v>
      </c>
      <c r="P208" s="2">
        <v>10</v>
      </c>
      <c r="Q208" s="2">
        <v>0</v>
      </c>
      <c r="R208" s="2">
        <v>5</v>
      </c>
      <c r="S208" s="2">
        <v>0</v>
      </c>
      <c r="T208" s="2">
        <v>1</v>
      </c>
      <c r="U208" s="2">
        <v>10</v>
      </c>
      <c r="V208" s="2">
        <v>1.4000000000000001</v>
      </c>
      <c r="W208" s="2">
        <v>3.2</v>
      </c>
      <c r="X208" s="2">
        <v>4.4800000000000004</v>
      </c>
      <c r="Y208" s="2">
        <v>0.84000000000000008</v>
      </c>
      <c r="Z208" s="2">
        <v>3.92</v>
      </c>
      <c r="AA208" s="2">
        <v>3.2928000000000002</v>
      </c>
      <c r="AB208" s="2">
        <v>7577372</v>
      </c>
      <c r="AC208" s="2" t="s">
        <v>1152</v>
      </c>
      <c r="AD208" s="6">
        <v>39929</v>
      </c>
      <c r="AE208" s="2" t="s">
        <v>760</v>
      </c>
      <c r="AF208" s="2" t="s">
        <v>761</v>
      </c>
      <c r="AG208" s="2" t="s">
        <v>762</v>
      </c>
      <c r="AH208" s="2" t="s">
        <v>768</v>
      </c>
      <c r="AI208" s="2">
        <v>1.25</v>
      </c>
      <c r="AJ208" s="2">
        <v>0</v>
      </c>
      <c r="AK208" s="2">
        <v>0</v>
      </c>
      <c r="AL208" s="2">
        <v>0</v>
      </c>
      <c r="AM208" s="2">
        <v>15</v>
      </c>
      <c r="AN208" s="2">
        <v>0</v>
      </c>
      <c r="AO208" s="2" t="s">
        <v>762</v>
      </c>
      <c r="AP208" s="2" t="s">
        <v>763</v>
      </c>
      <c r="AQ208" s="2" t="s">
        <v>769</v>
      </c>
      <c r="AR208" s="2" t="s">
        <v>1153</v>
      </c>
      <c r="AS208" s="2">
        <v>4</v>
      </c>
      <c r="AT208" s="2">
        <v>712</v>
      </c>
      <c r="AU208" s="2">
        <v>716</v>
      </c>
      <c r="AV208" s="2" t="s">
        <v>765</v>
      </c>
      <c r="AW208" s="2" t="s">
        <v>1154</v>
      </c>
      <c r="AX208" s="2">
        <v>6.1</v>
      </c>
      <c r="AY208" s="2">
        <v>709.9</v>
      </c>
      <c r="AZ208" s="2">
        <v>716</v>
      </c>
      <c r="BA208" s="2" t="s">
        <v>765</v>
      </c>
      <c r="BB208" s="2">
        <v>4.1376450000000002E-2</v>
      </c>
      <c r="BC208" s="2">
        <v>0</v>
      </c>
      <c r="BD208" s="6">
        <v>38070</v>
      </c>
      <c r="BE208" s="18">
        <f t="shared" si="8"/>
        <v>15.626739676020984</v>
      </c>
      <c r="BF208" s="2" t="s">
        <v>767</v>
      </c>
      <c r="BG208" s="6">
        <v>44336</v>
      </c>
      <c r="BH208" s="2">
        <v>50.753511532103168</v>
      </c>
      <c r="BI208" t="str">
        <f>VLOOKUP($A208,'[1]SW_Pipes 1222_soil.shp'!$AE$2:$AR$1223,10,FALSE)</f>
        <v>113683</v>
      </c>
      <c r="BJ208" t="str">
        <f>VLOOKUP($A208,'[1]SW_Pipes 1222_soil.shp'!$AE$2:$AR$1223,11,FALSE)</f>
        <v>PaE</v>
      </c>
      <c r="BK208" t="str">
        <f>VLOOKUP($A208,'[1]SW_Pipes 1222_soil.shp'!$AE$2:$AR$1223,12,FALSE)</f>
        <v>Pacolet sandy loam, 15 to 25 percent slopes</v>
      </c>
      <c r="BL208" t="str">
        <f>VLOOKUP($A208,'[1]SW_Pipes 1222_soil.shp'!$AE$2:$AR$1223,13,FALSE)</f>
        <v>B</v>
      </c>
      <c r="BM208">
        <f>VLOOKUP($A208,'[1]SW_Pipes 1222_soil.shp'!$AE$2:$AR$1223,14,FALSE)</f>
        <v>1</v>
      </c>
      <c r="BN208">
        <f>VLOOKUP(A208,[2]SW_Pipes1222_prec!$AE$2:$AO$1223, 11, FALSE)</f>
        <v>3.7360000000000002</v>
      </c>
    </row>
    <row r="209" spans="1:66" x14ac:dyDescent="0.25">
      <c r="A209" s="2">
        <v>53866</v>
      </c>
      <c r="B209" s="2">
        <v>22737</v>
      </c>
      <c r="C209" s="2" t="s">
        <v>424</v>
      </c>
      <c r="D209" s="2" t="s">
        <v>21</v>
      </c>
      <c r="E209" s="2" t="s">
        <v>29</v>
      </c>
      <c r="F209" s="6">
        <f>VLOOKUP(A209&amp;B209,'input_raw cmsws'!$C$2:$D$1602,2,FALSE)</f>
        <v>44323.666666666664</v>
      </c>
      <c r="G209" s="2">
        <v>3.2</v>
      </c>
      <c r="H209" s="2" t="s">
        <v>23</v>
      </c>
      <c r="I209" s="2">
        <f>VLOOKUP(H209,'scoring schema'!$D$4:$E$9,2,FALSE)</f>
        <v>0</v>
      </c>
      <c r="J209" s="2" t="s">
        <v>22</v>
      </c>
      <c r="K209" s="2" t="s">
        <v>22</v>
      </c>
      <c r="L209" s="2"/>
      <c r="M209" s="2">
        <f>VLOOKUP(L209,'scoring schema 2'!$E$18:$F$29,2,FALSE)</f>
        <v>0</v>
      </c>
      <c r="N209" s="2"/>
      <c r="O209" s="2">
        <f>VLOOKUP(N209,'scoring schema 2'!$E$8:$F$13,2, FALSE)</f>
        <v>2</v>
      </c>
      <c r="P209" s="2">
        <v>10</v>
      </c>
      <c r="Q209" s="2">
        <v>1.3</v>
      </c>
      <c r="R209" s="2">
        <v>2.2999999999999998</v>
      </c>
      <c r="S209" s="2">
        <v>2.9899999999999998</v>
      </c>
      <c r="T209" s="2">
        <v>2</v>
      </c>
      <c r="U209" s="2">
        <v>10</v>
      </c>
      <c r="V209" s="2">
        <v>3.0000000000000004</v>
      </c>
      <c r="W209" s="2">
        <v>5</v>
      </c>
      <c r="X209" s="2">
        <v>15.000000000000002</v>
      </c>
      <c r="Y209" s="2">
        <v>2.3200000000000003</v>
      </c>
      <c r="Z209" s="2">
        <v>3.92</v>
      </c>
      <c r="AA209" s="2">
        <v>9.0944000000000003</v>
      </c>
      <c r="AB209" s="2">
        <v>7640916</v>
      </c>
      <c r="AC209" s="2" t="s">
        <v>2202</v>
      </c>
      <c r="AD209" s="6">
        <v>39930</v>
      </c>
      <c r="AE209" s="2" t="s">
        <v>760</v>
      </c>
      <c r="AF209" s="2" t="s">
        <v>761</v>
      </c>
      <c r="AG209" s="2" t="s">
        <v>762</v>
      </c>
      <c r="AH209" s="2" t="s">
        <v>768</v>
      </c>
      <c r="AI209" s="2">
        <v>3</v>
      </c>
      <c r="AJ209" s="2">
        <v>0</v>
      </c>
      <c r="AK209" s="2">
        <v>0</v>
      </c>
      <c r="AL209" s="2">
        <v>0</v>
      </c>
      <c r="AM209" s="2">
        <v>36</v>
      </c>
      <c r="AN209" s="2">
        <v>0</v>
      </c>
      <c r="AO209" s="2" t="s">
        <v>762</v>
      </c>
      <c r="AP209" s="2" t="s">
        <v>763</v>
      </c>
      <c r="AQ209" s="2" t="s">
        <v>769</v>
      </c>
      <c r="AR209" s="2" t="s">
        <v>2203</v>
      </c>
      <c r="AS209" s="2">
        <v>7.5</v>
      </c>
      <c r="AT209" s="2">
        <v>701.5</v>
      </c>
      <c r="AU209" s="2">
        <v>709</v>
      </c>
      <c r="AV209" s="2" t="s">
        <v>765</v>
      </c>
      <c r="AW209" s="2" t="s">
        <v>2204</v>
      </c>
      <c r="AX209" s="2">
        <v>7.5</v>
      </c>
      <c r="AY209" s="2">
        <v>700.5</v>
      </c>
      <c r="AZ209" s="2">
        <v>708</v>
      </c>
      <c r="BA209" s="2" t="s">
        <v>765</v>
      </c>
      <c r="BB209" s="2">
        <v>2.409435E-2</v>
      </c>
      <c r="BC209" s="2">
        <v>1</v>
      </c>
      <c r="BD209" s="6">
        <v>23012</v>
      </c>
      <c r="BE209" s="18">
        <f t="shared" si="8"/>
        <v>58.348163358430291</v>
      </c>
      <c r="BF209" s="2" t="s">
        <v>767</v>
      </c>
      <c r="BG209" s="6">
        <v>44243</v>
      </c>
      <c r="BH209" s="2">
        <v>41.503499526675753</v>
      </c>
      <c r="BI209" t="str">
        <f>VLOOKUP($A209,'[1]SW_Pipes 1222_soil.shp'!$AE$2:$AR$1223,10,FALSE)</f>
        <v>113660</v>
      </c>
      <c r="BJ209" t="str">
        <f>VLOOKUP($A209,'[1]SW_Pipes 1222_soil.shp'!$AE$2:$AR$1223,11,FALSE)</f>
        <v>CuB</v>
      </c>
      <c r="BK209" t="str">
        <f>VLOOKUP($A209,'[1]SW_Pipes 1222_soil.shp'!$AE$2:$AR$1223,12,FALSE)</f>
        <v>Cecil-Urban land complex, 2 to 8 percent slopes</v>
      </c>
      <c r="BL209" t="str">
        <f>VLOOKUP($A209,'[1]SW_Pipes 1222_soil.shp'!$AE$2:$AR$1223,13,FALSE)</f>
        <v>B</v>
      </c>
      <c r="BM209">
        <f>VLOOKUP($A209,'[1]SW_Pipes 1222_soil.shp'!$AE$2:$AR$1223,14,FALSE)</f>
        <v>1</v>
      </c>
      <c r="BN209">
        <f>VLOOKUP(A209,[2]SW_Pipes1222_prec!$AE$2:$AO$1223, 11, FALSE)</f>
        <v>3.7570000000000001</v>
      </c>
    </row>
    <row r="210" spans="1:66" x14ac:dyDescent="0.25">
      <c r="A210" s="3">
        <v>54010</v>
      </c>
      <c r="B210" s="3">
        <v>11930</v>
      </c>
      <c r="C210" s="3" t="s">
        <v>168</v>
      </c>
      <c r="D210" s="3" t="s">
        <v>21</v>
      </c>
      <c r="E210" s="3" t="s">
        <v>29</v>
      </c>
      <c r="F210" s="6">
        <f>VLOOKUP(A210&amp;B210,'input_raw cmsws'!$C$2:$D$1602,2,FALSE)</f>
        <v>43777.666666666664</v>
      </c>
      <c r="G210" s="3">
        <v>4</v>
      </c>
      <c r="H210" s="3" t="s">
        <v>23</v>
      </c>
      <c r="I210" s="2">
        <f>VLOOKUP(H210,'scoring schema'!$D$4:$E$9,2,FALSE)</f>
        <v>0</v>
      </c>
      <c r="J210" s="3" t="s">
        <v>22</v>
      </c>
      <c r="K210" s="3" t="s">
        <v>22</v>
      </c>
      <c r="L210" s="3" t="s">
        <v>30</v>
      </c>
      <c r="M210" s="2">
        <f>VLOOKUP(L210,'scoring schema 2'!$E$18:$F$29,2,FALSE)</f>
        <v>6</v>
      </c>
      <c r="N210" s="3" t="s">
        <v>33</v>
      </c>
      <c r="O210" s="2">
        <f>VLOOKUP(N210,'scoring schema 2'!$E$8:$F$13,2, FALSE)</f>
        <v>0</v>
      </c>
      <c r="P210" s="3">
        <v>10</v>
      </c>
      <c r="Q210" s="3">
        <v>0</v>
      </c>
      <c r="R210" s="3">
        <v>5</v>
      </c>
      <c r="S210" s="3">
        <v>0</v>
      </c>
      <c r="T210" s="3">
        <v>1</v>
      </c>
      <c r="U210" s="3">
        <v>10</v>
      </c>
      <c r="V210" s="3">
        <v>1.4000000000000001</v>
      </c>
      <c r="W210" s="3">
        <v>3.2</v>
      </c>
      <c r="X210" s="3">
        <v>4.4800000000000004</v>
      </c>
      <c r="Y210" s="3">
        <v>0.84000000000000008</v>
      </c>
      <c r="Z210" s="3">
        <v>3.92</v>
      </c>
      <c r="AA210" s="3">
        <v>3.2928000000000002</v>
      </c>
      <c r="AB210" s="3">
        <v>7674801</v>
      </c>
      <c r="AC210" s="3" t="s">
        <v>1155</v>
      </c>
      <c r="AD210" s="6">
        <v>39931</v>
      </c>
      <c r="AE210" s="3" t="s">
        <v>760</v>
      </c>
      <c r="AF210" s="3" t="s">
        <v>761</v>
      </c>
      <c r="AG210" s="3" t="s">
        <v>762</v>
      </c>
      <c r="AH210" s="3" t="s">
        <v>768</v>
      </c>
      <c r="AI210" s="3">
        <v>1.25</v>
      </c>
      <c r="AJ210" s="3">
        <v>0</v>
      </c>
      <c r="AK210" s="3">
        <v>0</v>
      </c>
      <c r="AL210" s="3">
        <v>0</v>
      </c>
      <c r="AM210" s="3">
        <v>15</v>
      </c>
      <c r="AN210" s="3">
        <v>0</v>
      </c>
      <c r="AO210" s="3" t="s">
        <v>762</v>
      </c>
      <c r="AP210" s="3" t="s">
        <v>763</v>
      </c>
      <c r="AQ210" s="3" t="s">
        <v>769</v>
      </c>
      <c r="AR210" s="3" t="s">
        <v>1156</v>
      </c>
      <c r="AS210" s="3">
        <v>3.5</v>
      </c>
      <c r="AT210" s="3">
        <v>712.5</v>
      </c>
      <c r="AU210" s="3">
        <v>716</v>
      </c>
      <c r="AV210" s="3" t="s">
        <v>765</v>
      </c>
      <c r="AW210" s="3" t="s">
        <v>1153</v>
      </c>
      <c r="AX210" s="3">
        <v>4</v>
      </c>
      <c r="AY210" s="3">
        <v>712</v>
      </c>
      <c r="AZ210" s="3">
        <v>716</v>
      </c>
      <c r="BA210" s="3" t="s">
        <v>765</v>
      </c>
      <c r="BB210" s="3">
        <v>2.0234889999999998E-2</v>
      </c>
      <c r="BC210" s="3">
        <v>0</v>
      </c>
      <c r="BD210" s="7">
        <v>38070</v>
      </c>
      <c r="BE210" s="18">
        <f t="shared" si="8"/>
        <v>15.626739676020984</v>
      </c>
      <c r="BF210" s="3" t="s">
        <v>767</v>
      </c>
      <c r="BG210" s="7">
        <v>44336</v>
      </c>
      <c r="BH210" s="3">
        <v>24.709795471119811</v>
      </c>
      <c r="BI210" t="str">
        <f>VLOOKUP($A210,'[1]SW_Pipes 1222_soil.shp'!$AE$2:$AR$1223,10,FALSE)</f>
        <v>113683</v>
      </c>
      <c r="BJ210" t="str">
        <f>VLOOKUP($A210,'[1]SW_Pipes 1222_soil.shp'!$AE$2:$AR$1223,11,FALSE)</f>
        <v>PaE</v>
      </c>
      <c r="BK210" t="str">
        <f>VLOOKUP($A210,'[1]SW_Pipes 1222_soil.shp'!$AE$2:$AR$1223,12,FALSE)</f>
        <v>Pacolet sandy loam, 15 to 25 percent slopes</v>
      </c>
      <c r="BL210" t="str">
        <f>VLOOKUP($A210,'[1]SW_Pipes 1222_soil.shp'!$AE$2:$AR$1223,13,FALSE)</f>
        <v>B</v>
      </c>
      <c r="BM210">
        <f>VLOOKUP($A210,'[1]SW_Pipes 1222_soil.shp'!$AE$2:$AR$1223,14,FALSE)</f>
        <v>1</v>
      </c>
      <c r="BN210">
        <f>VLOOKUP(A210,[2]SW_Pipes1222_prec!$AE$2:$AO$1223, 11, FALSE)</f>
        <v>3.7360000000000002</v>
      </c>
    </row>
    <row r="211" spans="1:66" x14ac:dyDescent="0.25">
      <c r="A211" s="2">
        <v>54084</v>
      </c>
      <c r="B211" s="2">
        <v>18115</v>
      </c>
      <c r="C211" s="2" t="s">
        <v>204</v>
      </c>
      <c r="D211" s="2" t="s">
        <v>21</v>
      </c>
      <c r="E211" s="2" t="s">
        <v>29</v>
      </c>
      <c r="F211" s="6">
        <f>VLOOKUP(A211&amp;B211,'input_raw cmsws'!$C$2:$D$1602,2,FALSE)</f>
        <v>44063.666666666664</v>
      </c>
      <c r="G211" s="2">
        <v>6.9</v>
      </c>
      <c r="H211" s="2" t="s">
        <v>23</v>
      </c>
      <c r="I211" s="2">
        <f>VLOOKUP(H211,'scoring schema'!$D$4:$E$9,2,FALSE)</f>
        <v>0</v>
      </c>
      <c r="J211" s="2" t="s">
        <v>22</v>
      </c>
      <c r="K211" s="2" t="s">
        <v>22</v>
      </c>
      <c r="L211" s="2" t="s">
        <v>30</v>
      </c>
      <c r="M211" s="2">
        <f>VLOOKUP(L211,'scoring schema 2'!$E$18:$F$29,2,FALSE)</f>
        <v>6</v>
      </c>
      <c r="N211" s="2" t="s">
        <v>35</v>
      </c>
      <c r="O211" s="2">
        <f>VLOOKUP(N211,'scoring schema 2'!$E$8:$F$13,2, FALSE)</f>
        <v>2</v>
      </c>
      <c r="P211" s="2">
        <v>10</v>
      </c>
      <c r="Q211" s="2">
        <v>1.3</v>
      </c>
      <c r="R211" s="2">
        <v>5.6</v>
      </c>
      <c r="S211" s="2">
        <v>7.2799999999999994</v>
      </c>
      <c r="T211" s="2">
        <v>1</v>
      </c>
      <c r="U211" s="2">
        <v>10</v>
      </c>
      <c r="V211" s="2">
        <v>4.5999999999999996</v>
      </c>
      <c r="W211" s="2">
        <v>5.6</v>
      </c>
      <c r="X211" s="2">
        <v>25.759999999999998</v>
      </c>
      <c r="Y211" s="2">
        <v>3.28</v>
      </c>
      <c r="Z211" s="2">
        <v>5.6</v>
      </c>
      <c r="AA211" s="2">
        <v>18.367999999999999</v>
      </c>
      <c r="AB211" s="2">
        <v>7643049</v>
      </c>
      <c r="AC211" s="2" t="s">
        <v>3207</v>
      </c>
      <c r="AD211" s="6">
        <v>39932</v>
      </c>
      <c r="AE211" s="2" t="s">
        <v>760</v>
      </c>
      <c r="AF211" s="2" t="s">
        <v>761</v>
      </c>
      <c r="AG211" s="2" t="s">
        <v>762</v>
      </c>
      <c r="AH211" s="2" t="s">
        <v>768</v>
      </c>
      <c r="AI211" s="2">
        <v>3</v>
      </c>
      <c r="AJ211" s="2">
        <v>0</v>
      </c>
      <c r="AK211" s="2">
        <v>0</v>
      </c>
      <c r="AL211" s="2">
        <v>0</v>
      </c>
      <c r="AM211" s="2">
        <v>36</v>
      </c>
      <c r="AN211" s="2">
        <v>0</v>
      </c>
      <c r="AO211" s="2" t="s">
        <v>762</v>
      </c>
      <c r="AP211" s="2" t="s">
        <v>763</v>
      </c>
      <c r="AQ211" s="2" t="s">
        <v>769</v>
      </c>
      <c r="AR211" s="2" t="s">
        <v>2955</v>
      </c>
      <c r="AS211" s="2">
        <v>7.3</v>
      </c>
      <c r="AT211" s="2">
        <v>586.70000000000005</v>
      </c>
      <c r="AU211" s="2">
        <v>594</v>
      </c>
      <c r="AV211" s="2" t="s">
        <v>765</v>
      </c>
      <c r="AW211" s="2" t="s">
        <v>3208</v>
      </c>
      <c r="AX211" s="2">
        <v>6.9</v>
      </c>
      <c r="AY211" s="2">
        <v>587.1</v>
      </c>
      <c r="AZ211" s="2">
        <v>594</v>
      </c>
      <c r="BA211" s="2" t="s">
        <v>765</v>
      </c>
      <c r="BB211" s="2">
        <v>-1.40838E-2</v>
      </c>
      <c r="BC211" s="2">
        <v>1</v>
      </c>
      <c r="BD211" s="6">
        <v>27603</v>
      </c>
      <c r="BE211" s="18">
        <f t="shared" si="8"/>
        <v>45.066849190052466</v>
      </c>
      <c r="BF211" s="2" t="s">
        <v>767</v>
      </c>
      <c r="BG211" s="6">
        <v>44243</v>
      </c>
      <c r="BH211" s="2">
        <v>28.401419699517309</v>
      </c>
      <c r="BI211" t="str">
        <f>VLOOKUP($A211,'[1]SW_Pipes 1222_soil.shp'!$AE$2:$AR$1223,10,FALSE)</f>
        <v>113681</v>
      </c>
      <c r="BJ211" t="str">
        <f>VLOOKUP($A211,'[1]SW_Pipes 1222_soil.shp'!$AE$2:$AR$1223,11,FALSE)</f>
        <v>MkB</v>
      </c>
      <c r="BK211" t="str">
        <f>VLOOKUP($A211,'[1]SW_Pipes 1222_soil.shp'!$AE$2:$AR$1223,12,FALSE)</f>
        <v>Mecklenburg-Urban land complex, 2 to 8 percent slopes</v>
      </c>
      <c r="BL211" t="str">
        <f>VLOOKUP($A211,'[1]SW_Pipes 1222_soil.shp'!$AE$2:$AR$1223,13,FALSE)</f>
        <v>C</v>
      </c>
      <c r="BM211">
        <f>VLOOKUP($A211,'[1]SW_Pipes 1222_soil.shp'!$AE$2:$AR$1223,14,FALSE)</f>
        <v>2</v>
      </c>
      <c r="BN211">
        <f>VLOOKUP(A211,[2]SW_Pipes1222_prec!$AE$2:$AO$1223, 11, FALSE)</f>
        <v>3.72</v>
      </c>
    </row>
    <row r="212" spans="1:66" x14ac:dyDescent="0.25">
      <c r="A212" s="2">
        <v>54935</v>
      </c>
      <c r="B212" s="2">
        <v>23723</v>
      </c>
      <c r="C212" s="2" t="s">
        <v>401</v>
      </c>
      <c r="D212" s="2" t="s">
        <v>26</v>
      </c>
      <c r="E212" s="2" t="s">
        <v>29</v>
      </c>
      <c r="F212" s="6">
        <f>VLOOKUP(A212&amp;B212,'input_raw cmsws'!$C$2:$D$1602,2,FALSE)</f>
        <v>44420.666666666664</v>
      </c>
      <c r="G212" s="2">
        <v>3.5</v>
      </c>
      <c r="H212" s="2" t="s">
        <v>28</v>
      </c>
      <c r="I212" s="2">
        <f>VLOOKUP(H212,'scoring schema'!$D$4:$E$9,2,FALSE)</f>
        <v>5</v>
      </c>
      <c r="J212" s="2" t="s">
        <v>29</v>
      </c>
      <c r="K212" s="2" t="s">
        <v>29</v>
      </c>
      <c r="L212" s="2"/>
      <c r="M212" s="2">
        <f>VLOOKUP(L212,'scoring schema 2'!$E$18:$F$29,2,FALSE)</f>
        <v>0</v>
      </c>
      <c r="N212" s="2"/>
      <c r="O212" s="2">
        <f>VLOOKUP(N212,'scoring schema 2'!$E$8:$F$13,2, FALSE)</f>
        <v>2</v>
      </c>
      <c r="P212" s="2">
        <v>10</v>
      </c>
      <c r="Q212" s="2">
        <v>4.8</v>
      </c>
      <c r="R212" s="2">
        <v>3.5</v>
      </c>
      <c r="S212" s="2">
        <v>16.8</v>
      </c>
      <c r="T212" s="2">
        <v>1</v>
      </c>
      <c r="U212" s="2">
        <v>0</v>
      </c>
      <c r="V212" s="2">
        <v>2.2000000000000002</v>
      </c>
      <c r="W212" s="2">
        <v>2</v>
      </c>
      <c r="X212" s="2">
        <v>4.4000000000000004</v>
      </c>
      <c r="Y212" s="2">
        <v>3.24</v>
      </c>
      <c r="Z212" s="2">
        <v>2.6</v>
      </c>
      <c r="AA212" s="2">
        <v>8.4240000000000013</v>
      </c>
      <c r="AB212" s="2">
        <v>7556776</v>
      </c>
      <c r="AC212" s="2" t="s">
        <v>2087</v>
      </c>
      <c r="AD212" s="6">
        <v>39933</v>
      </c>
      <c r="AE212" s="2" t="s">
        <v>760</v>
      </c>
      <c r="AF212" s="2" t="s">
        <v>761</v>
      </c>
      <c r="AG212" s="2" t="s">
        <v>762</v>
      </c>
      <c r="AH212" s="2" t="s">
        <v>768</v>
      </c>
      <c r="AI212" s="2">
        <v>1.25</v>
      </c>
      <c r="AJ212" s="2">
        <v>0</v>
      </c>
      <c r="AK212" s="2">
        <v>0</v>
      </c>
      <c r="AL212" s="2">
        <v>0</v>
      </c>
      <c r="AM212" s="2">
        <v>15</v>
      </c>
      <c r="AN212" s="2">
        <v>0</v>
      </c>
      <c r="AO212" s="2" t="s">
        <v>762</v>
      </c>
      <c r="AP212" s="2" t="s">
        <v>763</v>
      </c>
      <c r="AQ212" s="2" t="s">
        <v>769</v>
      </c>
      <c r="AR212" s="2" t="s">
        <v>2088</v>
      </c>
      <c r="AS212" s="2">
        <v>1.44</v>
      </c>
      <c r="AT212" s="2">
        <v>787.9</v>
      </c>
      <c r="AU212" s="2">
        <v>0</v>
      </c>
      <c r="AV212" s="2" t="s">
        <v>762</v>
      </c>
      <c r="AW212" s="2" t="s">
        <v>2089</v>
      </c>
      <c r="AX212" s="2">
        <v>4.5999999999999996</v>
      </c>
      <c r="AY212" s="2">
        <v>781.18</v>
      </c>
      <c r="AZ212" s="2">
        <v>0</v>
      </c>
      <c r="BA212" s="2" t="s">
        <v>762</v>
      </c>
      <c r="BB212" s="2">
        <v>0</v>
      </c>
      <c r="BC212" s="2">
        <v>1</v>
      </c>
      <c r="BD212" s="6">
        <v>37437</v>
      </c>
      <c r="BE212" s="18">
        <f t="shared" si="8"/>
        <v>19.120237280401543</v>
      </c>
      <c r="BF212" s="2" t="s">
        <v>767</v>
      </c>
      <c r="BG212" s="6">
        <v>43185</v>
      </c>
      <c r="BH212" s="2">
        <v>37.993019904514362</v>
      </c>
      <c r="BI212" t="str">
        <f>VLOOKUP($A212,'[1]SW_Pipes 1222_soil.shp'!$AE$2:$AR$1223,10,FALSE)</f>
        <v>113658</v>
      </c>
      <c r="BJ212" t="str">
        <f>VLOOKUP($A212,'[1]SW_Pipes 1222_soil.shp'!$AE$2:$AR$1223,11,FALSE)</f>
        <v>CeB2</v>
      </c>
      <c r="BK212" t="str">
        <f>VLOOKUP($A212,'[1]SW_Pipes 1222_soil.shp'!$AE$2:$AR$1223,12,FALSE)</f>
        <v>Cecil sandy clay loam, 2 to 8 percent slopes, eroded</v>
      </c>
      <c r="BL212" t="str">
        <f>VLOOKUP($A212,'[1]SW_Pipes 1222_soil.shp'!$AE$2:$AR$1223,13,FALSE)</f>
        <v>B</v>
      </c>
      <c r="BM212">
        <f>VLOOKUP($A212,'[1]SW_Pipes 1222_soil.shp'!$AE$2:$AR$1223,14,FALSE)</f>
        <v>1</v>
      </c>
      <c r="BN212">
        <f>VLOOKUP(A212,[2]SW_Pipes1222_prec!$AE$2:$AO$1223, 11, FALSE)</f>
        <v>3.903</v>
      </c>
    </row>
    <row r="213" spans="1:66" x14ac:dyDescent="0.25">
      <c r="A213" s="3">
        <v>55185</v>
      </c>
      <c r="B213" s="3">
        <v>18039</v>
      </c>
      <c r="C213" s="3" t="s">
        <v>301</v>
      </c>
      <c r="D213" s="3" t="s">
        <v>26</v>
      </c>
      <c r="E213" s="3" t="s">
        <v>29</v>
      </c>
      <c r="F213" s="6">
        <f>VLOOKUP(A213&amp;B213,'input_raw cmsws'!$C$2:$D$1602,2,FALSE)</f>
        <v>44004.666666666664</v>
      </c>
      <c r="G213" s="3">
        <v>8</v>
      </c>
      <c r="H213" s="3" t="s">
        <v>23</v>
      </c>
      <c r="I213" s="2">
        <f>VLOOKUP(H213,'scoring schema'!$D$4:$E$9,2,FALSE)</f>
        <v>0</v>
      </c>
      <c r="J213" s="3" t="s">
        <v>22</v>
      </c>
      <c r="K213" s="3" t="s">
        <v>22</v>
      </c>
      <c r="L213" s="3" t="s">
        <v>115</v>
      </c>
      <c r="M213" s="2">
        <f>VLOOKUP(L213,'scoring schema 2'!$E$18:$F$29,2,FALSE)</f>
        <v>8</v>
      </c>
      <c r="N213" s="3" t="s">
        <v>35</v>
      </c>
      <c r="O213" s="2">
        <f>VLOOKUP(N213,'scoring schema 2'!$E$8:$F$13,2, FALSE)</f>
        <v>2</v>
      </c>
      <c r="P213" s="3">
        <v>10</v>
      </c>
      <c r="Q213" s="3">
        <v>1.3</v>
      </c>
      <c r="R213" s="3">
        <v>6.5</v>
      </c>
      <c r="S213" s="3">
        <v>8.4500000000000011</v>
      </c>
      <c r="T213" s="3">
        <v>1</v>
      </c>
      <c r="U213" s="3">
        <v>0</v>
      </c>
      <c r="V213" s="3">
        <v>2.2000000000000002</v>
      </c>
      <c r="W213" s="3">
        <v>1.4</v>
      </c>
      <c r="X213" s="3">
        <v>3.08</v>
      </c>
      <c r="Y213" s="3">
        <v>1.84</v>
      </c>
      <c r="Z213" s="3">
        <v>3.44</v>
      </c>
      <c r="AA213" s="3">
        <v>6.3296000000000001</v>
      </c>
      <c r="AB213" s="3">
        <v>7674393</v>
      </c>
      <c r="AC213" s="3" t="s">
        <v>1678</v>
      </c>
      <c r="AD213" s="6">
        <v>39934</v>
      </c>
      <c r="AE213" s="3" t="s">
        <v>760</v>
      </c>
      <c r="AF213" s="3" t="s">
        <v>761</v>
      </c>
      <c r="AG213" s="3" t="s">
        <v>762</v>
      </c>
      <c r="AH213" s="3" t="s">
        <v>768</v>
      </c>
      <c r="AI213" s="3">
        <v>1.25</v>
      </c>
      <c r="AJ213" s="3">
        <v>0</v>
      </c>
      <c r="AK213" s="3">
        <v>0</v>
      </c>
      <c r="AL213" s="3">
        <v>0</v>
      </c>
      <c r="AM213" s="3">
        <v>15</v>
      </c>
      <c r="AN213" s="3">
        <v>0</v>
      </c>
      <c r="AO213" s="3" t="s">
        <v>762</v>
      </c>
      <c r="AP213" s="3" t="s">
        <v>763</v>
      </c>
      <c r="AQ213" s="3" t="s">
        <v>769</v>
      </c>
      <c r="AR213" s="3" t="s">
        <v>1679</v>
      </c>
      <c r="AS213" s="3">
        <v>1.5</v>
      </c>
      <c r="AT213" s="3">
        <v>742</v>
      </c>
      <c r="AU213" s="3">
        <v>742</v>
      </c>
      <c r="AV213" s="3" t="s">
        <v>765</v>
      </c>
      <c r="AW213" s="3" t="s">
        <v>1680</v>
      </c>
      <c r="AX213" s="3">
        <v>1.5</v>
      </c>
      <c r="AY213" s="3">
        <v>740.5</v>
      </c>
      <c r="AZ213" s="3">
        <v>742</v>
      </c>
      <c r="BA213" s="3" t="s">
        <v>765</v>
      </c>
      <c r="BB213" s="3">
        <v>7.24524E-2</v>
      </c>
      <c r="BC213" s="3">
        <v>1</v>
      </c>
      <c r="BD213" s="7">
        <v>28671</v>
      </c>
      <c r="BE213" s="18">
        <f t="shared" si="8"/>
        <v>41.981291352954592</v>
      </c>
      <c r="BF213" s="3" t="s">
        <v>767</v>
      </c>
      <c r="BG213" s="7">
        <v>44243</v>
      </c>
      <c r="BH213" s="3">
        <v>20.7033138327436</v>
      </c>
      <c r="BI213" t="str">
        <f>VLOOKUP($A213,'[1]SW_Pipes 1222_soil.shp'!$AE$2:$AR$1223,10,FALSE)</f>
        <v>113658</v>
      </c>
      <c r="BJ213" t="str">
        <f>VLOOKUP($A213,'[1]SW_Pipes 1222_soil.shp'!$AE$2:$AR$1223,11,FALSE)</f>
        <v>CeB2</v>
      </c>
      <c r="BK213" t="str">
        <f>VLOOKUP($A213,'[1]SW_Pipes 1222_soil.shp'!$AE$2:$AR$1223,12,FALSE)</f>
        <v>Cecil sandy clay loam, 2 to 8 percent slopes, eroded</v>
      </c>
      <c r="BL213" t="str">
        <f>VLOOKUP($A213,'[1]SW_Pipes 1222_soil.shp'!$AE$2:$AR$1223,13,FALSE)</f>
        <v>B</v>
      </c>
      <c r="BM213">
        <f>VLOOKUP($A213,'[1]SW_Pipes 1222_soil.shp'!$AE$2:$AR$1223,14,FALSE)</f>
        <v>1</v>
      </c>
      <c r="BN213">
        <f>VLOOKUP(A213,[2]SW_Pipes1222_prec!$AE$2:$AO$1223, 11, FALSE)</f>
        <v>3.734</v>
      </c>
    </row>
    <row r="214" spans="1:66" x14ac:dyDescent="0.25">
      <c r="A214" s="2">
        <v>55186</v>
      </c>
      <c r="B214" s="2">
        <v>18039</v>
      </c>
      <c r="C214" s="2" t="s">
        <v>301</v>
      </c>
      <c r="D214" s="2" t="s">
        <v>26</v>
      </c>
      <c r="E214" s="2" t="s">
        <v>29</v>
      </c>
      <c r="F214" s="6">
        <f>VLOOKUP(A214&amp;B214,'input_raw cmsws'!$C$2:$D$1602,2,FALSE)</f>
        <v>44004.666666666664</v>
      </c>
      <c r="G214" s="2">
        <v>8.3000000000000007</v>
      </c>
      <c r="H214" s="2" t="s">
        <v>23</v>
      </c>
      <c r="I214" s="2">
        <f>VLOOKUP(H214,'scoring schema'!$D$4:$E$9,2,FALSE)</f>
        <v>0</v>
      </c>
      <c r="J214" s="2" t="s">
        <v>22</v>
      </c>
      <c r="K214" s="2" t="s">
        <v>22</v>
      </c>
      <c r="L214" s="2" t="s">
        <v>115</v>
      </c>
      <c r="M214" s="2">
        <f>VLOOKUP(L214,'scoring schema 2'!$E$18:$F$29,2,FALSE)</f>
        <v>8</v>
      </c>
      <c r="N214" s="2" t="s">
        <v>35</v>
      </c>
      <c r="O214" s="2">
        <f>VLOOKUP(N214,'scoring schema 2'!$E$8:$F$13,2, FALSE)</f>
        <v>2</v>
      </c>
      <c r="P214" s="2">
        <v>10</v>
      </c>
      <c r="Q214" s="2">
        <v>1.3</v>
      </c>
      <c r="R214" s="2">
        <v>6.9</v>
      </c>
      <c r="S214" s="2">
        <v>8.9700000000000006</v>
      </c>
      <c r="T214" s="2">
        <v>1</v>
      </c>
      <c r="U214" s="2">
        <v>0</v>
      </c>
      <c r="V214" s="2">
        <v>2.2000000000000002</v>
      </c>
      <c r="W214" s="2">
        <v>1.8</v>
      </c>
      <c r="X214" s="2">
        <v>3.9600000000000004</v>
      </c>
      <c r="Y214" s="2">
        <v>1.84</v>
      </c>
      <c r="Z214" s="2">
        <v>3.8400000000000003</v>
      </c>
      <c r="AA214" s="2">
        <v>7.0656000000000008</v>
      </c>
      <c r="AB214" s="2">
        <v>7606368</v>
      </c>
      <c r="AC214" s="2" t="s">
        <v>1866</v>
      </c>
      <c r="AD214" s="6">
        <v>39935</v>
      </c>
      <c r="AE214" s="2" t="s">
        <v>760</v>
      </c>
      <c r="AF214" s="2" t="s">
        <v>761</v>
      </c>
      <c r="AG214" s="2" t="s">
        <v>762</v>
      </c>
      <c r="AH214" s="2" t="s">
        <v>768</v>
      </c>
      <c r="AI214" s="2">
        <v>2.5</v>
      </c>
      <c r="AJ214" s="2">
        <v>0</v>
      </c>
      <c r="AK214" s="2">
        <v>0</v>
      </c>
      <c r="AL214" s="2">
        <v>0</v>
      </c>
      <c r="AM214" s="2">
        <v>30</v>
      </c>
      <c r="AN214" s="2">
        <v>0</v>
      </c>
      <c r="AO214" s="2" t="s">
        <v>762</v>
      </c>
      <c r="AP214" s="2" t="s">
        <v>763</v>
      </c>
      <c r="AQ214" s="2" t="s">
        <v>769</v>
      </c>
      <c r="AR214" s="2" t="s">
        <v>1867</v>
      </c>
      <c r="AS214" s="2">
        <v>9.4499999999999993</v>
      </c>
      <c r="AT214" s="2">
        <v>791.82</v>
      </c>
      <c r="AU214" s="2">
        <v>0</v>
      </c>
      <c r="AV214" s="2" t="s">
        <v>762</v>
      </c>
      <c r="AW214" s="2" t="s">
        <v>1868</v>
      </c>
      <c r="AX214" s="2">
        <v>9.94</v>
      </c>
      <c r="AY214" s="2">
        <v>790.33</v>
      </c>
      <c r="AZ214" s="2">
        <v>0</v>
      </c>
      <c r="BA214" s="2" t="s">
        <v>762</v>
      </c>
      <c r="BB214" s="2">
        <v>0</v>
      </c>
      <c r="BC214" s="2">
        <v>1</v>
      </c>
      <c r="BD214" s="6">
        <v>41304</v>
      </c>
      <c r="BE214" s="18">
        <f>(F214-AD214)/365.25</f>
        <v>11.142140086698602</v>
      </c>
      <c r="BF214" s="2" t="s">
        <v>767</v>
      </c>
      <c r="BG214" s="6">
        <v>43185</v>
      </c>
      <c r="BH214" s="2">
        <v>21.855650523650571</v>
      </c>
      <c r="BI214" t="str">
        <f>VLOOKUP($A214,'[1]SW_Pipes 1222_soil.shp'!$AE$2:$AR$1223,10,FALSE)</f>
        <v>113658</v>
      </c>
      <c r="BJ214" t="str">
        <f>VLOOKUP($A214,'[1]SW_Pipes 1222_soil.shp'!$AE$2:$AR$1223,11,FALSE)</f>
        <v>CeB2</v>
      </c>
      <c r="BK214" t="str">
        <f>VLOOKUP($A214,'[1]SW_Pipes 1222_soil.shp'!$AE$2:$AR$1223,12,FALSE)</f>
        <v>Cecil sandy clay loam, 2 to 8 percent slopes, eroded</v>
      </c>
      <c r="BL214" t="str">
        <f>VLOOKUP($A214,'[1]SW_Pipes 1222_soil.shp'!$AE$2:$AR$1223,13,FALSE)</f>
        <v>B</v>
      </c>
      <c r="BM214">
        <f>VLOOKUP($A214,'[1]SW_Pipes 1222_soil.shp'!$AE$2:$AR$1223,14,FALSE)</f>
        <v>1</v>
      </c>
      <c r="BN214">
        <f>VLOOKUP(A214,[2]SW_Pipes1222_prec!$AE$2:$AO$1223, 11, FALSE)</f>
        <v>3.9009999999999998</v>
      </c>
    </row>
    <row r="215" spans="1:66" x14ac:dyDescent="0.25">
      <c r="A215" s="3">
        <v>55380</v>
      </c>
      <c r="B215" s="3">
        <v>20525</v>
      </c>
      <c r="C215" s="3" t="s">
        <v>513</v>
      </c>
      <c r="D215" s="3" t="s">
        <v>21</v>
      </c>
      <c r="E215" s="3" t="s">
        <v>29</v>
      </c>
      <c r="F215" s="6">
        <f>VLOOKUP(A215&amp;B215,'input_raw cmsws'!$C$2:$D$1602,2,FALSE)</f>
        <v>44151.708333333336</v>
      </c>
      <c r="G215" s="3">
        <v>1.75</v>
      </c>
      <c r="H215" s="3"/>
      <c r="I215" s="2">
        <v>0</v>
      </c>
      <c r="J215" s="3"/>
      <c r="K215" s="3" t="s">
        <v>22</v>
      </c>
      <c r="L215" s="3"/>
      <c r="M215" s="2">
        <f>VLOOKUP(L215,'scoring schema 2'!$E$18:$F$29,2,FALSE)</f>
        <v>0</v>
      </c>
      <c r="N215" s="3"/>
      <c r="O215" s="2">
        <f>VLOOKUP(N215,'scoring schema 2'!$E$8:$F$13,2, FALSE)</f>
        <v>2</v>
      </c>
      <c r="P215" s="3">
        <v>0</v>
      </c>
      <c r="Q215" s="3">
        <v>1.3</v>
      </c>
      <c r="R215" s="3">
        <v>0.8</v>
      </c>
      <c r="S215" s="3">
        <v>1.04</v>
      </c>
      <c r="T215" s="3">
        <v>1</v>
      </c>
      <c r="U215" s="3">
        <v>10</v>
      </c>
      <c r="V215" s="3">
        <v>6.2000000000000011</v>
      </c>
      <c r="W215" s="3">
        <v>5.9</v>
      </c>
      <c r="X215" s="3">
        <v>36.580000000000005</v>
      </c>
      <c r="Y215" s="3">
        <v>4.24</v>
      </c>
      <c r="Z215" s="3">
        <v>3.8600000000000003</v>
      </c>
      <c r="AA215" s="3">
        <v>16.366400000000002</v>
      </c>
      <c r="AB215" s="3">
        <v>7629857</v>
      </c>
      <c r="AC215" s="3" t="s">
        <v>3035</v>
      </c>
      <c r="AD215" s="6">
        <v>39936</v>
      </c>
      <c r="AE215" s="3" t="s">
        <v>760</v>
      </c>
      <c r="AF215" s="3" t="s">
        <v>761</v>
      </c>
      <c r="AG215" s="3" t="s">
        <v>762</v>
      </c>
      <c r="AH215" s="3" t="s">
        <v>768</v>
      </c>
      <c r="AI215" s="3">
        <v>1.25</v>
      </c>
      <c r="AJ215" s="3">
        <v>0</v>
      </c>
      <c r="AK215" s="3">
        <v>0</v>
      </c>
      <c r="AL215" s="3">
        <v>0</v>
      </c>
      <c r="AM215" s="3">
        <v>15</v>
      </c>
      <c r="AN215" s="3">
        <v>0</v>
      </c>
      <c r="AO215" s="3" t="s">
        <v>762</v>
      </c>
      <c r="AP215" s="3" t="s">
        <v>763</v>
      </c>
      <c r="AQ215" s="3" t="s">
        <v>769</v>
      </c>
      <c r="AR215" s="3" t="s">
        <v>3036</v>
      </c>
      <c r="AS215" s="3">
        <v>2.15</v>
      </c>
      <c r="AT215" s="3">
        <v>777.28</v>
      </c>
      <c r="AU215" s="3">
        <v>0</v>
      </c>
      <c r="AV215" s="3" t="s">
        <v>762</v>
      </c>
      <c r="AW215" s="3" t="s">
        <v>2882</v>
      </c>
      <c r="AX215" s="3">
        <v>1.75</v>
      </c>
      <c r="AY215" s="3">
        <v>776.61</v>
      </c>
      <c r="AZ215" s="3">
        <v>0</v>
      </c>
      <c r="BA215" s="3" t="s">
        <v>762</v>
      </c>
      <c r="BB215" s="3">
        <v>0</v>
      </c>
      <c r="BC215" s="3">
        <v>1</v>
      </c>
      <c r="BD215" s="7">
        <v>41304</v>
      </c>
      <c r="BE215" s="18">
        <f>(F215-AD215)/365.25</f>
        <v>11.541980378736032</v>
      </c>
      <c r="BF215" s="3" t="s">
        <v>767</v>
      </c>
      <c r="BG215" s="7">
        <v>43185</v>
      </c>
      <c r="BH215" s="3">
        <v>43.766301070408574</v>
      </c>
      <c r="BI215" t="str">
        <f>VLOOKUP($A215,'[1]SW_Pipes 1222_soil.shp'!$AE$2:$AR$1223,10,FALSE)</f>
        <v>113658</v>
      </c>
      <c r="BJ215" t="str">
        <f>VLOOKUP($A215,'[1]SW_Pipes 1222_soil.shp'!$AE$2:$AR$1223,11,FALSE)</f>
        <v>CeB2</v>
      </c>
      <c r="BK215" t="str">
        <f>VLOOKUP($A215,'[1]SW_Pipes 1222_soil.shp'!$AE$2:$AR$1223,12,FALSE)</f>
        <v>Cecil sandy clay loam, 2 to 8 percent slopes, eroded</v>
      </c>
      <c r="BL215" t="str">
        <f>VLOOKUP($A215,'[1]SW_Pipes 1222_soil.shp'!$AE$2:$AR$1223,13,FALSE)</f>
        <v>B</v>
      </c>
      <c r="BM215">
        <f>VLOOKUP($A215,'[1]SW_Pipes 1222_soil.shp'!$AE$2:$AR$1223,14,FALSE)</f>
        <v>1</v>
      </c>
      <c r="BN215">
        <f>VLOOKUP(A215,[2]SW_Pipes1222_prec!$AE$2:$AO$1223, 11, FALSE)</f>
        <v>3.9060000000000001</v>
      </c>
    </row>
    <row r="216" spans="1:66" x14ac:dyDescent="0.25">
      <c r="A216" s="2">
        <v>55489</v>
      </c>
      <c r="B216" s="2">
        <v>20525</v>
      </c>
      <c r="C216" s="2" t="s">
        <v>513</v>
      </c>
      <c r="D216" s="2" t="s">
        <v>21</v>
      </c>
      <c r="E216" s="2" t="s">
        <v>29</v>
      </c>
      <c r="F216" s="6">
        <f>VLOOKUP(A216&amp;B216,'input_raw cmsws'!$C$2:$D$1602,2,FALSE)</f>
        <v>44151.708333333336</v>
      </c>
      <c r="G216" s="2">
        <v>1.75</v>
      </c>
      <c r="H216" s="2" t="s">
        <v>32</v>
      </c>
      <c r="I216" s="2">
        <f>VLOOKUP(H216,'scoring schema'!$D$4:$E$9,2,FALSE)</f>
        <v>10</v>
      </c>
      <c r="J216" s="2" t="s">
        <v>29</v>
      </c>
      <c r="K216" s="2" t="s">
        <v>29</v>
      </c>
      <c r="L216" s="2" t="s">
        <v>115</v>
      </c>
      <c r="M216" s="2">
        <f>VLOOKUP(L216,'scoring schema 2'!$E$18:$F$29,2,FALSE)</f>
        <v>8</v>
      </c>
      <c r="N216" s="2" t="s">
        <v>40</v>
      </c>
      <c r="O216" s="2">
        <f>VLOOKUP(N216,'scoring schema 2'!$E$8:$F$13,2, FALSE)</f>
        <v>8</v>
      </c>
      <c r="P216" s="2">
        <v>10</v>
      </c>
      <c r="Q216" s="2">
        <v>8.6999999999999993</v>
      </c>
      <c r="R216" s="2">
        <v>5.9</v>
      </c>
      <c r="S216" s="2">
        <v>51.33</v>
      </c>
      <c r="T216" s="2">
        <v>1</v>
      </c>
      <c r="U216" s="2">
        <v>0</v>
      </c>
      <c r="V216" s="2">
        <v>2.8</v>
      </c>
      <c r="W216" s="2">
        <v>0.8</v>
      </c>
      <c r="X216" s="2">
        <v>2.2399999999999998</v>
      </c>
      <c r="Y216" s="2">
        <v>5.16</v>
      </c>
      <c r="Z216" s="2">
        <v>2.8400000000000003</v>
      </c>
      <c r="AA216" s="2">
        <v>14.654400000000003</v>
      </c>
      <c r="AB216" s="2">
        <v>7605404</v>
      </c>
      <c r="AC216" s="2" t="s">
        <v>2881</v>
      </c>
      <c r="AD216" s="6">
        <v>39937</v>
      </c>
      <c r="AE216" s="2" t="s">
        <v>760</v>
      </c>
      <c r="AF216" s="2" t="s">
        <v>761</v>
      </c>
      <c r="AG216" s="2" t="s">
        <v>762</v>
      </c>
      <c r="AH216" s="2" t="s">
        <v>768</v>
      </c>
      <c r="AI216" s="2">
        <v>1.25</v>
      </c>
      <c r="AJ216" s="2">
        <v>0</v>
      </c>
      <c r="AK216" s="2">
        <v>0</v>
      </c>
      <c r="AL216" s="2">
        <v>0</v>
      </c>
      <c r="AM216" s="2">
        <v>15</v>
      </c>
      <c r="AN216" s="2">
        <v>0</v>
      </c>
      <c r="AO216" s="2" t="s">
        <v>762</v>
      </c>
      <c r="AP216" s="2" t="s">
        <v>763</v>
      </c>
      <c r="AQ216" s="2" t="s">
        <v>769</v>
      </c>
      <c r="AR216" s="2" t="s">
        <v>2882</v>
      </c>
      <c r="AS216" s="2">
        <v>1.75</v>
      </c>
      <c r="AT216" s="2">
        <v>776.61</v>
      </c>
      <c r="AU216" s="2">
        <v>0</v>
      </c>
      <c r="AV216" s="2" t="s">
        <v>762</v>
      </c>
      <c r="AW216" s="2" t="s">
        <v>2883</v>
      </c>
      <c r="AX216" s="2">
        <v>0</v>
      </c>
      <c r="AY216" s="2">
        <v>776.73</v>
      </c>
      <c r="AZ216" s="2">
        <v>0</v>
      </c>
      <c r="BA216" s="2" t="s">
        <v>762</v>
      </c>
      <c r="BB216" s="2">
        <v>0</v>
      </c>
      <c r="BC216" s="2">
        <v>1</v>
      </c>
      <c r="BD216" s="6">
        <v>32143</v>
      </c>
      <c r="BE216" s="18">
        <f t="shared" ref="BE216:BE224" si="9">(F216-BD216)/365.25</f>
        <v>32.878051562856498</v>
      </c>
      <c r="BF216" s="2" t="s">
        <v>767</v>
      </c>
      <c r="BG216" s="6">
        <v>43185</v>
      </c>
      <c r="BH216" s="2">
        <v>83.364392916412072</v>
      </c>
      <c r="BI216" t="str">
        <f>VLOOKUP($A216,'[1]SW_Pipes 1222_soil.shp'!$AE$2:$AR$1223,10,FALSE)</f>
        <v>113658</v>
      </c>
      <c r="BJ216" t="str">
        <f>VLOOKUP($A216,'[1]SW_Pipes 1222_soil.shp'!$AE$2:$AR$1223,11,FALSE)</f>
        <v>CeB2</v>
      </c>
      <c r="BK216" t="str">
        <f>VLOOKUP($A216,'[1]SW_Pipes 1222_soil.shp'!$AE$2:$AR$1223,12,FALSE)</f>
        <v>Cecil sandy clay loam, 2 to 8 percent slopes, eroded</v>
      </c>
      <c r="BL216" t="str">
        <f>VLOOKUP($A216,'[1]SW_Pipes 1222_soil.shp'!$AE$2:$AR$1223,13,FALSE)</f>
        <v>B</v>
      </c>
      <c r="BM216">
        <f>VLOOKUP($A216,'[1]SW_Pipes 1222_soil.shp'!$AE$2:$AR$1223,14,FALSE)</f>
        <v>1</v>
      </c>
      <c r="BN216">
        <f>VLOOKUP(A216,[2]SW_Pipes1222_prec!$AE$2:$AO$1223, 11, FALSE)</f>
        <v>3.9060000000000001</v>
      </c>
    </row>
    <row r="217" spans="1:66" x14ac:dyDescent="0.25">
      <c r="A217" s="3">
        <v>55744</v>
      </c>
      <c r="B217" s="3">
        <v>11058</v>
      </c>
      <c r="C217" s="3" t="s">
        <v>728</v>
      </c>
      <c r="D217" s="3" t="s">
        <v>21</v>
      </c>
      <c r="E217" s="3" t="s">
        <v>29</v>
      </c>
      <c r="F217" s="6">
        <f>VLOOKUP(A217&amp;B217,'input_raw cmsws'!$C$2:$D$1602,2,FALSE)</f>
        <v>42983.666666666664</v>
      </c>
      <c r="G217" s="3">
        <v>10</v>
      </c>
      <c r="H217" s="3" t="s">
        <v>23</v>
      </c>
      <c r="I217" s="2">
        <f>VLOOKUP(H217,'scoring schema'!$D$4:$E$9,2,FALSE)</f>
        <v>0</v>
      </c>
      <c r="J217" s="3" t="s">
        <v>22</v>
      </c>
      <c r="K217" s="3" t="s">
        <v>22</v>
      </c>
      <c r="L217" s="3" t="s">
        <v>115</v>
      </c>
      <c r="M217" s="2">
        <f>VLOOKUP(L217,'scoring schema 2'!$E$18:$F$29,2,FALSE)</f>
        <v>8</v>
      </c>
      <c r="N217" s="3" t="s">
        <v>202</v>
      </c>
      <c r="O217" s="2">
        <f>VLOOKUP(N217,'scoring schema 2'!$E$8:$F$13,2, FALSE)</f>
        <v>3</v>
      </c>
      <c r="P217" s="3">
        <v>10</v>
      </c>
      <c r="Q217" s="3">
        <v>1.9500000000000002</v>
      </c>
      <c r="R217" s="3">
        <v>7.5</v>
      </c>
      <c r="S217" s="3">
        <v>14.625000000000002</v>
      </c>
      <c r="T217" s="3">
        <v>1</v>
      </c>
      <c r="U217" s="3">
        <v>10</v>
      </c>
      <c r="V217" s="3">
        <v>8.4</v>
      </c>
      <c r="W217" s="3">
        <v>7.5</v>
      </c>
      <c r="X217" s="3">
        <v>63</v>
      </c>
      <c r="Y217" s="3">
        <v>5.82</v>
      </c>
      <c r="Z217" s="3">
        <v>7.5</v>
      </c>
      <c r="AA217" s="3">
        <v>43.650000000000006</v>
      </c>
      <c r="AB217" s="3">
        <v>7608759</v>
      </c>
      <c r="AC217" s="3" t="s">
        <v>4038</v>
      </c>
      <c r="AD217" s="6">
        <v>39938</v>
      </c>
      <c r="AE217" s="3" t="s">
        <v>760</v>
      </c>
      <c r="AF217" s="3" t="s">
        <v>761</v>
      </c>
      <c r="AG217" s="3" t="s">
        <v>2099</v>
      </c>
      <c r="AH217" s="3" t="s">
        <v>768</v>
      </c>
      <c r="AI217" s="3">
        <v>6</v>
      </c>
      <c r="AJ217" s="3">
        <v>0</v>
      </c>
      <c r="AK217" s="3">
        <v>0</v>
      </c>
      <c r="AL217" s="3">
        <v>0</v>
      </c>
      <c r="AM217" s="3">
        <v>72</v>
      </c>
      <c r="AN217" s="3">
        <v>0</v>
      </c>
      <c r="AO217" s="3" t="s">
        <v>762</v>
      </c>
      <c r="AP217" s="3" t="s">
        <v>778</v>
      </c>
      <c r="AQ217" s="3" t="s">
        <v>781</v>
      </c>
      <c r="AR217" s="3" t="s">
        <v>4039</v>
      </c>
      <c r="AS217" s="3">
        <v>6</v>
      </c>
      <c r="AT217" s="3">
        <v>586</v>
      </c>
      <c r="AU217" s="3">
        <v>592</v>
      </c>
      <c r="AV217" s="3" t="s">
        <v>765</v>
      </c>
      <c r="AW217" s="3" t="s">
        <v>4040</v>
      </c>
      <c r="AX217" s="3">
        <v>6</v>
      </c>
      <c r="AY217" s="3">
        <v>580</v>
      </c>
      <c r="AZ217" s="3">
        <v>586</v>
      </c>
      <c r="BA217" s="3" t="s">
        <v>765</v>
      </c>
      <c r="BB217" s="3">
        <v>5.1933960000000001E-2</v>
      </c>
      <c r="BC217" s="3">
        <v>1</v>
      </c>
      <c r="BD217" s="7">
        <v>28471</v>
      </c>
      <c r="BE217" s="18">
        <f t="shared" si="9"/>
        <v>39.733515856719137</v>
      </c>
      <c r="BF217" s="3" t="s">
        <v>767</v>
      </c>
      <c r="BG217" s="7">
        <v>44243</v>
      </c>
      <c r="BH217" s="3">
        <v>115.5313436714012</v>
      </c>
      <c r="BI217" t="str">
        <f>VLOOKUP($A217,'[1]SW_Pipes 1222_soil.shp'!$AE$2:$AR$1223,10,FALSE)</f>
        <v>113677</v>
      </c>
      <c r="BJ217" t="str">
        <f>VLOOKUP($A217,'[1]SW_Pipes 1222_soil.shp'!$AE$2:$AR$1223,11,FALSE)</f>
        <v>MO</v>
      </c>
      <c r="BK217" t="str">
        <f>VLOOKUP($A217,'[1]SW_Pipes 1222_soil.shp'!$AE$2:$AR$1223,12,FALSE)</f>
        <v>Monacan loam</v>
      </c>
      <c r="BL217" t="str">
        <f>VLOOKUP($A217,'[1]SW_Pipes 1222_soil.shp'!$AE$2:$AR$1223,13,FALSE)</f>
        <v>C</v>
      </c>
      <c r="BM217">
        <f>VLOOKUP($A217,'[1]SW_Pipes 1222_soil.shp'!$AE$2:$AR$1223,14,FALSE)</f>
        <v>2</v>
      </c>
      <c r="BN217">
        <f>VLOOKUP(A217,[2]SW_Pipes1222_prec!$AE$2:$AO$1223, 11, FALSE)</f>
        <v>3.7930000000000001</v>
      </c>
    </row>
    <row r="218" spans="1:66" x14ac:dyDescent="0.25">
      <c r="A218" s="2">
        <v>56258</v>
      </c>
      <c r="B218" s="2">
        <v>18406</v>
      </c>
      <c r="C218" s="2" t="s">
        <v>611</v>
      </c>
      <c r="D218" s="2" t="s">
        <v>26</v>
      </c>
      <c r="E218" s="2" t="s">
        <v>29</v>
      </c>
      <c r="F218" s="6">
        <f>VLOOKUP(A218&amp;B218,'input_raw cmsws'!$C$2:$D$1602,2,FALSE)</f>
        <v>44384.666666666664</v>
      </c>
      <c r="G218" s="2">
        <v>8</v>
      </c>
      <c r="H218" s="2" t="s">
        <v>23</v>
      </c>
      <c r="I218" s="2">
        <f>VLOOKUP(H218,'scoring schema'!$D$4:$E$9,2,FALSE)</f>
        <v>0</v>
      </c>
      <c r="J218" s="2" t="s">
        <v>22</v>
      </c>
      <c r="K218" s="2" t="s">
        <v>22</v>
      </c>
      <c r="L218" s="2"/>
      <c r="M218" s="2">
        <f>VLOOKUP(L218,'scoring schema 2'!$E$18:$F$29,2,FALSE)</f>
        <v>0</v>
      </c>
      <c r="N218" s="2"/>
      <c r="O218" s="2">
        <f>VLOOKUP(N218,'scoring schema 2'!$E$8:$F$13,2, FALSE)</f>
        <v>2</v>
      </c>
      <c r="P218" s="2">
        <v>10</v>
      </c>
      <c r="Q218" s="2">
        <v>1.3</v>
      </c>
      <c r="R218" s="2">
        <v>2.9</v>
      </c>
      <c r="S218" s="2">
        <v>3.77</v>
      </c>
      <c r="T218" s="2">
        <v>2</v>
      </c>
      <c r="U218" s="2">
        <v>10</v>
      </c>
      <c r="V218" s="2">
        <v>5.4</v>
      </c>
      <c r="W218" s="2">
        <v>5.6</v>
      </c>
      <c r="X218" s="2">
        <v>30.24</v>
      </c>
      <c r="Y218" s="2">
        <v>3.7600000000000002</v>
      </c>
      <c r="Z218" s="2">
        <v>4.5199999999999996</v>
      </c>
      <c r="AA218" s="2">
        <v>16.995200000000001</v>
      </c>
      <c r="AB218" s="2">
        <v>7669871</v>
      </c>
      <c r="AC218" s="2" t="s">
        <v>3103</v>
      </c>
      <c r="AD218" s="6">
        <v>39939</v>
      </c>
      <c r="AE218" s="2" t="s">
        <v>760</v>
      </c>
      <c r="AF218" s="2" t="s">
        <v>761</v>
      </c>
      <c r="AG218" s="2" t="s">
        <v>762</v>
      </c>
      <c r="AH218" s="2" t="s">
        <v>768</v>
      </c>
      <c r="AI218" s="2">
        <v>2.5</v>
      </c>
      <c r="AJ218" s="2">
        <v>0</v>
      </c>
      <c r="AK218" s="2">
        <v>0</v>
      </c>
      <c r="AL218" s="2">
        <v>0</v>
      </c>
      <c r="AM218" s="2">
        <v>30</v>
      </c>
      <c r="AN218" s="2">
        <v>0</v>
      </c>
      <c r="AO218" s="2" t="s">
        <v>762</v>
      </c>
      <c r="AP218" s="2" t="s">
        <v>763</v>
      </c>
      <c r="AQ218" s="2" t="s">
        <v>769</v>
      </c>
      <c r="AR218" s="2" t="s">
        <v>3104</v>
      </c>
      <c r="AS218" s="2">
        <v>6.6</v>
      </c>
      <c r="AT218" s="2">
        <v>711.4</v>
      </c>
      <c r="AU218" s="2">
        <v>718</v>
      </c>
      <c r="AV218" s="2" t="s">
        <v>765</v>
      </c>
      <c r="AW218" s="2" t="s">
        <v>3105</v>
      </c>
      <c r="AX218" s="2">
        <v>0</v>
      </c>
      <c r="AY218" s="2">
        <v>0</v>
      </c>
      <c r="AZ218" s="2">
        <v>718</v>
      </c>
      <c r="BA218" s="2" t="s">
        <v>765</v>
      </c>
      <c r="BB218" s="2">
        <v>0</v>
      </c>
      <c r="BC218" s="2">
        <v>1</v>
      </c>
      <c r="BD218" s="6">
        <v>23743</v>
      </c>
      <c r="BE218" s="18">
        <f t="shared" si="9"/>
        <v>56.513803331051783</v>
      </c>
      <c r="BF218" s="2" t="s">
        <v>767</v>
      </c>
      <c r="BG218" s="6">
        <v>44243</v>
      </c>
      <c r="BH218" s="2">
        <v>276.66618859722229</v>
      </c>
      <c r="BI218" t="str">
        <f>VLOOKUP($A218,'[1]SW_Pipes 1222_soil.shp'!$AE$2:$AR$1223,10,FALSE)</f>
        <v>113688</v>
      </c>
      <c r="BJ218" t="str">
        <f>VLOOKUP($A218,'[1]SW_Pipes 1222_soil.shp'!$AE$2:$AR$1223,11,FALSE)</f>
        <v>Ur</v>
      </c>
      <c r="BK218" t="str">
        <f>VLOOKUP($A218,'[1]SW_Pipes 1222_soil.shp'!$AE$2:$AR$1223,12,FALSE)</f>
        <v>Urban land</v>
      </c>
      <c r="BL218" t="str">
        <f>VLOOKUP($A218,'[1]SW_Pipes 1222_soil.shp'!$AE$2:$AR$1223,13,FALSE)</f>
        <v>N/A</v>
      </c>
      <c r="BM218">
        <f>VLOOKUP($A218,'[1]SW_Pipes 1222_soil.shp'!$AE$2:$AR$1223,14,FALSE)</f>
        <v>4</v>
      </c>
      <c r="BN218">
        <f>VLOOKUP(A218,[2]SW_Pipes1222_prec!$AE$2:$AO$1223, 11, FALSE)</f>
        <v>3.7290000000000001</v>
      </c>
    </row>
    <row r="219" spans="1:66" x14ac:dyDescent="0.25">
      <c r="A219" s="3">
        <v>56408</v>
      </c>
      <c r="B219" s="3">
        <v>19113</v>
      </c>
      <c r="C219" s="3" t="s">
        <v>556</v>
      </c>
      <c r="D219" s="3" t="s">
        <v>21</v>
      </c>
      <c r="E219" s="3" t="s">
        <v>29</v>
      </c>
      <c r="F219" s="6">
        <f>VLOOKUP(A219&amp;B219,'input_raw cmsws'!$C$2:$D$1602,2,FALSE)</f>
        <v>44050.666666666664</v>
      </c>
      <c r="G219" s="3">
        <v>5</v>
      </c>
      <c r="H219" s="3"/>
      <c r="I219" s="2">
        <v>0</v>
      </c>
      <c r="J219" s="3" t="s">
        <v>22</v>
      </c>
      <c r="K219" s="3" t="s">
        <v>22</v>
      </c>
      <c r="L219" s="3"/>
      <c r="M219" s="2">
        <f>VLOOKUP(L219,'scoring schema 2'!$E$18:$F$29,2,FALSE)</f>
        <v>0</v>
      </c>
      <c r="N219" s="3"/>
      <c r="O219" s="2">
        <f>VLOOKUP(N219,'scoring schema 2'!$E$8:$F$13,2, FALSE)</f>
        <v>2</v>
      </c>
      <c r="P219" s="3">
        <v>0</v>
      </c>
      <c r="Q219" s="3">
        <v>1.3</v>
      </c>
      <c r="R219" s="3">
        <v>0.8</v>
      </c>
      <c r="S219" s="3">
        <v>1.04</v>
      </c>
      <c r="T219" s="3">
        <v>2</v>
      </c>
      <c r="U219" s="3">
        <v>10</v>
      </c>
      <c r="V219" s="3">
        <v>6.2000000000000011</v>
      </c>
      <c r="W219" s="3">
        <v>5</v>
      </c>
      <c r="X219" s="3">
        <v>31.000000000000007</v>
      </c>
      <c r="Y219" s="3">
        <v>4.24</v>
      </c>
      <c r="Z219" s="3">
        <v>3.3200000000000003</v>
      </c>
      <c r="AA219" s="3">
        <v>14.076800000000002</v>
      </c>
      <c r="AB219" s="3">
        <v>7694899</v>
      </c>
      <c r="AC219" s="3" t="s">
        <v>2786</v>
      </c>
      <c r="AD219" s="6">
        <v>39940</v>
      </c>
      <c r="AE219" s="3" t="s">
        <v>760</v>
      </c>
      <c r="AF219" s="3" t="s">
        <v>761</v>
      </c>
      <c r="AG219" s="3" t="s">
        <v>762</v>
      </c>
      <c r="AH219" s="3" t="s">
        <v>768</v>
      </c>
      <c r="AI219" s="3">
        <v>1.25</v>
      </c>
      <c r="AJ219" s="3">
        <v>0</v>
      </c>
      <c r="AK219" s="3">
        <v>0</v>
      </c>
      <c r="AL219" s="3">
        <v>0</v>
      </c>
      <c r="AM219" s="3">
        <v>15</v>
      </c>
      <c r="AN219" s="3">
        <v>0</v>
      </c>
      <c r="AO219" s="3" t="s">
        <v>762</v>
      </c>
      <c r="AP219" s="3" t="s">
        <v>763</v>
      </c>
      <c r="AQ219" s="3" t="s">
        <v>769</v>
      </c>
      <c r="AR219" s="3" t="s">
        <v>2787</v>
      </c>
      <c r="AS219" s="3">
        <v>4.0999999999999996</v>
      </c>
      <c r="AT219" s="3">
        <v>732.9</v>
      </c>
      <c r="AU219" s="3">
        <v>737</v>
      </c>
      <c r="AV219" s="3" t="s">
        <v>765</v>
      </c>
      <c r="AW219" s="3" t="s">
        <v>2788</v>
      </c>
      <c r="AX219" s="3">
        <v>5.3</v>
      </c>
      <c r="AY219" s="3">
        <v>727.7</v>
      </c>
      <c r="AZ219" s="3">
        <v>733</v>
      </c>
      <c r="BA219" s="3" t="s">
        <v>765</v>
      </c>
      <c r="BB219" s="3">
        <v>2.13256E-2</v>
      </c>
      <c r="BC219" s="3">
        <v>1</v>
      </c>
      <c r="BD219" s="7">
        <v>27210</v>
      </c>
      <c r="BE219" s="18">
        <f t="shared" si="9"/>
        <v>46.107232489162669</v>
      </c>
      <c r="BF219" s="3" t="s">
        <v>767</v>
      </c>
      <c r="BG219" s="7">
        <v>44243</v>
      </c>
      <c r="BH219" s="3">
        <v>243.83838920963979</v>
      </c>
      <c r="BI219" t="str">
        <f>VLOOKUP($A219,'[1]SW_Pipes 1222_soil.shp'!$AE$2:$AR$1223,10,FALSE)</f>
        <v>113660</v>
      </c>
      <c r="BJ219" t="str">
        <f>VLOOKUP($A219,'[1]SW_Pipes 1222_soil.shp'!$AE$2:$AR$1223,11,FALSE)</f>
        <v>CuB</v>
      </c>
      <c r="BK219" t="str">
        <f>VLOOKUP($A219,'[1]SW_Pipes 1222_soil.shp'!$AE$2:$AR$1223,12,FALSE)</f>
        <v>Cecil-Urban land complex, 2 to 8 percent slopes</v>
      </c>
      <c r="BL219" t="str">
        <f>VLOOKUP($A219,'[1]SW_Pipes 1222_soil.shp'!$AE$2:$AR$1223,13,FALSE)</f>
        <v>B</v>
      </c>
      <c r="BM219">
        <f>VLOOKUP($A219,'[1]SW_Pipes 1222_soil.shp'!$AE$2:$AR$1223,14,FALSE)</f>
        <v>1</v>
      </c>
      <c r="BN219">
        <f>VLOOKUP(A219,[2]SW_Pipes1222_prec!$AE$2:$AO$1223, 11, FALSE)</f>
        <v>3.7909999999999999</v>
      </c>
    </row>
    <row r="220" spans="1:66" x14ac:dyDescent="0.25">
      <c r="A220" s="3">
        <v>56516</v>
      </c>
      <c r="B220" s="3">
        <v>23904</v>
      </c>
      <c r="C220" s="3" t="s">
        <v>454</v>
      </c>
      <c r="D220" s="3" t="s">
        <v>21</v>
      </c>
      <c r="E220" s="3" t="s">
        <v>29</v>
      </c>
      <c r="F220" s="6">
        <f>VLOOKUP(A220&amp;B220,'input_raw cmsws'!$C$2:$D$1602,2,FALSE)</f>
        <v>44435.666666666664</v>
      </c>
      <c r="G220" s="3">
        <v>6.5</v>
      </c>
      <c r="H220" s="3" t="s">
        <v>23</v>
      </c>
      <c r="I220" s="2">
        <f>VLOOKUP(H220,'scoring schema'!$D$4:$E$9,2,FALSE)</f>
        <v>0</v>
      </c>
      <c r="J220" s="3" t="s">
        <v>22</v>
      </c>
      <c r="K220" s="3" t="s">
        <v>22</v>
      </c>
      <c r="L220" s="3"/>
      <c r="M220" s="2">
        <f>VLOOKUP(L220,'scoring schema 2'!$E$18:$F$29,2,FALSE)</f>
        <v>0</v>
      </c>
      <c r="N220" s="3"/>
      <c r="O220" s="2">
        <f>VLOOKUP(N220,'scoring schema 2'!$E$8:$F$13,2, FALSE)</f>
        <v>2</v>
      </c>
      <c r="P220" s="3">
        <v>0</v>
      </c>
      <c r="Q220" s="3">
        <v>1.3</v>
      </c>
      <c r="R220" s="3">
        <v>1.4</v>
      </c>
      <c r="S220" s="3">
        <v>1.8199999999999998</v>
      </c>
      <c r="T220" s="3">
        <v>1</v>
      </c>
      <c r="U220" s="3">
        <v>0</v>
      </c>
      <c r="V220" s="3">
        <v>7.8000000000000007</v>
      </c>
      <c r="W220" s="3">
        <v>2.3000000000000003</v>
      </c>
      <c r="X220" s="3">
        <v>17.940000000000005</v>
      </c>
      <c r="Y220" s="3">
        <v>5.2000000000000011</v>
      </c>
      <c r="Z220" s="3">
        <v>1.94</v>
      </c>
      <c r="AA220" s="3">
        <v>10.088000000000001</v>
      </c>
      <c r="AB220" s="3">
        <v>7565896</v>
      </c>
      <c r="AC220" s="3" t="s">
        <v>2324</v>
      </c>
      <c r="AD220" s="6">
        <v>39941</v>
      </c>
      <c r="AE220" s="3" t="s">
        <v>760</v>
      </c>
      <c r="AF220" s="3" t="s">
        <v>761</v>
      </c>
      <c r="AG220" s="3" t="s">
        <v>762</v>
      </c>
      <c r="AH220" s="3" t="s">
        <v>768</v>
      </c>
      <c r="AI220" s="3">
        <v>3</v>
      </c>
      <c r="AJ220" s="3">
        <v>0</v>
      </c>
      <c r="AK220" s="3">
        <v>0</v>
      </c>
      <c r="AL220" s="3">
        <v>0</v>
      </c>
      <c r="AM220" s="3">
        <v>36</v>
      </c>
      <c r="AN220" s="3">
        <v>0</v>
      </c>
      <c r="AO220" s="3" t="s">
        <v>762</v>
      </c>
      <c r="AP220" s="3" t="s">
        <v>763</v>
      </c>
      <c r="AQ220" s="3" t="s">
        <v>769</v>
      </c>
      <c r="AR220" s="3" t="s">
        <v>2325</v>
      </c>
      <c r="AS220" s="3">
        <v>8.42</v>
      </c>
      <c r="AT220" s="3">
        <v>683.58</v>
      </c>
      <c r="AU220" s="3">
        <v>692</v>
      </c>
      <c r="AV220" s="3" t="s">
        <v>765</v>
      </c>
      <c r="AW220" s="3" t="s">
        <v>2326</v>
      </c>
      <c r="AX220" s="3">
        <v>3.6</v>
      </c>
      <c r="AY220" s="3">
        <v>680.4</v>
      </c>
      <c r="AZ220" s="3">
        <v>684</v>
      </c>
      <c r="BA220" s="3" t="s">
        <v>765</v>
      </c>
      <c r="BB220" s="3">
        <v>2.7401450000000001E-2</v>
      </c>
      <c r="BC220" s="3">
        <v>1</v>
      </c>
      <c r="BD220" s="7">
        <v>36266</v>
      </c>
      <c r="BE220" s="18">
        <f t="shared" si="9"/>
        <v>22.367328313940217</v>
      </c>
      <c r="BF220" s="3" t="s">
        <v>767</v>
      </c>
      <c r="BG220" s="7">
        <v>44266</v>
      </c>
      <c r="BH220" s="3">
        <v>116.0522500447092</v>
      </c>
      <c r="BI220" t="str">
        <f>VLOOKUP($A220,'[1]SW_Pipes 1222_soil.shp'!$AE$2:$AR$1223,10,FALSE)</f>
        <v>113659</v>
      </c>
      <c r="BJ220" t="str">
        <f>VLOOKUP($A220,'[1]SW_Pipes 1222_soil.shp'!$AE$2:$AR$1223,11,FALSE)</f>
        <v>CeD2</v>
      </c>
      <c r="BK220" t="str">
        <f>VLOOKUP($A220,'[1]SW_Pipes 1222_soil.shp'!$AE$2:$AR$1223,12,FALSE)</f>
        <v>Cecil sandy clay loam, 8 to 15 percent slopes, eroded</v>
      </c>
      <c r="BL220" t="str">
        <f>VLOOKUP($A220,'[1]SW_Pipes 1222_soil.shp'!$AE$2:$AR$1223,13,FALSE)</f>
        <v>B</v>
      </c>
      <c r="BM220">
        <f>VLOOKUP($A220,'[1]SW_Pipes 1222_soil.shp'!$AE$2:$AR$1223,14,FALSE)</f>
        <v>1</v>
      </c>
      <c r="BN220">
        <f>VLOOKUP(A220,[2]SW_Pipes1222_prec!$AE$2:$AO$1223, 11, FALSE)</f>
        <v>3.7480000000000002</v>
      </c>
    </row>
    <row r="221" spans="1:66" x14ac:dyDescent="0.25">
      <c r="A221" s="3">
        <v>56710</v>
      </c>
      <c r="B221" s="3">
        <v>23053</v>
      </c>
      <c r="C221" s="3" t="s">
        <v>305</v>
      </c>
      <c r="D221" s="3" t="s">
        <v>21</v>
      </c>
      <c r="E221" s="3" t="s">
        <v>29</v>
      </c>
      <c r="F221" s="6">
        <f>VLOOKUP(A221&amp;B221,'input_raw cmsws'!$C$2:$D$1602,2,FALSE)</f>
        <v>44355.666666666664</v>
      </c>
      <c r="G221" s="3">
        <v>5</v>
      </c>
      <c r="H221" s="3"/>
      <c r="I221" s="2">
        <v>0</v>
      </c>
      <c r="J221" s="3" t="s">
        <v>22</v>
      </c>
      <c r="K221" s="3" t="s">
        <v>22</v>
      </c>
      <c r="L221" s="3"/>
      <c r="M221" s="2">
        <f>VLOOKUP(L221,'scoring schema 2'!$E$18:$F$29,2,FALSE)</f>
        <v>0</v>
      </c>
      <c r="N221" s="3" t="s">
        <v>202</v>
      </c>
      <c r="O221" s="2">
        <f>VLOOKUP(N221,'scoring schema 2'!$E$8:$F$13,2, FALSE)</f>
        <v>3</v>
      </c>
      <c r="P221" s="3">
        <v>10</v>
      </c>
      <c r="Q221" s="3">
        <v>1.9500000000000002</v>
      </c>
      <c r="R221" s="3">
        <v>3.5</v>
      </c>
      <c r="S221" s="3">
        <v>6.8250000000000011</v>
      </c>
      <c r="T221" s="3">
        <v>1</v>
      </c>
      <c r="U221" s="3">
        <v>0</v>
      </c>
      <c r="V221" s="3">
        <v>2.8</v>
      </c>
      <c r="W221" s="3">
        <v>2</v>
      </c>
      <c r="X221" s="3">
        <v>5.6</v>
      </c>
      <c r="Y221" s="3">
        <v>2.46</v>
      </c>
      <c r="Z221" s="3">
        <v>2.6</v>
      </c>
      <c r="AA221" s="3">
        <v>6.3959999999999999</v>
      </c>
      <c r="AB221" s="3">
        <v>7550341</v>
      </c>
      <c r="AC221" s="3" t="s">
        <v>1690</v>
      </c>
      <c r="AD221" s="6">
        <v>39942</v>
      </c>
      <c r="AE221" s="3" t="s">
        <v>760</v>
      </c>
      <c r="AF221" s="3" t="s">
        <v>761</v>
      </c>
      <c r="AG221" s="3" t="s">
        <v>762</v>
      </c>
      <c r="AH221" s="3" t="s">
        <v>768</v>
      </c>
      <c r="AI221" s="3">
        <v>4</v>
      </c>
      <c r="AJ221" s="3">
        <v>0</v>
      </c>
      <c r="AK221" s="3">
        <v>0</v>
      </c>
      <c r="AL221" s="3">
        <v>0</v>
      </c>
      <c r="AM221" s="3">
        <v>48</v>
      </c>
      <c r="AN221" s="3">
        <v>0</v>
      </c>
      <c r="AO221" s="3" t="s">
        <v>762</v>
      </c>
      <c r="AP221" s="3" t="s">
        <v>763</v>
      </c>
      <c r="AQ221" s="3" t="s">
        <v>769</v>
      </c>
      <c r="AR221" s="3" t="s">
        <v>1691</v>
      </c>
      <c r="AS221" s="3">
        <v>0</v>
      </c>
      <c r="AT221" s="3">
        <v>694</v>
      </c>
      <c r="AU221" s="3">
        <v>699.83</v>
      </c>
      <c r="AV221" s="3" t="s">
        <v>765</v>
      </c>
      <c r="AW221" s="3" t="s">
        <v>1692</v>
      </c>
      <c r="AX221" s="3">
        <v>0</v>
      </c>
      <c r="AY221" s="3">
        <v>693.36</v>
      </c>
      <c r="AZ221" s="3">
        <v>701.16</v>
      </c>
      <c r="BA221" s="3" t="s">
        <v>765</v>
      </c>
      <c r="BB221" s="3">
        <v>1.7686980000000001E-2</v>
      </c>
      <c r="BC221" s="3">
        <v>1</v>
      </c>
      <c r="BD221" s="7">
        <v>38961</v>
      </c>
      <c r="BE221" s="18">
        <f t="shared" si="9"/>
        <v>14.769792379648635</v>
      </c>
      <c r="BF221" s="3" t="s">
        <v>767</v>
      </c>
      <c r="BG221" s="7">
        <v>44330</v>
      </c>
      <c r="BH221" s="3">
        <v>96.115896559168974</v>
      </c>
      <c r="BI221" t="str">
        <f>VLOOKUP($A221,'[1]SW_Pipes 1222_soil.shp'!$AE$2:$AR$1223,10,FALSE)</f>
        <v>113660</v>
      </c>
      <c r="BJ221" t="str">
        <f>VLOOKUP($A221,'[1]SW_Pipes 1222_soil.shp'!$AE$2:$AR$1223,11,FALSE)</f>
        <v>CuB</v>
      </c>
      <c r="BK221" t="str">
        <f>VLOOKUP($A221,'[1]SW_Pipes 1222_soil.shp'!$AE$2:$AR$1223,12,FALSE)</f>
        <v>Cecil-Urban land complex, 2 to 8 percent slopes</v>
      </c>
      <c r="BL221" t="str">
        <f>VLOOKUP($A221,'[1]SW_Pipes 1222_soil.shp'!$AE$2:$AR$1223,13,FALSE)</f>
        <v>B</v>
      </c>
      <c r="BM221">
        <f>VLOOKUP($A221,'[1]SW_Pipes 1222_soil.shp'!$AE$2:$AR$1223,14,FALSE)</f>
        <v>1</v>
      </c>
      <c r="BN221">
        <f>VLOOKUP(A221,[2]SW_Pipes1222_prec!$AE$2:$AO$1223, 11, FALSE)</f>
        <v>3.7930000000000001</v>
      </c>
    </row>
    <row r="222" spans="1:66" x14ac:dyDescent="0.25">
      <c r="A222" s="2">
        <v>56880</v>
      </c>
      <c r="B222" s="2">
        <v>18889</v>
      </c>
      <c r="C222" s="2" t="s">
        <v>664</v>
      </c>
      <c r="D222" s="2" t="s">
        <v>21</v>
      </c>
      <c r="E222" s="2" t="s">
        <v>29</v>
      </c>
      <c r="F222" s="6">
        <f>VLOOKUP(A222&amp;B222,'input_raw cmsws'!$C$2:$D$1602,2,FALSE)</f>
        <v>44033.666666666664</v>
      </c>
      <c r="G222" s="2">
        <v>4.5</v>
      </c>
      <c r="H222" s="2" t="s">
        <v>31</v>
      </c>
      <c r="I222" s="2">
        <f>VLOOKUP(H222,'scoring schema'!$D$4:$E$9,2,FALSE)</f>
        <v>7</v>
      </c>
      <c r="J222" s="2" t="s">
        <v>22</v>
      </c>
      <c r="K222" s="2" t="s">
        <v>22</v>
      </c>
      <c r="L222" s="2"/>
      <c r="M222" s="2">
        <f>VLOOKUP(L222,'scoring schema 2'!$E$18:$F$29,2,FALSE)</f>
        <v>0</v>
      </c>
      <c r="N222" s="2"/>
      <c r="O222" s="2">
        <f>VLOOKUP(N222,'scoring schema 2'!$E$8:$F$13,2, FALSE)</f>
        <v>2</v>
      </c>
      <c r="P222" s="2">
        <v>0</v>
      </c>
      <c r="Q222" s="2">
        <v>3.75</v>
      </c>
      <c r="R222" s="2">
        <v>1.4</v>
      </c>
      <c r="S222" s="2">
        <v>5.25</v>
      </c>
      <c r="T222" s="2">
        <v>1</v>
      </c>
      <c r="U222" s="2">
        <v>0</v>
      </c>
      <c r="V222" s="2">
        <v>9.1999999999999993</v>
      </c>
      <c r="W222" s="2">
        <v>4.0999999999999996</v>
      </c>
      <c r="X222" s="2">
        <v>37.719999999999992</v>
      </c>
      <c r="Y222" s="2">
        <v>7.02</v>
      </c>
      <c r="Z222" s="2">
        <v>3.0199999999999996</v>
      </c>
      <c r="AA222" s="2">
        <v>21.200399999999995</v>
      </c>
      <c r="AB222" s="2">
        <v>7559157</v>
      </c>
      <c r="AC222" s="2" t="s">
        <v>3458</v>
      </c>
      <c r="AD222" s="6">
        <v>39943</v>
      </c>
      <c r="AE222" s="2" t="s">
        <v>760</v>
      </c>
      <c r="AF222" s="2" t="s">
        <v>761</v>
      </c>
      <c r="AG222" s="2" t="s">
        <v>762</v>
      </c>
      <c r="AH222" s="2" t="s">
        <v>768</v>
      </c>
      <c r="AI222" s="2">
        <v>3</v>
      </c>
      <c r="AJ222" s="2">
        <v>0</v>
      </c>
      <c r="AK222" s="2">
        <v>0</v>
      </c>
      <c r="AL222" s="2">
        <v>0</v>
      </c>
      <c r="AM222" s="2">
        <v>36</v>
      </c>
      <c r="AN222" s="2">
        <v>0</v>
      </c>
      <c r="AO222" s="2" t="s">
        <v>762</v>
      </c>
      <c r="AP222" s="2" t="s">
        <v>778</v>
      </c>
      <c r="AQ222" s="2" t="s">
        <v>781</v>
      </c>
      <c r="AR222" s="2" t="s">
        <v>3459</v>
      </c>
      <c r="AS222" s="2">
        <v>2</v>
      </c>
      <c r="AT222" s="2">
        <v>670</v>
      </c>
      <c r="AU222" s="2">
        <v>672</v>
      </c>
      <c r="AV222" s="2" t="s">
        <v>765</v>
      </c>
      <c r="AW222" s="2" t="s">
        <v>3460</v>
      </c>
      <c r="AX222" s="2">
        <v>3.5</v>
      </c>
      <c r="AY222" s="2">
        <v>669.5</v>
      </c>
      <c r="AZ222" s="2">
        <v>673</v>
      </c>
      <c r="BA222" s="2" t="s">
        <v>765</v>
      </c>
      <c r="BB222" s="2">
        <v>9.87794E-3</v>
      </c>
      <c r="BC222" s="2">
        <v>1</v>
      </c>
      <c r="BD222" s="6">
        <v>27210</v>
      </c>
      <c r="BE222" s="18">
        <f t="shared" si="9"/>
        <v>46.060689025781421</v>
      </c>
      <c r="BF222" s="2" t="s">
        <v>767</v>
      </c>
      <c r="BG222" s="6">
        <v>44243</v>
      </c>
      <c r="BH222" s="2">
        <v>50.617857326833303</v>
      </c>
      <c r="BI222" t="str">
        <f>VLOOKUP($A222,'[1]SW_Pipes 1222_soil.shp'!$AE$2:$AR$1223,10,FALSE)</f>
        <v>113657</v>
      </c>
      <c r="BJ222" t="str">
        <f>VLOOKUP($A222,'[1]SW_Pipes 1222_soil.shp'!$AE$2:$AR$1223,11,FALSE)</f>
        <v>ApD</v>
      </c>
      <c r="BK222" t="str">
        <f>VLOOKUP($A222,'[1]SW_Pipes 1222_soil.shp'!$AE$2:$AR$1223,12,FALSE)</f>
        <v>Appling sandy loam, 8 to 15 percent slopes</v>
      </c>
      <c r="BL222" t="str">
        <f>VLOOKUP($A222,'[1]SW_Pipes 1222_soil.shp'!$AE$2:$AR$1223,13,FALSE)</f>
        <v>B</v>
      </c>
      <c r="BM222">
        <f>VLOOKUP($A222,'[1]SW_Pipes 1222_soil.shp'!$AE$2:$AR$1223,14,FALSE)</f>
        <v>1</v>
      </c>
      <c r="BN222">
        <f>VLOOKUP(A222,[2]SW_Pipes1222_prec!$AE$2:$AO$1223, 11, FALSE)</f>
        <v>3.7959999999999998</v>
      </c>
    </row>
    <row r="223" spans="1:66" x14ac:dyDescent="0.25">
      <c r="A223" s="2">
        <v>57629</v>
      </c>
      <c r="B223" s="2">
        <v>13391</v>
      </c>
      <c r="C223" s="2" t="s">
        <v>126</v>
      </c>
      <c r="D223" s="2" t="s">
        <v>26</v>
      </c>
      <c r="E223" s="2" t="s">
        <v>29</v>
      </c>
      <c r="F223" s="6">
        <f>VLOOKUP(A223&amp;B223,'input_raw cmsws'!$C$2:$D$1602,2,FALSE)</f>
        <v>43923.666666666664</v>
      </c>
      <c r="G223" s="2">
        <v>5.5</v>
      </c>
      <c r="H223" s="2"/>
      <c r="I223" s="2">
        <v>0</v>
      </c>
      <c r="J223" s="2"/>
      <c r="K223" s="3" t="s">
        <v>22</v>
      </c>
      <c r="L223" s="2"/>
      <c r="M223" s="2">
        <f>VLOOKUP(L223,'scoring schema 2'!$E$18:$F$29,2,FALSE)</f>
        <v>0</v>
      </c>
      <c r="N223" s="2"/>
      <c r="O223" s="2">
        <f>VLOOKUP(N223,'scoring schema 2'!$E$8:$F$13,2, FALSE)</f>
        <v>2</v>
      </c>
      <c r="P223" s="2">
        <v>0</v>
      </c>
      <c r="Q223" s="2">
        <v>1.3</v>
      </c>
      <c r="R223" s="2">
        <v>1.4</v>
      </c>
      <c r="S223" s="2">
        <v>1.8199999999999998</v>
      </c>
      <c r="T223" s="2">
        <v>1</v>
      </c>
      <c r="U223" s="2">
        <v>10</v>
      </c>
      <c r="V223" s="2">
        <v>7.0000000000000009</v>
      </c>
      <c r="W223" s="2">
        <v>7.3999999999999995</v>
      </c>
      <c r="X223" s="2">
        <v>51.800000000000004</v>
      </c>
      <c r="Y223" s="2">
        <v>4.7200000000000006</v>
      </c>
      <c r="Z223" s="2">
        <v>4.9999999999999991</v>
      </c>
      <c r="AA223" s="2">
        <v>23.599999999999998</v>
      </c>
      <c r="AB223" s="2">
        <v>7595352</v>
      </c>
      <c r="AC223" s="2" t="s">
        <v>3574</v>
      </c>
      <c r="AD223" s="6">
        <v>39944</v>
      </c>
      <c r="AE223" s="2" t="s">
        <v>760</v>
      </c>
      <c r="AF223" s="2" t="s">
        <v>761</v>
      </c>
      <c r="AG223" s="2" t="s">
        <v>762</v>
      </c>
      <c r="AH223" s="2" t="s">
        <v>768</v>
      </c>
      <c r="AI223" s="2">
        <v>2.5</v>
      </c>
      <c r="AJ223" s="2">
        <v>0</v>
      </c>
      <c r="AK223" s="2">
        <v>0</v>
      </c>
      <c r="AL223" s="2">
        <v>0</v>
      </c>
      <c r="AM223" s="2">
        <v>30</v>
      </c>
      <c r="AN223" s="2">
        <v>0</v>
      </c>
      <c r="AO223" s="2" t="s">
        <v>762</v>
      </c>
      <c r="AP223" s="2" t="s">
        <v>763</v>
      </c>
      <c r="AQ223" s="2" t="s">
        <v>769</v>
      </c>
      <c r="AR223" s="2" t="s">
        <v>3575</v>
      </c>
      <c r="AS223" s="2">
        <v>8.3000000000000007</v>
      </c>
      <c r="AT223" s="2">
        <v>678.7</v>
      </c>
      <c r="AU223" s="2">
        <v>687</v>
      </c>
      <c r="AV223" s="2" t="s">
        <v>765</v>
      </c>
      <c r="AW223" s="2" t="s">
        <v>3576</v>
      </c>
      <c r="AX223" s="2">
        <v>7.8</v>
      </c>
      <c r="AY223" s="2">
        <v>678.2</v>
      </c>
      <c r="AZ223" s="2">
        <v>686</v>
      </c>
      <c r="BA223" s="2" t="s">
        <v>765</v>
      </c>
      <c r="BB223" s="2">
        <v>3.6851499999999999E-3</v>
      </c>
      <c r="BC223" s="2">
        <v>0</v>
      </c>
      <c r="BD223" s="6">
        <v>39290</v>
      </c>
      <c r="BE223" s="18">
        <f t="shared" si="9"/>
        <v>12.686287930641107</v>
      </c>
      <c r="BF223" s="2" t="s">
        <v>767</v>
      </c>
      <c r="BG223" s="6">
        <v>43874</v>
      </c>
      <c r="BH223" s="2">
        <v>135.67950885515381</v>
      </c>
      <c r="BI223" t="str">
        <f>VLOOKUP($A223,'[1]SW_Pipes 1222_soil.shp'!$AE$2:$AR$1223,10,FALSE)</f>
        <v>113658</v>
      </c>
      <c r="BJ223" t="str">
        <f>VLOOKUP($A223,'[1]SW_Pipes 1222_soil.shp'!$AE$2:$AR$1223,11,FALSE)</f>
        <v>CeB2</v>
      </c>
      <c r="BK223" t="str">
        <f>VLOOKUP($A223,'[1]SW_Pipes 1222_soil.shp'!$AE$2:$AR$1223,12,FALSE)</f>
        <v>Cecil sandy clay loam, 2 to 8 percent slopes, eroded</v>
      </c>
      <c r="BL223" t="str">
        <f>VLOOKUP($A223,'[1]SW_Pipes 1222_soil.shp'!$AE$2:$AR$1223,13,FALSE)</f>
        <v>B</v>
      </c>
      <c r="BM223">
        <f>VLOOKUP($A223,'[1]SW_Pipes 1222_soil.shp'!$AE$2:$AR$1223,14,FALSE)</f>
        <v>1</v>
      </c>
      <c r="BN223">
        <f>VLOOKUP(A223,[2]SW_Pipes1222_prec!$AE$2:$AO$1223, 11, FALSE)</f>
        <v>3.7869999999999999</v>
      </c>
    </row>
    <row r="224" spans="1:66" x14ac:dyDescent="0.25">
      <c r="A224" s="3">
        <v>58088</v>
      </c>
      <c r="B224" s="3">
        <v>11915</v>
      </c>
      <c r="C224" s="3" t="s">
        <v>701</v>
      </c>
      <c r="D224" s="3" t="s">
        <v>26</v>
      </c>
      <c r="E224" s="3" t="s">
        <v>29</v>
      </c>
      <c r="F224" s="6">
        <f>VLOOKUP(A224&amp;B224,'input_raw cmsws'!$C$2:$D$1602,2,FALSE)</f>
        <v>43774.708333333336</v>
      </c>
      <c r="G224" s="3">
        <v>7.6</v>
      </c>
      <c r="H224" s="3" t="s">
        <v>23</v>
      </c>
      <c r="I224" s="2">
        <f>VLOOKUP(H224,'scoring schema'!$D$4:$E$9,2,FALSE)</f>
        <v>0</v>
      </c>
      <c r="J224" s="3" t="s">
        <v>22</v>
      </c>
      <c r="K224" s="3" t="s">
        <v>22</v>
      </c>
      <c r="L224" s="3" t="s">
        <v>30</v>
      </c>
      <c r="M224" s="2">
        <f>VLOOKUP(L224,'scoring schema 2'!$E$18:$F$29,2,FALSE)</f>
        <v>6</v>
      </c>
      <c r="N224" s="3"/>
      <c r="O224" s="2">
        <f>VLOOKUP(N224,'scoring schema 2'!$E$8:$F$13,2, FALSE)</f>
        <v>2</v>
      </c>
      <c r="P224" s="3">
        <v>10</v>
      </c>
      <c r="Q224" s="3">
        <v>1.3</v>
      </c>
      <c r="R224" s="3">
        <v>6.2</v>
      </c>
      <c r="S224" s="3">
        <v>8.06</v>
      </c>
      <c r="T224" s="3">
        <v>1</v>
      </c>
      <c r="U224" s="3">
        <v>10</v>
      </c>
      <c r="V224" s="3">
        <v>7.0000000000000009</v>
      </c>
      <c r="W224" s="3">
        <v>6.2</v>
      </c>
      <c r="X224" s="3">
        <v>43.400000000000006</v>
      </c>
      <c r="Y224" s="3">
        <v>4.7200000000000006</v>
      </c>
      <c r="Z224" s="3">
        <v>6.2</v>
      </c>
      <c r="AA224" s="3">
        <v>29.264000000000006</v>
      </c>
      <c r="AB224" s="3">
        <v>7708447</v>
      </c>
      <c r="AC224" s="3" t="s">
        <v>3811</v>
      </c>
      <c r="AD224" s="6">
        <v>39945</v>
      </c>
      <c r="AE224" s="3" t="s">
        <v>760</v>
      </c>
      <c r="AF224" s="3" t="s">
        <v>761</v>
      </c>
      <c r="AG224" s="3" t="s">
        <v>762</v>
      </c>
      <c r="AH224" s="3" t="s">
        <v>768</v>
      </c>
      <c r="AI224" s="3">
        <v>1.5</v>
      </c>
      <c r="AJ224" s="3">
        <v>0</v>
      </c>
      <c r="AK224" s="3">
        <v>0</v>
      </c>
      <c r="AL224" s="3">
        <v>0</v>
      </c>
      <c r="AM224" s="3">
        <v>18</v>
      </c>
      <c r="AN224" s="3">
        <v>0</v>
      </c>
      <c r="AO224" s="3" t="s">
        <v>762</v>
      </c>
      <c r="AP224" s="3" t="s">
        <v>763</v>
      </c>
      <c r="AQ224" s="3" t="s">
        <v>769</v>
      </c>
      <c r="AR224" s="3" t="s">
        <v>3812</v>
      </c>
      <c r="AS224" s="3">
        <v>3</v>
      </c>
      <c r="AT224" s="3">
        <v>647</v>
      </c>
      <c r="AU224" s="3">
        <v>650</v>
      </c>
      <c r="AV224" s="3" t="s">
        <v>765</v>
      </c>
      <c r="AW224" s="3" t="s">
        <v>3813</v>
      </c>
      <c r="AX224" s="3">
        <v>4.4000000000000004</v>
      </c>
      <c r="AY224" s="3">
        <v>645.6</v>
      </c>
      <c r="AZ224" s="3">
        <v>650</v>
      </c>
      <c r="BA224" s="3" t="s">
        <v>765</v>
      </c>
      <c r="BB224" s="3">
        <v>5.3967790000000002E-2</v>
      </c>
      <c r="BC224" s="3">
        <v>0</v>
      </c>
      <c r="BD224" s="7">
        <v>28331</v>
      </c>
      <c r="BE224" s="18">
        <f t="shared" si="9"/>
        <v>42.282569016655266</v>
      </c>
      <c r="BF224" s="3" t="s">
        <v>767</v>
      </c>
      <c r="BG224" s="7">
        <v>44243</v>
      </c>
      <c r="BH224" s="3">
        <v>25.74391072815726</v>
      </c>
      <c r="BI224" t="str">
        <f>VLOOKUP($A224,'[1]SW_Pipes 1222_soil.shp'!$AE$2:$AR$1223,10,FALSE)</f>
        <v>113696</v>
      </c>
      <c r="BJ224" t="str">
        <f>VLOOKUP($A224,'[1]SW_Pipes 1222_soil.shp'!$AE$2:$AR$1223,11,FALSE)</f>
        <v>WuD</v>
      </c>
      <c r="BK224" t="str">
        <f>VLOOKUP($A224,'[1]SW_Pipes 1222_soil.shp'!$AE$2:$AR$1223,12,FALSE)</f>
        <v>Wilkes-Urban land complex, 8 to 15 percent slopes</v>
      </c>
      <c r="BL224" t="str">
        <f>VLOOKUP($A224,'[1]SW_Pipes 1222_soil.shp'!$AE$2:$AR$1223,13,FALSE)</f>
        <v>D</v>
      </c>
      <c r="BM224">
        <f>VLOOKUP($A224,'[1]SW_Pipes 1222_soil.shp'!$AE$2:$AR$1223,14,FALSE)</f>
        <v>4</v>
      </c>
      <c r="BN224">
        <f>VLOOKUP(A224,[2]SW_Pipes1222_prec!$AE$2:$AO$1223, 11, FALSE)</f>
        <v>3.7610000000000001</v>
      </c>
    </row>
    <row r="225" spans="1:66" x14ac:dyDescent="0.25">
      <c r="A225" s="2">
        <v>58342</v>
      </c>
      <c r="B225" s="2">
        <v>18510</v>
      </c>
      <c r="C225" s="2" t="s">
        <v>225</v>
      </c>
      <c r="D225" s="2" t="s">
        <v>26</v>
      </c>
      <c r="E225" s="2" t="s">
        <v>29</v>
      </c>
      <c r="F225" s="6">
        <f>VLOOKUP(A225&amp;B225,'input_raw cmsws'!$C$2:$D$1602,2,FALSE)</f>
        <v>44011.666666666664</v>
      </c>
      <c r="G225" s="2">
        <v>3.2</v>
      </c>
      <c r="H225" s="2" t="s">
        <v>23</v>
      </c>
      <c r="I225" s="2">
        <f>VLOOKUP(H225,'scoring schema'!$D$4:$E$9,2,FALSE)</f>
        <v>0</v>
      </c>
      <c r="J225" s="2" t="s">
        <v>22</v>
      </c>
      <c r="K225" s="2" t="s">
        <v>22</v>
      </c>
      <c r="L225" s="2" t="s">
        <v>30</v>
      </c>
      <c r="M225" s="2">
        <f>VLOOKUP(L225,'scoring schema 2'!$E$18:$F$29,2,FALSE)</f>
        <v>6</v>
      </c>
      <c r="N225" s="2" t="s">
        <v>35</v>
      </c>
      <c r="O225" s="2">
        <f>VLOOKUP(N225,'scoring schema 2'!$E$8:$F$13,2, FALSE)</f>
        <v>2</v>
      </c>
      <c r="P225" s="2">
        <v>10</v>
      </c>
      <c r="Q225" s="2">
        <v>1.3</v>
      </c>
      <c r="R225" s="2">
        <v>5</v>
      </c>
      <c r="S225" s="2">
        <v>6.5</v>
      </c>
      <c r="T225" s="2">
        <v>1</v>
      </c>
      <c r="U225" s="2">
        <v>0</v>
      </c>
      <c r="V225" s="2">
        <v>2.2000000000000002</v>
      </c>
      <c r="W225" s="2">
        <v>0.8</v>
      </c>
      <c r="X225" s="2">
        <v>1.7600000000000002</v>
      </c>
      <c r="Y225" s="2">
        <v>1.84</v>
      </c>
      <c r="Z225" s="2">
        <v>2.48</v>
      </c>
      <c r="AA225" s="2">
        <v>4.5632000000000001</v>
      </c>
      <c r="AB225" s="2">
        <v>7613108</v>
      </c>
      <c r="AC225" s="2" t="s">
        <v>1380</v>
      </c>
      <c r="AD225" s="6">
        <v>39946</v>
      </c>
      <c r="AE225" s="2" t="s">
        <v>760</v>
      </c>
      <c r="AF225" s="2" t="s">
        <v>761</v>
      </c>
      <c r="AG225" s="2" t="s">
        <v>762</v>
      </c>
      <c r="AH225" s="2" t="s">
        <v>768</v>
      </c>
      <c r="AI225" s="2">
        <v>2</v>
      </c>
      <c r="AJ225" s="2">
        <v>0</v>
      </c>
      <c r="AK225" s="2">
        <v>0</v>
      </c>
      <c r="AL225" s="2">
        <v>0</v>
      </c>
      <c r="AM225" s="2">
        <v>24</v>
      </c>
      <c r="AN225" s="2">
        <v>0</v>
      </c>
      <c r="AO225" s="2" t="s">
        <v>762</v>
      </c>
      <c r="AP225" s="2" t="s">
        <v>763</v>
      </c>
      <c r="AQ225" s="2" t="s">
        <v>769</v>
      </c>
      <c r="AR225" s="2" t="s">
        <v>1381</v>
      </c>
      <c r="AS225" s="2">
        <v>5</v>
      </c>
      <c r="AT225" s="2">
        <v>701</v>
      </c>
      <c r="AU225" s="2">
        <v>706</v>
      </c>
      <c r="AV225" s="2" t="s">
        <v>765</v>
      </c>
      <c r="AW225" s="2" t="s">
        <v>1378</v>
      </c>
      <c r="AX225" s="2">
        <v>5.4</v>
      </c>
      <c r="AY225" s="2">
        <v>700.6</v>
      </c>
      <c r="AZ225" s="2">
        <v>706</v>
      </c>
      <c r="BA225" s="2" t="s">
        <v>765</v>
      </c>
      <c r="BB225" s="2">
        <v>2.3725389999999999E-2</v>
      </c>
      <c r="BC225" s="2">
        <v>0</v>
      </c>
      <c r="BD225" s="6">
        <v>40274</v>
      </c>
      <c r="BE225" s="18">
        <f>(F225-AD225)/365.25</f>
        <v>11.131188683550073</v>
      </c>
      <c r="BF225" s="2" t="s">
        <v>767</v>
      </c>
      <c r="BG225" s="6">
        <v>44243</v>
      </c>
      <c r="BH225" s="2">
        <v>16.859576327381141</v>
      </c>
      <c r="BI225" t="str">
        <f>VLOOKUP($A225,'[1]SW_Pipes 1222_soil.shp'!$AE$2:$AR$1223,10,FALSE)</f>
        <v>113658</v>
      </c>
      <c r="BJ225" t="str">
        <f>VLOOKUP($A225,'[1]SW_Pipes 1222_soil.shp'!$AE$2:$AR$1223,11,FALSE)</f>
        <v>CeB2</v>
      </c>
      <c r="BK225" t="str">
        <f>VLOOKUP($A225,'[1]SW_Pipes 1222_soil.shp'!$AE$2:$AR$1223,12,FALSE)</f>
        <v>Cecil sandy clay loam, 2 to 8 percent slopes, eroded</v>
      </c>
      <c r="BL225" t="str">
        <f>VLOOKUP($A225,'[1]SW_Pipes 1222_soil.shp'!$AE$2:$AR$1223,13,FALSE)</f>
        <v>B</v>
      </c>
      <c r="BM225">
        <f>VLOOKUP($A225,'[1]SW_Pipes 1222_soil.shp'!$AE$2:$AR$1223,14,FALSE)</f>
        <v>1</v>
      </c>
      <c r="BN225">
        <f>VLOOKUP(A225,[2]SW_Pipes1222_prec!$AE$2:$AO$1223, 11, FALSE)</f>
        <v>3.7869999999999999</v>
      </c>
    </row>
    <row r="226" spans="1:66" x14ac:dyDescent="0.25">
      <c r="A226" s="3">
        <v>58343</v>
      </c>
      <c r="B226" s="3">
        <v>18510</v>
      </c>
      <c r="C226" s="3" t="s">
        <v>225</v>
      </c>
      <c r="D226" s="3" t="s">
        <v>26</v>
      </c>
      <c r="E226" s="3" t="s">
        <v>29</v>
      </c>
      <c r="F226" s="6">
        <f>VLOOKUP(A226&amp;B226,'input_raw cmsws'!$C$2:$D$1602,2,FALSE)</f>
        <v>44011.666666666664</v>
      </c>
      <c r="G226" s="3">
        <v>4.3</v>
      </c>
      <c r="H226" s="3" t="s">
        <v>23</v>
      </c>
      <c r="I226" s="2">
        <f>VLOOKUP(H226,'scoring schema'!$D$4:$E$9,2,FALSE)</f>
        <v>0</v>
      </c>
      <c r="J226" s="3" t="s">
        <v>22</v>
      </c>
      <c r="K226" s="3" t="s">
        <v>22</v>
      </c>
      <c r="L226" s="3" t="s">
        <v>30</v>
      </c>
      <c r="M226" s="2">
        <f>VLOOKUP(L226,'scoring schema 2'!$E$18:$F$29,2,FALSE)</f>
        <v>6</v>
      </c>
      <c r="N226" s="3" t="s">
        <v>35</v>
      </c>
      <c r="O226" s="2">
        <f>VLOOKUP(N226,'scoring schema 2'!$E$8:$F$13,2, FALSE)</f>
        <v>2</v>
      </c>
      <c r="P226" s="3">
        <v>10</v>
      </c>
      <c r="Q226" s="3">
        <v>1.3</v>
      </c>
      <c r="R226" s="3">
        <v>5</v>
      </c>
      <c r="S226" s="3">
        <v>6.5</v>
      </c>
      <c r="T226" s="3">
        <v>1</v>
      </c>
      <c r="U226" s="3">
        <v>0</v>
      </c>
      <c r="V226" s="3">
        <v>2.2000000000000002</v>
      </c>
      <c r="W226" s="3">
        <v>0.8</v>
      </c>
      <c r="X226" s="3">
        <v>1.7600000000000002</v>
      </c>
      <c r="Y226" s="3">
        <v>1.84</v>
      </c>
      <c r="Z226" s="3">
        <v>2.48</v>
      </c>
      <c r="AA226" s="3">
        <v>4.5632000000000001</v>
      </c>
      <c r="AB226" s="3">
        <v>7548821</v>
      </c>
      <c r="AC226" s="3" t="s">
        <v>1377</v>
      </c>
      <c r="AD226" s="6">
        <v>39947</v>
      </c>
      <c r="AE226" s="3" t="s">
        <v>760</v>
      </c>
      <c r="AF226" s="3" t="s">
        <v>761</v>
      </c>
      <c r="AG226" s="3" t="s">
        <v>762</v>
      </c>
      <c r="AH226" s="3" t="s">
        <v>768</v>
      </c>
      <c r="AI226" s="3">
        <v>2</v>
      </c>
      <c r="AJ226" s="3">
        <v>0</v>
      </c>
      <c r="AK226" s="3">
        <v>0</v>
      </c>
      <c r="AL226" s="3">
        <v>0</v>
      </c>
      <c r="AM226" s="3">
        <v>24</v>
      </c>
      <c r="AN226" s="3">
        <v>0</v>
      </c>
      <c r="AO226" s="3" t="s">
        <v>762</v>
      </c>
      <c r="AP226" s="3" t="s">
        <v>763</v>
      </c>
      <c r="AQ226" s="3" t="s">
        <v>769</v>
      </c>
      <c r="AR226" s="3" t="s">
        <v>1378</v>
      </c>
      <c r="AS226" s="3">
        <v>5.3</v>
      </c>
      <c r="AT226" s="3">
        <v>700.7</v>
      </c>
      <c r="AU226" s="3">
        <v>706</v>
      </c>
      <c r="AV226" s="3" t="s">
        <v>765</v>
      </c>
      <c r="AW226" s="3" t="s">
        <v>1379</v>
      </c>
      <c r="AX226" s="3">
        <v>7.3</v>
      </c>
      <c r="AY226" s="3">
        <v>700.7</v>
      </c>
      <c r="AZ226" s="3">
        <v>708</v>
      </c>
      <c r="BA226" s="3" t="s">
        <v>765</v>
      </c>
      <c r="BB226" s="3">
        <v>0</v>
      </c>
      <c r="BC226" s="3">
        <v>0</v>
      </c>
      <c r="BD226" s="7">
        <v>40274</v>
      </c>
      <c r="BE226" s="18">
        <f>(F226-AD226)/365.25</f>
        <v>11.12845083276294</v>
      </c>
      <c r="BF226" s="3" t="s">
        <v>767</v>
      </c>
      <c r="BG226" s="7">
        <v>44243</v>
      </c>
      <c r="BH226" s="3">
        <v>94.276012518779623</v>
      </c>
      <c r="BI226" t="str">
        <f>VLOOKUP($A226,'[1]SW_Pipes 1222_soil.shp'!$AE$2:$AR$1223,10,FALSE)</f>
        <v>113658</v>
      </c>
      <c r="BJ226" t="str">
        <f>VLOOKUP($A226,'[1]SW_Pipes 1222_soil.shp'!$AE$2:$AR$1223,11,FALSE)</f>
        <v>CeB2</v>
      </c>
      <c r="BK226" t="str">
        <f>VLOOKUP($A226,'[1]SW_Pipes 1222_soil.shp'!$AE$2:$AR$1223,12,FALSE)</f>
        <v>Cecil sandy clay loam, 2 to 8 percent slopes, eroded</v>
      </c>
      <c r="BL226" t="str">
        <f>VLOOKUP($A226,'[1]SW_Pipes 1222_soil.shp'!$AE$2:$AR$1223,13,FALSE)</f>
        <v>B</v>
      </c>
      <c r="BM226">
        <f>VLOOKUP($A226,'[1]SW_Pipes 1222_soil.shp'!$AE$2:$AR$1223,14,FALSE)</f>
        <v>1</v>
      </c>
      <c r="BN226">
        <f>VLOOKUP(A226,[2]SW_Pipes1222_prec!$AE$2:$AO$1223, 11, FALSE)</f>
        <v>3.7869999999999999</v>
      </c>
    </row>
    <row r="227" spans="1:66" x14ac:dyDescent="0.25">
      <c r="A227" s="2">
        <v>59033</v>
      </c>
      <c r="B227" s="2">
        <v>22900</v>
      </c>
      <c r="C227" s="2" t="s">
        <v>141</v>
      </c>
      <c r="D227" s="2" t="s">
        <v>21</v>
      </c>
      <c r="E227" s="2" t="s">
        <v>29</v>
      </c>
      <c r="F227" s="6">
        <f>VLOOKUP(A227&amp;B227,'input_raw cmsws'!$C$2:$D$1602,2,FALSE)</f>
        <v>44340.666666666664</v>
      </c>
      <c r="G227" s="2">
        <v>5</v>
      </c>
      <c r="H227" s="2" t="s">
        <v>23</v>
      </c>
      <c r="I227" s="2">
        <f>VLOOKUP(H227,'scoring schema'!$D$4:$E$9,2,FALSE)</f>
        <v>0</v>
      </c>
      <c r="J227" s="2" t="s">
        <v>22</v>
      </c>
      <c r="K227" s="2" t="s">
        <v>22</v>
      </c>
      <c r="L227" s="2"/>
      <c r="M227" s="2">
        <f>VLOOKUP(L227,'scoring schema 2'!$E$18:$F$29,2,FALSE)</f>
        <v>0</v>
      </c>
      <c r="N227" s="2" t="s">
        <v>33</v>
      </c>
      <c r="O227" s="2">
        <f>VLOOKUP(N227,'scoring schema 2'!$E$8:$F$13,2, FALSE)</f>
        <v>0</v>
      </c>
      <c r="P227" s="2">
        <v>10</v>
      </c>
      <c r="Q227" s="2">
        <v>0</v>
      </c>
      <c r="R227" s="2">
        <v>2.9</v>
      </c>
      <c r="S227" s="2">
        <v>0</v>
      </c>
      <c r="T227" s="2">
        <v>1</v>
      </c>
      <c r="U227" s="2">
        <v>10</v>
      </c>
      <c r="V227" s="2">
        <v>1.4000000000000001</v>
      </c>
      <c r="W227" s="2">
        <v>3.8000000000000003</v>
      </c>
      <c r="X227" s="2">
        <v>5.3200000000000012</v>
      </c>
      <c r="Y227" s="2">
        <v>0.84000000000000008</v>
      </c>
      <c r="Z227" s="2">
        <v>3.4400000000000004</v>
      </c>
      <c r="AA227" s="2">
        <v>2.8896000000000006</v>
      </c>
      <c r="AB227" s="2">
        <v>7591133</v>
      </c>
      <c r="AC227" s="2" t="s">
        <v>1072</v>
      </c>
      <c r="AD227" s="6">
        <v>39948</v>
      </c>
      <c r="AE227" s="2" t="s">
        <v>760</v>
      </c>
      <c r="AF227" s="2" t="s">
        <v>761</v>
      </c>
      <c r="AG227" s="2" t="s">
        <v>762</v>
      </c>
      <c r="AH227" s="2" t="s">
        <v>768</v>
      </c>
      <c r="AI227" s="2">
        <v>2.5</v>
      </c>
      <c r="AJ227" s="2">
        <v>0</v>
      </c>
      <c r="AK227" s="2">
        <v>0</v>
      </c>
      <c r="AL227" s="2">
        <v>0</v>
      </c>
      <c r="AM227" s="2">
        <v>30</v>
      </c>
      <c r="AN227" s="2">
        <v>0</v>
      </c>
      <c r="AO227" s="2" t="s">
        <v>762</v>
      </c>
      <c r="AP227" s="2" t="s">
        <v>763</v>
      </c>
      <c r="AQ227" s="2" t="s">
        <v>769</v>
      </c>
      <c r="AR227" s="2" t="s">
        <v>1073</v>
      </c>
      <c r="AS227" s="2">
        <v>6.75</v>
      </c>
      <c r="AT227" s="2">
        <v>673.88</v>
      </c>
      <c r="AU227" s="2">
        <v>680.63</v>
      </c>
      <c r="AV227" s="2" t="s">
        <v>772</v>
      </c>
      <c r="AW227" s="2" t="s">
        <v>1074</v>
      </c>
      <c r="AX227" s="2">
        <v>3.29</v>
      </c>
      <c r="AY227" s="2">
        <v>673.29</v>
      </c>
      <c r="AZ227" s="2">
        <v>676.58</v>
      </c>
      <c r="BA227" s="2" t="s">
        <v>772</v>
      </c>
      <c r="BB227" s="2">
        <v>0.5</v>
      </c>
      <c r="BC227" s="2">
        <v>0</v>
      </c>
      <c r="BD227" s="6">
        <v>42599</v>
      </c>
      <c r="BE227" s="18">
        <f>(F227-AD227)/365.25</f>
        <v>12.026465890942271</v>
      </c>
      <c r="BF227" s="2" t="s">
        <v>767</v>
      </c>
      <c r="BG227" s="6">
        <v>44243</v>
      </c>
      <c r="BH227" s="2">
        <v>120.8521813127642</v>
      </c>
      <c r="BI227" t="str">
        <f>VLOOKUP($A227,'[1]SW_Pipes 1222_soil.shp'!$AE$2:$AR$1223,10,FALSE)</f>
        <v>113677</v>
      </c>
      <c r="BJ227" t="str">
        <f>VLOOKUP($A227,'[1]SW_Pipes 1222_soil.shp'!$AE$2:$AR$1223,11,FALSE)</f>
        <v>MO</v>
      </c>
      <c r="BK227" t="str">
        <f>VLOOKUP($A227,'[1]SW_Pipes 1222_soil.shp'!$AE$2:$AR$1223,12,FALSE)</f>
        <v>Monacan loam</v>
      </c>
      <c r="BL227" t="str">
        <f>VLOOKUP($A227,'[1]SW_Pipes 1222_soil.shp'!$AE$2:$AR$1223,13,FALSE)</f>
        <v>C</v>
      </c>
      <c r="BM227">
        <f>VLOOKUP($A227,'[1]SW_Pipes 1222_soil.shp'!$AE$2:$AR$1223,14,FALSE)</f>
        <v>2</v>
      </c>
      <c r="BN227">
        <f>VLOOKUP(A227,[2]SW_Pipes1222_prec!$AE$2:$AO$1223, 11, FALSE)</f>
        <v>3.8069999999999999</v>
      </c>
    </row>
    <row r="228" spans="1:66" x14ac:dyDescent="0.25">
      <c r="A228" s="8">
        <v>60659</v>
      </c>
      <c r="B228" s="8">
        <v>11031</v>
      </c>
      <c r="C228" s="8" t="s">
        <v>706</v>
      </c>
      <c r="D228" s="8" t="s">
        <v>21</v>
      </c>
      <c r="E228" s="8" t="s">
        <v>29</v>
      </c>
      <c r="F228" s="6">
        <f>VLOOKUP(A228&amp;B228,'input_raw cmsws'!$C$2:$D$1602,2,FALSE)</f>
        <v>43467.666666666664</v>
      </c>
      <c r="G228" s="8">
        <v>8.85</v>
      </c>
      <c r="H228" s="8" t="s">
        <v>23</v>
      </c>
      <c r="I228" s="2">
        <f>VLOOKUP(H228,'scoring schema'!$D$4:$E$9,2,FALSE)</f>
        <v>0</v>
      </c>
      <c r="J228" s="8" t="s">
        <v>22</v>
      </c>
      <c r="K228" s="8" t="s">
        <v>22</v>
      </c>
      <c r="L228" s="8" t="s">
        <v>115</v>
      </c>
      <c r="M228" s="2">
        <f>VLOOKUP(L228,'scoring schema 2'!$E$18:$F$29,2,FALSE)</f>
        <v>8</v>
      </c>
      <c r="N228" s="8" t="s">
        <v>705</v>
      </c>
      <c r="O228" s="2">
        <f>VLOOKUP(N228,'scoring schema 2'!$E$8:$F$13,2, FALSE)</f>
        <v>10</v>
      </c>
      <c r="P228" s="8">
        <v>10</v>
      </c>
      <c r="Q228" s="8">
        <v>6.5</v>
      </c>
      <c r="R228" s="8">
        <v>8.1</v>
      </c>
      <c r="S228" s="8">
        <v>52.65</v>
      </c>
      <c r="T228" s="8">
        <v>1</v>
      </c>
      <c r="U228" s="8">
        <v>10</v>
      </c>
      <c r="V228" s="8">
        <v>6.8000000000000007</v>
      </c>
      <c r="W228" s="8">
        <v>8.1</v>
      </c>
      <c r="X228" s="8">
        <v>55.080000000000005</v>
      </c>
      <c r="Y228" s="8">
        <v>6.68</v>
      </c>
      <c r="Z228" s="8">
        <v>8.1</v>
      </c>
      <c r="AA228" s="8">
        <v>54.107999999999997</v>
      </c>
      <c r="AB228" s="8">
        <v>7689933</v>
      </c>
      <c r="AC228" s="8" t="s">
        <v>4060</v>
      </c>
      <c r="AD228" s="6">
        <v>39949</v>
      </c>
      <c r="AE228" s="8" t="s">
        <v>760</v>
      </c>
      <c r="AF228" s="8" t="s">
        <v>761</v>
      </c>
      <c r="AG228" s="8" t="s">
        <v>762</v>
      </c>
      <c r="AH228" s="8" t="s">
        <v>768</v>
      </c>
      <c r="AI228" s="8">
        <v>0</v>
      </c>
      <c r="AJ228" s="8">
        <v>8</v>
      </c>
      <c r="AK228" s="8">
        <v>0</v>
      </c>
      <c r="AL228" s="8">
        <v>0</v>
      </c>
      <c r="AM228" s="8">
        <v>96</v>
      </c>
      <c r="AN228" s="8">
        <v>0</v>
      </c>
      <c r="AO228" s="8" t="s">
        <v>762</v>
      </c>
      <c r="AP228" s="8" t="s">
        <v>778</v>
      </c>
      <c r="AQ228" s="8" t="s">
        <v>781</v>
      </c>
      <c r="AR228" s="8" t="s">
        <v>4061</v>
      </c>
      <c r="AS228" s="8">
        <v>9</v>
      </c>
      <c r="AT228" s="8">
        <v>0</v>
      </c>
      <c r="AU228" s="8">
        <v>0</v>
      </c>
      <c r="AV228" s="8" t="s">
        <v>765</v>
      </c>
      <c r="AW228" s="8" t="s">
        <v>4062</v>
      </c>
      <c r="AX228" s="8">
        <v>8.6999999999999993</v>
      </c>
      <c r="AY228" s="8">
        <v>0</v>
      </c>
      <c r="AZ228" s="8">
        <v>0</v>
      </c>
      <c r="BA228" s="8" t="s">
        <v>765</v>
      </c>
      <c r="BB228" s="8">
        <v>0</v>
      </c>
      <c r="BC228" s="8">
        <v>0</v>
      </c>
      <c r="BD228" s="10">
        <v>40203</v>
      </c>
      <c r="BE228" s="18">
        <f>(F228-AD228)/365.25</f>
        <v>9.6335843029888135</v>
      </c>
      <c r="BF228" s="8" t="s">
        <v>767</v>
      </c>
      <c r="BG228" s="10">
        <v>44243</v>
      </c>
      <c r="BH228" s="8">
        <v>41.617733356725147</v>
      </c>
      <c r="BI228" t="str">
        <f>VLOOKUP($A228,'[1]SW_Pipes 1222_soil.shp'!$AE$2:$AR$1223,10,FALSE)</f>
        <v>113677</v>
      </c>
      <c r="BJ228" t="str">
        <f>VLOOKUP($A228,'[1]SW_Pipes 1222_soil.shp'!$AE$2:$AR$1223,11,FALSE)</f>
        <v>MO</v>
      </c>
      <c r="BK228" t="str">
        <f>VLOOKUP($A228,'[1]SW_Pipes 1222_soil.shp'!$AE$2:$AR$1223,12,FALSE)</f>
        <v>Monacan loam</v>
      </c>
      <c r="BL228" t="str">
        <f>VLOOKUP($A228,'[1]SW_Pipes 1222_soil.shp'!$AE$2:$AR$1223,13,FALSE)</f>
        <v>C</v>
      </c>
      <c r="BM228">
        <f>VLOOKUP($A228,'[1]SW_Pipes 1222_soil.shp'!$AE$2:$AR$1223,14,FALSE)</f>
        <v>2</v>
      </c>
      <c r="BN228">
        <f>VLOOKUP(A228,[2]SW_Pipes1222_prec!$AE$2:$AO$1223, 11, FALSE)</f>
        <v>3.8490000000000002</v>
      </c>
    </row>
    <row r="229" spans="1:66" x14ac:dyDescent="0.25">
      <c r="A229" s="2">
        <v>61183</v>
      </c>
      <c r="B229" s="2">
        <v>13365</v>
      </c>
      <c r="C229" s="2" t="s">
        <v>228</v>
      </c>
      <c r="D229" s="2" t="s">
        <v>21</v>
      </c>
      <c r="E229" s="2" t="s">
        <v>29</v>
      </c>
      <c r="F229" s="6">
        <f>VLOOKUP(A229&amp;B229,'input_raw cmsws'!$C$2:$D$1602,2,FALSE)</f>
        <v>43917.666666666664</v>
      </c>
      <c r="G229" s="2">
        <v>3</v>
      </c>
      <c r="H229" s="2" t="s">
        <v>68</v>
      </c>
      <c r="I229" s="2">
        <f>VLOOKUP(H229,'scoring schema'!$D$4:$E$9,2,FALSE)</f>
        <v>0</v>
      </c>
      <c r="J229" s="2" t="s">
        <v>22</v>
      </c>
      <c r="K229" s="2" t="s">
        <v>22</v>
      </c>
      <c r="L229" s="2" t="s">
        <v>30</v>
      </c>
      <c r="M229" s="2">
        <f>VLOOKUP(L229,'scoring schema 2'!$E$18:$F$29,2,FALSE)</f>
        <v>6</v>
      </c>
      <c r="N229" s="2" t="s">
        <v>35</v>
      </c>
      <c r="O229" s="2">
        <f>VLOOKUP(N229,'scoring schema 2'!$E$8:$F$13,2, FALSE)</f>
        <v>2</v>
      </c>
      <c r="P229" s="2">
        <v>5</v>
      </c>
      <c r="Q229" s="2">
        <v>1.3</v>
      </c>
      <c r="R229" s="2">
        <v>4.25</v>
      </c>
      <c r="S229" s="2">
        <v>5.5250000000000004</v>
      </c>
      <c r="T229" s="2">
        <v>1</v>
      </c>
      <c r="U229" s="2">
        <v>5</v>
      </c>
      <c r="V229" s="2">
        <v>4.5999999999999996</v>
      </c>
      <c r="W229" s="2">
        <v>2.4500000000000002</v>
      </c>
      <c r="X229" s="2">
        <v>11.27</v>
      </c>
      <c r="Y229" s="2">
        <v>3.28</v>
      </c>
      <c r="Z229" s="2">
        <v>3.17</v>
      </c>
      <c r="AA229" s="2">
        <v>10.397599999999999</v>
      </c>
      <c r="AB229" s="2">
        <v>7612690</v>
      </c>
      <c r="AC229" s="2" t="s">
        <v>2359</v>
      </c>
      <c r="AD229" s="6">
        <v>39950</v>
      </c>
      <c r="AE229" s="2" t="s">
        <v>760</v>
      </c>
      <c r="AF229" s="2" t="s">
        <v>761</v>
      </c>
      <c r="AG229" s="2" t="s">
        <v>762</v>
      </c>
      <c r="AH229" s="2" t="s">
        <v>768</v>
      </c>
      <c r="AI229" s="2">
        <v>1.25</v>
      </c>
      <c r="AJ229" s="2">
        <v>0</v>
      </c>
      <c r="AK229" s="2">
        <v>0</v>
      </c>
      <c r="AL229" s="2">
        <v>0</v>
      </c>
      <c r="AM229" s="2">
        <v>15</v>
      </c>
      <c r="AN229" s="2">
        <v>0</v>
      </c>
      <c r="AO229" s="2" t="s">
        <v>762</v>
      </c>
      <c r="AP229" s="2" t="s">
        <v>763</v>
      </c>
      <c r="AQ229" s="2" t="s">
        <v>769</v>
      </c>
      <c r="AR229" s="2" t="s">
        <v>2360</v>
      </c>
      <c r="AS229" s="2">
        <v>3.3</v>
      </c>
      <c r="AT229" s="2">
        <v>538.70000000000005</v>
      </c>
      <c r="AU229" s="2">
        <v>542</v>
      </c>
      <c r="AV229" s="2" t="s">
        <v>765</v>
      </c>
      <c r="AW229" s="2" t="s">
        <v>2361</v>
      </c>
      <c r="AX229" s="2">
        <v>0</v>
      </c>
      <c r="AY229" s="2">
        <v>0</v>
      </c>
      <c r="AZ229" s="2">
        <v>529</v>
      </c>
      <c r="BA229" s="2" t="s">
        <v>772</v>
      </c>
      <c r="BB229" s="2">
        <v>0</v>
      </c>
      <c r="BC229" s="2">
        <v>0</v>
      </c>
      <c r="BD229" s="6">
        <v>30132</v>
      </c>
      <c r="BE229" s="18">
        <f t="shared" ref="BE229:BE247" si="10">(F229-BD229)/365.25</f>
        <v>37.743098334474098</v>
      </c>
      <c r="BF229" s="2" t="s">
        <v>767</v>
      </c>
      <c r="BG229" s="6">
        <v>44243</v>
      </c>
      <c r="BH229" s="2">
        <v>228.07893813498191</v>
      </c>
      <c r="BI229" t="str">
        <f>VLOOKUP($A229,'[1]SW_Pipes 1222_soil.shp'!$AE$2:$AR$1223,10,FALSE)</f>
        <v>113693</v>
      </c>
      <c r="BJ229" t="str">
        <f>VLOOKUP($A229,'[1]SW_Pipes 1222_soil.shp'!$AE$2:$AR$1223,11,FALSE)</f>
        <v>WkD</v>
      </c>
      <c r="BK229" t="str">
        <f>VLOOKUP($A229,'[1]SW_Pipes 1222_soil.shp'!$AE$2:$AR$1223,12,FALSE)</f>
        <v>Wilkes loam, 8 to 15 percent slopes</v>
      </c>
      <c r="BL229" t="str">
        <f>VLOOKUP($A229,'[1]SW_Pipes 1222_soil.shp'!$AE$2:$AR$1223,13,FALSE)</f>
        <v>D</v>
      </c>
      <c r="BM229">
        <f>VLOOKUP($A229,'[1]SW_Pipes 1222_soil.shp'!$AE$2:$AR$1223,14,FALSE)</f>
        <v>4</v>
      </c>
      <c r="BN229">
        <f>VLOOKUP(A229,[2]SW_Pipes1222_prec!$AE$2:$AO$1223, 11, FALSE)</f>
        <v>3.7189999999999999</v>
      </c>
    </row>
    <row r="230" spans="1:66" x14ac:dyDescent="0.25">
      <c r="A230" s="2">
        <v>61408</v>
      </c>
      <c r="B230" s="2">
        <v>11004</v>
      </c>
      <c r="C230" s="2" t="s">
        <v>314</v>
      </c>
      <c r="D230" s="2" t="s">
        <v>21</v>
      </c>
      <c r="E230" s="2" t="s">
        <v>29</v>
      </c>
      <c r="F230" s="6">
        <f>VLOOKUP(A230&amp;B230,'input_raw cmsws'!$C$2:$D$1602,2,FALSE)</f>
        <v>43955.666666666664</v>
      </c>
      <c r="G230" s="2">
        <v>9.5</v>
      </c>
      <c r="H230" s="2" t="s">
        <v>23</v>
      </c>
      <c r="I230" s="2">
        <f>VLOOKUP(H230,'scoring schema'!$D$4:$E$9,2,FALSE)</f>
        <v>0</v>
      </c>
      <c r="J230" s="2" t="s">
        <v>22</v>
      </c>
      <c r="K230" s="2" t="s">
        <v>22</v>
      </c>
      <c r="L230" s="2" t="s">
        <v>30</v>
      </c>
      <c r="M230" s="2">
        <f>VLOOKUP(L230,'scoring schema 2'!$E$18:$F$29,2,FALSE)</f>
        <v>6</v>
      </c>
      <c r="N230" s="2" t="s">
        <v>33</v>
      </c>
      <c r="O230" s="2">
        <f>VLOOKUP(N230,'scoring schema 2'!$E$8:$F$13,2, FALSE)</f>
        <v>0</v>
      </c>
      <c r="P230" s="2">
        <v>10</v>
      </c>
      <c r="Q230" s="2">
        <v>0</v>
      </c>
      <c r="R230" s="2">
        <v>6.6000000000000005</v>
      </c>
      <c r="S230" s="2">
        <v>0</v>
      </c>
      <c r="T230" s="2">
        <v>1</v>
      </c>
      <c r="U230" s="2">
        <v>10</v>
      </c>
      <c r="V230" s="2">
        <v>7</v>
      </c>
      <c r="W230" s="2">
        <v>6.6000000000000005</v>
      </c>
      <c r="X230" s="2">
        <v>46.2</v>
      </c>
      <c r="Y230" s="2">
        <v>4.2</v>
      </c>
      <c r="Z230" s="2">
        <v>6.6000000000000005</v>
      </c>
      <c r="AA230" s="2">
        <v>27.720000000000002</v>
      </c>
      <c r="AB230" s="2">
        <v>7671497</v>
      </c>
      <c r="AC230" s="2" t="s">
        <v>3745</v>
      </c>
      <c r="AD230" s="6">
        <v>39951</v>
      </c>
      <c r="AE230" s="2" t="s">
        <v>760</v>
      </c>
      <c r="AF230" s="2" t="s">
        <v>761</v>
      </c>
      <c r="AG230" s="2" t="s">
        <v>762</v>
      </c>
      <c r="AH230" s="2" t="s">
        <v>768</v>
      </c>
      <c r="AI230" s="2">
        <v>4.5</v>
      </c>
      <c r="AJ230" s="2">
        <v>0</v>
      </c>
      <c r="AK230" s="2">
        <v>0</v>
      </c>
      <c r="AL230" s="2">
        <v>0</v>
      </c>
      <c r="AM230" s="2">
        <v>54</v>
      </c>
      <c r="AN230" s="2">
        <v>0</v>
      </c>
      <c r="AO230" s="2" t="s">
        <v>762</v>
      </c>
      <c r="AP230" s="2" t="s">
        <v>763</v>
      </c>
      <c r="AQ230" s="2" t="s">
        <v>769</v>
      </c>
      <c r="AR230" s="2" t="s">
        <v>3743</v>
      </c>
      <c r="AS230" s="2">
        <v>0</v>
      </c>
      <c r="AT230" s="2">
        <v>755.1</v>
      </c>
      <c r="AU230" s="2">
        <v>755.1</v>
      </c>
      <c r="AV230" s="2" t="s">
        <v>765</v>
      </c>
      <c r="AW230" s="2" t="s">
        <v>3744</v>
      </c>
      <c r="AX230" s="2">
        <v>0</v>
      </c>
      <c r="AY230" s="2">
        <v>755</v>
      </c>
      <c r="AZ230" s="2">
        <v>755</v>
      </c>
      <c r="BA230" s="2" t="s">
        <v>765</v>
      </c>
      <c r="BB230" s="2">
        <v>0</v>
      </c>
      <c r="BC230" s="2">
        <v>0</v>
      </c>
      <c r="BD230" s="6">
        <v>36693</v>
      </c>
      <c r="BE230" s="18">
        <f t="shared" si="10"/>
        <v>19.884097650011402</v>
      </c>
      <c r="BF230" s="2" t="s">
        <v>767</v>
      </c>
      <c r="BG230" s="6">
        <v>43185</v>
      </c>
      <c r="BH230" s="2">
        <v>64.573074273061664</v>
      </c>
      <c r="BI230" t="str">
        <f>VLOOKUP($A230,'[1]SW_Pipes 1222_soil.shp'!$AE$2:$AR$1223,10,FALSE)</f>
        <v>113665</v>
      </c>
      <c r="BJ230" t="str">
        <f>VLOOKUP($A230,'[1]SW_Pipes 1222_soil.shp'!$AE$2:$AR$1223,11,FALSE)</f>
        <v>EnB</v>
      </c>
      <c r="BK230" t="str">
        <f>VLOOKUP($A230,'[1]SW_Pipes 1222_soil.shp'!$AE$2:$AR$1223,12,FALSE)</f>
        <v>Enon sandy loam, 2 to 8 percent slopes</v>
      </c>
      <c r="BL230" t="str">
        <f>VLOOKUP($A230,'[1]SW_Pipes 1222_soil.shp'!$AE$2:$AR$1223,13,FALSE)</f>
        <v>C</v>
      </c>
      <c r="BM230">
        <f>VLOOKUP($A230,'[1]SW_Pipes 1222_soil.shp'!$AE$2:$AR$1223,14,FALSE)</f>
        <v>2</v>
      </c>
      <c r="BN230">
        <f>VLOOKUP(A230,[2]SW_Pipes1222_prec!$AE$2:$AO$1223, 11, FALSE)</f>
        <v>3.8159999999999998</v>
      </c>
    </row>
    <row r="231" spans="1:66" x14ac:dyDescent="0.25">
      <c r="A231" s="3">
        <v>61423</v>
      </c>
      <c r="B231" s="3">
        <v>11004</v>
      </c>
      <c r="C231" s="3" t="s">
        <v>314</v>
      </c>
      <c r="D231" s="3" t="s">
        <v>21</v>
      </c>
      <c r="E231" s="3" t="s">
        <v>29</v>
      </c>
      <c r="F231" s="6">
        <f>VLOOKUP(A231&amp;B231,'input_raw cmsws'!$C$2:$D$1602,2,FALSE)</f>
        <v>43955.666666666664</v>
      </c>
      <c r="G231" s="3">
        <v>9.5</v>
      </c>
      <c r="H231" s="3" t="s">
        <v>23</v>
      </c>
      <c r="I231" s="2">
        <f>VLOOKUP(H231,'scoring schema'!$D$4:$E$9,2,FALSE)</f>
        <v>0</v>
      </c>
      <c r="J231" s="3" t="s">
        <v>22</v>
      </c>
      <c r="K231" s="3" t="s">
        <v>22</v>
      </c>
      <c r="L231" s="3" t="s">
        <v>30</v>
      </c>
      <c r="M231" s="2">
        <f>VLOOKUP(L231,'scoring schema 2'!$E$18:$F$29,2,FALSE)</f>
        <v>6</v>
      </c>
      <c r="N231" s="3" t="s">
        <v>33</v>
      </c>
      <c r="O231" s="2">
        <f>VLOOKUP(N231,'scoring schema 2'!$E$8:$F$13,2, FALSE)</f>
        <v>0</v>
      </c>
      <c r="P231" s="3">
        <v>10</v>
      </c>
      <c r="Q231" s="3">
        <v>0</v>
      </c>
      <c r="R231" s="3">
        <v>6.6000000000000005</v>
      </c>
      <c r="S231" s="3">
        <v>0</v>
      </c>
      <c r="T231" s="3">
        <v>1</v>
      </c>
      <c r="U231" s="3">
        <v>10</v>
      </c>
      <c r="V231" s="3">
        <v>7</v>
      </c>
      <c r="W231" s="3">
        <v>6.6000000000000005</v>
      </c>
      <c r="X231" s="3">
        <v>46.2</v>
      </c>
      <c r="Y231" s="3">
        <v>4.2</v>
      </c>
      <c r="Z231" s="3">
        <v>6.6000000000000005</v>
      </c>
      <c r="AA231" s="3">
        <v>27.720000000000002</v>
      </c>
      <c r="AB231" s="3">
        <v>7656103</v>
      </c>
      <c r="AC231" s="3" t="s">
        <v>3742</v>
      </c>
      <c r="AD231" s="6">
        <v>39952</v>
      </c>
      <c r="AE231" s="3" t="s">
        <v>760</v>
      </c>
      <c r="AF231" s="3" t="s">
        <v>761</v>
      </c>
      <c r="AG231" s="3" t="s">
        <v>762</v>
      </c>
      <c r="AH231" s="3" t="s">
        <v>768</v>
      </c>
      <c r="AI231" s="3">
        <v>4.5</v>
      </c>
      <c r="AJ231" s="3">
        <v>0</v>
      </c>
      <c r="AK231" s="3">
        <v>0</v>
      </c>
      <c r="AL231" s="3">
        <v>0</v>
      </c>
      <c r="AM231" s="3">
        <v>54</v>
      </c>
      <c r="AN231" s="3">
        <v>0</v>
      </c>
      <c r="AO231" s="3" t="s">
        <v>762</v>
      </c>
      <c r="AP231" s="3" t="s">
        <v>763</v>
      </c>
      <c r="AQ231" s="3" t="s">
        <v>769</v>
      </c>
      <c r="AR231" s="3" t="s">
        <v>3743</v>
      </c>
      <c r="AS231" s="3">
        <v>0</v>
      </c>
      <c r="AT231" s="3">
        <v>755.1</v>
      </c>
      <c r="AU231" s="3">
        <v>755.1</v>
      </c>
      <c r="AV231" s="3" t="s">
        <v>765</v>
      </c>
      <c r="AW231" s="3" t="s">
        <v>3744</v>
      </c>
      <c r="AX231" s="3">
        <v>0</v>
      </c>
      <c r="AY231" s="3">
        <v>755</v>
      </c>
      <c r="AZ231" s="3">
        <v>755</v>
      </c>
      <c r="BA231" s="3" t="s">
        <v>765</v>
      </c>
      <c r="BB231" s="3">
        <v>0</v>
      </c>
      <c r="BC231" s="3">
        <v>0</v>
      </c>
      <c r="BD231" s="7">
        <v>36693</v>
      </c>
      <c r="BE231" s="18">
        <f t="shared" si="10"/>
        <v>19.884097650011402</v>
      </c>
      <c r="BF231" s="3" t="s">
        <v>767</v>
      </c>
      <c r="BG231" s="7">
        <v>43185</v>
      </c>
      <c r="BH231" s="3">
        <v>69.073150509171228</v>
      </c>
      <c r="BI231" t="str">
        <f>VLOOKUP($A231,'[1]SW_Pipes 1222_soil.shp'!$AE$2:$AR$1223,10,FALSE)</f>
        <v>113665</v>
      </c>
      <c r="BJ231" t="str">
        <f>VLOOKUP($A231,'[1]SW_Pipes 1222_soil.shp'!$AE$2:$AR$1223,11,FALSE)</f>
        <v>EnB</v>
      </c>
      <c r="BK231" t="str">
        <f>VLOOKUP($A231,'[1]SW_Pipes 1222_soil.shp'!$AE$2:$AR$1223,12,FALSE)</f>
        <v>Enon sandy loam, 2 to 8 percent slopes</v>
      </c>
      <c r="BL231" t="str">
        <f>VLOOKUP($A231,'[1]SW_Pipes 1222_soil.shp'!$AE$2:$AR$1223,13,FALSE)</f>
        <v>C</v>
      </c>
      <c r="BM231">
        <f>VLOOKUP($A231,'[1]SW_Pipes 1222_soil.shp'!$AE$2:$AR$1223,14,FALSE)</f>
        <v>2</v>
      </c>
      <c r="BN231">
        <f>VLOOKUP(A231,[2]SW_Pipes1222_prec!$AE$2:$AO$1223, 11, FALSE)</f>
        <v>3.8159999999999998</v>
      </c>
    </row>
    <row r="232" spans="1:66" x14ac:dyDescent="0.25">
      <c r="A232" s="3">
        <v>61554</v>
      </c>
      <c r="B232" s="3">
        <v>20851</v>
      </c>
      <c r="C232" s="3" t="s">
        <v>527</v>
      </c>
      <c r="D232" s="3" t="s">
        <v>21</v>
      </c>
      <c r="E232" s="3" t="s">
        <v>29</v>
      </c>
      <c r="F232" s="6">
        <f>VLOOKUP(A232&amp;B232,'input_raw cmsws'!$C$2:$D$1602,2,FALSE)</f>
        <v>44169.666666666664</v>
      </c>
      <c r="G232" s="3">
        <v>3.4</v>
      </c>
      <c r="H232" s="3" t="s">
        <v>23</v>
      </c>
      <c r="I232" s="2">
        <f>VLOOKUP(H232,'scoring schema'!$D$4:$E$9,2,FALSE)</f>
        <v>0</v>
      </c>
      <c r="J232" s="3" t="s">
        <v>22</v>
      </c>
      <c r="K232" s="3" t="s">
        <v>22</v>
      </c>
      <c r="L232" s="3" t="s">
        <v>30</v>
      </c>
      <c r="M232" s="2">
        <f>VLOOKUP(L232,'scoring schema 2'!$E$18:$F$29,2,FALSE)</f>
        <v>6</v>
      </c>
      <c r="N232" s="3" t="s">
        <v>33</v>
      </c>
      <c r="O232" s="2">
        <f>VLOOKUP(N232,'scoring schema 2'!$E$8:$F$13,2, FALSE)</f>
        <v>0</v>
      </c>
      <c r="P232" s="3">
        <v>10</v>
      </c>
      <c r="Q232" s="3">
        <v>0</v>
      </c>
      <c r="R232" s="3">
        <v>5.6</v>
      </c>
      <c r="S232" s="3">
        <v>0</v>
      </c>
      <c r="T232" s="3">
        <v>1</v>
      </c>
      <c r="U232" s="3">
        <v>10</v>
      </c>
      <c r="V232" s="3">
        <v>3.8000000000000003</v>
      </c>
      <c r="W232" s="3">
        <v>5.6</v>
      </c>
      <c r="X232" s="3">
        <v>21.28</v>
      </c>
      <c r="Y232" s="3">
        <v>2.2800000000000002</v>
      </c>
      <c r="Z232" s="3">
        <v>5.6</v>
      </c>
      <c r="AA232" s="3">
        <v>12.768000000000001</v>
      </c>
      <c r="AB232" s="3">
        <v>7682192</v>
      </c>
      <c r="AC232" s="3" t="s">
        <v>2637</v>
      </c>
      <c r="AD232" s="6">
        <v>39953</v>
      </c>
      <c r="AE232" s="3" t="s">
        <v>760</v>
      </c>
      <c r="AF232" s="3" t="s">
        <v>761</v>
      </c>
      <c r="AG232" s="3" t="s">
        <v>762</v>
      </c>
      <c r="AH232" s="3" t="s">
        <v>768</v>
      </c>
      <c r="AI232" s="3">
        <v>2.5</v>
      </c>
      <c r="AJ232" s="3">
        <v>0</v>
      </c>
      <c r="AK232" s="3">
        <v>0</v>
      </c>
      <c r="AL232" s="3">
        <v>0</v>
      </c>
      <c r="AM232" s="3">
        <v>30</v>
      </c>
      <c r="AN232" s="3">
        <v>0</v>
      </c>
      <c r="AO232" s="3" t="s">
        <v>762</v>
      </c>
      <c r="AP232" s="3" t="s">
        <v>763</v>
      </c>
      <c r="AQ232" s="2" t="s">
        <v>769</v>
      </c>
      <c r="AR232" s="3" t="s">
        <v>2638</v>
      </c>
      <c r="AS232" s="3">
        <v>3.4</v>
      </c>
      <c r="AT232" s="3">
        <v>559.6</v>
      </c>
      <c r="AU232" s="3">
        <v>563</v>
      </c>
      <c r="AV232" s="3" t="s">
        <v>765</v>
      </c>
      <c r="AW232" s="3" t="s">
        <v>2639</v>
      </c>
      <c r="AX232" s="3">
        <v>0</v>
      </c>
      <c r="AY232" s="3">
        <v>0</v>
      </c>
      <c r="AZ232" s="3">
        <v>0</v>
      </c>
      <c r="BA232" s="3" t="s">
        <v>765</v>
      </c>
      <c r="BB232" s="3">
        <v>0</v>
      </c>
      <c r="BC232" s="3">
        <v>0</v>
      </c>
      <c r="BD232" s="7">
        <v>30046</v>
      </c>
      <c r="BE232" s="18">
        <f t="shared" si="10"/>
        <v>38.668491900524749</v>
      </c>
      <c r="BF232" s="3" t="s">
        <v>767</v>
      </c>
      <c r="BG232" s="7">
        <v>44243</v>
      </c>
      <c r="BH232" s="3">
        <v>115.2212876053364</v>
      </c>
      <c r="BI232" t="str">
        <f>VLOOKUP($A232,'[1]SW_Pipes 1222_soil.shp'!$AE$2:$AR$1223,10,FALSE)</f>
        <v>113693</v>
      </c>
      <c r="BJ232" t="str">
        <f>VLOOKUP($A232,'[1]SW_Pipes 1222_soil.shp'!$AE$2:$AR$1223,11,FALSE)</f>
        <v>WkD</v>
      </c>
      <c r="BK232" t="str">
        <f>VLOOKUP($A232,'[1]SW_Pipes 1222_soil.shp'!$AE$2:$AR$1223,12,FALSE)</f>
        <v>Wilkes loam, 8 to 15 percent slopes</v>
      </c>
      <c r="BL232" t="str">
        <f>VLOOKUP($A232,'[1]SW_Pipes 1222_soil.shp'!$AE$2:$AR$1223,13,FALSE)</f>
        <v>D</v>
      </c>
      <c r="BM232">
        <f>VLOOKUP($A232,'[1]SW_Pipes 1222_soil.shp'!$AE$2:$AR$1223,14,FALSE)</f>
        <v>4</v>
      </c>
      <c r="BN232">
        <f>VLOOKUP(A232,[2]SW_Pipes1222_prec!$AE$2:$AO$1223, 11, FALSE)</f>
        <v>3.7170000000000001</v>
      </c>
    </row>
    <row r="233" spans="1:66" x14ac:dyDescent="0.25">
      <c r="A233" s="2">
        <v>61555</v>
      </c>
      <c r="B233" s="2">
        <v>20851</v>
      </c>
      <c r="C233" s="2" t="s">
        <v>527</v>
      </c>
      <c r="D233" s="2" t="s">
        <v>21</v>
      </c>
      <c r="E233" s="2" t="s">
        <v>29</v>
      </c>
      <c r="F233" s="6">
        <f>VLOOKUP(A233&amp;B233,'input_raw cmsws'!$C$2:$D$1602,2,FALSE)</f>
        <v>44169.666666666664</v>
      </c>
      <c r="G233" s="2">
        <v>3.5</v>
      </c>
      <c r="H233" s="2" t="s">
        <v>23</v>
      </c>
      <c r="I233" s="2">
        <f>VLOOKUP(H233,'scoring schema'!$D$4:$E$9,2,FALSE)</f>
        <v>0</v>
      </c>
      <c r="J233" s="2" t="s">
        <v>22</v>
      </c>
      <c r="K233" s="2" t="s">
        <v>22</v>
      </c>
      <c r="L233" s="2" t="s">
        <v>30</v>
      </c>
      <c r="M233" s="2">
        <f>VLOOKUP(L233,'scoring schema 2'!$E$18:$F$29,2,FALSE)</f>
        <v>6</v>
      </c>
      <c r="N233" s="2" t="s">
        <v>33</v>
      </c>
      <c r="O233" s="2">
        <f>VLOOKUP(N233,'scoring schema 2'!$E$8:$F$13,2, FALSE)</f>
        <v>0</v>
      </c>
      <c r="P233" s="2">
        <v>5</v>
      </c>
      <c r="Q233" s="2">
        <v>0</v>
      </c>
      <c r="R233" s="2">
        <v>4.8499999999999996</v>
      </c>
      <c r="S233" s="2">
        <v>0</v>
      </c>
      <c r="T233" s="2">
        <v>1</v>
      </c>
      <c r="U233" s="2">
        <v>5</v>
      </c>
      <c r="V233" s="2">
        <v>7.8000000000000007</v>
      </c>
      <c r="W233" s="2">
        <v>2.15</v>
      </c>
      <c r="X233" s="2">
        <v>16.77</v>
      </c>
      <c r="Y233" s="2">
        <v>4.6800000000000006</v>
      </c>
      <c r="Z233" s="2">
        <v>3.2299999999999995</v>
      </c>
      <c r="AA233" s="2">
        <v>15.116400000000001</v>
      </c>
      <c r="AB233" s="2">
        <v>7561707</v>
      </c>
      <c r="AC233" s="2" t="s">
        <v>2942</v>
      </c>
      <c r="AD233" s="6">
        <v>39954</v>
      </c>
      <c r="AE233" s="2" t="s">
        <v>760</v>
      </c>
      <c r="AF233" s="2" t="s">
        <v>761</v>
      </c>
      <c r="AG233" s="2" t="s">
        <v>762</v>
      </c>
      <c r="AH233" s="2" t="s">
        <v>768</v>
      </c>
      <c r="AI233" s="2">
        <v>2.5</v>
      </c>
      <c r="AJ233" s="2">
        <v>0</v>
      </c>
      <c r="AK233" s="2">
        <v>0</v>
      </c>
      <c r="AL233" s="2">
        <v>0</v>
      </c>
      <c r="AM233" s="2">
        <v>18</v>
      </c>
      <c r="AN233" s="2">
        <v>0</v>
      </c>
      <c r="AO233" s="2" t="s">
        <v>762</v>
      </c>
      <c r="AP233" s="2" t="s">
        <v>763</v>
      </c>
      <c r="AQ233" s="2" t="s">
        <v>769</v>
      </c>
      <c r="AR233" s="2" t="s">
        <v>2943</v>
      </c>
      <c r="AS233" s="2">
        <v>3.6</v>
      </c>
      <c r="AT233" s="2">
        <v>560.4</v>
      </c>
      <c r="AU233" s="2">
        <v>564</v>
      </c>
      <c r="AV233" s="2" t="s">
        <v>765</v>
      </c>
      <c r="AW233" s="2" t="s">
        <v>2638</v>
      </c>
      <c r="AX233" s="2">
        <v>3.2</v>
      </c>
      <c r="AY233" s="2">
        <v>559.79999999999995</v>
      </c>
      <c r="AZ233" s="2">
        <v>563</v>
      </c>
      <c r="BA233" s="2" t="s">
        <v>765</v>
      </c>
      <c r="BB233" s="2">
        <v>2.9732410000000001E-2</v>
      </c>
      <c r="BC233" s="2">
        <v>0</v>
      </c>
      <c r="BD233" s="6">
        <v>30046</v>
      </c>
      <c r="BE233" s="18">
        <f t="shared" si="10"/>
        <v>38.668491900524749</v>
      </c>
      <c r="BF233" s="2" t="s">
        <v>767</v>
      </c>
      <c r="BG233" s="6">
        <v>44243</v>
      </c>
      <c r="BH233" s="2">
        <v>20.180001370963069</v>
      </c>
      <c r="BI233" t="str">
        <f>VLOOKUP($A233,'[1]SW_Pipes 1222_soil.shp'!$AE$2:$AR$1223,10,FALSE)</f>
        <v>113693</v>
      </c>
      <c r="BJ233" t="str">
        <f>VLOOKUP($A233,'[1]SW_Pipes 1222_soil.shp'!$AE$2:$AR$1223,11,FALSE)</f>
        <v>WkD</v>
      </c>
      <c r="BK233" t="str">
        <f>VLOOKUP($A233,'[1]SW_Pipes 1222_soil.shp'!$AE$2:$AR$1223,12,FALSE)</f>
        <v>Wilkes loam, 8 to 15 percent slopes</v>
      </c>
      <c r="BL233" t="str">
        <f>VLOOKUP($A233,'[1]SW_Pipes 1222_soil.shp'!$AE$2:$AR$1223,13,FALSE)</f>
        <v>D</v>
      </c>
      <c r="BM233">
        <f>VLOOKUP($A233,'[1]SW_Pipes 1222_soil.shp'!$AE$2:$AR$1223,14,FALSE)</f>
        <v>4</v>
      </c>
      <c r="BN233">
        <f>VLOOKUP(A233,[2]SW_Pipes1222_prec!$AE$2:$AO$1223, 11, FALSE)</f>
        <v>3.7170000000000001</v>
      </c>
    </row>
    <row r="234" spans="1:66" x14ac:dyDescent="0.25">
      <c r="A234" s="3">
        <v>62387</v>
      </c>
      <c r="B234" s="3">
        <v>22011</v>
      </c>
      <c r="C234" s="3" t="s">
        <v>299</v>
      </c>
      <c r="D234" s="3" t="s">
        <v>21</v>
      </c>
      <c r="E234" s="3" t="s">
        <v>29</v>
      </c>
      <c r="F234" s="6">
        <f>VLOOKUP(A234&amp;B234,'input_raw cmsws'!$C$2:$D$1602,2,FALSE)</f>
        <v>44285.708333333336</v>
      </c>
      <c r="G234" s="3">
        <v>2.5</v>
      </c>
      <c r="H234" s="3" t="s">
        <v>32</v>
      </c>
      <c r="I234" s="2">
        <f>VLOOKUP(H234,'scoring schema'!$D$4:$E$9,2,FALSE)</f>
        <v>10</v>
      </c>
      <c r="J234" s="3" t="s">
        <v>22</v>
      </c>
      <c r="K234" s="3" t="s">
        <v>22</v>
      </c>
      <c r="L234" s="3"/>
      <c r="M234" s="2">
        <f>VLOOKUP(L234,'scoring schema 2'!$E$18:$F$29,2,FALSE)</f>
        <v>0</v>
      </c>
      <c r="N234" s="3"/>
      <c r="O234" s="2">
        <f>VLOOKUP(N234,'scoring schema 2'!$E$8:$F$13,2, FALSE)</f>
        <v>2</v>
      </c>
      <c r="P234" s="3">
        <v>5</v>
      </c>
      <c r="Q234" s="3">
        <v>4.8</v>
      </c>
      <c r="R234" s="3">
        <v>1.55</v>
      </c>
      <c r="S234" s="3">
        <v>7.4399999999999995</v>
      </c>
      <c r="T234" s="3">
        <v>1</v>
      </c>
      <c r="U234" s="3">
        <v>5</v>
      </c>
      <c r="V234" s="3">
        <v>7.8000000000000007</v>
      </c>
      <c r="W234" s="3">
        <v>2.4500000000000002</v>
      </c>
      <c r="X234" s="3">
        <v>19.110000000000003</v>
      </c>
      <c r="Y234" s="3">
        <v>6.6000000000000005</v>
      </c>
      <c r="Z234" s="3">
        <v>2.09</v>
      </c>
      <c r="AA234" s="3">
        <v>13.794</v>
      </c>
      <c r="AB234" s="3">
        <v>7557118</v>
      </c>
      <c r="AC234" s="3" t="s">
        <v>2752</v>
      </c>
      <c r="AD234" s="6">
        <v>39955</v>
      </c>
      <c r="AE234" s="3" t="s">
        <v>760</v>
      </c>
      <c r="AF234" s="3" t="s">
        <v>761</v>
      </c>
      <c r="AG234" s="3" t="s">
        <v>762</v>
      </c>
      <c r="AH234" s="3" t="s">
        <v>768</v>
      </c>
      <c r="AI234" s="3">
        <v>1.25</v>
      </c>
      <c r="AJ234" s="3">
        <v>0</v>
      </c>
      <c r="AK234" s="3">
        <v>0</v>
      </c>
      <c r="AL234" s="3">
        <v>0</v>
      </c>
      <c r="AM234" s="3">
        <v>15</v>
      </c>
      <c r="AN234" s="3">
        <v>0</v>
      </c>
      <c r="AO234" s="3" t="s">
        <v>762</v>
      </c>
      <c r="AP234" s="3" t="s">
        <v>763</v>
      </c>
      <c r="AQ234" s="3" t="s">
        <v>769</v>
      </c>
      <c r="AR234" s="3" t="s">
        <v>2753</v>
      </c>
      <c r="AS234" s="3">
        <v>3.8</v>
      </c>
      <c r="AT234" s="3">
        <v>614.6</v>
      </c>
      <c r="AU234" s="3">
        <v>618.4</v>
      </c>
      <c r="AV234" s="3" t="s">
        <v>765</v>
      </c>
      <c r="AW234" s="3" t="s">
        <v>2754</v>
      </c>
      <c r="AX234" s="3">
        <v>0</v>
      </c>
      <c r="AY234" s="3">
        <v>613.4</v>
      </c>
      <c r="AZ234" s="3">
        <v>613.4</v>
      </c>
      <c r="BA234" s="3" t="s">
        <v>765</v>
      </c>
      <c r="BB234" s="3">
        <v>0</v>
      </c>
      <c r="BC234" s="3">
        <v>0</v>
      </c>
      <c r="BD234" s="7">
        <v>37202</v>
      </c>
      <c r="BE234" s="18">
        <f t="shared" si="10"/>
        <v>19.394136436230898</v>
      </c>
      <c r="BF234" s="3" t="s">
        <v>767</v>
      </c>
      <c r="BG234" s="7">
        <v>43185</v>
      </c>
      <c r="BH234" s="3">
        <v>115.36076147488821</v>
      </c>
      <c r="BI234" t="str">
        <f>VLOOKUP($A234,'[1]SW_Pipes 1222_soil.shp'!$AE$2:$AR$1223,10,FALSE)</f>
        <v>113674</v>
      </c>
      <c r="BJ234" t="str">
        <f>VLOOKUP($A234,'[1]SW_Pipes 1222_soil.shp'!$AE$2:$AR$1223,11,FALSE)</f>
        <v>IrB</v>
      </c>
      <c r="BK234" t="str">
        <f>VLOOKUP($A234,'[1]SW_Pipes 1222_soil.shp'!$AE$2:$AR$1223,12,FALSE)</f>
        <v>Iredell fine sandy loam, 1 to 8 percent slopes</v>
      </c>
      <c r="BL234" t="str">
        <f>VLOOKUP($A234,'[1]SW_Pipes 1222_soil.shp'!$AE$2:$AR$1223,13,FALSE)</f>
        <v>C/D</v>
      </c>
      <c r="BM234">
        <f>VLOOKUP($A234,'[1]SW_Pipes 1222_soil.shp'!$AE$2:$AR$1223,14,FALSE)</f>
        <v>3</v>
      </c>
      <c r="BN234">
        <f>VLOOKUP(A234,[2]SW_Pipes1222_prec!$AE$2:$AO$1223, 11, FALSE)</f>
        <v>3.7010000000000001</v>
      </c>
    </row>
    <row r="235" spans="1:66" x14ac:dyDescent="0.25">
      <c r="A235" s="3">
        <v>62651</v>
      </c>
      <c r="B235" s="3">
        <v>22993</v>
      </c>
      <c r="C235" s="3" t="s">
        <v>216</v>
      </c>
      <c r="D235" s="3" t="s">
        <v>21</v>
      </c>
      <c r="E235" s="3" t="s">
        <v>29</v>
      </c>
      <c r="F235" s="6">
        <f>VLOOKUP(A235&amp;B235,'input_raw cmsws'!$C$2:$D$1602,2,FALSE)</f>
        <v>44351.666666666664</v>
      </c>
      <c r="G235" s="3">
        <v>3.5</v>
      </c>
      <c r="H235" s="3"/>
      <c r="I235" s="2">
        <v>0</v>
      </c>
      <c r="J235" s="3" t="s">
        <v>22</v>
      </c>
      <c r="K235" s="3" t="s">
        <v>22</v>
      </c>
      <c r="L235" s="3"/>
      <c r="M235" s="2">
        <f>VLOOKUP(L235,'scoring schema 2'!$E$18:$F$29,2,FALSE)</f>
        <v>0</v>
      </c>
      <c r="N235" s="3" t="s">
        <v>35</v>
      </c>
      <c r="O235" s="2">
        <f>VLOOKUP(N235,'scoring schema 2'!$E$8:$F$13,2, FALSE)</f>
        <v>2</v>
      </c>
      <c r="P235" s="3">
        <v>0</v>
      </c>
      <c r="Q235" s="3">
        <v>1.3</v>
      </c>
      <c r="R235" s="3">
        <v>0.8</v>
      </c>
      <c r="S235" s="3">
        <v>1.04</v>
      </c>
      <c r="T235" s="3">
        <v>1</v>
      </c>
      <c r="U235" s="3">
        <v>0</v>
      </c>
      <c r="V235" s="3">
        <v>4.5999999999999996</v>
      </c>
      <c r="W235" s="3">
        <v>1.7000000000000002</v>
      </c>
      <c r="X235" s="3">
        <v>7.82</v>
      </c>
      <c r="Y235" s="3">
        <v>3.28</v>
      </c>
      <c r="Z235" s="3">
        <v>1.34</v>
      </c>
      <c r="AA235" s="3">
        <v>4.3952</v>
      </c>
      <c r="AB235" s="3">
        <v>7682965</v>
      </c>
      <c r="AC235" s="3" t="s">
        <v>1336</v>
      </c>
      <c r="AD235" s="6">
        <v>39956</v>
      </c>
      <c r="AE235" s="3" t="s">
        <v>760</v>
      </c>
      <c r="AF235" s="3" t="s">
        <v>761</v>
      </c>
      <c r="AG235" s="3" t="s">
        <v>762</v>
      </c>
      <c r="AH235" s="3" t="s">
        <v>768</v>
      </c>
      <c r="AI235" s="3">
        <v>1.25</v>
      </c>
      <c r="AJ235" s="3">
        <v>0</v>
      </c>
      <c r="AK235" s="3">
        <v>0</v>
      </c>
      <c r="AL235" s="3">
        <v>0</v>
      </c>
      <c r="AM235" s="3">
        <v>15</v>
      </c>
      <c r="AN235" s="3">
        <v>0</v>
      </c>
      <c r="AO235" s="3" t="s">
        <v>762</v>
      </c>
      <c r="AP235" s="3" t="s">
        <v>763</v>
      </c>
      <c r="AQ235" s="2" t="s">
        <v>769</v>
      </c>
      <c r="AR235" s="3" t="s">
        <v>1337</v>
      </c>
      <c r="AS235" s="3">
        <v>3.2</v>
      </c>
      <c r="AT235" s="3">
        <v>565.79999999999995</v>
      </c>
      <c r="AU235" s="3">
        <v>569</v>
      </c>
      <c r="AV235" s="3" t="s">
        <v>765</v>
      </c>
      <c r="AW235" s="3" t="s">
        <v>1338</v>
      </c>
      <c r="AX235" s="3">
        <v>1</v>
      </c>
      <c r="AY235" s="3">
        <v>562</v>
      </c>
      <c r="AZ235" s="3">
        <v>563</v>
      </c>
      <c r="BA235" s="3" t="s">
        <v>765</v>
      </c>
      <c r="BB235" s="3">
        <v>2.9076230000000002E-2</v>
      </c>
      <c r="BC235" s="3">
        <v>0</v>
      </c>
      <c r="BD235" s="7">
        <v>31229</v>
      </c>
      <c r="BE235" s="18">
        <f t="shared" si="10"/>
        <v>35.927903262605511</v>
      </c>
      <c r="BF235" s="3" t="s">
        <v>767</v>
      </c>
      <c r="BG235" s="7">
        <v>44379</v>
      </c>
      <c r="BH235" s="3">
        <v>130.690959597351</v>
      </c>
      <c r="BI235" t="str">
        <f>VLOOKUP($A235,'[1]SW_Pipes 1222_soil.shp'!$AE$2:$AR$1223,10,FALSE)</f>
        <v>113660</v>
      </c>
      <c r="BJ235" t="str">
        <f>VLOOKUP($A235,'[1]SW_Pipes 1222_soil.shp'!$AE$2:$AR$1223,11,FALSE)</f>
        <v>CuB</v>
      </c>
      <c r="BK235" t="str">
        <f>VLOOKUP($A235,'[1]SW_Pipes 1222_soil.shp'!$AE$2:$AR$1223,12,FALSE)</f>
        <v>Cecil-Urban land complex, 2 to 8 percent slopes</v>
      </c>
      <c r="BL235" t="str">
        <f>VLOOKUP($A235,'[1]SW_Pipes 1222_soil.shp'!$AE$2:$AR$1223,13,FALSE)</f>
        <v>B</v>
      </c>
      <c r="BM235">
        <f>VLOOKUP($A235,'[1]SW_Pipes 1222_soil.shp'!$AE$2:$AR$1223,14,FALSE)</f>
        <v>1</v>
      </c>
      <c r="BN235">
        <f>VLOOKUP(A235,[2]SW_Pipes1222_prec!$AE$2:$AO$1223, 11, FALSE)</f>
        <v>3.76</v>
      </c>
    </row>
    <row r="236" spans="1:66" x14ac:dyDescent="0.25">
      <c r="A236" s="2">
        <v>63783</v>
      </c>
      <c r="B236" s="2">
        <v>17671</v>
      </c>
      <c r="C236" s="2" t="s">
        <v>25</v>
      </c>
      <c r="D236" s="2" t="s">
        <v>26</v>
      </c>
      <c r="E236" s="2" t="s">
        <v>29</v>
      </c>
      <c r="F236" s="6">
        <f>VLOOKUP(A236&amp;B236,'input_raw cmsws'!$C$2:$D$1602,2,FALSE)</f>
        <v>43965.666666666664</v>
      </c>
      <c r="G236" s="2">
        <v>2.9</v>
      </c>
      <c r="H236" s="2"/>
      <c r="I236" s="2">
        <v>0</v>
      </c>
      <c r="J236" s="2" t="s">
        <v>22</v>
      </c>
      <c r="K236" s="2" t="s">
        <v>22</v>
      </c>
      <c r="L236" s="2"/>
      <c r="M236" s="2">
        <f>VLOOKUP(L236,'scoring schema 2'!$E$18:$F$29,2,FALSE)</f>
        <v>0</v>
      </c>
      <c r="N236" s="2"/>
      <c r="O236" s="2">
        <f>VLOOKUP(N236,'scoring schema 2'!$E$8:$F$13,2, FALSE)</f>
        <v>2</v>
      </c>
      <c r="P236" s="2">
        <v>0</v>
      </c>
      <c r="Q236" s="2">
        <v>1.3</v>
      </c>
      <c r="R236" s="2">
        <v>0.8</v>
      </c>
      <c r="S236" s="2">
        <v>1.04</v>
      </c>
      <c r="T236" s="2">
        <v>1</v>
      </c>
      <c r="U236" s="2">
        <v>10</v>
      </c>
      <c r="V236" s="2">
        <v>7.8000000000000007</v>
      </c>
      <c r="W236" s="2">
        <v>5</v>
      </c>
      <c r="X236" s="2">
        <v>39</v>
      </c>
      <c r="Y236" s="2">
        <v>5.2000000000000011</v>
      </c>
      <c r="Z236" s="2">
        <v>3.3200000000000003</v>
      </c>
      <c r="AA236" s="2">
        <v>17.264000000000006</v>
      </c>
      <c r="AB236" s="2">
        <v>7556442</v>
      </c>
      <c r="AC236" s="2" t="s">
        <v>3113</v>
      </c>
      <c r="AD236" s="6">
        <v>39957</v>
      </c>
      <c r="AE236" s="2" t="s">
        <v>760</v>
      </c>
      <c r="AF236" s="2" t="s">
        <v>761</v>
      </c>
      <c r="AG236" s="2" t="s">
        <v>762</v>
      </c>
      <c r="AH236" s="2" t="s">
        <v>768</v>
      </c>
      <c r="AI236" s="2">
        <v>3</v>
      </c>
      <c r="AJ236" s="2">
        <v>0</v>
      </c>
      <c r="AK236" s="2">
        <v>0</v>
      </c>
      <c r="AL236" s="2">
        <v>0</v>
      </c>
      <c r="AM236" s="2">
        <v>36</v>
      </c>
      <c r="AN236" s="2">
        <v>0</v>
      </c>
      <c r="AO236" s="2" t="s">
        <v>762</v>
      </c>
      <c r="AP236" s="2" t="s">
        <v>763</v>
      </c>
      <c r="AQ236" s="2" t="s">
        <v>769</v>
      </c>
      <c r="AR236" s="2" t="s">
        <v>3114</v>
      </c>
      <c r="AS236" s="2">
        <v>10.3</v>
      </c>
      <c r="AT236" s="2">
        <v>612.79999999999995</v>
      </c>
      <c r="AU236" s="2">
        <v>623.1</v>
      </c>
      <c r="AV236" s="2" t="s">
        <v>765</v>
      </c>
      <c r="AW236" s="2" t="s">
        <v>3115</v>
      </c>
      <c r="AX236" s="2">
        <v>11.9</v>
      </c>
      <c r="AY236" s="2">
        <v>612.5</v>
      </c>
      <c r="AZ236" s="2">
        <v>624.4</v>
      </c>
      <c r="BA236" s="2" t="s">
        <v>765</v>
      </c>
      <c r="BB236" s="2">
        <v>0</v>
      </c>
      <c r="BC236" s="2">
        <v>0</v>
      </c>
      <c r="BD236" s="6">
        <v>37622</v>
      </c>
      <c r="BE236" s="18">
        <f t="shared" si="10"/>
        <v>17.368012776636998</v>
      </c>
      <c r="BF236" s="2" t="s">
        <v>767</v>
      </c>
      <c r="BG236" s="6">
        <v>43185</v>
      </c>
      <c r="BH236" s="2">
        <v>34.586986806419397</v>
      </c>
      <c r="BI236" t="str">
        <f>VLOOKUP($A236,'[1]SW_Pipes 1222_soil.shp'!$AE$2:$AR$1223,10,FALSE)</f>
        <v>113690</v>
      </c>
      <c r="BJ236" t="str">
        <f>VLOOKUP($A236,'[1]SW_Pipes 1222_soil.shp'!$AE$2:$AR$1223,11,FALSE)</f>
        <v>VaD</v>
      </c>
      <c r="BK236" t="str">
        <f>VLOOKUP($A236,'[1]SW_Pipes 1222_soil.shp'!$AE$2:$AR$1223,12,FALSE)</f>
        <v>Vance sandy loam, 8 to 15 percent slopes</v>
      </c>
      <c r="BL236" t="str">
        <f>VLOOKUP($A236,'[1]SW_Pipes 1222_soil.shp'!$AE$2:$AR$1223,13,FALSE)</f>
        <v>C</v>
      </c>
      <c r="BM236">
        <f>VLOOKUP($A236,'[1]SW_Pipes 1222_soil.shp'!$AE$2:$AR$1223,14,FALSE)</f>
        <v>2</v>
      </c>
      <c r="BN236">
        <f>VLOOKUP(A236,[2]SW_Pipes1222_prec!$AE$2:$AO$1223, 11, FALSE)</f>
        <v>3.706</v>
      </c>
    </row>
    <row r="237" spans="1:66" x14ac:dyDescent="0.25">
      <c r="A237" s="2">
        <v>64039</v>
      </c>
      <c r="B237" s="2">
        <v>17503</v>
      </c>
      <c r="C237" s="2" t="s">
        <v>165</v>
      </c>
      <c r="D237" s="2" t="s">
        <v>21</v>
      </c>
      <c r="E237" s="2" t="s">
        <v>29</v>
      </c>
      <c r="F237" s="6">
        <f>VLOOKUP(A237&amp;B237,'input_raw cmsws'!$C$2:$D$1602,2,FALSE)</f>
        <v>43973.666666666664</v>
      </c>
      <c r="G237" s="2">
        <v>10</v>
      </c>
      <c r="H237" s="2" t="s">
        <v>68</v>
      </c>
      <c r="I237" s="2">
        <f>VLOOKUP(H237,'scoring schema'!$D$4:$E$9,2,FALSE)</f>
        <v>0</v>
      </c>
      <c r="J237" s="2" t="s">
        <v>22</v>
      </c>
      <c r="K237" s="2" t="s">
        <v>22</v>
      </c>
      <c r="L237" s="2" t="s">
        <v>24</v>
      </c>
      <c r="M237" s="2">
        <f>VLOOKUP(L237,'scoring schema 2'!$E$18:$F$29,2,FALSE)</f>
        <v>0</v>
      </c>
      <c r="N237" s="2" t="s">
        <v>35</v>
      </c>
      <c r="O237" s="2">
        <f>VLOOKUP(N237,'scoring schema 2'!$E$8:$F$13,2, FALSE)</f>
        <v>2</v>
      </c>
      <c r="P237" s="2">
        <v>0</v>
      </c>
      <c r="Q237" s="2">
        <v>1.3</v>
      </c>
      <c r="R237" s="2">
        <v>2.4000000000000004</v>
      </c>
      <c r="S237" s="2">
        <v>3.1200000000000006</v>
      </c>
      <c r="T237" s="2">
        <v>1</v>
      </c>
      <c r="U237" s="2">
        <v>0</v>
      </c>
      <c r="V237" s="2">
        <v>1.4000000000000001</v>
      </c>
      <c r="W237" s="2">
        <v>2.4000000000000004</v>
      </c>
      <c r="X237" s="2">
        <v>3.3600000000000008</v>
      </c>
      <c r="Y237" s="2">
        <v>1.36</v>
      </c>
      <c r="Z237" s="2">
        <v>2.4000000000000004</v>
      </c>
      <c r="AA237" s="2">
        <v>3.2640000000000007</v>
      </c>
      <c r="AB237" s="2">
        <v>7634403</v>
      </c>
      <c r="AC237" s="2" t="s">
        <v>1141</v>
      </c>
      <c r="AD237" s="6">
        <v>39958</v>
      </c>
      <c r="AE237" s="2" t="s">
        <v>760</v>
      </c>
      <c r="AF237" s="2" t="s">
        <v>761</v>
      </c>
      <c r="AG237" s="2" t="s">
        <v>762</v>
      </c>
      <c r="AH237" s="2" t="s">
        <v>768</v>
      </c>
      <c r="AI237" s="2">
        <v>4</v>
      </c>
      <c r="AJ237" s="2">
        <v>0</v>
      </c>
      <c r="AK237" s="2">
        <v>0</v>
      </c>
      <c r="AL237" s="2">
        <v>0</v>
      </c>
      <c r="AM237" s="2">
        <v>48</v>
      </c>
      <c r="AN237" s="2">
        <v>0</v>
      </c>
      <c r="AO237" s="2" t="s">
        <v>762</v>
      </c>
      <c r="AP237" s="2" t="s">
        <v>763</v>
      </c>
      <c r="AQ237" s="2" t="s">
        <v>769</v>
      </c>
      <c r="AR237" s="2" t="s">
        <v>1142</v>
      </c>
      <c r="AS237" s="2">
        <v>9.9</v>
      </c>
      <c r="AT237" s="2">
        <v>623.20000000000005</v>
      </c>
      <c r="AU237" s="2">
        <v>633.1</v>
      </c>
      <c r="AV237" s="2" t="s">
        <v>765</v>
      </c>
      <c r="AW237" s="2" t="s">
        <v>1143</v>
      </c>
      <c r="AX237" s="2">
        <v>9.5</v>
      </c>
      <c r="AY237" s="2">
        <v>622.1</v>
      </c>
      <c r="AZ237" s="2">
        <v>631.6</v>
      </c>
      <c r="BA237" s="2" t="s">
        <v>765</v>
      </c>
      <c r="BB237" s="2">
        <v>0</v>
      </c>
      <c r="BC237" s="2">
        <v>0</v>
      </c>
      <c r="BD237" s="6">
        <v>37222</v>
      </c>
      <c r="BE237" s="18">
        <f t="shared" si="10"/>
        <v>18.485055897786896</v>
      </c>
      <c r="BF237" s="2" t="s">
        <v>767</v>
      </c>
      <c r="BG237" s="6">
        <v>43185</v>
      </c>
      <c r="BH237" s="2">
        <v>114.9407295658727</v>
      </c>
      <c r="BI237" t="str">
        <f>VLOOKUP($A237,'[1]SW_Pipes 1222_soil.shp'!$AE$2:$AR$1223,10,FALSE)</f>
        <v>113671</v>
      </c>
      <c r="BJ237" t="str">
        <f>VLOOKUP($A237,'[1]SW_Pipes 1222_soil.shp'!$AE$2:$AR$1223,11,FALSE)</f>
        <v>HeB</v>
      </c>
      <c r="BK237" t="str">
        <f>VLOOKUP($A237,'[1]SW_Pipes 1222_soil.shp'!$AE$2:$AR$1223,12,FALSE)</f>
        <v>Helena sandy loam, 2 to 8 percent slopes</v>
      </c>
      <c r="BL237" t="str">
        <f>VLOOKUP($A237,'[1]SW_Pipes 1222_soil.shp'!$AE$2:$AR$1223,13,FALSE)</f>
        <v>C</v>
      </c>
      <c r="BM237">
        <f>VLOOKUP($A237,'[1]SW_Pipes 1222_soil.shp'!$AE$2:$AR$1223,14,FALSE)</f>
        <v>2</v>
      </c>
      <c r="BN237">
        <f>VLOOKUP(A237,[2]SW_Pipes1222_prec!$AE$2:$AO$1223, 11, FALSE)</f>
        <v>3.714</v>
      </c>
    </row>
    <row r="238" spans="1:66" x14ac:dyDescent="0.25">
      <c r="A238" s="2">
        <v>64729</v>
      </c>
      <c r="B238" s="2">
        <v>11930</v>
      </c>
      <c r="C238" s="2" t="s">
        <v>169</v>
      </c>
      <c r="D238" s="2" t="s">
        <v>26</v>
      </c>
      <c r="E238" s="2" t="s">
        <v>29</v>
      </c>
      <c r="F238" s="6">
        <f>VLOOKUP(A238&amp;B238,'input_raw cmsws'!$C$2:$D$1602,2,FALSE)</f>
        <v>43777.666666666664</v>
      </c>
      <c r="G238" s="2">
        <v>3.5</v>
      </c>
      <c r="H238" s="2" t="s">
        <v>23</v>
      </c>
      <c r="I238" s="2">
        <f>VLOOKUP(H238,'scoring schema'!$D$4:$E$9,2,FALSE)</f>
        <v>0</v>
      </c>
      <c r="J238" s="2" t="s">
        <v>22</v>
      </c>
      <c r="K238" s="2" t="s">
        <v>22</v>
      </c>
      <c r="L238" s="2" t="s">
        <v>30</v>
      </c>
      <c r="M238" s="2">
        <f>VLOOKUP(L238,'scoring schema 2'!$E$18:$F$29,2,FALSE)</f>
        <v>6</v>
      </c>
      <c r="N238" s="2"/>
      <c r="O238" s="2">
        <f>VLOOKUP(N238,'scoring schema 2'!$E$8:$F$13,2, FALSE)</f>
        <v>2</v>
      </c>
      <c r="P238" s="2">
        <v>10</v>
      </c>
      <c r="Q238" s="2">
        <v>1.3</v>
      </c>
      <c r="R238" s="2">
        <v>5</v>
      </c>
      <c r="S238" s="2">
        <v>6.5</v>
      </c>
      <c r="T238" s="2">
        <v>1</v>
      </c>
      <c r="U238" s="2">
        <v>0</v>
      </c>
      <c r="V238" s="2">
        <v>1.4000000000000001</v>
      </c>
      <c r="W238" s="2">
        <v>0.8</v>
      </c>
      <c r="X238" s="2">
        <v>1.1200000000000001</v>
      </c>
      <c r="Y238" s="2">
        <v>1.36</v>
      </c>
      <c r="Z238" s="2">
        <v>2.48</v>
      </c>
      <c r="AA238" s="2">
        <v>3.3728000000000002</v>
      </c>
      <c r="AB238" s="2">
        <v>7701127</v>
      </c>
      <c r="AC238" s="2" t="s">
        <v>1163</v>
      </c>
      <c r="AD238" s="6">
        <v>39959</v>
      </c>
      <c r="AE238" s="2" t="s">
        <v>760</v>
      </c>
      <c r="AF238" s="2" t="s">
        <v>761</v>
      </c>
      <c r="AG238" s="2" t="s">
        <v>762</v>
      </c>
      <c r="AH238" s="2" t="s">
        <v>768</v>
      </c>
      <c r="AI238" s="2">
        <v>1.25</v>
      </c>
      <c r="AJ238" s="2">
        <v>0</v>
      </c>
      <c r="AK238" s="2">
        <v>0</v>
      </c>
      <c r="AL238" s="2">
        <v>0</v>
      </c>
      <c r="AM238" s="2">
        <v>15</v>
      </c>
      <c r="AN238" s="2">
        <v>0</v>
      </c>
      <c r="AO238" s="2" t="s">
        <v>762</v>
      </c>
      <c r="AP238" s="2" t="s">
        <v>763</v>
      </c>
      <c r="AQ238" s="2" t="s">
        <v>769</v>
      </c>
      <c r="AR238" s="2" t="s">
        <v>1164</v>
      </c>
      <c r="AS238" s="2">
        <v>4.25</v>
      </c>
      <c r="AT238" s="2">
        <v>633.5</v>
      </c>
      <c r="AU238" s="2">
        <v>637.75</v>
      </c>
      <c r="AV238" s="2" t="s">
        <v>765</v>
      </c>
      <c r="AW238" s="2" t="s">
        <v>1165</v>
      </c>
      <c r="AX238" s="2">
        <v>4.75</v>
      </c>
      <c r="AY238" s="2">
        <v>633.29999999999995</v>
      </c>
      <c r="AZ238" s="2">
        <v>638.04999999999995</v>
      </c>
      <c r="BA238" s="2" t="s">
        <v>765</v>
      </c>
      <c r="BB238" s="2">
        <v>0</v>
      </c>
      <c r="BC238" s="2">
        <v>0</v>
      </c>
      <c r="BD238" s="6">
        <v>37326</v>
      </c>
      <c r="BE238" s="18">
        <f t="shared" si="10"/>
        <v>17.663700661647265</v>
      </c>
      <c r="BF238" s="2" t="s">
        <v>767</v>
      </c>
      <c r="BG238" s="6">
        <v>43185</v>
      </c>
      <c r="BH238" s="2">
        <v>36.484876170422268</v>
      </c>
      <c r="BI238" t="str">
        <f>VLOOKUP($A238,'[1]SW_Pipes 1222_soil.shp'!$AE$2:$AR$1223,10,FALSE)</f>
        <v>113679</v>
      </c>
      <c r="BJ238" t="str">
        <f>VLOOKUP($A238,'[1]SW_Pipes 1222_soil.shp'!$AE$2:$AR$1223,11,FALSE)</f>
        <v>MeB</v>
      </c>
      <c r="BK238" t="str">
        <f>VLOOKUP($A238,'[1]SW_Pipes 1222_soil.shp'!$AE$2:$AR$1223,12,FALSE)</f>
        <v>Mecklenburg fine sandy loam, 2 to 8 percent slopes</v>
      </c>
      <c r="BL238" t="str">
        <f>VLOOKUP($A238,'[1]SW_Pipes 1222_soil.shp'!$AE$2:$AR$1223,13,FALSE)</f>
        <v>C</v>
      </c>
      <c r="BM238">
        <f>VLOOKUP($A238,'[1]SW_Pipes 1222_soil.shp'!$AE$2:$AR$1223,14,FALSE)</f>
        <v>2</v>
      </c>
      <c r="BN238">
        <f>VLOOKUP(A238,[2]SW_Pipes1222_prec!$AE$2:$AO$1223, 11, FALSE)</f>
        <v>3.7389999999999999</v>
      </c>
    </row>
    <row r="239" spans="1:66" x14ac:dyDescent="0.25">
      <c r="A239" s="3">
        <v>64730</v>
      </c>
      <c r="B239" s="3">
        <v>11930</v>
      </c>
      <c r="C239" s="3" t="s">
        <v>168</v>
      </c>
      <c r="D239" s="3" t="s">
        <v>26</v>
      </c>
      <c r="E239" s="3" t="s">
        <v>29</v>
      </c>
      <c r="F239" s="6">
        <f>VLOOKUP(A239&amp;B239,'input_raw cmsws'!$C$2:$D$1602,2,FALSE)</f>
        <v>43777.666666666664</v>
      </c>
      <c r="G239" s="3">
        <v>3.5</v>
      </c>
      <c r="H239" s="3" t="s">
        <v>23</v>
      </c>
      <c r="I239" s="2">
        <f>VLOOKUP(H239,'scoring schema'!$D$4:$E$9,2,FALSE)</f>
        <v>0</v>
      </c>
      <c r="J239" s="3" t="s">
        <v>22</v>
      </c>
      <c r="K239" s="3" t="s">
        <v>22</v>
      </c>
      <c r="L239" s="3" t="s">
        <v>30</v>
      </c>
      <c r="M239" s="2">
        <f>VLOOKUP(L239,'scoring schema 2'!$E$18:$F$29,2,FALSE)</f>
        <v>6</v>
      </c>
      <c r="N239" s="3"/>
      <c r="O239" s="2">
        <f>VLOOKUP(N239,'scoring schema 2'!$E$8:$F$13,2, FALSE)</f>
        <v>2</v>
      </c>
      <c r="P239" s="3">
        <v>10</v>
      </c>
      <c r="Q239" s="3">
        <v>1.3</v>
      </c>
      <c r="R239" s="3">
        <v>5</v>
      </c>
      <c r="S239" s="3">
        <v>6.5</v>
      </c>
      <c r="T239" s="3">
        <v>1</v>
      </c>
      <c r="U239" s="3">
        <v>10</v>
      </c>
      <c r="V239" s="3">
        <v>1.4000000000000001</v>
      </c>
      <c r="W239" s="3">
        <v>3.2</v>
      </c>
      <c r="X239" s="3">
        <v>4.4800000000000004</v>
      </c>
      <c r="Y239" s="3">
        <v>1.36</v>
      </c>
      <c r="Z239" s="3">
        <v>3.92</v>
      </c>
      <c r="AA239" s="3">
        <v>5.3311999999999999</v>
      </c>
      <c r="AB239" s="3">
        <v>7668667</v>
      </c>
      <c r="AC239" s="3" t="s">
        <v>1498</v>
      </c>
      <c r="AD239" s="6">
        <v>39960</v>
      </c>
      <c r="AE239" s="3" t="s">
        <v>760</v>
      </c>
      <c r="AF239" s="3" t="s">
        <v>761</v>
      </c>
      <c r="AG239" s="3" t="s">
        <v>762</v>
      </c>
      <c r="AH239" s="3" t="s">
        <v>768</v>
      </c>
      <c r="AI239" s="3">
        <v>1.25</v>
      </c>
      <c r="AJ239" s="3">
        <v>0</v>
      </c>
      <c r="AK239" s="3">
        <v>0</v>
      </c>
      <c r="AL239" s="3">
        <v>0</v>
      </c>
      <c r="AM239" s="3">
        <v>15</v>
      </c>
      <c r="AN239" s="3">
        <v>0</v>
      </c>
      <c r="AO239" s="3" t="s">
        <v>762</v>
      </c>
      <c r="AP239" s="3" t="s">
        <v>763</v>
      </c>
      <c r="AQ239" s="3" t="s">
        <v>769</v>
      </c>
      <c r="AR239" s="3" t="s">
        <v>1165</v>
      </c>
      <c r="AS239" s="3">
        <v>4.75</v>
      </c>
      <c r="AT239" s="3">
        <v>633.29999999999995</v>
      </c>
      <c r="AU239" s="3">
        <v>638</v>
      </c>
      <c r="AV239" s="3" t="s">
        <v>765</v>
      </c>
      <c r="AW239" s="3" t="s">
        <v>1499</v>
      </c>
      <c r="AX239" s="3">
        <v>4.25</v>
      </c>
      <c r="AY239" s="3">
        <v>632.75</v>
      </c>
      <c r="AZ239" s="3">
        <v>637</v>
      </c>
      <c r="BA239" s="3" t="s">
        <v>765</v>
      </c>
      <c r="BB239" s="3">
        <v>0</v>
      </c>
      <c r="BC239" s="3">
        <v>0</v>
      </c>
      <c r="BD239" s="7">
        <v>37326</v>
      </c>
      <c r="BE239" s="18">
        <f t="shared" si="10"/>
        <v>17.663700661647265</v>
      </c>
      <c r="BF239" s="3" t="s">
        <v>767</v>
      </c>
      <c r="BG239" s="7">
        <v>43185</v>
      </c>
      <c r="BH239" s="3">
        <v>78.355776579010779</v>
      </c>
      <c r="BI239" t="str">
        <f>VLOOKUP($A239,'[1]SW_Pipes 1222_soil.shp'!$AE$2:$AR$1223,10,FALSE)</f>
        <v>113679</v>
      </c>
      <c r="BJ239" t="str">
        <f>VLOOKUP($A239,'[1]SW_Pipes 1222_soil.shp'!$AE$2:$AR$1223,11,FALSE)</f>
        <v>MeB</v>
      </c>
      <c r="BK239" t="str">
        <f>VLOOKUP($A239,'[1]SW_Pipes 1222_soil.shp'!$AE$2:$AR$1223,12,FALSE)</f>
        <v>Mecklenburg fine sandy loam, 2 to 8 percent slopes</v>
      </c>
      <c r="BL239" t="str">
        <f>VLOOKUP($A239,'[1]SW_Pipes 1222_soil.shp'!$AE$2:$AR$1223,13,FALSE)</f>
        <v>C</v>
      </c>
      <c r="BM239">
        <f>VLOOKUP($A239,'[1]SW_Pipes 1222_soil.shp'!$AE$2:$AR$1223,14,FALSE)</f>
        <v>2</v>
      </c>
      <c r="BN239">
        <f>VLOOKUP(A239,[2]SW_Pipes1222_prec!$AE$2:$AO$1223, 11, FALSE)</f>
        <v>3.7389999999999999</v>
      </c>
    </row>
    <row r="240" spans="1:66" x14ac:dyDescent="0.25">
      <c r="A240" s="2">
        <v>64731</v>
      </c>
      <c r="B240" s="2">
        <v>11930</v>
      </c>
      <c r="C240" s="2" t="s">
        <v>168</v>
      </c>
      <c r="D240" s="2" t="s">
        <v>26</v>
      </c>
      <c r="E240" s="2" t="s">
        <v>29</v>
      </c>
      <c r="F240" s="6">
        <f>VLOOKUP(A240&amp;B240,'input_raw cmsws'!$C$2:$D$1602,2,FALSE)</f>
        <v>43777.666666666664</v>
      </c>
      <c r="G240" s="2">
        <v>4</v>
      </c>
      <c r="H240" s="2" t="s">
        <v>23</v>
      </c>
      <c r="I240" s="2">
        <f>VLOOKUP(H240,'scoring schema'!$D$4:$E$9,2,FALSE)</f>
        <v>0</v>
      </c>
      <c r="J240" s="2" t="s">
        <v>22</v>
      </c>
      <c r="K240" s="2" t="s">
        <v>22</v>
      </c>
      <c r="L240" s="2" t="s">
        <v>30</v>
      </c>
      <c r="M240" s="2">
        <f>VLOOKUP(L240,'scoring schema 2'!$E$18:$F$29,2,FALSE)</f>
        <v>6</v>
      </c>
      <c r="N240" s="2"/>
      <c r="O240" s="2">
        <f>VLOOKUP(N240,'scoring schema 2'!$E$8:$F$13,2, FALSE)</f>
        <v>2</v>
      </c>
      <c r="P240" s="2">
        <v>10</v>
      </c>
      <c r="Q240" s="2">
        <v>1.3</v>
      </c>
      <c r="R240" s="2">
        <v>5</v>
      </c>
      <c r="S240" s="2">
        <v>6.5</v>
      </c>
      <c r="T240" s="2">
        <v>1</v>
      </c>
      <c r="U240" s="2">
        <v>10</v>
      </c>
      <c r="V240" s="2">
        <v>1.4000000000000001</v>
      </c>
      <c r="W240" s="2">
        <v>4.0999999999999996</v>
      </c>
      <c r="X240" s="2">
        <v>5.74</v>
      </c>
      <c r="Y240" s="2">
        <v>1.36</v>
      </c>
      <c r="Z240" s="2">
        <v>4.4599999999999991</v>
      </c>
      <c r="AA240" s="2">
        <v>6.065599999999999</v>
      </c>
      <c r="AB240" s="2">
        <v>7565421</v>
      </c>
      <c r="AC240" s="2" t="s">
        <v>1630</v>
      </c>
      <c r="AD240" s="6">
        <v>39961</v>
      </c>
      <c r="AE240" s="2" t="s">
        <v>760</v>
      </c>
      <c r="AF240" s="2" t="s">
        <v>761</v>
      </c>
      <c r="AG240" s="2" t="s">
        <v>762</v>
      </c>
      <c r="AH240" s="2" t="s">
        <v>768</v>
      </c>
      <c r="AI240" s="2">
        <v>1.25</v>
      </c>
      <c r="AJ240" s="2">
        <v>0</v>
      </c>
      <c r="AK240" s="2">
        <v>0</v>
      </c>
      <c r="AL240" s="2">
        <v>0</v>
      </c>
      <c r="AM240" s="2">
        <v>15</v>
      </c>
      <c r="AN240" s="2">
        <v>0</v>
      </c>
      <c r="AO240" s="2" t="s">
        <v>762</v>
      </c>
      <c r="AP240" s="2" t="s">
        <v>763</v>
      </c>
      <c r="AQ240" s="2" t="s">
        <v>769</v>
      </c>
      <c r="AR240" s="2" t="s">
        <v>1499</v>
      </c>
      <c r="AS240" s="2">
        <v>4.25</v>
      </c>
      <c r="AT240" s="2">
        <v>632.75</v>
      </c>
      <c r="AU240" s="2">
        <v>637</v>
      </c>
      <c r="AV240" s="2" t="s">
        <v>765</v>
      </c>
      <c r="AW240" s="2" t="s">
        <v>1631</v>
      </c>
      <c r="AX240" s="2">
        <v>4</v>
      </c>
      <c r="AY240" s="2">
        <v>627</v>
      </c>
      <c r="AZ240" s="2">
        <v>631</v>
      </c>
      <c r="BA240" s="2" t="s">
        <v>765</v>
      </c>
      <c r="BB240" s="2">
        <v>0</v>
      </c>
      <c r="BC240" s="2">
        <v>0</v>
      </c>
      <c r="BD240" s="6">
        <v>37326</v>
      </c>
      <c r="BE240" s="18">
        <f t="shared" si="10"/>
        <v>17.663700661647265</v>
      </c>
      <c r="BF240" s="2" t="s">
        <v>767</v>
      </c>
      <c r="BG240" s="6">
        <v>43185</v>
      </c>
      <c r="BH240" s="2">
        <v>291.06079311152502</v>
      </c>
      <c r="BI240" t="str">
        <f>VLOOKUP($A240,'[1]SW_Pipes 1222_soil.shp'!$AE$2:$AR$1223,10,FALSE)</f>
        <v>113679</v>
      </c>
      <c r="BJ240" t="str">
        <f>VLOOKUP($A240,'[1]SW_Pipes 1222_soil.shp'!$AE$2:$AR$1223,11,FALSE)</f>
        <v>MeB</v>
      </c>
      <c r="BK240" t="str">
        <f>VLOOKUP($A240,'[1]SW_Pipes 1222_soil.shp'!$AE$2:$AR$1223,12,FALSE)</f>
        <v>Mecklenburg fine sandy loam, 2 to 8 percent slopes</v>
      </c>
      <c r="BL240" t="str">
        <f>VLOOKUP($A240,'[1]SW_Pipes 1222_soil.shp'!$AE$2:$AR$1223,13,FALSE)</f>
        <v>C</v>
      </c>
      <c r="BM240">
        <f>VLOOKUP($A240,'[1]SW_Pipes 1222_soil.shp'!$AE$2:$AR$1223,14,FALSE)</f>
        <v>2</v>
      </c>
      <c r="BN240">
        <f>VLOOKUP(A240,[2]SW_Pipes1222_prec!$AE$2:$AO$1223, 11, FALSE)</f>
        <v>3.7389999999999999</v>
      </c>
    </row>
    <row r="241" spans="1:66" x14ac:dyDescent="0.25">
      <c r="A241" s="3">
        <v>64733</v>
      </c>
      <c r="B241" s="3">
        <v>11930</v>
      </c>
      <c r="C241" s="3" t="s">
        <v>168</v>
      </c>
      <c r="D241" s="3" t="s">
        <v>26</v>
      </c>
      <c r="E241" s="3" t="s">
        <v>29</v>
      </c>
      <c r="F241" s="6">
        <f>VLOOKUP(A241&amp;B241,'input_raw cmsws'!$C$2:$D$1602,2,FALSE)</f>
        <v>43777.666666666664</v>
      </c>
      <c r="G241" s="3">
        <v>6.5</v>
      </c>
      <c r="H241" s="3" t="s">
        <v>23</v>
      </c>
      <c r="I241" s="2">
        <f>VLOOKUP(H241,'scoring schema'!$D$4:$E$9,2,FALSE)</f>
        <v>0</v>
      </c>
      <c r="J241" s="3" t="s">
        <v>22</v>
      </c>
      <c r="K241" s="3" t="s">
        <v>22</v>
      </c>
      <c r="L241" s="3" t="s">
        <v>30</v>
      </c>
      <c r="M241" s="2">
        <f>VLOOKUP(L241,'scoring schema 2'!$E$18:$F$29,2,FALSE)</f>
        <v>6</v>
      </c>
      <c r="N241" s="3"/>
      <c r="O241" s="2">
        <f>VLOOKUP(N241,'scoring schema 2'!$E$8:$F$13,2, FALSE)</f>
        <v>2</v>
      </c>
      <c r="P241" s="3">
        <v>10</v>
      </c>
      <c r="Q241" s="3">
        <v>1.3</v>
      </c>
      <c r="R241" s="3">
        <v>5</v>
      </c>
      <c r="S241" s="3">
        <v>6.5</v>
      </c>
      <c r="T241" s="3">
        <v>1</v>
      </c>
      <c r="U241" s="3">
        <v>10</v>
      </c>
      <c r="V241" s="3">
        <v>1.4000000000000001</v>
      </c>
      <c r="W241" s="3">
        <v>2.2999999999999998</v>
      </c>
      <c r="X241" s="3">
        <v>3.22</v>
      </c>
      <c r="Y241" s="3">
        <v>1.36</v>
      </c>
      <c r="Z241" s="3">
        <v>3.38</v>
      </c>
      <c r="AA241" s="3">
        <v>4.5968</v>
      </c>
      <c r="AB241" s="3">
        <v>7690415</v>
      </c>
      <c r="AC241" s="3" t="s">
        <v>1411</v>
      </c>
      <c r="AD241" s="6">
        <v>39962</v>
      </c>
      <c r="AE241" s="3" t="s">
        <v>760</v>
      </c>
      <c r="AF241" s="3" t="s">
        <v>761</v>
      </c>
      <c r="AG241" s="3" t="s">
        <v>762</v>
      </c>
      <c r="AH241" s="3" t="s">
        <v>768</v>
      </c>
      <c r="AI241" s="3">
        <v>1.5</v>
      </c>
      <c r="AJ241" s="3">
        <v>0</v>
      </c>
      <c r="AK241" s="3">
        <v>0</v>
      </c>
      <c r="AL241" s="3">
        <v>0</v>
      </c>
      <c r="AM241" s="3">
        <v>18</v>
      </c>
      <c r="AN241" s="3">
        <v>0</v>
      </c>
      <c r="AO241" s="3" t="s">
        <v>762</v>
      </c>
      <c r="AP241" s="3" t="s">
        <v>763</v>
      </c>
      <c r="AQ241" s="3" t="s">
        <v>769</v>
      </c>
      <c r="AR241" s="3" t="s">
        <v>1412</v>
      </c>
      <c r="AS241" s="3">
        <v>6.3</v>
      </c>
      <c r="AT241" s="3">
        <v>626.6</v>
      </c>
      <c r="AU241" s="3">
        <v>632.9</v>
      </c>
      <c r="AV241" s="3" t="s">
        <v>765</v>
      </c>
      <c r="AW241" s="3" t="s">
        <v>1413</v>
      </c>
      <c r="AX241" s="3">
        <v>4.5</v>
      </c>
      <c r="AY241" s="3">
        <v>625.20000000000005</v>
      </c>
      <c r="AZ241" s="3">
        <v>629.70000000000005</v>
      </c>
      <c r="BA241" s="3" t="s">
        <v>765</v>
      </c>
      <c r="BB241" s="3">
        <v>0</v>
      </c>
      <c r="BC241" s="3">
        <v>0</v>
      </c>
      <c r="BD241" s="7">
        <v>37326</v>
      </c>
      <c r="BE241" s="18">
        <f t="shared" si="10"/>
        <v>17.663700661647265</v>
      </c>
      <c r="BF241" s="3" t="s">
        <v>767</v>
      </c>
      <c r="BG241" s="7">
        <v>43185</v>
      </c>
      <c r="BH241" s="3">
        <v>274.71194072578618</v>
      </c>
      <c r="BI241" t="str">
        <f>VLOOKUP($A241,'[1]SW_Pipes 1222_soil.shp'!$AE$2:$AR$1223,10,FALSE)</f>
        <v>113679</v>
      </c>
      <c r="BJ241" t="str">
        <f>VLOOKUP($A241,'[1]SW_Pipes 1222_soil.shp'!$AE$2:$AR$1223,11,FALSE)</f>
        <v>MeB</v>
      </c>
      <c r="BK241" t="str">
        <f>VLOOKUP($A241,'[1]SW_Pipes 1222_soil.shp'!$AE$2:$AR$1223,12,FALSE)</f>
        <v>Mecklenburg fine sandy loam, 2 to 8 percent slopes</v>
      </c>
      <c r="BL241" t="str">
        <f>VLOOKUP($A241,'[1]SW_Pipes 1222_soil.shp'!$AE$2:$AR$1223,13,FALSE)</f>
        <v>C</v>
      </c>
      <c r="BM241">
        <f>VLOOKUP($A241,'[1]SW_Pipes 1222_soil.shp'!$AE$2:$AR$1223,14,FALSE)</f>
        <v>2</v>
      </c>
      <c r="BN241">
        <f>VLOOKUP(A241,[2]SW_Pipes1222_prec!$AE$2:$AO$1223, 11, FALSE)</f>
        <v>3.74</v>
      </c>
    </row>
    <row r="242" spans="1:66" x14ac:dyDescent="0.25">
      <c r="A242" s="2">
        <v>64793</v>
      </c>
      <c r="B242" s="2">
        <v>22784</v>
      </c>
      <c r="C242" s="2" t="s">
        <v>55</v>
      </c>
      <c r="D242" s="2" t="s">
        <v>21</v>
      </c>
      <c r="E242" s="2" t="s">
        <v>29</v>
      </c>
      <c r="F242" s="6">
        <f>VLOOKUP(A242&amp;B242,'input_raw cmsws'!$C$2:$D$1602,2,FALSE)</f>
        <v>44337.666666666664</v>
      </c>
      <c r="G242" s="2">
        <v>4</v>
      </c>
      <c r="H242" s="2" t="s">
        <v>28</v>
      </c>
      <c r="I242" s="2">
        <f>VLOOKUP(H242,'scoring schema'!$D$4:$E$9,2,FALSE)</f>
        <v>5</v>
      </c>
      <c r="J242" s="2" t="s">
        <v>22</v>
      </c>
      <c r="K242" s="2" t="s">
        <v>22</v>
      </c>
      <c r="L242" s="2"/>
      <c r="M242" s="2">
        <f>VLOOKUP(L242,'scoring schema 2'!$E$18:$F$29,2,FALSE)</f>
        <v>0</v>
      </c>
      <c r="N242" s="2" t="s">
        <v>33</v>
      </c>
      <c r="O242" s="2">
        <f>VLOOKUP(N242,'scoring schema 2'!$E$8:$F$13,2, FALSE)</f>
        <v>0</v>
      </c>
      <c r="P242" s="2">
        <v>10</v>
      </c>
      <c r="Q242" s="2">
        <v>1.75</v>
      </c>
      <c r="R242" s="2">
        <v>2.2999999999999998</v>
      </c>
      <c r="S242" s="2">
        <v>4.0249999999999995</v>
      </c>
      <c r="T242" s="2">
        <v>1</v>
      </c>
      <c r="U242" s="2">
        <v>10</v>
      </c>
      <c r="V242" s="2">
        <v>7.8000000000000007</v>
      </c>
      <c r="W242" s="2">
        <v>4.0999999999999996</v>
      </c>
      <c r="X242" s="2">
        <v>31.98</v>
      </c>
      <c r="Y242" s="2">
        <v>5.3800000000000008</v>
      </c>
      <c r="Z242" s="2">
        <v>3.3799999999999994</v>
      </c>
      <c r="AA242" s="2">
        <v>18.1844</v>
      </c>
      <c r="AB242" s="2">
        <v>7660440</v>
      </c>
      <c r="AC242" s="2" t="s">
        <v>3188</v>
      </c>
      <c r="AD242" s="6">
        <v>39963</v>
      </c>
      <c r="AE242" s="2" t="s">
        <v>760</v>
      </c>
      <c r="AF242" s="2" t="s">
        <v>761</v>
      </c>
      <c r="AG242" s="2" t="s">
        <v>762</v>
      </c>
      <c r="AH242" s="2" t="s">
        <v>768</v>
      </c>
      <c r="AI242" s="2">
        <v>1.5</v>
      </c>
      <c r="AJ242" s="2">
        <v>0</v>
      </c>
      <c r="AK242" s="2">
        <v>0</v>
      </c>
      <c r="AL242" s="2">
        <v>0</v>
      </c>
      <c r="AM242" s="2">
        <v>18</v>
      </c>
      <c r="AN242" s="2">
        <v>0</v>
      </c>
      <c r="AO242" s="2" t="s">
        <v>762</v>
      </c>
      <c r="AP242" s="2" t="s">
        <v>763</v>
      </c>
      <c r="AQ242" s="2" t="s">
        <v>769</v>
      </c>
      <c r="AR242" s="2" t="s">
        <v>3189</v>
      </c>
      <c r="AS242" s="2">
        <v>3.9</v>
      </c>
      <c r="AT242" s="2">
        <v>612.79999999999995</v>
      </c>
      <c r="AU242" s="2">
        <v>616.70000000000005</v>
      </c>
      <c r="AV242" s="2" t="s">
        <v>765</v>
      </c>
      <c r="AW242" s="2" t="s">
        <v>2606</v>
      </c>
      <c r="AX242" s="2">
        <v>4.2</v>
      </c>
      <c r="AY242" s="2">
        <v>611.1</v>
      </c>
      <c r="AZ242" s="2">
        <v>615.29999999999995</v>
      </c>
      <c r="BA242" s="2" t="s">
        <v>765</v>
      </c>
      <c r="BB242" s="2">
        <v>0</v>
      </c>
      <c r="BC242" s="2">
        <v>0</v>
      </c>
      <c r="BD242" s="6">
        <v>37888</v>
      </c>
      <c r="BE242" s="18">
        <f t="shared" si="10"/>
        <v>17.658224960073003</v>
      </c>
      <c r="BF242" s="2" t="s">
        <v>767</v>
      </c>
      <c r="BG242" s="6">
        <v>43185</v>
      </c>
      <c r="BH242" s="2">
        <v>98.456573803547215</v>
      </c>
      <c r="BI242" t="str">
        <f>VLOOKUP($A242,'[1]SW_Pipes 1222_soil.shp'!$AE$2:$AR$1223,10,FALSE)</f>
        <v>113673</v>
      </c>
      <c r="BJ242" t="str">
        <f>VLOOKUP($A242,'[1]SW_Pipes 1222_soil.shp'!$AE$2:$AR$1223,11,FALSE)</f>
        <v>IrA</v>
      </c>
      <c r="BK242" t="str">
        <f>VLOOKUP($A242,'[1]SW_Pipes 1222_soil.shp'!$AE$2:$AR$1223,12,FALSE)</f>
        <v>Iredell fine sandy loam, 0 to 1 percent slopes</v>
      </c>
      <c r="BL242" t="str">
        <f>VLOOKUP($A242,'[1]SW_Pipes 1222_soil.shp'!$AE$2:$AR$1223,13,FALSE)</f>
        <v>C/D</v>
      </c>
      <c r="BM242">
        <f>VLOOKUP($A242,'[1]SW_Pipes 1222_soil.shp'!$AE$2:$AR$1223,14,FALSE)</f>
        <v>3</v>
      </c>
      <c r="BN242">
        <f>VLOOKUP(A242,[2]SW_Pipes1222_prec!$AE$2:$AO$1223, 11, FALSE)</f>
        <v>3.7389999999999999</v>
      </c>
    </row>
    <row r="243" spans="1:66" x14ac:dyDescent="0.25">
      <c r="A243" s="3">
        <v>64794</v>
      </c>
      <c r="B243" s="3">
        <v>22724</v>
      </c>
      <c r="C243" s="3" t="s">
        <v>56</v>
      </c>
      <c r="D243" s="3" t="s">
        <v>21</v>
      </c>
      <c r="E243" s="3" t="s">
        <v>29</v>
      </c>
      <c r="F243" s="6">
        <f>VLOOKUP(A243&amp;B243,'input_raw cmsws'!$C$2:$D$1602,2,FALSE)</f>
        <v>44337.666666666664</v>
      </c>
      <c r="G243" s="3">
        <v>4.2</v>
      </c>
      <c r="H243" s="3" t="s">
        <v>23</v>
      </c>
      <c r="I243" s="2">
        <f>VLOOKUP(H243,'scoring schema'!$D$4:$E$9,2,FALSE)</f>
        <v>0</v>
      </c>
      <c r="J243" s="3" t="s">
        <v>22</v>
      </c>
      <c r="K243" s="3" t="s">
        <v>22</v>
      </c>
      <c r="L243" s="3"/>
      <c r="M243" s="2">
        <f>VLOOKUP(L243,'scoring schema 2'!$E$18:$F$29,2,FALSE)</f>
        <v>0</v>
      </c>
      <c r="N243" s="3" t="s">
        <v>33</v>
      </c>
      <c r="O243" s="2">
        <f>VLOOKUP(N243,'scoring schema 2'!$E$8:$F$13,2, FALSE)</f>
        <v>0</v>
      </c>
      <c r="P243" s="3">
        <v>10</v>
      </c>
      <c r="Q243" s="3">
        <v>0</v>
      </c>
      <c r="R243" s="3">
        <v>2.2999999999999998</v>
      </c>
      <c r="S243" s="3">
        <v>0</v>
      </c>
      <c r="T243" s="3">
        <v>1</v>
      </c>
      <c r="U243" s="3">
        <v>10</v>
      </c>
      <c r="V243" s="3">
        <v>6.2000000000000011</v>
      </c>
      <c r="W243" s="3">
        <v>4.0999999999999996</v>
      </c>
      <c r="X243" s="3">
        <v>25.42</v>
      </c>
      <c r="Y243" s="3">
        <v>3.7200000000000006</v>
      </c>
      <c r="Z243" s="3">
        <v>3.3799999999999994</v>
      </c>
      <c r="AA243" s="3">
        <v>12.573600000000001</v>
      </c>
      <c r="AB243" s="3">
        <v>7700219</v>
      </c>
      <c r="AC243" s="3" t="s">
        <v>2605</v>
      </c>
      <c r="AD243" s="6">
        <v>39964</v>
      </c>
      <c r="AE243" s="3" t="s">
        <v>760</v>
      </c>
      <c r="AF243" s="3" t="s">
        <v>761</v>
      </c>
      <c r="AG243" s="3" t="s">
        <v>762</v>
      </c>
      <c r="AH243" s="3" t="s">
        <v>768</v>
      </c>
      <c r="AI243" s="3">
        <v>1.5</v>
      </c>
      <c r="AJ243" s="3">
        <v>0</v>
      </c>
      <c r="AK243" s="3">
        <v>0</v>
      </c>
      <c r="AL243" s="3">
        <v>0</v>
      </c>
      <c r="AM243" s="3">
        <v>18</v>
      </c>
      <c r="AN243" s="3">
        <v>0</v>
      </c>
      <c r="AO243" s="3" t="s">
        <v>762</v>
      </c>
      <c r="AP243" s="3" t="s">
        <v>763</v>
      </c>
      <c r="AQ243" s="3" t="s">
        <v>769</v>
      </c>
      <c r="AR243" s="3" t="s">
        <v>2606</v>
      </c>
      <c r="AS243" s="3">
        <v>4.2</v>
      </c>
      <c r="AT243" s="3">
        <v>611.1</v>
      </c>
      <c r="AU243" s="3">
        <v>615.29999999999995</v>
      </c>
      <c r="AV243" s="3" t="s">
        <v>765</v>
      </c>
      <c r="AW243" s="3" t="s">
        <v>2607</v>
      </c>
      <c r="AX243" s="3">
        <v>4.2</v>
      </c>
      <c r="AY243" s="3">
        <v>609</v>
      </c>
      <c r="AZ243" s="3">
        <v>613.20000000000005</v>
      </c>
      <c r="BA243" s="3" t="s">
        <v>765</v>
      </c>
      <c r="BB243" s="3">
        <v>0</v>
      </c>
      <c r="BC243" s="3">
        <v>0</v>
      </c>
      <c r="BD243" s="7">
        <v>37888</v>
      </c>
      <c r="BE243" s="18">
        <f t="shared" si="10"/>
        <v>17.658224960073003</v>
      </c>
      <c r="BF243" s="3" t="s">
        <v>767</v>
      </c>
      <c r="BG243" s="7">
        <v>43185</v>
      </c>
      <c r="BH243" s="3">
        <v>114.1731228181183</v>
      </c>
      <c r="BI243" t="str">
        <f>VLOOKUP($A243,'[1]SW_Pipes 1222_soil.shp'!$AE$2:$AR$1223,10,FALSE)</f>
        <v>113673</v>
      </c>
      <c r="BJ243" t="str">
        <f>VLOOKUP($A243,'[1]SW_Pipes 1222_soil.shp'!$AE$2:$AR$1223,11,FALSE)</f>
        <v>IrA</v>
      </c>
      <c r="BK243" t="str">
        <f>VLOOKUP($A243,'[1]SW_Pipes 1222_soil.shp'!$AE$2:$AR$1223,12,FALSE)</f>
        <v>Iredell fine sandy loam, 0 to 1 percent slopes</v>
      </c>
      <c r="BL243" t="str">
        <f>VLOOKUP($A243,'[1]SW_Pipes 1222_soil.shp'!$AE$2:$AR$1223,13,FALSE)</f>
        <v>C/D</v>
      </c>
      <c r="BM243">
        <f>VLOOKUP($A243,'[1]SW_Pipes 1222_soil.shp'!$AE$2:$AR$1223,14,FALSE)</f>
        <v>3</v>
      </c>
      <c r="BN243">
        <f>VLOOKUP(A243,[2]SW_Pipes1222_prec!$AE$2:$AO$1223, 11, FALSE)</f>
        <v>3.7389999999999999</v>
      </c>
    </row>
    <row r="244" spans="1:66" x14ac:dyDescent="0.25">
      <c r="A244" s="2">
        <v>64796</v>
      </c>
      <c r="B244" s="2">
        <v>22784</v>
      </c>
      <c r="C244" s="2" t="s">
        <v>574</v>
      </c>
      <c r="D244" s="2" t="s">
        <v>21</v>
      </c>
      <c r="E244" s="2" t="s">
        <v>29</v>
      </c>
      <c r="F244" s="6">
        <f>VLOOKUP(A244&amp;B244,'input_raw cmsws'!$C$2:$D$1602,2,FALSE)</f>
        <v>44337.666666666664</v>
      </c>
      <c r="G244" s="2">
        <v>4.5</v>
      </c>
      <c r="H244" s="2" t="s">
        <v>23</v>
      </c>
      <c r="I244" s="2">
        <f>VLOOKUP(H244,'scoring schema'!$D$4:$E$9,2,FALSE)</f>
        <v>0</v>
      </c>
      <c r="J244" s="2" t="s">
        <v>22</v>
      </c>
      <c r="K244" s="2" t="s">
        <v>22</v>
      </c>
      <c r="L244" s="2"/>
      <c r="M244" s="2">
        <f>VLOOKUP(L244,'scoring schema 2'!$E$18:$F$29,2,FALSE)</f>
        <v>0</v>
      </c>
      <c r="N244" s="2" t="s">
        <v>33</v>
      </c>
      <c r="O244" s="2">
        <f>VLOOKUP(N244,'scoring schema 2'!$E$8:$F$13,2, FALSE)</f>
        <v>0</v>
      </c>
      <c r="P244" s="2">
        <v>10</v>
      </c>
      <c r="Q244" s="2">
        <v>0</v>
      </c>
      <c r="R244" s="2">
        <v>2.2999999999999998</v>
      </c>
      <c r="S244" s="2">
        <v>0</v>
      </c>
      <c r="T244" s="2">
        <v>1</v>
      </c>
      <c r="U244" s="2">
        <v>10</v>
      </c>
      <c r="V244" s="2">
        <v>6.2000000000000011</v>
      </c>
      <c r="W244" s="2">
        <v>5</v>
      </c>
      <c r="X244" s="2">
        <v>31.000000000000007</v>
      </c>
      <c r="Y244" s="2">
        <v>3.7200000000000006</v>
      </c>
      <c r="Z244" s="2">
        <v>3.92</v>
      </c>
      <c r="AA244" s="2">
        <v>14.582400000000002</v>
      </c>
      <c r="AB244" s="2">
        <v>7693121</v>
      </c>
      <c r="AC244" s="2" t="s">
        <v>2866</v>
      </c>
      <c r="AD244" s="6">
        <v>39965</v>
      </c>
      <c r="AE244" s="2" t="s">
        <v>760</v>
      </c>
      <c r="AF244" s="2" t="s">
        <v>761</v>
      </c>
      <c r="AG244" s="2" t="s">
        <v>762</v>
      </c>
      <c r="AH244" s="2" t="s">
        <v>768</v>
      </c>
      <c r="AI244" s="2">
        <v>1.5</v>
      </c>
      <c r="AJ244" s="2">
        <v>0</v>
      </c>
      <c r="AK244" s="2">
        <v>0</v>
      </c>
      <c r="AL244" s="2">
        <v>0</v>
      </c>
      <c r="AM244" s="2">
        <v>18</v>
      </c>
      <c r="AN244" s="2">
        <v>0</v>
      </c>
      <c r="AO244" s="2" t="s">
        <v>762</v>
      </c>
      <c r="AP244" s="2" t="s">
        <v>763</v>
      </c>
      <c r="AQ244" s="2" t="s">
        <v>769</v>
      </c>
      <c r="AR244" s="2" t="s">
        <v>2607</v>
      </c>
      <c r="AS244" s="2">
        <v>4.2</v>
      </c>
      <c r="AT244" s="2">
        <v>609</v>
      </c>
      <c r="AU244" s="2">
        <v>613.20000000000005</v>
      </c>
      <c r="AV244" s="2" t="s">
        <v>765</v>
      </c>
      <c r="AW244" s="2" t="s">
        <v>1604</v>
      </c>
      <c r="AX244" s="2">
        <v>5</v>
      </c>
      <c r="AY244" s="2">
        <v>603.79999999999995</v>
      </c>
      <c r="AZ244" s="2">
        <v>608.79999999999995</v>
      </c>
      <c r="BA244" s="2" t="s">
        <v>765</v>
      </c>
      <c r="BB244" s="2">
        <v>0</v>
      </c>
      <c r="BC244" s="2">
        <v>0</v>
      </c>
      <c r="BD244" s="6">
        <v>37888</v>
      </c>
      <c r="BE244" s="18">
        <f t="shared" si="10"/>
        <v>17.658224960073003</v>
      </c>
      <c r="BF244" s="2" t="s">
        <v>767</v>
      </c>
      <c r="BG244" s="6">
        <v>43185</v>
      </c>
      <c r="BH244" s="2">
        <v>303.92928025204952</v>
      </c>
      <c r="BI244" t="str">
        <f>VLOOKUP($A244,'[1]SW_Pipes 1222_soil.shp'!$AE$2:$AR$1223,10,FALSE)</f>
        <v>113674</v>
      </c>
      <c r="BJ244" t="str">
        <f>VLOOKUP($A244,'[1]SW_Pipes 1222_soil.shp'!$AE$2:$AR$1223,11,FALSE)</f>
        <v>IrB</v>
      </c>
      <c r="BK244" t="str">
        <f>VLOOKUP($A244,'[1]SW_Pipes 1222_soil.shp'!$AE$2:$AR$1223,12,FALSE)</f>
        <v>Iredell fine sandy loam, 1 to 8 percent slopes</v>
      </c>
      <c r="BL244" t="str">
        <f>VLOOKUP($A244,'[1]SW_Pipes 1222_soil.shp'!$AE$2:$AR$1223,13,FALSE)</f>
        <v>C/D</v>
      </c>
      <c r="BM244">
        <f>VLOOKUP($A244,'[1]SW_Pipes 1222_soil.shp'!$AE$2:$AR$1223,14,FALSE)</f>
        <v>3</v>
      </c>
      <c r="BN244">
        <f>VLOOKUP(A244,[2]SW_Pipes1222_prec!$AE$2:$AO$1223, 11, FALSE)</f>
        <v>3.7389999999999999</v>
      </c>
    </row>
    <row r="245" spans="1:66" x14ac:dyDescent="0.25">
      <c r="A245" s="2">
        <v>64804</v>
      </c>
      <c r="B245" s="2">
        <v>22784</v>
      </c>
      <c r="C245" s="2" t="s">
        <v>282</v>
      </c>
      <c r="D245" s="2" t="s">
        <v>21</v>
      </c>
      <c r="E245" s="2" t="s">
        <v>29</v>
      </c>
      <c r="F245" s="6">
        <f>VLOOKUP(A245&amp;B245,'input_raw cmsws'!$C$2:$D$1602,2,FALSE)</f>
        <v>44337.666666666664</v>
      </c>
      <c r="G245" s="2">
        <v>5</v>
      </c>
      <c r="H245" s="2" t="s">
        <v>23</v>
      </c>
      <c r="I245" s="2">
        <f>VLOOKUP(H245,'scoring schema'!$D$4:$E$9,2,FALSE)</f>
        <v>0</v>
      </c>
      <c r="J245" s="2" t="s">
        <v>22</v>
      </c>
      <c r="K245" s="2" t="s">
        <v>22</v>
      </c>
      <c r="L245" s="2"/>
      <c r="M245" s="2">
        <f>VLOOKUP(L245,'scoring schema 2'!$E$18:$F$29,2,FALSE)</f>
        <v>0</v>
      </c>
      <c r="N245" s="2" t="s">
        <v>33</v>
      </c>
      <c r="O245" s="2">
        <f>VLOOKUP(N245,'scoring schema 2'!$E$8:$F$13,2, FALSE)</f>
        <v>0</v>
      </c>
      <c r="P245" s="2">
        <v>0</v>
      </c>
      <c r="Q245" s="2">
        <v>0</v>
      </c>
      <c r="R245" s="2">
        <v>0.8</v>
      </c>
      <c r="S245" s="2">
        <v>0</v>
      </c>
      <c r="T245" s="2">
        <v>1</v>
      </c>
      <c r="U245" s="2">
        <v>10</v>
      </c>
      <c r="V245" s="2">
        <v>3.0000000000000004</v>
      </c>
      <c r="W245" s="2">
        <v>5</v>
      </c>
      <c r="X245" s="2">
        <v>15.000000000000002</v>
      </c>
      <c r="Y245" s="2">
        <v>1.8000000000000003</v>
      </c>
      <c r="Z245" s="2">
        <v>3.3200000000000003</v>
      </c>
      <c r="AA245" s="2">
        <v>5.9760000000000018</v>
      </c>
      <c r="AB245" s="2">
        <v>7551984</v>
      </c>
      <c r="AC245" s="2" t="s">
        <v>1602</v>
      </c>
      <c r="AD245" s="6">
        <v>39966</v>
      </c>
      <c r="AE245" s="2" t="s">
        <v>760</v>
      </c>
      <c r="AF245" s="2" t="s">
        <v>761</v>
      </c>
      <c r="AG245" s="2" t="s">
        <v>762</v>
      </c>
      <c r="AH245" s="2" t="s">
        <v>768</v>
      </c>
      <c r="AI245" s="2">
        <v>1.25</v>
      </c>
      <c r="AJ245" s="2">
        <v>0</v>
      </c>
      <c r="AK245" s="2">
        <v>0</v>
      </c>
      <c r="AL245" s="2">
        <v>0</v>
      </c>
      <c r="AM245" s="2">
        <v>15</v>
      </c>
      <c r="AN245" s="2">
        <v>0</v>
      </c>
      <c r="AO245" s="2" t="s">
        <v>762</v>
      </c>
      <c r="AP245" s="2" t="s">
        <v>763</v>
      </c>
      <c r="AQ245" s="2" t="s">
        <v>769</v>
      </c>
      <c r="AR245" s="2" t="s">
        <v>1603</v>
      </c>
      <c r="AS245" s="2">
        <v>3.75</v>
      </c>
      <c r="AT245" s="2">
        <v>604.70000000000005</v>
      </c>
      <c r="AU245" s="2">
        <v>608.45000000000005</v>
      </c>
      <c r="AV245" s="2" t="s">
        <v>765</v>
      </c>
      <c r="AW245" s="2" t="s">
        <v>1604</v>
      </c>
      <c r="AX245" s="2">
        <v>5</v>
      </c>
      <c r="AY245" s="2">
        <v>603.79999999999995</v>
      </c>
      <c r="AZ245" s="2">
        <v>608.79999999999995</v>
      </c>
      <c r="BA245" s="2" t="s">
        <v>765</v>
      </c>
      <c r="BB245" s="2">
        <v>0</v>
      </c>
      <c r="BC245" s="2">
        <v>0</v>
      </c>
      <c r="BD245" s="6">
        <v>37888</v>
      </c>
      <c r="BE245" s="18">
        <f t="shared" si="10"/>
        <v>17.658224960073003</v>
      </c>
      <c r="BF245" s="2" t="s">
        <v>767</v>
      </c>
      <c r="BG245" s="6">
        <v>43185</v>
      </c>
      <c r="BH245" s="2">
        <v>30.918072810723881</v>
      </c>
      <c r="BI245" t="str">
        <f>VLOOKUP($A245,'[1]SW_Pipes 1222_soil.shp'!$AE$2:$AR$1223,10,FALSE)</f>
        <v>113674</v>
      </c>
      <c r="BJ245" t="str">
        <f>VLOOKUP($A245,'[1]SW_Pipes 1222_soil.shp'!$AE$2:$AR$1223,11,FALSE)</f>
        <v>IrB</v>
      </c>
      <c r="BK245" t="str">
        <f>VLOOKUP($A245,'[1]SW_Pipes 1222_soil.shp'!$AE$2:$AR$1223,12,FALSE)</f>
        <v>Iredell fine sandy loam, 1 to 8 percent slopes</v>
      </c>
      <c r="BL245" t="str">
        <f>VLOOKUP($A245,'[1]SW_Pipes 1222_soil.shp'!$AE$2:$AR$1223,13,FALSE)</f>
        <v>C/D</v>
      </c>
      <c r="BM245">
        <f>VLOOKUP($A245,'[1]SW_Pipes 1222_soil.shp'!$AE$2:$AR$1223,14,FALSE)</f>
        <v>3</v>
      </c>
      <c r="BN245">
        <f>VLOOKUP(A245,[2]SW_Pipes1222_prec!$AE$2:$AO$1223, 11, FALSE)</f>
        <v>3.7389999999999999</v>
      </c>
    </row>
    <row r="246" spans="1:66" x14ac:dyDescent="0.25">
      <c r="A246" s="2">
        <v>65877</v>
      </c>
      <c r="B246" s="2">
        <v>21832</v>
      </c>
      <c r="C246" s="2" t="s">
        <v>489</v>
      </c>
      <c r="D246" s="2" t="s">
        <v>26</v>
      </c>
      <c r="E246" s="2" t="s">
        <v>29</v>
      </c>
      <c r="F246" s="6">
        <f>VLOOKUP(A246&amp;B246,'input_raw cmsws'!$C$2:$D$1602,2,FALSE)</f>
        <v>44277.666666666664</v>
      </c>
      <c r="G246" s="2">
        <v>1.5</v>
      </c>
      <c r="H246" s="2" t="s">
        <v>28</v>
      </c>
      <c r="I246" s="2">
        <f>VLOOKUP(H246,'scoring schema'!$D$4:$E$9,2,FALSE)</f>
        <v>5</v>
      </c>
      <c r="J246" s="2" t="s">
        <v>22</v>
      </c>
      <c r="K246" s="2" t="s">
        <v>22</v>
      </c>
      <c r="L246" s="2"/>
      <c r="M246" s="2">
        <f>VLOOKUP(L246,'scoring schema 2'!$E$18:$F$29,2,FALSE)</f>
        <v>0</v>
      </c>
      <c r="N246" s="2"/>
      <c r="O246" s="2">
        <f>VLOOKUP(N246,'scoring schema 2'!$E$8:$F$13,2, FALSE)</f>
        <v>2</v>
      </c>
      <c r="P246" s="2">
        <v>10</v>
      </c>
      <c r="Q246" s="2">
        <v>3.05</v>
      </c>
      <c r="R246" s="2">
        <v>2.2999999999999998</v>
      </c>
      <c r="S246" s="2">
        <v>7.0149999999999988</v>
      </c>
      <c r="T246" s="2">
        <v>1</v>
      </c>
      <c r="U246" s="2">
        <v>10</v>
      </c>
      <c r="V246" s="2">
        <v>4.5999999999999996</v>
      </c>
      <c r="W246" s="2">
        <v>3.2</v>
      </c>
      <c r="X246" s="2">
        <v>14.719999999999999</v>
      </c>
      <c r="Y246" s="2">
        <v>3.9799999999999995</v>
      </c>
      <c r="Z246" s="2">
        <v>2.84</v>
      </c>
      <c r="AA246" s="2">
        <v>11.303199999999999</v>
      </c>
      <c r="AB246" s="2">
        <v>7669709</v>
      </c>
      <c r="AC246" s="2" t="s">
        <v>2487</v>
      </c>
      <c r="AD246" s="6">
        <v>39967</v>
      </c>
      <c r="AE246" s="2" t="s">
        <v>760</v>
      </c>
      <c r="AF246" s="2" t="s">
        <v>761</v>
      </c>
      <c r="AG246" s="2" t="s">
        <v>762</v>
      </c>
      <c r="AH246" s="2" t="s">
        <v>768</v>
      </c>
      <c r="AI246" s="2">
        <v>1.25</v>
      </c>
      <c r="AJ246" s="2">
        <v>0</v>
      </c>
      <c r="AK246" s="2">
        <v>0</v>
      </c>
      <c r="AL246" s="2">
        <v>0</v>
      </c>
      <c r="AM246" s="2">
        <v>15</v>
      </c>
      <c r="AN246" s="2">
        <v>0</v>
      </c>
      <c r="AO246" s="2" t="s">
        <v>762</v>
      </c>
      <c r="AP246" s="2" t="s">
        <v>882</v>
      </c>
      <c r="AQ246" s="2" t="s">
        <v>800</v>
      </c>
      <c r="AR246" s="2" t="s">
        <v>2488</v>
      </c>
      <c r="AS246" s="2">
        <v>4.4000000000000004</v>
      </c>
      <c r="AT246" s="2">
        <v>645.6</v>
      </c>
      <c r="AU246" s="2">
        <v>650</v>
      </c>
      <c r="AV246" s="2" t="s">
        <v>765</v>
      </c>
      <c r="AW246" s="2" t="s">
        <v>2489</v>
      </c>
      <c r="AX246" s="2">
        <v>4.4000000000000004</v>
      </c>
      <c r="AY246" s="2">
        <v>645.6</v>
      </c>
      <c r="AZ246" s="2">
        <v>650</v>
      </c>
      <c r="BA246" s="2" t="s">
        <v>765</v>
      </c>
      <c r="BB246" s="2">
        <v>0</v>
      </c>
      <c r="BC246" s="2">
        <v>0</v>
      </c>
      <c r="BD246" s="6">
        <v>31958</v>
      </c>
      <c r="BE246" s="18">
        <f t="shared" si="10"/>
        <v>33.729409080538439</v>
      </c>
      <c r="BF246" s="2" t="s">
        <v>767</v>
      </c>
      <c r="BG246" s="6">
        <v>44403</v>
      </c>
      <c r="BH246" s="2">
        <v>26.33789001925777</v>
      </c>
      <c r="BI246" t="str">
        <f>VLOOKUP($A246,'[1]SW_Pipes 1222_soil.shp'!$AE$2:$AR$1223,10,FALSE)</f>
        <v>113679</v>
      </c>
      <c r="BJ246" t="str">
        <f>VLOOKUP($A246,'[1]SW_Pipes 1222_soil.shp'!$AE$2:$AR$1223,11,FALSE)</f>
        <v>MeB</v>
      </c>
      <c r="BK246" t="str">
        <f>VLOOKUP($A246,'[1]SW_Pipes 1222_soil.shp'!$AE$2:$AR$1223,12,FALSE)</f>
        <v>Mecklenburg fine sandy loam, 2 to 8 percent slopes</v>
      </c>
      <c r="BL246" t="str">
        <f>VLOOKUP($A246,'[1]SW_Pipes 1222_soil.shp'!$AE$2:$AR$1223,13,FALSE)</f>
        <v>C</v>
      </c>
      <c r="BM246">
        <f>VLOOKUP($A246,'[1]SW_Pipes 1222_soil.shp'!$AE$2:$AR$1223,14,FALSE)</f>
        <v>2</v>
      </c>
      <c r="BN246">
        <f>VLOOKUP(A246,[2]SW_Pipes1222_prec!$AE$2:$AO$1223, 11, FALSE)</f>
        <v>3.7650000000000001</v>
      </c>
    </row>
    <row r="247" spans="1:66" x14ac:dyDescent="0.25">
      <c r="A247" s="2">
        <v>65977</v>
      </c>
      <c r="B247" s="2">
        <v>10886</v>
      </c>
      <c r="C247" s="2" t="s">
        <v>161</v>
      </c>
      <c r="D247" s="2" t="s">
        <v>21</v>
      </c>
      <c r="E247" s="2" t="s">
        <v>29</v>
      </c>
      <c r="F247" s="6">
        <f>VLOOKUP(A247&amp;B247,'input_raw cmsws'!$C$2:$D$1602,2,FALSE)</f>
        <v>43608.666666666664</v>
      </c>
      <c r="G247" s="2">
        <v>7.1</v>
      </c>
      <c r="H247" s="2" t="s">
        <v>23</v>
      </c>
      <c r="I247" s="2">
        <f>VLOOKUP(H247,'scoring schema'!$D$4:$E$9,2,FALSE)</f>
        <v>0</v>
      </c>
      <c r="J247" s="2" t="s">
        <v>22</v>
      </c>
      <c r="K247" s="2" t="s">
        <v>22</v>
      </c>
      <c r="L247" s="2" t="s">
        <v>145</v>
      </c>
      <c r="M247" s="2">
        <f>VLOOKUP(L247,'scoring schema 2'!$E$18:$F$29,2,FALSE)</f>
        <v>10</v>
      </c>
      <c r="N247" s="2" t="s">
        <v>33</v>
      </c>
      <c r="O247" s="2">
        <f>VLOOKUP(N247,'scoring schema 2'!$E$8:$F$13,2, FALSE)</f>
        <v>0</v>
      </c>
      <c r="P247" s="2">
        <v>0</v>
      </c>
      <c r="Q247" s="2">
        <v>0</v>
      </c>
      <c r="R247" s="2">
        <v>6.5</v>
      </c>
      <c r="S247" s="2">
        <v>0</v>
      </c>
      <c r="T247" s="2">
        <v>1</v>
      </c>
      <c r="U247" s="2">
        <v>0</v>
      </c>
      <c r="V247" s="2">
        <v>1.4000000000000001</v>
      </c>
      <c r="W247" s="2">
        <v>2</v>
      </c>
      <c r="X247" s="2">
        <v>2.8000000000000003</v>
      </c>
      <c r="Y247" s="2">
        <v>0.84000000000000008</v>
      </c>
      <c r="Z247" s="2">
        <v>3.8</v>
      </c>
      <c r="AA247" s="2">
        <v>3.1920000000000002</v>
      </c>
      <c r="AB247" s="2">
        <v>7562906</v>
      </c>
      <c r="AC247" s="2" t="s">
        <v>1129</v>
      </c>
      <c r="AD247" s="6">
        <v>39968</v>
      </c>
      <c r="AE247" s="2" t="s">
        <v>760</v>
      </c>
      <c r="AF247" s="2" t="s">
        <v>761</v>
      </c>
      <c r="AG247" s="2" t="s">
        <v>762</v>
      </c>
      <c r="AH247" s="2" t="s">
        <v>768</v>
      </c>
      <c r="AI247" s="2">
        <v>4</v>
      </c>
      <c r="AJ247" s="2">
        <v>0</v>
      </c>
      <c r="AK247" s="2">
        <v>0</v>
      </c>
      <c r="AL247" s="2">
        <v>0</v>
      </c>
      <c r="AM247" s="2">
        <v>48</v>
      </c>
      <c r="AN247" s="2">
        <v>0</v>
      </c>
      <c r="AO247" s="2" t="s">
        <v>762</v>
      </c>
      <c r="AP247" s="2" t="s">
        <v>763</v>
      </c>
      <c r="AQ247" s="2" t="s">
        <v>769</v>
      </c>
      <c r="AR247" s="2" t="s">
        <v>1130</v>
      </c>
      <c r="AS247" s="2">
        <v>5</v>
      </c>
      <c r="AT247" s="2">
        <v>630</v>
      </c>
      <c r="AU247" s="2">
        <v>635</v>
      </c>
      <c r="AV247" s="2" t="s">
        <v>765</v>
      </c>
      <c r="AW247" s="2" t="s">
        <v>1131</v>
      </c>
      <c r="AX247" s="2">
        <v>9.1999999999999993</v>
      </c>
      <c r="AY247" s="2">
        <v>628.79999999999995</v>
      </c>
      <c r="AZ247" s="2">
        <v>638</v>
      </c>
      <c r="BA247" s="2" t="s">
        <v>765</v>
      </c>
      <c r="BB247" s="2">
        <v>4.9658979999999998E-2</v>
      </c>
      <c r="BC247" s="2">
        <v>0</v>
      </c>
      <c r="BD247" s="6">
        <v>35971</v>
      </c>
      <c r="BE247" s="18">
        <f t="shared" si="10"/>
        <v>20.910791695185939</v>
      </c>
      <c r="BF247" s="2" t="s">
        <v>767</v>
      </c>
      <c r="BG247" s="6">
        <v>44243</v>
      </c>
      <c r="BH247" s="2">
        <v>24.164816097166529</v>
      </c>
      <c r="BI247" t="str">
        <f>VLOOKUP($A247,'[1]SW_Pipes 1222_soil.shp'!$AE$2:$AR$1223,10,FALSE)</f>
        <v>113677</v>
      </c>
      <c r="BJ247" t="str">
        <f>VLOOKUP($A247,'[1]SW_Pipes 1222_soil.shp'!$AE$2:$AR$1223,11,FALSE)</f>
        <v>MO</v>
      </c>
      <c r="BK247" t="str">
        <f>VLOOKUP($A247,'[1]SW_Pipes 1222_soil.shp'!$AE$2:$AR$1223,12,FALSE)</f>
        <v>Monacan loam</v>
      </c>
      <c r="BL247" t="str">
        <f>VLOOKUP($A247,'[1]SW_Pipes 1222_soil.shp'!$AE$2:$AR$1223,13,FALSE)</f>
        <v>C</v>
      </c>
      <c r="BM247">
        <f>VLOOKUP($A247,'[1]SW_Pipes 1222_soil.shp'!$AE$2:$AR$1223,14,FALSE)</f>
        <v>2</v>
      </c>
      <c r="BN247">
        <f>VLOOKUP(A247,[2]SW_Pipes1222_prec!$AE$2:$AO$1223, 11, FALSE)</f>
        <v>3.72</v>
      </c>
    </row>
    <row r="248" spans="1:66" x14ac:dyDescent="0.25">
      <c r="A248" s="3">
        <v>66224</v>
      </c>
      <c r="B248" s="3">
        <v>12346</v>
      </c>
      <c r="C248" s="3" t="s">
        <v>155</v>
      </c>
      <c r="D248" s="3" t="s">
        <v>21</v>
      </c>
      <c r="E248" s="3" t="s">
        <v>29</v>
      </c>
      <c r="F248" s="6">
        <f>VLOOKUP(A248&amp;B248,'input_raw cmsws'!$C$2:$D$1602,2,FALSE)</f>
        <v>43836.708333333336</v>
      </c>
      <c r="G248" s="3">
        <v>2</v>
      </c>
      <c r="H248" s="3" t="s">
        <v>23</v>
      </c>
      <c r="I248" s="2">
        <f>VLOOKUP(H248,'scoring schema'!$D$4:$E$9,2,FALSE)</f>
        <v>0</v>
      </c>
      <c r="J248" s="3" t="s">
        <v>22</v>
      </c>
      <c r="K248" s="3" t="s">
        <v>22</v>
      </c>
      <c r="L248" s="3"/>
      <c r="M248" s="2">
        <f>VLOOKUP(L248,'scoring schema 2'!$E$18:$F$29,2,FALSE)</f>
        <v>0</v>
      </c>
      <c r="N248" s="3"/>
      <c r="O248" s="2">
        <f>VLOOKUP(N248,'scoring schema 2'!$E$8:$F$13,2, FALSE)</f>
        <v>2</v>
      </c>
      <c r="P248" s="3">
        <v>10</v>
      </c>
      <c r="Q248" s="3">
        <v>1.3</v>
      </c>
      <c r="R248" s="3">
        <v>2.2999999999999998</v>
      </c>
      <c r="S248" s="3">
        <v>2.9899999999999998</v>
      </c>
      <c r="T248" s="3">
        <v>1</v>
      </c>
      <c r="U248" s="3">
        <v>10</v>
      </c>
      <c r="V248" s="3">
        <v>1.4000000000000001</v>
      </c>
      <c r="W248" s="3">
        <v>2.2999999999999998</v>
      </c>
      <c r="X248" s="3">
        <v>3.22</v>
      </c>
      <c r="Y248" s="3">
        <v>1.36</v>
      </c>
      <c r="Z248" s="3">
        <v>2.2999999999999998</v>
      </c>
      <c r="AA248" s="3">
        <v>3.1280000000000001</v>
      </c>
      <c r="AB248" s="3">
        <v>7648891</v>
      </c>
      <c r="AC248" s="3" t="s">
        <v>1108</v>
      </c>
      <c r="AD248" s="6">
        <v>39969</v>
      </c>
      <c r="AE248" s="3" t="s">
        <v>760</v>
      </c>
      <c r="AF248" s="3" t="s">
        <v>761</v>
      </c>
      <c r="AG248" s="3" t="s">
        <v>762</v>
      </c>
      <c r="AH248" s="3" t="s">
        <v>768</v>
      </c>
      <c r="AI248" s="3">
        <v>1.25</v>
      </c>
      <c r="AJ248" s="3">
        <v>0</v>
      </c>
      <c r="AK248" s="3">
        <v>0</v>
      </c>
      <c r="AL248" s="3">
        <v>0</v>
      </c>
      <c r="AM248" s="3">
        <v>15</v>
      </c>
      <c r="AN248" s="3">
        <v>0</v>
      </c>
      <c r="AO248" s="3" t="s">
        <v>762</v>
      </c>
      <c r="AP248" s="3" t="s">
        <v>763</v>
      </c>
      <c r="AQ248" s="3" t="s">
        <v>769</v>
      </c>
      <c r="AR248" s="3" t="s">
        <v>1109</v>
      </c>
      <c r="AS248" s="3">
        <v>2.5</v>
      </c>
      <c r="AT248" s="3">
        <v>725.5</v>
      </c>
      <c r="AU248" s="3">
        <v>728</v>
      </c>
      <c r="AV248" s="3" t="s">
        <v>765</v>
      </c>
      <c r="AW248" s="3" t="s">
        <v>1110</v>
      </c>
      <c r="AX248" s="3">
        <v>2.5</v>
      </c>
      <c r="AY248" s="3">
        <v>725.5</v>
      </c>
      <c r="AZ248" s="3">
        <v>728</v>
      </c>
      <c r="BA248" s="3" t="s">
        <v>765</v>
      </c>
      <c r="BB248" s="3">
        <v>0</v>
      </c>
      <c r="BC248" s="3">
        <v>0</v>
      </c>
      <c r="BD248" s="7">
        <v>40603</v>
      </c>
      <c r="BE248" s="18">
        <f>(F248-AD248)/365.25</f>
        <v>10.589208304814061</v>
      </c>
      <c r="BF248" s="3" t="s">
        <v>767</v>
      </c>
      <c r="BG248" s="7">
        <v>44243</v>
      </c>
      <c r="BH248" s="3">
        <v>14.98396962829014</v>
      </c>
      <c r="BI248" t="str">
        <f>VLOOKUP($A248,'[1]SW_Pipes 1222_soil.shp'!$AE$2:$AR$1223,10,FALSE)</f>
        <v>113660</v>
      </c>
      <c r="BJ248" t="str">
        <f>VLOOKUP($A248,'[1]SW_Pipes 1222_soil.shp'!$AE$2:$AR$1223,11,FALSE)</f>
        <v>CuB</v>
      </c>
      <c r="BK248" t="str">
        <f>VLOOKUP($A248,'[1]SW_Pipes 1222_soil.shp'!$AE$2:$AR$1223,12,FALSE)</f>
        <v>Cecil-Urban land complex, 2 to 8 percent slopes</v>
      </c>
      <c r="BL248" t="str">
        <f>VLOOKUP($A248,'[1]SW_Pipes 1222_soil.shp'!$AE$2:$AR$1223,13,FALSE)</f>
        <v>B</v>
      </c>
      <c r="BM248">
        <f>VLOOKUP($A248,'[1]SW_Pipes 1222_soil.shp'!$AE$2:$AR$1223,14,FALSE)</f>
        <v>1</v>
      </c>
      <c r="BN248">
        <f>VLOOKUP(A248,[2]SW_Pipes1222_prec!$AE$2:$AO$1223, 11, FALSE)</f>
        <v>3.8159999999999998</v>
      </c>
    </row>
    <row r="249" spans="1:66" x14ac:dyDescent="0.25">
      <c r="A249" s="3">
        <v>66242</v>
      </c>
      <c r="B249" s="3">
        <v>22733</v>
      </c>
      <c r="C249" s="3" t="s">
        <v>88</v>
      </c>
      <c r="D249" s="3" t="s">
        <v>21</v>
      </c>
      <c r="E249" s="3" t="s">
        <v>29</v>
      </c>
      <c r="F249" s="6">
        <f>VLOOKUP(A249&amp;B249,'input_raw cmsws'!$C$2:$D$1602,2,FALSE)</f>
        <v>44333.666666666664</v>
      </c>
      <c r="G249" s="3">
        <v>5.3</v>
      </c>
      <c r="H249" s="3"/>
      <c r="I249" s="2">
        <v>0</v>
      </c>
      <c r="J249" s="3" t="s">
        <v>22</v>
      </c>
      <c r="K249" s="3" t="s">
        <v>22</v>
      </c>
      <c r="L249" s="3"/>
      <c r="M249" s="2">
        <f>VLOOKUP(L249,'scoring schema 2'!$E$18:$F$29,2,FALSE)</f>
        <v>0</v>
      </c>
      <c r="N249" s="3"/>
      <c r="O249" s="2">
        <f>VLOOKUP(N249,'scoring schema 2'!$E$8:$F$13,2, FALSE)</f>
        <v>2</v>
      </c>
      <c r="P249" s="3">
        <v>0</v>
      </c>
      <c r="Q249" s="3">
        <v>1.3</v>
      </c>
      <c r="R249" s="3">
        <v>1.4</v>
      </c>
      <c r="S249" s="3">
        <v>1.8199999999999998</v>
      </c>
      <c r="T249" s="3">
        <v>1</v>
      </c>
      <c r="U249" s="3">
        <v>10</v>
      </c>
      <c r="V249" s="3">
        <v>4.4000000000000004</v>
      </c>
      <c r="W249" s="3">
        <v>3.8000000000000003</v>
      </c>
      <c r="X249" s="3">
        <v>16.720000000000002</v>
      </c>
      <c r="Y249" s="3">
        <v>3.16</v>
      </c>
      <c r="Z249" s="3">
        <v>2.8400000000000003</v>
      </c>
      <c r="AA249" s="3">
        <v>8.974400000000001</v>
      </c>
      <c r="AB249" s="3">
        <v>7581154</v>
      </c>
      <c r="AC249" s="3" t="s">
        <v>2179</v>
      </c>
      <c r="AD249" s="6">
        <v>39970</v>
      </c>
      <c r="AE249" s="3" t="s">
        <v>760</v>
      </c>
      <c r="AF249" s="3" t="s">
        <v>761</v>
      </c>
      <c r="AG249" s="3" t="s">
        <v>762</v>
      </c>
      <c r="AH249" s="3" t="s">
        <v>768</v>
      </c>
      <c r="AI249" s="3">
        <v>3.5</v>
      </c>
      <c r="AJ249" s="3">
        <v>0</v>
      </c>
      <c r="AK249" s="3">
        <v>0</v>
      </c>
      <c r="AL249" s="3">
        <v>0</v>
      </c>
      <c r="AM249" s="3">
        <v>42</v>
      </c>
      <c r="AN249" s="3">
        <v>0</v>
      </c>
      <c r="AO249" s="3" t="s">
        <v>762</v>
      </c>
      <c r="AP249" s="3" t="s">
        <v>778</v>
      </c>
      <c r="AQ249" s="2" t="s">
        <v>781</v>
      </c>
      <c r="AR249" s="3" t="s">
        <v>2180</v>
      </c>
      <c r="AS249" s="3">
        <v>0</v>
      </c>
      <c r="AT249" s="3">
        <v>0</v>
      </c>
      <c r="AU249" s="3">
        <v>610</v>
      </c>
      <c r="AV249" s="3" t="s">
        <v>765</v>
      </c>
      <c r="AW249" s="3" t="s">
        <v>1101</v>
      </c>
      <c r="AX249" s="3">
        <v>5.3</v>
      </c>
      <c r="AY249" s="3">
        <v>602.70000000000005</v>
      </c>
      <c r="AZ249" s="3">
        <v>608</v>
      </c>
      <c r="BA249" s="3" t="s">
        <v>765</v>
      </c>
      <c r="BB249" s="3">
        <v>0</v>
      </c>
      <c r="BC249" s="3">
        <v>0</v>
      </c>
      <c r="BD249" s="7">
        <v>31229</v>
      </c>
      <c r="BE249" s="18">
        <f t="shared" ref="BE249:BE261" si="11">(F249-BD249)/365.25</f>
        <v>35.878621948437136</v>
      </c>
      <c r="BF249" s="3" t="s">
        <v>767</v>
      </c>
      <c r="BG249" s="7">
        <v>44379</v>
      </c>
      <c r="BH249" s="3">
        <v>46.646916810441077</v>
      </c>
      <c r="BI249" t="str">
        <f>VLOOKUP($A249,'[1]SW_Pipes 1222_soil.shp'!$AE$2:$AR$1223,10,FALSE)</f>
        <v>113696</v>
      </c>
      <c r="BJ249" t="str">
        <f>VLOOKUP($A249,'[1]SW_Pipes 1222_soil.shp'!$AE$2:$AR$1223,11,FALSE)</f>
        <v>WuD</v>
      </c>
      <c r="BK249" t="str">
        <f>VLOOKUP($A249,'[1]SW_Pipes 1222_soil.shp'!$AE$2:$AR$1223,12,FALSE)</f>
        <v>Wilkes-Urban land complex, 8 to 15 percent slopes</v>
      </c>
      <c r="BL249" t="str">
        <f>VLOOKUP($A249,'[1]SW_Pipes 1222_soil.shp'!$AE$2:$AR$1223,13,FALSE)</f>
        <v>D</v>
      </c>
      <c r="BM249">
        <f>VLOOKUP($A249,'[1]SW_Pipes 1222_soil.shp'!$AE$2:$AR$1223,14,FALSE)</f>
        <v>4</v>
      </c>
      <c r="BN249">
        <f>VLOOKUP(A249,[2]SW_Pipes1222_prec!$AE$2:$AO$1223, 11, FALSE)</f>
        <v>3.766</v>
      </c>
    </row>
    <row r="250" spans="1:66" x14ac:dyDescent="0.25">
      <c r="A250" s="2">
        <v>66584</v>
      </c>
      <c r="B250" s="2">
        <v>83832</v>
      </c>
      <c r="C250" s="2" t="s">
        <v>606</v>
      </c>
      <c r="D250" s="2" t="s">
        <v>21</v>
      </c>
      <c r="E250" s="2" t="s">
        <v>29</v>
      </c>
      <c r="F250" s="6">
        <f>VLOOKUP(A250&amp;B250,'input_raw cmsws'!$C$2:$D$1602,2,FALSE)</f>
        <v>44369.666666666664</v>
      </c>
      <c r="G250" s="2">
        <v>4.5</v>
      </c>
      <c r="H250" s="2" t="s">
        <v>23</v>
      </c>
      <c r="I250" s="2">
        <f>VLOOKUP(H250,'scoring schema'!$D$4:$E$9,2,FALSE)</f>
        <v>0</v>
      </c>
      <c r="J250" s="2" t="s">
        <v>22</v>
      </c>
      <c r="K250" s="2" t="s">
        <v>22</v>
      </c>
      <c r="L250" s="2"/>
      <c r="M250" s="2">
        <f>VLOOKUP(L250,'scoring schema 2'!$E$18:$F$29,2,FALSE)</f>
        <v>0</v>
      </c>
      <c r="N250" s="2" t="s">
        <v>35</v>
      </c>
      <c r="O250" s="2">
        <f>VLOOKUP(N250,'scoring schema 2'!$E$8:$F$13,2, FALSE)</f>
        <v>2</v>
      </c>
      <c r="P250" s="2">
        <v>10</v>
      </c>
      <c r="Q250" s="2">
        <v>1.3</v>
      </c>
      <c r="R250" s="2">
        <v>2.2999999999999998</v>
      </c>
      <c r="S250" s="2">
        <v>2.9899999999999998</v>
      </c>
      <c r="T250" s="2">
        <v>1</v>
      </c>
      <c r="U250" s="2">
        <v>10</v>
      </c>
      <c r="V250" s="2">
        <v>6.2000000000000011</v>
      </c>
      <c r="W250" s="2">
        <v>5</v>
      </c>
      <c r="X250" s="2">
        <v>31.000000000000007</v>
      </c>
      <c r="Y250" s="2">
        <v>4.24</v>
      </c>
      <c r="Z250" s="2">
        <v>3.92</v>
      </c>
      <c r="AA250" s="2">
        <v>16.620799999999999</v>
      </c>
      <c r="AB250" s="2">
        <v>7709748</v>
      </c>
      <c r="AC250" s="2" t="s">
        <v>3075</v>
      </c>
      <c r="AD250" s="6">
        <v>39971</v>
      </c>
      <c r="AE250" s="2" t="s">
        <v>760</v>
      </c>
      <c r="AF250" s="2" t="s">
        <v>761</v>
      </c>
      <c r="AG250" s="2" t="s">
        <v>762</v>
      </c>
      <c r="AH250" s="2" t="s">
        <v>768</v>
      </c>
      <c r="AI250" s="2">
        <v>1.5</v>
      </c>
      <c r="AJ250" s="2">
        <v>0</v>
      </c>
      <c r="AK250" s="2">
        <v>0</v>
      </c>
      <c r="AL250" s="2">
        <v>0</v>
      </c>
      <c r="AM250" s="2">
        <v>15</v>
      </c>
      <c r="AN250" s="2">
        <v>0</v>
      </c>
      <c r="AO250" s="2" t="s">
        <v>762</v>
      </c>
      <c r="AP250" s="2" t="s">
        <v>882</v>
      </c>
      <c r="AQ250" s="2" t="s">
        <v>800</v>
      </c>
      <c r="AR250" s="2" t="s">
        <v>3076</v>
      </c>
      <c r="AS250" s="2">
        <v>5</v>
      </c>
      <c r="AT250" s="2">
        <v>588</v>
      </c>
      <c r="AU250" s="2">
        <v>593</v>
      </c>
      <c r="AV250" s="2" t="s">
        <v>765</v>
      </c>
      <c r="AW250" s="2" t="s">
        <v>3077</v>
      </c>
      <c r="AX250" s="2">
        <v>4.0999999999999996</v>
      </c>
      <c r="AY250" s="2">
        <v>580.9</v>
      </c>
      <c r="AZ250" s="2">
        <v>585</v>
      </c>
      <c r="BA250" s="2" t="s">
        <v>765</v>
      </c>
      <c r="BB250" s="2">
        <v>3.874826E-2</v>
      </c>
      <c r="BC250" s="2">
        <v>0</v>
      </c>
      <c r="BD250" s="6">
        <v>31229</v>
      </c>
      <c r="BE250" s="18">
        <f t="shared" si="11"/>
        <v>35.977184576773894</v>
      </c>
      <c r="BF250" s="2" t="s">
        <v>767</v>
      </c>
      <c r="BG250" s="6">
        <v>44390</v>
      </c>
      <c r="BH250" s="2">
        <v>183.23401794799111</v>
      </c>
      <c r="BI250" t="str">
        <f>VLOOKUP($A250,'[1]SW_Pipes 1222_soil.shp'!$AE$2:$AR$1223,10,FALSE)</f>
        <v>113660</v>
      </c>
      <c r="BJ250" t="str">
        <f>VLOOKUP($A250,'[1]SW_Pipes 1222_soil.shp'!$AE$2:$AR$1223,11,FALSE)</f>
        <v>CuB</v>
      </c>
      <c r="BK250" t="str">
        <f>VLOOKUP($A250,'[1]SW_Pipes 1222_soil.shp'!$AE$2:$AR$1223,12,FALSE)</f>
        <v>Cecil-Urban land complex, 2 to 8 percent slopes</v>
      </c>
      <c r="BL250" t="str">
        <f>VLOOKUP($A250,'[1]SW_Pipes 1222_soil.shp'!$AE$2:$AR$1223,13,FALSE)</f>
        <v>B</v>
      </c>
      <c r="BM250">
        <f>VLOOKUP($A250,'[1]SW_Pipes 1222_soil.shp'!$AE$2:$AR$1223,14,FALSE)</f>
        <v>1</v>
      </c>
      <c r="BN250">
        <f>VLOOKUP(A250,[2]SW_Pipes1222_prec!$AE$2:$AO$1223, 11, FALSE)</f>
        <v>3.7589999999999999</v>
      </c>
    </row>
    <row r="251" spans="1:66" x14ac:dyDescent="0.25">
      <c r="A251" s="3">
        <v>66669</v>
      </c>
      <c r="B251" s="3">
        <v>20614</v>
      </c>
      <c r="C251" s="3" t="s">
        <v>250</v>
      </c>
      <c r="D251" s="3" t="s">
        <v>21</v>
      </c>
      <c r="E251" s="3" t="s">
        <v>29</v>
      </c>
      <c r="F251" s="6">
        <f>VLOOKUP(A251&amp;B251,'input_raw cmsws'!$C$2:$D$1602,2,FALSE)</f>
        <v>44147.708333333336</v>
      </c>
      <c r="G251" s="3">
        <v>5</v>
      </c>
      <c r="H251" s="3" t="s">
        <v>32</v>
      </c>
      <c r="I251" s="2">
        <f>VLOOKUP(H251,'scoring schema'!$D$4:$E$9,2,FALSE)</f>
        <v>10</v>
      </c>
      <c r="J251" s="3" t="s">
        <v>29</v>
      </c>
      <c r="K251" s="3" t="s">
        <v>29</v>
      </c>
      <c r="L251" s="3" t="s">
        <v>37</v>
      </c>
      <c r="M251" s="2">
        <f>VLOOKUP(L251,'scoring schema 2'!$E$18:$F$29,2,FALSE)</f>
        <v>8</v>
      </c>
      <c r="N251" s="3" t="s">
        <v>35</v>
      </c>
      <c r="O251" s="2">
        <f>VLOOKUP(N251,'scoring schema 2'!$E$8:$F$13,2, FALSE)</f>
        <v>2</v>
      </c>
      <c r="P251" s="3">
        <v>10</v>
      </c>
      <c r="Q251" s="3">
        <v>4.8</v>
      </c>
      <c r="R251" s="3">
        <v>5.9</v>
      </c>
      <c r="S251" s="3">
        <v>28.32</v>
      </c>
      <c r="T251" s="3">
        <v>1</v>
      </c>
      <c r="U251" s="3">
        <v>10</v>
      </c>
      <c r="V251" s="3">
        <v>6.2000000000000011</v>
      </c>
      <c r="W251" s="3">
        <v>5.9</v>
      </c>
      <c r="X251" s="3">
        <v>36.580000000000005</v>
      </c>
      <c r="Y251" s="3">
        <v>5.6400000000000006</v>
      </c>
      <c r="Z251" s="3">
        <v>5.9</v>
      </c>
      <c r="AA251" s="3">
        <v>33.276000000000003</v>
      </c>
      <c r="AB251" s="3">
        <v>7624258</v>
      </c>
      <c r="AC251" s="3" t="s">
        <v>3922</v>
      </c>
      <c r="AD251" s="6">
        <v>39972</v>
      </c>
      <c r="AE251" s="3" t="s">
        <v>760</v>
      </c>
      <c r="AF251" s="3" t="s">
        <v>761</v>
      </c>
      <c r="AG251" s="3" t="s">
        <v>762</v>
      </c>
      <c r="AH251" s="3" t="s">
        <v>768</v>
      </c>
      <c r="AI251" s="3">
        <v>2</v>
      </c>
      <c r="AJ251" s="3">
        <v>0</v>
      </c>
      <c r="AK251" s="3">
        <v>0</v>
      </c>
      <c r="AL251" s="3">
        <v>0</v>
      </c>
      <c r="AM251" s="3">
        <v>24</v>
      </c>
      <c r="AN251" s="3">
        <v>0</v>
      </c>
      <c r="AO251" s="3" t="s">
        <v>762</v>
      </c>
      <c r="AP251" s="3" t="s">
        <v>763</v>
      </c>
      <c r="AQ251" s="3" t="s">
        <v>769</v>
      </c>
      <c r="AR251" s="3" t="s">
        <v>3923</v>
      </c>
      <c r="AS251" s="3">
        <v>3.8</v>
      </c>
      <c r="AT251" s="3">
        <v>578.20000000000005</v>
      </c>
      <c r="AU251" s="3">
        <v>582</v>
      </c>
      <c r="AV251" s="3" t="s">
        <v>765</v>
      </c>
      <c r="AW251" s="3" t="s">
        <v>3924</v>
      </c>
      <c r="AX251" s="3">
        <v>1.2</v>
      </c>
      <c r="AY251" s="3">
        <v>572.79999999999995</v>
      </c>
      <c r="AZ251" s="3">
        <v>574</v>
      </c>
      <c r="BA251" s="3" t="s">
        <v>765</v>
      </c>
      <c r="BB251" s="3">
        <v>2.7815099999999999E-2</v>
      </c>
      <c r="BC251" s="3">
        <v>0</v>
      </c>
      <c r="BD251" s="7">
        <v>30046</v>
      </c>
      <c r="BE251" s="18">
        <f t="shared" si="11"/>
        <v>38.608373260323987</v>
      </c>
      <c r="BF251" s="3" t="s">
        <v>767</v>
      </c>
      <c r="BG251" s="7">
        <v>43185</v>
      </c>
      <c r="BH251" s="3">
        <v>194.1391356504086</v>
      </c>
      <c r="BI251" t="str">
        <f>VLOOKUP($A251,'[1]SW_Pipes 1222_soil.shp'!$AE$2:$AR$1223,10,FALSE)</f>
        <v>113692</v>
      </c>
      <c r="BJ251" t="str">
        <f>VLOOKUP($A251,'[1]SW_Pipes 1222_soil.shp'!$AE$2:$AR$1223,11,FALSE)</f>
        <v>WkB</v>
      </c>
      <c r="BK251" t="str">
        <f>VLOOKUP($A251,'[1]SW_Pipes 1222_soil.shp'!$AE$2:$AR$1223,12,FALSE)</f>
        <v>Wilkes loam, 4 to 8 percent slopes</v>
      </c>
      <c r="BL251" t="str">
        <f>VLOOKUP($A251,'[1]SW_Pipes 1222_soil.shp'!$AE$2:$AR$1223,13,FALSE)</f>
        <v>D</v>
      </c>
      <c r="BM251">
        <f>VLOOKUP($A251,'[1]SW_Pipes 1222_soil.shp'!$AE$2:$AR$1223,14,FALSE)</f>
        <v>4</v>
      </c>
      <c r="BN251">
        <f>VLOOKUP(A251,[2]SW_Pipes1222_prec!$AE$2:$AO$1223, 11, FALSE)</f>
        <v>3.6890000000000001</v>
      </c>
    </row>
    <row r="252" spans="1:66" x14ac:dyDescent="0.25">
      <c r="A252" s="3">
        <v>66695</v>
      </c>
      <c r="B252" s="3">
        <v>13317</v>
      </c>
      <c r="C252" s="3" t="s">
        <v>142</v>
      </c>
      <c r="D252" s="3" t="s">
        <v>21</v>
      </c>
      <c r="E252" s="3" t="s">
        <v>29</v>
      </c>
      <c r="F252" s="6">
        <f>VLOOKUP(A252&amp;B252,'input_raw cmsws'!$C$2:$D$1602,2,FALSE)</f>
        <v>43913.666666666664</v>
      </c>
      <c r="G252" s="3">
        <v>3</v>
      </c>
      <c r="H252" s="3" t="s">
        <v>68</v>
      </c>
      <c r="I252" s="2">
        <f>VLOOKUP(H252,'scoring schema'!$D$4:$E$9,2,FALSE)</f>
        <v>0</v>
      </c>
      <c r="J252" s="3" t="s">
        <v>22</v>
      </c>
      <c r="K252" s="3" t="s">
        <v>22</v>
      </c>
      <c r="L252" s="3" t="s">
        <v>30</v>
      </c>
      <c r="M252" s="2">
        <f>VLOOKUP(L252,'scoring schema 2'!$E$18:$F$29,2,FALSE)</f>
        <v>6</v>
      </c>
      <c r="N252" s="3" t="s">
        <v>35</v>
      </c>
      <c r="O252" s="2">
        <f>VLOOKUP(N252,'scoring schema 2'!$E$8:$F$13,2, FALSE)</f>
        <v>2</v>
      </c>
      <c r="P252" s="3">
        <v>5</v>
      </c>
      <c r="Q252" s="3">
        <v>1.3</v>
      </c>
      <c r="R252" s="3">
        <v>4.25</v>
      </c>
      <c r="S252" s="3">
        <v>5.5250000000000004</v>
      </c>
      <c r="T252" s="3">
        <v>1</v>
      </c>
      <c r="U252" s="3">
        <v>0</v>
      </c>
      <c r="V252" s="3">
        <v>1.4000000000000001</v>
      </c>
      <c r="W252" s="3">
        <v>0.8</v>
      </c>
      <c r="X252" s="3">
        <v>1.1200000000000001</v>
      </c>
      <c r="Y252" s="3">
        <v>1.36</v>
      </c>
      <c r="Z252" s="3">
        <v>2.1800000000000002</v>
      </c>
      <c r="AA252" s="3">
        <v>2.9648000000000003</v>
      </c>
      <c r="AB252" s="3">
        <v>7682391</v>
      </c>
      <c r="AC252" s="3" t="s">
        <v>1075</v>
      </c>
      <c r="AD252" s="6">
        <v>39973</v>
      </c>
      <c r="AE252" s="3" t="s">
        <v>760</v>
      </c>
      <c r="AF252" s="3" t="s">
        <v>761</v>
      </c>
      <c r="AG252" s="3" t="s">
        <v>762</v>
      </c>
      <c r="AH252" s="3" t="s">
        <v>768</v>
      </c>
      <c r="AI252" s="3">
        <v>1.5</v>
      </c>
      <c r="AJ252" s="3">
        <v>0</v>
      </c>
      <c r="AK252" s="3">
        <v>0</v>
      </c>
      <c r="AL252" s="3">
        <v>0</v>
      </c>
      <c r="AM252" s="3">
        <v>18</v>
      </c>
      <c r="AN252" s="3">
        <v>0</v>
      </c>
      <c r="AO252" s="3" t="s">
        <v>762</v>
      </c>
      <c r="AP252" s="3" t="s">
        <v>763</v>
      </c>
      <c r="AQ252" s="3" t="s">
        <v>769</v>
      </c>
      <c r="AR252" s="3" t="s">
        <v>1076</v>
      </c>
      <c r="AS252" s="3">
        <v>3</v>
      </c>
      <c r="AT252" s="3">
        <v>532</v>
      </c>
      <c r="AU252" s="3">
        <v>535</v>
      </c>
      <c r="AV252" s="3" t="s">
        <v>765</v>
      </c>
      <c r="AW252" s="3" t="s">
        <v>1077</v>
      </c>
      <c r="AX252" s="3">
        <v>0.8</v>
      </c>
      <c r="AY252" s="3">
        <v>528.20000000000005</v>
      </c>
      <c r="AZ252" s="3">
        <v>529</v>
      </c>
      <c r="BA252" s="3" t="s">
        <v>765</v>
      </c>
      <c r="BB252" s="3">
        <v>2.9489540000000002E-2</v>
      </c>
      <c r="BC252" s="3">
        <v>0</v>
      </c>
      <c r="BD252" s="7">
        <v>28856</v>
      </c>
      <c r="BE252" s="18">
        <f t="shared" si="11"/>
        <v>41.225644535706131</v>
      </c>
      <c r="BF252" s="3" t="s">
        <v>767</v>
      </c>
      <c r="BG252" s="7">
        <v>43185</v>
      </c>
      <c r="BH252" s="3">
        <v>128.8591322821907</v>
      </c>
      <c r="BI252" t="str">
        <f>VLOOKUP($A252,'[1]SW_Pipes 1222_soil.shp'!$AE$2:$AR$1223,10,FALSE)</f>
        <v>113693</v>
      </c>
      <c r="BJ252" t="str">
        <f>VLOOKUP($A252,'[1]SW_Pipes 1222_soil.shp'!$AE$2:$AR$1223,11,FALSE)</f>
        <v>WkD</v>
      </c>
      <c r="BK252" t="str">
        <f>VLOOKUP($A252,'[1]SW_Pipes 1222_soil.shp'!$AE$2:$AR$1223,12,FALSE)</f>
        <v>Wilkes loam, 8 to 15 percent slopes</v>
      </c>
      <c r="BL252" t="str">
        <f>VLOOKUP($A252,'[1]SW_Pipes 1222_soil.shp'!$AE$2:$AR$1223,13,FALSE)</f>
        <v>D</v>
      </c>
      <c r="BM252">
        <f>VLOOKUP($A252,'[1]SW_Pipes 1222_soil.shp'!$AE$2:$AR$1223,14,FALSE)</f>
        <v>4</v>
      </c>
      <c r="BN252">
        <f>VLOOKUP(A252,[2]SW_Pipes1222_prec!$AE$2:$AO$1223, 11, FALSE)</f>
        <v>3.6960000000000002</v>
      </c>
    </row>
    <row r="253" spans="1:66" x14ac:dyDescent="0.25">
      <c r="A253" s="3">
        <v>66764</v>
      </c>
      <c r="B253" s="3">
        <v>13176</v>
      </c>
      <c r="C253" s="3" t="s">
        <v>617</v>
      </c>
      <c r="D253" s="3" t="s">
        <v>21</v>
      </c>
      <c r="E253" s="3" t="s">
        <v>29</v>
      </c>
      <c r="F253" s="6">
        <f>VLOOKUP(A253&amp;B253,'input_raw cmsws'!$C$2:$D$1602,2,FALSE)</f>
        <v>43937.666666666664</v>
      </c>
      <c r="G253" s="3">
        <v>4</v>
      </c>
      <c r="H253" s="3" t="s">
        <v>68</v>
      </c>
      <c r="I253" s="2">
        <f>VLOOKUP(H253,'scoring schema'!$D$4:$E$9,2,FALSE)</f>
        <v>0</v>
      </c>
      <c r="J253" s="3"/>
      <c r="K253" s="3" t="s">
        <v>22</v>
      </c>
      <c r="L253" s="3" t="s">
        <v>30</v>
      </c>
      <c r="M253" s="2">
        <f>VLOOKUP(L253,'scoring schema 2'!$E$18:$F$29,2,FALSE)</f>
        <v>6</v>
      </c>
      <c r="N253" s="3" t="s">
        <v>35</v>
      </c>
      <c r="O253" s="2">
        <f>VLOOKUP(N253,'scoring schema 2'!$E$8:$F$13,2, FALSE)</f>
        <v>2</v>
      </c>
      <c r="P253" s="3">
        <v>10</v>
      </c>
      <c r="Q253" s="3">
        <v>1.3</v>
      </c>
      <c r="R253" s="3">
        <v>5</v>
      </c>
      <c r="S253" s="3">
        <v>6.5</v>
      </c>
      <c r="T253" s="3">
        <v>1</v>
      </c>
      <c r="U253" s="3">
        <v>5</v>
      </c>
      <c r="V253" s="3">
        <v>7.8000000000000007</v>
      </c>
      <c r="W253" s="3">
        <v>2.4500000000000002</v>
      </c>
      <c r="X253" s="3">
        <v>19.110000000000003</v>
      </c>
      <c r="Y253" s="3">
        <v>5.2000000000000011</v>
      </c>
      <c r="Z253" s="3">
        <v>3.4699999999999998</v>
      </c>
      <c r="AA253" s="3">
        <v>18.044000000000004</v>
      </c>
      <c r="AB253" s="3">
        <v>7653967</v>
      </c>
      <c r="AC253" s="3" t="s">
        <v>3167</v>
      </c>
      <c r="AD253" s="6">
        <v>39974</v>
      </c>
      <c r="AE253" s="3" t="s">
        <v>760</v>
      </c>
      <c r="AF253" s="3" t="s">
        <v>761</v>
      </c>
      <c r="AG253" s="3" t="s">
        <v>762</v>
      </c>
      <c r="AH253" s="3" t="s">
        <v>768</v>
      </c>
      <c r="AI253" s="3">
        <v>1.25</v>
      </c>
      <c r="AJ253" s="3">
        <v>0</v>
      </c>
      <c r="AK253" s="3">
        <v>0</v>
      </c>
      <c r="AL253" s="3">
        <v>0</v>
      </c>
      <c r="AM253" s="3">
        <v>15</v>
      </c>
      <c r="AN253" s="3">
        <v>0</v>
      </c>
      <c r="AO253" s="3" t="s">
        <v>762</v>
      </c>
      <c r="AP253" s="3" t="s">
        <v>763</v>
      </c>
      <c r="AQ253" s="3" t="s">
        <v>769</v>
      </c>
      <c r="AR253" s="3" t="s">
        <v>3168</v>
      </c>
      <c r="AS253" s="3">
        <v>4</v>
      </c>
      <c r="AT253" s="3">
        <v>538</v>
      </c>
      <c r="AU253" s="3">
        <v>542</v>
      </c>
      <c r="AV253" s="3" t="s">
        <v>765</v>
      </c>
      <c r="AW253" s="3" t="s">
        <v>3169</v>
      </c>
      <c r="AX253" s="3">
        <v>0.8</v>
      </c>
      <c r="AY253" s="3">
        <v>538.20000000000005</v>
      </c>
      <c r="AZ253" s="3">
        <v>539</v>
      </c>
      <c r="BA253" s="3" t="s">
        <v>765</v>
      </c>
      <c r="BB253" s="3">
        <v>-1.4725199999999999E-3</v>
      </c>
      <c r="BC253" s="3">
        <v>0</v>
      </c>
      <c r="BD253" s="7">
        <v>30046</v>
      </c>
      <c r="BE253" s="18">
        <f t="shared" si="11"/>
        <v>38.033310517910103</v>
      </c>
      <c r="BF253" s="3" t="s">
        <v>767</v>
      </c>
      <c r="BG253" s="7">
        <v>43185</v>
      </c>
      <c r="BH253" s="3">
        <v>135.82077671926089</v>
      </c>
      <c r="BI253" t="str">
        <f>VLOOKUP($A253,'[1]SW_Pipes 1222_soil.shp'!$AE$2:$AR$1223,10,FALSE)</f>
        <v>113692</v>
      </c>
      <c r="BJ253" t="str">
        <f>VLOOKUP($A253,'[1]SW_Pipes 1222_soil.shp'!$AE$2:$AR$1223,11,FALSE)</f>
        <v>WkB</v>
      </c>
      <c r="BK253" t="str">
        <f>VLOOKUP($A253,'[1]SW_Pipes 1222_soil.shp'!$AE$2:$AR$1223,12,FALSE)</f>
        <v>Wilkes loam, 4 to 8 percent slopes</v>
      </c>
      <c r="BL253" t="str">
        <f>VLOOKUP($A253,'[1]SW_Pipes 1222_soil.shp'!$AE$2:$AR$1223,13,FALSE)</f>
        <v>D</v>
      </c>
      <c r="BM253">
        <f>VLOOKUP($A253,'[1]SW_Pipes 1222_soil.shp'!$AE$2:$AR$1223,14,FALSE)</f>
        <v>4</v>
      </c>
      <c r="BN253">
        <f>VLOOKUP(A253,[2]SW_Pipes1222_prec!$AE$2:$AO$1223, 11, FALSE)</f>
        <v>3.6909999999999998</v>
      </c>
    </row>
    <row r="254" spans="1:66" x14ac:dyDescent="0.25">
      <c r="A254" s="3">
        <v>66925</v>
      </c>
      <c r="B254" s="3">
        <v>22900</v>
      </c>
      <c r="C254" s="3" t="s">
        <v>141</v>
      </c>
      <c r="D254" s="3" t="s">
        <v>26</v>
      </c>
      <c r="E254" s="3" t="s">
        <v>29</v>
      </c>
      <c r="F254" s="6">
        <f>VLOOKUP(A254&amp;B254,'input_raw cmsws'!$C$2:$D$1602,2,FALSE)</f>
        <v>44340.666666666664</v>
      </c>
      <c r="G254" s="3">
        <v>6.7</v>
      </c>
      <c r="H254" s="3" t="s">
        <v>23</v>
      </c>
      <c r="I254" s="2">
        <f>VLOOKUP(H254,'scoring schema'!$D$4:$E$9,2,FALSE)</f>
        <v>0</v>
      </c>
      <c r="J254" s="3" t="s">
        <v>22</v>
      </c>
      <c r="K254" s="3" t="s">
        <v>22</v>
      </c>
      <c r="L254" s="3"/>
      <c r="M254" s="2">
        <f>VLOOKUP(L254,'scoring schema 2'!$E$18:$F$29,2,FALSE)</f>
        <v>0</v>
      </c>
      <c r="N254" s="3" t="s">
        <v>33</v>
      </c>
      <c r="O254" s="2">
        <f>VLOOKUP(N254,'scoring schema 2'!$E$8:$F$13,2, FALSE)</f>
        <v>0</v>
      </c>
      <c r="P254" s="3">
        <v>10</v>
      </c>
      <c r="Q254" s="3">
        <v>0</v>
      </c>
      <c r="R254" s="3">
        <v>2.9</v>
      </c>
      <c r="S254" s="3">
        <v>0</v>
      </c>
      <c r="T254" s="3">
        <v>1</v>
      </c>
      <c r="U254" s="3">
        <v>10</v>
      </c>
      <c r="V254" s="3">
        <v>1.4000000000000001</v>
      </c>
      <c r="W254" s="3">
        <v>4.7</v>
      </c>
      <c r="X254" s="3">
        <v>6.580000000000001</v>
      </c>
      <c r="Y254" s="3">
        <v>0.84000000000000008</v>
      </c>
      <c r="Z254" s="3">
        <v>3.9799999999999995</v>
      </c>
      <c r="AA254" s="3">
        <v>3.3431999999999999</v>
      </c>
      <c r="AB254" s="3">
        <v>7591310</v>
      </c>
      <c r="AC254" s="3" t="s">
        <v>1160</v>
      </c>
      <c r="AD254" s="6">
        <v>39975</v>
      </c>
      <c r="AE254" s="3" t="s">
        <v>760</v>
      </c>
      <c r="AF254" s="3" t="s">
        <v>761</v>
      </c>
      <c r="AG254" s="3" t="s">
        <v>762</v>
      </c>
      <c r="AH254" s="3" t="s">
        <v>768</v>
      </c>
      <c r="AI254" s="3">
        <v>2</v>
      </c>
      <c r="AJ254" s="3">
        <v>0</v>
      </c>
      <c r="AK254" s="3">
        <v>0</v>
      </c>
      <c r="AL254" s="3">
        <v>0</v>
      </c>
      <c r="AM254" s="3">
        <v>24</v>
      </c>
      <c r="AN254" s="3">
        <v>0</v>
      </c>
      <c r="AO254" s="3" t="s">
        <v>762</v>
      </c>
      <c r="AP254" s="3" t="s">
        <v>763</v>
      </c>
      <c r="AQ254" s="3" t="s">
        <v>769</v>
      </c>
      <c r="AR254" s="3" t="s">
        <v>1161</v>
      </c>
      <c r="AS254" s="3">
        <v>12.1</v>
      </c>
      <c r="AT254" s="3">
        <v>587.9</v>
      </c>
      <c r="AU254" s="3">
        <v>600</v>
      </c>
      <c r="AV254" s="3" t="s">
        <v>765</v>
      </c>
      <c r="AW254" s="3" t="s">
        <v>1162</v>
      </c>
      <c r="AX254" s="3">
        <v>0</v>
      </c>
      <c r="AY254" s="3">
        <v>597</v>
      </c>
      <c r="AZ254" s="3">
        <v>597</v>
      </c>
      <c r="BA254" s="3" t="s">
        <v>772</v>
      </c>
      <c r="BB254" s="3">
        <v>-7.1950050000000002E-2</v>
      </c>
      <c r="BC254" s="3">
        <v>0</v>
      </c>
      <c r="BD254" s="7">
        <v>35431</v>
      </c>
      <c r="BE254" s="18">
        <f t="shared" si="11"/>
        <v>24.393337896417972</v>
      </c>
      <c r="BF254" s="3" t="s">
        <v>767</v>
      </c>
      <c r="BG254" s="7">
        <v>44243</v>
      </c>
      <c r="BH254" s="3">
        <v>126.4765557722575</v>
      </c>
      <c r="BI254" t="str">
        <f>VLOOKUP($A254,'[1]SW_Pipes 1222_soil.shp'!$AE$2:$AR$1223,10,FALSE)</f>
        <v>113692</v>
      </c>
      <c r="BJ254" t="str">
        <f>VLOOKUP($A254,'[1]SW_Pipes 1222_soil.shp'!$AE$2:$AR$1223,11,FALSE)</f>
        <v>WkB</v>
      </c>
      <c r="BK254" t="str">
        <f>VLOOKUP($A254,'[1]SW_Pipes 1222_soil.shp'!$AE$2:$AR$1223,12,FALSE)</f>
        <v>Wilkes loam, 4 to 8 percent slopes</v>
      </c>
      <c r="BL254" t="str">
        <f>VLOOKUP($A254,'[1]SW_Pipes 1222_soil.shp'!$AE$2:$AR$1223,13,FALSE)</f>
        <v>D</v>
      </c>
      <c r="BM254">
        <f>VLOOKUP($A254,'[1]SW_Pipes 1222_soil.shp'!$AE$2:$AR$1223,14,FALSE)</f>
        <v>4</v>
      </c>
      <c r="BN254">
        <f>VLOOKUP(A254,[2]SW_Pipes1222_prec!$AE$2:$AO$1223, 11, FALSE)</f>
        <v>3.6949999999999998</v>
      </c>
    </row>
    <row r="255" spans="1:66" x14ac:dyDescent="0.25">
      <c r="A255" s="3">
        <v>67055</v>
      </c>
      <c r="B255" s="3">
        <v>23312</v>
      </c>
      <c r="C255" s="3" t="s">
        <v>569</v>
      </c>
      <c r="D255" s="3" t="s">
        <v>26</v>
      </c>
      <c r="E255" s="3" t="s">
        <v>29</v>
      </c>
      <c r="F255" s="6">
        <f>VLOOKUP(A255&amp;B255,'input_raw cmsws'!$C$2:$D$1602,2,FALSE)</f>
        <v>44372.666666666664</v>
      </c>
      <c r="G255" s="3">
        <v>7.5</v>
      </c>
      <c r="H255" s="3"/>
      <c r="I255" s="2">
        <v>0</v>
      </c>
      <c r="J255" s="3"/>
      <c r="K255" s="3" t="s">
        <v>22</v>
      </c>
      <c r="L255" s="3"/>
      <c r="M255" s="2">
        <f>VLOOKUP(L255,'scoring schema 2'!$E$18:$F$29,2,FALSE)</f>
        <v>0</v>
      </c>
      <c r="N255" s="3"/>
      <c r="O255" s="2">
        <f>VLOOKUP(N255,'scoring schema 2'!$E$8:$F$13,2, FALSE)</f>
        <v>2</v>
      </c>
      <c r="P255" s="3">
        <v>0</v>
      </c>
      <c r="Q255" s="3">
        <v>1.3</v>
      </c>
      <c r="R255" s="3">
        <v>2</v>
      </c>
      <c r="S255" s="3">
        <v>2.6</v>
      </c>
      <c r="T255" s="3">
        <v>1</v>
      </c>
      <c r="U255" s="3">
        <v>0</v>
      </c>
      <c r="V255" s="3">
        <v>8.6</v>
      </c>
      <c r="W255" s="3">
        <v>2.9000000000000004</v>
      </c>
      <c r="X255" s="3">
        <v>24.94</v>
      </c>
      <c r="Y255" s="3">
        <v>5.68</v>
      </c>
      <c r="Z255" s="3">
        <v>2.54</v>
      </c>
      <c r="AA255" s="3">
        <v>14.427199999999999</v>
      </c>
      <c r="AB255" s="3">
        <v>7674673</v>
      </c>
      <c r="AC255" s="3" t="s">
        <v>2845</v>
      </c>
      <c r="AD255" s="6">
        <v>39976</v>
      </c>
      <c r="AE255" s="3" t="s">
        <v>760</v>
      </c>
      <c r="AF255" s="3" t="s">
        <v>761</v>
      </c>
      <c r="AG255" s="3" t="s">
        <v>762</v>
      </c>
      <c r="AH255" s="3" t="s">
        <v>768</v>
      </c>
      <c r="AI255" s="3">
        <v>1.25</v>
      </c>
      <c r="AJ255" s="3">
        <v>0</v>
      </c>
      <c r="AK255" s="3">
        <v>0</v>
      </c>
      <c r="AL255" s="3">
        <v>0</v>
      </c>
      <c r="AM255" s="3">
        <v>15</v>
      </c>
      <c r="AN255" s="3">
        <v>0</v>
      </c>
      <c r="AO255" s="3" t="s">
        <v>762</v>
      </c>
      <c r="AP255" s="3" t="s">
        <v>882</v>
      </c>
      <c r="AQ255" s="3" t="s">
        <v>800</v>
      </c>
      <c r="AR255" s="3" t="s">
        <v>2846</v>
      </c>
      <c r="AS255" s="3">
        <v>0</v>
      </c>
      <c r="AT255" s="3">
        <v>0</v>
      </c>
      <c r="AU255" s="3">
        <v>0</v>
      </c>
      <c r="AV255" s="3" t="s">
        <v>772</v>
      </c>
      <c r="AW255" s="3" t="s">
        <v>2847</v>
      </c>
      <c r="AX255" s="3">
        <v>0</v>
      </c>
      <c r="AY255" s="3">
        <v>0</v>
      </c>
      <c r="AZ255" s="3">
        <v>0</v>
      </c>
      <c r="BA255" s="3" t="s">
        <v>772</v>
      </c>
      <c r="BB255" s="3">
        <v>0</v>
      </c>
      <c r="BC255" s="3">
        <v>0</v>
      </c>
      <c r="BD255" s="7">
        <v>34880</v>
      </c>
      <c r="BE255" s="18">
        <f t="shared" si="11"/>
        <v>25.989504905315986</v>
      </c>
      <c r="BF255" s="3" t="s">
        <v>767</v>
      </c>
      <c r="BG255" s="7">
        <v>44243</v>
      </c>
      <c r="BH255" s="3">
        <v>30.73500323605375</v>
      </c>
      <c r="BI255" t="str">
        <f>VLOOKUP($A255,'[1]SW_Pipes 1222_soil.shp'!$AE$2:$AR$1223,10,FALSE)</f>
        <v>113693</v>
      </c>
      <c r="BJ255" t="str">
        <f>VLOOKUP($A255,'[1]SW_Pipes 1222_soil.shp'!$AE$2:$AR$1223,11,FALSE)</f>
        <v>WkD</v>
      </c>
      <c r="BK255" t="str">
        <f>VLOOKUP($A255,'[1]SW_Pipes 1222_soil.shp'!$AE$2:$AR$1223,12,FALSE)</f>
        <v>Wilkes loam, 8 to 15 percent slopes</v>
      </c>
      <c r="BL255" t="str">
        <f>VLOOKUP($A255,'[1]SW_Pipes 1222_soil.shp'!$AE$2:$AR$1223,13,FALSE)</f>
        <v>D</v>
      </c>
      <c r="BM255">
        <f>VLOOKUP($A255,'[1]SW_Pipes 1222_soil.shp'!$AE$2:$AR$1223,14,FALSE)</f>
        <v>4</v>
      </c>
      <c r="BN255">
        <f>VLOOKUP(A255,[2]SW_Pipes1222_prec!$AE$2:$AO$1223, 11, FALSE)</f>
        <v>3.7789999999999999</v>
      </c>
    </row>
    <row r="256" spans="1:66" x14ac:dyDescent="0.25">
      <c r="A256" s="3">
        <v>67121</v>
      </c>
      <c r="B256" s="3">
        <v>17510</v>
      </c>
      <c r="C256" s="3" t="s">
        <v>78</v>
      </c>
      <c r="D256" s="3" t="s">
        <v>21</v>
      </c>
      <c r="E256" s="3" t="s">
        <v>29</v>
      </c>
      <c r="F256" s="6">
        <f>VLOOKUP(A256&amp;B256,'input_raw cmsws'!$C$2:$D$1602,2,FALSE)</f>
        <v>43977.666666666664</v>
      </c>
      <c r="G256" s="3">
        <v>3.5</v>
      </c>
      <c r="H256" s="3"/>
      <c r="I256" s="2">
        <v>0</v>
      </c>
      <c r="J256" s="3" t="s">
        <v>22</v>
      </c>
      <c r="K256" s="3" t="s">
        <v>22</v>
      </c>
      <c r="L256" s="3"/>
      <c r="M256" s="2">
        <f>VLOOKUP(L256,'scoring schema 2'!$E$18:$F$29,2,FALSE)</f>
        <v>0</v>
      </c>
      <c r="N256" s="3"/>
      <c r="O256" s="2">
        <f>VLOOKUP(N256,'scoring schema 2'!$E$8:$F$13,2, FALSE)</f>
        <v>2</v>
      </c>
      <c r="P256" s="3">
        <v>0</v>
      </c>
      <c r="Q256" s="3">
        <v>1.3</v>
      </c>
      <c r="R256" s="3">
        <v>0.8</v>
      </c>
      <c r="S256" s="3">
        <v>1.04</v>
      </c>
      <c r="T256" s="3">
        <v>1</v>
      </c>
      <c r="U256" s="3">
        <v>10</v>
      </c>
      <c r="V256" s="3">
        <v>3.0000000000000004</v>
      </c>
      <c r="W256" s="3">
        <v>5.9</v>
      </c>
      <c r="X256" s="3">
        <v>17.700000000000003</v>
      </c>
      <c r="Y256" s="3">
        <v>2.3200000000000003</v>
      </c>
      <c r="Z256" s="3">
        <v>3.8600000000000003</v>
      </c>
      <c r="AA256" s="3">
        <v>8.9552000000000014</v>
      </c>
      <c r="AB256" s="3">
        <v>7672366</v>
      </c>
      <c r="AC256" s="3" t="s">
        <v>2173</v>
      </c>
      <c r="AD256" s="6">
        <v>39977</v>
      </c>
      <c r="AE256" s="3" t="s">
        <v>760</v>
      </c>
      <c r="AF256" s="3" t="s">
        <v>761</v>
      </c>
      <c r="AG256" s="3" t="s">
        <v>762</v>
      </c>
      <c r="AH256" s="3" t="s">
        <v>768</v>
      </c>
      <c r="AI256" s="3">
        <v>1.25</v>
      </c>
      <c r="AJ256" s="3">
        <v>0</v>
      </c>
      <c r="AK256" s="3">
        <v>0</v>
      </c>
      <c r="AL256" s="3">
        <v>0</v>
      </c>
      <c r="AM256" s="3">
        <v>15</v>
      </c>
      <c r="AN256" s="3">
        <v>0</v>
      </c>
      <c r="AO256" s="3" t="s">
        <v>762</v>
      </c>
      <c r="AP256" s="3" t="s">
        <v>882</v>
      </c>
      <c r="AQ256" s="3" t="s">
        <v>800</v>
      </c>
      <c r="AR256" s="3" t="s">
        <v>2174</v>
      </c>
      <c r="AS256" s="3">
        <v>0</v>
      </c>
      <c r="AT256" s="3">
        <v>0</v>
      </c>
      <c r="AU256" s="3">
        <v>0</v>
      </c>
      <c r="AV256" s="3" t="s">
        <v>772</v>
      </c>
      <c r="AW256" s="3" t="s">
        <v>2175</v>
      </c>
      <c r="AX256" s="3">
        <v>0</v>
      </c>
      <c r="AY256" s="3">
        <v>0</v>
      </c>
      <c r="AZ256" s="3">
        <v>0</v>
      </c>
      <c r="BA256" s="3" t="s">
        <v>765</v>
      </c>
      <c r="BB256" s="3">
        <v>0</v>
      </c>
      <c r="BC256" s="3">
        <v>0</v>
      </c>
      <c r="BD256" s="7">
        <v>31229</v>
      </c>
      <c r="BE256" s="18">
        <f t="shared" si="11"/>
        <v>34.903947068218109</v>
      </c>
      <c r="BF256" s="3" t="s">
        <v>767</v>
      </c>
      <c r="BG256" s="7">
        <v>44243</v>
      </c>
      <c r="BH256" s="3">
        <v>57.077883195951323</v>
      </c>
      <c r="BI256" t="str">
        <f>VLOOKUP($A256,'[1]SW_Pipes 1222_soil.shp'!$AE$2:$AR$1223,10,FALSE)</f>
        <v>113657</v>
      </c>
      <c r="BJ256" t="str">
        <f>VLOOKUP($A256,'[1]SW_Pipes 1222_soil.shp'!$AE$2:$AR$1223,11,FALSE)</f>
        <v>ApD</v>
      </c>
      <c r="BK256" t="str">
        <f>VLOOKUP($A256,'[1]SW_Pipes 1222_soil.shp'!$AE$2:$AR$1223,12,FALSE)</f>
        <v>Appling sandy loam, 8 to 15 percent slopes</v>
      </c>
      <c r="BL256" t="str">
        <f>VLOOKUP($A256,'[1]SW_Pipes 1222_soil.shp'!$AE$2:$AR$1223,13,FALSE)</f>
        <v>B</v>
      </c>
      <c r="BM256">
        <f>VLOOKUP($A256,'[1]SW_Pipes 1222_soil.shp'!$AE$2:$AR$1223,14,FALSE)</f>
        <v>1</v>
      </c>
      <c r="BN256">
        <f>VLOOKUP(A256,[2]SW_Pipes1222_prec!$AE$2:$AO$1223, 11, FALSE)</f>
        <v>3.7709999999999999</v>
      </c>
    </row>
    <row r="257" spans="1:66" x14ac:dyDescent="0.25">
      <c r="A257" s="3">
        <v>67132</v>
      </c>
      <c r="B257" s="3">
        <v>11809</v>
      </c>
      <c r="C257" s="3" t="s">
        <v>215</v>
      </c>
      <c r="D257" s="3" t="s">
        <v>26</v>
      </c>
      <c r="E257" s="3" t="s">
        <v>29</v>
      </c>
      <c r="F257" s="6">
        <f>VLOOKUP(A257&amp;B257,'input_raw cmsws'!$C$2:$D$1602,2,FALSE)</f>
        <v>43766.666666666664</v>
      </c>
      <c r="G257" s="3">
        <v>2.2000000000000002</v>
      </c>
      <c r="H257" s="3" t="s">
        <v>28</v>
      </c>
      <c r="I257" s="2">
        <f>VLOOKUP(H257,'scoring schema'!$D$4:$E$9,2,FALSE)</f>
        <v>5</v>
      </c>
      <c r="J257" s="3" t="s">
        <v>22</v>
      </c>
      <c r="K257" s="3" t="s">
        <v>22</v>
      </c>
      <c r="L257" s="3" t="s">
        <v>24</v>
      </c>
      <c r="M257" s="2">
        <f>VLOOKUP(L257,'scoring schema 2'!$E$18:$F$29,2,FALSE)</f>
        <v>0</v>
      </c>
      <c r="N257" s="3"/>
      <c r="O257" s="2">
        <f>VLOOKUP(N257,'scoring schema 2'!$E$8:$F$13,2, FALSE)</f>
        <v>2</v>
      </c>
      <c r="P257" s="3">
        <v>5</v>
      </c>
      <c r="Q257" s="3">
        <v>3.05</v>
      </c>
      <c r="R257" s="3">
        <v>1.55</v>
      </c>
      <c r="S257" s="3">
        <v>4.7275</v>
      </c>
      <c r="T257" s="3">
        <v>1</v>
      </c>
      <c r="U257" s="3">
        <v>5</v>
      </c>
      <c r="V257" s="3">
        <v>1.4000000000000001</v>
      </c>
      <c r="W257" s="3">
        <v>2.4500000000000002</v>
      </c>
      <c r="X257" s="3">
        <v>3.4300000000000006</v>
      </c>
      <c r="Y257" s="3">
        <v>2.06</v>
      </c>
      <c r="Z257" s="3">
        <v>2.09</v>
      </c>
      <c r="AA257" s="3">
        <v>4.3053999999999997</v>
      </c>
      <c r="AB257" s="3">
        <v>7706959</v>
      </c>
      <c r="AC257" s="3" t="s">
        <v>1330</v>
      </c>
      <c r="AD257" s="6">
        <v>39978</v>
      </c>
      <c r="AE257" s="3" t="s">
        <v>760</v>
      </c>
      <c r="AF257" s="3" t="s">
        <v>761</v>
      </c>
      <c r="AG257" s="3" t="s">
        <v>762</v>
      </c>
      <c r="AH257" s="3" t="s">
        <v>768</v>
      </c>
      <c r="AI257" s="3">
        <v>1.25</v>
      </c>
      <c r="AJ257" s="3">
        <v>0</v>
      </c>
      <c r="AK257" s="3">
        <v>0</v>
      </c>
      <c r="AL257" s="3">
        <v>0</v>
      </c>
      <c r="AM257" s="3">
        <v>15</v>
      </c>
      <c r="AN257" s="3">
        <v>0</v>
      </c>
      <c r="AO257" s="3" t="s">
        <v>762</v>
      </c>
      <c r="AP257" s="3" t="s">
        <v>763</v>
      </c>
      <c r="AQ257" s="2" t="s">
        <v>769</v>
      </c>
      <c r="AR257" s="3" t="s">
        <v>1331</v>
      </c>
      <c r="AS257" s="3">
        <v>3.2</v>
      </c>
      <c r="AT257" s="3">
        <v>591.79999999999995</v>
      </c>
      <c r="AU257" s="3">
        <v>595</v>
      </c>
      <c r="AV257" s="3" t="s">
        <v>765</v>
      </c>
      <c r="AW257" s="3" t="s">
        <v>1332</v>
      </c>
      <c r="AX257" s="3">
        <v>5.3</v>
      </c>
      <c r="AY257" s="3">
        <v>591.70000000000005</v>
      </c>
      <c r="AZ257" s="3">
        <v>597</v>
      </c>
      <c r="BA257" s="3" t="s">
        <v>765</v>
      </c>
      <c r="BB257" s="3">
        <v>2.16467E-3</v>
      </c>
      <c r="BC257" s="3">
        <v>0</v>
      </c>
      <c r="BD257" s="7">
        <v>26299</v>
      </c>
      <c r="BE257" s="18">
        <f t="shared" si="11"/>
        <v>47.823864932694498</v>
      </c>
      <c r="BF257" s="3" t="s">
        <v>767</v>
      </c>
      <c r="BG257" s="7">
        <v>44403</v>
      </c>
      <c r="BH257" s="3">
        <v>46.196414053877753</v>
      </c>
      <c r="BI257" t="str">
        <f>VLOOKUP($A257,'[1]SW_Pipes 1222_soil.shp'!$AE$2:$AR$1223,10,FALSE)</f>
        <v>113666</v>
      </c>
      <c r="BJ257" t="str">
        <f>VLOOKUP($A257,'[1]SW_Pipes 1222_soil.shp'!$AE$2:$AR$1223,11,FALSE)</f>
        <v>EnD</v>
      </c>
      <c r="BK257" t="str">
        <f>VLOOKUP($A257,'[1]SW_Pipes 1222_soil.shp'!$AE$2:$AR$1223,12,FALSE)</f>
        <v>Enon sandy loam, 8 to 15 percent slopes</v>
      </c>
      <c r="BL257" t="str">
        <f>VLOOKUP($A257,'[1]SW_Pipes 1222_soil.shp'!$AE$2:$AR$1223,13,FALSE)</f>
        <v>C</v>
      </c>
      <c r="BM257">
        <f>VLOOKUP($A257,'[1]SW_Pipes 1222_soil.shp'!$AE$2:$AR$1223,14,FALSE)</f>
        <v>2</v>
      </c>
      <c r="BN257">
        <f>VLOOKUP(A257,[2]SW_Pipes1222_prec!$AE$2:$AO$1223, 11, FALSE)</f>
        <v>3.7639999999999998</v>
      </c>
    </row>
    <row r="258" spans="1:66" x14ac:dyDescent="0.25">
      <c r="A258" s="3">
        <v>67402</v>
      </c>
      <c r="B258" s="3">
        <v>23163</v>
      </c>
      <c r="C258" s="3" t="s">
        <v>708</v>
      </c>
      <c r="D258" s="3" t="s">
        <v>21</v>
      </c>
      <c r="E258" s="3" t="s">
        <v>29</v>
      </c>
      <c r="F258" s="6">
        <f>VLOOKUP(A258&amp;B258,'input_raw cmsws'!$C$2:$D$1602,2,FALSE)</f>
        <v>44368.666666666664</v>
      </c>
      <c r="G258" s="3">
        <v>3.5</v>
      </c>
      <c r="H258" s="3" t="s">
        <v>32</v>
      </c>
      <c r="I258" s="2">
        <f>VLOOKUP(H258,'scoring schema'!$D$4:$E$9,2,FALSE)</f>
        <v>10</v>
      </c>
      <c r="J258" s="3" t="s">
        <v>29</v>
      </c>
      <c r="K258" s="3" t="s">
        <v>29</v>
      </c>
      <c r="L258" s="3" t="s">
        <v>30</v>
      </c>
      <c r="M258" s="2">
        <f>VLOOKUP(L258,'scoring schema 2'!$E$18:$F$29,2,FALSE)</f>
        <v>6</v>
      </c>
      <c r="N258" s="3" t="s">
        <v>35</v>
      </c>
      <c r="O258" s="2">
        <f>VLOOKUP(N258,'scoring schema 2'!$E$8:$F$13,2, FALSE)</f>
        <v>2</v>
      </c>
      <c r="P258" s="3">
        <v>10</v>
      </c>
      <c r="Q258" s="3">
        <v>4.8</v>
      </c>
      <c r="R258" s="3">
        <v>5</v>
      </c>
      <c r="S258" s="3">
        <v>24</v>
      </c>
      <c r="T258" s="3">
        <v>1</v>
      </c>
      <c r="U258" s="3">
        <v>10</v>
      </c>
      <c r="V258" s="3">
        <v>7.0000000000000009</v>
      </c>
      <c r="W258" s="3">
        <v>5</v>
      </c>
      <c r="X258" s="3">
        <v>35.000000000000007</v>
      </c>
      <c r="Y258" s="3">
        <v>6.12</v>
      </c>
      <c r="Z258" s="3">
        <v>5</v>
      </c>
      <c r="AA258" s="3">
        <v>30.6</v>
      </c>
      <c r="AB258" s="3">
        <v>7613873</v>
      </c>
      <c r="AC258" s="3" t="s">
        <v>3873</v>
      </c>
      <c r="AD258" s="6">
        <v>39979</v>
      </c>
      <c r="AE258" s="3" t="s">
        <v>760</v>
      </c>
      <c r="AF258" s="3" t="s">
        <v>761</v>
      </c>
      <c r="AG258" s="3" t="s">
        <v>762</v>
      </c>
      <c r="AH258" s="3" t="s">
        <v>768</v>
      </c>
      <c r="AI258" s="3">
        <v>1.25</v>
      </c>
      <c r="AJ258" s="3">
        <v>0</v>
      </c>
      <c r="AK258" s="3">
        <v>0</v>
      </c>
      <c r="AL258" s="3">
        <v>0</v>
      </c>
      <c r="AM258" s="3">
        <v>15</v>
      </c>
      <c r="AN258" s="3">
        <v>0</v>
      </c>
      <c r="AO258" s="3" t="s">
        <v>762</v>
      </c>
      <c r="AP258" s="3" t="s">
        <v>763</v>
      </c>
      <c r="AQ258" s="3" t="s">
        <v>769</v>
      </c>
      <c r="AR258" s="3" t="s">
        <v>3874</v>
      </c>
      <c r="AS258" s="3">
        <v>3.5</v>
      </c>
      <c r="AT258" s="3">
        <v>688.5</v>
      </c>
      <c r="AU258" s="3">
        <v>692</v>
      </c>
      <c r="AV258" s="3" t="s">
        <v>765</v>
      </c>
      <c r="AW258" s="3" t="s">
        <v>3875</v>
      </c>
      <c r="AX258" s="3">
        <v>3.8</v>
      </c>
      <c r="AY258" s="3">
        <v>686.2</v>
      </c>
      <c r="AZ258" s="3">
        <v>690</v>
      </c>
      <c r="BA258" s="3" t="s">
        <v>765</v>
      </c>
      <c r="BB258" s="3">
        <v>3.1780629999999997E-2</v>
      </c>
      <c r="BC258" s="3">
        <v>0</v>
      </c>
      <c r="BD258" s="7">
        <v>39966</v>
      </c>
      <c r="BE258" s="18">
        <f t="shared" si="11"/>
        <v>12.053844398813592</v>
      </c>
      <c r="BF258" s="3" t="s">
        <v>767</v>
      </c>
      <c r="BG258" s="7">
        <v>44442</v>
      </c>
      <c r="BH258" s="3">
        <v>72.370937771808656</v>
      </c>
      <c r="BI258" t="str">
        <f>VLOOKUP($A258,'[1]SW_Pipes 1222_soil.shp'!$AE$2:$AR$1223,10,FALSE)</f>
        <v>113660</v>
      </c>
      <c r="BJ258" t="str">
        <f>VLOOKUP($A258,'[1]SW_Pipes 1222_soil.shp'!$AE$2:$AR$1223,11,FALSE)</f>
        <v>CuB</v>
      </c>
      <c r="BK258" t="str">
        <f>VLOOKUP($A258,'[1]SW_Pipes 1222_soil.shp'!$AE$2:$AR$1223,12,FALSE)</f>
        <v>Cecil-Urban land complex, 2 to 8 percent slopes</v>
      </c>
      <c r="BL258" t="str">
        <f>VLOOKUP($A258,'[1]SW_Pipes 1222_soil.shp'!$AE$2:$AR$1223,13,FALSE)</f>
        <v>B</v>
      </c>
      <c r="BM258">
        <f>VLOOKUP($A258,'[1]SW_Pipes 1222_soil.shp'!$AE$2:$AR$1223,14,FALSE)</f>
        <v>1</v>
      </c>
      <c r="BN258">
        <f>VLOOKUP(A258,[2]SW_Pipes1222_prec!$AE$2:$AO$1223, 11, FALSE)</f>
        <v>3.7040000000000002</v>
      </c>
    </row>
    <row r="259" spans="1:66" x14ac:dyDescent="0.25">
      <c r="A259" s="2">
        <v>67607</v>
      </c>
      <c r="B259" s="2">
        <v>10885</v>
      </c>
      <c r="C259" s="2" t="s">
        <v>288</v>
      </c>
      <c r="D259" s="2" t="s">
        <v>21</v>
      </c>
      <c r="E259" s="2" t="s">
        <v>29</v>
      </c>
      <c r="F259" s="6">
        <f>VLOOKUP(A259&amp;B259,'input_raw cmsws'!$C$2:$D$1602,2,FALSE)</f>
        <v>42923.666666666664</v>
      </c>
      <c r="G259" s="2">
        <v>9</v>
      </c>
      <c r="H259" s="2" t="s">
        <v>23</v>
      </c>
      <c r="I259" s="2">
        <f>VLOOKUP(H259,'scoring schema'!$D$4:$E$9,2,FALSE)</f>
        <v>0</v>
      </c>
      <c r="J259" s="2" t="s">
        <v>22</v>
      </c>
      <c r="K259" s="2" t="s">
        <v>22</v>
      </c>
      <c r="L259" s="2" t="s">
        <v>145</v>
      </c>
      <c r="M259" s="2">
        <f>VLOOKUP(L259,'scoring schema 2'!$E$18:$F$29,2,FALSE)</f>
        <v>10</v>
      </c>
      <c r="N259" s="2" t="s">
        <v>705</v>
      </c>
      <c r="O259" s="2">
        <f>VLOOKUP(N259,'scoring schema 2'!$E$8:$F$13,2, FALSE)</f>
        <v>10</v>
      </c>
      <c r="P259" s="2">
        <v>10</v>
      </c>
      <c r="Q259" s="2">
        <v>6.5</v>
      </c>
      <c r="R259" s="2">
        <v>8.4</v>
      </c>
      <c r="S259" s="2">
        <v>54.6</v>
      </c>
      <c r="T259" s="2">
        <v>4</v>
      </c>
      <c r="U259" s="2">
        <v>10</v>
      </c>
      <c r="V259" s="2">
        <v>7</v>
      </c>
      <c r="W259" s="2">
        <v>4.8000000000000007</v>
      </c>
      <c r="X259" s="2">
        <v>33.600000000000009</v>
      </c>
      <c r="Y259" s="2">
        <v>6.8000000000000007</v>
      </c>
      <c r="Z259" s="2">
        <v>6.24</v>
      </c>
      <c r="AA259" s="2">
        <v>42.432000000000009</v>
      </c>
      <c r="AB259" s="2">
        <v>7702808</v>
      </c>
      <c r="AC259" s="2" t="s">
        <v>4029</v>
      </c>
      <c r="AD259" s="6">
        <v>39980</v>
      </c>
      <c r="AE259" s="2" t="s">
        <v>760</v>
      </c>
      <c r="AF259" s="2" t="s">
        <v>838</v>
      </c>
      <c r="AG259" s="2" t="s">
        <v>762</v>
      </c>
      <c r="AH259" s="2" t="s">
        <v>842</v>
      </c>
      <c r="AI259" s="2">
        <v>0</v>
      </c>
      <c r="AJ259" s="2">
        <v>0</v>
      </c>
      <c r="AK259" s="2">
        <v>5</v>
      </c>
      <c r="AL259" s="2">
        <v>8</v>
      </c>
      <c r="AM259" s="2">
        <v>60</v>
      </c>
      <c r="AN259" s="2">
        <v>96</v>
      </c>
      <c r="AO259" s="2" t="s">
        <v>762</v>
      </c>
      <c r="AP259" s="2" t="s">
        <v>763</v>
      </c>
      <c r="AQ259" s="2" t="s">
        <v>769</v>
      </c>
      <c r="AR259" s="2" t="s">
        <v>4030</v>
      </c>
      <c r="AS259" s="2">
        <v>13.89</v>
      </c>
      <c r="AT259" s="2">
        <v>617.47</v>
      </c>
      <c r="AU259" s="2">
        <v>631.36</v>
      </c>
      <c r="AV259" s="2" t="s">
        <v>882</v>
      </c>
      <c r="AW259" s="2" t="s">
        <v>4031</v>
      </c>
      <c r="AX259" s="2">
        <v>8</v>
      </c>
      <c r="AY259" s="2">
        <v>625</v>
      </c>
      <c r="AZ259" s="2">
        <v>633</v>
      </c>
      <c r="BA259" s="2" t="s">
        <v>765</v>
      </c>
      <c r="BB259" s="2">
        <v>-6.3302990000000003E-2</v>
      </c>
      <c r="BC259" s="2">
        <v>0</v>
      </c>
      <c r="BD259" s="6">
        <v>39968</v>
      </c>
      <c r="BE259" s="18">
        <f t="shared" si="11"/>
        <v>8.0921743098334407</v>
      </c>
      <c r="BF259" s="2" t="s">
        <v>767</v>
      </c>
      <c r="BG259" s="6">
        <v>44461</v>
      </c>
      <c r="BH259" s="2">
        <v>118.9517242483879</v>
      </c>
      <c r="BI259" t="str">
        <f>VLOOKUP($A259,'[1]SW_Pipes 1222_soil.shp'!$AE$2:$AR$1223,10,FALSE)</f>
        <v>113688</v>
      </c>
      <c r="BJ259" t="str">
        <f>VLOOKUP($A259,'[1]SW_Pipes 1222_soil.shp'!$AE$2:$AR$1223,11,FALSE)</f>
        <v>Ur</v>
      </c>
      <c r="BK259" t="str">
        <f>VLOOKUP($A259,'[1]SW_Pipes 1222_soil.shp'!$AE$2:$AR$1223,12,FALSE)</f>
        <v>Urban land</v>
      </c>
      <c r="BL259" t="str">
        <f>VLOOKUP($A259,'[1]SW_Pipes 1222_soil.shp'!$AE$2:$AR$1223,13,FALSE)</f>
        <v>N/A</v>
      </c>
      <c r="BM259">
        <f>VLOOKUP($A259,'[1]SW_Pipes 1222_soil.shp'!$AE$2:$AR$1223,14,FALSE)</f>
        <v>4</v>
      </c>
      <c r="BN259">
        <f>VLOOKUP(A259,[2]SW_Pipes1222_prec!$AE$2:$AO$1223, 11, FALSE)</f>
        <v>3.7080000000000002</v>
      </c>
    </row>
    <row r="260" spans="1:66" x14ac:dyDescent="0.25">
      <c r="A260" s="2">
        <v>67614</v>
      </c>
      <c r="B260" s="2">
        <v>10885</v>
      </c>
      <c r="C260" s="2" t="s">
        <v>288</v>
      </c>
      <c r="D260" s="2" t="s">
        <v>21</v>
      </c>
      <c r="E260" s="2" t="s">
        <v>29</v>
      </c>
      <c r="F260" s="6">
        <f>VLOOKUP(A260&amp;B260,'input_raw cmsws'!$C$2:$D$1602,2,FALSE)</f>
        <v>42923.666666666664</v>
      </c>
      <c r="G260" s="2">
        <v>12</v>
      </c>
      <c r="H260" s="2" t="s">
        <v>23</v>
      </c>
      <c r="I260" s="2">
        <f>VLOOKUP(H260,'scoring schema'!$D$4:$E$9,2,FALSE)</f>
        <v>0</v>
      </c>
      <c r="J260" s="2" t="s">
        <v>22</v>
      </c>
      <c r="K260" s="2" t="s">
        <v>22</v>
      </c>
      <c r="L260" s="2" t="s">
        <v>174</v>
      </c>
      <c r="M260" s="2">
        <f>VLOOKUP(L260,'scoring schema 2'!$E$18:$F$29,2,FALSE)</f>
        <v>8</v>
      </c>
      <c r="N260" s="2" t="s">
        <v>705</v>
      </c>
      <c r="O260" s="2">
        <f>VLOOKUP(N260,'scoring schema 2'!$E$8:$F$13,2, FALSE)</f>
        <v>10</v>
      </c>
      <c r="P260" s="2">
        <v>10</v>
      </c>
      <c r="Q260" s="2">
        <v>6.5</v>
      </c>
      <c r="R260" s="2">
        <v>7.5</v>
      </c>
      <c r="S260" s="2">
        <v>48.75</v>
      </c>
      <c r="T260" s="2">
        <v>1</v>
      </c>
      <c r="U260" s="2">
        <v>10</v>
      </c>
      <c r="V260" s="2">
        <v>7</v>
      </c>
      <c r="W260" s="2">
        <v>6.6000000000000005</v>
      </c>
      <c r="X260" s="2">
        <v>46.2</v>
      </c>
      <c r="Y260" s="2">
        <v>6.8000000000000007</v>
      </c>
      <c r="Z260" s="2">
        <v>6.96</v>
      </c>
      <c r="AA260" s="2">
        <v>47.328000000000003</v>
      </c>
      <c r="AB260" s="2">
        <v>7658110</v>
      </c>
      <c r="AC260" s="2" t="s">
        <v>4050</v>
      </c>
      <c r="AD260" s="6">
        <v>39981</v>
      </c>
      <c r="AE260" s="2" t="s">
        <v>760</v>
      </c>
      <c r="AF260" s="2" t="s">
        <v>838</v>
      </c>
      <c r="AG260" s="2" t="s">
        <v>762</v>
      </c>
      <c r="AH260" s="2" t="s">
        <v>842</v>
      </c>
      <c r="AI260" s="2">
        <v>0</v>
      </c>
      <c r="AJ260" s="2">
        <v>0</v>
      </c>
      <c r="AK260" s="2">
        <v>5</v>
      </c>
      <c r="AL260" s="2">
        <v>5</v>
      </c>
      <c r="AM260" s="2">
        <v>60</v>
      </c>
      <c r="AN260" s="2">
        <v>96</v>
      </c>
      <c r="AO260" s="2" t="s">
        <v>762</v>
      </c>
      <c r="AP260" s="2" t="s">
        <v>763</v>
      </c>
      <c r="AQ260" s="2" t="s">
        <v>769</v>
      </c>
      <c r="AR260" s="2" t="s">
        <v>4051</v>
      </c>
      <c r="AS260" s="2">
        <v>7.4</v>
      </c>
      <c r="AT260" s="2">
        <v>625.6</v>
      </c>
      <c r="AU260" s="2">
        <v>633</v>
      </c>
      <c r="AV260" s="2" t="s">
        <v>765</v>
      </c>
      <c r="AW260" s="2" t="s">
        <v>4052</v>
      </c>
      <c r="AX260" s="2">
        <v>0</v>
      </c>
      <c r="AY260" s="2">
        <v>621.66999999999996</v>
      </c>
      <c r="AZ260" s="2">
        <v>0</v>
      </c>
      <c r="BA260" s="2" t="s">
        <v>882</v>
      </c>
      <c r="BB260" s="2">
        <v>4.2989300000000001E-2</v>
      </c>
      <c r="BC260" s="2">
        <v>0</v>
      </c>
      <c r="BD260" s="6">
        <v>25204</v>
      </c>
      <c r="BE260" s="18">
        <f t="shared" si="11"/>
        <v>48.513803331051783</v>
      </c>
      <c r="BF260" s="2" t="s">
        <v>767</v>
      </c>
      <c r="BG260" s="6">
        <v>44461</v>
      </c>
      <c r="BH260" s="2">
        <v>91.418093542554359</v>
      </c>
      <c r="BI260" t="str">
        <f>VLOOKUP($A260,'[1]SW_Pipes 1222_soil.shp'!$AE$2:$AR$1223,10,FALSE)</f>
        <v>113688</v>
      </c>
      <c r="BJ260" t="str">
        <f>VLOOKUP($A260,'[1]SW_Pipes 1222_soil.shp'!$AE$2:$AR$1223,11,FALSE)</f>
        <v>Ur</v>
      </c>
      <c r="BK260" t="str">
        <f>VLOOKUP($A260,'[1]SW_Pipes 1222_soil.shp'!$AE$2:$AR$1223,12,FALSE)</f>
        <v>Urban land</v>
      </c>
      <c r="BL260" t="str">
        <f>VLOOKUP($A260,'[1]SW_Pipes 1222_soil.shp'!$AE$2:$AR$1223,13,FALSE)</f>
        <v>N/A</v>
      </c>
      <c r="BM260">
        <f>VLOOKUP($A260,'[1]SW_Pipes 1222_soil.shp'!$AE$2:$AR$1223,14,FALSE)</f>
        <v>4</v>
      </c>
      <c r="BN260">
        <f>VLOOKUP(A260,[2]SW_Pipes1222_prec!$AE$2:$AO$1223, 11, FALSE)</f>
        <v>3.7120000000000002</v>
      </c>
    </row>
    <row r="261" spans="1:66" x14ac:dyDescent="0.25">
      <c r="A261" s="2">
        <v>68479</v>
      </c>
      <c r="B261" s="2">
        <v>13164</v>
      </c>
      <c r="C261" s="2" t="s">
        <v>501</v>
      </c>
      <c r="D261" s="2" t="s">
        <v>21</v>
      </c>
      <c r="E261" s="2" t="s">
        <v>29</v>
      </c>
      <c r="F261" s="6">
        <f>VLOOKUP(A261&amp;B261,'input_raw cmsws'!$C$2:$D$1602,2,FALSE)</f>
        <v>42992.666666666664</v>
      </c>
      <c r="G261" s="2">
        <v>10</v>
      </c>
      <c r="H261" s="2" t="s">
        <v>31</v>
      </c>
      <c r="I261" s="2">
        <f>VLOOKUP(H261,'scoring schema'!$D$4:$E$9,2,FALSE)</f>
        <v>7</v>
      </c>
      <c r="J261" s="2" t="s">
        <v>22</v>
      </c>
      <c r="K261" s="2" t="s">
        <v>22</v>
      </c>
      <c r="L261" s="2" t="s">
        <v>37</v>
      </c>
      <c r="M261" s="2">
        <f>VLOOKUP(L261,'scoring schema 2'!$E$18:$F$29,2,FALSE)</f>
        <v>8</v>
      </c>
      <c r="N261" s="2" t="s">
        <v>33</v>
      </c>
      <c r="O261" s="2">
        <f>VLOOKUP(N261,'scoring schema 2'!$E$8:$F$13,2, FALSE)</f>
        <v>0</v>
      </c>
      <c r="P261" s="2">
        <v>10</v>
      </c>
      <c r="Q261" s="2">
        <v>2.4499999999999997</v>
      </c>
      <c r="R261" s="2">
        <v>7.5</v>
      </c>
      <c r="S261" s="2">
        <v>18.374999999999996</v>
      </c>
      <c r="T261" s="2">
        <v>1</v>
      </c>
      <c r="U261" s="2">
        <v>0</v>
      </c>
      <c r="V261" s="2">
        <v>2.8</v>
      </c>
      <c r="W261" s="2">
        <v>2.4000000000000004</v>
      </c>
      <c r="X261" s="2">
        <v>6.7200000000000006</v>
      </c>
      <c r="Y261" s="2">
        <v>2.66</v>
      </c>
      <c r="Z261" s="2">
        <v>4.4400000000000004</v>
      </c>
      <c r="AA261" s="2">
        <v>11.810400000000001</v>
      </c>
      <c r="AB261" s="2">
        <v>7604687</v>
      </c>
      <c r="AC261" s="2" t="s">
        <v>2539</v>
      </c>
      <c r="AD261" s="6">
        <v>39982</v>
      </c>
      <c r="AE261" s="2" t="s">
        <v>760</v>
      </c>
      <c r="AF261" s="2" t="s">
        <v>761</v>
      </c>
      <c r="AG261" s="2" t="s">
        <v>762</v>
      </c>
      <c r="AH261" s="2" t="s">
        <v>768</v>
      </c>
      <c r="AI261" s="2">
        <v>5</v>
      </c>
      <c r="AJ261" s="2">
        <v>0</v>
      </c>
      <c r="AK261" s="2">
        <v>0</v>
      </c>
      <c r="AL261" s="2">
        <v>0</v>
      </c>
      <c r="AM261" s="2">
        <v>60</v>
      </c>
      <c r="AN261" s="2">
        <v>0</v>
      </c>
      <c r="AO261" s="2" t="s">
        <v>762</v>
      </c>
      <c r="AP261" s="2" t="s">
        <v>778</v>
      </c>
      <c r="AQ261" s="2" t="s">
        <v>781</v>
      </c>
      <c r="AR261" s="2" t="s">
        <v>2540</v>
      </c>
      <c r="AS261" s="2">
        <v>5</v>
      </c>
      <c r="AT261" s="2">
        <v>757</v>
      </c>
      <c r="AU261" s="2">
        <v>762</v>
      </c>
      <c r="AV261" s="2" t="s">
        <v>765</v>
      </c>
      <c r="AW261" s="2" t="s">
        <v>2541</v>
      </c>
      <c r="AX261" s="2">
        <v>5</v>
      </c>
      <c r="AY261" s="2">
        <v>760</v>
      </c>
      <c r="AZ261" s="2">
        <v>765</v>
      </c>
      <c r="BA261" s="2" t="s">
        <v>765</v>
      </c>
      <c r="BB261" s="2">
        <v>-5.2915150000000001E-2</v>
      </c>
      <c r="BC261" s="2">
        <v>0</v>
      </c>
      <c r="BD261" s="6">
        <v>32689</v>
      </c>
      <c r="BE261" s="18">
        <f t="shared" si="11"/>
        <v>28.209901893680122</v>
      </c>
      <c r="BF261" s="2" t="s">
        <v>767</v>
      </c>
      <c r="BG261" s="6">
        <v>43185</v>
      </c>
      <c r="BH261" s="2">
        <v>56.694055407037837</v>
      </c>
      <c r="BI261" t="str">
        <f>VLOOKUP($A261,'[1]SW_Pipes 1222_soil.shp'!$AE$2:$AR$1223,10,FALSE)</f>
        <v>113666</v>
      </c>
      <c r="BJ261" t="str">
        <f>VLOOKUP($A261,'[1]SW_Pipes 1222_soil.shp'!$AE$2:$AR$1223,11,FALSE)</f>
        <v>EnD</v>
      </c>
      <c r="BK261" t="str">
        <f>VLOOKUP($A261,'[1]SW_Pipes 1222_soil.shp'!$AE$2:$AR$1223,12,FALSE)</f>
        <v>Enon sandy loam, 8 to 15 percent slopes</v>
      </c>
      <c r="BL261" t="str">
        <f>VLOOKUP($A261,'[1]SW_Pipes 1222_soil.shp'!$AE$2:$AR$1223,13,FALSE)</f>
        <v>C</v>
      </c>
      <c r="BM261">
        <f>VLOOKUP($A261,'[1]SW_Pipes 1222_soil.shp'!$AE$2:$AR$1223,14,FALSE)</f>
        <v>2</v>
      </c>
      <c r="BN261">
        <f>VLOOKUP(A261,[2]SW_Pipes1222_prec!$AE$2:$AO$1223, 11, FALSE)</f>
        <v>3.82</v>
      </c>
    </row>
    <row r="262" spans="1:66" x14ac:dyDescent="0.25">
      <c r="A262" s="2">
        <v>68808</v>
      </c>
      <c r="B262" s="2">
        <v>11195</v>
      </c>
      <c r="C262" s="2" t="s">
        <v>674</v>
      </c>
      <c r="D262" s="2" t="s">
        <v>26</v>
      </c>
      <c r="E262" s="2" t="s">
        <v>29</v>
      </c>
      <c r="F262" s="6">
        <f>VLOOKUP(A262&amp;B262,'input_raw cmsws'!$C$2:$D$1602,2,FALSE)</f>
        <v>43955.666666666664</v>
      </c>
      <c r="G262" s="2">
        <v>8.5</v>
      </c>
      <c r="H262" s="2" t="s">
        <v>23</v>
      </c>
      <c r="I262" s="2">
        <f>VLOOKUP(H262,'scoring schema'!$D$4:$E$9,2,FALSE)</f>
        <v>0</v>
      </c>
      <c r="J262" s="2" t="s">
        <v>22</v>
      </c>
      <c r="K262" s="2" t="s">
        <v>22</v>
      </c>
      <c r="L262" s="2" t="s">
        <v>115</v>
      </c>
      <c r="M262" s="2">
        <f>VLOOKUP(L262,'scoring schema 2'!$E$18:$F$29,2,FALSE)</f>
        <v>8</v>
      </c>
      <c r="N262" s="2"/>
      <c r="O262" s="2">
        <f>VLOOKUP(N262,'scoring schema 2'!$E$8:$F$13,2, FALSE)</f>
        <v>2</v>
      </c>
      <c r="P262" s="2">
        <v>0</v>
      </c>
      <c r="Q262" s="2">
        <v>1.3</v>
      </c>
      <c r="R262" s="2">
        <v>6</v>
      </c>
      <c r="S262" s="2">
        <v>7.8000000000000007</v>
      </c>
      <c r="T262" s="2">
        <v>1</v>
      </c>
      <c r="U262" s="2">
        <v>0</v>
      </c>
      <c r="V262" s="2">
        <v>7.8000000000000007</v>
      </c>
      <c r="W262" s="2">
        <v>3.3000000000000003</v>
      </c>
      <c r="X262" s="2">
        <v>25.740000000000006</v>
      </c>
      <c r="Y262" s="2">
        <v>5.2000000000000011</v>
      </c>
      <c r="Z262" s="2">
        <v>4.3800000000000008</v>
      </c>
      <c r="AA262" s="2">
        <v>22.77600000000001</v>
      </c>
      <c r="AB262" s="2">
        <v>7716928</v>
      </c>
      <c r="AC262" s="2" t="s">
        <v>3531</v>
      </c>
      <c r="AD262" s="6">
        <v>39983</v>
      </c>
      <c r="AE262" s="2" t="s">
        <v>760</v>
      </c>
      <c r="AF262" s="2" t="s">
        <v>761</v>
      </c>
      <c r="AG262" s="2" t="s">
        <v>762</v>
      </c>
      <c r="AH262" s="2" t="s">
        <v>768</v>
      </c>
      <c r="AI262" s="2">
        <v>1.25</v>
      </c>
      <c r="AJ262" s="2">
        <v>0</v>
      </c>
      <c r="AK262" s="2">
        <v>0</v>
      </c>
      <c r="AL262" s="2">
        <v>0</v>
      </c>
      <c r="AM262" s="2">
        <v>15</v>
      </c>
      <c r="AN262" s="2">
        <v>0</v>
      </c>
      <c r="AO262" s="2" t="s">
        <v>762</v>
      </c>
      <c r="AP262" s="2" t="s">
        <v>763</v>
      </c>
      <c r="AQ262" s="2" t="s">
        <v>769</v>
      </c>
      <c r="AR262" s="2" t="s">
        <v>3532</v>
      </c>
      <c r="AS262" s="2">
        <v>3.8</v>
      </c>
      <c r="AT262" s="2">
        <v>729.2</v>
      </c>
      <c r="AU262" s="2">
        <v>733</v>
      </c>
      <c r="AV262" s="2" t="s">
        <v>765</v>
      </c>
      <c r="AW262" s="2" t="s">
        <v>3533</v>
      </c>
      <c r="AX262" s="2">
        <v>4.0999999999999996</v>
      </c>
      <c r="AY262" s="2">
        <v>728.9</v>
      </c>
      <c r="AZ262" s="2">
        <v>733</v>
      </c>
      <c r="BA262" s="2" t="s">
        <v>765</v>
      </c>
      <c r="BB262" s="2">
        <v>6.8105800000000001E-3</v>
      </c>
      <c r="BC262" s="2">
        <v>0</v>
      </c>
      <c r="BD262" s="6">
        <v>40570</v>
      </c>
      <c r="BE262" s="18">
        <f>(F262-AD262)/365.25</f>
        <v>10.876568560346788</v>
      </c>
      <c r="BF262" s="2" t="s">
        <v>767</v>
      </c>
      <c r="BG262" s="6">
        <v>44243</v>
      </c>
      <c r="BH262" s="2">
        <v>44.049046517155368</v>
      </c>
      <c r="BI262" t="str">
        <f>VLOOKUP($A262,'[1]SW_Pipes 1222_soil.shp'!$AE$2:$AR$1223,10,FALSE)</f>
        <v>113660</v>
      </c>
      <c r="BJ262" t="str">
        <f>VLOOKUP($A262,'[1]SW_Pipes 1222_soil.shp'!$AE$2:$AR$1223,11,FALSE)</f>
        <v>CuB</v>
      </c>
      <c r="BK262" t="str">
        <f>VLOOKUP($A262,'[1]SW_Pipes 1222_soil.shp'!$AE$2:$AR$1223,12,FALSE)</f>
        <v>Cecil-Urban land complex, 2 to 8 percent slopes</v>
      </c>
      <c r="BL262" t="str">
        <f>VLOOKUP($A262,'[1]SW_Pipes 1222_soil.shp'!$AE$2:$AR$1223,13,FALSE)</f>
        <v>B</v>
      </c>
      <c r="BM262">
        <f>VLOOKUP($A262,'[1]SW_Pipes 1222_soil.shp'!$AE$2:$AR$1223,14,FALSE)</f>
        <v>1</v>
      </c>
      <c r="BN262">
        <f>VLOOKUP(A262,[2]SW_Pipes1222_prec!$AE$2:$AO$1223, 11, FALSE)</f>
        <v>3.786</v>
      </c>
    </row>
    <row r="263" spans="1:66" x14ac:dyDescent="0.25">
      <c r="A263" s="3">
        <v>68814</v>
      </c>
      <c r="B263" s="3">
        <v>22893</v>
      </c>
      <c r="C263" s="3" t="s">
        <v>662</v>
      </c>
      <c r="D263" s="3" t="s">
        <v>26</v>
      </c>
      <c r="E263" s="3" t="s">
        <v>29</v>
      </c>
      <c r="F263" s="6">
        <f>VLOOKUP(A263&amp;B263,'input_raw cmsws'!$C$2:$D$1602,2,FALSE)</f>
        <v>44355.666666666664</v>
      </c>
      <c r="G263" s="3">
        <v>3.25</v>
      </c>
      <c r="H263" s="3" t="s">
        <v>28</v>
      </c>
      <c r="I263" s="2">
        <f>VLOOKUP(H263,'scoring schema'!$D$4:$E$9,2,FALSE)</f>
        <v>5</v>
      </c>
      <c r="J263" s="3" t="s">
        <v>22</v>
      </c>
      <c r="K263" s="3" t="s">
        <v>22</v>
      </c>
      <c r="L263" s="3"/>
      <c r="M263" s="2">
        <f>VLOOKUP(L263,'scoring schema 2'!$E$18:$F$29,2,FALSE)</f>
        <v>0</v>
      </c>
      <c r="N263" s="3"/>
      <c r="O263" s="2">
        <f>VLOOKUP(N263,'scoring schema 2'!$E$8:$F$13,2, FALSE)</f>
        <v>2</v>
      </c>
      <c r="P263" s="3">
        <v>5</v>
      </c>
      <c r="Q263" s="3">
        <v>3.05</v>
      </c>
      <c r="R263" s="3">
        <v>2.75</v>
      </c>
      <c r="S263" s="3">
        <v>8.3874999999999993</v>
      </c>
      <c r="T263" s="3">
        <v>1</v>
      </c>
      <c r="U263" s="3">
        <v>5</v>
      </c>
      <c r="V263" s="3">
        <v>8.6</v>
      </c>
      <c r="W263" s="3">
        <v>3.6500000000000004</v>
      </c>
      <c r="X263" s="3">
        <v>31.39</v>
      </c>
      <c r="Y263" s="3">
        <v>6.379999999999999</v>
      </c>
      <c r="Z263" s="3">
        <v>3.29</v>
      </c>
      <c r="AA263" s="3">
        <v>20.990199999999998</v>
      </c>
      <c r="AB263" s="3">
        <v>7674493</v>
      </c>
      <c r="AC263" s="3" t="s">
        <v>3438</v>
      </c>
      <c r="AD263" s="6">
        <v>39984</v>
      </c>
      <c r="AE263" s="3" t="s">
        <v>760</v>
      </c>
      <c r="AF263" s="3" t="s">
        <v>761</v>
      </c>
      <c r="AG263" s="3" t="s">
        <v>762</v>
      </c>
      <c r="AH263" s="3" t="s">
        <v>768</v>
      </c>
      <c r="AI263" s="3">
        <v>1.25</v>
      </c>
      <c r="AJ263" s="3">
        <v>0</v>
      </c>
      <c r="AK263" s="3">
        <v>0</v>
      </c>
      <c r="AL263" s="3">
        <v>0</v>
      </c>
      <c r="AM263" s="3">
        <v>15</v>
      </c>
      <c r="AN263" s="3">
        <v>0</v>
      </c>
      <c r="AO263" s="3" t="s">
        <v>762</v>
      </c>
      <c r="AP263" s="3" t="s">
        <v>763</v>
      </c>
      <c r="AQ263" s="3" t="s">
        <v>769</v>
      </c>
      <c r="AR263" s="3" t="s">
        <v>3439</v>
      </c>
      <c r="AS263" s="3">
        <v>3.5</v>
      </c>
      <c r="AT263" s="3">
        <v>644.5</v>
      </c>
      <c r="AU263" s="3">
        <v>648</v>
      </c>
      <c r="AV263" s="3" t="s">
        <v>765</v>
      </c>
      <c r="AW263" s="3" t="s">
        <v>3440</v>
      </c>
      <c r="AX263" s="3">
        <v>9.4</v>
      </c>
      <c r="AY263" s="3">
        <v>638.6</v>
      </c>
      <c r="AZ263" s="3">
        <v>648</v>
      </c>
      <c r="BA263" s="3" t="s">
        <v>765</v>
      </c>
      <c r="BB263" s="3">
        <v>0.16790921</v>
      </c>
      <c r="BC263" s="3">
        <v>0</v>
      </c>
      <c r="BD263" s="7">
        <v>33420</v>
      </c>
      <c r="BE263" s="18">
        <f>(F263-BD263)/365.25</f>
        <v>29.94022359114761</v>
      </c>
      <c r="BF263" s="3" t="s">
        <v>767</v>
      </c>
      <c r="BG263" s="7">
        <v>44243</v>
      </c>
      <c r="BH263" s="3">
        <v>35.13829166672307</v>
      </c>
      <c r="BI263" t="str">
        <f>VLOOKUP($A263,'[1]SW_Pipes 1222_soil.shp'!$AE$2:$AR$1223,10,FALSE)</f>
        <v>113661</v>
      </c>
      <c r="BJ263" t="str">
        <f>VLOOKUP($A263,'[1]SW_Pipes 1222_soil.shp'!$AE$2:$AR$1223,11,FALSE)</f>
        <v>CuD</v>
      </c>
      <c r="BK263" t="str">
        <f>VLOOKUP($A263,'[1]SW_Pipes 1222_soil.shp'!$AE$2:$AR$1223,12,FALSE)</f>
        <v>Cecil-Urban land complex, 8 to 15 percent slopes</v>
      </c>
      <c r="BL263" t="str">
        <f>VLOOKUP($A263,'[1]SW_Pipes 1222_soil.shp'!$AE$2:$AR$1223,13,FALSE)</f>
        <v>B</v>
      </c>
      <c r="BM263">
        <f>VLOOKUP($A263,'[1]SW_Pipes 1222_soil.shp'!$AE$2:$AR$1223,14,FALSE)</f>
        <v>1</v>
      </c>
      <c r="BN263">
        <f>VLOOKUP(A263,[2]SW_Pipes1222_prec!$AE$2:$AO$1223, 11, FALSE)</f>
        <v>3.7749999999999999</v>
      </c>
    </row>
    <row r="264" spans="1:66" x14ac:dyDescent="0.25">
      <c r="A264" s="2">
        <v>68897</v>
      </c>
      <c r="B264" s="2">
        <v>18255</v>
      </c>
      <c r="C264" s="2" t="s">
        <v>258</v>
      </c>
      <c r="D264" s="2" t="s">
        <v>21</v>
      </c>
      <c r="E264" s="2" t="s">
        <v>29</v>
      </c>
      <c r="F264" s="6">
        <f>VLOOKUP(A264&amp;B264,'input_raw cmsws'!$C$2:$D$1602,2,FALSE)</f>
        <v>43977.666666666664</v>
      </c>
      <c r="G264" s="2">
        <v>10</v>
      </c>
      <c r="H264" s="2" t="s">
        <v>23</v>
      </c>
      <c r="I264" s="2">
        <f>VLOOKUP(H264,'scoring schema'!$D$4:$E$9,2,FALSE)</f>
        <v>0</v>
      </c>
      <c r="J264" s="2" t="s">
        <v>22</v>
      </c>
      <c r="K264" s="2" t="s">
        <v>22</v>
      </c>
      <c r="L264" s="2" t="s">
        <v>30</v>
      </c>
      <c r="M264" s="2">
        <f>VLOOKUP(L264,'scoring schema 2'!$E$18:$F$29,2,FALSE)</f>
        <v>6</v>
      </c>
      <c r="N264" s="2" t="s">
        <v>33</v>
      </c>
      <c r="O264" s="2">
        <f>VLOOKUP(N264,'scoring schema 2'!$E$8:$F$13,2, FALSE)</f>
        <v>0</v>
      </c>
      <c r="P264" s="2">
        <v>10</v>
      </c>
      <c r="Q264" s="2">
        <v>0</v>
      </c>
      <c r="R264" s="2">
        <v>7.2</v>
      </c>
      <c r="S264" s="2">
        <v>0</v>
      </c>
      <c r="T264" s="2">
        <v>1</v>
      </c>
      <c r="U264" s="2">
        <v>10</v>
      </c>
      <c r="V264" s="2">
        <v>5.4</v>
      </c>
      <c r="W264" s="2">
        <v>7.2</v>
      </c>
      <c r="X264" s="2">
        <v>38.880000000000003</v>
      </c>
      <c r="Y264" s="2">
        <v>3.24</v>
      </c>
      <c r="Z264" s="2">
        <v>7.2000000000000011</v>
      </c>
      <c r="AA264" s="2">
        <v>23.328000000000007</v>
      </c>
      <c r="AB264" s="2">
        <v>7694200</v>
      </c>
      <c r="AC264" s="2" t="s">
        <v>3562</v>
      </c>
      <c r="AD264" s="6">
        <v>39985</v>
      </c>
      <c r="AE264" s="2" t="s">
        <v>760</v>
      </c>
      <c r="AF264" s="2" t="s">
        <v>785</v>
      </c>
      <c r="AG264" s="2" t="s">
        <v>762</v>
      </c>
      <c r="AH264" s="2" t="s">
        <v>1823</v>
      </c>
      <c r="AI264" s="2">
        <v>0</v>
      </c>
      <c r="AJ264" s="2">
        <v>0</v>
      </c>
      <c r="AK264" s="2">
        <v>5</v>
      </c>
      <c r="AL264" s="2">
        <v>8</v>
      </c>
      <c r="AM264" s="2">
        <v>60</v>
      </c>
      <c r="AN264" s="2">
        <v>96</v>
      </c>
      <c r="AO264" s="2" t="s">
        <v>762</v>
      </c>
      <c r="AP264" s="2" t="s">
        <v>763</v>
      </c>
      <c r="AQ264" s="2" t="s">
        <v>769</v>
      </c>
      <c r="AR264" s="2" t="s">
        <v>3563</v>
      </c>
      <c r="AS264" s="2">
        <v>6.6</v>
      </c>
      <c r="AT264" s="2">
        <v>685.4</v>
      </c>
      <c r="AU264" s="2">
        <v>692</v>
      </c>
      <c r="AV264" s="2" t="s">
        <v>765</v>
      </c>
      <c r="AW264" s="2" t="s">
        <v>3564</v>
      </c>
      <c r="AX264" s="2">
        <v>0</v>
      </c>
      <c r="AY264" s="2">
        <v>0</v>
      </c>
      <c r="AZ264" s="2">
        <v>702</v>
      </c>
      <c r="BA264" s="2" t="s">
        <v>762</v>
      </c>
      <c r="BB264" s="2">
        <v>0</v>
      </c>
      <c r="BC264" s="2">
        <v>0</v>
      </c>
      <c r="BD264" s="6">
        <v>28660</v>
      </c>
      <c r="BE264" s="18">
        <f>(F264-BD264)/365.25</f>
        <v>41.937485740360479</v>
      </c>
      <c r="BF264" s="2" t="s">
        <v>767</v>
      </c>
      <c r="BG264" s="6">
        <v>44243</v>
      </c>
      <c r="BH264" s="2">
        <v>73.768615007360452</v>
      </c>
      <c r="BI264" t="str">
        <f>VLOOKUP($A264,'[1]SW_Pipes 1222_soil.shp'!$AE$2:$AR$1223,10,FALSE)</f>
        <v>113658</v>
      </c>
      <c r="BJ264" t="str">
        <f>VLOOKUP($A264,'[1]SW_Pipes 1222_soil.shp'!$AE$2:$AR$1223,11,FALSE)</f>
        <v>CeB2</v>
      </c>
      <c r="BK264" t="str">
        <f>VLOOKUP($A264,'[1]SW_Pipes 1222_soil.shp'!$AE$2:$AR$1223,12,FALSE)</f>
        <v>Cecil sandy clay loam, 2 to 8 percent slopes, eroded</v>
      </c>
      <c r="BL264" t="str">
        <f>VLOOKUP($A264,'[1]SW_Pipes 1222_soil.shp'!$AE$2:$AR$1223,13,FALSE)</f>
        <v>B</v>
      </c>
      <c r="BM264">
        <f>VLOOKUP($A264,'[1]SW_Pipes 1222_soil.shp'!$AE$2:$AR$1223,14,FALSE)</f>
        <v>1</v>
      </c>
      <c r="BN264">
        <f>VLOOKUP(A264,[2]SW_Pipes1222_prec!$AE$2:$AO$1223, 11, FALSE)</f>
        <v>3.8029999999999999</v>
      </c>
    </row>
    <row r="265" spans="1:66" x14ac:dyDescent="0.25">
      <c r="A265" s="2">
        <v>69119</v>
      </c>
      <c r="B265" s="2">
        <v>11031</v>
      </c>
      <c r="C265" s="2" t="s">
        <v>706</v>
      </c>
      <c r="D265" s="2" t="s">
        <v>26</v>
      </c>
      <c r="E265" s="2" t="s">
        <v>29</v>
      </c>
      <c r="F265" s="6">
        <f>VLOOKUP(A265&amp;B265,'input_raw cmsws'!$C$2:$D$1602,2,FALSE)</f>
        <v>43467.666666666664</v>
      </c>
      <c r="G265" s="2">
        <v>8.6999999999999993</v>
      </c>
      <c r="H265" s="2" t="s">
        <v>23</v>
      </c>
      <c r="I265" s="2">
        <f>VLOOKUP(H265,'scoring schema'!$D$4:$E$9,2,FALSE)</f>
        <v>0</v>
      </c>
      <c r="J265" s="2" t="s">
        <v>22</v>
      </c>
      <c r="K265" s="2" t="s">
        <v>22</v>
      </c>
      <c r="L265" s="2" t="s">
        <v>115</v>
      </c>
      <c r="M265" s="2">
        <f>VLOOKUP(L265,'scoring schema 2'!$E$18:$F$29,2,FALSE)</f>
        <v>8</v>
      </c>
      <c r="N265" s="2"/>
      <c r="O265" s="2">
        <f>VLOOKUP(N265,'scoring schema 2'!$E$8:$F$13,2, FALSE)</f>
        <v>2</v>
      </c>
      <c r="P265" s="2">
        <v>10</v>
      </c>
      <c r="Q265" s="2">
        <v>1.3</v>
      </c>
      <c r="R265" s="2">
        <v>8.1</v>
      </c>
      <c r="S265" s="2">
        <v>10.53</v>
      </c>
      <c r="T265" s="2">
        <v>1</v>
      </c>
      <c r="U265" s="2">
        <v>10</v>
      </c>
      <c r="V265" s="2">
        <v>5.4</v>
      </c>
      <c r="W265" s="2">
        <v>8.1</v>
      </c>
      <c r="X265" s="2">
        <v>43.74</v>
      </c>
      <c r="Y265" s="2">
        <v>3.7600000000000002</v>
      </c>
      <c r="Z265" s="2">
        <v>8.1</v>
      </c>
      <c r="AA265" s="2">
        <v>30.456</v>
      </c>
      <c r="AB265" s="2">
        <v>7667919</v>
      </c>
      <c r="AC265" s="2" t="s">
        <v>3862</v>
      </c>
      <c r="AD265" s="6">
        <v>39986</v>
      </c>
      <c r="AE265" s="2" t="s">
        <v>760</v>
      </c>
      <c r="AF265" s="2" t="s">
        <v>761</v>
      </c>
      <c r="AG265" s="2" t="s">
        <v>762</v>
      </c>
      <c r="AH265" s="2" t="s">
        <v>768</v>
      </c>
      <c r="AI265" s="2">
        <v>1.25</v>
      </c>
      <c r="AJ265" s="2">
        <v>0</v>
      </c>
      <c r="AK265" s="2">
        <v>0</v>
      </c>
      <c r="AL265" s="2">
        <v>0</v>
      </c>
      <c r="AM265" s="2">
        <v>15</v>
      </c>
      <c r="AN265" s="2">
        <v>0</v>
      </c>
      <c r="AO265" s="2" t="s">
        <v>762</v>
      </c>
      <c r="AP265" s="2" t="s">
        <v>763</v>
      </c>
      <c r="AQ265" s="2" t="s">
        <v>769</v>
      </c>
      <c r="AR265" s="2" t="s">
        <v>3863</v>
      </c>
      <c r="AS265" s="2">
        <v>4.7</v>
      </c>
      <c r="AT265" s="2">
        <v>729.3</v>
      </c>
      <c r="AU265" s="2">
        <v>734</v>
      </c>
      <c r="AV265" s="2" t="s">
        <v>765</v>
      </c>
      <c r="AW265" s="2" t="s">
        <v>3864</v>
      </c>
      <c r="AX265" s="2">
        <v>5.8</v>
      </c>
      <c r="AY265" s="2">
        <v>729.2</v>
      </c>
      <c r="AZ265" s="2">
        <v>735</v>
      </c>
      <c r="BA265" s="2" t="s">
        <v>765</v>
      </c>
      <c r="BB265" s="2">
        <v>2.4449799999999998E-3</v>
      </c>
      <c r="BC265" s="2">
        <v>0</v>
      </c>
      <c r="BD265" s="6">
        <v>40577</v>
      </c>
      <c r="BE265" s="18">
        <f>(F265-AD265)/365.25</f>
        <v>9.5322838238649261</v>
      </c>
      <c r="BF265" s="2" t="s">
        <v>767</v>
      </c>
      <c r="BG265" s="6">
        <v>44243</v>
      </c>
      <c r="BH265" s="2">
        <v>40.899712616784988</v>
      </c>
      <c r="BI265" t="str">
        <f>VLOOKUP($A265,'[1]SW_Pipes 1222_soil.shp'!$AE$2:$AR$1223,10,FALSE)</f>
        <v>113688</v>
      </c>
      <c r="BJ265" t="str">
        <f>VLOOKUP($A265,'[1]SW_Pipes 1222_soil.shp'!$AE$2:$AR$1223,11,FALSE)</f>
        <v>Ur</v>
      </c>
      <c r="BK265" t="str">
        <f>VLOOKUP($A265,'[1]SW_Pipes 1222_soil.shp'!$AE$2:$AR$1223,12,FALSE)</f>
        <v>Urban land</v>
      </c>
      <c r="BL265" t="str">
        <f>VLOOKUP($A265,'[1]SW_Pipes 1222_soil.shp'!$AE$2:$AR$1223,13,FALSE)</f>
        <v>N/A</v>
      </c>
      <c r="BM265">
        <f>VLOOKUP($A265,'[1]SW_Pipes 1222_soil.shp'!$AE$2:$AR$1223,14,FALSE)</f>
        <v>4</v>
      </c>
      <c r="BN265">
        <f>VLOOKUP(A265,[2]SW_Pipes1222_prec!$AE$2:$AO$1223, 11, FALSE)</f>
        <v>3.7789999999999999</v>
      </c>
    </row>
    <row r="266" spans="1:66" x14ac:dyDescent="0.25">
      <c r="A266" s="3">
        <v>69120</v>
      </c>
      <c r="B266" s="3">
        <v>11031</v>
      </c>
      <c r="C266" s="3" t="s">
        <v>706</v>
      </c>
      <c r="D266" s="3" t="s">
        <v>26</v>
      </c>
      <c r="E266" s="3" t="s">
        <v>29</v>
      </c>
      <c r="F266" s="6">
        <f>VLOOKUP(A266&amp;B266,'input_raw cmsws'!$C$2:$D$1602,2,FALSE)</f>
        <v>43467.666666666664</v>
      </c>
      <c r="G266" s="3">
        <v>9</v>
      </c>
      <c r="H266" s="3" t="s">
        <v>23</v>
      </c>
      <c r="I266" s="2">
        <f>VLOOKUP(H266,'scoring schema'!$D$4:$E$9,2,FALSE)</f>
        <v>0</v>
      </c>
      <c r="J266" s="3" t="s">
        <v>22</v>
      </c>
      <c r="K266" s="3" t="s">
        <v>22</v>
      </c>
      <c r="L266" s="3" t="s">
        <v>115</v>
      </c>
      <c r="M266" s="2">
        <f>VLOOKUP(L266,'scoring schema 2'!$E$18:$F$29,2,FALSE)</f>
        <v>8</v>
      </c>
      <c r="N266" s="3"/>
      <c r="O266" s="2">
        <f>VLOOKUP(N266,'scoring schema 2'!$E$8:$F$13,2, FALSE)</f>
        <v>2</v>
      </c>
      <c r="P266" s="3">
        <v>10</v>
      </c>
      <c r="Q266" s="3">
        <v>1.3</v>
      </c>
      <c r="R266" s="3">
        <v>8.1</v>
      </c>
      <c r="S266" s="3">
        <v>10.53</v>
      </c>
      <c r="T266" s="3">
        <v>1</v>
      </c>
      <c r="U266" s="3">
        <v>10</v>
      </c>
      <c r="V266" s="3">
        <v>7.0000000000000009</v>
      </c>
      <c r="W266" s="3">
        <v>8.1</v>
      </c>
      <c r="X266" s="3">
        <v>56.7</v>
      </c>
      <c r="Y266" s="3">
        <v>4.7200000000000006</v>
      </c>
      <c r="Z266" s="3">
        <v>8.1</v>
      </c>
      <c r="AA266" s="3">
        <v>38.232000000000006</v>
      </c>
      <c r="AB266" s="3">
        <v>7677137</v>
      </c>
      <c r="AC266" s="3" t="s">
        <v>4005</v>
      </c>
      <c r="AD266" s="6">
        <v>39987</v>
      </c>
      <c r="AE266" s="3" t="s">
        <v>760</v>
      </c>
      <c r="AF266" s="3" t="s">
        <v>761</v>
      </c>
      <c r="AG266" s="3" t="s">
        <v>762</v>
      </c>
      <c r="AH266" s="3" t="s">
        <v>768</v>
      </c>
      <c r="AI266" s="3">
        <v>1.25</v>
      </c>
      <c r="AJ266" s="3">
        <v>0</v>
      </c>
      <c r="AK266" s="3">
        <v>0</v>
      </c>
      <c r="AL266" s="3">
        <v>0</v>
      </c>
      <c r="AM266" s="3">
        <v>15</v>
      </c>
      <c r="AN266" s="3">
        <v>0</v>
      </c>
      <c r="AO266" s="3" t="s">
        <v>762</v>
      </c>
      <c r="AP266" s="3" t="s">
        <v>763</v>
      </c>
      <c r="AQ266" s="3" t="s">
        <v>769</v>
      </c>
      <c r="AR266" s="3" t="s">
        <v>3864</v>
      </c>
      <c r="AS266" s="3">
        <v>6</v>
      </c>
      <c r="AT266" s="3">
        <v>729</v>
      </c>
      <c r="AU266" s="3">
        <v>735</v>
      </c>
      <c r="AV266" s="3" t="s">
        <v>765</v>
      </c>
      <c r="AW266" s="3" t="s">
        <v>4006</v>
      </c>
      <c r="AX266" s="3">
        <v>8</v>
      </c>
      <c r="AY266" s="3">
        <v>726</v>
      </c>
      <c r="AZ266" s="3">
        <v>734</v>
      </c>
      <c r="BA266" s="3" t="s">
        <v>765</v>
      </c>
      <c r="BB266" s="3">
        <v>5.5090279999999998E-2</v>
      </c>
      <c r="BC266" s="3">
        <v>0</v>
      </c>
      <c r="BD266" s="7">
        <v>40577</v>
      </c>
      <c r="BE266" s="18">
        <f>(F266-AD266)/365.25</f>
        <v>9.5295459730777932</v>
      </c>
      <c r="BF266" s="3" t="s">
        <v>767</v>
      </c>
      <c r="BG266" s="7">
        <v>44243</v>
      </c>
      <c r="BH266" s="3">
        <v>54.456136311982434</v>
      </c>
      <c r="BI266" t="str">
        <f>VLOOKUP($A266,'[1]SW_Pipes 1222_soil.shp'!$AE$2:$AR$1223,10,FALSE)</f>
        <v>113688</v>
      </c>
      <c r="BJ266" t="str">
        <f>VLOOKUP($A266,'[1]SW_Pipes 1222_soil.shp'!$AE$2:$AR$1223,11,FALSE)</f>
        <v>Ur</v>
      </c>
      <c r="BK266" t="str">
        <f>VLOOKUP($A266,'[1]SW_Pipes 1222_soil.shp'!$AE$2:$AR$1223,12,FALSE)</f>
        <v>Urban land</v>
      </c>
      <c r="BL266" t="str">
        <f>VLOOKUP($A266,'[1]SW_Pipes 1222_soil.shp'!$AE$2:$AR$1223,13,FALSE)</f>
        <v>N/A</v>
      </c>
      <c r="BM266">
        <f>VLOOKUP($A266,'[1]SW_Pipes 1222_soil.shp'!$AE$2:$AR$1223,14,FALSE)</f>
        <v>4</v>
      </c>
      <c r="BN266">
        <f>VLOOKUP(A266,[2]SW_Pipes1222_prec!$AE$2:$AO$1223, 11, FALSE)</f>
        <v>3.786</v>
      </c>
    </row>
    <row r="267" spans="1:66" x14ac:dyDescent="0.25">
      <c r="A267" s="2">
        <v>69446</v>
      </c>
      <c r="B267" s="2">
        <v>11009</v>
      </c>
      <c r="C267" s="2" t="s">
        <v>300</v>
      </c>
      <c r="D267" s="2" t="s">
        <v>21</v>
      </c>
      <c r="E267" s="2" t="s">
        <v>29</v>
      </c>
      <c r="F267" s="6">
        <f>VLOOKUP(A267&amp;B267,'input_raw cmsws'!$C$2:$D$1602,2,FALSE)</f>
        <v>43173.666666666664</v>
      </c>
      <c r="G267" s="2">
        <v>7</v>
      </c>
      <c r="H267" s="2" t="s">
        <v>23</v>
      </c>
      <c r="I267" s="2">
        <f>VLOOKUP(H267,'scoring schema'!$D$4:$E$9,2,FALSE)</f>
        <v>0</v>
      </c>
      <c r="J267" s="2" t="s">
        <v>22</v>
      </c>
      <c r="K267" s="2" t="s">
        <v>22</v>
      </c>
      <c r="L267" s="2" t="s">
        <v>115</v>
      </c>
      <c r="M267" s="2">
        <f>VLOOKUP(L267,'scoring schema 2'!$E$18:$F$29,2,FALSE)</f>
        <v>8</v>
      </c>
      <c r="N267" s="2" t="s">
        <v>202</v>
      </c>
      <c r="O267" s="2">
        <f>VLOOKUP(N267,'scoring schema 2'!$E$8:$F$13,2, FALSE)</f>
        <v>3</v>
      </c>
      <c r="P267" s="2">
        <v>10</v>
      </c>
      <c r="Q267" s="2">
        <v>1.9500000000000002</v>
      </c>
      <c r="R267" s="2">
        <v>7.6999999999999993</v>
      </c>
      <c r="S267" s="2">
        <v>15.015000000000001</v>
      </c>
      <c r="T267" s="2">
        <v>1</v>
      </c>
      <c r="U267" s="2">
        <v>0</v>
      </c>
      <c r="V267" s="2">
        <v>1.4000000000000001</v>
      </c>
      <c r="W267" s="2">
        <v>2.6</v>
      </c>
      <c r="X267" s="2">
        <v>3.6400000000000006</v>
      </c>
      <c r="Y267" s="2">
        <v>1.62</v>
      </c>
      <c r="Z267" s="2">
        <v>4.6400000000000006</v>
      </c>
      <c r="AA267" s="2">
        <v>7.5168000000000017</v>
      </c>
      <c r="AB267" s="2">
        <v>7603462</v>
      </c>
      <c r="AC267" s="2" t="s">
        <v>1948</v>
      </c>
      <c r="AD267" s="6">
        <v>39988</v>
      </c>
      <c r="AE267" s="2" t="s">
        <v>760</v>
      </c>
      <c r="AF267" s="2" t="s">
        <v>838</v>
      </c>
      <c r="AG267" s="2" t="s">
        <v>762</v>
      </c>
      <c r="AH267" s="2" t="s">
        <v>842</v>
      </c>
      <c r="AI267" s="2">
        <v>0</v>
      </c>
      <c r="AJ267" s="2">
        <v>0</v>
      </c>
      <c r="AK267" s="2">
        <v>6</v>
      </c>
      <c r="AL267" s="2">
        <v>16</v>
      </c>
      <c r="AM267" s="2">
        <v>72</v>
      </c>
      <c r="AN267" s="2">
        <v>192</v>
      </c>
      <c r="AO267" s="2" t="s">
        <v>762</v>
      </c>
      <c r="AP267" s="2" t="s">
        <v>763</v>
      </c>
      <c r="AQ267" s="2" t="s">
        <v>769</v>
      </c>
      <c r="AR267" s="2" t="s">
        <v>1947</v>
      </c>
      <c r="AS267" s="2">
        <v>7</v>
      </c>
      <c r="AT267" s="2">
        <v>689</v>
      </c>
      <c r="AU267" s="2">
        <v>696</v>
      </c>
      <c r="AV267" s="2" t="s">
        <v>765</v>
      </c>
      <c r="AW267" s="2" t="s">
        <v>1949</v>
      </c>
      <c r="AX267" s="2">
        <v>7</v>
      </c>
      <c r="AY267" s="2">
        <v>689</v>
      </c>
      <c r="AZ267" s="2">
        <v>696</v>
      </c>
      <c r="BA267" s="2" t="s">
        <v>765</v>
      </c>
      <c r="BB267" s="2">
        <v>0</v>
      </c>
      <c r="BC267" s="2">
        <v>0</v>
      </c>
      <c r="BD267" s="6">
        <v>35611</v>
      </c>
      <c r="BE267" s="18">
        <f t="shared" ref="BE267:BE280" si="12">(F267-BD267)/365.25</f>
        <v>20.705452886151033</v>
      </c>
      <c r="BF267" s="2" t="s">
        <v>767</v>
      </c>
      <c r="BG267" s="6">
        <v>44340</v>
      </c>
      <c r="BH267" s="2">
        <v>24.95256081743991</v>
      </c>
      <c r="BI267" t="str">
        <f>VLOOKUP($A267,'[1]SW_Pipes 1222_soil.shp'!$AE$2:$AR$1223,10,FALSE)</f>
        <v>113677</v>
      </c>
      <c r="BJ267" t="str">
        <f>VLOOKUP($A267,'[1]SW_Pipes 1222_soil.shp'!$AE$2:$AR$1223,11,FALSE)</f>
        <v>MO</v>
      </c>
      <c r="BK267" t="str">
        <f>VLOOKUP($A267,'[1]SW_Pipes 1222_soil.shp'!$AE$2:$AR$1223,12,FALSE)</f>
        <v>Monacan loam</v>
      </c>
      <c r="BL267" t="str">
        <f>VLOOKUP($A267,'[1]SW_Pipes 1222_soil.shp'!$AE$2:$AR$1223,13,FALSE)</f>
        <v>C</v>
      </c>
      <c r="BM267">
        <f>VLOOKUP($A267,'[1]SW_Pipes 1222_soil.shp'!$AE$2:$AR$1223,14,FALSE)</f>
        <v>2</v>
      </c>
      <c r="BN267">
        <f>VLOOKUP(A267,[2]SW_Pipes1222_prec!$AE$2:$AO$1223, 11, FALSE)</f>
        <v>3.7469999999999999</v>
      </c>
    </row>
    <row r="268" spans="1:66" x14ac:dyDescent="0.25">
      <c r="A268" s="3">
        <v>69945</v>
      </c>
      <c r="B268" s="3">
        <v>13365</v>
      </c>
      <c r="C268" s="3" t="s">
        <v>228</v>
      </c>
      <c r="D268" s="3" t="s">
        <v>26</v>
      </c>
      <c r="E268" s="3" t="s">
        <v>29</v>
      </c>
      <c r="F268" s="6">
        <f>VLOOKUP(A268&amp;B268,'input_raw cmsws'!$C$2:$D$1602,2,FALSE)</f>
        <v>43917.666666666664</v>
      </c>
      <c r="G268" s="3">
        <v>3.3</v>
      </c>
      <c r="H268" s="3" t="s">
        <v>23</v>
      </c>
      <c r="I268" s="2">
        <f>VLOOKUP(H268,'scoring schema'!$D$4:$E$9,2,FALSE)</f>
        <v>0</v>
      </c>
      <c r="J268" s="3" t="s">
        <v>22</v>
      </c>
      <c r="K268" s="3" t="s">
        <v>22</v>
      </c>
      <c r="L268" s="3" t="s">
        <v>30</v>
      </c>
      <c r="M268" s="2">
        <f>VLOOKUP(L268,'scoring schema 2'!$E$18:$F$29,2,FALSE)</f>
        <v>6</v>
      </c>
      <c r="N268" s="3" t="s">
        <v>35</v>
      </c>
      <c r="O268" s="2">
        <f>VLOOKUP(N268,'scoring schema 2'!$E$8:$F$13,2, FALSE)</f>
        <v>2</v>
      </c>
      <c r="P268" s="3">
        <v>10</v>
      </c>
      <c r="Q268" s="3">
        <v>1.3</v>
      </c>
      <c r="R268" s="3">
        <v>5</v>
      </c>
      <c r="S268" s="3">
        <v>6.5</v>
      </c>
      <c r="T268" s="3">
        <v>1</v>
      </c>
      <c r="U268" s="3">
        <v>0</v>
      </c>
      <c r="V268" s="3">
        <v>2.2000000000000002</v>
      </c>
      <c r="W268" s="3">
        <v>0.8</v>
      </c>
      <c r="X268" s="3">
        <v>1.7600000000000002</v>
      </c>
      <c r="Y268" s="3">
        <v>1.84</v>
      </c>
      <c r="Z268" s="3">
        <v>2.48</v>
      </c>
      <c r="AA268" s="3">
        <v>4.5632000000000001</v>
      </c>
      <c r="AB268" s="3">
        <v>7581310</v>
      </c>
      <c r="AC268" s="3" t="s">
        <v>1394</v>
      </c>
      <c r="AD268" s="6">
        <v>39989</v>
      </c>
      <c r="AE268" s="3" t="s">
        <v>760</v>
      </c>
      <c r="AF268" s="3" t="s">
        <v>761</v>
      </c>
      <c r="AG268" s="3" t="s">
        <v>762</v>
      </c>
      <c r="AH268" s="3" t="s">
        <v>768</v>
      </c>
      <c r="AI268" s="3">
        <v>2</v>
      </c>
      <c r="AJ268" s="3">
        <v>0</v>
      </c>
      <c r="AK268" s="3">
        <v>0</v>
      </c>
      <c r="AL268" s="3">
        <v>0</v>
      </c>
      <c r="AM268" s="3">
        <v>24</v>
      </c>
      <c r="AN268" s="3">
        <v>0</v>
      </c>
      <c r="AO268" s="3" t="s">
        <v>762</v>
      </c>
      <c r="AP268" s="3" t="s">
        <v>763</v>
      </c>
      <c r="AQ268" s="3" t="s">
        <v>769</v>
      </c>
      <c r="AR268" s="3" t="s">
        <v>1395</v>
      </c>
      <c r="AS268" s="3">
        <v>5.3</v>
      </c>
      <c r="AT268" s="3">
        <v>643.70000000000005</v>
      </c>
      <c r="AU268" s="3">
        <v>649</v>
      </c>
      <c r="AV268" s="3" t="s">
        <v>765</v>
      </c>
      <c r="AW268" s="3" t="s">
        <v>1396</v>
      </c>
      <c r="AX268" s="3">
        <v>5.4</v>
      </c>
      <c r="AY268" s="3">
        <v>638.6</v>
      </c>
      <c r="AZ268" s="3">
        <v>644</v>
      </c>
      <c r="BA268" s="3" t="s">
        <v>765</v>
      </c>
      <c r="BB268" s="3">
        <v>6.4978439999999998E-2</v>
      </c>
      <c r="BC268" s="3">
        <v>0</v>
      </c>
      <c r="BD268" s="7">
        <v>31832</v>
      </c>
      <c r="BE268" s="18">
        <f t="shared" si="12"/>
        <v>33.088751996349522</v>
      </c>
      <c r="BF268" s="3" t="s">
        <v>767</v>
      </c>
      <c r="BG268" s="7">
        <v>44243</v>
      </c>
      <c r="BH268" s="3">
        <v>78.487566470597102</v>
      </c>
      <c r="BI268" t="str">
        <f>VLOOKUP($A268,'[1]SW_Pipes 1222_soil.shp'!$AE$2:$AR$1223,10,FALSE)</f>
        <v>113694</v>
      </c>
      <c r="BJ268" t="str">
        <f>VLOOKUP($A268,'[1]SW_Pipes 1222_soil.shp'!$AE$2:$AR$1223,11,FALSE)</f>
        <v>WkE</v>
      </c>
      <c r="BK268" t="str">
        <f>VLOOKUP($A268,'[1]SW_Pipes 1222_soil.shp'!$AE$2:$AR$1223,12,FALSE)</f>
        <v>Wilkes loam, 15 to 25 percent slopes</v>
      </c>
      <c r="BL268" t="str">
        <f>VLOOKUP($A268,'[1]SW_Pipes 1222_soil.shp'!$AE$2:$AR$1223,13,FALSE)</f>
        <v>D</v>
      </c>
      <c r="BM268">
        <f>VLOOKUP($A268,'[1]SW_Pipes 1222_soil.shp'!$AE$2:$AR$1223,14,FALSE)</f>
        <v>4</v>
      </c>
      <c r="BN268">
        <f>VLOOKUP(A268,[2]SW_Pipes1222_prec!$AE$2:$AO$1223, 11, FALSE)</f>
        <v>3.7919999999999998</v>
      </c>
    </row>
    <row r="269" spans="1:66" x14ac:dyDescent="0.25">
      <c r="A269" s="3">
        <v>69946</v>
      </c>
      <c r="B269" s="3">
        <v>13365</v>
      </c>
      <c r="C269" s="3" t="s">
        <v>228</v>
      </c>
      <c r="D269" s="3" t="s">
        <v>26</v>
      </c>
      <c r="E269" s="3" t="s">
        <v>29</v>
      </c>
      <c r="F269" s="6">
        <f>VLOOKUP(A269&amp;B269,'input_raw cmsws'!$C$2:$D$1602,2,FALSE)</f>
        <v>43917.666666666664</v>
      </c>
      <c r="G269" s="3">
        <v>2</v>
      </c>
      <c r="H269" s="3" t="s">
        <v>32</v>
      </c>
      <c r="I269" s="2">
        <f>VLOOKUP(H269,'scoring schema'!$D$4:$E$9,2,FALSE)</f>
        <v>10</v>
      </c>
      <c r="J269" s="3" t="s">
        <v>22</v>
      </c>
      <c r="K269" s="3" t="s">
        <v>22</v>
      </c>
      <c r="L269" s="3" t="s">
        <v>30</v>
      </c>
      <c r="M269" s="2">
        <f>VLOOKUP(L269,'scoring schema 2'!$E$18:$F$29,2,FALSE)</f>
        <v>6</v>
      </c>
      <c r="N269" s="3" t="s">
        <v>35</v>
      </c>
      <c r="O269" s="2">
        <f>VLOOKUP(N269,'scoring schema 2'!$E$8:$F$13,2, FALSE)</f>
        <v>2</v>
      </c>
      <c r="P269" s="3">
        <v>5</v>
      </c>
      <c r="Q269" s="3">
        <v>4.8</v>
      </c>
      <c r="R269" s="3">
        <v>4.25</v>
      </c>
      <c r="S269" s="3">
        <v>20.399999999999999</v>
      </c>
      <c r="T269" s="3">
        <v>1</v>
      </c>
      <c r="U269" s="3">
        <v>0</v>
      </c>
      <c r="V269" s="3">
        <v>1.4000000000000001</v>
      </c>
      <c r="W269" s="3">
        <v>0.8</v>
      </c>
      <c r="X269" s="3">
        <v>1.1200000000000001</v>
      </c>
      <c r="Y269" s="3">
        <v>2.76</v>
      </c>
      <c r="Z269" s="3">
        <v>2.1800000000000002</v>
      </c>
      <c r="AA269" s="3">
        <v>6.0167999999999999</v>
      </c>
      <c r="AB269" s="3">
        <v>7695433</v>
      </c>
      <c r="AC269" s="3" t="s">
        <v>1616</v>
      </c>
      <c r="AD269" s="6">
        <v>39990</v>
      </c>
      <c r="AE269" s="3" t="s">
        <v>760</v>
      </c>
      <c r="AF269" s="3" t="s">
        <v>761</v>
      </c>
      <c r="AG269" s="3" t="s">
        <v>762</v>
      </c>
      <c r="AH269" s="3" t="s">
        <v>768</v>
      </c>
      <c r="AI269" s="3">
        <v>1.5</v>
      </c>
      <c r="AJ269" s="3">
        <v>0</v>
      </c>
      <c r="AK269" s="3">
        <v>0</v>
      </c>
      <c r="AL269" s="3">
        <v>0</v>
      </c>
      <c r="AM269" s="3">
        <v>18</v>
      </c>
      <c r="AN269" s="3">
        <v>0</v>
      </c>
      <c r="AO269" s="3" t="s">
        <v>762</v>
      </c>
      <c r="AP269" s="3" t="s">
        <v>763</v>
      </c>
      <c r="AQ269" s="3" t="s">
        <v>769</v>
      </c>
      <c r="AR269" s="3" t="s">
        <v>1617</v>
      </c>
      <c r="AS269" s="3">
        <v>5</v>
      </c>
      <c r="AT269" s="3">
        <v>643</v>
      </c>
      <c r="AU269" s="3">
        <v>648</v>
      </c>
      <c r="AV269" s="3" t="s">
        <v>765</v>
      </c>
      <c r="AW269" s="3" t="s">
        <v>1618</v>
      </c>
      <c r="AX269" s="3">
        <v>5</v>
      </c>
      <c r="AY269" s="3">
        <v>643</v>
      </c>
      <c r="AZ269" s="3">
        <v>648</v>
      </c>
      <c r="BA269" s="3" t="s">
        <v>765</v>
      </c>
      <c r="BB269" s="3">
        <v>0</v>
      </c>
      <c r="BC269" s="3">
        <v>0</v>
      </c>
      <c r="BD269" s="7">
        <v>31832</v>
      </c>
      <c r="BE269" s="18">
        <f t="shared" si="12"/>
        <v>33.088751996349522</v>
      </c>
      <c r="BF269" s="3" t="s">
        <v>767</v>
      </c>
      <c r="BG269" s="7">
        <v>44243</v>
      </c>
      <c r="BH269" s="3">
        <v>23.614057464597678</v>
      </c>
      <c r="BI269" t="str">
        <f>VLOOKUP($A269,'[1]SW_Pipes 1222_soil.shp'!$AE$2:$AR$1223,10,FALSE)</f>
        <v>113694</v>
      </c>
      <c r="BJ269" t="str">
        <f>VLOOKUP($A269,'[1]SW_Pipes 1222_soil.shp'!$AE$2:$AR$1223,11,FALSE)</f>
        <v>WkE</v>
      </c>
      <c r="BK269" t="str">
        <f>VLOOKUP($A269,'[1]SW_Pipes 1222_soil.shp'!$AE$2:$AR$1223,12,FALSE)</f>
        <v>Wilkes loam, 15 to 25 percent slopes</v>
      </c>
      <c r="BL269" t="str">
        <f>VLOOKUP($A269,'[1]SW_Pipes 1222_soil.shp'!$AE$2:$AR$1223,13,FALSE)</f>
        <v>D</v>
      </c>
      <c r="BM269">
        <f>VLOOKUP($A269,'[1]SW_Pipes 1222_soil.shp'!$AE$2:$AR$1223,14,FALSE)</f>
        <v>4</v>
      </c>
      <c r="BN269">
        <f>VLOOKUP(A269,[2]SW_Pipes1222_prec!$AE$2:$AO$1223, 11, FALSE)</f>
        <v>3.7919999999999998</v>
      </c>
    </row>
    <row r="270" spans="1:66" x14ac:dyDescent="0.25">
      <c r="A270" s="3">
        <v>69958</v>
      </c>
      <c r="B270" s="3">
        <v>20418</v>
      </c>
      <c r="C270" s="3" t="s">
        <v>625</v>
      </c>
      <c r="D270" s="3" t="s">
        <v>21</v>
      </c>
      <c r="E270" s="3" t="s">
        <v>29</v>
      </c>
      <c r="F270" s="6">
        <f>VLOOKUP(A270&amp;B270,'input_raw cmsws'!$C$2:$D$1602,2,FALSE)</f>
        <v>44138.708333333336</v>
      </c>
      <c r="G270" s="3">
        <v>7</v>
      </c>
      <c r="H270" s="3"/>
      <c r="I270" s="2">
        <v>0</v>
      </c>
      <c r="J270" s="3" t="s">
        <v>22</v>
      </c>
      <c r="K270" s="3" t="s">
        <v>22</v>
      </c>
      <c r="L270" s="3"/>
      <c r="M270" s="2">
        <f>VLOOKUP(L270,'scoring schema 2'!$E$18:$F$29,2,FALSE)</f>
        <v>0</v>
      </c>
      <c r="N270" s="3" t="s">
        <v>35</v>
      </c>
      <c r="O270" s="2">
        <f>VLOOKUP(N270,'scoring schema 2'!$E$8:$F$13,2, FALSE)</f>
        <v>2</v>
      </c>
      <c r="P270" s="3">
        <v>0</v>
      </c>
      <c r="Q270" s="3">
        <v>1.3</v>
      </c>
      <c r="R270" s="3">
        <v>1.4</v>
      </c>
      <c r="S270" s="3">
        <v>1.8199999999999998</v>
      </c>
      <c r="T270" s="3">
        <v>1</v>
      </c>
      <c r="U270" s="3">
        <v>5</v>
      </c>
      <c r="V270" s="3">
        <v>7.8000000000000007</v>
      </c>
      <c r="W270" s="3">
        <v>4.8499999999999996</v>
      </c>
      <c r="X270" s="3">
        <v>37.83</v>
      </c>
      <c r="Y270" s="3">
        <v>5.2000000000000011</v>
      </c>
      <c r="Z270" s="3">
        <v>3.4699999999999998</v>
      </c>
      <c r="AA270" s="3">
        <v>18.044000000000004</v>
      </c>
      <c r="AB270" s="3">
        <v>7571074</v>
      </c>
      <c r="AC270" s="3" t="s">
        <v>3173</v>
      </c>
      <c r="AD270" s="6">
        <v>39991</v>
      </c>
      <c r="AE270" s="3" t="s">
        <v>760</v>
      </c>
      <c r="AF270" s="3" t="s">
        <v>761</v>
      </c>
      <c r="AG270" s="3" t="s">
        <v>762</v>
      </c>
      <c r="AH270" s="3" t="s">
        <v>768</v>
      </c>
      <c r="AI270" s="3">
        <v>3</v>
      </c>
      <c r="AJ270" s="3">
        <v>0</v>
      </c>
      <c r="AK270" s="3">
        <v>0</v>
      </c>
      <c r="AL270" s="3">
        <v>0</v>
      </c>
      <c r="AM270" s="3">
        <v>36</v>
      </c>
      <c r="AN270" s="3">
        <v>0</v>
      </c>
      <c r="AO270" s="3" t="s">
        <v>762</v>
      </c>
      <c r="AP270" s="3" t="s">
        <v>763</v>
      </c>
      <c r="AQ270" s="3" t="s">
        <v>769</v>
      </c>
      <c r="AR270" s="3" t="s">
        <v>3174</v>
      </c>
      <c r="AS270" s="3">
        <v>5.9</v>
      </c>
      <c r="AT270" s="3">
        <v>631.1</v>
      </c>
      <c r="AU270" s="3">
        <v>637</v>
      </c>
      <c r="AV270" s="3" t="s">
        <v>765</v>
      </c>
      <c r="AW270" s="3" t="s">
        <v>3175</v>
      </c>
      <c r="AX270" s="3">
        <v>3.5</v>
      </c>
      <c r="AY270" s="3">
        <v>621.5</v>
      </c>
      <c r="AZ270" s="3">
        <v>625</v>
      </c>
      <c r="BA270" s="3" t="s">
        <v>765</v>
      </c>
      <c r="BB270" s="3">
        <v>6.7367709999999997E-2</v>
      </c>
      <c r="BC270" s="3">
        <v>0</v>
      </c>
      <c r="BD270" s="7">
        <v>31832</v>
      </c>
      <c r="BE270" s="18">
        <f t="shared" si="12"/>
        <v>33.693931097421867</v>
      </c>
      <c r="BF270" s="3" t="s">
        <v>767</v>
      </c>
      <c r="BG270" s="7">
        <v>44243</v>
      </c>
      <c r="BH270" s="3">
        <v>142.50151091899491</v>
      </c>
      <c r="BI270" t="str">
        <f>VLOOKUP($A270,'[1]SW_Pipes 1222_soil.shp'!$AE$2:$AR$1223,10,FALSE)</f>
        <v>113694</v>
      </c>
      <c r="BJ270" t="str">
        <f>VLOOKUP($A270,'[1]SW_Pipes 1222_soil.shp'!$AE$2:$AR$1223,11,FALSE)</f>
        <v>WkE</v>
      </c>
      <c r="BK270" t="str">
        <f>VLOOKUP($A270,'[1]SW_Pipes 1222_soil.shp'!$AE$2:$AR$1223,12,FALSE)</f>
        <v>Wilkes loam, 15 to 25 percent slopes</v>
      </c>
      <c r="BL270" t="str">
        <f>VLOOKUP($A270,'[1]SW_Pipes 1222_soil.shp'!$AE$2:$AR$1223,13,FALSE)</f>
        <v>D</v>
      </c>
      <c r="BM270">
        <f>VLOOKUP($A270,'[1]SW_Pipes 1222_soil.shp'!$AE$2:$AR$1223,14,FALSE)</f>
        <v>4</v>
      </c>
      <c r="BN270">
        <f>VLOOKUP(A270,[2]SW_Pipes1222_prec!$AE$2:$AO$1223, 11, FALSE)</f>
        <v>3.7919999999999998</v>
      </c>
    </row>
    <row r="271" spans="1:66" x14ac:dyDescent="0.25">
      <c r="A271" s="2">
        <v>70075</v>
      </c>
      <c r="B271" s="2">
        <v>13606</v>
      </c>
      <c r="C271" s="2" t="s">
        <v>170</v>
      </c>
      <c r="D271" s="2" t="s">
        <v>21</v>
      </c>
      <c r="E271" s="2" t="s">
        <v>29</v>
      </c>
      <c r="F271" s="6">
        <f>VLOOKUP(A271&amp;B271,'input_raw cmsws'!$C$2:$D$1602,2,FALSE)</f>
        <v>43945.666666666664</v>
      </c>
      <c r="G271" s="2">
        <v>6</v>
      </c>
      <c r="H271" s="2" t="s">
        <v>23</v>
      </c>
      <c r="I271" s="2">
        <f>VLOOKUP(H271,'scoring schema'!$D$4:$E$9,2,FALSE)</f>
        <v>0</v>
      </c>
      <c r="J271" s="2"/>
      <c r="K271" s="3" t="s">
        <v>22</v>
      </c>
      <c r="L271" s="2" t="s">
        <v>30</v>
      </c>
      <c r="M271" s="2">
        <f>VLOOKUP(L271,'scoring schema 2'!$E$18:$F$29,2,FALSE)</f>
        <v>6</v>
      </c>
      <c r="N271" s="2" t="s">
        <v>35</v>
      </c>
      <c r="O271" s="2">
        <f>VLOOKUP(N271,'scoring schema 2'!$E$8:$F$13,2, FALSE)</f>
        <v>2</v>
      </c>
      <c r="P271" s="2">
        <v>10</v>
      </c>
      <c r="Q271" s="2">
        <v>1.3</v>
      </c>
      <c r="R271" s="2">
        <v>5</v>
      </c>
      <c r="S271" s="2">
        <v>6.5</v>
      </c>
      <c r="T271" s="2">
        <v>1</v>
      </c>
      <c r="U271" s="2">
        <v>5</v>
      </c>
      <c r="V271" s="2">
        <v>6.2000000000000011</v>
      </c>
      <c r="W271" s="2">
        <v>4.25</v>
      </c>
      <c r="X271" s="2">
        <v>26.350000000000005</v>
      </c>
      <c r="Y271" s="2">
        <v>4.24</v>
      </c>
      <c r="Z271" s="2">
        <v>4.55</v>
      </c>
      <c r="AA271" s="2">
        <v>19.292000000000002</v>
      </c>
      <c r="AB271" s="2">
        <v>7663622</v>
      </c>
      <c r="AC271" s="2" t="s">
        <v>3322</v>
      </c>
      <c r="AD271" s="6">
        <v>39992</v>
      </c>
      <c r="AE271" s="2" t="s">
        <v>760</v>
      </c>
      <c r="AF271" s="2" t="s">
        <v>761</v>
      </c>
      <c r="AG271" s="2" t="s">
        <v>762</v>
      </c>
      <c r="AH271" s="2" t="s">
        <v>768</v>
      </c>
      <c r="AI271" s="2">
        <v>3</v>
      </c>
      <c r="AJ271" s="2">
        <v>0</v>
      </c>
      <c r="AK271" s="2">
        <v>0</v>
      </c>
      <c r="AL271" s="2">
        <v>0</v>
      </c>
      <c r="AM271" s="2">
        <v>24</v>
      </c>
      <c r="AN271" s="2">
        <v>0</v>
      </c>
      <c r="AO271" s="2" t="s">
        <v>762</v>
      </c>
      <c r="AP271" s="2" t="s">
        <v>763</v>
      </c>
      <c r="AQ271" s="2" t="s">
        <v>769</v>
      </c>
      <c r="AR271" s="2" t="s">
        <v>3323</v>
      </c>
      <c r="AS271" s="2">
        <v>6.32</v>
      </c>
      <c r="AT271" s="2">
        <v>590.4</v>
      </c>
      <c r="AU271" s="2">
        <v>596.72</v>
      </c>
      <c r="AV271" s="2" t="s">
        <v>772</v>
      </c>
      <c r="AW271" s="2" t="s">
        <v>3324</v>
      </c>
      <c r="AX271" s="2">
        <v>3</v>
      </c>
      <c r="AY271" s="2">
        <v>589.32000000000005</v>
      </c>
      <c r="AZ271" s="2">
        <v>592.32000000000005</v>
      </c>
      <c r="BA271" s="2" t="s">
        <v>765</v>
      </c>
      <c r="BB271" s="2">
        <v>8.4011799999999994E-3</v>
      </c>
      <c r="BC271" s="2">
        <v>0</v>
      </c>
      <c r="BD271" s="6">
        <v>36168</v>
      </c>
      <c r="BE271" s="18">
        <f t="shared" si="12"/>
        <v>21.294090805384432</v>
      </c>
      <c r="BF271" s="2" t="s">
        <v>767</v>
      </c>
      <c r="BG271" s="6">
        <v>44481</v>
      </c>
      <c r="BH271" s="2">
        <v>128.55338542954749</v>
      </c>
      <c r="BI271" t="str">
        <f>VLOOKUP($A271,'[1]SW_Pipes 1222_soil.shp'!$AE$2:$AR$1223,10,FALSE)</f>
        <v>113659</v>
      </c>
      <c r="BJ271" t="str">
        <f>VLOOKUP($A271,'[1]SW_Pipes 1222_soil.shp'!$AE$2:$AR$1223,11,FALSE)</f>
        <v>CeD2</v>
      </c>
      <c r="BK271" t="str">
        <f>VLOOKUP($A271,'[1]SW_Pipes 1222_soil.shp'!$AE$2:$AR$1223,12,FALSE)</f>
        <v>Cecil sandy clay loam, 8 to 15 percent slopes, eroded</v>
      </c>
      <c r="BL271" t="str">
        <f>VLOOKUP($A271,'[1]SW_Pipes 1222_soil.shp'!$AE$2:$AR$1223,13,FALSE)</f>
        <v>B</v>
      </c>
      <c r="BM271">
        <f>VLOOKUP($A271,'[1]SW_Pipes 1222_soil.shp'!$AE$2:$AR$1223,14,FALSE)</f>
        <v>1</v>
      </c>
      <c r="BN271">
        <f>VLOOKUP(A271,[2]SW_Pipes1222_prec!$AE$2:$AO$1223, 11, FALSE)</f>
        <v>3.718</v>
      </c>
    </row>
    <row r="272" spans="1:66" x14ac:dyDescent="0.25">
      <c r="A272" s="2">
        <v>70081</v>
      </c>
      <c r="B272" s="2">
        <v>24111</v>
      </c>
      <c r="C272" s="2" t="s">
        <v>395</v>
      </c>
      <c r="D272" s="2" t="s">
        <v>21</v>
      </c>
      <c r="E272" s="2" t="s">
        <v>29</v>
      </c>
      <c r="F272" s="6">
        <f>VLOOKUP(A272&amp;B272,'input_raw cmsws'!$C$2:$D$1602,2,FALSE)</f>
        <v>44452.666666666664</v>
      </c>
      <c r="G272" s="2">
        <v>2.5</v>
      </c>
      <c r="H272" s="2" t="s">
        <v>23</v>
      </c>
      <c r="I272" s="2">
        <f>VLOOKUP(H272,'scoring schema'!$D$4:$E$9,2,FALSE)</f>
        <v>0</v>
      </c>
      <c r="J272" s="2" t="s">
        <v>22</v>
      </c>
      <c r="K272" s="2" t="s">
        <v>22</v>
      </c>
      <c r="L272" s="2" t="s">
        <v>115</v>
      </c>
      <c r="M272" s="2">
        <f>VLOOKUP(L272,'scoring schema 2'!$E$18:$F$29,2,FALSE)</f>
        <v>8</v>
      </c>
      <c r="N272" s="2" t="s">
        <v>40</v>
      </c>
      <c r="O272" s="2">
        <f>VLOOKUP(N272,'scoring schema 2'!$E$8:$F$13,2, FALSE)</f>
        <v>8</v>
      </c>
      <c r="P272" s="2">
        <v>10</v>
      </c>
      <c r="Q272" s="2">
        <v>5.2</v>
      </c>
      <c r="R272" s="2">
        <v>5.9</v>
      </c>
      <c r="S272" s="2">
        <v>30.680000000000003</v>
      </c>
      <c r="T272" s="2">
        <v>1</v>
      </c>
      <c r="U272" s="2">
        <v>0</v>
      </c>
      <c r="V272" s="2">
        <v>1.4000000000000001</v>
      </c>
      <c r="W272" s="2">
        <v>0.8</v>
      </c>
      <c r="X272" s="2">
        <v>1.1200000000000001</v>
      </c>
      <c r="Y272" s="2">
        <v>2.92</v>
      </c>
      <c r="Z272" s="2">
        <v>2.8400000000000003</v>
      </c>
      <c r="AA272" s="2">
        <v>8.2928000000000015</v>
      </c>
      <c r="AB272" s="2">
        <v>7633935</v>
      </c>
      <c r="AC272" s="2" t="s">
        <v>2070</v>
      </c>
      <c r="AD272" s="6">
        <v>39993</v>
      </c>
      <c r="AE272" s="2" t="s">
        <v>760</v>
      </c>
      <c r="AF272" s="2" t="s">
        <v>761</v>
      </c>
      <c r="AG272" s="2" t="s">
        <v>762</v>
      </c>
      <c r="AH272" s="2" t="s">
        <v>768</v>
      </c>
      <c r="AI272" s="2">
        <v>1.25</v>
      </c>
      <c r="AJ272" s="2">
        <v>0</v>
      </c>
      <c r="AK272" s="2">
        <v>0</v>
      </c>
      <c r="AL272" s="2">
        <v>0</v>
      </c>
      <c r="AM272" s="2">
        <v>12</v>
      </c>
      <c r="AN272" s="2">
        <v>0</v>
      </c>
      <c r="AO272" s="2" t="s">
        <v>762</v>
      </c>
      <c r="AP272" s="2" t="s">
        <v>763</v>
      </c>
      <c r="AQ272" s="2" t="s">
        <v>769</v>
      </c>
      <c r="AR272" s="2" t="s">
        <v>2071</v>
      </c>
      <c r="AS272" s="2">
        <v>1.47</v>
      </c>
      <c r="AT272" s="2">
        <v>0</v>
      </c>
      <c r="AU272" s="2">
        <v>715.77</v>
      </c>
      <c r="AV272" s="2" t="s">
        <v>765</v>
      </c>
      <c r="AW272" s="2" t="s">
        <v>2072</v>
      </c>
      <c r="AX272" s="2">
        <v>1.29</v>
      </c>
      <c r="AY272" s="2">
        <v>0</v>
      </c>
      <c r="AZ272" s="2">
        <v>709.57550000000003</v>
      </c>
      <c r="BA272" s="2" t="s">
        <v>765</v>
      </c>
      <c r="BB272" s="2">
        <v>0</v>
      </c>
      <c r="BC272" s="2">
        <v>0</v>
      </c>
      <c r="BD272" s="6">
        <v>36747</v>
      </c>
      <c r="BE272" s="18">
        <f t="shared" si="12"/>
        <v>21.096965548710923</v>
      </c>
      <c r="BF272" s="2" t="s">
        <v>767</v>
      </c>
      <c r="BG272" s="6">
        <v>44456</v>
      </c>
      <c r="BH272" s="2">
        <v>84.6815806325083</v>
      </c>
      <c r="BI272" t="str">
        <f>VLOOKUP($A272,'[1]SW_Pipes 1222_soil.shp'!$AE$2:$AR$1223,10,FALSE)</f>
        <v>113671</v>
      </c>
      <c r="BJ272" t="str">
        <f>VLOOKUP($A272,'[1]SW_Pipes 1222_soil.shp'!$AE$2:$AR$1223,11,FALSE)</f>
        <v>HeB</v>
      </c>
      <c r="BK272" t="str">
        <f>VLOOKUP($A272,'[1]SW_Pipes 1222_soil.shp'!$AE$2:$AR$1223,12,FALSE)</f>
        <v>Helena sandy loam, 2 to 8 percent slopes</v>
      </c>
      <c r="BL272" t="str">
        <f>VLOOKUP($A272,'[1]SW_Pipes 1222_soil.shp'!$AE$2:$AR$1223,13,FALSE)</f>
        <v>C</v>
      </c>
      <c r="BM272">
        <f>VLOOKUP($A272,'[1]SW_Pipes 1222_soil.shp'!$AE$2:$AR$1223,14,FALSE)</f>
        <v>2</v>
      </c>
      <c r="BN272">
        <f>VLOOKUP(A272,[2]SW_Pipes1222_prec!$AE$2:$AO$1223, 11, FALSE)</f>
        <v>3.7559999999999998</v>
      </c>
    </row>
    <row r="273" spans="1:66" x14ac:dyDescent="0.25">
      <c r="A273" s="2">
        <v>70085</v>
      </c>
      <c r="B273" s="2">
        <v>22524</v>
      </c>
      <c r="C273" s="2" t="s">
        <v>626</v>
      </c>
      <c r="D273" s="2" t="s">
        <v>21</v>
      </c>
      <c r="E273" s="2" t="s">
        <v>29</v>
      </c>
      <c r="F273" s="6">
        <f>VLOOKUP(A273&amp;B273,'input_raw cmsws'!$C$2:$D$1602,2,FALSE)</f>
        <v>44307.666666666664</v>
      </c>
      <c r="G273" s="2">
        <v>4.5</v>
      </c>
      <c r="H273" s="2"/>
      <c r="I273" s="2">
        <v>0</v>
      </c>
      <c r="J273" s="2" t="s">
        <v>22</v>
      </c>
      <c r="K273" s="2" t="s">
        <v>22</v>
      </c>
      <c r="L273" s="2"/>
      <c r="M273" s="2">
        <f>VLOOKUP(L273,'scoring schema 2'!$E$18:$F$29,2,FALSE)</f>
        <v>0</v>
      </c>
      <c r="N273" s="2" t="s">
        <v>35</v>
      </c>
      <c r="O273" s="2">
        <f>VLOOKUP(N273,'scoring schema 2'!$E$8:$F$13,2, FALSE)</f>
        <v>2</v>
      </c>
      <c r="P273" s="2">
        <v>0</v>
      </c>
      <c r="Q273" s="2">
        <v>1.3</v>
      </c>
      <c r="R273" s="2">
        <v>1.4</v>
      </c>
      <c r="S273" s="2">
        <v>1.8199999999999998</v>
      </c>
      <c r="T273" s="2">
        <v>1</v>
      </c>
      <c r="U273" s="2">
        <v>5</v>
      </c>
      <c r="V273" s="2">
        <v>7.8000000000000007</v>
      </c>
      <c r="W273" s="2">
        <v>4.8499999999999996</v>
      </c>
      <c r="X273" s="2">
        <v>37.83</v>
      </c>
      <c r="Y273" s="2">
        <v>5.2000000000000011</v>
      </c>
      <c r="Z273" s="2">
        <v>3.4699999999999998</v>
      </c>
      <c r="AA273" s="2">
        <v>18.044000000000004</v>
      </c>
      <c r="AB273" s="2">
        <v>7703684</v>
      </c>
      <c r="AC273" s="2" t="s">
        <v>3176</v>
      </c>
      <c r="AD273" s="6">
        <v>39994</v>
      </c>
      <c r="AE273" s="2" t="s">
        <v>760</v>
      </c>
      <c r="AF273" s="2" t="s">
        <v>761</v>
      </c>
      <c r="AG273" s="2" t="s">
        <v>762</v>
      </c>
      <c r="AH273" s="2" t="s">
        <v>768</v>
      </c>
      <c r="AI273" s="2">
        <v>2.5</v>
      </c>
      <c r="AJ273" s="2">
        <v>0</v>
      </c>
      <c r="AK273" s="2">
        <v>0</v>
      </c>
      <c r="AL273" s="2">
        <v>0</v>
      </c>
      <c r="AM273" s="2">
        <v>36</v>
      </c>
      <c r="AN273" s="2">
        <v>0</v>
      </c>
      <c r="AO273" s="2" t="s">
        <v>762</v>
      </c>
      <c r="AP273" s="2" t="s">
        <v>763</v>
      </c>
      <c r="AQ273" s="2" t="s">
        <v>769</v>
      </c>
      <c r="AR273" s="2" t="s">
        <v>3177</v>
      </c>
      <c r="AS273" s="2">
        <v>4.3</v>
      </c>
      <c r="AT273" s="2">
        <v>628.70000000000005</v>
      </c>
      <c r="AU273" s="2">
        <v>633</v>
      </c>
      <c r="AV273" s="2" t="s">
        <v>765</v>
      </c>
      <c r="AW273" s="2" t="s">
        <v>3178</v>
      </c>
      <c r="AX273" s="2">
        <v>2.8</v>
      </c>
      <c r="AY273" s="2">
        <v>627.20000000000005</v>
      </c>
      <c r="AZ273" s="2">
        <v>630</v>
      </c>
      <c r="BA273" s="2" t="s">
        <v>765</v>
      </c>
      <c r="BB273" s="2">
        <v>9.3392500000000003E-3</v>
      </c>
      <c r="BC273" s="2">
        <v>0</v>
      </c>
      <c r="BD273" s="6">
        <v>38279</v>
      </c>
      <c r="BE273" s="18">
        <f t="shared" si="12"/>
        <v>16.505589778690389</v>
      </c>
      <c r="BF273" s="2" t="s">
        <v>767</v>
      </c>
      <c r="BG273" s="6">
        <v>44432</v>
      </c>
      <c r="BH273" s="2">
        <v>160.61244825999199</v>
      </c>
      <c r="BI273" t="str">
        <f>VLOOKUP($A273,'[1]SW_Pipes 1222_soil.shp'!$AE$2:$AR$1223,10,FALSE)</f>
        <v>113679</v>
      </c>
      <c r="BJ273" t="str">
        <f>VLOOKUP($A273,'[1]SW_Pipes 1222_soil.shp'!$AE$2:$AR$1223,11,FALSE)</f>
        <v>MeB</v>
      </c>
      <c r="BK273" t="str">
        <f>VLOOKUP($A273,'[1]SW_Pipes 1222_soil.shp'!$AE$2:$AR$1223,12,FALSE)</f>
        <v>Mecklenburg fine sandy loam, 2 to 8 percent slopes</v>
      </c>
      <c r="BL273" t="str">
        <f>VLOOKUP($A273,'[1]SW_Pipes 1222_soil.shp'!$AE$2:$AR$1223,13,FALSE)</f>
        <v>C</v>
      </c>
      <c r="BM273">
        <f>VLOOKUP($A273,'[1]SW_Pipes 1222_soil.shp'!$AE$2:$AR$1223,14,FALSE)</f>
        <v>2</v>
      </c>
      <c r="BN273">
        <f>VLOOKUP(A273,[2]SW_Pipes1222_prec!$AE$2:$AO$1223, 11, FALSE)</f>
        <v>3.7490000000000001</v>
      </c>
    </row>
    <row r="274" spans="1:66" x14ac:dyDescent="0.25">
      <c r="A274" s="3">
        <v>70403</v>
      </c>
      <c r="B274" s="3">
        <v>17570</v>
      </c>
      <c r="C274" s="3" t="s">
        <v>441</v>
      </c>
      <c r="D274" s="3" t="s">
        <v>21</v>
      </c>
      <c r="E274" s="3" t="s">
        <v>29</v>
      </c>
      <c r="F274" s="6">
        <f>VLOOKUP(A274&amp;B274,'input_raw cmsws'!$C$2:$D$1602,2,FALSE)</f>
        <v>43959.666666666664</v>
      </c>
      <c r="G274" s="3">
        <v>4</v>
      </c>
      <c r="H274" s="3"/>
      <c r="I274" s="2">
        <v>0</v>
      </c>
      <c r="J274" s="3" t="s">
        <v>22</v>
      </c>
      <c r="K274" s="3" t="s">
        <v>22</v>
      </c>
      <c r="L274" s="3"/>
      <c r="M274" s="2">
        <f>VLOOKUP(L274,'scoring schema 2'!$E$18:$F$29,2,FALSE)</f>
        <v>0</v>
      </c>
      <c r="N274" s="3"/>
      <c r="O274" s="2">
        <f>VLOOKUP(N274,'scoring schema 2'!$E$8:$F$13,2, FALSE)</f>
        <v>2</v>
      </c>
      <c r="P274" s="3">
        <v>0</v>
      </c>
      <c r="Q274" s="3">
        <v>1.3</v>
      </c>
      <c r="R274" s="3">
        <v>0.8</v>
      </c>
      <c r="S274" s="3">
        <v>1.04</v>
      </c>
      <c r="T274" s="3">
        <v>1</v>
      </c>
      <c r="U274" s="3">
        <v>0</v>
      </c>
      <c r="V274" s="3">
        <v>7.8000000000000007</v>
      </c>
      <c r="W274" s="3">
        <v>2.6</v>
      </c>
      <c r="X274" s="3">
        <v>20.28</v>
      </c>
      <c r="Y274" s="3">
        <v>5.2000000000000011</v>
      </c>
      <c r="Z274" s="3">
        <v>1.8800000000000001</v>
      </c>
      <c r="AA274" s="3">
        <v>9.7760000000000034</v>
      </c>
      <c r="AB274" s="3">
        <v>7554773</v>
      </c>
      <c r="AC274" s="3" t="s">
        <v>2272</v>
      </c>
      <c r="AD274" s="6">
        <v>39995</v>
      </c>
      <c r="AE274" s="3" t="s">
        <v>760</v>
      </c>
      <c r="AF274" s="3" t="s">
        <v>761</v>
      </c>
      <c r="AG274" s="3" t="s">
        <v>762</v>
      </c>
      <c r="AH274" s="3" t="s">
        <v>768</v>
      </c>
      <c r="AI274" s="3">
        <v>1.5</v>
      </c>
      <c r="AJ274" s="3">
        <v>0</v>
      </c>
      <c r="AK274" s="3">
        <v>0</v>
      </c>
      <c r="AL274" s="3">
        <v>0</v>
      </c>
      <c r="AM274" s="3">
        <v>18</v>
      </c>
      <c r="AN274" s="3">
        <v>0</v>
      </c>
      <c r="AO274" s="3" t="s">
        <v>762</v>
      </c>
      <c r="AP274" s="3" t="s">
        <v>763</v>
      </c>
      <c r="AQ274" s="3" t="s">
        <v>769</v>
      </c>
      <c r="AR274" s="3" t="s">
        <v>2273</v>
      </c>
      <c r="AS274" s="3">
        <v>2.2000000000000002</v>
      </c>
      <c r="AT274" s="3">
        <v>624.79999999999995</v>
      </c>
      <c r="AU274" s="3">
        <v>627</v>
      </c>
      <c r="AV274" s="3" t="s">
        <v>765</v>
      </c>
      <c r="AW274" s="3" t="s">
        <v>2274</v>
      </c>
      <c r="AX274" s="3">
        <v>4.2</v>
      </c>
      <c r="AY274" s="3">
        <v>619.79999999999995</v>
      </c>
      <c r="AZ274" s="3">
        <v>624</v>
      </c>
      <c r="BA274" s="3" t="s">
        <v>765</v>
      </c>
      <c r="BB274" s="3">
        <v>3.862413E-2</v>
      </c>
      <c r="BC274" s="3">
        <v>0</v>
      </c>
      <c r="BD274" s="7">
        <v>29619</v>
      </c>
      <c r="BE274" s="18">
        <f t="shared" si="12"/>
        <v>39.262605521332411</v>
      </c>
      <c r="BF274" s="3" t="s">
        <v>767</v>
      </c>
      <c r="BG274" s="7">
        <v>44243</v>
      </c>
      <c r="BH274" s="3">
        <v>129.45274657531169</v>
      </c>
      <c r="BI274" t="str">
        <f>VLOOKUP($A274,'[1]SW_Pipes 1222_soil.shp'!$AE$2:$AR$1223,10,FALSE)</f>
        <v>113660</v>
      </c>
      <c r="BJ274" t="str">
        <f>VLOOKUP($A274,'[1]SW_Pipes 1222_soil.shp'!$AE$2:$AR$1223,11,FALSE)</f>
        <v>CuB</v>
      </c>
      <c r="BK274" t="str">
        <f>VLOOKUP($A274,'[1]SW_Pipes 1222_soil.shp'!$AE$2:$AR$1223,12,FALSE)</f>
        <v>Cecil-Urban land complex, 2 to 8 percent slopes</v>
      </c>
      <c r="BL274" t="str">
        <f>VLOOKUP($A274,'[1]SW_Pipes 1222_soil.shp'!$AE$2:$AR$1223,13,FALSE)</f>
        <v>B</v>
      </c>
      <c r="BM274">
        <f>VLOOKUP($A274,'[1]SW_Pipes 1222_soil.shp'!$AE$2:$AR$1223,14,FALSE)</f>
        <v>1</v>
      </c>
      <c r="BN274">
        <f>VLOOKUP(A274,[2]SW_Pipes1222_prec!$AE$2:$AO$1223, 11, FALSE)</f>
        <v>3.79</v>
      </c>
    </row>
    <row r="275" spans="1:66" x14ac:dyDescent="0.25">
      <c r="A275" s="3">
        <v>70453</v>
      </c>
      <c r="B275" s="3">
        <v>24538</v>
      </c>
      <c r="C275" s="3" t="s">
        <v>445</v>
      </c>
      <c r="D275" s="3" t="s">
        <v>21</v>
      </c>
      <c r="E275" s="3" t="s">
        <v>29</v>
      </c>
      <c r="F275" s="6">
        <f>VLOOKUP(A275&amp;B275,'input_raw cmsws'!$C$2:$D$1602,2,FALSE)</f>
        <v>44495.666666666664</v>
      </c>
      <c r="G275" s="3">
        <v>3</v>
      </c>
      <c r="H275" s="3" t="s">
        <v>32</v>
      </c>
      <c r="I275" s="2">
        <f>VLOOKUP(H275,'scoring schema'!$D$4:$E$9,2,FALSE)</f>
        <v>10</v>
      </c>
      <c r="J275" s="3" t="s">
        <v>22</v>
      </c>
      <c r="K275" s="3" t="s">
        <v>22</v>
      </c>
      <c r="L275" s="3"/>
      <c r="M275" s="2">
        <f>VLOOKUP(L275,'scoring schema 2'!$E$18:$F$29,2,FALSE)</f>
        <v>0</v>
      </c>
      <c r="N275" s="3" t="s">
        <v>33</v>
      </c>
      <c r="O275" s="2">
        <f>VLOOKUP(N275,'scoring schema 2'!$E$8:$F$13,2, FALSE)</f>
        <v>0</v>
      </c>
      <c r="P275" s="3">
        <v>5</v>
      </c>
      <c r="Q275" s="3">
        <v>3.5</v>
      </c>
      <c r="R275" s="3">
        <v>1.55</v>
      </c>
      <c r="S275" s="3">
        <v>5.4249999999999998</v>
      </c>
      <c r="T275" s="3">
        <v>1</v>
      </c>
      <c r="U275" s="3">
        <v>0</v>
      </c>
      <c r="V275" s="3">
        <v>7.8000000000000007</v>
      </c>
      <c r="W275" s="3">
        <v>1.7000000000000002</v>
      </c>
      <c r="X275" s="3">
        <v>13.260000000000003</v>
      </c>
      <c r="Y275" s="3">
        <v>6.080000000000001</v>
      </c>
      <c r="Z275" s="3">
        <v>1.6400000000000001</v>
      </c>
      <c r="AA275" s="3">
        <v>9.9712000000000032</v>
      </c>
      <c r="AB275" s="3">
        <v>7642145</v>
      </c>
      <c r="AC275" s="3" t="s">
        <v>2290</v>
      </c>
      <c r="AD275" s="6">
        <v>39996</v>
      </c>
      <c r="AE275" s="3" t="s">
        <v>760</v>
      </c>
      <c r="AF275" s="3" t="s">
        <v>761</v>
      </c>
      <c r="AG275" s="3" t="s">
        <v>762</v>
      </c>
      <c r="AH275" s="3" t="s">
        <v>768</v>
      </c>
      <c r="AI275" s="3">
        <v>1.25</v>
      </c>
      <c r="AJ275" s="3">
        <v>0</v>
      </c>
      <c r="AK275" s="3">
        <v>0</v>
      </c>
      <c r="AL275" s="3">
        <v>0</v>
      </c>
      <c r="AM275" s="3">
        <v>15</v>
      </c>
      <c r="AN275" s="3">
        <v>0</v>
      </c>
      <c r="AO275" s="3" t="s">
        <v>762</v>
      </c>
      <c r="AP275" s="3" t="s">
        <v>763</v>
      </c>
      <c r="AQ275" s="3" t="s">
        <v>769</v>
      </c>
      <c r="AR275" s="3" t="s">
        <v>2291</v>
      </c>
      <c r="AS275" s="3">
        <v>3.2</v>
      </c>
      <c r="AT275" s="3">
        <v>669.8</v>
      </c>
      <c r="AU275" s="3">
        <v>673</v>
      </c>
      <c r="AV275" s="3" t="s">
        <v>765</v>
      </c>
      <c r="AW275" s="3" t="s">
        <v>2292</v>
      </c>
      <c r="AX275" s="3">
        <v>1.5</v>
      </c>
      <c r="AY275" s="3">
        <v>666.5</v>
      </c>
      <c r="AZ275" s="3">
        <v>668</v>
      </c>
      <c r="BA275" s="3" t="s">
        <v>765</v>
      </c>
      <c r="BB275" s="3">
        <v>2.8845309999999999E-2</v>
      </c>
      <c r="BC275" s="3">
        <v>0</v>
      </c>
      <c r="BD275" s="7">
        <v>29402</v>
      </c>
      <c r="BE275" s="18">
        <f t="shared" si="12"/>
        <v>41.324207164042889</v>
      </c>
      <c r="BF275" s="3" t="s">
        <v>767</v>
      </c>
      <c r="BG275" s="7">
        <v>44243</v>
      </c>
      <c r="BH275" s="3">
        <v>114.4033663198278</v>
      </c>
      <c r="BI275" t="str">
        <f>VLOOKUP($A275,'[1]SW_Pipes 1222_soil.shp'!$AE$2:$AR$1223,10,FALSE)</f>
        <v>113660</v>
      </c>
      <c r="BJ275" t="str">
        <f>VLOOKUP($A275,'[1]SW_Pipes 1222_soil.shp'!$AE$2:$AR$1223,11,FALSE)</f>
        <v>CuB</v>
      </c>
      <c r="BK275" t="str">
        <f>VLOOKUP($A275,'[1]SW_Pipes 1222_soil.shp'!$AE$2:$AR$1223,12,FALSE)</f>
        <v>Cecil-Urban land complex, 2 to 8 percent slopes</v>
      </c>
      <c r="BL275" t="str">
        <f>VLOOKUP($A275,'[1]SW_Pipes 1222_soil.shp'!$AE$2:$AR$1223,13,FALSE)</f>
        <v>B</v>
      </c>
      <c r="BM275">
        <f>VLOOKUP($A275,'[1]SW_Pipes 1222_soil.shp'!$AE$2:$AR$1223,14,FALSE)</f>
        <v>1</v>
      </c>
      <c r="BN275">
        <f>VLOOKUP(A275,[2]SW_Pipes1222_prec!$AE$2:$AO$1223, 11, FALSE)</f>
        <v>3.79</v>
      </c>
    </row>
    <row r="276" spans="1:66" x14ac:dyDescent="0.25">
      <c r="A276" s="3">
        <v>70616</v>
      </c>
      <c r="B276" s="3">
        <v>17311</v>
      </c>
      <c r="C276" s="3" t="s">
        <v>370</v>
      </c>
      <c r="D276" s="3" t="s">
        <v>21</v>
      </c>
      <c r="E276" s="3" t="s">
        <v>29</v>
      </c>
      <c r="F276" s="6">
        <f>VLOOKUP(A276&amp;B276,'input_raw cmsws'!$C$2:$D$1602,2,FALSE)</f>
        <v>43966.666666666664</v>
      </c>
      <c r="G276" s="3">
        <v>5</v>
      </c>
      <c r="H276" s="3" t="s">
        <v>28</v>
      </c>
      <c r="I276" s="2">
        <f>VLOOKUP(H276,'scoring schema'!$D$4:$E$9,2,FALSE)</f>
        <v>5</v>
      </c>
      <c r="J276" s="3" t="s">
        <v>29</v>
      </c>
      <c r="K276" s="3" t="s">
        <v>29</v>
      </c>
      <c r="L276" s="3" t="s">
        <v>30</v>
      </c>
      <c r="M276" s="2">
        <f>VLOOKUP(L276,'scoring schema 2'!$E$18:$F$29,2,FALSE)</f>
        <v>6</v>
      </c>
      <c r="N276" s="3" t="s">
        <v>202</v>
      </c>
      <c r="O276" s="2">
        <f>VLOOKUP(N276,'scoring schema 2'!$E$8:$F$13,2, FALSE)</f>
        <v>3</v>
      </c>
      <c r="P276" s="3">
        <v>5</v>
      </c>
      <c r="Q276" s="3">
        <v>5.45</v>
      </c>
      <c r="R276" s="3">
        <v>4.25</v>
      </c>
      <c r="S276" s="3">
        <v>23.162500000000001</v>
      </c>
      <c r="T276" s="3">
        <v>1</v>
      </c>
      <c r="U276" s="3">
        <v>10</v>
      </c>
      <c r="V276" s="3">
        <v>7.8000000000000007</v>
      </c>
      <c r="W276" s="3">
        <v>4.0999999999999996</v>
      </c>
      <c r="X276" s="3">
        <v>31.98</v>
      </c>
      <c r="Y276" s="3">
        <v>6.8600000000000012</v>
      </c>
      <c r="Z276" s="3">
        <v>4.16</v>
      </c>
      <c r="AA276" s="3">
        <v>28.537600000000005</v>
      </c>
      <c r="AB276" s="3">
        <v>7632425</v>
      </c>
      <c r="AC276" s="3" t="s">
        <v>3769</v>
      </c>
      <c r="AD276" s="6">
        <v>39997</v>
      </c>
      <c r="AE276" s="3" t="s">
        <v>760</v>
      </c>
      <c r="AF276" s="3" t="s">
        <v>761</v>
      </c>
      <c r="AG276" s="3" t="s">
        <v>762</v>
      </c>
      <c r="AH276" s="3" t="s">
        <v>768</v>
      </c>
      <c r="AI276" s="3">
        <v>2</v>
      </c>
      <c r="AJ276" s="3">
        <v>0</v>
      </c>
      <c r="AK276" s="3">
        <v>0</v>
      </c>
      <c r="AL276" s="3">
        <v>0</v>
      </c>
      <c r="AM276" s="3">
        <v>24</v>
      </c>
      <c r="AN276" s="3">
        <v>0</v>
      </c>
      <c r="AO276" s="3" t="s">
        <v>762</v>
      </c>
      <c r="AP276" s="3" t="s">
        <v>763</v>
      </c>
      <c r="AQ276" s="3" t="s">
        <v>769</v>
      </c>
      <c r="AR276" s="3" t="s">
        <v>3770</v>
      </c>
      <c r="AS276" s="3">
        <v>4.9000000000000004</v>
      </c>
      <c r="AT276" s="3">
        <v>782.6</v>
      </c>
      <c r="AU276" s="3">
        <v>787.5</v>
      </c>
      <c r="AV276" s="3" t="s">
        <v>765</v>
      </c>
      <c r="AW276" s="3" t="s">
        <v>3771</v>
      </c>
      <c r="AX276" s="3">
        <v>1.6</v>
      </c>
      <c r="AY276" s="3">
        <v>782</v>
      </c>
      <c r="AZ276" s="3">
        <v>783.6</v>
      </c>
      <c r="BA276" s="3" t="s">
        <v>986</v>
      </c>
      <c r="BB276" s="3">
        <v>0</v>
      </c>
      <c r="BC276" s="3">
        <v>0</v>
      </c>
      <c r="BD276" s="7">
        <v>37680</v>
      </c>
      <c r="BE276" s="18">
        <f t="shared" si="12"/>
        <v>17.211955281770472</v>
      </c>
      <c r="BF276" s="3" t="s">
        <v>767</v>
      </c>
      <c r="BG276" s="7">
        <v>43185</v>
      </c>
      <c r="BH276" s="3">
        <v>86.819179259932341</v>
      </c>
      <c r="BI276" t="str">
        <f>VLOOKUP($A276,'[1]SW_Pipes 1222_soil.shp'!$AE$2:$AR$1223,10,FALSE)</f>
        <v>113659</v>
      </c>
      <c r="BJ276" t="str">
        <f>VLOOKUP($A276,'[1]SW_Pipes 1222_soil.shp'!$AE$2:$AR$1223,11,FALSE)</f>
        <v>CeD2</v>
      </c>
      <c r="BK276" t="str">
        <f>VLOOKUP($A276,'[1]SW_Pipes 1222_soil.shp'!$AE$2:$AR$1223,12,FALSE)</f>
        <v>Cecil sandy clay loam, 8 to 15 percent slopes, eroded</v>
      </c>
      <c r="BL276" t="str">
        <f>VLOOKUP($A276,'[1]SW_Pipes 1222_soil.shp'!$AE$2:$AR$1223,13,FALSE)</f>
        <v>B</v>
      </c>
      <c r="BM276">
        <f>VLOOKUP($A276,'[1]SW_Pipes 1222_soil.shp'!$AE$2:$AR$1223,14,FALSE)</f>
        <v>1</v>
      </c>
      <c r="BN276">
        <f>VLOOKUP(A276,[2]SW_Pipes1222_prec!$AE$2:$AO$1223, 11, FALSE)</f>
        <v>3.823</v>
      </c>
    </row>
    <row r="277" spans="1:66" x14ac:dyDescent="0.25">
      <c r="A277" s="2">
        <v>70617</v>
      </c>
      <c r="B277" s="2">
        <v>17311</v>
      </c>
      <c r="C277" s="2" t="s">
        <v>370</v>
      </c>
      <c r="D277" s="2" t="s">
        <v>21</v>
      </c>
      <c r="E277" s="2" t="s">
        <v>29</v>
      </c>
      <c r="F277" s="6">
        <f>VLOOKUP(A277&amp;B277,'input_raw cmsws'!$C$2:$D$1602,2,FALSE)</f>
        <v>43966.666666666664</v>
      </c>
      <c r="G277" s="2">
        <v>5</v>
      </c>
      <c r="H277" s="2" t="s">
        <v>31</v>
      </c>
      <c r="I277" s="2">
        <f>VLOOKUP(H277,'scoring schema'!$D$4:$E$9,2,FALSE)</f>
        <v>7</v>
      </c>
      <c r="J277" s="2" t="s">
        <v>29</v>
      </c>
      <c r="K277" s="2" t="s">
        <v>29</v>
      </c>
      <c r="L277" s="2" t="s">
        <v>30</v>
      </c>
      <c r="M277" s="2">
        <f>VLOOKUP(L277,'scoring schema 2'!$E$18:$F$29,2,FALSE)</f>
        <v>6</v>
      </c>
      <c r="N277" s="2" t="s">
        <v>202</v>
      </c>
      <c r="O277" s="2">
        <f>VLOOKUP(N277,'scoring schema 2'!$E$8:$F$13,2, FALSE)</f>
        <v>3</v>
      </c>
      <c r="P277" s="2">
        <v>10</v>
      </c>
      <c r="Q277" s="2">
        <v>5.45</v>
      </c>
      <c r="R277" s="2">
        <v>5</v>
      </c>
      <c r="S277" s="2">
        <v>27.25</v>
      </c>
      <c r="T277" s="2">
        <v>1</v>
      </c>
      <c r="U277" s="2">
        <v>0</v>
      </c>
      <c r="V277" s="2">
        <v>1.4000000000000001</v>
      </c>
      <c r="W277" s="2">
        <v>0.8</v>
      </c>
      <c r="X277" s="2">
        <v>1.1200000000000001</v>
      </c>
      <c r="Y277" s="2">
        <v>3.0200000000000005</v>
      </c>
      <c r="Z277" s="2">
        <v>2.48</v>
      </c>
      <c r="AA277" s="2">
        <v>7.4896000000000011</v>
      </c>
      <c r="AB277" s="2">
        <v>7632058</v>
      </c>
      <c r="AC277" s="2" t="s">
        <v>1938</v>
      </c>
      <c r="AD277" s="6">
        <v>39998</v>
      </c>
      <c r="AE277" s="2" t="s">
        <v>760</v>
      </c>
      <c r="AF277" s="2" t="s">
        <v>761</v>
      </c>
      <c r="AG277" s="2" t="s">
        <v>762</v>
      </c>
      <c r="AH277" s="2" t="s">
        <v>768</v>
      </c>
      <c r="AI277" s="2">
        <v>1.25</v>
      </c>
      <c r="AJ277" s="2">
        <v>0</v>
      </c>
      <c r="AK277" s="2">
        <v>0</v>
      </c>
      <c r="AL277" s="2">
        <v>0</v>
      </c>
      <c r="AM277" s="2">
        <v>15</v>
      </c>
      <c r="AN277" s="2">
        <v>0</v>
      </c>
      <c r="AO277" s="2" t="s">
        <v>762</v>
      </c>
      <c r="AP277" s="2" t="s">
        <v>763</v>
      </c>
      <c r="AQ277" s="2" t="s">
        <v>769</v>
      </c>
      <c r="AR277" s="2" t="s">
        <v>1937</v>
      </c>
      <c r="AS277" s="2">
        <v>3.75</v>
      </c>
      <c r="AT277" s="2">
        <v>781</v>
      </c>
      <c r="AU277" s="2">
        <v>784.75</v>
      </c>
      <c r="AV277" s="2" t="s">
        <v>765</v>
      </c>
      <c r="AW277" s="2" t="s">
        <v>1939</v>
      </c>
      <c r="AX277" s="2">
        <v>1.4</v>
      </c>
      <c r="AY277" s="2">
        <v>780.7</v>
      </c>
      <c r="AZ277" s="2">
        <v>782.1</v>
      </c>
      <c r="BA277" s="2" t="s">
        <v>986</v>
      </c>
      <c r="BB277" s="2">
        <v>0</v>
      </c>
      <c r="BC277" s="2">
        <v>0</v>
      </c>
      <c r="BD277" s="6">
        <v>34880</v>
      </c>
      <c r="BE277" s="18">
        <f t="shared" si="12"/>
        <v>24.877937485740354</v>
      </c>
      <c r="BF277" s="2" t="s">
        <v>767</v>
      </c>
      <c r="BG277" s="6">
        <v>43185</v>
      </c>
      <c r="BH277" s="2">
        <v>11.27714261463894</v>
      </c>
      <c r="BI277" t="str">
        <f>VLOOKUP($A277,'[1]SW_Pipes 1222_soil.shp'!$AE$2:$AR$1223,10,FALSE)</f>
        <v>113659</v>
      </c>
      <c r="BJ277" t="str">
        <f>VLOOKUP($A277,'[1]SW_Pipes 1222_soil.shp'!$AE$2:$AR$1223,11,FALSE)</f>
        <v>CeD2</v>
      </c>
      <c r="BK277" t="str">
        <f>VLOOKUP($A277,'[1]SW_Pipes 1222_soil.shp'!$AE$2:$AR$1223,12,FALSE)</f>
        <v>Cecil sandy clay loam, 8 to 15 percent slopes, eroded</v>
      </c>
      <c r="BL277" t="str">
        <f>VLOOKUP($A277,'[1]SW_Pipes 1222_soil.shp'!$AE$2:$AR$1223,13,FALSE)</f>
        <v>B</v>
      </c>
      <c r="BM277">
        <f>VLOOKUP($A277,'[1]SW_Pipes 1222_soil.shp'!$AE$2:$AR$1223,14,FALSE)</f>
        <v>1</v>
      </c>
      <c r="BN277">
        <f>VLOOKUP(A277,[2]SW_Pipes1222_prec!$AE$2:$AO$1223, 11, FALSE)</f>
        <v>3.823</v>
      </c>
    </row>
    <row r="278" spans="1:66" x14ac:dyDescent="0.25">
      <c r="A278" s="2">
        <v>70827</v>
      </c>
      <c r="B278" s="2">
        <v>18428</v>
      </c>
      <c r="C278" s="2" t="s">
        <v>555</v>
      </c>
      <c r="D278" s="2" t="s">
        <v>21</v>
      </c>
      <c r="E278" s="2" t="s">
        <v>29</v>
      </c>
      <c r="F278" s="6">
        <f>VLOOKUP(A278&amp;B278,'input_raw cmsws'!$C$2:$D$1602,2,FALSE)</f>
        <v>44006.666666666664</v>
      </c>
      <c r="G278" s="2">
        <v>3.5</v>
      </c>
      <c r="H278" s="2"/>
      <c r="I278" s="2">
        <v>0</v>
      </c>
      <c r="J278" s="2" t="s">
        <v>22</v>
      </c>
      <c r="K278" s="2" t="s">
        <v>22</v>
      </c>
      <c r="L278" s="2"/>
      <c r="M278" s="2">
        <f>VLOOKUP(L278,'scoring schema 2'!$E$18:$F$29,2,FALSE)</f>
        <v>0</v>
      </c>
      <c r="N278" s="2"/>
      <c r="O278" s="2">
        <f>VLOOKUP(N278,'scoring schema 2'!$E$8:$F$13,2, FALSE)</f>
        <v>2</v>
      </c>
      <c r="P278" s="2">
        <v>0</v>
      </c>
      <c r="Q278" s="2">
        <v>1.3</v>
      </c>
      <c r="R278" s="2">
        <v>0.8</v>
      </c>
      <c r="S278" s="2">
        <v>1.04</v>
      </c>
      <c r="T278" s="2">
        <v>1</v>
      </c>
      <c r="U278" s="2">
        <v>10</v>
      </c>
      <c r="V278" s="2">
        <v>6.2000000000000011</v>
      </c>
      <c r="W278" s="2">
        <v>5</v>
      </c>
      <c r="X278" s="2">
        <v>31.000000000000007</v>
      </c>
      <c r="Y278" s="2">
        <v>4.24</v>
      </c>
      <c r="Z278" s="2">
        <v>3.3200000000000003</v>
      </c>
      <c r="AA278" s="2">
        <v>14.076800000000002</v>
      </c>
      <c r="AB278" s="2">
        <v>7691967</v>
      </c>
      <c r="AC278" s="2" t="s">
        <v>2784</v>
      </c>
      <c r="AD278" s="6">
        <v>39999</v>
      </c>
      <c r="AE278" s="2" t="s">
        <v>760</v>
      </c>
      <c r="AF278" s="2" t="s">
        <v>761</v>
      </c>
      <c r="AG278" s="2" t="s">
        <v>762</v>
      </c>
      <c r="AH278" s="2" t="s">
        <v>768</v>
      </c>
      <c r="AI278" s="2">
        <v>1.5</v>
      </c>
      <c r="AJ278" s="2">
        <v>0</v>
      </c>
      <c r="AK278" s="2">
        <v>0</v>
      </c>
      <c r="AL278" s="2">
        <v>0</v>
      </c>
      <c r="AM278" s="2">
        <v>18</v>
      </c>
      <c r="AN278" s="2">
        <v>0</v>
      </c>
      <c r="AO278" s="2" t="s">
        <v>762</v>
      </c>
      <c r="AP278" s="2" t="s">
        <v>763</v>
      </c>
      <c r="AQ278" s="2" t="s">
        <v>769</v>
      </c>
      <c r="AR278" s="2" t="s">
        <v>2785</v>
      </c>
      <c r="AS278" s="2">
        <v>3.3</v>
      </c>
      <c r="AT278" s="2">
        <v>636.70000000000005</v>
      </c>
      <c r="AU278" s="2">
        <v>640</v>
      </c>
      <c r="AV278" s="2" t="s">
        <v>765</v>
      </c>
      <c r="AW278" s="2" t="s">
        <v>1594</v>
      </c>
      <c r="AX278" s="2">
        <v>3.9</v>
      </c>
      <c r="AY278" s="2">
        <v>632.1</v>
      </c>
      <c r="AZ278" s="2">
        <v>636</v>
      </c>
      <c r="BA278" s="2" t="s">
        <v>765</v>
      </c>
      <c r="BB278" s="2">
        <v>5.061301E-2</v>
      </c>
      <c r="BC278" s="2">
        <v>0</v>
      </c>
      <c r="BD278" s="6">
        <v>29701</v>
      </c>
      <c r="BE278" s="18">
        <f t="shared" si="12"/>
        <v>39.166780743782788</v>
      </c>
      <c r="BF278" s="2" t="s">
        <v>767</v>
      </c>
      <c r="BG278" s="6">
        <v>44243</v>
      </c>
      <c r="BH278" s="2">
        <v>90.885726786299003</v>
      </c>
      <c r="BI278" t="str">
        <f>VLOOKUP($A278,'[1]SW_Pipes 1222_soil.shp'!$AE$2:$AR$1223,10,FALSE)</f>
        <v>113661</v>
      </c>
      <c r="BJ278" t="str">
        <f>VLOOKUP($A278,'[1]SW_Pipes 1222_soil.shp'!$AE$2:$AR$1223,11,FALSE)</f>
        <v>CuD</v>
      </c>
      <c r="BK278" t="str">
        <f>VLOOKUP($A278,'[1]SW_Pipes 1222_soil.shp'!$AE$2:$AR$1223,12,FALSE)</f>
        <v>Cecil-Urban land complex, 8 to 15 percent slopes</v>
      </c>
      <c r="BL278" t="str">
        <f>VLOOKUP($A278,'[1]SW_Pipes 1222_soil.shp'!$AE$2:$AR$1223,13,FALSE)</f>
        <v>B</v>
      </c>
      <c r="BM278">
        <f>VLOOKUP($A278,'[1]SW_Pipes 1222_soil.shp'!$AE$2:$AR$1223,14,FALSE)</f>
        <v>1</v>
      </c>
      <c r="BN278">
        <f>VLOOKUP(A278,[2]SW_Pipes1222_prec!$AE$2:$AO$1223, 11, FALSE)</f>
        <v>3.7949999999999999</v>
      </c>
    </row>
    <row r="279" spans="1:66" x14ac:dyDescent="0.25">
      <c r="A279" s="3">
        <v>70828</v>
      </c>
      <c r="B279" s="3">
        <v>18428</v>
      </c>
      <c r="C279" s="3" t="s">
        <v>279</v>
      </c>
      <c r="D279" s="3" t="s">
        <v>21</v>
      </c>
      <c r="E279" s="3" t="s">
        <v>29</v>
      </c>
      <c r="F279" s="6">
        <f>VLOOKUP(A279&amp;B279,'input_raw cmsws'!$C$2:$D$1602,2,FALSE)</f>
        <v>44006.666666666664</v>
      </c>
      <c r="G279" s="3">
        <v>4</v>
      </c>
      <c r="H279" s="3" t="s">
        <v>23</v>
      </c>
      <c r="I279" s="2">
        <f>VLOOKUP(H279,'scoring schema'!$D$4:$E$9,2,FALSE)</f>
        <v>0</v>
      </c>
      <c r="J279" s="3" t="s">
        <v>22</v>
      </c>
      <c r="K279" s="3" t="s">
        <v>22</v>
      </c>
      <c r="L279" s="3"/>
      <c r="M279" s="2">
        <f>VLOOKUP(L279,'scoring schema 2'!$E$18:$F$29,2,FALSE)</f>
        <v>0</v>
      </c>
      <c r="N279" s="3"/>
      <c r="O279" s="2">
        <f>VLOOKUP(N279,'scoring schema 2'!$E$8:$F$13,2, FALSE)</f>
        <v>2</v>
      </c>
      <c r="P279" s="3">
        <v>10</v>
      </c>
      <c r="Q279" s="3">
        <v>1.3</v>
      </c>
      <c r="R279" s="3">
        <v>2.2999999999999998</v>
      </c>
      <c r="S279" s="3">
        <v>2.9899999999999998</v>
      </c>
      <c r="T279" s="3">
        <v>1</v>
      </c>
      <c r="U279" s="3">
        <v>10</v>
      </c>
      <c r="V279" s="3">
        <v>6.2000000000000011</v>
      </c>
      <c r="W279" s="3">
        <v>5</v>
      </c>
      <c r="X279" s="3">
        <v>31.000000000000007</v>
      </c>
      <c r="Y279" s="3">
        <v>4.24</v>
      </c>
      <c r="Z279" s="3">
        <v>3.92</v>
      </c>
      <c r="AA279" s="3">
        <v>16.620799999999999</v>
      </c>
      <c r="AB279" s="3">
        <v>7623902</v>
      </c>
      <c r="AC279" s="3" t="s">
        <v>3065</v>
      </c>
      <c r="AD279" s="6">
        <v>40000</v>
      </c>
      <c r="AE279" s="3" t="s">
        <v>760</v>
      </c>
      <c r="AF279" s="3" t="s">
        <v>761</v>
      </c>
      <c r="AG279" s="3" t="s">
        <v>762</v>
      </c>
      <c r="AH279" s="3" t="s">
        <v>768</v>
      </c>
      <c r="AI279" s="3">
        <v>1.5</v>
      </c>
      <c r="AJ279" s="3">
        <v>0</v>
      </c>
      <c r="AK279" s="3">
        <v>0</v>
      </c>
      <c r="AL279" s="3">
        <v>0</v>
      </c>
      <c r="AM279" s="3">
        <v>15</v>
      </c>
      <c r="AN279" s="3">
        <v>0</v>
      </c>
      <c r="AO279" s="3" t="s">
        <v>762</v>
      </c>
      <c r="AP279" s="3" t="s">
        <v>763</v>
      </c>
      <c r="AQ279" s="3" t="s">
        <v>769</v>
      </c>
      <c r="AR279" s="3" t="s">
        <v>3066</v>
      </c>
      <c r="AS279" s="3">
        <v>4.3</v>
      </c>
      <c r="AT279" s="3">
        <v>632.70000000000005</v>
      </c>
      <c r="AU279" s="3">
        <v>637</v>
      </c>
      <c r="AV279" s="3" t="s">
        <v>765</v>
      </c>
      <c r="AW279" s="3" t="s">
        <v>1594</v>
      </c>
      <c r="AX279" s="3">
        <v>3.8</v>
      </c>
      <c r="AY279" s="3">
        <v>632.20000000000005</v>
      </c>
      <c r="AZ279" s="3">
        <v>636</v>
      </c>
      <c r="BA279" s="3" t="s">
        <v>765</v>
      </c>
      <c r="BB279" s="3">
        <v>1.031727E-2</v>
      </c>
      <c r="BC279" s="3">
        <v>0</v>
      </c>
      <c r="BD279" s="7">
        <v>29701</v>
      </c>
      <c r="BE279" s="18">
        <f t="shared" si="12"/>
        <v>39.166780743782788</v>
      </c>
      <c r="BF279" s="3" t="s">
        <v>767</v>
      </c>
      <c r="BG279" s="7">
        <v>44243</v>
      </c>
      <c r="BH279" s="3">
        <v>48.462428889791568</v>
      </c>
      <c r="BI279" t="str">
        <f>VLOOKUP($A279,'[1]SW_Pipes 1222_soil.shp'!$AE$2:$AR$1223,10,FALSE)</f>
        <v>113661</v>
      </c>
      <c r="BJ279" t="str">
        <f>VLOOKUP($A279,'[1]SW_Pipes 1222_soil.shp'!$AE$2:$AR$1223,11,FALSE)</f>
        <v>CuD</v>
      </c>
      <c r="BK279" t="str">
        <f>VLOOKUP($A279,'[1]SW_Pipes 1222_soil.shp'!$AE$2:$AR$1223,12,FALSE)</f>
        <v>Cecil-Urban land complex, 8 to 15 percent slopes</v>
      </c>
      <c r="BL279" t="str">
        <f>VLOOKUP($A279,'[1]SW_Pipes 1222_soil.shp'!$AE$2:$AR$1223,13,FALSE)</f>
        <v>B</v>
      </c>
      <c r="BM279">
        <f>VLOOKUP($A279,'[1]SW_Pipes 1222_soil.shp'!$AE$2:$AR$1223,14,FALSE)</f>
        <v>1</v>
      </c>
      <c r="BN279">
        <f>VLOOKUP(A279,[2]SW_Pipes1222_prec!$AE$2:$AO$1223, 11, FALSE)</f>
        <v>3.7949999999999999</v>
      </c>
    </row>
    <row r="280" spans="1:66" x14ac:dyDescent="0.25">
      <c r="A280" s="3">
        <v>70829</v>
      </c>
      <c r="B280" s="3">
        <v>18428</v>
      </c>
      <c r="C280" s="3" t="s">
        <v>279</v>
      </c>
      <c r="D280" s="3" t="s">
        <v>21</v>
      </c>
      <c r="E280" s="3" t="s">
        <v>29</v>
      </c>
      <c r="F280" s="6">
        <f>VLOOKUP(A280&amp;B280,'input_raw cmsws'!$C$2:$D$1602,2,FALSE)</f>
        <v>44006.666666666664</v>
      </c>
      <c r="G280" s="3">
        <v>4</v>
      </c>
      <c r="H280" s="3" t="s">
        <v>23</v>
      </c>
      <c r="I280" s="2">
        <f>VLOOKUP(H280,'scoring schema'!$D$4:$E$9,2,FALSE)</f>
        <v>0</v>
      </c>
      <c r="J280" s="3" t="s">
        <v>22</v>
      </c>
      <c r="K280" s="3" t="s">
        <v>22</v>
      </c>
      <c r="L280" s="3"/>
      <c r="M280" s="2">
        <f>VLOOKUP(L280,'scoring schema 2'!$E$18:$F$29,2,FALSE)</f>
        <v>0</v>
      </c>
      <c r="N280" s="3"/>
      <c r="O280" s="2">
        <f>VLOOKUP(N280,'scoring schema 2'!$E$8:$F$13,2, FALSE)</f>
        <v>2</v>
      </c>
      <c r="P280" s="3">
        <v>0</v>
      </c>
      <c r="Q280" s="3">
        <v>1.3</v>
      </c>
      <c r="R280" s="3">
        <v>0.8</v>
      </c>
      <c r="S280" s="3">
        <v>1.04</v>
      </c>
      <c r="T280" s="3">
        <v>1</v>
      </c>
      <c r="U280" s="3">
        <v>5</v>
      </c>
      <c r="V280" s="3">
        <v>4.5999999999999996</v>
      </c>
      <c r="W280" s="3">
        <v>2.4500000000000002</v>
      </c>
      <c r="X280" s="3">
        <v>11.27</v>
      </c>
      <c r="Y280" s="3">
        <v>3.28</v>
      </c>
      <c r="Z280" s="3">
        <v>1.79</v>
      </c>
      <c r="AA280" s="3">
        <v>5.8712</v>
      </c>
      <c r="AB280" s="3">
        <v>7586446</v>
      </c>
      <c r="AC280" s="3" t="s">
        <v>1593</v>
      </c>
      <c r="AD280" s="6">
        <v>40001</v>
      </c>
      <c r="AE280" s="3" t="s">
        <v>760</v>
      </c>
      <c r="AF280" s="3" t="s">
        <v>761</v>
      </c>
      <c r="AG280" s="3" t="s">
        <v>762</v>
      </c>
      <c r="AH280" s="3" t="s">
        <v>768</v>
      </c>
      <c r="AI280" s="3">
        <v>1.5</v>
      </c>
      <c r="AJ280" s="3">
        <v>0</v>
      </c>
      <c r="AK280" s="3">
        <v>0</v>
      </c>
      <c r="AL280" s="3">
        <v>0</v>
      </c>
      <c r="AM280" s="3">
        <v>24</v>
      </c>
      <c r="AN280" s="3">
        <v>0</v>
      </c>
      <c r="AO280" s="3" t="s">
        <v>762</v>
      </c>
      <c r="AP280" s="3" t="s">
        <v>763</v>
      </c>
      <c r="AQ280" s="3" t="s">
        <v>769</v>
      </c>
      <c r="AR280" s="3" t="s">
        <v>1594</v>
      </c>
      <c r="AS280" s="3">
        <v>3.9</v>
      </c>
      <c r="AT280" s="3">
        <v>632.1</v>
      </c>
      <c r="AU280" s="3">
        <v>636</v>
      </c>
      <c r="AV280" s="3" t="s">
        <v>765</v>
      </c>
      <c r="AW280" s="3" t="s">
        <v>1595</v>
      </c>
      <c r="AX280" s="3">
        <v>4.2</v>
      </c>
      <c r="AY280" s="3">
        <v>630.79999999999995</v>
      </c>
      <c r="AZ280" s="3">
        <v>635</v>
      </c>
      <c r="BA280" s="3" t="s">
        <v>765</v>
      </c>
      <c r="BB280" s="3">
        <v>5.047505E-2</v>
      </c>
      <c r="BC280" s="3">
        <v>0</v>
      </c>
      <c r="BD280" s="7">
        <v>29701</v>
      </c>
      <c r="BE280" s="18">
        <f t="shared" si="12"/>
        <v>39.166780743782788</v>
      </c>
      <c r="BF280" s="3" t="s">
        <v>767</v>
      </c>
      <c r="BG280" s="7">
        <v>44243</v>
      </c>
      <c r="BH280" s="3">
        <v>25.755298706787091</v>
      </c>
      <c r="BI280" t="str">
        <f>VLOOKUP($A280,'[1]SW_Pipes 1222_soil.shp'!$AE$2:$AR$1223,10,FALSE)</f>
        <v>113661</v>
      </c>
      <c r="BJ280" t="str">
        <f>VLOOKUP($A280,'[1]SW_Pipes 1222_soil.shp'!$AE$2:$AR$1223,11,FALSE)</f>
        <v>CuD</v>
      </c>
      <c r="BK280" t="str">
        <f>VLOOKUP($A280,'[1]SW_Pipes 1222_soil.shp'!$AE$2:$AR$1223,12,FALSE)</f>
        <v>Cecil-Urban land complex, 8 to 15 percent slopes</v>
      </c>
      <c r="BL280" t="str">
        <f>VLOOKUP($A280,'[1]SW_Pipes 1222_soil.shp'!$AE$2:$AR$1223,13,FALSE)</f>
        <v>B</v>
      </c>
      <c r="BM280">
        <f>VLOOKUP($A280,'[1]SW_Pipes 1222_soil.shp'!$AE$2:$AR$1223,14,FALSE)</f>
        <v>1</v>
      </c>
      <c r="BN280">
        <f>VLOOKUP(A280,[2]SW_Pipes1222_prec!$AE$2:$AO$1223, 11, FALSE)</f>
        <v>3.7949999999999999</v>
      </c>
    </row>
    <row r="281" spans="1:66" x14ac:dyDescent="0.25">
      <c r="A281" s="2">
        <v>70907</v>
      </c>
      <c r="B281" s="2">
        <v>11004</v>
      </c>
      <c r="C281" s="2" t="s">
        <v>314</v>
      </c>
      <c r="D281" s="2" t="s">
        <v>26</v>
      </c>
      <c r="E281" s="2" t="s">
        <v>29</v>
      </c>
      <c r="F281" s="6">
        <f>VLOOKUP(A281&amp;B281,'input_raw cmsws'!$C$2:$D$1602,2,FALSE)</f>
        <v>43955.666666666664</v>
      </c>
      <c r="G281" s="2">
        <v>6.5</v>
      </c>
      <c r="H281" s="2" t="s">
        <v>23</v>
      </c>
      <c r="I281" s="2">
        <f>VLOOKUP(H281,'scoring schema'!$D$4:$E$9,2,FALSE)</f>
        <v>0</v>
      </c>
      <c r="J281" s="2" t="s">
        <v>22</v>
      </c>
      <c r="K281" s="2" t="s">
        <v>22</v>
      </c>
      <c r="L281" s="2" t="s">
        <v>30</v>
      </c>
      <c r="M281" s="2">
        <f>VLOOKUP(L281,'scoring schema 2'!$E$18:$F$29,2,FALSE)</f>
        <v>6</v>
      </c>
      <c r="N281" s="2"/>
      <c r="O281" s="2">
        <f>VLOOKUP(N281,'scoring schema 2'!$E$8:$F$13,2, FALSE)</f>
        <v>2</v>
      </c>
      <c r="P281" s="2">
        <v>0</v>
      </c>
      <c r="Q281" s="2">
        <v>1.3</v>
      </c>
      <c r="R281" s="2">
        <v>5.3</v>
      </c>
      <c r="S281" s="2">
        <v>6.89</v>
      </c>
      <c r="T281" s="2">
        <v>1</v>
      </c>
      <c r="U281" s="2">
        <v>0</v>
      </c>
      <c r="V281" s="2">
        <v>2.2000000000000002</v>
      </c>
      <c r="W281" s="2">
        <v>2.6</v>
      </c>
      <c r="X281" s="2">
        <v>5.7200000000000006</v>
      </c>
      <c r="Y281" s="2">
        <v>1.84</v>
      </c>
      <c r="Z281" s="2">
        <v>3.68</v>
      </c>
      <c r="AA281" s="2">
        <v>6.7712000000000003</v>
      </c>
      <c r="AB281" s="2">
        <v>7634579</v>
      </c>
      <c r="AC281" s="2" t="s">
        <v>1726</v>
      </c>
      <c r="AD281" s="6">
        <v>40002</v>
      </c>
      <c r="AE281" s="2" t="s">
        <v>760</v>
      </c>
      <c r="AF281" s="2" t="s">
        <v>761</v>
      </c>
      <c r="AG281" s="2" t="s">
        <v>762</v>
      </c>
      <c r="AH281" s="2" t="s">
        <v>768</v>
      </c>
      <c r="AI281" s="2">
        <v>1.5</v>
      </c>
      <c r="AJ281" s="2">
        <v>0</v>
      </c>
      <c r="AK281" s="2">
        <v>0</v>
      </c>
      <c r="AL281" s="2">
        <v>0</v>
      </c>
      <c r="AM281" s="2">
        <v>18</v>
      </c>
      <c r="AN281" s="2">
        <v>0</v>
      </c>
      <c r="AO281" s="2" t="s">
        <v>762</v>
      </c>
      <c r="AP281" s="2" t="s">
        <v>763</v>
      </c>
      <c r="AQ281" s="2" t="s">
        <v>769</v>
      </c>
      <c r="AR281" s="2" t="s">
        <v>1727</v>
      </c>
      <c r="AS281" s="2">
        <v>6</v>
      </c>
      <c r="AT281" s="2">
        <v>735</v>
      </c>
      <c r="AU281" s="2">
        <v>741</v>
      </c>
      <c r="AV281" s="2" t="s">
        <v>765</v>
      </c>
      <c r="AW281" s="2" t="s">
        <v>1728</v>
      </c>
      <c r="AX281" s="2">
        <v>7.3</v>
      </c>
      <c r="AY281" s="2">
        <v>733.7</v>
      </c>
      <c r="AZ281" s="2">
        <v>741</v>
      </c>
      <c r="BA281" s="2" t="s">
        <v>765</v>
      </c>
      <c r="BB281" s="2">
        <v>5.1509880000000001E-2</v>
      </c>
      <c r="BC281" s="2">
        <v>0</v>
      </c>
      <c r="BD281" s="6">
        <v>40611</v>
      </c>
      <c r="BE281" s="18">
        <f>(F281-AD281)/365.25</f>
        <v>10.824549395391278</v>
      </c>
      <c r="BF281" s="2" t="s">
        <v>767</v>
      </c>
      <c r="BG281" s="6">
        <v>44243</v>
      </c>
      <c r="BH281" s="2">
        <v>25.237654895944281</v>
      </c>
      <c r="BI281" t="str">
        <f>VLOOKUP($A281,'[1]SW_Pipes 1222_soil.shp'!$AE$2:$AR$1223,10,FALSE)</f>
        <v>113688</v>
      </c>
      <c r="BJ281" t="str">
        <f>VLOOKUP($A281,'[1]SW_Pipes 1222_soil.shp'!$AE$2:$AR$1223,11,FALSE)</f>
        <v>Ur</v>
      </c>
      <c r="BK281" t="str">
        <f>VLOOKUP($A281,'[1]SW_Pipes 1222_soil.shp'!$AE$2:$AR$1223,12,FALSE)</f>
        <v>Urban land</v>
      </c>
      <c r="BL281" t="str">
        <f>VLOOKUP($A281,'[1]SW_Pipes 1222_soil.shp'!$AE$2:$AR$1223,13,FALSE)</f>
        <v>N/A</v>
      </c>
      <c r="BM281">
        <f>VLOOKUP($A281,'[1]SW_Pipes 1222_soil.shp'!$AE$2:$AR$1223,14,FALSE)</f>
        <v>4</v>
      </c>
      <c r="BN281">
        <f>VLOOKUP(A281,[2]SW_Pipes1222_prec!$AE$2:$AO$1223, 11, FALSE)</f>
        <v>3.722</v>
      </c>
    </row>
    <row r="282" spans="1:66" x14ac:dyDescent="0.25">
      <c r="A282" s="3">
        <v>70908</v>
      </c>
      <c r="B282" s="3">
        <v>11004</v>
      </c>
      <c r="C282" s="3" t="s">
        <v>314</v>
      </c>
      <c r="D282" s="3" t="s">
        <v>26</v>
      </c>
      <c r="E282" s="3" t="s">
        <v>29</v>
      </c>
      <c r="F282" s="6">
        <f>VLOOKUP(A282&amp;B282,'input_raw cmsws'!$C$2:$D$1602,2,FALSE)</f>
        <v>43955.666666666664</v>
      </c>
      <c r="G282" s="3">
        <v>6.5</v>
      </c>
      <c r="H282" s="3" t="s">
        <v>23</v>
      </c>
      <c r="I282" s="2">
        <f>VLOOKUP(H282,'scoring schema'!$D$4:$E$9,2,FALSE)</f>
        <v>0</v>
      </c>
      <c r="J282" s="3" t="s">
        <v>22</v>
      </c>
      <c r="K282" s="3" t="s">
        <v>22</v>
      </c>
      <c r="L282" s="3" t="s">
        <v>30</v>
      </c>
      <c r="M282" s="2">
        <f>VLOOKUP(L282,'scoring schema 2'!$E$18:$F$29,2,FALSE)</f>
        <v>6</v>
      </c>
      <c r="N282" s="3"/>
      <c r="O282" s="2">
        <f>VLOOKUP(N282,'scoring schema 2'!$E$8:$F$13,2, FALSE)</f>
        <v>2</v>
      </c>
      <c r="P282" s="3">
        <v>0</v>
      </c>
      <c r="Q282" s="3">
        <v>1.3</v>
      </c>
      <c r="R282" s="3">
        <v>5.3</v>
      </c>
      <c r="S282" s="3">
        <v>6.89</v>
      </c>
      <c r="T282" s="3">
        <v>1</v>
      </c>
      <c r="U282" s="3">
        <v>0</v>
      </c>
      <c r="V282" s="3">
        <v>5.4</v>
      </c>
      <c r="W282" s="3">
        <v>3.5</v>
      </c>
      <c r="X282" s="3">
        <v>18.900000000000002</v>
      </c>
      <c r="Y282" s="3">
        <v>3.7600000000000002</v>
      </c>
      <c r="Z282" s="3">
        <v>4.2200000000000006</v>
      </c>
      <c r="AA282" s="3">
        <v>15.867200000000004</v>
      </c>
      <c r="AB282" s="3">
        <v>7719920</v>
      </c>
      <c r="AC282" s="3" t="s">
        <v>1144</v>
      </c>
      <c r="AD282" s="6">
        <v>40003</v>
      </c>
      <c r="AE282" s="3" t="s">
        <v>985</v>
      </c>
      <c r="AF282" s="3" t="s">
        <v>761</v>
      </c>
      <c r="AG282" s="3" t="s">
        <v>762</v>
      </c>
      <c r="AH282" s="3" t="s">
        <v>768</v>
      </c>
      <c r="AI282" s="3">
        <v>1.25</v>
      </c>
      <c r="AJ282" s="3">
        <v>0</v>
      </c>
      <c r="AK282" s="3">
        <v>0</v>
      </c>
      <c r="AL282" s="3">
        <v>0</v>
      </c>
      <c r="AM282" s="3">
        <v>15</v>
      </c>
      <c r="AN282" s="3">
        <v>0</v>
      </c>
      <c r="AO282" s="3" t="s">
        <v>762</v>
      </c>
      <c r="AP282" s="3" t="s">
        <v>763</v>
      </c>
      <c r="AQ282" s="3" t="s">
        <v>769</v>
      </c>
      <c r="AR282" s="3" t="s">
        <v>762</v>
      </c>
      <c r="AS282" s="3">
        <v>0</v>
      </c>
      <c r="AT282" s="3">
        <v>0</v>
      </c>
      <c r="AU282" s="3">
        <v>0</v>
      </c>
      <c r="AV282" s="3" t="s">
        <v>772</v>
      </c>
      <c r="AW282" s="3" t="s">
        <v>1728</v>
      </c>
      <c r="AX282" s="3">
        <v>5.7</v>
      </c>
      <c r="AY282" s="3">
        <v>735.3</v>
      </c>
      <c r="AZ282" s="3">
        <v>741</v>
      </c>
      <c r="BA282" s="3" t="s">
        <v>765</v>
      </c>
      <c r="BB282" s="3">
        <v>0</v>
      </c>
      <c r="BC282" s="3">
        <v>0</v>
      </c>
      <c r="BD282" s="7">
        <v>40611</v>
      </c>
      <c r="BE282" s="18">
        <f>(F282-BD282)/365.25</f>
        <v>9.1571982660278284</v>
      </c>
      <c r="BF282" s="3" t="s">
        <v>767</v>
      </c>
      <c r="BG282" s="7">
        <v>44243</v>
      </c>
      <c r="BH282" s="3">
        <v>16.508684445257462</v>
      </c>
      <c r="BI282" t="str">
        <f>VLOOKUP($A282,'[1]SW_Pipes 1222_soil.shp'!$AE$2:$AR$1223,10,FALSE)</f>
        <v>113688</v>
      </c>
      <c r="BJ282" t="str">
        <f>VLOOKUP($A282,'[1]SW_Pipes 1222_soil.shp'!$AE$2:$AR$1223,11,FALSE)</f>
        <v>Ur</v>
      </c>
      <c r="BK282" t="str">
        <f>VLOOKUP($A282,'[1]SW_Pipes 1222_soil.shp'!$AE$2:$AR$1223,12,FALSE)</f>
        <v>Urban land</v>
      </c>
      <c r="BL282" t="str">
        <f>VLOOKUP($A282,'[1]SW_Pipes 1222_soil.shp'!$AE$2:$AR$1223,13,FALSE)</f>
        <v>N/A</v>
      </c>
      <c r="BM282">
        <f>VLOOKUP($A282,'[1]SW_Pipes 1222_soil.shp'!$AE$2:$AR$1223,14,FALSE)</f>
        <v>4</v>
      </c>
      <c r="BN282">
        <f>VLOOKUP(A282,[2]SW_Pipes1222_prec!$AE$2:$AO$1223, 11, FALSE)</f>
        <v>3.722</v>
      </c>
    </row>
    <row r="283" spans="1:66" x14ac:dyDescent="0.25">
      <c r="A283" s="3">
        <v>71253</v>
      </c>
      <c r="B283" s="3">
        <v>23018</v>
      </c>
      <c r="C283" s="3" t="s">
        <v>344</v>
      </c>
      <c r="D283" s="3" t="s">
        <v>21</v>
      </c>
      <c r="E283" s="3" t="s">
        <v>29</v>
      </c>
      <c r="F283" s="6">
        <f>VLOOKUP(A283&amp;B283,'input_raw cmsws'!$C$2:$D$1602,2,FALSE)</f>
        <v>44357.666666666664</v>
      </c>
      <c r="G283" s="3">
        <v>3</v>
      </c>
      <c r="H283" s="3" t="s">
        <v>23</v>
      </c>
      <c r="I283" s="2">
        <f>VLOOKUP(H283,'scoring schema'!$D$4:$E$9,2,FALSE)</f>
        <v>0</v>
      </c>
      <c r="J283" s="3" t="s">
        <v>22</v>
      </c>
      <c r="K283" s="3" t="s">
        <v>22</v>
      </c>
      <c r="L283" s="3" t="s">
        <v>24</v>
      </c>
      <c r="M283" s="2">
        <f>VLOOKUP(L283,'scoring schema 2'!$E$18:$F$29,2,FALSE)</f>
        <v>0</v>
      </c>
      <c r="N283" s="3" t="s">
        <v>35</v>
      </c>
      <c r="O283" s="2">
        <f>VLOOKUP(N283,'scoring schema 2'!$E$8:$F$13,2, FALSE)</f>
        <v>2</v>
      </c>
      <c r="P283" s="3">
        <v>0</v>
      </c>
      <c r="Q283" s="3">
        <v>1.3</v>
      </c>
      <c r="R283" s="3">
        <v>0.8</v>
      </c>
      <c r="S283" s="3">
        <v>1.04</v>
      </c>
      <c r="T283" s="3">
        <v>1</v>
      </c>
      <c r="U283" s="3">
        <v>0</v>
      </c>
      <c r="V283" s="3">
        <v>7.8000000000000007</v>
      </c>
      <c r="W283" s="3">
        <v>1.7000000000000002</v>
      </c>
      <c r="X283" s="3">
        <v>13.260000000000003</v>
      </c>
      <c r="Y283" s="3">
        <v>5.2000000000000011</v>
      </c>
      <c r="Z283" s="3">
        <v>1.34</v>
      </c>
      <c r="AA283" s="3">
        <v>6.9680000000000017</v>
      </c>
      <c r="AB283" s="3">
        <v>7623572</v>
      </c>
      <c r="AC283" s="3" t="s">
        <v>1836</v>
      </c>
      <c r="AD283" s="6">
        <v>40004</v>
      </c>
      <c r="AE283" s="3" t="s">
        <v>760</v>
      </c>
      <c r="AF283" s="3" t="s">
        <v>761</v>
      </c>
      <c r="AG283" s="3" t="s">
        <v>762</v>
      </c>
      <c r="AH283" s="3" t="s">
        <v>768</v>
      </c>
      <c r="AI283" s="3">
        <v>2</v>
      </c>
      <c r="AJ283" s="3">
        <v>0</v>
      </c>
      <c r="AK283" s="3">
        <v>0</v>
      </c>
      <c r="AL283" s="3">
        <v>0</v>
      </c>
      <c r="AM283" s="3">
        <v>24</v>
      </c>
      <c r="AN283" s="3">
        <v>0</v>
      </c>
      <c r="AO283" s="3" t="s">
        <v>762</v>
      </c>
      <c r="AP283" s="3" t="s">
        <v>763</v>
      </c>
      <c r="AQ283" s="3" t="s">
        <v>769</v>
      </c>
      <c r="AR283" s="3" t="s">
        <v>1837</v>
      </c>
      <c r="AS283" s="3">
        <v>4.7</v>
      </c>
      <c r="AT283" s="3">
        <v>659.3</v>
      </c>
      <c r="AU283" s="3">
        <v>664</v>
      </c>
      <c r="AV283" s="3" t="s">
        <v>765</v>
      </c>
      <c r="AW283" s="3" t="s">
        <v>1838</v>
      </c>
      <c r="AX283" s="3">
        <v>2.9</v>
      </c>
      <c r="AY283" s="3">
        <v>653.1</v>
      </c>
      <c r="AZ283" s="3">
        <v>656</v>
      </c>
      <c r="BA283" s="3" t="s">
        <v>765</v>
      </c>
      <c r="BB283" s="3">
        <v>3.6369760000000001E-2</v>
      </c>
      <c r="BC283" s="3">
        <v>0</v>
      </c>
      <c r="BD283" s="7">
        <v>40870</v>
      </c>
      <c r="BE283" s="18">
        <f>(F283-AD283)/365.25</f>
        <v>11.919689710244118</v>
      </c>
      <c r="BF283" s="3" t="s">
        <v>767</v>
      </c>
      <c r="BG283" s="7">
        <v>43853</v>
      </c>
      <c r="BH283" s="3">
        <v>170.47128153051349</v>
      </c>
      <c r="BI283" t="str">
        <f>VLOOKUP($A283,'[1]SW_Pipes 1222_soil.shp'!$AE$2:$AR$1223,10,FALSE)</f>
        <v>113661</v>
      </c>
      <c r="BJ283" t="str">
        <f>VLOOKUP($A283,'[1]SW_Pipes 1222_soil.shp'!$AE$2:$AR$1223,11,FALSE)</f>
        <v>CuD</v>
      </c>
      <c r="BK283" t="str">
        <f>VLOOKUP($A283,'[1]SW_Pipes 1222_soil.shp'!$AE$2:$AR$1223,12,FALSE)</f>
        <v>Cecil-Urban land complex, 8 to 15 percent slopes</v>
      </c>
      <c r="BL283" t="str">
        <f>VLOOKUP($A283,'[1]SW_Pipes 1222_soil.shp'!$AE$2:$AR$1223,13,FALSE)</f>
        <v>B</v>
      </c>
      <c r="BM283">
        <f>VLOOKUP($A283,'[1]SW_Pipes 1222_soil.shp'!$AE$2:$AR$1223,14,FALSE)</f>
        <v>1</v>
      </c>
      <c r="BN283">
        <f>VLOOKUP(A283,[2]SW_Pipes1222_prec!$AE$2:$AO$1223, 11, FALSE)</f>
        <v>3.7949999999999999</v>
      </c>
    </row>
    <row r="284" spans="1:66" x14ac:dyDescent="0.25">
      <c r="A284" s="2">
        <v>71319</v>
      </c>
      <c r="B284" s="2">
        <v>21216</v>
      </c>
      <c r="C284" s="2" t="s">
        <v>281</v>
      </c>
      <c r="D284" s="2" t="s">
        <v>26</v>
      </c>
      <c r="E284" s="2" t="s">
        <v>29</v>
      </c>
      <c r="F284" s="6">
        <f>VLOOKUP(A284&amp;B284,'input_raw cmsws'!$C$2:$D$1602,2,FALSE)</f>
        <v>44216.708333333336</v>
      </c>
      <c r="G284" s="2">
        <v>20</v>
      </c>
      <c r="H284" s="2" t="s">
        <v>23</v>
      </c>
      <c r="I284" s="2">
        <f>VLOOKUP(H284,'scoring schema'!$D$4:$E$9,2,FALSE)</f>
        <v>0</v>
      </c>
      <c r="J284" s="2" t="s">
        <v>22</v>
      </c>
      <c r="K284" s="2" t="s">
        <v>22</v>
      </c>
      <c r="L284" s="2"/>
      <c r="M284" s="2">
        <f>VLOOKUP(L284,'scoring schema 2'!$E$18:$F$29,2,FALSE)</f>
        <v>0</v>
      </c>
      <c r="N284" s="2"/>
      <c r="O284" s="2">
        <f>VLOOKUP(N284,'scoring schema 2'!$E$8:$F$13,2, FALSE)</f>
        <v>2</v>
      </c>
      <c r="P284" s="2">
        <v>10</v>
      </c>
      <c r="Q284" s="2">
        <v>1.3</v>
      </c>
      <c r="R284" s="2">
        <v>3.8</v>
      </c>
      <c r="S284" s="2">
        <v>4.9399999999999995</v>
      </c>
      <c r="T284" s="2">
        <v>1</v>
      </c>
      <c r="U284" s="2">
        <v>10</v>
      </c>
      <c r="V284" s="2">
        <v>5.4</v>
      </c>
      <c r="W284" s="2">
        <v>4.7</v>
      </c>
      <c r="X284" s="2">
        <v>25.380000000000003</v>
      </c>
      <c r="Y284" s="2">
        <v>3.7600000000000002</v>
      </c>
      <c r="Z284" s="2">
        <v>4.34</v>
      </c>
      <c r="AA284" s="2">
        <v>16.3184</v>
      </c>
      <c r="AB284" s="2">
        <v>7554618</v>
      </c>
      <c r="AC284" s="2" t="s">
        <v>3022</v>
      </c>
      <c r="AD284" s="6">
        <v>40005</v>
      </c>
      <c r="AE284" s="2" t="s">
        <v>760</v>
      </c>
      <c r="AF284" s="2" t="s">
        <v>761</v>
      </c>
      <c r="AG284" s="2" t="s">
        <v>762</v>
      </c>
      <c r="AH284" s="2" t="s">
        <v>768</v>
      </c>
      <c r="AI284" s="2">
        <v>1.25</v>
      </c>
      <c r="AJ284" s="2">
        <v>0</v>
      </c>
      <c r="AK284" s="2">
        <v>0</v>
      </c>
      <c r="AL284" s="2">
        <v>0</v>
      </c>
      <c r="AM284" s="2">
        <v>15</v>
      </c>
      <c r="AN284" s="2">
        <v>0</v>
      </c>
      <c r="AO284" s="2" t="s">
        <v>762</v>
      </c>
      <c r="AP284" s="2" t="s">
        <v>763</v>
      </c>
      <c r="AQ284" s="2" t="s">
        <v>769</v>
      </c>
      <c r="AR284" s="2" t="s">
        <v>3023</v>
      </c>
      <c r="AS284" s="2">
        <v>0</v>
      </c>
      <c r="AT284" s="2">
        <v>0</v>
      </c>
      <c r="AU284" s="2">
        <v>762</v>
      </c>
      <c r="AV284" s="2" t="s">
        <v>986</v>
      </c>
      <c r="AW284" s="2" t="s">
        <v>3024</v>
      </c>
      <c r="AX284" s="2">
        <v>2.6</v>
      </c>
      <c r="AY284" s="2">
        <v>757.4</v>
      </c>
      <c r="AZ284" s="2">
        <v>760</v>
      </c>
      <c r="BA284" s="2" t="s">
        <v>765</v>
      </c>
      <c r="BB284" s="2">
        <v>0</v>
      </c>
      <c r="BC284" s="2">
        <v>0</v>
      </c>
      <c r="BD284" s="6">
        <v>27210</v>
      </c>
      <c r="BE284" s="18">
        <f>(F284-BD284)/365.25</f>
        <v>46.561829796942739</v>
      </c>
      <c r="BF284" s="2" t="s">
        <v>767</v>
      </c>
      <c r="BG284" s="6">
        <v>44243</v>
      </c>
      <c r="BH284" s="2">
        <v>130.3408949804008</v>
      </c>
      <c r="BI284" t="str">
        <f>VLOOKUP($A284,'[1]SW_Pipes 1222_soil.shp'!$AE$2:$AR$1223,10,FALSE)</f>
        <v>113660</v>
      </c>
      <c r="BJ284" t="str">
        <f>VLOOKUP($A284,'[1]SW_Pipes 1222_soil.shp'!$AE$2:$AR$1223,11,FALSE)</f>
        <v>CuB</v>
      </c>
      <c r="BK284" t="str">
        <f>VLOOKUP($A284,'[1]SW_Pipes 1222_soil.shp'!$AE$2:$AR$1223,12,FALSE)</f>
        <v>Cecil-Urban land complex, 2 to 8 percent slopes</v>
      </c>
      <c r="BL284" t="str">
        <f>VLOOKUP($A284,'[1]SW_Pipes 1222_soil.shp'!$AE$2:$AR$1223,13,FALSE)</f>
        <v>B</v>
      </c>
      <c r="BM284">
        <f>VLOOKUP($A284,'[1]SW_Pipes 1222_soil.shp'!$AE$2:$AR$1223,14,FALSE)</f>
        <v>1</v>
      </c>
      <c r="BN284">
        <f>VLOOKUP(A284,[2]SW_Pipes1222_prec!$AE$2:$AO$1223, 11, FALSE)</f>
        <v>3.798</v>
      </c>
    </row>
    <row r="285" spans="1:66" x14ac:dyDescent="0.25">
      <c r="A285" s="3">
        <v>71441</v>
      </c>
      <c r="B285" s="3">
        <v>12504</v>
      </c>
      <c r="C285" s="3" t="s">
        <v>186</v>
      </c>
      <c r="D285" s="3" t="s">
        <v>26</v>
      </c>
      <c r="E285" s="3" t="s">
        <v>29</v>
      </c>
      <c r="F285" s="6">
        <f>VLOOKUP(A285&amp;B285,'input_raw cmsws'!$C$2:$D$1602,2,FALSE)</f>
        <v>43852.708333333336</v>
      </c>
      <c r="G285" s="3">
        <v>0</v>
      </c>
      <c r="H285" s="3" t="s">
        <v>23</v>
      </c>
      <c r="I285" s="2">
        <f>VLOOKUP(H285,'scoring schema'!$D$4:$E$9,2,FALSE)</f>
        <v>0</v>
      </c>
      <c r="J285" s="3" t="s">
        <v>22</v>
      </c>
      <c r="K285" s="3" t="s">
        <v>22</v>
      </c>
      <c r="L285" s="3"/>
      <c r="M285" s="2">
        <f>VLOOKUP(L285,'scoring schema 2'!$E$18:$F$29,2,FALSE)</f>
        <v>0</v>
      </c>
      <c r="N285" s="3"/>
      <c r="O285" s="2">
        <f>VLOOKUP(N285,'scoring schema 2'!$E$8:$F$13,2, FALSE)</f>
        <v>2</v>
      </c>
      <c r="P285" s="3">
        <v>5</v>
      </c>
      <c r="Q285" s="3">
        <v>1.3</v>
      </c>
      <c r="R285" s="3">
        <v>2.15</v>
      </c>
      <c r="S285" s="3">
        <v>2.7949999999999999</v>
      </c>
      <c r="T285" s="3">
        <v>1</v>
      </c>
      <c r="U285" s="3">
        <v>5</v>
      </c>
      <c r="V285" s="3">
        <v>1.4000000000000001</v>
      </c>
      <c r="W285" s="3">
        <v>3.0500000000000003</v>
      </c>
      <c r="X285" s="3">
        <v>4.2700000000000005</v>
      </c>
      <c r="Y285" s="3">
        <v>1.36</v>
      </c>
      <c r="Z285" s="3">
        <v>2.69</v>
      </c>
      <c r="AA285" s="3">
        <v>3.6584000000000003</v>
      </c>
      <c r="AB285" s="3">
        <v>7720442</v>
      </c>
      <c r="AC285" s="3" t="s">
        <v>1214</v>
      </c>
      <c r="AD285" s="6">
        <v>40006</v>
      </c>
      <c r="AE285" s="3" t="s">
        <v>760</v>
      </c>
      <c r="AF285" s="3" t="s">
        <v>882</v>
      </c>
      <c r="AG285" s="3" t="s">
        <v>762</v>
      </c>
      <c r="AH285" s="3" t="s">
        <v>885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 t="s">
        <v>762</v>
      </c>
      <c r="AP285" s="3" t="s">
        <v>882</v>
      </c>
      <c r="AQ285" s="3" t="s">
        <v>800</v>
      </c>
      <c r="AR285" s="3" t="s">
        <v>1215</v>
      </c>
      <c r="AS285" s="3">
        <v>0</v>
      </c>
      <c r="AT285" s="3">
        <v>0</v>
      </c>
      <c r="AU285" s="3">
        <v>0</v>
      </c>
      <c r="AV285" s="3" t="s">
        <v>765</v>
      </c>
      <c r="AW285" s="3" t="s">
        <v>1215</v>
      </c>
      <c r="AX285" s="3">
        <v>0</v>
      </c>
      <c r="AY285" s="3">
        <v>0</v>
      </c>
      <c r="AZ285" s="3">
        <v>0</v>
      </c>
      <c r="BA285" s="3" t="s">
        <v>765</v>
      </c>
      <c r="BB285" s="3">
        <v>0</v>
      </c>
      <c r="BC285" s="3">
        <v>0</v>
      </c>
      <c r="BD285" s="7">
        <v>38718</v>
      </c>
      <c r="BE285" s="18">
        <f>(F285-BD285)/365.25</f>
        <v>14.058065252110433</v>
      </c>
      <c r="BF285" s="3" t="s">
        <v>767</v>
      </c>
      <c r="BG285" s="7">
        <v>44243</v>
      </c>
      <c r="BH285" s="3">
        <v>133.81404417178311</v>
      </c>
      <c r="BI285" t="str">
        <f>VLOOKUP($A285,'[1]SW_Pipes 1222_soil.shp'!$AE$2:$AR$1223,10,FALSE)</f>
        <v>113694</v>
      </c>
      <c r="BJ285" t="str">
        <f>VLOOKUP($A285,'[1]SW_Pipes 1222_soil.shp'!$AE$2:$AR$1223,11,FALSE)</f>
        <v>WkE</v>
      </c>
      <c r="BK285" t="str">
        <f>VLOOKUP($A285,'[1]SW_Pipes 1222_soil.shp'!$AE$2:$AR$1223,12,FALSE)</f>
        <v>Wilkes loam, 15 to 25 percent slopes</v>
      </c>
      <c r="BL285" t="str">
        <f>VLOOKUP($A285,'[1]SW_Pipes 1222_soil.shp'!$AE$2:$AR$1223,13,FALSE)</f>
        <v>D</v>
      </c>
      <c r="BM285">
        <f>VLOOKUP($A285,'[1]SW_Pipes 1222_soil.shp'!$AE$2:$AR$1223,14,FALSE)</f>
        <v>4</v>
      </c>
      <c r="BN285">
        <f>VLOOKUP(A285,[2]SW_Pipes1222_prec!$AE$2:$AO$1223, 11, FALSE)</f>
        <v>3.8719999999999999</v>
      </c>
    </row>
    <row r="286" spans="1:66" x14ac:dyDescent="0.25">
      <c r="A286" s="2">
        <v>71690</v>
      </c>
      <c r="B286" s="2">
        <v>11439</v>
      </c>
      <c r="C286" s="2" t="s">
        <v>312</v>
      </c>
      <c r="D286" s="2" t="s">
        <v>21</v>
      </c>
      <c r="E286" s="2" t="s">
        <v>29</v>
      </c>
      <c r="F286" s="6">
        <f>VLOOKUP(A286&amp;B286,'input_raw cmsws'!$C$2:$D$1602,2,FALSE)</f>
        <v>43711.666666666664</v>
      </c>
      <c r="G286" s="2">
        <v>11.7</v>
      </c>
      <c r="H286" s="2" t="s">
        <v>68</v>
      </c>
      <c r="I286" s="2">
        <f>VLOOKUP(H286,'scoring schema'!$D$4:$E$9,2,FALSE)</f>
        <v>0</v>
      </c>
      <c r="J286" s="2"/>
      <c r="K286" s="3" t="s">
        <v>22</v>
      </c>
      <c r="L286" s="2" t="s">
        <v>30</v>
      </c>
      <c r="M286" s="2">
        <f>VLOOKUP(L286,'scoring schema 2'!$E$18:$F$29,2,FALSE)</f>
        <v>6</v>
      </c>
      <c r="N286" s="2" t="s">
        <v>202</v>
      </c>
      <c r="O286" s="2">
        <f>VLOOKUP(N286,'scoring schema 2'!$E$8:$F$13,2, FALSE)</f>
        <v>3</v>
      </c>
      <c r="P286" s="2">
        <v>10</v>
      </c>
      <c r="Q286" s="2">
        <v>1.9500000000000002</v>
      </c>
      <c r="R286" s="2">
        <v>6.6000000000000005</v>
      </c>
      <c r="S286" s="2">
        <v>12.870000000000003</v>
      </c>
      <c r="T286" s="2">
        <v>1</v>
      </c>
      <c r="U286" s="2">
        <v>0</v>
      </c>
      <c r="V286" s="2">
        <v>1.4000000000000001</v>
      </c>
      <c r="W286" s="2">
        <v>2.4000000000000004</v>
      </c>
      <c r="X286" s="2">
        <v>3.3600000000000008</v>
      </c>
      <c r="Y286" s="2">
        <v>1.62</v>
      </c>
      <c r="Z286" s="2">
        <v>4.080000000000001</v>
      </c>
      <c r="AA286" s="2">
        <v>6.6096000000000021</v>
      </c>
      <c r="AB286" s="2">
        <v>7656424</v>
      </c>
      <c r="AC286" s="2" t="s">
        <v>1714</v>
      </c>
      <c r="AD286" s="6">
        <v>40007</v>
      </c>
      <c r="AE286" s="2" t="s">
        <v>760</v>
      </c>
      <c r="AF286" s="2" t="s">
        <v>761</v>
      </c>
      <c r="AG286" s="2" t="s">
        <v>762</v>
      </c>
      <c r="AH286" s="2" t="s">
        <v>768</v>
      </c>
      <c r="AI286" s="2">
        <v>6</v>
      </c>
      <c r="AJ286" s="2">
        <v>0</v>
      </c>
      <c r="AK286" s="2">
        <v>0</v>
      </c>
      <c r="AL286" s="2">
        <v>0</v>
      </c>
      <c r="AM286" s="2">
        <v>72</v>
      </c>
      <c r="AN286" s="2">
        <v>0</v>
      </c>
      <c r="AO286" s="2" t="s">
        <v>762</v>
      </c>
      <c r="AP286" s="2" t="s">
        <v>763</v>
      </c>
      <c r="AQ286" s="2" t="s">
        <v>769</v>
      </c>
      <c r="AR286" s="2" t="s">
        <v>1715</v>
      </c>
      <c r="AS286" s="2">
        <v>0</v>
      </c>
      <c r="AT286" s="2">
        <v>654</v>
      </c>
      <c r="AU286" s="2">
        <v>654</v>
      </c>
      <c r="AV286" s="2" t="s">
        <v>772</v>
      </c>
      <c r="AW286" s="2" t="s">
        <v>1716</v>
      </c>
      <c r="AX286" s="2">
        <v>0</v>
      </c>
      <c r="AY286" s="2">
        <v>653</v>
      </c>
      <c r="AZ286" s="2">
        <v>653</v>
      </c>
      <c r="BA286" s="2" t="s">
        <v>772</v>
      </c>
      <c r="BB286" s="2">
        <v>1.0388939999999999E-2</v>
      </c>
      <c r="BC286" s="2">
        <v>0</v>
      </c>
      <c r="BD286" s="6">
        <v>40568</v>
      </c>
      <c r="BE286" s="18">
        <f>(F286-AD286)/365.25</f>
        <v>10.142824549395385</v>
      </c>
      <c r="BF286" s="2" t="s">
        <v>767</v>
      </c>
      <c r="BG286" s="6">
        <v>43266</v>
      </c>
      <c r="BH286" s="2">
        <v>96.255991215355991</v>
      </c>
      <c r="BI286" t="str">
        <f>VLOOKUP($A286,'[1]SW_Pipes 1222_soil.shp'!$AE$2:$AR$1223,10,FALSE)</f>
        <v>113688</v>
      </c>
      <c r="BJ286" t="str">
        <f>VLOOKUP($A286,'[1]SW_Pipes 1222_soil.shp'!$AE$2:$AR$1223,11,FALSE)</f>
        <v>Ur</v>
      </c>
      <c r="BK286" t="str">
        <f>VLOOKUP($A286,'[1]SW_Pipes 1222_soil.shp'!$AE$2:$AR$1223,12,FALSE)</f>
        <v>Urban land</v>
      </c>
      <c r="BL286" t="str">
        <f>VLOOKUP($A286,'[1]SW_Pipes 1222_soil.shp'!$AE$2:$AR$1223,13,FALSE)</f>
        <v>N/A</v>
      </c>
      <c r="BM286">
        <f>VLOOKUP($A286,'[1]SW_Pipes 1222_soil.shp'!$AE$2:$AR$1223,14,FALSE)</f>
        <v>4</v>
      </c>
      <c r="BN286">
        <f>VLOOKUP(A286,[2]SW_Pipes1222_prec!$AE$2:$AO$1223, 11, FALSE)</f>
        <v>3.7519999999999998</v>
      </c>
    </row>
    <row r="287" spans="1:66" x14ac:dyDescent="0.25">
      <c r="A287" s="2">
        <v>71703</v>
      </c>
      <c r="B287" s="2">
        <v>17243</v>
      </c>
      <c r="C287" s="2" t="s">
        <v>157</v>
      </c>
      <c r="D287" s="2" t="s">
        <v>21</v>
      </c>
      <c r="E287" s="2" t="s">
        <v>29</v>
      </c>
      <c r="F287" s="6">
        <f>VLOOKUP(A287&amp;B287,'input_raw cmsws'!$C$2:$D$1602,2,FALSE)</f>
        <v>43950.666666666664</v>
      </c>
      <c r="G287" s="2">
        <v>3.5</v>
      </c>
      <c r="H287" s="2" t="s">
        <v>23</v>
      </c>
      <c r="I287" s="2">
        <f>VLOOKUP(H287,'scoring schema'!$D$4:$E$9,2,FALSE)</f>
        <v>0</v>
      </c>
      <c r="J287" s="2" t="s">
        <v>22</v>
      </c>
      <c r="K287" s="2" t="s">
        <v>22</v>
      </c>
      <c r="L287" s="2"/>
      <c r="M287" s="2">
        <f>VLOOKUP(L287,'scoring schema 2'!$E$18:$F$29,2,FALSE)</f>
        <v>0</v>
      </c>
      <c r="N287" s="2"/>
      <c r="O287" s="2">
        <f>VLOOKUP(N287,'scoring schema 2'!$E$8:$F$13,2, FALSE)</f>
        <v>2</v>
      </c>
      <c r="P287" s="2">
        <v>10</v>
      </c>
      <c r="Q287" s="2">
        <v>1.3</v>
      </c>
      <c r="R287" s="2">
        <v>2.2999999999999998</v>
      </c>
      <c r="S287" s="2">
        <v>2.9899999999999998</v>
      </c>
      <c r="T287" s="2">
        <v>1</v>
      </c>
      <c r="U287" s="2">
        <v>10</v>
      </c>
      <c r="V287" s="2">
        <v>1.4000000000000001</v>
      </c>
      <c r="W287" s="2">
        <v>2.2999999999999998</v>
      </c>
      <c r="X287" s="2">
        <v>3.22</v>
      </c>
      <c r="Y287" s="2">
        <v>1.36</v>
      </c>
      <c r="Z287" s="2">
        <v>2.2999999999999998</v>
      </c>
      <c r="AA287" s="2">
        <v>3.1280000000000001</v>
      </c>
      <c r="AB287" s="2">
        <v>7691657</v>
      </c>
      <c r="AC287" s="2" t="s">
        <v>1111</v>
      </c>
      <c r="AD287" s="6">
        <v>40008</v>
      </c>
      <c r="AE287" s="2" t="s">
        <v>760</v>
      </c>
      <c r="AF287" s="2" t="s">
        <v>761</v>
      </c>
      <c r="AG287" s="2" t="s">
        <v>762</v>
      </c>
      <c r="AH287" s="2" t="s">
        <v>768</v>
      </c>
      <c r="AI287" s="2">
        <v>1.5</v>
      </c>
      <c r="AJ287" s="2">
        <v>0</v>
      </c>
      <c r="AK287" s="2">
        <v>0</v>
      </c>
      <c r="AL287" s="2">
        <v>0</v>
      </c>
      <c r="AM287" s="2">
        <v>18</v>
      </c>
      <c r="AN287" s="2">
        <v>0</v>
      </c>
      <c r="AO287" s="2" t="s">
        <v>762</v>
      </c>
      <c r="AP287" s="2" t="s">
        <v>763</v>
      </c>
      <c r="AQ287" s="2" t="s">
        <v>769</v>
      </c>
      <c r="AR287" s="2" t="s">
        <v>1112</v>
      </c>
      <c r="AS287" s="2">
        <v>4.2</v>
      </c>
      <c r="AT287" s="2">
        <v>671.8</v>
      </c>
      <c r="AU287" s="2">
        <v>676</v>
      </c>
      <c r="AV287" s="2" t="s">
        <v>765</v>
      </c>
      <c r="AW287" s="2" t="s">
        <v>1113</v>
      </c>
      <c r="AX287" s="2">
        <v>4.5</v>
      </c>
      <c r="AY287" s="2">
        <v>672.5</v>
      </c>
      <c r="AZ287" s="2">
        <v>677</v>
      </c>
      <c r="BA287" s="2" t="s">
        <v>765</v>
      </c>
      <c r="BB287" s="2">
        <v>-7.8609499999999999E-2</v>
      </c>
      <c r="BC287" s="2">
        <v>0</v>
      </c>
      <c r="BD287" s="6">
        <v>20637</v>
      </c>
      <c r="BE287" s="18">
        <f t="shared" ref="BE287:BE295" si="13">(F287-BD287)/365.25</f>
        <v>63.82934063426876</v>
      </c>
      <c r="BF287" s="2" t="s">
        <v>767</v>
      </c>
      <c r="BG287" s="6">
        <v>43266</v>
      </c>
      <c r="BH287" s="2">
        <v>8.9045226359135707</v>
      </c>
      <c r="BI287" t="str">
        <f>VLOOKUP($A287,'[1]SW_Pipes 1222_soil.shp'!$AE$2:$AR$1223,10,FALSE)</f>
        <v>113688</v>
      </c>
      <c r="BJ287" t="str">
        <f>VLOOKUP($A287,'[1]SW_Pipes 1222_soil.shp'!$AE$2:$AR$1223,11,FALSE)</f>
        <v>Ur</v>
      </c>
      <c r="BK287" t="str">
        <f>VLOOKUP($A287,'[1]SW_Pipes 1222_soil.shp'!$AE$2:$AR$1223,12,FALSE)</f>
        <v>Urban land</v>
      </c>
      <c r="BL287" t="str">
        <f>VLOOKUP($A287,'[1]SW_Pipes 1222_soil.shp'!$AE$2:$AR$1223,13,FALSE)</f>
        <v>N/A</v>
      </c>
      <c r="BM287">
        <f>VLOOKUP($A287,'[1]SW_Pipes 1222_soil.shp'!$AE$2:$AR$1223,14,FALSE)</f>
        <v>4</v>
      </c>
      <c r="BN287">
        <f>VLOOKUP(A287,[2]SW_Pipes1222_prec!$AE$2:$AO$1223, 11, FALSE)</f>
        <v>3.7519999999999998</v>
      </c>
    </row>
    <row r="288" spans="1:66" x14ac:dyDescent="0.25">
      <c r="A288" s="2">
        <v>71704</v>
      </c>
      <c r="B288" s="2">
        <v>17243</v>
      </c>
      <c r="C288" s="2" t="s">
        <v>157</v>
      </c>
      <c r="D288" s="2" t="s">
        <v>21</v>
      </c>
      <c r="E288" s="2" t="s">
        <v>29</v>
      </c>
      <c r="F288" s="6">
        <f>VLOOKUP(A288&amp;B288,'input_raw cmsws'!$C$2:$D$1602,2,FALSE)</f>
        <v>43950.666666666664</v>
      </c>
      <c r="G288" s="2">
        <v>3</v>
      </c>
      <c r="H288" s="2" t="s">
        <v>28</v>
      </c>
      <c r="I288" s="2">
        <f>VLOOKUP(H288,'scoring schema'!$D$4:$E$9,2,FALSE)</f>
        <v>5</v>
      </c>
      <c r="J288" s="2" t="s">
        <v>22</v>
      </c>
      <c r="K288" s="2" t="s">
        <v>22</v>
      </c>
      <c r="L288" s="2"/>
      <c r="M288" s="2">
        <f>VLOOKUP(L288,'scoring schema 2'!$E$18:$F$29,2,FALSE)</f>
        <v>0</v>
      </c>
      <c r="N288" s="2"/>
      <c r="O288" s="2">
        <f>VLOOKUP(N288,'scoring schema 2'!$E$8:$F$13,2, FALSE)</f>
        <v>2</v>
      </c>
      <c r="P288" s="2">
        <v>10</v>
      </c>
      <c r="Q288" s="2">
        <v>3.05</v>
      </c>
      <c r="R288" s="2">
        <v>2.2999999999999998</v>
      </c>
      <c r="S288" s="2">
        <v>7.0149999999999988</v>
      </c>
      <c r="T288" s="2">
        <v>2</v>
      </c>
      <c r="U288" s="2">
        <v>10</v>
      </c>
      <c r="V288" s="2">
        <v>8.6</v>
      </c>
      <c r="W288" s="2">
        <v>5.9</v>
      </c>
      <c r="X288" s="2">
        <v>50.74</v>
      </c>
      <c r="Y288" s="2">
        <v>6.379999999999999</v>
      </c>
      <c r="Z288" s="2">
        <v>4.46</v>
      </c>
      <c r="AA288" s="2">
        <v>28.454799999999995</v>
      </c>
      <c r="AB288" s="2">
        <v>7694652</v>
      </c>
      <c r="AC288" s="2" t="s">
        <v>3764</v>
      </c>
      <c r="AD288" s="6">
        <v>40009</v>
      </c>
      <c r="AE288" s="2" t="s">
        <v>760</v>
      </c>
      <c r="AF288" s="2" t="s">
        <v>761</v>
      </c>
      <c r="AG288" s="2" t="s">
        <v>762</v>
      </c>
      <c r="AH288" s="2" t="s">
        <v>768</v>
      </c>
      <c r="AI288" s="2">
        <v>1.25</v>
      </c>
      <c r="AJ288" s="2">
        <v>0</v>
      </c>
      <c r="AK288" s="2">
        <v>0</v>
      </c>
      <c r="AL288" s="2">
        <v>0</v>
      </c>
      <c r="AM288" s="2">
        <v>15</v>
      </c>
      <c r="AN288" s="2">
        <v>0</v>
      </c>
      <c r="AO288" s="2" t="s">
        <v>762</v>
      </c>
      <c r="AP288" s="2" t="s">
        <v>763</v>
      </c>
      <c r="AQ288" s="2" t="s">
        <v>769</v>
      </c>
      <c r="AR288" s="2" t="s">
        <v>3765</v>
      </c>
      <c r="AS288" s="2">
        <v>2.5</v>
      </c>
      <c r="AT288" s="2">
        <v>673.5</v>
      </c>
      <c r="AU288" s="2">
        <v>676</v>
      </c>
      <c r="AV288" s="2" t="s">
        <v>765</v>
      </c>
      <c r="AW288" s="2" t="s">
        <v>1112</v>
      </c>
      <c r="AX288" s="2">
        <v>2.9</v>
      </c>
      <c r="AY288" s="2">
        <v>673.1</v>
      </c>
      <c r="AZ288" s="2">
        <v>676</v>
      </c>
      <c r="BA288" s="2" t="s">
        <v>765</v>
      </c>
      <c r="BB288" s="2">
        <v>1.3710099999999999E-2</v>
      </c>
      <c r="BC288" s="2">
        <v>0</v>
      </c>
      <c r="BD288" s="6">
        <v>20637</v>
      </c>
      <c r="BE288" s="18">
        <f t="shared" si="13"/>
        <v>63.82934063426876</v>
      </c>
      <c r="BF288" s="2" t="s">
        <v>767</v>
      </c>
      <c r="BG288" s="6">
        <v>43266</v>
      </c>
      <c r="BH288" s="2">
        <v>29.175595195833839</v>
      </c>
      <c r="BI288" t="str">
        <f>VLOOKUP($A288,'[1]SW_Pipes 1222_soil.shp'!$AE$2:$AR$1223,10,FALSE)</f>
        <v>113688</v>
      </c>
      <c r="BJ288" t="str">
        <f>VLOOKUP($A288,'[1]SW_Pipes 1222_soil.shp'!$AE$2:$AR$1223,11,FALSE)</f>
        <v>Ur</v>
      </c>
      <c r="BK288" t="str">
        <f>VLOOKUP($A288,'[1]SW_Pipes 1222_soil.shp'!$AE$2:$AR$1223,12,FALSE)</f>
        <v>Urban land</v>
      </c>
      <c r="BL288" t="str">
        <f>VLOOKUP($A288,'[1]SW_Pipes 1222_soil.shp'!$AE$2:$AR$1223,13,FALSE)</f>
        <v>N/A</v>
      </c>
      <c r="BM288">
        <f>VLOOKUP($A288,'[1]SW_Pipes 1222_soil.shp'!$AE$2:$AR$1223,14,FALSE)</f>
        <v>4</v>
      </c>
      <c r="BN288">
        <f>VLOOKUP(A288,[2]SW_Pipes1222_prec!$AE$2:$AO$1223, 11, FALSE)</f>
        <v>3.7519999999999998</v>
      </c>
    </row>
    <row r="289" spans="1:66" x14ac:dyDescent="0.25">
      <c r="A289" s="3">
        <v>71945</v>
      </c>
      <c r="B289" s="3">
        <v>11106</v>
      </c>
      <c r="C289" s="3" t="s">
        <v>153</v>
      </c>
      <c r="D289" s="3" t="s">
        <v>26</v>
      </c>
      <c r="E289" s="3" t="s">
        <v>29</v>
      </c>
      <c r="F289" s="6">
        <f>VLOOKUP(A289&amp;B289,'input_raw cmsws'!$C$2:$D$1602,2,FALSE)</f>
        <v>43810.666666666664</v>
      </c>
      <c r="G289" s="3">
        <v>9.69</v>
      </c>
      <c r="H289" s="3" t="s">
        <v>23</v>
      </c>
      <c r="I289" s="2">
        <f>VLOOKUP(H289,'scoring schema'!$D$4:$E$9,2,FALSE)</f>
        <v>0</v>
      </c>
      <c r="J289" s="3" t="s">
        <v>22</v>
      </c>
      <c r="K289" s="3" t="s">
        <v>22</v>
      </c>
      <c r="L289" s="3" t="s">
        <v>174</v>
      </c>
      <c r="M289" s="2">
        <f>VLOOKUP(L289,'scoring schema 2'!$E$18:$F$29,2,FALSE)</f>
        <v>8</v>
      </c>
      <c r="N289" s="3"/>
      <c r="O289" s="2">
        <f>VLOOKUP(N289,'scoring schema 2'!$E$8:$F$13,2, FALSE)</f>
        <v>2</v>
      </c>
      <c r="P289" s="3">
        <v>10</v>
      </c>
      <c r="Q289" s="3">
        <v>1.3</v>
      </c>
      <c r="R289" s="3">
        <v>7.5</v>
      </c>
      <c r="S289" s="3">
        <v>9.75</v>
      </c>
      <c r="T289" s="3">
        <v>1</v>
      </c>
      <c r="U289" s="3">
        <v>0</v>
      </c>
      <c r="V289" s="3">
        <v>2.2000000000000002</v>
      </c>
      <c r="W289" s="3">
        <v>2.4000000000000004</v>
      </c>
      <c r="X289" s="3">
        <v>5.2800000000000011</v>
      </c>
      <c r="Y289" s="3">
        <v>1.84</v>
      </c>
      <c r="Z289" s="3">
        <v>4.4400000000000004</v>
      </c>
      <c r="AA289" s="3">
        <v>8.1696000000000009</v>
      </c>
      <c r="AB289" s="3">
        <v>7596213</v>
      </c>
      <c r="AC289" s="3" t="s">
        <v>2053</v>
      </c>
      <c r="AD289" s="6">
        <v>40010</v>
      </c>
      <c r="AE289" s="3" t="s">
        <v>760</v>
      </c>
      <c r="AF289" s="3" t="s">
        <v>761</v>
      </c>
      <c r="AG289" s="3" t="s">
        <v>762</v>
      </c>
      <c r="AH289" s="3" t="s">
        <v>768</v>
      </c>
      <c r="AI289" s="3">
        <v>2</v>
      </c>
      <c r="AJ289" s="3">
        <v>0</v>
      </c>
      <c r="AK289" s="3">
        <v>0</v>
      </c>
      <c r="AL289" s="3">
        <v>0</v>
      </c>
      <c r="AM289" s="3">
        <v>24</v>
      </c>
      <c r="AN289" s="3">
        <v>0</v>
      </c>
      <c r="AO289" s="3" t="s">
        <v>762</v>
      </c>
      <c r="AP289" s="3" t="s">
        <v>763</v>
      </c>
      <c r="AQ289" s="3" t="s">
        <v>769</v>
      </c>
      <c r="AR289" s="3" t="s">
        <v>2054</v>
      </c>
      <c r="AS289" s="3">
        <v>5.2</v>
      </c>
      <c r="AT289" s="3">
        <v>649.79999999999995</v>
      </c>
      <c r="AU289" s="3">
        <v>655</v>
      </c>
      <c r="AV289" s="3" t="s">
        <v>765</v>
      </c>
      <c r="AW289" s="3" t="s">
        <v>2055</v>
      </c>
      <c r="AX289" s="3">
        <v>3.9</v>
      </c>
      <c r="AY289" s="3">
        <v>647.1</v>
      </c>
      <c r="AZ289" s="3">
        <v>651</v>
      </c>
      <c r="BA289" s="3" t="s">
        <v>765</v>
      </c>
      <c r="BB289" s="3">
        <v>4.2342589999999999E-2</v>
      </c>
      <c r="BC289" s="3">
        <v>0</v>
      </c>
      <c r="BD289" s="7">
        <v>36208</v>
      </c>
      <c r="BE289" s="18">
        <f t="shared" si="13"/>
        <v>20.814966917636315</v>
      </c>
      <c r="BF289" s="3" t="s">
        <v>767</v>
      </c>
      <c r="BG289" s="7">
        <v>43266</v>
      </c>
      <c r="BH289" s="3">
        <v>63.765089347079652</v>
      </c>
      <c r="BI289" t="str">
        <f>VLOOKUP($A289,'[1]SW_Pipes 1222_soil.shp'!$AE$2:$AR$1223,10,FALSE)</f>
        <v>113660</v>
      </c>
      <c r="BJ289" t="str">
        <f>VLOOKUP($A289,'[1]SW_Pipes 1222_soil.shp'!$AE$2:$AR$1223,11,FALSE)</f>
        <v>CuB</v>
      </c>
      <c r="BK289" t="str">
        <f>VLOOKUP($A289,'[1]SW_Pipes 1222_soil.shp'!$AE$2:$AR$1223,12,FALSE)</f>
        <v>Cecil-Urban land complex, 2 to 8 percent slopes</v>
      </c>
      <c r="BL289" t="str">
        <f>VLOOKUP($A289,'[1]SW_Pipes 1222_soil.shp'!$AE$2:$AR$1223,13,FALSE)</f>
        <v>B</v>
      </c>
      <c r="BM289">
        <f>VLOOKUP($A289,'[1]SW_Pipes 1222_soil.shp'!$AE$2:$AR$1223,14,FALSE)</f>
        <v>1</v>
      </c>
      <c r="BN289">
        <f>VLOOKUP(A289,[2]SW_Pipes1222_prec!$AE$2:$AO$1223, 11, FALSE)</f>
        <v>3.7570000000000001</v>
      </c>
    </row>
    <row r="290" spans="1:66" x14ac:dyDescent="0.25">
      <c r="A290" s="2">
        <v>71946</v>
      </c>
      <c r="B290" s="2">
        <v>11106</v>
      </c>
      <c r="C290" s="2" t="s">
        <v>153</v>
      </c>
      <c r="D290" s="2" t="s">
        <v>26</v>
      </c>
      <c r="E290" s="2" t="s">
        <v>29</v>
      </c>
      <c r="F290" s="6">
        <f>VLOOKUP(A290&amp;B290,'input_raw cmsws'!$C$2:$D$1602,2,FALSE)</f>
        <v>43810.666666666664</v>
      </c>
      <c r="G290" s="2">
        <v>0</v>
      </c>
      <c r="H290" s="2" t="s">
        <v>23</v>
      </c>
      <c r="I290" s="2">
        <f>VLOOKUP(H290,'scoring schema'!$D$4:$E$9,2,FALSE)</f>
        <v>0</v>
      </c>
      <c r="J290" s="2" t="s">
        <v>22</v>
      </c>
      <c r="K290" s="2" t="s">
        <v>22</v>
      </c>
      <c r="L290" s="2" t="s">
        <v>24</v>
      </c>
      <c r="M290" s="2">
        <f>VLOOKUP(L290,'scoring schema 2'!$E$18:$F$29,2,FALSE)</f>
        <v>0</v>
      </c>
      <c r="N290" s="2"/>
      <c r="O290" s="2">
        <f>VLOOKUP(N290,'scoring schema 2'!$E$8:$F$13,2, FALSE)</f>
        <v>2</v>
      </c>
      <c r="P290" s="2">
        <v>10</v>
      </c>
      <c r="Q290" s="2">
        <v>1.3</v>
      </c>
      <c r="R290" s="2">
        <v>3.5</v>
      </c>
      <c r="S290" s="2">
        <v>4.55</v>
      </c>
      <c r="T290" s="2">
        <v>1</v>
      </c>
      <c r="U290" s="2">
        <v>10</v>
      </c>
      <c r="V290" s="2">
        <v>7.0000000000000009</v>
      </c>
      <c r="W290" s="2">
        <v>4.4000000000000004</v>
      </c>
      <c r="X290" s="2">
        <v>30.800000000000008</v>
      </c>
      <c r="Y290" s="2">
        <v>4.7200000000000006</v>
      </c>
      <c r="Z290" s="2">
        <v>4.04</v>
      </c>
      <c r="AA290" s="2">
        <v>19.068800000000003</v>
      </c>
      <c r="AB290" s="2">
        <v>7570146</v>
      </c>
      <c r="AC290" s="2" t="s">
        <v>3291</v>
      </c>
      <c r="AD290" s="6">
        <v>40011</v>
      </c>
      <c r="AE290" s="2" t="s">
        <v>760</v>
      </c>
      <c r="AF290" s="2" t="s">
        <v>761</v>
      </c>
      <c r="AG290" s="2" t="s">
        <v>762</v>
      </c>
      <c r="AH290" s="2" t="s">
        <v>768</v>
      </c>
      <c r="AI290" s="2">
        <v>2</v>
      </c>
      <c r="AJ290" s="2">
        <v>0</v>
      </c>
      <c r="AK290" s="2">
        <v>0</v>
      </c>
      <c r="AL290" s="2">
        <v>0</v>
      </c>
      <c r="AM290" s="2">
        <v>24</v>
      </c>
      <c r="AN290" s="2">
        <v>0</v>
      </c>
      <c r="AO290" s="2" t="s">
        <v>762</v>
      </c>
      <c r="AP290" s="2" t="s">
        <v>763</v>
      </c>
      <c r="AQ290" s="2" t="s">
        <v>769</v>
      </c>
      <c r="AR290" s="2" t="s">
        <v>2055</v>
      </c>
      <c r="AS290" s="2">
        <v>3.9</v>
      </c>
      <c r="AT290" s="2">
        <v>647.1</v>
      </c>
      <c r="AU290" s="2">
        <v>651</v>
      </c>
      <c r="AV290" s="2" t="s">
        <v>765</v>
      </c>
      <c r="AW290" s="2" t="s">
        <v>3292</v>
      </c>
      <c r="AX290" s="2">
        <v>9</v>
      </c>
      <c r="AY290" s="2">
        <v>641</v>
      </c>
      <c r="AZ290" s="2">
        <v>650</v>
      </c>
      <c r="BA290" s="2" t="s">
        <v>765</v>
      </c>
      <c r="BB290" s="2">
        <v>8.5681599999999997E-2</v>
      </c>
      <c r="BC290" s="2">
        <v>0</v>
      </c>
      <c r="BD290" s="6">
        <v>36208</v>
      </c>
      <c r="BE290" s="18">
        <f t="shared" si="13"/>
        <v>20.814966917636315</v>
      </c>
      <c r="BF290" s="2" t="s">
        <v>767</v>
      </c>
      <c r="BG290" s="6">
        <v>43266</v>
      </c>
      <c r="BH290" s="2">
        <v>71.194418791703711</v>
      </c>
      <c r="BI290" t="str">
        <f>VLOOKUP($A290,'[1]SW_Pipes 1222_soil.shp'!$AE$2:$AR$1223,10,FALSE)</f>
        <v>113660</v>
      </c>
      <c r="BJ290" t="str">
        <f>VLOOKUP($A290,'[1]SW_Pipes 1222_soil.shp'!$AE$2:$AR$1223,11,FALSE)</f>
        <v>CuB</v>
      </c>
      <c r="BK290" t="str">
        <f>VLOOKUP($A290,'[1]SW_Pipes 1222_soil.shp'!$AE$2:$AR$1223,12,FALSE)</f>
        <v>Cecil-Urban land complex, 2 to 8 percent slopes</v>
      </c>
      <c r="BL290" t="str">
        <f>VLOOKUP($A290,'[1]SW_Pipes 1222_soil.shp'!$AE$2:$AR$1223,13,FALSE)</f>
        <v>B</v>
      </c>
      <c r="BM290">
        <f>VLOOKUP($A290,'[1]SW_Pipes 1222_soil.shp'!$AE$2:$AR$1223,14,FALSE)</f>
        <v>1</v>
      </c>
      <c r="BN290">
        <f>VLOOKUP(A290,[2]SW_Pipes1222_prec!$AE$2:$AO$1223, 11, FALSE)</f>
        <v>3.7570000000000001</v>
      </c>
    </row>
    <row r="291" spans="1:66" x14ac:dyDescent="0.25">
      <c r="A291" s="2">
        <v>71947</v>
      </c>
      <c r="B291" s="2">
        <v>11106</v>
      </c>
      <c r="C291" s="2" t="s">
        <v>153</v>
      </c>
      <c r="D291" s="2" t="s">
        <v>26</v>
      </c>
      <c r="E291" s="2" t="s">
        <v>29</v>
      </c>
      <c r="F291" s="6">
        <f>VLOOKUP(A291&amp;B291,'input_raw cmsws'!$C$2:$D$1602,2,FALSE)</f>
        <v>43810.666666666664</v>
      </c>
      <c r="G291" s="2">
        <v>8.1</v>
      </c>
      <c r="H291" s="2" t="s">
        <v>23</v>
      </c>
      <c r="I291" s="2">
        <f>VLOOKUP(H291,'scoring schema'!$D$4:$E$9,2,FALSE)</f>
        <v>0</v>
      </c>
      <c r="J291" s="2" t="s">
        <v>22</v>
      </c>
      <c r="K291" s="2" t="s">
        <v>22</v>
      </c>
      <c r="L291" s="2" t="s">
        <v>24</v>
      </c>
      <c r="M291" s="2">
        <f>VLOOKUP(L291,'scoring schema 2'!$E$18:$F$29,2,FALSE)</f>
        <v>0</v>
      </c>
      <c r="N291" s="2"/>
      <c r="O291" s="2">
        <f>VLOOKUP(N291,'scoring schema 2'!$E$8:$F$13,2, FALSE)</f>
        <v>2</v>
      </c>
      <c r="P291" s="2">
        <v>10</v>
      </c>
      <c r="Q291" s="2">
        <v>1.3</v>
      </c>
      <c r="R291" s="2">
        <v>3.9000000000000004</v>
      </c>
      <c r="S291" s="2">
        <v>5.07</v>
      </c>
      <c r="T291" s="2">
        <v>1</v>
      </c>
      <c r="U291" s="2">
        <v>10</v>
      </c>
      <c r="V291" s="2">
        <v>5.4</v>
      </c>
      <c r="W291" s="2">
        <v>4.8000000000000007</v>
      </c>
      <c r="X291" s="2">
        <v>25.920000000000005</v>
      </c>
      <c r="Y291" s="2">
        <v>3.7600000000000002</v>
      </c>
      <c r="Z291" s="2">
        <v>4.4400000000000004</v>
      </c>
      <c r="AA291" s="2">
        <v>16.694400000000002</v>
      </c>
      <c r="AB291" s="2">
        <v>7550201</v>
      </c>
      <c r="AC291" s="2" t="s">
        <v>3087</v>
      </c>
      <c r="AD291" s="6">
        <v>40012</v>
      </c>
      <c r="AE291" s="2" t="s">
        <v>760</v>
      </c>
      <c r="AF291" s="2" t="s">
        <v>761</v>
      </c>
      <c r="AG291" s="2" t="s">
        <v>762</v>
      </c>
      <c r="AH291" s="2" t="s">
        <v>768</v>
      </c>
      <c r="AI291" s="2">
        <v>2</v>
      </c>
      <c r="AJ291" s="2">
        <v>0</v>
      </c>
      <c r="AK291" s="2">
        <v>0</v>
      </c>
      <c r="AL291" s="2">
        <v>0</v>
      </c>
      <c r="AM291" s="2">
        <v>24</v>
      </c>
      <c r="AN291" s="2">
        <v>0</v>
      </c>
      <c r="AO291" s="2" t="s">
        <v>762</v>
      </c>
      <c r="AP291" s="2" t="s">
        <v>763</v>
      </c>
      <c r="AQ291" s="2" t="s">
        <v>769</v>
      </c>
      <c r="AR291" s="2" t="s">
        <v>1639</v>
      </c>
      <c r="AS291" s="2">
        <v>0</v>
      </c>
      <c r="AT291" s="2">
        <v>656</v>
      </c>
      <c r="AU291" s="2">
        <v>656</v>
      </c>
      <c r="AV291" s="2" t="s">
        <v>772</v>
      </c>
      <c r="AW291" s="2" t="s">
        <v>2054</v>
      </c>
      <c r="AX291" s="2">
        <v>4.9000000000000004</v>
      </c>
      <c r="AY291" s="2">
        <v>650.1</v>
      </c>
      <c r="AZ291" s="2">
        <v>655</v>
      </c>
      <c r="BA291" s="2" t="s">
        <v>765</v>
      </c>
      <c r="BB291" s="2">
        <v>9.7185259999999996E-2</v>
      </c>
      <c r="BC291" s="2">
        <v>0</v>
      </c>
      <c r="BD291" s="6">
        <v>36208</v>
      </c>
      <c r="BE291" s="18">
        <f t="shared" si="13"/>
        <v>20.814966917636315</v>
      </c>
      <c r="BF291" s="2" t="s">
        <v>767</v>
      </c>
      <c r="BG291" s="6">
        <v>43266</v>
      </c>
      <c r="BH291" s="2">
        <v>60.70889309369614</v>
      </c>
      <c r="BI291" t="str">
        <f>VLOOKUP($A291,'[1]SW_Pipes 1222_soil.shp'!$AE$2:$AR$1223,10,FALSE)</f>
        <v>113660</v>
      </c>
      <c r="BJ291" t="str">
        <f>VLOOKUP($A291,'[1]SW_Pipes 1222_soil.shp'!$AE$2:$AR$1223,11,FALSE)</f>
        <v>CuB</v>
      </c>
      <c r="BK291" t="str">
        <f>VLOOKUP($A291,'[1]SW_Pipes 1222_soil.shp'!$AE$2:$AR$1223,12,FALSE)</f>
        <v>Cecil-Urban land complex, 2 to 8 percent slopes</v>
      </c>
      <c r="BL291" t="str">
        <f>VLOOKUP($A291,'[1]SW_Pipes 1222_soil.shp'!$AE$2:$AR$1223,13,FALSE)</f>
        <v>B</v>
      </c>
      <c r="BM291">
        <f>VLOOKUP($A291,'[1]SW_Pipes 1222_soil.shp'!$AE$2:$AR$1223,14,FALSE)</f>
        <v>1</v>
      </c>
      <c r="BN291">
        <f>VLOOKUP(A291,[2]SW_Pipes1222_prec!$AE$2:$AO$1223, 11, FALSE)</f>
        <v>3.7570000000000001</v>
      </c>
    </row>
    <row r="292" spans="1:66" x14ac:dyDescent="0.25">
      <c r="A292" s="3">
        <v>71948</v>
      </c>
      <c r="B292" s="3">
        <v>11106</v>
      </c>
      <c r="C292" s="3" t="s">
        <v>153</v>
      </c>
      <c r="D292" s="3" t="s">
        <v>26</v>
      </c>
      <c r="E292" s="3" t="s">
        <v>29</v>
      </c>
      <c r="F292" s="6">
        <f>VLOOKUP(A292&amp;B292,'input_raw cmsws'!$C$2:$D$1602,2,FALSE)</f>
        <v>43810.666666666664</v>
      </c>
      <c r="G292" s="3">
        <v>7.6</v>
      </c>
      <c r="H292" s="3" t="s">
        <v>23</v>
      </c>
      <c r="I292" s="2">
        <f>VLOOKUP(H292,'scoring schema'!$D$4:$E$9,2,FALSE)</f>
        <v>0</v>
      </c>
      <c r="J292" s="3" t="s">
        <v>22</v>
      </c>
      <c r="K292" s="3" t="s">
        <v>22</v>
      </c>
      <c r="L292" s="3" t="s">
        <v>44</v>
      </c>
      <c r="M292" s="2">
        <f>VLOOKUP(L292,'scoring schema 2'!$E$18:$F$29,2,FALSE)</f>
        <v>4</v>
      </c>
      <c r="N292" s="3"/>
      <c r="O292" s="2">
        <f>VLOOKUP(N292,'scoring schema 2'!$E$8:$F$13,2, FALSE)</f>
        <v>2</v>
      </c>
      <c r="P292" s="3">
        <v>10</v>
      </c>
      <c r="Q292" s="3">
        <v>1.3</v>
      </c>
      <c r="R292" s="3">
        <v>5.3000000000000007</v>
      </c>
      <c r="S292" s="3">
        <v>6.8900000000000015</v>
      </c>
      <c r="T292" s="3">
        <v>1</v>
      </c>
      <c r="U292" s="3">
        <v>0</v>
      </c>
      <c r="V292" s="3">
        <v>2.2000000000000002</v>
      </c>
      <c r="W292" s="3">
        <v>2</v>
      </c>
      <c r="X292" s="3">
        <v>4.4000000000000004</v>
      </c>
      <c r="Y292" s="3">
        <v>1.84</v>
      </c>
      <c r="Z292" s="3">
        <v>3.3200000000000003</v>
      </c>
      <c r="AA292" s="3">
        <v>6.1088000000000005</v>
      </c>
      <c r="AB292" s="3">
        <v>7607469</v>
      </c>
      <c r="AC292" s="3" t="s">
        <v>1638</v>
      </c>
      <c r="AD292" s="6">
        <v>40013</v>
      </c>
      <c r="AE292" s="3" t="s">
        <v>760</v>
      </c>
      <c r="AF292" s="3" t="s">
        <v>761</v>
      </c>
      <c r="AG292" s="3" t="s">
        <v>762</v>
      </c>
      <c r="AH292" s="3" t="s">
        <v>768</v>
      </c>
      <c r="AI292" s="3">
        <v>2</v>
      </c>
      <c r="AJ292" s="3">
        <v>0</v>
      </c>
      <c r="AK292" s="3">
        <v>0</v>
      </c>
      <c r="AL292" s="3">
        <v>0</v>
      </c>
      <c r="AM292" s="3">
        <v>24</v>
      </c>
      <c r="AN292" s="3">
        <v>0</v>
      </c>
      <c r="AO292" s="3" t="s">
        <v>762</v>
      </c>
      <c r="AP292" s="3" t="s">
        <v>763</v>
      </c>
      <c r="AQ292" s="3" t="s">
        <v>769</v>
      </c>
      <c r="AR292" s="3" t="s">
        <v>1428</v>
      </c>
      <c r="AS292" s="3">
        <v>4.5999999999999996</v>
      </c>
      <c r="AT292" s="3">
        <v>651.4</v>
      </c>
      <c r="AU292" s="3">
        <v>656</v>
      </c>
      <c r="AV292" s="3" t="s">
        <v>765</v>
      </c>
      <c r="AW292" s="3" t="s">
        <v>1639</v>
      </c>
      <c r="AX292" s="3">
        <v>0</v>
      </c>
      <c r="AY292" s="3">
        <v>656</v>
      </c>
      <c r="AZ292" s="3">
        <v>656</v>
      </c>
      <c r="BA292" s="3" t="s">
        <v>772</v>
      </c>
      <c r="BB292" s="3">
        <v>-0.17827698</v>
      </c>
      <c r="BC292" s="3">
        <v>0</v>
      </c>
      <c r="BD292" s="7">
        <v>36208</v>
      </c>
      <c r="BE292" s="18">
        <f t="shared" si="13"/>
        <v>20.814966917636315</v>
      </c>
      <c r="BF292" s="3" t="s">
        <v>767</v>
      </c>
      <c r="BG292" s="7">
        <v>43266</v>
      </c>
      <c r="BH292" s="3">
        <v>25.802919267633719</v>
      </c>
      <c r="BI292" t="str">
        <f>VLOOKUP($A292,'[1]SW_Pipes 1222_soil.shp'!$AE$2:$AR$1223,10,FALSE)</f>
        <v>113660</v>
      </c>
      <c r="BJ292" t="str">
        <f>VLOOKUP($A292,'[1]SW_Pipes 1222_soil.shp'!$AE$2:$AR$1223,11,FALSE)</f>
        <v>CuB</v>
      </c>
      <c r="BK292" t="str">
        <f>VLOOKUP($A292,'[1]SW_Pipes 1222_soil.shp'!$AE$2:$AR$1223,12,FALSE)</f>
        <v>Cecil-Urban land complex, 2 to 8 percent slopes</v>
      </c>
      <c r="BL292" t="str">
        <f>VLOOKUP($A292,'[1]SW_Pipes 1222_soil.shp'!$AE$2:$AR$1223,13,FALSE)</f>
        <v>B</v>
      </c>
      <c r="BM292">
        <f>VLOOKUP($A292,'[1]SW_Pipes 1222_soil.shp'!$AE$2:$AR$1223,14,FALSE)</f>
        <v>1</v>
      </c>
      <c r="BN292">
        <f>VLOOKUP(A292,[2]SW_Pipes1222_prec!$AE$2:$AO$1223, 11, FALSE)</f>
        <v>3.7570000000000001</v>
      </c>
    </row>
    <row r="293" spans="1:66" x14ac:dyDescent="0.25">
      <c r="A293" s="3">
        <v>71949</v>
      </c>
      <c r="B293" s="3">
        <v>11106</v>
      </c>
      <c r="C293" s="3" t="s">
        <v>153</v>
      </c>
      <c r="D293" s="3" t="s">
        <v>26</v>
      </c>
      <c r="E293" s="3" t="s">
        <v>29</v>
      </c>
      <c r="F293" s="6">
        <f>VLOOKUP(A293&amp;B293,'input_raw cmsws'!$C$2:$D$1602,2,FALSE)</f>
        <v>43810.666666666664</v>
      </c>
      <c r="G293" s="3">
        <v>6</v>
      </c>
      <c r="H293" s="3" t="s">
        <v>23</v>
      </c>
      <c r="I293" s="2">
        <f>VLOOKUP(H293,'scoring schema'!$D$4:$E$9,2,FALSE)</f>
        <v>0</v>
      </c>
      <c r="J293" s="3" t="s">
        <v>22</v>
      </c>
      <c r="K293" s="3" t="s">
        <v>22</v>
      </c>
      <c r="L293" s="3" t="s">
        <v>24</v>
      </c>
      <c r="M293" s="2">
        <f>VLOOKUP(L293,'scoring schema 2'!$E$18:$F$29,2,FALSE)</f>
        <v>0</v>
      </c>
      <c r="N293" s="3"/>
      <c r="O293" s="2">
        <f>VLOOKUP(N293,'scoring schema 2'!$E$8:$F$13,2, FALSE)</f>
        <v>2</v>
      </c>
      <c r="P293" s="3">
        <v>10</v>
      </c>
      <c r="Q293" s="3">
        <v>1.3</v>
      </c>
      <c r="R293" s="3">
        <v>3.5</v>
      </c>
      <c r="S293" s="3">
        <v>4.55</v>
      </c>
      <c r="T293" s="3">
        <v>1</v>
      </c>
      <c r="U293" s="3">
        <v>0</v>
      </c>
      <c r="V293" s="3">
        <v>2.2000000000000002</v>
      </c>
      <c r="W293" s="3">
        <v>2</v>
      </c>
      <c r="X293" s="3">
        <v>4.4000000000000004</v>
      </c>
      <c r="Y293" s="3">
        <v>1.84</v>
      </c>
      <c r="Z293" s="3">
        <v>2.6</v>
      </c>
      <c r="AA293" s="3">
        <v>4.7840000000000007</v>
      </c>
      <c r="AB293" s="3">
        <v>7577981</v>
      </c>
      <c r="AC293" s="3" t="s">
        <v>1426</v>
      </c>
      <c r="AD293" s="6">
        <v>40014</v>
      </c>
      <c r="AE293" s="3" t="s">
        <v>760</v>
      </c>
      <c r="AF293" s="3" t="s">
        <v>761</v>
      </c>
      <c r="AG293" s="3" t="s">
        <v>762</v>
      </c>
      <c r="AH293" s="3" t="s">
        <v>768</v>
      </c>
      <c r="AI293" s="3">
        <v>2</v>
      </c>
      <c r="AJ293" s="3">
        <v>0</v>
      </c>
      <c r="AK293" s="3">
        <v>0</v>
      </c>
      <c r="AL293" s="3">
        <v>0</v>
      </c>
      <c r="AM293" s="3">
        <v>24</v>
      </c>
      <c r="AN293" s="3">
        <v>0</v>
      </c>
      <c r="AO293" s="3" t="s">
        <v>762</v>
      </c>
      <c r="AP293" s="3" t="s">
        <v>763</v>
      </c>
      <c r="AQ293" s="3" t="s">
        <v>769</v>
      </c>
      <c r="AR293" s="3" t="s">
        <v>1427</v>
      </c>
      <c r="AS293" s="3">
        <v>5.6</v>
      </c>
      <c r="AT293" s="3">
        <v>654.4</v>
      </c>
      <c r="AU293" s="3">
        <v>660</v>
      </c>
      <c r="AV293" s="3" t="s">
        <v>765</v>
      </c>
      <c r="AW293" s="3" t="s">
        <v>1428</v>
      </c>
      <c r="AX293" s="3">
        <v>4.4000000000000004</v>
      </c>
      <c r="AY293" s="3">
        <v>651.6</v>
      </c>
      <c r="AZ293" s="3">
        <v>656</v>
      </c>
      <c r="BA293" s="3" t="s">
        <v>765</v>
      </c>
      <c r="BB293" s="3">
        <v>2.0575659999999999E-2</v>
      </c>
      <c r="BC293" s="3">
        <v>0</v>
      </c>
      <c r="BD293" s="7">
        <v>36208</v>
      </c>
      <c r="BE293" s="18">
        <f t="shared" si="13"/>
        <v>20.814966917636315</v>
      </c>
      <c r="BF293" s="3" t="s">
        <v>767</v>
      </c>
      <c r="BG293" s="7">
        <v>43266</v>
      </c>
      <c r="BH293" s="3">
        <v>136.0832935051088</v>
      </c>
      <c r="BI293" t="str">
        <f>VLOOKUP($A293,'[1]SW_Pipes 1222_soil.shp'!$AE$2:$AR$1223,10,FALSE)</f>
        <v>113660</v>
      </c>
      <c r="BJ293" t="str">
        <f>VLOOKUP($A293,'[1]SW_Pipes 1222_soil.shp'!$AE$2:$AR$1223,11,FALSE)</f>
        <v>CuB</v>
      </c>
      <c r="BK293" t="str">
        <f>VLOOKUP($A293,'[1]SW_Pipes 1222_soil.shp'!$AE$2:$AR$1223,12,FALSE)</f>
        <v>Cecil-Urban land complex, 2 to 8 percent slopes</v>
      </c>
      <c r="BL293" t="str">
        <f>VLOOKUP($A293,'[1]SW_Pipes 1222_soil.shp'!$AE$2:$AR$1223,13,FALSE)</f>
        <v>B</v>
      </c>
      <c r="BM293">
        <f>VLOOKUP($A293,'[1]SW_Pipes 1222_soil.shp'!$AE$2:$AR$1223,14,FALSE)</f>
        <v>1</v>
      </c>
      <c r="BN293">
        <f>VLOOKUP(A293,[2]SW_Pipes1222_prec!$AE$2:$AO$1223, 11, FALSE)</f>
        <v>3.7570000000000001</v>
      </c>
    </row>
    <row r="294" spans="1:66" x14ac:dyDescent="0.25">
      <c r="A294" s="3">
        <v>72107</v>
      </c>
      <c r="B294" s="3">
        <v>24203</v>
      </c>
      <c r="C294" s="3" t="s">
        <v>562</v>
      </c>
      <c r="D294" s="3" t="s">
        <v>26</v>
      </c>
      <c r="E294" s="3" t="s">
        <v>29</v>
      </c>
      <c r="F294" s="6">
        <f>VLOOKUP(A294&amp;B294,'input_raw cmsws'!$C$2:$D$1602,2,FALSE)</f>
        <v>44482.666666666664</v>
      </c>
      <c r="G294" s="3">
        <v>6</v>
      </c>
      <c r="H294" s="3" t="s">
        <v>23</v>
      </c>
      <c r="I294" s="2">
        <f>VLOOKUP(H294,'scoring schema'!$D$4:$E$9,2,FALSE)</f>
        <v>0</v>
      </c>
      <c r="J294" s="3" t="s">
        <v>22</v>
      </c>
      <c r="K294" s="3" t="s">
        <v>22</v>
      </c>
      <c r="L294" s="3"/>
      <c r="M294" s="2">
        <f>VLOOKUP(L294,'scoring schema 2'!$E$18:$F$29,2,FALSE)</f>
        <v>0</v>
      </c>
      <c r="N294" s="3"/>
      <c r="O294" s="2">
        <f>VLOOKUP(N294,'scoring schema 2'!$E$8:$F$13,2, FALSE)</f>
        <v>2</v>
      </c>
      <c r="P294" s="3">
        <v>10</v>
      </c>
      <c r="Q294" s="3">
        <v>1.3</v>
      </c>
      <c r="R294" s="3">
        <v>3.5</v>
      </c>
      <c r="S294" s="3">
        <v>4.55</v>
      </c>
      <c r="T294" s="3">
        <v>1</v>
      </c>
      <c r="U294" s="3">
        <v>10</v>
      </c>
      <c r="V294" s="3">
        <v>3.8000000000000007</v>
      </c>
      <c r="W294" s="3">
        <v>7.1</v>
      </c>
      <c r="X294" s="3">
        <v>26.980000000000004</v>
      </c>
      <c r="Y294" s="3">
        <v>2.8000000000000003</v>
      </c>
      <c r="Z294" s="3">
        <v>5.66</v>
      </c>
      <c r="AA294" s="3">
        <v>15.848000000000003</v>
      </c>
      <c r="AB294" s="3">
        <v>7650850</v>
      </c>
      <c r="AC294" s="3" t="s">
        <v>2992</v>
      </c>
      <c r="AD294" s="6">
        <v>40015</v>
      </c>
      <c r="AE294" s="3" t="s">
        <v>760</v>
      </c>
      <c r="AF294" s="3" t="s">
        <v>761</v>
      </c>
      <c r="AG294" s="3" t="s">
        <v>762</v>
      </c>
      <c r="AH294" s="3" t="s">
        <v>768</v>
      </c>
      <c r="AI294" s="3">
        <v>2.5</v>
      </c>
      <c r="AJ294" s="3">
        <v>0</v>
      </c>
      <c r="AK294" s="3">
        <v>0</v>
      </c>
      <c r="AL294" s="3">
        <v>0</v>
      </c>
      <c r="AM294" s="3">
        <v>30</v>
      </c>
      <c r="AN294" s="3">
        <v>0</v>
      </c>
      <c r="AO294" s="3" t="s">
        <v>762</v>
      </c>
      <c r="AP294" s="3" t="s">
        <v>763</v>
      </c>
      <c r="AQ294" s="3" t="s">
        <v>769</v>
      </c>
      <c r="AR294" s="3" t="s">
        <v>2993</v>
      </c>
      <c r="AS294" s="3">
        <v>4.8</v>
      </c>
      <c r="AT294" s="3">
        <v>713.2</v>
      </c>
      <c r="AU294" s="3">
        <v>718</v>
      </c>
      <c r="AV294" s="3" t="s">
        <v>765</v>
      </c>
      <c r="AW294" s="3" t="s">
        <v>2994</v>
      </c>
      <c r="AX294" s="3">
        <v>7.3</v>
      </c>
      <c r="AY294" s="3">
        <v>708.7</v>
      </c>
      <c r="AZ294" s="3">
        <v>716</v>
      </c>
      <c r="BA294" s="3" t="s">
        <v>765</v>
      </c>
      <c r="BB294" s="3">
        <v>2.271316E-2</v>
      </c>
      <c r="BC294" s="3">
        <v>0</v>
      </c>
      <c r="BD294" s="7">
        <v>33420</v>
      </c>
      <c r="BE294" s="18">
        <f t="shared" si="13"/>
        <v>30.287930641113388</v>
      </c>
      <c r="BF294" s="3" t="s">
        <v>767</v>
      </c>
      <c r="BG294" s="7">
        <v>43266</v>
      </c>
      <c r="BH294" s="3">
        <v>198.12283993885401</v>
      </c>
      <c r="BI294" t="str">
        <f>VLOOKUP($A294,'[1]SW_Pipes 1222_soil.shp'!$AE$2:$AR$1223,10,FALSE)</f>
        <v>113688</v>
      </c>
      <c r="BJ294" t="str">
        <f>VLOOKUP($A294,'[1]SW_Pipes 1222_soil.shp'!$AE$2:$AR$1223,11,FALSE)</f>
        <v>Ur</v>
      </c>
      <c r="BK294" t="str">
        <f>VLOOKUP($A294,'[1]SW_Pipes 1222_soil.shp'!$AE$2:$AR$1223,12,FALSE)</f>
        <v>Urban land</v>
      </c>
      <c r="BL294" t="str">
        <f>VLOOKUP($A294,'[1]SW_Pipes 1222_soil.shp'!$AE$2:$AR$1223,13,FALSE)</f>
        <v>N/A</v>
      </c>
      <c r="BM294">
        <f>VLOOKUP($A294,'[1]SW_Pipes 1222_soil.shp'!$AE$2:$AR$1223,14,FALSE)</f>
        <v>4</v>
      </c>
      <c r="BN294">
        <f>VLOOKUP(A294,[2]SW_Pipes1222_prec!$AE$2:$AO$1223, 11, FALSE)</f>
        <v>3.7650000000000001</v>
      </c>
    </row>
    <row r="295" spans="1:66" x14ac:dyDescent="0.25">
      <c r="A295" s="3">
        <v>72497</v>
      </c>
      <c r="B295" s="3">
        <v>22713</v>
      </c>
      <c r="C295" s="3" t="s">
        <v>105</v>
      </c>
      <c r="D295" s="3" t="s">
        <v>26</v>
      </c>
      <c r="E295" s="3" t="s">
        <v>29</v>
      </c>
      <c r="F295" s="6">
        <f>VLOOKUP(A295&amp;B295,'input_raw cmsws'!$C$2:$D$1602,2,FALSE)</f>
        <v>44321.666666666664</v>
      </c>
      <c r="G295" s="3">
        <v>1.6</v>
      </c>
      <c r="H295" s="3" t="s">
        <v>31</v>
      </c>
      <c r="I295" s="2">
        <f>VLOOKUP(H295,'scoring schema'!$D$4:$E$9,2,FALSE)</f>
        <v>7</v>
      </c>
      <c r="J295" s="3" t="s">
        <v>22</v>
      </c>
      <c r="K295" s="3" t="s">
        <v>22</v>
      </c>
      <c r="L295" s="3"/>
      <c r="M295" s="2">
        <f>VLOOKUP(L295,'scoring schema 2'!$E$18:$F$29,2,FALSE)</f>
        <v>0</v>
      </c>
      <c r="N295" s="3" t="s">
        <v>33</v>
      </c>
      <c r="O295" s="2">
        <f>VLOOKUP(N295,'scoring schema 2'!$E$8:$F$13,2, FALSE)</f>
        <v>0</v>
      </c>
      <c r="P295" s="3">
        <v>5</v>
      </c>
      <c r="Q295" s="3">
        <v>2.4499999999999997</v>
      </c>
      <c r="R295" s="3">
        <v>1.55</v>
      </c>
      <c r="S295" s="3">
        <v>3.7974999999999999</v>
      </c>
      <c r="T295" s="3">
        <v>1</v>
      </c>
      <c r="U295" s="3">
        <v>0</v>
      </c>
      <c r="V295" s="3">
        <v>1.4000000000000001</v>
      </c>
      <c r="W295" s="3">
        <v>0.8</v>
      </c>
      <c r="X295" s="3">
        <v>1.1200000000000001</v>
      </c>
      <c r="Y295" s="3">
        <v>1.82</v>
      </c>
      <c r="Z295" s="3">
        <v>1.1000000000000001</v>
      </c>
      <c r="AA295" s="3">
        <v>2.0020000000000002</v>
      </c>
      <c r="AB295" s="3">
        <v>7679292</v>
      </c>
      <c r="AC295" s="3" t="s">
        <v>975</v>
      </c>
      <c r="AD295" s="6">
        <v>40016</v>
      </c>
      <c r="AE295" s="3" t="s">
        <v>760</v>
      </c>
      <c r="AF295" s="3" t="s">
        <v>761</v>
      </c>
      <c r="AG295" s="3" t="s">
        <v>762</v>
      </c>
      <c r="AH295" s="3" t="s">
        <v>768</v>
      </c>
      <c r="AI295" s="3">
        <v>1</v>
      </c>
      <c r="AJ295" s="3">
        <v>0</v>
      </c>
      <c r="AK295" s="3">
        <v>0</v>
      </c>
      <c r="AL295" s="3">
        <v>0</v>
      </c>
      <c r="AM295" s="3">
        <v>12</v>
      </c>
      <c r="AN295" s="3">
        <v>0</v>
      </c>
      <c r="AO295" s="3" t="s">
        <v>762</v>
      </c>
      <c r="AP295" s="3" t="s">
        <v>763</v>
      </c>
      <c r="AQ295" s="3" t="s">
        <v>769</v>
      </c>
      <c r="AR295" s="3" t="s">
        <v>976</v>
      </c>
      <c r="AS295" s="3">
        <v>3.8</v>
      </c>
      <c r="AT295" s="3">
        <v>751.2</v>
      </c>
      <c r="AU295" s="3">
        <v>755</v>
      </c>
      <c r="AV295" s="3" t="s">
        <v>765</v>
      </c>
      <c r="AW295" s="3" t="s">
        <v>977</v>
      </c>
      <c r="AX295" s="3">
        <v>3.8</v>
      </c>
      <c r="AY295" s="3">
        <v>749.2</v>
      </c>
      <c r="AZ295" s="3">
        <v>753</v>
      </c>
      <c r="BA295" s="3" t="s">
        <v>765</v>
      </c>
      <c r="BB295" s="3">
        <v>1.8253930000000002E-2</v>
      </c>
      <c r="BC295" s="3">
        <v>0</v>
      </c>
      <c r="BD295" s="7">
        <v>20090</v>
      </c>
      <c r="BE295" s="18">
        <f t="shared" si="13"/>
        <v>66.342687656856029</v>
      </c>
      <c r="BF295" s="3" t="s">
        <v>767</v>
      </c>
      <c r="BG295" s="7">
        <v>43266</v>
      </c>
      <c r="BH295" s="3">
        <v>109.56538883377441</v>
      </c>
      <c r="BI295" t="str">
        <f>VLOOKUP($A295,'[1]SW_Pipes 1222_soil.shp'!$AE$2:$AR$1223,10,FALSE)</f>
        <v>113688</v>
      </c>
      <c r="BJ295" t="str">
        <f>VLOOKUP($A295,'[1]SW_Pipes 1222_soil.shp'!$AE$2:$AR$1223,11,FALSE)</f>
        <v>Ur</v>
      </c>
      <c r="BK295" t="str">
        <f>VLOOKUP($A295,'[1]SW_Pipes 1222_soil.shp'!$AE$2:$AR$1223,12,FALSE)</f>
        <v>Urban land</v>
      </c>
      <c r="BL295" t="str">
        <f>VLOOKUP($A295,'[1]SW_Pipes 1222_soil.shp'!$AE$2:$AR$1223,13,FALSE)</f>
        <v>N/A</v>
      </c>
      <c r="BM295">
        <f>VLOOKUP($A295,'[1]SW_Pipes 1222_soil.shp'!$AE$2:$AR$1223,14,FALSE)</f>
        <v>4</v>
      </c>
      <c r="BN295">
        <f>VLOOKUP(A295,[2]SW_Pipes1222_prec!$AE$2:$AO$1223, 11, FALSE)</f>
        <v>3.7549999999999999</v>
      </c>
    </row>
    <row r="296" spans="1:66" x14ac:dyDescent="0.25">
      <c r="A296" s="3">
        <v>72616</v>
      </c>
      <c r="B296" s="3">
        <v>19755</v>
      </c>
      <c r="C296" s="3" t="s">
        <v>542</v>
      </c>
      <c r="D296" s="3" t="s">
        <v>26</v>
      </c>
      <c r="E296" s="3" t="s">
        <v>29</v>
      </c>
      <c r="F296" s="6">
        <f>VLOOKUP(A296&amp;B296,'input_raw cmsws'!$C$2:$D$1602,2,FALSE)</f>
        <v>44102.666666666664</v>
      </c>
      <c r="G296" s="3">
        <v>3.5</v>
      </c>
      <c r="H296" s="3" t="s">
        <v>28</v>
      </c>
      <c r="I296" s="2">
        <f>VLOOKUP(H296,'scoring schema'!$D$4:$E$9,2,FALSE)</f>
        <v>5</v>
      </c>
      <c r="J296" s="3" t="s">
        <v>22</v>
      </c>
      <c r="K296" s="3" t="s">
        <v>22</v>
      </c>
      <c r="L296" s="3"/>
      <c r="M296" s="2">
        <f>VLOOKUP(L296,'scoring schema 2'!$E$18:$F$29,2,FALSE)</f>
        <v>0</v>
      </c>
      <c r="N296" s="3"/>
      <c r="O296" s="2">
        <f>VLOOKUP(N296,'scoring schema 2'!$E$8:$F$13,2, FALSE)</f>
        <v>2</v>
      </c>
      <c r="P296" s="3">
        <v>5</v>
      </c>
      <c r="Q296" s="3">
        <v>3.05</v>
      </c>
      <c r="R296" s="3">
        <v>2.15</v>
      </c>
      <c r="S296" s="3">
        <v>6.5574999999999992</v>
      </c>
      <c r="T296" s="3">
        <v>1</v>
      </c>
      <c r="U296" s="3">
        <v>5</v>
      </c>
      <c r="V296" s="3">
        <v>6.2000000000000011</v>
      </c>
      <c r="W296" s="3">
        <v>3.0500000000000003</v>
      </c>
      <c r="X296" s="3">
        <v>18.910000000000004</v>
      </c>
      <c r="Y296" s="3">
        <v>4.9400000000000004</v>
      </c>
      <c r="Z296" s="3">
        <v>2.69</v>
      </c>
      <c r="AA296" s="3">
        <v>13.288600000000001</v>
      </c>
      <c r="AB296" s="3">
        <v>7659107</v>
      </c>
      <c r="AC296" s="3" t="s">
        <v>1144</v>
      </c>
      <c r="AD296" s="6">
        <v>40017</v>
      </c>
      <c r="AE296" s="3" t="s">
        <v>985</v>
      </c>
      <c r="AF296" s="3" t="s">
        <v>761</v>
      </c>
      <c r="AG296" s="3" t="s">
        <v>762</v>
      </c>
      <c r="AH296" s="3" t="s">
        <v>768</v>
      </c>
      <c r="AI296" s="3">
        <v>1.25</v>
      </c>
      <c r="AJ296" s="3">
        <v>0</v>
      </c>
      <c r="AK296" s="3">
        <v>0</v>
      </c>
      <c r="AL296" s="3">
        <v>0</v>
      </c>
      <c r="AM296" s="3">
        <v>15</v>
      </c>
      <c r="AN296" s="3">
        <v>0</v>
      </c>
      <c r="AO296" s="3" t="s">
        <v>762</v>
      </c>
      <c r="AP296" s="3" t="s">
        <v>763</v>
      </c>
      <c r="AQ296" s="3" t="s">
        <v>769</v>
      </c>
      <c r="AR296" s="3" t="s">
        <v>762</v>
      </c>
      <c r="AS296" s="3">
        <v>0</v>
      </c>
      <c r="AT296" s="3">
        <v>0</v>
      </c>
      <c r="AU296" s="3">
        <v>0</v>
      </c>
      <c r="AV296" s="3" t="s">
        <v>772</v>
      </c>
      <c r="AW296" s="3" t="s">
        <v>2704</v>
      </c>
      <c r="AX296" s="3">
        <v>9.8000000000000007</v>
      </c>
      <c r="AY296" s="3">
        <v>717.2</v>
      </c>
      <c r="AZ296" s="3">
        <v>727</v>
      </c>
      <c r="BA296" s="3" t="s">
        <v>765</v>
      </c>
      <c r="BB296" s="3">
        <v>0</v>
      </c>
      <c r="BC296" s="3">
        <v>0</v>
      </c>
      <c r="BD296" s="7">
        <v>40589</v>
      </c>
      <c r="BE296" s="18">
        <f>(F296-AD296)/365.25</f>
        <v>11.185945699292715</v>
      </c>
      <c r="BF296" s="3" t="s">
        <v>767</v>
      </c>
      <c r="BG296" s="7">
        <v>43266</v>
      </c>
      <c r="BH296" s="3">
        <v>47.613404486008122</v>
      </c>
      <c r="BI296" t="str">
        <f>VLOOKUP($A296,'[1]SW_Pipes 1222_soil.shp'!$AE$2:$AR$1223,10,FALSE)</f>
        <v>113688</v>
      </c>
      <c r="BJ296" t="str">
        <f>VLOOKUP($A296,'[1]SW_Pipes 1222_soil.shp'!$AE$2:$AR$1223,11,FALSE)</f>
        <v>Ur</v>
      </c>
      <c r="BK296" t="str">
        <f>VLOOKUP($A296,'[1]SW_Pipes 1222_soil.shp'!$AE$2:$AR$1223,12,FALSE)</f>
        <v>Urban land</v>
      </c>
      <c r="BL296" t="str">
        <f>VLOOKUP($A296,'[1]SW_Pipes 1222_soil.shp'!$AE$2:$AR$1223,13,FALSE)</f>
        <v>N/A</v>
      </c>
      <c r="BM296">
        <f>VLOOKUP($A296,'[1]SW_Pipes 1222_soil.shp'!$AE$2:$AR$1223,14,FALSE)</f>
        <v>4</v>
      </c>
      <c r="BN296">
        <f>VLOOKUP(A296,[2]SW_Pipes1222_prec!$AE$2:$AO$1223, 11, FALSE)</f>
        <v>3.7610000000000001</v>
      </c>
    </row>
    <row r="297" spans="1:66" x14ac:dyDescent="0.25">
      <c r="A297" s="3">
        <v>72775</v>
      </c>
      <c r="B297" s="3">
        <v>23752</v>
      </c>
      <c r="C297" s="3" t="s">
        <v>637</v>
      </c>
      <c r="D297" s="3" t="s">
        <v>26</v>
      </c>
      <c r="E297" s="3" t="s">
        <v>29</v>
      </c>
      <c r="F297" s="6">
        <f>VLOOKUP(A297&amp;B297,'input_raw cmsws'!$C$2:$D$1602,2,FALSE)</f>
        <v>44420.666666666664</v>
      </c>
      <c r="G297" s="3">
        <v>10</v>
      </c>
      <c r="H297" s="3"/>
      <c r="I297" s="2">
        <v>0</v>
      </c>
      <c r="J297" s="3"/>
      <c r="K297" s="3" t="s">
        <v>22</v>
      </c>
      <c r="L297" s="3"/>
      <c r="M297" s="2">
        <f>VLOOKUP(L297,'scoring schema 2'!$E$18:$F$29,2,FALSE)</f>
        <v>0</v>
      </c>
      <c r="N297" s="3"/>
      <c r="O297" s="2">
        <f>VLOOKUP(N297,'scoring schema 2'!$E$8:$F$13,2, FALSE)</f>
        <v>2</v>
      </c>
      <c r="P297" s="3">
        <v>0</v>
      </c>
      <c r="Q297" s="3">
        <v>1.3</v>
      </c>
      <c r="R297" s="3">
        <v>2.4000000000000004</v>
      </c>
      <c r="S297" s="3">
        <v>3.1200000000000006</v>
      </c>
      <c r="T297" s="3">
        <v>1</v>
      </c>
      <c r="U297" s="3">
        <v>10</v>
      </c>
      <c r="V297" s="3">
        <v>5.4</v>
      </c>
      <c r="W297" s="3">
        <v>6.6000000000000005</v>
      </c>
      <c r="X297" s="3">
        <v>35.640000000000008</v>
      </c>
      <c r="Y297" s="3">
        <v>3.7600000000000002</v>
      </c>
      <c r="Z297" s="3">
        <v>4.92</v>
      </c>
      <c r="AA297" s="3">
        <v>18.499200000000002</v>
      </c>
      <c r="AB297" s="3">
        <v>7659646</v>
      </c>
      <c r="AC297" s="3" t="s">
        <v>3220</v>
      </c>
      <c r="AD297" s="6">
        <v>40018</v>
      </c>
      <c r="AE297" s="3" t="s">
        <v>760</v>
      </c>
      <c r="AF297" s="3" t="s">
        <v>761</v>
      </c>
      <c r="AG297" s="3" t="s">
        <v>762</v>
      </c>
      <c r="AH297" s="3" t="s">
        <v>768</v>
      </c>
      <c r="AI297" s="3">
        <v>1.25</v>
      </c>
      <c r="AJ297" s="3">
        <v>0</v>
      </c>
      <c r="AK297" s="3">
        <v>0</v>
      </c>
      <c r="AL297" s="3">
        <v>0</v>
      </c>
      <c r="AM297" s="3">
        <v>15</v>
      </c>
      <c r="AN297" s="3">
        <v>0</v>
      </c>
      <c r="AO297" s="3" t="s">
        <v>762</v>
      </c>
      <c r="AP297" s="3" t="s">
        <v>763</v>
      </c>
      <c r="AQ297" s="3" t="s">
        <v>769</v>
      </c>
      <c r="AR297" s="3" t="s">
        <v>3221</v>
      </c>
      <c r="AS297" s="3">
        <v>6.1</v>
      </c>
      <c r="AT297" s="3">
        <v>696.9</v>
      </c>
      <c r="AU297" s="3">
        <v>703</v>
      </c>
      <c r="AV297" s="3" t="s">
        <v>765</v>
      </c>
      <c r="AW297" s="3" t="s">
        <v>3222</v>
      </c>
      <c r="AX297" s="3">
        <v>5.3</v>
      </c>
      <c r="AY297" s="3">
        <v>694.7</v>
      </c>
      <c r="AZ297" s="3">
        <v>700</v>
      </c>
      <c r="BA297" s="3" t="s">
        <v>765</v>
      </c>
      <c r="BB297" s="3">
        <v>4.2666790000000003E-2</v>
      </c>
      <c r="BC297" s="3">
        <v>0</v>
      </c>
      <c r="BD297" s="7">
        <v>35065</v>
      </c>
      <c r="BE297" s="18">
        <f t="shared" ref="BE297:BE302" si="14">(F297-BD297)/365.25</f>
        <v>25.61441934747889</v>
      </c>
      <c r="BF297" s="3" t="s">
        <v>767</v>
      </c>
      <c r="BG297" s="7">
        <v>43266</v>
      </c>
      <c r="BH297" s="3">
        <v>51.562340409825978</v>
      </c>
      <c r="BI297" t="str">
        <f>VLOOKUP($A297,'[1]SW_Pipes 1222_soil.shp'!$AE$2:$AR$1223,10,FALSE)</f>
        <v>113688</v>
      </c>
      <c r="BJ297" t="str">
        <f>VLOOKUP($A297,'[1]SW_Pipes 1222_soil.shp'!$AE$2:$AR$1223,11,FALSE)</f>
        <v>Ur</v>
      </c>
      <c r="BK297" t="str">
        <f>VLOOKUP($A297,'[1]SW_Pipes 1222_soil.shp'!$AE$2:$AR$1223,12,FALSE)</f>
        <v>Urban land</v>
      </c>
      <c r="BL297" t="str">
        <f>VLOOKUP($A297,'[1]SW_Pipes 1222_soil.shp'!$AE$2:$AR$1223,13,FALSE)</f>
        <v>N/A</v>
      </c>
      <c r="BM297">
        <f>VLOOKUP($A297,'[1]SW_Pipes 1222_soil.shp'!$AE$2:$AR$1223,14,FALSE)</f>
        <v>4</v>
      </c>
      <c r="BN297">
        <f>VLOOKUP(A297,[2]SW_Pipes1222_prec!$AE$2:$AO$1223, 11, FALSE)</f>
        <v>3.746</v>
      </c>
    </row>
    <row r="298" spans="1:66" x14ac:dyDescent="0.25">
      <c r="A298" s="2">
        <v>72801</v>
      </c>
      <c r="B298" s="2">
        <v>17243</v>
      </c>
      <c r="C298" s="2" t="s">
        <v>157</v>
      </c>
      <c r="D298" s="2" t="s">
        <v>21</v>
      </c>
      <c r="E298" s="2" t="s">
        <v>29</v>
      </c>
      <c r="F298" s="6">
        <f>VLOOKUP(A298&amp;B298,'input_raw cmsws'!$C$2:$D$1602,2,FALSE)</f>
        <v>43950.666666666664</v>
      </c>
      <c r="G298" s="2">
        <v>5</v>
      </c>
      <c r="H298" s="2" t="s">
        <v>23</v>
      </c>
      <c r="I298" s="2">
        <f>VLOOKUP(H298,'scoring schema'!$D$4:$E$9,2,FALSE)</f>
        <v>0</v>
      </c>
      <c r="J298" s="2" t="s">
        <v>22</v>
      </c>
      <c r="K298" s="2" t="s">
        <v>22</v>
      </c>
      <c r="L298" s="2"/>
      <c r="M298" s="2">
        <f>VLOOKUP(L298,'scoring schema 2'!$E$18:$F$29,2,FALSE)</f>
        <v>0</v>
      </c>
      <c r="N298" s="2"/>
      <c r="O298" s="2">
        <f>VLOOKUP(N298,'scoring schema 2'!$E$8:$F$13,2, FALSE)</f>
        <v>2</v>
      </c>
      <c r="P298" s="2">
        <v>5</v>
      </c>
      <c r="Q298" s="2">
        <v>1.3</v>
      </c>
      <c r="R298" s="2">
        <v>1.55</v>
      </c>
      <c r="S298" s="2">
        <v>2.0150000000000001</v>
      </c>
      <c r="T298" s="2">
        <v>3</v>
      </c>
      <c r="U298" s="2">
        <v>5</v>
      </c>
      <c r="V298" s="2">
        <v>8.6</v>
      </c>
      <c r="W298" s="2">
        <v>4.25</v>
      </c>
      <c r="X298" s="2">
        <v>36.549999999999997</v>
      </c>
      <c r="Y298" s="2">
        <v>5.68</v>
      </c>
      <c r="Z298" s="2">
        <v>3.17</v>
      </c>
      <c r="AA298" s="2">
        <v>18.005599999999998</v>
      </c>
      <c r="AB298" s="2">
        <v>7554643</v>
      </c>
      <c r="AC298" s="2" t="s">
        <v>3165</v>
      </c>
      <c r="AD298" s="6">
        <v>40019</v>
      </c>
      <c r="AE298" s="2" t="s">
        <v>760</v>
      </c>
      <c r="AF298" s="2" t="s">
        <v>761</v>
      </c>
      <c r="AG298" s="2" t="s">
        <v>762</v>
      </c>
      <c r="AH298" s="2" t="s">
        <v>768</v>
      </c>
      <c r="AI298" s="2">
        <v>1.5</v>
      </c>
      <c r="AJ298" s="2">
        <v>0</v>
      </c>
      <c r="AK298" s="2">
        <v>0</v>
      </c>
      <c r="AL298" s="2">
        <v>0</v>
      </c>
      <c r="AM298" s="2">
        <v>18</v>
      </c>
      <c r="AN298" s="2">
        <v>0</v>
      </c>
      <c r="AO298" s="2" t="s">
        <v>762</v>
      </c>
      <c r="AP298" s="2" t="s">
        <v>763</v>
      </c>
      <c r="AQ298" s="2" t="s">
        <v>769</v>
      </c>
      <c r="AR298" s="2" t="s">
        <v>1113</v>
      </c>
      <c r="AS298" s="2">
        <v>5.5</v>
      </c>
      <c r="AT298" s="2">
        <v>671.5</v>
      </c>
      <c r="AU298" s="2">
        <v>677</v>
      </c>
      <c r="AV298" s="2" t="s">
        <v>765</v>
      </c>
      <c r="AW298" s="2" t="s">
        <v>3166</v>
      </c>
      <c r="AX298" s="2">
        <v>10.1</v>
      </c>
      <c r="AY298" s="2">
        <v>651.9</v>
      </c>
      <c r="AZ298" s="2">
        <v>662</v>
      </c>
      <c r="BA298" s="2" t="s">
        <v>765</v>
      </c>
      <c r="BB298" s="2">
        <v>6.7587480000000005E-2</v>
      </c>
      <c r="BC298" s="2">
        <v>0</v>
      </c>
      <c r="BD298" s="6">
        <v>20637</v>
      </c>
      <c r="BE298" s="18">
        <f t="shared" si="14"/>
        <v>63.82934063426876</v>
      </c>
      <c r="BF298" s="2" t="s">
        <v>767</v>
      </c>
      <c r="BG298" s="6">
        <v>43266</v>
      </c>
      <c r="BH298" s="2">
        <v>289.99392566358301</v>
      </c>
      <c r="BI298" t="str">
        <f>VLOOKUP($A298,'[1]SW_Pipes 1222_soil.shp'!$AE$2:$AR$1223,10,FALSE)</f>
        <v>113688</v>
      </c>
      <c r="BJ298" t="str">
        <f>VLOOKUP($A298,'[1]SW_Pipes 1222_soil.shp'!$AE$2:$AR$1223,11,FALSE)</f>
        <v>Ur</v>
      </c>
      <c r="BK298" t="str">
        <f>VLOOKUP($A298,'[1]SW_Pipes 1222_soil.shp'!$AE$2:$AR$1223,12,FALSE)</f>
        <v>Urban land</v>
      </c>
      <c r="BL298" t="str">
        <f>VLOOKUP($A298,'[1]SW_Pipes 1222_soil.shp'!$AE$2:$AR$1223,13,FALSE)</f>
        <v>N/A</v>
      </c>
      <c r="BM298">
        <f>VLOOKUP($A298,'[1]SW_Pipes 1222_soil.shp'!$AE$2:$AR$1223,14,FALSE)</f>
        <v>4</v>
      </c>
      <c r="BN298">
        <f>VLOOKUP(A298,[2]SW_Pipes1222_prec!$AE$2:$AO$1223, 11, FALSE)</f>
        <v>3.7519999999999998</v>
      </c>
    </row>
    <row r="299" spans="1:66" x14ac:dyDescent="0.25">
      <c r="A299" s="3">
        <v>73424</v>
      </c>
      <c r="B299" s="3">
        <v>19987</v>
      </c>
      <c r="C299" s="3" t="s">
        <v>206</v>
      </c>
      <c r="D299" s="3" t="s">
        <v>21</v>
      </c>
      <c r="E299" s="3" t="s">
        <v>29</v>
      </c>
      <c r="F299" s="6">
        <f>VLOOKUP(A299&amp;B299,'input_raw cmsws'!$C$2:$D$1602,2,FALSE)</f>
        <v>44112.666666666664</v>
      </c>
      <c r="G299" s="3">
        <v>3</v>
      </c>
      <c r="H299" s="3"/>
      <c r="I299" s="2">
        <v>0</v>
      </c>
      <c r="J299" s="3"/>
      <c r="K299" s="3" t="s">
        <v>22</v>
      </c>
      <c r="L299" s="3"/>
      <c r="M299" s="2">
        <f>VLOOKUP(L299,'scoring schema 2'!$E$18:$F$29,2,FALSE)</f>
        <v>0</v>
      </c>
      <c r="N299" s="3"/>
      <c r="O299" s="2">
        <f>VLOOKUP(N299,'scoring schema 2'!$E$8:$F$13,2, FALSE)</f>
        <v>2</v>
      </c>
      <c r="P299" s="3">
        <v>0</v>
      </c>
      <c r="Q299" s="3">
        <v>1.3</v>
      </c>
      <c r="R299" s="3">
        <v>0.8</v>
      </c>
      <c r="S299" s="3">
        <v>1.04</v>
      </c>
      <c r="T299" s="3">
        <v>1</v>
      </c>
      <c r="U299" s="3">
        <v>5</v>
      </c>
      <c r="V299" s="3">
        <v>3.0000000000000004</v>
      </c>
      <c r="W299" s="3">
        <v>2.4500000000000002</v>
      </c>
      <c r="X299" s="3">
        <v>7.3500000000000014</v>
      </c>
      <c r="Y299" s="3">
        <v>2.3200000000000003</v>
      </c>
      <c r="Z299" s="3">
        <v>1.79</v>
      </c>
      <c r="AA299" s="3">
        <v>4.1528000000000009</v>
      </c>
      <c r="AB299" s="3">
        <v>7653825</v>
      </c>
      <c r="AC299" s="3" t="s">
        <v>1291</v>
      </c>
      <c r="AD299" s="6">
        <v>40020</v>
      </c>
      <c r="AE299" s="3" t="s">
        <v>760</v>
      </c>
      <c r="AF299" s="3" t="s">
        <v>761</v>
      </c>
      <c r="AG299" s="3" t="s">
        <v>762</v>
      </c>
      <c r="AH299" s="3" t="s">
        <v>768</v>
      </c>
      <c r="AI299" s="3">
        <v>2</v>
      </c>
      <c r="AJ299" s="3">
        <v>0</v>
      </c>
      <c r="AK299" s="3">
        <v>0</v>
      </c>
      <c r="AL299" s="3">
        <v>0</v>
      </c>
      <c r="AM299" s="3">
        <v>24</v>
      </c>
      <c r="AN299" s="3">
        <v>0</v>
      </c>
      <c r="AO299" s="3" t="s">
        <v>762</v>
      </c>
      <c r="AP299" s="3" t="s">
        <v>763</v>
      </c>
      <c r="AQ299" s="3" t="s">
        <v>769</v>
      </c>
      <c r="AR299" s="3" t="s">
        <v>1292</v>
      </c>
      <c r="AS299" s="3">
        <v>3.8</v>
      </c>
      <c r="AT299" s="3">
        <v>752.7</v>
      </c>
      <c r="AU299" s="3">
        <v>756.5</v>
      </c>
      <c r="AV299" s="3" t="s">
        <v>765</v>
      </c>
      <c r="AW299" s="3" t="s">
        <v>1293</v>
      </c>
      <c r="AX299" s="3">
        <v>0</v>
      </c>
      <c r="AY299" s="3">
        <v>752.4</v>
      </c>
      <c r="AZ299" s="3">
        <v>752.4</v>
      </c>
      <c r="BA299" s="3" t="s">
        <v>765</v>
      </c>
      <c r="BB299" s="3">
        <v>0</v>
      </c>
      <c r="BC299" s="3">
        <v>0</v>
      </c>
      <c r="BD299" s="7">
        <v>37918</v>
      </c>
      <c r="BE299" s="18">
        <f t="shared" si="14"/>
        <v>16.960073009354318</v>
      </c>
      <c r="BF299" s="3" t="s">
        <v>767</v>
      </c>
      <c r="BG299" s="7">
        <v>43185</v>
      </c>
      <c r="BH299" s="3">
        <v>46.082129484895937</v>
      </c>
      <c r="BI299" t="str">
        <f>VLOOKUP($A299,'[1]SW_Pipes 1222_soil.shp'!$AE$2:$AR$1223,10,FALSE)</f>
        <v>113677</v>
      </c>
      <c r="BJ299" t="str">
        <f>VLOOKUP($A299,'[1]SW_Pipes 1222_soil.shp'!$AE$2:$AR$1223,11,FALSE)</f>
        <v>MO</v>
      </c>
      <c r="BK299" t="str">
        <f>VLOOKUP($A299,'[1]SW_Pipes 1222_soil.shp'!$AE$2:$AR$1223,12,FALSE)</f>
        <v>Monacan loam</v>
      </c>
      <c r="BL299" t="str">
        <f>VLOOKUP($A299,'[1]SW_Pipes 1222_soil.shp'!$AE$2:$AR$1223,13,FALSE)</f>
        <v>C</v>
      </c>
      <c r="BM299">
        <f>VLOOKUP($A299,'[1]SW_Pipes 1222_soil.shp'!$AE$2:$AR$1223,14,FALSE)</f>
        <v>2</v>
      </c>
      <c r="BN299">
        <f>VLOOKUP(A299,[2]SW_Pipes1222_prec!$AE$2:$AO$1223, 11, FALSE)</f>
        <v>3.6629999999999998</v>
      </c>
    </row>
    <row r="300" spans="1:66" x14ac:dyDescent="0.25">
      <c r="A300" s="2">
        <v>73929</v>
      </c>
      <c r="B300" s="2">
        <v>20014</v>
      </c>
      <c r="C300" s="2" t="s">
        <v>341</v>
      </c>
      <c r="D300" s="2" t="s">
        <v>21</v>
      </c>
      <c r="E300" s="2" t="s">
        <v>29</v>
      </c>
      <c r="F300" s="6">
        <f>VLOOKUP(A300&amp;B300,'input_raw cmsws'!$C$2:$D$1602,2,FALSE)</f>
        <v>44112.708333333336</v>
      </c>
      <c r="G300" s="2">
        <v>6</v>
      </c>
      <c r="H300" s="2"/>
      <c r="I300" s="2">
        <v>0</v>
      </c>
      <c r="J300" s="2"/>
      <c r="K300" s="3" t="s">
        <v>22</v>
      </c>
      <c r="L300" s="2"/>
      <c r="M300" s="2">
        <f>VLOOKUP(L300,'scoring schema 2'!$E$18:$F$29,2,FALSE)</f>
        <v>0</v>
      </c>
      <c r="N300" s="2"/>
      <c r="O300" s="2">
        <f>VLOOKUP(N300,'scoring schema 2'!$E$8:$F$13,2, FALSE)</f>
        <v>2</v>
      </c>
      <c r="P300" s="2">
        <v>0</v>
      </c>
      <c r="Q300" s="2">
        <v>1.3</v>
      </c>
      <c r="R300" s="2">
        <v>0.8</v>
      </c>
      <c r="S300" s="2">
        <v>1.04</v>
      </c>
      <c r="T300" s="2">
        <v>1</v>
      </c>
      <c r="U300" s="2">
        <v>0</v>
      </c>
      <c r="V300" s="2">
        <v>7.8000000000000007</v>
      </c>
      <c r="W300" s="2">
        <v>1.7000000000000002</v>
      </c>
      <c r="X300" s="2">
        <v>13.260000000000003</v>
      </c>
      <c r="Y300" s="2">
        <v>5.2000000000000011</v>
      </c>
      <c r="Z300" s="2">
        <v>1.34</v>
      </c>
      <c r="AA300" s="2">
        <v>6.9680000000000017</v>
      </c>
      <c r="AB300" s="2">
        <v>7583736</v>
      </c>
      <c r="AC300" s="2" t="s">
        <v>1827</v>
      </c>
      <c r="AD300" s="6">
        <v>40021</v>
      </c>
      <c r="AE300" s="2" t="s">
        <v>760</v>
      </c>
      <c r="AF300" s="2" t="s">
        <v>761</v>
      </c>
      <c r="AG300" s="2" t="s">
        <v>762</v>
      </c>
      <c r="AH300" s="2" t="s">
        <v>768</v>
      </c>
      <c r="AI300" s="2">
        <v>2</v>
      </c>
      <c r="AJ300" s="2">
        <v>0</v>
      </c>
      <c r="AK300" s="2">
        <v>0</v>
      </c>
      <c r="AL300" s="2">
        <v>0</v>
      </c>
      <c r="AM300" s="2">
        <v>24</v>
      </c>
      <c r="AN300" s="2">
        <v>0</v>
      </c>
      <c r="AO300" s="2" t="s">
        <v>762</v>
      </c>
      <c r="AP300" s="2" t="s">
        <v>763</v>
      </c>
      <c r="AQ300" s="2" t="s">
        <v>769</v>
      </c>
      <c r="AR300" s="2" t="s">
        <v>1828</v>
      </c>
      <c r="AS300" s="2">
        <v>6</v>
      </c>
      <c r="AT300" s="2">
        <v>749.1</v>
      </c>
      <c r="AU300" s="2">
        <v>755.1</v>
      </c>
      <c r="AV300" s="2" t="s">
        <v>765</v>
      </c>
      <c r="AW300" s="2" t="s">
        <v>1829</v>
      </c>
      <c r="AX300" s="2">
        <v>6</v>
      </c>
      <c r="AY300" s="2">
        <v>747.8</v>
      </c>
      <c r="AZ300" s="2">
        <v>753.8</v>
      </c>
      <c r="BA300" s="2" t="s">
        <v>765</v>
      </c>
      <c r="BB300" s="2">
        <v>0</v>
      </c>
      <c r="BC300" s="2">
        <v>0</v>
      </c>
      <c r="BD300" s="6">
        <v>37301</v>
      </c>
      <c r="BE300" s="18">
        <f t="shared" si="14"/>
        <v>18.649441022130969</v>
      </c>
      <c r="BF300" s="2" t="s">
        <v>767</v>
      </c>
      <c r="BG300" s="6">
        <v>43185</v>
      </c>
      <c r="BH300" s="2">
        <v>194.89779662345529</v>
      </c>
      <c r="BI300" t="str">
        <f>VLOOKUP($A300,'[1]SW_Pipes 1222_soil.shp'!$AE$2:$AR$1223,10,FALSE)</f>
        <v>113673</v>
      </c>
      <c r="BJ300" t="str">
        <f>VLOOKUP($A300,'[1]SW_Pipes 1222_soil.shp'!$AE$2:$AR$1223,11,FALSE)</f>
        <v>IrA</v>
      </c>
      <c r="BK300" t="str">
        <f>VLOOKUP($A300,'[1]SW_Pipes 1222_soil.shp'!$AE$2:$AR$1223,12,FALSE)</f>
        <v>Iredell fine sandy loam, 0 to 1 percent slopes</v>
      </c>
      <c r="BL300" t="str">
        <f>VLOOKUP($A300,'[1]SW_Pipes 1222_soil.shp'!$AE$2:$AR$1223,13,FALSE)</f>
        <v>C/D</v>
      </c>
      <c r="BM300">
        <f>VLOOKUP($A300,'[1]SW_Pipes 1222_soil.shp'!$AE$2:$AR$1223,14,FALSE)</f>
        <v>3</v>
      </c>
      <c r="BN300">
        <f>VLOOKUP(A300,[2]SW_Pipes1222_prec!$AE$2:$AO$1223, 11, FALSE)</f>
        <v>3.6709999999999998</v>
      </c>
    </row>
    <row r="301" spans="1:66" x14ac:dyDescent="0.25">
      <c r="A301" s="3">
        <v>73978</v>
      </c>
      <c r="B301" s="3">
        <v>11005</v>
      </c>
      <c r="C301" s="3" t="s">
        <v>268</v>
      </c>
      <c r="D301" s="3" t="s">
        <v>21</v>
      </c>
      <c r="E301" s="3" t="s">
        <v>29</v>
      </c>
      <c r="F301" s="6">
        <f>VLOOKUP(A301&amp;B301,'input_raw cmsws'!$C$2:$D$1602,2,FALSE)</f>
        <v>43123.666666666664</v>
      </c>
      <c r="G301" s="3">
        <v>20</v>
      </c>
      <c r="H301" s="3" t="s">
        <v>23</v>
      </c>
      <c r="I301" s="2">
        <f>VLOOKUP(H301,'scoring schema'!$D$4:$E$9,2,FALSE)</f>
        <v>0</v>
      </c>
      <c r="J301" s="3" t="s">
        <v>22</v>
      </c>
      <c r="K301" s="3" t="s">
        <v>22</v>
      </c>
      <c r="L301" s="3" t="s">
        <v>24</v>
      </c>
      <c r="M301" s="2">
        <f>VLOOKUP(L301,'scoring schema 2'!$E$18:$F$29,2,FALSE)</f>
        <v>0</v>
      </c>
      <c r="N301" s="3"/>
      <c r="O301" s="2">
        <f>VLOOKUP(N301,'scoring schema 2'!$E$8:$F$13,2, FALSE)</f>
        <v>2</v>
      </c>
      <c r="P301" s="3">
        <v>10</v>
      </c>
      <c r="Q301" s="3">
        <v>1.3</v>
      </c>
      <c r="R301" s="3">
        <v>4.4000000000000004</v>
      </c>
      <c r="S301" s="3">
        <v>5.7200000000000006</v>
      </c>
      <c r="T301" s="3">
        <v>1</v>
      </c>
      <c r="U301" s="3">
        <v>10</v>
      </c>
      <c r="V301" s="3">
        <v>3.8000000000000003</v>
      </c>
      <c r="W301" s="3">
        <v>7.1000000000000005</v>
      </c>
      <c r="X301" s="3">
        <v>26.980000000000004</v>
      </c>
      <c r="Y301" s="3">
        <v>2.8000000000000003</v>
      </c>
      <c r="Z301" s="3">
        <v>6.02</v>
      </c>
      <c r="AA301" s="3">
        <v>16.856000000000002</v>
      </c>
      <c r="AB301" s="3">
        <v>7711000</v>
      </c>
      <c r="AC301" s="3" t="s">
        <v>3094</v>
      </c>
      <c r="AD301" s="6">
        <v>40022</v>
      </c>
      <c r="AE301" s="3" t="s">
        <v>760</v>
      </c>
      <c r="AF301" s="3" t="s">
        <v>761</v>
      </c>
      <c r="AG301" s="3" t="s">
        <v>762</v>
      </c>
      <c r="AH301" s="3" t="s">
        <v>768</v>
      </c>
      <c r="AI301" s="3">
        <v>5</v>
      </c>
      <c r="AJ301" s="3">
        <v>0</v>
      </c>
      <c r="AK301" s="3">
        <v>0</v>
      </c>
      <c r="AL301" s="3">
        <v>0</v>
      </c>
      <c r="AM301" s="3">
        <v>60</v>
      </c>
      <c r="AN301" s="3">
        <v>0</v>
      </c>
      <c r="AO301" s="3" t="s">
        <v>762</v>
      </c>
      <c r="AP301" s="3" t="s">
        <v>763</v>
      </c>
      <c r="AQ301" s="3" t="s">
        <v>769</v>
      </c>
      <c r="AR301" s="3" t="s">
        <v>3095</v>
      </c>
      <c r="AS301" s="3">
        <v>7</v>
      </c>
      <c r="AT301" s="3">
        <v>710.9</v>
      </c>
      <c r="AU301" s="3">
        <v>710.9</v>
      </c>
      <c r="AV301" s="3" t="s">
        <v>765</v>
      </c>
      <c r="AW301" s="3" t="s">
        <v>3096</v>
      </c>
      <c r="AX301" s="3">
        <v>6.8</v>
      </c>
      <c r="AY301" s="3">
        <v>709.2</v>
      </c>
      <c r="AZ301" s="3">
        <v>709.2</v>
      </c>
      <c r="BA301" s="3" t="s">
        <v>765</v>
      </c>
      <c r="BB301" s="3">
        <v>1.484882E-2</v>
      </c>
      <c r="BC301" s="3">
        <v>0</v>
      </c>
      <c r="BD301" s="7">
        <v>38951</v>
      </c>
      <c r="BE301" s="18">
        <f t="shared" si="14"/>
        <v>11.424138717773207</v>
      </c>
      <c r="BF301" s="3" t="s">
        <v>767</v>
      </c>
      <c r="BG301" s="7">
        <v>44230</v>
      </c>
      <c r="BH301" s="3">
        <v>114.4870691970705</v>
      </c>
      <c r="BI301" t="str">
        <f>VLOOKUP($A301,'[1]SW_Pipes 1222_soil.shp'!$AE$2:$AR$1223,10,FALSE)</f>
        <v>113680</v>
      </c>
      <c r="BJ301" t="str">
        <f>VLOOKUP($A301,'[1]SW_Pipes 1222_soil.shp'!$AE$2:$AR$1223,11,FALSE)</f>
        <v>MeD</v>
      </c>
      <c r="BK301" t="str">
        <f>VLOOKUP($A301,'[1]SW_Pipes 1222_soil.shp'!$AE$2:$AR$1223,12,FALSE)</f>
        <v>Mecklenburg fine sandy loam, 8 to 15 percent slopes</v>
      </c>
      <c r="BL301" t="str">
        <f>VLOOKUP($A301,'[1]SW_Pipes 1222_soil.shp'!$AE$2:$AR$1223,13,FALSE)</f>
        <v>C</v>
      </c>
      <c r="BM301">
        <f>VLOOKUP($A301,'[1]SW_Pipes 1222_soil.shp'!$AE$2:$AR$1223,14,FALSE)</f>
        <v>2</v>
      </c>
      <c r="BN301">
        <f>VLOOKUP(A301,[2]SW_Pipes1222_prec!$AE$2:$AO$1223, 11, FALSE)</f>
        <v>3.6720000000000002</v>
      </c>
    </row>
    <row r="302" spans="1:66" x14ac:dyDescent="0.25">
      <c r="A302" s="2">
        <v>74146</v>
      </c>
      <c r="B302" s="2">
        <v>7319</v>
      </c>
      <c r="C302" s="2" t="s">
        <v>205</v>
      </c>
      <c r="D302" s="2" t="s">
        <v>21</v>
      </c>
      <c r="E302" s="2" t="s">
        <v>29</v>
      </c>
      <c r="F302" s="6">
        <f>VLOOKUP(A302&amp;B302,'input_raw cmsws'!$C$2:$D$1602,2,FALSE)</f>
        <v>43943.666666666664</v>
      </c>
      <c r="G302" s="2">
        <v>9</v>
      </c>
      <c r="H302" s="2" t="s">
        <v>32</v>
      </c>
      <c r="I302" s="2">
        <f>VLOOKUP(H302,'scoring schema'!$D$4:$E$9,2,FALSE)</f>
        <v>10</v>
      </c>
      <c r="J302" s="2" t="s">
        <v>22</v>
      </c>
      <c r="K302" s="2" t="s">
        <v>22</v>
      </c>
      <c r="L302" s="2"/>
      <c r="M302" s="2">
        <f>VLOOKUP(L302,'scoring schema 2'!$E$18:$F$29,2,FALSE)</f>
        <v>0</v>
      </c>
      <c r="N302" s="2"/>
      <c r="O302" s="2">
        <f>VLOOKUP(N302,'scoring schema 2'!$E$8:$F$13,2, FALSE)</f>
        <v>2</v>
      </c>
      <c r="P302" s="2">
        <v>5</v>
      </c>
      <c r="Q302" s="2">
        <v>4.8</v>
      </c>
      <c r="R302" s="2">
        <v>1.95</v>
      </c>
      <c r="S302" s="2">
        <v>9.36</v>
      </c>
      <c r="T302" s="2">
        <v>1</v>
      </c>
      <c r="U302" s="2">
        <v>0</v>
      </c>
      <c r="V302" s="2">
        <v>1.4000000000000001</v>
      </c>
      <c r="W302" s="2">
        <v>1.2</v>
      </c>
      <c r="X302" s="2">
        <v>1.6800000000000002</v>
      </c>
      <c r="Y302" s="2">
        <v>2.76</v>
      </c>
      <c r="Z302" s="2">
        <v>1.5</v>
      </c>
      <c r="AA302" s="2">
        <v>4.1399999999999997</v>
      </c>
      <c r="AB302" s="2">
        <v>7710495</v>
      </c>
      <c r="AC302" s="2" t="s">
        <v>1288</v>
      </c>
      <c r="AD302" s="6">
        <v>40023</v>
      </c>
      <c r="AE302" s="2" t="s">
        <v>760</v>
      </c>
      <c r="AF302" s="2" t="s">
        <v>761</v>
      </c>
      <c r="AG302" s="2" t="s">
        <v>762</v>
      </c>
      <c r="AH302" s="2" t="s">
        <v>768</v>
      </c>
      <c r="AI302" s="2">
        <v>1.5</v>
      </c>
      <c r="AJ302" s="2">
        <v>0</v>
      </c>
      <c r="AK302" s="2">
        <v>0</v>
      </c>
      <c r="AL302" s="2">
        <v>0</v>
      </c>
      <c r="AM302" s="2">
        <v>18</v>
      </c>
      <c r="AN302" s="2">
        <v>0</v>
      </c>
      <c r="AO302" s="2" t="s">
        <v>762</v>
      </c>
      <c r="AP302" s="2" t="s">
        <v>763</v>
      </c>
      <c r="AQ302" s="2" t="s">
        <v>769</v>
      </c>
      <c r="AR302" s="2" t="s">
        <v>1289</v>
      </c>
      <c r="AS302" s="2">
        <v>8.1999999999999993</v>
      </c>
      <c r="AT302" s="2">
        <v>696.8</v>
      </c>
      <c r="AU302" s="2">
        <v>705</v>
      </c>
      <c r="AV302" s="2" t="s">
        <v>765</v>
      </c>
      <c r="AW302" s="2" t="s">
        <v>1290</v>
      </c>
      <c r="AX302" s="2">
        <v>1.8</v>
      </c>
      <c r="AY302" s="2">
        <v>696.2</v>
      </c>
      <c r="AZ302" s="2">
        <v>698</v>
      </c>
      <c r="BA302" s="2" t="s">
        <v>765</v>
      </c>
      <c r="BB302" s="2">
        <v>8.1683099999999998E-3</v>
      </c>
      <c r="BC302" s="2">
        <v>0</v>
      </c>
      <c r="BD302" s="6">
        <v>30690</v>
      </c>
      <c r="BE302" s="18">
        <f t="shared" si="14"/>
        <v>36.28656171571982</v>
      </c>
      <c r="BF302" s="2" t="s">
        <v>767</v>
      </c>
      <c r="BG302" s="6">
        <v>44243</v>
      </c>
      <c r="BH302" s="2">
        <v>73.454608258996672</v>
      </c>
      <c r="BI302" t="str">
        <f>VLOOKUP($A302,'[1]SW_Pipes 1222_soil.shp'!$AE$2:$AR$1223,10,FALSE)</f>
        <v>113659</v>
      </c>
      <c r="BJ302" t="str">
        <f>VLOOKUP($A302,'[1]SW_Pipes 1222_soil.shp'!$AE$2:$AR$1223,11,FALSE)</f>
        <v>CeD2</v>
      </c>
      <c r="BK302" t="str">
        <f>VLOOKUP($A302,'[1]SW_Pipes 1222_soil.shp'!$AE$2:$AR$1223,12,FALSE)</f>
        <v>Cecil sandy clay loam, 8 to 15 percent slopes, eroded</v>
      </c>
      <c r="BL302" t="str">
        <f>VLOOKUP($A302,'[1]SW_Pipes 1222_soil.shp'!$AE$2:$AR$1223,13,FALSE)</f>
        <v>B</v>
      </c>
      <c r="BM302">
        <f>VLOOKUP($A302,'[1]SW_Pipes 1222_soil.shp'!$AE$2:$AR$1223,14,FALSE)</f>
        <v>1</v>
      </c>
      <c r="BN302">
        <f>VLOOKUP(A302,[2]SW_Pipes1222_prec!$AE$2:$AO$1223, 11, FALSE)</f>
        <v>3.79</v>
      </c>
    </row>
    <row r="303" spans="1:66" x14ac:dyDescent="0.25">
      <c r="A303" s="3">
        <v>74360</v>
      </c>
      <c r="B303" s="3">
        <v>13391</v>
      </c>
      <c r="C303" s="3" t="s">
        <v>126</v>
      </c>
      <c r="D303" s="3" t="s">
        <v>26</v>
      </c>
      <c r="E303" s="3" t="s">
        <v>29</v>
      </c>
      <c r="F303" s="6">
        <f>VLOOKUP(A303&amp;B303,'input_raw cmsws'!$C$2:$D$1602,2,FALSE)</f>
        <v>43923.666666666664</v>
      </c>
      <c r="G303" s="3">
        <v>4.5</v>
      </c>
      <c r="H303" s="3"/>
      <c r="I303" s="2">
        <v>0</v>
      </c>
      <c r="J303" s="3"/>
      <c r="K303" s="3" t="s">
        <v>22</v>
      </c>
      <c r="L303" s="3"/>
      <c r="M303" s="2">
        <f>VLOOKUP(L303,'scoring schema 2'!$E$18:$F$29,2,FALSE)</f>
        <v>0</v>
      </c>
      <c r="N303" s="3"/>
      <c r="O303" s="2">
        <f>VLOOKUP(N303,'scoring schema 2'!$E$8:$F$13,2, FALSE)</f>
        <v>2</v>
      </c>
      <c r="P303" s="3">
        <v>0</v>
      </c>
      <c r="Q303" s="3">
        <v>1.3</v>
      </c>
      <c r="R303" s="3">
        <v>1.4</v>
      </c>
      <c r="S303" s="3">
        <v>1.8199999999999998</v>
      </c>
      <c r="T303" s="3">
        <v>1</v>
      </c>
      <c r="U303" s="3">
        <v>10</v>
      </c>
      <c r="V303" s="3">
        <v>2.2000000000000002</v>
      </c>
      <c r="W303" s="3">
        <v>4.7</v>
      </c>
      <c r="X303" s="3">
        <v>10.340000000000002</v>
      </c>
      <c r="Y303" s="3">
        <v>1.84</v>
      </c>
      <c r="Z303" s="3">
        <v>3.38</v>
      </c>
      <c r="AA303" s="3">
        <v>6.2191999999999998</v>
      </c>
      <c r="AB303" s="3">
        <v>7637909</v>
      </c>
      <c r="AC303" s="3" t="s">
        <v>1655</v>
      </c>
      <c r="AD303" s="6">
        <v>40024</v>
      </c>
      <c r="AE303" s="3" t="s">
        <v>760</v>
      </c>
      <c r="AF303" s="3" t="s">
        <v>761</v>
      </c>
      <c r="AG303" s="3" t="s">
        <v>762</v>
      </c>
      <c r="AH303" s="3" t="s">
        <v>768</v>
      </c>
      <c r="AI303" s="3">
        <v>4</v>
      </c>
      <c r="AJ303" s="3">
        <v>0</v>
      </c>
      <c r="AK303" s="3">
        <v>0</v>
      </c>
      <c r="AL303" s="3">
        <v>0</v>
      </c>
      <c r="AM303" s="3">
        <v>48</v>
      </c>
      <c r="AN303" s="3">
        <v>0</v>
      </c>
      <c r="AO303" s="3" t="s">
        <v>762</v>
      </c>
      <c r="AP303" s="3" t="s">
        <v>763</v>
      </c>
      <c r="AQ303" s="3" t="s">
        <v>769</v>
      </c>
      <c r="AR303" s="3" t="s">
        <v>1656</v>
      </c>
      <c r="AS303" s="3">
        <v>6.2</v>
      </c>
      <c r="AT303" s="3">
        <v>707.8</v>
      </c>
      <c r="AU303" s="3">
        <v>714</v>
      </c>
      <c r="AV303" s="3" t="s">
        <v>765</v>
      </c>
      <c r="AW303" s="3" t="s">
        <v>1657</v>
      </c>
      <c r="AX303" s="3">
        <v>5.8</v>
      </c>
      <c r="AY303" s="3">
        <v>704.2</v>
      </c>
      <c r="AZ303" s="3">
        <v>710</v>
      </c>
      <c r="BA303" s="3" t="s">
        <v>765</v>
      </c>
      <c r="BB303" s="3">
        <v>0</v>
      </c>
      <c r="BC303" s="3">
        <v>0</v>
      </c>
      <c r="BD303" s="7">
        <v>40779</v>
      </c>
      <c r="BE303" s="18">
        <f>(F303-AD303)/365.25</f>
        <v>10.676705452886145</v>
      </c>
      <c r="BF303" s="3" t="s">
        <v>767</v>
      </c>
      <c r="BG303" s="7">
        <v>43185</v>
      </c>
      <c r="BH303" s="3">
        <v>110.5084298842802</v>
      </c>
      <c r="BI303" t="str">
        <f>VLOOKUP($A303,'[1]SW_Pipes 1222_soil.shp'!$AE$2:$AR$1223,10,FALSE)</f>
        <v>113694</v>
      </c>
      <c r="BJ303" t="str">
        <f>VLOOKUP($A303,'[1]SW_Pipes 1222_soil.shp'!$AE$2:$AR$1223,11,FALSE)</f>
        <v>WkE</v>
      </c>
      <c r="BK303" t="str">
        <f>VLOOKUP($A303,'[1]SW_Pipes 1222_soil.shp'!$AE$2:$AR$1223,12,FALSE)</f>
        <v>Wilkes loam, 15 to 25 percent slopes</v>
      </c>
      <c r="BL303" t="str">
        <f>VLOOKUP($A303,'[1]SW_Pipes 1222_soil.shp'!$AE$2:$AR$1223,13,FALSE)</f>
        <v>D</v>
      </c>
      <c r="BM303">
        <f>VLOOKUP($A303,'[1]SW_Pipes 1222_soil.shp'!$AE$2:$AR$1223,14,FALSE)</f>
        <v>4</v>
      </c>
      <c r="BN303">
        <f>VLOOKUP(A303,[2]SW_Pipes1222_prec!$AE$2:$AO$1223, 11, FALSE)</f>
        <v>3.8420000000000001</v>
      </c>
    </row>
    <row r="304" spans="1:66" x14ac:dyDescent="0.25">
      <c r="A304" s="3">
        <v>74361</v>
      </c>
      <c r="B304" s="3">
        <v>13391</v>
      </c>
      <c r="C304" s="3" t="s">
        <v>266</v>
      </c>
      <c r="D304" s="3" t="s">
        <v>26</v>
      </c>
      <c r="E304" s="3" t="s">
        <v>29</v>
      </c>
      <c r="F304" s="6">
        <f>VLOOKUP(A304&amp;B304,'input_raw cmsws'!$C$2:$D$1602,2,FALSE)</f>
        <v>43923.666666666664</v>
      </c>
      <c r="G304" s="3">
        <v>4.5</v>
      </c>
      <c r="H304" s="3"/>
      <c r="I304" s="2">
        <v>0</v>
      </c>
      <c r="J304" s="3"/>
      <c r="K304" s="3" t="s">
        <v>22</v>
      </c>
      <c r="L304" s="3"/>
      <c r="M304" s="2">
        <f>VLOOKUP(L304,'scoring schema 2'!$E$18:$F$29,2,FALSE)</f>
        <v>0</v>
      </c>
      <c r="N304" s="3"/>
      <c r="O304" s="2">
        <f>VLOOKUP(N304,'scoring schema 2'!$E$8:$F$13,2, FALSE)</f>
        <v>2</v>
      </c>
      <c r="P304" s="3">
        <v>0</v>
      </c>
      <c r="Q304" s="3">
        <v>1.3</v>
      </c>
      <c r="R304" s="3">
        <v>1.4</v>
      </c>
      <c r="S304" s="3">
        <v>1.8199999999999998</v>
      </c>
      <c r="T304" s="3">
        <v>1</v>
      </c>
      <c r="U304" s="3">
        <v>0</v>
      </c>
      <c r="V304" s="3">
        <v>2.2000000000000002</v>
      </c>
      <c r="W304" s="3">
        <v>4.0999999999999996</v>
      </c>
      <c r="X304" s="3">
        <v>9.02</v>
      </c>
      <c r="Y304" s="3">
        <v>1.84</v>
      </c>
      <c r="Z304" s="3">
        <v>3.0199999999999996</v>
      </c>
      <c r="AA304" s="3">
        <v>5.5567999999999991</v>
      </c>
      <c r="AB304" s="3">
        <v>7656425</v>
      </c>
      <c r="AC304" s="3" t="s">
        <v>1538</v>
      </c>
      <c r="AD304" s="6">
        <v>40025</v>
      </c>
      <c r="AE304" s="3" t="s">
        <v>760</v>
      </c>
      <c r="AF304" s="3" t="s">
        <v>761</v>
      </c>
      <c r="AG304" s="3" t="s">
        <v>762</v>
      </c>
      <c r="AH304" s="3" t="s">
        <v>768</v>
      </c>
      <c r="AI304" s="3">
        <v>2</v>
      </c>
      <c r="AJ304" s="3">
        <v>0</v>
      </c>
      <c r="AK304" s="3">
        <v>0</v>
      </c>
      <c r="AL304" s="3">
        <v>0</v>
      </c>
      <c r="AM304" s="3">
        <v>24</v>
      </c>
      <c r="AN304" s="3">
        <v>0</v>
      </c>
      <c r="AO304" s="3" t="s">
        <v>762</v>
      </c>
      <c r="AP304" s="3" t="s">
        <v>763</v>
      </c>
      <c r="AQ304" s="3" t="s">
        <v>769</v>
      </c>
      <c r="AR304" s="3" t="s">
        <v>1539</v>
      </c>
      <c r="AS304" s="3">
        <v>6.2</v>
      </c>
      <c r="AT304" s="3">
        <v>636.79999999999995</v>
      </c>
      <c r="AU304" s="3">
        <v>643</v>
      </c>
      <c r="AV304" s="3" t="s">
        <v>765</v>
      </c>
      <c r="AW304" s="3" t="s">
        <v>1540</v>
      </c>
      <c r="AX304" s="3">
        <v>2.5</v>
      </c>
      <c r="AY304" s="3">
        <v>637.5</v>
      </c>
      <c r="AZ304" s="3">
        <v>640</v>
      </c>
      <c r="BA304" s="3" t="s">
        <v>765</v>
      </c>
      <c r="BB304" s="3">
        <v>-1.497534E-2</v>
      </c>
      <c r="BC304" s="3">
        <v>0</v>
      </c>
      <c r="BD304" s="7">
        <v>40757</v>
      </c>
      <c r="BE304" s="18">
        <f>(F304-AD304)/365.25</f>
        <v>10.673967602099012</v>
      </c>
      <c r="BF304" s="3" t="s">
        <v>767</v>
      </c>
      <c r="BG304" s="7">
        <v>43677</v>
      </c>
      <c r="BH304" s="3">
        <v>46.743509274239493</v>
      </c>
      <c r="BI304" t="str">
        <f>VLOOKUP($A304,'[1]SW_Pipes 1222_soil.shp'!$AE$2:$AR$1223,10,FALSE)</f>
        <v>113680</v>
      </c>
      <c r="BJ304" t="str">
        <f>VLOOKUP($A304,'[1]SW_Pipes 1222_soil.shp'!$AE$2:$AR$1223,11,FALSE)</f>
        <v>MeD</v>
      </c>
      <c r="BK304" t="str">
        <f>VLOOKUP($A304,'[1]SW_Pipes 1222_soil.shp'!$AE$2:$AR$1223,12,FALSE)</f>
        <v>Mecklenburg fine sandy loam, 8 to 15 percent slopes</v>
      </c>
      <c r="BL304" t="str">
        <f>VLOOKUP($A304,'[1]SW_Pipes 1222_soil.shp'!$AE$2:$AR$1223,13,FALSE)</f>
        <v>C</v>
      </c>
      <c r="BM304">
        <f>VLOOKUP($A304,'[1]SW_Pipes 1222_soil.shp'!$AE$2:$AR$1223,14,FALSE)</f>
        <v>2</v>
      </c>
      <c r="BN304">
        <f>VLOOKUP(A304,[2]SW_Pipes1222_prec!$AE$2:$AO$1223, 11, FALSE)</f>
        <v>3.7320000000000002</v>
      </c>
    </row>
    <row r="305" spans="1:66" x14ac:dyDescent="0.25">
      <c r="A305" s="3">
        <v>74362</v>
      </c>
      <c r="B305" s="3">
        <v>13391</v>
      </c>
      <c r="C305" s="3" t="s">
        <v>126</v>
      </c>
      <c r="D305" s="3" t="s">
        <v>26</v>
      </c>
      <c r="E305" s="3" t="s">
        <v>29</v>
      </c>
      <c r="F305" s="6">
        <f>VLOOKUP(A305&amp;B305,'input_raw cmsws'!$C$2:$D$1602,2,FALSE)</f>
        <v>43923.666666666664</v>
      </c>
      <c r="G305" s="3">
        <v>3.5</v>
      </c>
      <c r="H305" s="3"/>
      <c r="I305" s="2">
        <v>0</v>
      </c>
      <c r="J305" s="3"/>
      <c r="K305" s="3" t="s">
        <v>22</v>
      </c>
      <c r="L305" s="3"/>
      <c r="M305" s="2">
        <f>VLOOKUP(L305,'scoring schema 2'!$E$18:$F$29,2,FALSE)</f>
        <v>0</v>
      </c>
      <c r="N305" s="3"/>
      <c r="O305" s="2">
        <f>VLOOKUP(N305,'scoring schema 2'!$E$8:$F$13,2, FALSE)</f>
        <v>2</v>
      </c>
      <c r="P305" s="3">
        <v>0</v>
      </c>
      <c r="Q305" s="3">
        <v>1.3</v>
      </c>
      <c r="R305" s="3">
        <v>1.4</v>
      </c>
      <c r="S305" s="3">
        <v>1.8199999999999998</v>
      </c>
      <c r="T305" s="3">
        <v>1</v>
      </c>
      <c r="U305" s="3">
        <v>0</v>
      </c>
      <c r="V305" s="3">
        <v>1.4000000000000001</v>
      </c>
      <c r="W305" s="3">
        <v>2.3000000000000003</v>
      </c>
      <c r="X305" s="3">
        <v>3.2200000000000006</v>
      </c>
      <c r="Y305" s="3">
        <v>1.36</v>
      </c>
      <c r="Z305" s="3">
        <v>1.94</v>
      </c>
      <c r="AA305" s="3">
        <v>2.6384000000000003</v>
      </c>
      <c r="AB305" s="3">
        <v>7609234</v>
      </c>
      <c r="AC305" s="3" t="s">
        <v>1028</v>
      </c>
      <c r="AD305" s="6">
        <v>40026</v>
      </c>
      <c r="AE305" s="3" t="s">
        <v>760</v>
      </c>
      <c r="AF305" s="3" t="s">
        <v>761</v>
      </c>
      <c r="AG305" s="3" t="s">
        <v>762</v>
      </c>
      <c r="AH305" s="3" t="s">
        <v>768</v>
      </c>
      <c r="AI305" s="3">
        <v>1.25</v>
      </c>
      <c r="AJ305" s="3">
        <v>0</v>
      </c>
      <c r="AK305" s="3">
        <v>0</v>
      </c>
      <c r="AL305" s="3">
        <v>0</v>
      </c>
      <c r="AM305" s="3">
        <v>15</v>
      </c>
      <c r="AN305" s="3">
        <v>0</v>
      </c>
      <c r="AO305" s="3" t="s">
        <v>762</v>
      </c>
      <c r="AP305" s="3" t="s">
        <v>763</v>
      </c>
      <c r="AQ305" s="3" t="s">
        <v>769</v>
      </c>
      <c r="AR305" s="3" t="s">
        <v>1029</v>
      </c>
      <c r="AS305" s="3">
        <v>3.7</v>
      </c>
      <c r="AT305" s="3">
        <v>647.29999999999995</v>
      </c>
      <c r="AU305" s="3">
        <v>651</v>
      </c>
      <c r="AV305" s="3" t="s">
        <v>765</v>
      </c>
      <c r="AW305" s="3" t="s">
        <v>1030</v>
      </c>
      <c r="AX305" s="3">
        <v>4.4000000000000004</v>
      </c>
      <c r="AY305" s="3">
        <v>646.6</v>
      </c>
      <c r="AZ305" s="3">
        <v>651</v>
      </c>
      <c r="BA305" s="3" t="s">
        <v>765</v>
      </c>
      <c r="BB305" s="3">
        <v>4.4345959999999997E-2</v>
      </c>
      <c r="BC305" s="3">
        <v>0</v>
      </c>
      <c r="BD305" s="7">
        <v>40767</v>
      </c>
      <c r="BE305" s="18">
        <f>(F305-AD305)/365.25</f>
        <v>10.671229751311881</v>
      </c>
      <c r="BF305" s="3" t="s">
        <v>767</v>
      </c>
      <c r="BG305" s="7">
        <v>43677</v>
      </c>
      <c r="BH305" s="3">
        <v>15.78497890822673</v>
      </c>
      <c r="BI305" t="str">
        <f>VLOOKUP($A305,'[1]SW_Pipes 1222_soil.shp'!$AE$2:$AR$1223,10,FALSE)</f>
        <v>113680</v>
      </c>
      <c r="BJ305" t="str">
        <f>VLOOKUP($A305,'[1]SW_Pipes 1222_soil.shp'!$AE$2:$AR$1223,11,FALSE)</f>
        <v>MeD</v>
      </c>
      <c r="BK305" t="str">
        <f>VLOOKUP($A305,'[1]SW_Pipes 1222_soil.shp'!$AE$2:$AR$1223,12,FALSE)</f>
        <v>Mecklenburg fine sandy loam, 8 to 15 percent slopes</v>
      </c>
      <c r="BL305" t="str">
        <f>VLOOKUP($A305,'[1]SW_Pipes 1222_soil.shp'!$AE$2:$AR$1223,13,FALSE)</f>
        <v>C</v>
      </c>
      <c r="BM305">
        <f>VLOOKUP($A305,'[1]SW_Pipes 1222_soil.shp'!$AE$2:$AR$1223,14,FALSE)</f>
        <v>2</v>
      </c>
      <c r="BN305">
        <f>VLOOKUP(A305,[2]SW_Pipes1222_prec!$AE$2:$AO$1223, 11, FALSE)</f>
        <v>3.7320000000000002</v>
      </c>
    </row>
    <row r="306" spans="1:66" x14ac:dyDescent="0.25">
      <c r="A306" s="2">
        <v>74373</v>
      </c>
      <c r="B306" s="2">
        <v>10987</v>
      </c>
      <c r="C306" s="2" t="s">
        <v>581</v>
      </c>
      <c r="D306" s="2" t="s">
        <v>26</v>
      </c>
      <c r="E306" s="2" t="s">
        <v>29</v>
      </c>
      <c r="F306" s="6">
        <f>VLOOKUP(A306&amp;B306,'input_raw cmsws'!$C$2:$D$1602,2,FALSE)</f>
        <v>43665.708333333336</v>
      </c>
      <c r="G306" s="2">
        <v>8</v>
      </c>
      <c r="H306" s="2" t="s">
        <v>23</v>
      </c>
      <c r="I306" s="2">
        <f>VLOOKUP(H306,'scoring schema'!$D$4:$E$9,2,FALSE)</f>
        <v>0</v>
      </c>
      <c r="J306" s="2" t="s">
        <v>22</v>
      </c>
      <c r="K306" s="2" t="s">
        <v>22</v>
      </c>
      <c r="L306" s="2" t="s">
        <v>24</v>
      </c>
      <c r="M306" s="2">
        <f>VLOOKUP(L306,'scoring schema 2'!$E$18:$F$29,2,FALSE)</f>
        <v>0</v>
      </c>
      <c r="N306" s="2"/>
      <c r="O306" s="2">
        <f>VLOOKUP(N306,'scoring schema 2'!$E$8:$F$13,2, FALSE)</f>
        <v>2</v>
      </c>
      <c r="P306" s="2">
        <v>0</v>
      </c>
      <c r="Q306" s="2">
        <v>1.3</v>
      </c>
      <c r="R306" s="2">
        <v>2</v>
      </c>
      <c r="S306" s="2">
        <v>2.6</v>
      </c>
      <c r="T306" s="2">
        <v>1</v>
      </c>
      <c r="U306" s="2">
        <v>10</v>
      </c>
      <c r="V306" s="2">
        <v>4.5999999999999996</v>
      </c>
      <c r="W306" s="2">
        <v>6.2</v>
      </c>
      <c r="X306" s="2">
        <v>28.52</v>
      </c>
      <c r="Y306" s="2">
        <v>3.28</v>
      </c>
      <c r="Z306" s="2">
        <v>4.5199999999999996</v>
      </c>
      <c r="AA306" s="2">
        <v>14.825599999999998</v>
      </c>
      <c r="AB306" s="2">
        <v>7651247</v>
      </c>
      <c r="AC306" s="2" t="s">
        <v>2915</v>
      </c>
      <c r="AD306" s="6">
        <v>40027</v>
      </c>
      <c r="AE306" s="2" t="s">
        <v>760</v>
      </c>
      <c r="AF306" s="2" t="s">
        <v>761</v>
      </c>
      <c r="AG306" s="2" t="s">
        <v>762</v>
      </c>
      <c r="AH306" s="2" t="s">
        <v>768</v>
      </c>
      <c r="AI306" s="2">
        <v>3</v>
      </c>
      <c r="AJ306" s="2">
        <v>0</v>
      </c>
      <c r="AK306" s="2">
        <v>0</v>
      </c>
      <c r="AL306" s="2">
        <v>0</v>
      </c>
      <c r="AM306" s="2">
        <v>36</v>
      </c>
      <c r="AN306" s="2">
        <v>0</v>
      </c>
      <c r="AO306" s="2" t="s">
        <v>762</v>
      </c>
      <c r="AP306" s="2" t="s">
        <v>763</v>
      </c>
      <c r="AQ306" s="2" t="s">
        <v>769</v>
      </c>
      <c r="AR306" s="2" t="s">
        <v>2916</v>
      </c>
      <c r="AS306" s="2">
        <v>9.5</v>
      </c>
      <c r="AT306" s="2">
        <v>736.5</v>
      </c>
      <c r="AU306" s="2">
        <v>746</v>
      </c>
      <c r="AV306" s="2" t="s">
        <v>765</v>
      </c>
      <c r="AW306" s="2" t="s">
        <v>2917</v>
      </c>
      <c r="AX306" s="2">
        <v>12</v>
      </c>
      <c r="AY306" s="2">
        <v>735</v>
      </c>
      <c r="AZ306" s="2">
        <v>747</v>
      </c>
      <c r="BA306" s="2" t="s">
        <v>765</v>
      </c>
      <c r="BB306" s="2">
        <v>1.7491199999999998E-2</v>
      </c>
      <c r="BC306" s="2">
        <v>0</v>
      </c>
      <c r="BD306" s="6">
        <v>40800</v>
      </c>
      <c r="BE306" s="18">
        <f>(F306-AD306)/365.25</f>
        <v>9.9622404745608097</v>
      </c>
      <c r="BF306" s="2" t="s">
        <v>767</v>
      </c>
      <c r="BG306" s="6">
        <v>44243</v>
      </c>
      <c r="BH306" s="2">
        <v>85.75739915385698</v>
      </c>
      <c r="BI306" t="str">
        <f>VLOOKUP($A306,'[1]SW_Pipes 1222_soil.shp'!$AE$2:$AR$1223,10,FALSE)</f>
        <v>113681</v>
      </c>
      <c r="BJ306" t="str">
        <f>VLOOKUP($A306,'[1]SW_Pipes 1222_soil.shp'!$AE$2:$AR$1223,11,FALSE)</f>
        <v>MkB</v>
      </c>
      <c r="BK306" t="str">
        <f>VLOOKUP($A306,'[1]SW_Pipes 1222_soil.shp'!$AE$2:$AR$1223,12,FALSE)</f>
        <v>Mecklenburg-Urban land complex, 2 to 8 percent slopes</v>
      </c>
      <c r="BL306" t="str">
        <f>VLOOKUP($A306,'[1]SW_Pipes 1222_soil.shp'!$AE$2:$AR$1223,13,FALSE)</f>
        <v>C</v>
      </c>
      <c r="BM306">
        <f>VLOOKUP($A306,'[1]SW_Pipes 1222_soil.shp'!$AE$2:$AR$1223,14,FALSE)</f>
        <v>2</v>
      </c>
      <c r="BN306">
        <f>VLOOKUP(A306,[2]SW_Pipes1222_prec!$AE$2:$AO$1223, 11, FALSE)</f>
        <v>3.798</v>
      </c>
    </row>
    <row r="307" spans="1:66" x14ac:dyDescent="0.25">
      <c r="A307" s="3">
        <v>74455</v>
      </c>
      <c r="B307" s="3">
        <v>7325</v>
      </c>
      <c r="C307" s="3" t="s">
        <v>146</v>
      </c>
      <c r="D307" s="3" t="s">
        <v>21</v>
      </c>
      <c r="E307" s="3" t="s">
        <v>29</v>
      </c>
      <c r="F307" s="6">
        <f>VLOOKUP(A307&amp;B307,'input_raw cmsws'!$C$2:$D$1602,2,FALSE)</f>
        <v>43943.666666666664</v>
      </c>
      <c r="G307" s="3">
        <v>4</v>
      </c>
      <c r="H307" s="3" t="s">
        <v>32</v>
      </c>
      <c r="I307" s="2">
        <f>VLOOKUP(H307,'scoring schema'!$D$4:$E$9,2,FALSE)</f>
        <v>10</v>
      </c>
      <c r="J307" s="3" t="s">
        <v>22</v>
      </c>
      <c r="K307" s="3" t="s">
        <v>22</v>
      </c>
      <c r="L307" s="3"/>
      <c r="M307" s="2">
        <f>VLOOKUP(L307,'scoring schema 2'!$E$18:$F$29,2,FALSE)</f>
        <v>0</v>
      </c>
      <c r="N307" s="3"/>
      <c r="O307" s="2">
        <f>VLOOKUP(N307,'scoring schema 2'!$E$8:$F$13,2, FALSE)</f>
        <v>2</v>
      </c>
      <c r="P307" s="3">
        <v>5</v>
      </c>
      <c r="Q307" s="3">
        <v>4.8</v>
      </c>
      <c r="R307" s="3">
        <v>1.55</v>
      </c>
      <c r="S307" s="3">
        <v>7.4399999999999995</v>
      </c>
      <c r="T307" s="3">
        <v>1</v>
      </c>
      <c r="U307" s="3">
        <v>0</v>
      </c>
      <c r="V307" s="3">
        <v>1.4000000000000001</v>
      </c>
      <c r="W307" s="3">
        <v>0.8</v>
      </c>
      <c r="X307" s="3">
        <v>1.1200000000000001</v>
      </c>
      <c r="Y307" s="3">
        <v>2.76</v>
      </c>
      <c r="Z307" s="3">
        <v>1.1000000000000001</v>
      </c>
      <c r="AA307" s="3">
        <v>3.036</v>
      </c>
      <c r="AB307" s="3">
        <v>7598273</v>
      </c>
      <c r="AC307" s="3" t="s">
        <v>1081</v>
      </c>
      <c r="AD307" s="6">
        <v>40028</v>
      </c>
      <c r="AE307" s="3" t="s">
        <v>760</v>
      </c>
      <c r="AF307" s="3" t="s">
        <v>761</v>
      </c>
      <c r="AG307" s="3" t="s">
        <v>762</v>
      </c>
      <c r="AH307" s="3" t="s">
        <v>768</v>
      </c>
      <c r="AI307" s="3">
        <v>1.25</v>
      </c>
      <c r="AJ307" s="3">
        <v>0</v>
      </c>
      <c r="AK307" s="3">
        <v>0</v>
      </c>
      <c r="AL307" s="3">
        <v>0</v>
      </c>
      <c r="AM307" s="3">
        <v>15</v>
      </c>
      <c r="AN307" s="3">
        <v>0</v>
      </c>
      <c r="AO307" s="3" t="s">
        <v>762</v>
      </c>
      <c r="AP307" s="3" t="s">
        <v>763</v>
      </c>
      <c r="AQ307" s="3" t="s">
        <v>769</v>
      </c>
      <c r="AR307" s="3" t="s">
        <v>1082</v>
      </c>
      <c r="AS307" s="3">
        <v>4</v>
      </c>
      <c r="AT307" s="3">
        <v>660</v>
      </c>
      <c r="AU307" s="3">
        <v>664</v>
      </c>
      <c r="AV307" s="3" t="s">
        <v>765</v>
      </c>
      <c r="AW307" s="3" t="s">
        <v>1083</v>
      </c>
      <c r="AX307" s="3">
        <v>0.4</v>
      </c>
      <c r="AY307" s="3">
        <v>648.6</v>
      </c>
      <c r="AZ307" s="3">
        <v>649</v>
      </c>
      <c r="BA307" s="3" t="s">
        <v>765</v>
      </c>
      <c r="BB307" s="3">
        <v>6.0501140000000002E-2</v>
      </c>
      <c r="BC307" s="3">
        <v>0</v>
      </c>
      <c r="BD307" s="7">
        <v>30494</v>
      </c>
      <c r="BE307" s="18">
        <f>(F307-BD307)/365.25</f>
        <v>36.823180469997709</v>
      </c>
      <c r="BF307" s="3" t="s">
        <v>767</v>
      </c>
      <c r="BG307" s="7">
        <v>44243</v>
      </c>
      <c r="BH307" s="3">
        <v>188.42620417645409</v>
      </c>
      <c r="BI307" t="str">
        <f>VLOOKUP($A307,'[1]SW_Pipes 1222_soil.shp'!$AE$2:$AR$1223,10,FALSE)</f>
        <v>113659</v>
      </c>
      <c r="BJ307" t="str">
        <f>VLOOKUP($A307,'[1]SW_Pipes 1222_soil.shp'!$AE$2:$AR$1223,11,FALSE)</f>
        <v>CeD2</v>
      </c>
      <c r="BK307" t="str">
        <f>VLOOKUP($A307,'[1]SW_Pipes 1222_soil.shp'!$AE$2:$AR$1223,12,FALSE)</f>
        <v>Cecil sandy clay loam, 8 to 15 percent slopes, eroded</v>
      </c>
      <c r="BL307" t="str">
        <f>VLOOKUP($A307,'[1]SW_Pipes 1222_soil.shp'!$AE$2:$AR$1223,13,FALSE)</f>
        <v>B</v>
      </c>
      <c r="BM307">
        <f>VLOOKUP($A307,'[1]SW_Pipes 1222_soil.shp'!$AE$2:$AR$1223,14,FALSE)</f>
        <v>1</v>
      </c>
      <c r="BN307">
        <f>VLOOKUP(A307,[2]SW_Pipes1222_prec!$AE$2:$AO$1223, 11, FALSE)</f>
        <v>3.7869999999999999</v>
      </c>
    </row>
    <row r="308" spans="1:66" x14ac:dyDescent="0.25">
      <c r="A308" s="3">
        <v>74636</v>
      </c>
      <c r="B308" s="3">
        <v>19972</v>
      </c>
      <c r="C308" s="3" t="s">
        <v>364</v>
      </c>
      <c r="D308" s="3" t="s">
        <v>26</v>
      </c>
      <c r="E308" s="3" t="s">
        <v>29</v>
      </c>
      <c r="F308" s="6">
        <f>VLOOKUP(A308&amp;B308,'input_raw cmsws'!$C$2:$D$1602,2,FALSE)</f>
        <v>44111.666666666664</v>
      </c>
      <c r="G308" s="3">
        <v>0</v>
      </c>
      <c r="H308" s="3" t="s">
        <v>23</v>
      </c>
      <c r="I308" s="2">
        <f>VLOOKUP(H308,'scoring schema'!$D$4:$E$9,2,FALSE)</f>
        <v>0</v>
      </c>
      <c r="J308" s="3" t="s">
        <v>22</v>
      </c>
      <c r="K308" s="3" t="s">
        <v>22</v>
      </c>
      <c r="L308" s="3" t="s">
        <v>24</v>
      </c>
      <c r="M308" s="2">
        <f>VLOOKUP(L308,'scoring schema 2'!$E$18:$F$29,2,FALSE)</f>
        <v>0</v>
      </c>
      <c r="N308" s="3" t="s">
        <v>35</v>
      </c>
      <c r="O308" s="2">
        <f>VLOOKUP(N308,'scoring schema 2'!$E$8:$F$13,2, FALSE)</f>
        <v>2</v>
      </c>
      <c r="P308" s="3">
        <v>0</v>
      </c>
      <c r="Q308" s="3">
        <v>1.3</v>
      </c>
      <c r="R308" s="3">
        <v>1.4</v>
      </c>
      <c r="S308" s="3">
        <v>1.8199999999999998</v>
      </c>
      <c r="T308" s="3">
        <v>1</v>
      </c>
      <c r="U308" s="3">
        <v>0</v>
      </c>
      <c r="V308" s="3">
        <v>7.0000000000000009</v>
      </c>
      <c r="W308" s="3">
        <v>2.3000000000000003</v>
      </c>
      <c r="X308" s="3">
        <v>16.100000000000005</v>
      </c>
      <c r="Y308" s="3">
        <v>4.7200000000000006</v>
      </c>
      <c r="Z308" s="3">
        <v>1.94</v>
      </c>
      <c r="AA308" s="3">
        <v>9.1568000000000005</v>
      </c>
      <c r="AB308" s="3">
        <v>7631292</v>
      </c>
      <c r="AC308" s="3" t="s">
        <v>2211</v>
      </c>
      <c r="AD308" s="6">
        <v>40029</v>
      </c>
      <c r="AE308" s="3" t="s">
        <v>760</v>
      </c>
      <c r="AF308" s="3" t="s">
        <v>761</v>
      </c>
      <c r="AG308" s="3" t="s">
        <v>762</v>
      </c>
      <c r="AH308" s="3" t="s">
        <v>768</v>
      </c>
      <c r="AI308" s="3">
        <v>1.25</v>
      </c>
      <c r="AJ308" s="3">
        <v>0</v>
      </c>
      <c r="AK308" s="3">
        <v>0</v>
      </c>
      <c r="AL308" s="3">
        <v>0</v>
      </c>
      <c r="AM308" s="3">
        <v>15</v>
      </c>
      <c r="AN308" s="3">
        <v>0</v>
      </c>
      <c r="AO308" s="3" t="s">
        <v>762</v>
      </c>
      <c r="AP308" s="3" t="s">
        <v>763</v>
      </c>
      <c r="AQ308" s="3" t="s">
        <v>769</v>
      </c>
      <c r="AR308" s="3" t="s">
        <v>2212</v>
      </c>
      <c r="AS308" s="3">
        <v>7.4</v>
      </c>
      <c r="AT308" s="3">
        <v>781.42</v>
      </c>
      <c r="AU308" s="3">
        <v>788.82</v>
      </c>
      <c r="AV308" s="3" t="s">
        <v>765</v>
      </c>
      <c r="AW308" s="3" t="s">
        <v>2213</v>
      </c>
      <c r="AX308" s="3">
        <v>6.7999999899999999</v>
      </c>
      <c r="AY308" s="3">
        <v>780.7</v>
      </c>
      <c r="AZ308" s="3">
        <v>787.5</v>
      </c>
      <c r="BA308" s="3" t="s">
        <v>765</v>
      </c>
      <c r="BB308" s="3">
        <v>0</v>
      </c>
      <c r="BC308" s="3">
        <v>0</v>
      </c>
      <c r="BD308" s="7">
        <v>38461</v>
      </c>
      <c r="BE308" s="18">
        <f>(F308-BD308)/365.25</f>
        <v>15.470682181154453</v>
      </c>
      <c r="BF308" s="3" t="s">
        <v>767</v>
      </c>
      <c r="BG308" s="7">
        <v>43185</v>
      </c>
      <c r="BH308" s="3">
        <v>109.94526984663069</v>
      </c>
      <c r="BI308" t="str">
        <f>VLOOKUP($A308,'[1]SW_Pipes 1222_soil.shp'!$AE$2:$AR$1223,10,FALSE)</f>
        <v>113673</v>
      </c>
      <c r="BJ308" t="str">
        <f>VLOOKUP($A308,'[1]SW_Pipes 1222_soil.shp'!$AE$2:$AR$1223,11,FALSE)</f>
        <v>IrA</v>
      </c>
      <c r="BK308" t="str">
        <f>VLOOKUP($A308,'[1]SW_Pipes 1222_soil.shp'!$AE$2:$AR$1223,12,FALSE)</f>
        <v>Iredell fine sandy loam, 0 to 1 percent slopes</v>
      </c>
      <c r="BL308" t="str">
        <f>VLOOKUP($A308,'[1]SW_Pipes 1222_soil.shp'!$AE$2:$AR$1223,13,FALSE)</f>
        <v>C/D</v>
      </c>
      <c r="BM308">
        <f>VLOOKUP($A308,'[1]SW_Pipes 1222_soil.shp'!$AE$2:$AR$1223,14,FALSE)</f>
        <v>3</v>
      </c>
      <c r="BN308">
        <f>VLOOKUP(A308,[2]SW_Pipes1222_prec!$AE$2:$AO$1223, 11, FALSE)</f>
        <v>3.6640000000000001</v>
      </c>
    </row>
    <row r="309" spans="1:66" x14ac:dyDescent="0.25">
      <c r="A309" s="2">
        <v>74776</v>
      </c>
      <c r="B309" s="2">
        <v>11205</v>
      </c>
      <c r="C309" s="2" t="s">
        <v>409</v>
      </c>
      <c r="D309" s="2" t="s">
        <v>26</v>
      </c>
      <c r="E309" s="2" t="s">
        <v>29</v>
      </c>
      <c r="F309" s="6">
        <f>VLOOKUP(A309&amp;B309,'input_raw cmsws'!$C$2:$D$1602,2,FALSE)</f>
        <v>44028.666666666664</v>
      </c>
      <c r="G309" s="2">
        <v>10</v>
      </c>
      <c r="H309" s="2" t="s">
        <v>28</v>
      </c>
      <c r="I309" s="2">
        <f>VLOOKUP(H309,'scoring schema'!$D$4:$E$9,2,FALSE)</f>
        <v>5</v>
      </c>
      <c r="J309" s="2" t="s">
        <v>22</v>
      </c>
      <c r="K309" s="2" t="s">
        <v>22</v>
      </c>
      <c r="L309" s="2" t="s">
        <v>37</v>
      </c>
      <c r="M309" s="2">
        <f>VLOOKUP(L309,'scoring schema 2'!$E$18:$F$29,2,FALSE)</f>
        <v>8</v>
      </c>
      <c r="N309" s="2"/>
      <c r="O309" s="2">
        <f>VLOOKUP(N309,'scoring schema 2'!$E$8:$F$13,2, FALSE)</f>
        <v>2</v>
      </c>
      <c r="P309" s="2">
        <v>5</v>
      </c>
      <c r="Q309" s="2">
        <v>3.05</v>
      </c>
      <c r="R309" s="2">
        <v>6.75</v>
      </c>
      <c r="S309" s="2">
        <v>20.587499999999999</v>
      </c>
      <c r="T309" s="2">
        <v>1</v>
      </c>
      <c r="U309" s="2">
        <v>0</v>
      </c>
      <c r="V309" s="2">
        <v>1.4000000000000001</v>
      </c>
      <c r="W309" s="2">
        <v>2.4000000000000004</v>
      </c>
      <c r="X309" s="2">
        <v>3.3600000000000008</v>
      </c>
      <c r="Y309" s="2">
        <v>2.06</v>
      </c>
      <c r="Z309" s="2">
        <v>4.1400000000000006</v>
      </c>
      <c r="AA309" s="2">
        <v>8.5284000000000013</v>
      </c>
      <c r="AB309" s="2">
        <v>7555789</v>
      </c>
      <c r="AC309" s="2" t="s">
        <v>2128</v>
      </c>
      <c r="AD309" s="6">
        <v>40030</v>
      </c>
      <c r="AE309" s="2" t="s">
        <v>760</v>
      </c>
      <c r="AF309" s="2" t="s">
        <v>761</v>
      </c>
      <c r="AG309" s="2" t="s">
        <v>762</v>
      </c>
      <c r="AH309" s="2" t="s">
        <v>768</v>
      </c>
      <c r="AI309" s="2">
        <v>1.25</v>
      </c>
      <c r="AJ309" s="2">
        <v>0</v>
      </c>
      <c r="AK309" s="2">
        <v>0</v>
      </c>
      <c r="AL309" s="2">
        <v>0</v>
      </c>
      <c r="AM309" s="2">
        <v>15</v>
      </c>
      <c r="AN309" s="2">
        <v>0</v>
      </c>
      <c r="AO309" s="2" t="s">
        <v>762</v>
      </c>
      <c r="AP309" s="2" t="s">
        <v>763</v>
      </c>
      <c r="AQ309" s="2" t="s">
        <v>769</v>
      </c>
      <c r="AR309" s="2" t="s">
        <v>2129</v>
      </c>
      <c r="AS309" s="2">
        <v>5.0999999999999996</v>
      </c>
      <c r="AT309" s="2">
        <v>701.9</v>
      </c>
      <c r="AU309" s="2">
        <v>707</v>
      </c>
      <c r="AV309" s="2" t="s">
        <v>765</v>
      </c>
      <c r="AW309" s="2" t="s">
        <v>2130</v>
      </c>
      <c r="AX309" s="2">
        <v>5.0999999999999996</v>
      </c>
      <c r="AY309" s="2">
        <v>701.9</v>
      </c>
      <c r="AZ309" s="2">
        <v>707</v>
      </c>
      <c r="BA309" s="2" t="s">
        <v>765</v>
      </c>
      <c r="BB309" s="2">
        <v>0</v>
      </c>
      <c r="BC309" s="2">
        <v>0</v>
      </c>
      <c r="BD309" s="6">
        <v>40544</v>
      </c>
      <c r="BE309" s="18">
        <f>(F309-AD309)/365.25</f>
        <v>10.947752680812222</v>
      </c>
      <c r="BF309" s="2" t="s">
        <v>767</v>
      </c>
      <c r="BG309" s="6">
        <v>43258</v>
      </c>
      <c r="BH309" s="2">
        <v>25.308008843063192</v>
      </c>
      <c r="BI309" t="str">
        <f>VLOOKUP($A309,'[1]SW_Pipes 1222_soil.shp'!$AE$2:$AR$1223,10,FALSE)</f>
        <v>113688</v>
      </c>
      <c r="BJ309" t="str">
        <f>VLOOKUP($A309,'[1]SW_Pipes 1222_soil.shp'!$AE$2:$AR$1223,11,FALSE)</f>
        <v>Ur</v>
      </c>
      <c r="BK309" t="str">
        <f>VLOOKUP($A309,'[1]SW_Pipes 1222_soil.shp'!$AE$2:$AR$1223,12,FALSE)</f>
        <v>Urban land</v>
      </c>
      <c r="BL309" t="str">
        <f>VLOOKUP($A309,'[1]SW_Pipes 1222_soil.shp'!$AE$2:$AR$1223,13,FALSE)</f>
        <v>N/A</v>
      </c>
      <c r="BM309">
        <f>VLOOKUP($A309,'[1]SW_Pipes 1222_soil.shp'!$AE$2:$AR$1223,14,FALSE)</f>
        <v>4</v>
      </c>
      <c r="BN309">
        <f>VLOOKUP(A309,[2]SW_Pipes1222_prec!$AE$2:$AO$1223, 11, FALSE)</f>
        <v>3.8029999999999999</v>
      </c>
    </row>
    <row r="310" spans="1:66" x14ac:dyDescent="0.25">
      <c r="A310" s="2">
        <v>74830</v>
      </c>
      <c r="B310" s="2">
        <v>7348</v>
      </c>
      <c r="C310" s="2" t="s">
        <v>147</v>
      </c>
      <c r="D310" s="2" t="s">
        <v>21</v>
      </c>
      <c r="E310" s="2" t="s">
        <v>29</v>
      </c>
      <c r="F310" s="6">
        <f>VLOOKUP(A310&amp;B310,'input_raw cmsws'!$C$2:$D$1602,2,FALSE)</f>
        <v>43941.666666666664</v>
      </c>
      <c r="G310" s="2">
        <v>3.5</v>
      </c>
      <c r="H310" s="2" t="s">
        <v>32</v>
      </c>
      <c r="I310" s="2">
        <f>VLOOKUP(H310,'scoring schema'!$D$4:$E$9,2,FALSE)</f>
        <v>10</v>
      </c>
      <c r="J310" s="2" t="s">
        <v>22</v>
      </c>
      <c r="K310" s="2" t="s">
        <v>22</v>
      </c>
      <c r="L310" s="2"/>
      <c r="M310" s="2">
        <f>VLOOKUP(L310,'scoring schema 2'!$E$18:$F$29,2,FALSE)</f>
        <v>0</v>
      </c>
      <c r="N310" s="2"/>
      <c r="O310" s="2">
        <f>VLOOKUP(N310,'scoring schema 2'!$E$8:$F$13,2, FALSE)</f>
        <v>2</v>
      </c>
      <c r="P310" s="2">
        <v>5</v>
      </c>
      <c r="Q310" s="2">
        <v>4.8</v>
      </c>
      <c r="R310" s="2">
        <v>1.55</v>
      </c>
      <c r="S310" s="2">
        <v>7.4399999999999995</v>
      </c>
      <c r="T310" s="2">
        <v>1</v>
      </c>
      <c r="U310" s="2">
        <v>0</v>
      </c>
      <c r="V310" s="2">
        <v>1.4000000000000001</v>
      </c>
      <c r="W310" s="2">
        <v>0.8</v>
      </c>
      <c r="X310" s="2">
        <v>1.1200000000000001</v>
      </c>
      <c r="Y310" s="2">
        <v>2.76</v>
      </c>
      <c r="Z310" s="2">
        <v>1.1000000000000001</v>
      </c>
      <c r="AA310" s="2">
        <v>3.036</v>
      </c>
      <c r="AB310" s="2">
        <v>7691194</v>
      </c>
      <c r="AC310" s="2" t="s">
        <v>1084</v>
      </c>
      <c r="AD310" s="6">
        <v>40031</v>
      </c>
      <c r="AE310" s="2" t="s">
        <v>760</v>
      </c>
      <c r="AF310" s="2" t="s">
        <v>761</v>
      </c>
      <c r="AG310" s="2" t="s">
        <v>762</v>
      </c>
      <c r="AH310" s="2" t="s">
        <v>768</v>
      </c>
      <c r="AI310" s="2">
        <v>1.25</v>
      </c>
      <c r="AJ310" s="2">
        <v>0</v>
      </c>
      <c r="AK310" s="2">
        <v>0</v>
      </c>
      <c r="AL310" s="2">
        <v>0</v>
      </c>
      <c r="AM310" s="2">
        <v>15</v>
      </c>
      <c r="AN310" s="2">
        <v>0</v>
      </c>
      <c r="AO310" s="2" t="s">
        <v>762</v>
      </c>
      <c r="AP310" s="2" t="s">
        <v>763</v>
      </c>
      <c r="AQ310" s="2" t="s">
        <v>769</v>
      </c>
      <c r="AR310" s="2" t="s">
        <v>1085</v>
      </c>
      <c r="AS310" s="2">
        <v>2.9</v>
      </c>
      <c r="AT310" s="2">
        <v>657.1</v>
      </c>
      <c r="AU310" s="2">
        <v>660</v>
      </c>
      <c r="AV310" s="2" t="s">
        <v>765</v>
      </c>
      <c r="AW310" s="2" t="s">
        <v>1086</v>
      </c>
      <c r="AX310" s="2">
        <v>1.8</v>
      </c>
      <c r="AY310" s="2">
        <v>651.20000000000005</v>
      </c>
      <c r="AZ310" s="2">
        <v>653</v>
      </c>
      <c r="BA310" s="2" t="s">
        <v>765</v>
      </c>
      <c r="BB310" s="2">
        <v>3.842284E-2</v>
      </c>
      <c r="BC310" s="2">
        <v>0</v>
      </c>
      <c r="BD310" s="6">
        <v>30690</v>
      </c>
      <c r="BE310" s="18">
        <f t="shared" ref="BE310:BE319" si="15">(F310-BD310)/365.25</f>
        <v>36.281086014145558</v>
      </c>
      <c r="BF310" s="2" t="s">
        <v>767</v>
      </c>
      <c r="BG310" s="6">
        <v>44243</v>
      </c>
      <c r="BH310" s="2">
        <v>153.5544969625596</v>
      </c>
      <c r="BI310" t="str">
        <f>VLOOKUP($A310,'[1]SW_Pipes 1222_soil.shp'!$AE$2:$AR$1223,10,FALSE)</f>
        <v>113658</v>
      </c>
      <c r="BJ310" t="str">
        <f>VLOOKUP($A310,'[1]SW_Pipes 1222_soil.shp'!$AE$2:$AR$1223,11,FALSE)</f>
        <v>CeB2</v>
      </c>
      <c r="BK310" t="str">
        <f>VLOOKUP($A310,'[1]SW_Pipes 1222_soil.shp'!$AE$2:$AR$1223,12,FALSE)</f>
        <v>Cecil sandy clay loam, 2 to 8 percent slopes, eroded</v>
      </c>
      <c r="BL310" t="str">
        <f>VLOOKUP($A310,'[1]SW_Pipes 1222_soil.shp'!$AE$2:$AR$1223,13,FALSE)</f>
        <v>B</v>
      </c>
      <c r="BM310">
        <f>VLOOKUP($A310,'[1]SW_Pipes 1222_soil.shp'!$AE$2:$AR$1223,14,FALSE)</f>
        <v>1</v>
      </c>
      <c r="BN310">
        <f>VLOOKUP(A310,[2]SW_Pipes1222_prec!$AE$2:$AO$1223, 11, FALSE)</f>
        <v>3.7869999999999999</v>
      </c>
    </row>
    <row r="311" spans="1:66" x14ac:dyDescent="0.25">
      <c r="A311" s="3">
        <v>74996</v>
      </c>
      <c r="B311" s="3">
        <v>10886</v>
      </c>
      <c r="C311" s="3" t="s">
        <v>161</v>
      </c>
      <c r="D311" s="3" t="s">
        <v>26</v>
      </c>
      <c r="E311" s="3" t="s">
        <v>29</v>
      </c>
      <c r="F311" s="6">
        <f>VLOOKUP(A311&amp;B311,'input_raw cmsws'!$C$2:$D$1602,2,FALSE)</f>
        <v>43608.666666666664</v>
      </c>
      <c r="G311" s="3">
        <v>5</v>
      </c>
      <c r="H311" s="3" t="s">
        <v>23</v>
      </c>
      <c r="I311" s="2">
        <f>VLOOKUP(H311,'scoring schema'!$D$4:$E$9,2,FALSE)</f>
        <v>0</v>
      </c>
      <c r="J311" s="3" t="s">
        <v>22</v>
      </c>
      <c r="K311" s="3" t="s">
        <v>22</v>
      </c>
      <c r="L311" s="3" t="s">
        <v>145</v>
      </c>
      <c r="M311" s="2">
        <f>VLOOKUP(L311,'scoring schema 2'!$E$18:$F$29,2,FALSE)</f>
        <v>10</v>
      </c>
      <c r="N311" s="3"/>
      <c r="O311" s="2">
        <f>VLOOKUP(N311,'scoring schema 2'!$E$8:$F$13,2, FALSE)</f>
        <v>2</v>
      </c>
      <c r="P311" s="3">
        <v>0</v>
      </c>
      <c r="Q311" s="3">
        <v>1.3</v>
      </c>
      <c r="R311" s="3">
        <v>6.5</v>
      </c>
      <c r="S311" s="3">
        <v>8.4500000000000011</v>
      </c>
      <c r="T311" s="3">
        <v>1</v>
      </c>
      <c r="U311" s="3">
        <v>0</v>
      </c>
      <c r="V311" s="3">
        <v>2.2000000000000002</v>
      </c>
      <c r="W311" s="3">
        <v>2</v>
      </c>
      <c r="X311" s="3">
        <v>4.4000000000000004</v>
      </c>
      <c r="Y311" s="3">
        <v>1.84</v>
      </c>
      <c r="Z311" s="3">
        <v>3.8</v>
      </c>
      <c r="AA311" s="3">
        <v>6.992</v>
      </c>
      <c r="AB311" s="3">
        <v>7609230</v>
      </c>
      <c r="AC311" s="3" t="s">
        <v>1144</v>
      </c>
      <c r="AD311" s="6">
        <v>40032</v>
      </c>
      <c r="AE311" s="3" t="s">
        <v>985</v>
      </c>
      <c r="AF311" s="3" t="s">
        <v>761</v>
      </c>
      <c r="AG311" s="3" t="s">
        <v>762</v>
      </c>
      <c r="AH311" s="3" t="s">
        <v>768</v>
      </c>
      <c r="AI311" s="3">
        <v>4</v>
      </c>
      <c r="AJ311" s="3">
        <v>0</v>
      </c>
      <c r="AK311" s="3">
        <v>0</v>
      </c>
      <c r="AL311" s="3">
        <v>0</v>
      </c>
      <c r="AM311" s="3">
        <v>48</v>
      </c>
      <c r="AN311" s="3">
        <v>0</v>
      </c>
      <c r="AO311" s="3" t="s">
        <v>762</v>
      </c>
      <c r="AP311" s="3" t="s">
        <v>763</v>
      </c>
      <c r="AQ311" s="3" t="s">
        <v>769</v>
      </c>
      <c r="AR311" s="3" t="s">
        <v>762</v>
      </c>
      <c r="AS311" s="3">
        <v>0</v>
      </c>
      <c r="AT311" s="3">
        <v>0</v>
      </c>
      <c r="AU311" s="3">
        <v>0</v>
      </c>
      <c r="AV311" s="3" t="s">
        <v>762</v>
      </c>
      <c r="AW311" s="3" t="s">
        <v>1842</v>
      </c>
      <c r="AX311" s="3">
        <v>4.3</v>
      </c>
      <c r="AY311" s="3">
        <v>0</v>
      </c>
      <c r="AZ311" s="3">
        <v>0</v>
      </c>
      <c r="BA311" s="3" t="s">
        <v>765</v>
      </c>
      <c r="BB311" s="3">
        <v>0</v>
      </c>
      <c r="BC311" s="3">
        <v>0</v>
      </c>
      <c r="BD311" s="7">
        <v>32143</v>
      </c>
      <c r="BE311" s="18">
        <f t="shared" si="15"/>
        <v>31.391284508327622</v>
      </c>
      <c r="BF311" s="3" t="s">
        <v>767</v>
      </c>
      <c r="BG311" s="7">
        <v>44243</v>
      </c>
      <c r="BH311" s="3">
        <v>167.48434959196811</v>
      </c>
      <c r="BI311" t="str">
        <f>VLOOKUP($A311,'[1]SW_Pipes 1222_soil.shp'!$AE$2:$AR$1223,10,FALSE)</f>
        <v>113677</v>
      </c>
      <c r="BJ311" t="str">
        <f>VLOOKUP($A311,'[1]SW_Pipes 1222_soil.shp'!$AE$2:$AR$1223,11,FALSE)</f>
        <v>MO</v>
      </c>
      <c r="BK311" t="str">
        <f>VLOOKUP($A311,'[1]SW_Pipes 1222_soil.shp'!$AE$2:$AR$1223,12,FALSE)</f>
        <v>Monacan loam</v>
      </c>
      <c r="BL311" t="str">
        <f>VLOOKUP($A311,'[1]SW_Pipes 1222_soil.shp'!$AE$2:$AR$1223,13,FALSE)</f>
        <v>C</v>
      </c>
      <c r="BM311">
        <f>VLOOKUP($A311,'[1]SW_Pipes 1222_soil.shp'!$AE$2:$AR$1223,14,FALSE)</f>
        <v>2</v>
      </c>
      <c r="BN311">
        <f>VLOOKUP(A311,[2]SW_Pipes1222_prec!$AE$2:$AO$1223, 11, FALSE)</f>
        <v>3.742</v>
      </c>
    </row>
    <row r="312" spans="1:66" x14ac:dyDescent="0.25">
      <c r="A312" s="3">
        <v>75036</v>
      </c>
      <c r="B312" s="3">
        <v>11190</v>
      </c>
      <c r="C312" s="3" t="s">
        <v>481</v>
      </c>
      <c r="D312" s="3" t="s">
        <v>21</v>
      </c>
      <c r="E312" s="3" t="s">
        <v>29</v>
      </c>
      <c r="F312" s="6">
        <f>VLOOKUP(A312&amp;B312,'input_raw cmsws'!$C$2:$D$1602,2,FALSE)</f>
        <v>43132.666666666664</v>
      </c>
      <c r="G312" s="3">
        <v>13.7</v>
      </c>
      <c r="H312" s="3" t="s">
        <v>28</v>
      </c>
      <c r="I312" s="2">
        <f>VLOOKUP(H312,'scoring schema'!$D$4:$E$9,2,FALSE)</f>
        <v>5</v>
      </c>
      <c r="J312" s="3" t="s">
        <v>29</v>
      </c>
      <c r="K312" s="3" t="s">
        <v>29</v>
      </c>
      <c r="L312" s="3" t="s">
        <v>115</v>
      </c>
      <c r="M312" s="2">
        <f>VLOOKUP(L312,'scoring schema 2'!$E$18:$F$29,2,FALSE)</f>
        <v>8</v>
      </c>
      <c r="N312" s="3" t="s">
        <v>33</v>
      </c>
      <c r="O312" s="2">
        <f>VLOOKUP(N312,'scoring schema 2'!$E$8:$F$13,2, FALSE)</f>
        <v>0</v>
      </c>
      <c r="P312" s="3">
        <v>10</v>
      </c>
      <c r="Q312" s="3">
        <v>3.5</v>
      </c>
      <c r="R312" s="3">
        <v>8</v>
      </c>
      <c r="S312" s="3">
        <v>28</v>
      </c>
      <c r="T312" s="3">
        <v>1</v>
      </c>
      <c r="U312" s="3">
        <v>0</v>
      </c>
      <c r="V312" s="3">
        <v>1.4000000000000001</v>
      </c>
      <c r="W312" s="3">
        <v>2.9000000000000004</v>
      </c>
      <c r="X312" s="3">
        <v>4.0600000000000005</v>
      </c>
      <c r="Y312" s="3">
        <v>2.2400000000000002</v>
      </c>
      <c r="Z312" s="3">
        <v>4.9400000000000004</v>
      </c>
      <c r="AA312" s="3">
        <v>11.065600000000002</v>
      </c>
      <c r="AB312" s="3">
        <v>7720037</v>
      </c>
      <c r="AC312" s="3" t="s">
        <v>2459</v>
      </c>
      <c r="AD312" s="6">
        <v>40033</v>
      </c>
      <c r="AE312" s="3" t="s">
        <v>760</v>
      </c>
      <c r="AF312" s="3" t="s">
        <v>761</v>
      </c>
      <c r="AG312" s="3" t="s">
        <v>2460</v>
      </c>
      <c r="AH312" s="3" t="s">
        <v>768</v>
      </c>
      <c r="AI312" s="3">
        <v>4.5</v>
      </c>
      <c r="AJ312" s="3">
        <v>0</v>
      </c>
      <c r="AK312" s="3">
        <v>0</v>
      </c>
      <c r="AL312" s="3">
        <v>0</v>
      </c>
      <c r="AM312" s="3">
        <v>54</v>
      </c>
      <c r="AN312" s="3">
        <v>0</v>
      </c>
      <c r="AO312" s="3" t="s">
        <v>762</v>
      </c>
      <c r="AP312" s="3" t="s">
        <v>763</v>
      </c>
      <c r="AQ312" s="3" t="s">
        <v>769</v>
      </c>
      <c r="AR312" s="3" t="s">
        <v>2461</v>
      </c>
      <c r="AS312" s="3">
        <v>0</v>
      </c>
      <c r="AT312" s="3">
        <v>592</v>
      </c>
      <c r="AU312" s="3">
        <v>592</v>
      </c>
      <c r="AV312" s="3" t="s">
        <v>765</v>
      </c>
      <c r="AW312" s="3" t="s">
        <v>2462</v>
      </c>
      <c r="AX312" s="3">
        <v>0</v>
      </c>
      <c r="AY312" s="3">
        <v>591.5</v>
      </c>
      <c r="AZ312" s="3">
        <v>591.5</v>
      </c>
      <c r="BA312" s="3" t="s">
        <v>765</v>
      </c>
      <c r="BB312" s="3">
        <v>0</v>
      </c>
      <c r="BC312" s="3">
        <v>1</v>
      </c>
      <c r="BD312" s="7">
        <v>36168</v>
      </c>
      <c r="BE312" s="18">
        <f t="shared" si="15"/>
        <v>19.068218115446037</v>
      </c>
      <c r="BF312" s="3" t="s">
        <v>767</v>
      </c>
      <c r="BG312" s="7">
        <v>43185</v>
      </c>
      <c r="BH312" s="3">
        <v>99.572070818481748</v>
      </c>
      <c r="BI312" t="str">
        <f>VLOOKUP($A312,'[1]SW_Pipes 1222_soil.shp'!$AE$2:$AR$1223,10,FALSE)</f>
        <v>113677</v>
      </c>
      <c r="BJ312" t="str">
        <f>VLOOKUP($A312,'[1]SW_Pipes 1222_soil.shp'!$AE$2:$AR$1223,11,FALSE)</f>
        <v>MO</v>
      </c>
      <c r="BK312" t="str">
        <f>VLOOKUP($A312,'[1]SW_Pipes 1222_soil.shp'!$AE$2:$AR$1223,12,FALSE)</f>
        <v>Monacan loam</v>
      </c>
      <c r="BL312" t="str">
        <f>VLOOKUP($A312,'[1]SW_Pipes 1222_soil.shp'!$AE$2:$AR$1223,13,FALSE)</f>
        <v>C</v>
      </c>
      <c r="BM312">
        <f>VLOOKUP($A312,'[1]SW_Pipes 1222_soil.shp'!$AE$2:$AR$1223,14,FALSE)</f>
        <v>2</v>
      </c>
      <c r="BN312">
        <f>VLOOKUP(A312,[2]SW_Pipes1222_prec!$AE$2:$AO$1223, 11, FALSE)</f>
        <v>3.7189999999999999</v>
      </c>
    </row>
    <row r="313" spans="1:66" x14ac:dyDescent="0.25">
      <c r="A313" s="3">
        <v>75037</v>
      </c>
      <c r="B313" s="3">
        <v>11190</v>
      </c>
      <c r="C313" s="3" t="s">
        <v>481</v>
      </c>
      <c r="D313" s="3" t="s">
        <v>21</v>
      </c>
      <c r="E313" s="3" t="s">
        <v>29</v>
      </c>
      <c r="F313" s="6">
        <f>VLOOKUP(A313&amp;B313,'input_raw cmsws'!$C$2:$D$1602,2,FALSE)</f>
        <v>43132.666666666664</v>
      </c>
      <c r="G313" s="3">
        <v>13.7</v>
      </c>
      <c r="H313" s="3" t="s">
        <v>28</v>
      </c>
      <c r="I313" s="2">
        <f>VLOOKUP(H313,'scoring schema'!$D$4:$E$9,2,FALSE)</f>
        <v>5</v>
      </c>
      <c r="J313" s="3" t="s">
        <v>29</v>
      </c>
      <c r="K313" s="3" t="s">
        <v>29</v>
      </c>
      <c r="L313" s="3" t="s">
        <v>115</v>
      </c>
      <c r="M313" s="2">
        <f>VLOOKUP(L313,'scoring schema 2'!$E$18:$F$29,2,FALSE)</f>
        <v>8</v>
      </c>
      <c r="N313" s="3" t="s">
        <v>33</v>
      </c>
      <c r="O313" s="2">
        <f>VLOOKUP(N313,'scoring schema 2'!$E$8:$F$13,2, FALSE)</f>
        <v>0</v>
      </c>
      <c r="P313" s="3">
        <v>10</v>
      </c>
      <c r="Q313" s="3">
        <v>3.5</v>
      </c>
      <c r="R313" s="3">
        <v>8</v>
      </c>
      <c r="S313" s="3">
        <v>28</v>
      </c>
      <c r="T313" s="3">
        <v>1</v>
      </c>
      <c r="U313" s="3">
        <v>0</v>
      </c>
      <c r="V313" s="3">
        <v>1.4000000000000001</v>
      </c>
      <c r="W313" s="3">
        <v>2.9000000000000004</v>
      </c>
      <c r="X313" s="3">
        <v>4.0600000000000005</v>
      </c>
      <c r="Y313" s="3">
        <v>2.2400000000000002</v>
      </c>
      <c r="Z313" s="3">
        <v>4.9400000000000004</v>
      </c>
      <c r="AA313" s="3">
        <v>11.065600000000002</v>
      </c>
      <c r="AB313" s="3">
        <v>7686019</v>
      </c>
      <c r="AC313" s="3" t="s">
        <v>2464</v>
      </c>
      <c r="AD313" s="6">
        <v>40034</v>
      </c>
      <c r="AE313" s="3" t="s">
        <v>760</v>
      </c>
      <c r="AF313" s="3" t="s">
        <v>761</v>
      </c>
      <c r="AG313" s="3" t="s">
        <v>2460</v>
      </c>
      <c r="AH313" s="3" t="s">
        <v>768</v>
      </c>
      <c r="AI313" s="3">
        <v>4.5</v>
      </c>
      <c r="AJ313" s="3">
        <v>0</v>
      </c>
      <c r="AK313" s="3">
        <v>0</v>
      </c>
      <c r="AL313" s="3">
        <v>0</v>
      </c>
      <c r="AM313" s="3">
        <v>54</v>
      </c>
      <c r="AN313" s="3">
        <v>0</v>
      </c>
      <c r="AO313" s="3" t="s">
        <v>762</v>
      </c>
      <c r="AP313" s="3" t="s">
        <v>763</v>
      </c>
      <c r="AQ313" s="3" t="s">
        <v>769</v>
      </c>
      <c r="AR313" s="3" t="s">
        <v>2461</v>
      </c>
      <c r="AS313" s="3">
        <v>0</v>
      </c>
      <c r="AT313" s="3">
        <v>592</v>
      </c>
      <c r="AU313" s="3">
        <v>592</v>
      </c>
      <c r="AV313" s="3" t="s">
        <v>765</v>
      </c>
      <c r="AW313" s="3" t="s">
        <v>2462</v>
      </c>
      <c r="AX313" s="3">
        <v>0</v>
      </c>
      <c r="AY313" s="3">
        <v>591.5</v>
      </c>
      <c r="AZ313" s="3">
        <v>591.5</v>
      </c>
      <c r="BA313" s="3" t="s">
        <v>765</v>
      </c>
      <c r="BB313" s="3">
        <v>0</v>
      </c>
      <c r="BC313" s="3">
        <v>1</v>
      </c>
      <c r="BD313" s="7">
        <v>36168</v>
      </c>
      <c r="BE313" s="18">
        <f t="shared" si="15"/>
        <v>19.068218115446037</v>
      </c>
      <c r="BF313" s="3" t="s">
        <v>767</v>
      </c>
      <c r="BG313" s="7">
        <v>43185</v>
      </c>
      <c r="BH313" s="3">
        <v>100.994704065428</v>
      </c>
      <c r="BI313" t="str">
        <f>VLOOKUP($A313,'[1]SW_Pipes 1222_soil.shp'!$AE$2:$AR$1223,10,FALSE)</f>
        <v>113677</v>
      </c>
      <c r="BJ313" t="str">
        <f>VLOOKUP($A313,'[1]SW_Pipes 1222_soil.shp'!$AE$2:$AR$1223,11,FALSE)</f>
        <v>MO</v>
      </c>
      <c r="BK313" t="str">
        <f>VLOOKUP($A313,'[1]SW_Pipes 1222_soil.shp'!$AE$2:$AR$1223,12,FALSE)</f>
        <v>Monacan loam</v>
      </c>
      <c r="BL313" t="str">
        <f>VLOOKUP($A313,'[1]SW_Pipes 1222_soil.shp'!$AE$2:$AR$1223,13,FALSE)</f>
        <v>C</v>
      </c>
      <c r="BM313">
        <f>VLOOKUP($A313,'[1]SW_Pipes 1222_soil.shp'!$AE$2:$AR$1223,14,FALSE)</f>
        <v>2</v>
      </c>
      <c r="BN313">
        <f>VLOOKUP(A313,[2]SW_Pipes1222_prec!$AE$2:$AO$1223, 11, FALSE)</f>
        <v>3.7189999999999999</v>
      </c>
    </row>
    <row r="314" spans="1:66" x14ac:dyDescent="0.25">
      <c r="A314" s="2">
        <v>75281</v>
      </c>
      <c r="B314" s="2">
        <v>19155</v>
      </c>
      <c r="C314" s="2" t="s">
        <v>193</v>
      </c>
      <c r="D314" s="2" t="s">
        <v>26</v>
      </c>
      <c r="E314" s="2" t="s">
        <v>29</v>
      </c>
      <c r="F314" s="6">
        <f>VLOOKUP(A314&amp;B314,'input_raw cmsws'!$C$2:$D$1602,2,FALSE)</f>
        <v>44384.666666666664</v>
      </c>
      <c r="G314" s="2">
        <v>7</v>
      </c>
      <c r="H314" s="2" t="s">
        <v>23</v>
      </c>
      <c r="I314" s="2">
        <f>VLOOKUP(H314,'scoring schema'!$D$4:$E$9,2,FALSE)</f>
        <v>0</v>
      </c>
      <c r="J314" s="2" t="s">
        <v>22</v>
      </c>
      <c r="K314" s="2" t="s">
        <v>22</v>
      </c>
      <c r="L314" s="2"/>
      <c r="M314" s="2">
        <f>VLOOKUP(L314,'scoring schema 2'!$E$18:$F$29,2,FALSE)</f>
        <v>0</v>
      </c>
      <c r="N314" s="2"/>
      <c r="O314" s="2">
        <f>VLOOKUP(N314,'scoring schema 2'!$E$8:$F$13,2, FALSE)</f>
        <v>2</v>
      </c>
      <c r="P314" s="2">
        <v>10</v>
      </c>
      <c r="Q314" s="2">
        <v>1.3</v>
      </c>
      <c r="R314" s="2">
        <v>2.9</v>
      </c>
      <c r="S314" s="2">
        <v>3.77</v>
      </c>
      <c r="T314" s="2">
        <v>1</v>
      </c>
      <c r="U314" s="2">
        <v>0</v>
      </c>
      <c r="V314" s="2">
        <v>2.2000000000000002</v>
      </c>
      <c r="W314" s="2">
        <v>1.4</v>
      </c>
      <c r="X314" s="2">
        <v>3.08</v>
      </c>
      <c r="Y314" s="2">
        <v>1.84</v>
      </c>
      <c r="Z314" s="2">
        <v>2</v>
      </c>
      <c r="AA314" s="2">
        <v>3.68</v>
      </c>
      <c r="AB314" s="2">
        <v>7576427</v>
      </c>
      <c r="AC314" s="2" t="s">
        <v>1232</v>
      </c>
      <c r="AD314" s="6">
        <v>40035</v>
      </c>
      <c r="AE314" s="2" t="s">
        <v>760</v>
      </c>
      <c r="AF314" s="2" t="s">
        <v>762</v>
      </c>
      <c r="AG314" s="2" t="s">
        <v>762</v>
      </c>
      <c r="AH314" s="2" t="s">
        <v>885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 t="s">
        <v>762</v>
      </c>
      <c r="AP314" s="2" t="s">
        <v>762</v>
      </c>
      <c r="AQ314" s="2" t="s">
        <v>800</v>
      </c>
      <c r="AR314" s="2" t="s">
        <v>1233</v>
      </c>
      <c r="AS314" s="2">
        <v>0</v>
      </c>
      <c r="AT314" s="2">
        <v>0</v>
      </c>
      <c r="AU314" s="2">
        <v>0</v>
      </c>
      <c r="AV314" s="2" t="s">
        <v>765</v>
      </c>
      <c r="AW314" s="2" t="s">
        <v>1234</v>
      </c>
      <c r="AX314" s="2">
        <v>0</v>
      </c>
      <c r="AY314" s="2">
        <v>0</v>
      </c>
      <c r="AZ314" s="2">
        <v>0</v>
      </c>
      <c r="BA314" s="2" t="s">
        <v>765</v>
      </c>
      <c r="BB314" s="2">
        <v>0</v>
      </c>
      <c r="BC314" s="2">
        <v>0</v>
      </c>
      <c r="BD314" s="6">
        <v>33604</v>
      </c>
      <c r="BE314" s="18">
        <f t="shared" si="15"/>
        <v>29.515856719142132</v>
      </c>
      <c r="BF314" s="2" t="s">
        <v>767</v>
      </c>
      <c r="BG314" s="6">
        <v>43185</v>
      </c>
      <c r="BH314" s="2">
        <v>40.638766152680667</v>
      </c>
      <c r="BI314" t="str">
        <f>VLOOKUP($A314,'[1]SW_Pipes 1222_soil.shp'!$AE$2:$AR$1223,10,FALSE)</f>
        <v>113677</v>
      </c>
      <c r="BJ314" t="str">
        <f>VLOOKUP($A314,'[1]SW_Pipes 1222_soil.shp'!$AE$2:$AR$1223,11,FALSE)</f>
        <v>MO</v>
      </c>
      <c r="BK314" t="str">
        <f>VLOOKUP($A314,'[1]SW_Pipes 1222_soil.shp'!$AE$2:$AR$1223,12,FALSE)</f>
        <v>Monacan loam</v>
      </c>
      <c r="BL314" t="str">
        <f>VLOOKUP($A314,'[1]SW_Pipes 1222_soil.shp'!$AE$2:$AR$1223,13,FALSE)</f>
        <v>C</v>
      </c>
      <c r="BM314">
        <f>VLOOKUP($A314,'[1]SW_Pipes 1222_soil.shp'!$AE$2:$AR$1223,14,FALSE)</f>
        <v>2</v>
      </c>
      <c r="BN314">
        <f>VLOOKUP(A314,[2]SW_Pipes1222_prec!$AE$2:$AO$1223, 11, FALSE)</f>
        <v>3.7789999999999999</v>
      </c>
    </row>
    <row r="315" spans="1:66" x14ac:dyDescent="0.25">
      <c r="A315" s="3">
        <v>75302</v>
      </c>
      <c r="B315" s="3">
        <v>11712</v>
      </c>
      <c r="C315" s="3" t="s">
        <v>96</v>
      </c>
      <c r="D315" s="3" t="s">
        <v>21</v>
      </c>
      <c r="E315" s="3" t="s">
        <v>29</v>
      </c>
      <c r="F315" s="6">
        <f>VLOOKUP(A315&amp;B315,'input_raw cmsws'!$C$2:$D$1602,2,FALSE)</f>
        <v>43759.666666666664</v>
      </c>
      <c r="G315" s="3">
        <v>5</v>
      </c>
      <c r="H315" s="3" t="s">
        <v>23</v>
      </c>
      <c r="I315" s="2">
        <f>VLOOKUP(H315,'scoring schema'!$D$4:$E$9,2,FALSE)</f>
        <v>0</v>
      </c>
      <c r="J315" s="3" t="s">
        <v>22</v>
      </c>
      <c r="K315" s="3" t="s">
        <v>22</v>
      </c>
      <c r="L315" s="3"/>
      <c r="M315" s="2">
        <f>VLOOKUP(L315,'scoring schema 2'!$E$18:$F$29,2,FALSE)</f>
        <v>0</v>
      </c>
      <c r="N315" s="3"/>
      <c r="O315" s="2">
        <f>VLOOKUP(N315,'scoring schema 2'!$E$8:$F$13,2, FALSE)</f>
        <v>2</v>
      </c>
      <c r="P315" s="3">
        <v>10</v>
      </c>
      <c r="Q315" s="3">
        <v>1.3</v>
      </c>
      <c r="R315" s="3">
        <v>2.2999999999999998</v>
      </c>
      <c r="S315" s="3">
        <v>2.9899999999999998</v>
      </c>
      <c r="T315" s="3">
        <v>1</v>
      </c>
      <c r="U315" s="3">
        <v>0</v>
      </c>
      <c r="V315" s="3">
        <v>1.4000000000000001</v>
      </c>
      <c r="W315" s="3">
        <v>0.8</v>
      </c>
      <c r="X315" s="3">
        <v>1.1200000000000001</v>
      </c>
      <c r="Y315" s="3">
        <v>1.36</v>
      </c>
      <c r="Z315" s="3">
        <v>1.4</v>
      </c>
      <c r="AA315" s="3">
        <v>1.9039999999999999</v>
      </c>
      <c r="AB315" s="3">
        <v>7599159</v>
      </c>
      <c r="AC315" s="3" t="s">
        <v>952</v>
      </c>
      <c r="AD315" s="6">
        <v>40036</v>
      </c>
      <c r="AE315" s="3" t="s">
        <v>760</v>
      </c>
      <c r="AF315" s="3" t="s">
        <v>761</v>
      </c>
      <c r="AG315" s="3" t="s">
        <v>762</v>
      </c>
      <c r="AH315" s="3" t="s">
        <v>768</v>
      </c>
      <c r="AI315" s="3">
        <v>1.5</v>
      </c>
      <c r="AJ315" s="3">
        <v>0</v>
      </c>
      <c r="AK315" s="3">
        <v>0</v>
      </c>
      <c r="AL315" s="3">
        <v>0</v>
      </c>
      <c r="AM315" s="3">
        <v>18</v>
      </c>
      <c r="AN315" s="3">
        <v>0</v>
      </c>
      <c r="AO315" s="3" t="s">
        <v>762</v>
      </c>
      <c r="AP315" s="3" t="s">
        <v>763</v>
      </c>
      <c r="AQ315" s="3" t="s">
        <v>769</v>
      </c>
      <c r="AR315" s="3" t="s">
        <v>953</v>
      </c>
      <c r="AS315" s="3">
        <v>3.3</v>
      </c>
      <c r="AT315" s="3">
        <v>576.70000000000005</v>
      </c>
      <c r="AU315" s="3">
        <v>580</v>
      </c>
      <c r="AV315" s="3" t="s">
        <v>765</v>
      </c>
      <c r="AW315" s="3" t="s">
        <v>954</v>
      </c>
      <c r="AX315" s="3">
        <v>0</v>
      </c>
      <c r="AY315" s="3">
        <v>0</v>
      </c>
      <c r="AZ315" s="3">
        <v>580</v>
      </c>
      <c r="BA315" s="3" t="s">
        <v>772</v>
      </c>
      <c r="BB315" s="3">
        <v>0</v>
      </c>
      <c r="BC315" s="3">
        <v>0</v>
      </c>
      <c r="BD315" s="7">
        <v>30046</v>
      </c>
      <c r="BE315" s="18">
        <f t="shared" si="15"/>
        <v>37.545973077800589</v>
      </c>
      <c r="BF315" s="3" t="s">
        <v>767</v>
      </c>
      <c r="BG315" s="7">
        <v>44243</v>
      </c>
      <c r="BH315" s="3">
        <v>99.763830561894437</v>
      </c>
      <c r="BI315" t="str">
        <f>VLOOKUP($A315,'[1]SW_Pipes 1222_soil.shp'!$AE$2:$AR$1223,10,FALSE)</f>
        <v>113692</v>
      </c>
      <c r="BJ315" t="str">
        <f>VLOOKUP($A315,'[1]SW_Pipes 1222_soil.shp'!$AE$2:$AR$1223,11,FALSE)</f>
        <v>WkB</v>
      </c>
      <c r="BK315" t="str">
        <f>VLOOKUP($A315,'[1]SW_Pipes 1222_soil.shp'!$AE$2:$AR$1223,12,FALSE)</f>
        <v>Wilkes loam, 4 to 8 percent slopes</v>
      </c>
      <c r="BL315" t="str">
        <f>VLOOKUP($A315,'[1]SW_Pipes 1222_soil.shp'!$AE$2:$AR$1223,13,FALSE)</f>
        <v>D</v>
      </c>
      <c r="BM315">
        <f>VLOOKUP($A315,'[1]SW_Pipes 1222_soil.shp'!$AE$2:$AR$1223,14,FALSE)</f>
        <v>4</v>
      </c>
      <c r="BN315">
        <f>VLOOKUP(A315,[2]SW_Pipes1222_prec!$AE$2:$AO$1223, 11, FALSE)</f>
        <v>3.7229999999999999</v>
      </c>
    </row>
    <row r="316" spans="1:66" x14ac:dyDescent="0.25">
      <c r="A316" s="3">
        <v>75413</v>
      </c>
      <c r="B316" s="3">
        <v>18108</v>
      </c>
      <c r="C316" s="3" t="s">
        <v>43</v>
      </c>
      <c r="D316" s="3" t="s">
        <v>21</v>
      </c>
      <c r="E316" s="3" t="s">
        <v>22</v>
      </c>
      <c r="F316" s="6">
        <f>VLOOKUP(A316&amp;B316,'input_raw cmsws'!$C$2:$D$1602,2,FALSE)</f>
        <v>43987.666666666664</v>
      </c>
      <c r="G316" s="3">
        <v>1.75</v>
      </c>
      <c r="H316" s="3" t="s">
        <v>28</v>
      </c>
      <c r="I316" s="2">
        <f>VLOOKUP(H316,'scoring schema'!$D$4:$E$9,2,FALSE)</f>
        <v>5</v>
      </c>
      <c r="J316" s="3" t="s">
        <v>22</v>
      </c>
      <c r="K316" s="3" t="s">
        <v>22</v>
      </c>
      <c r="L316" s="3" t="s">
        <v>44</v>
      </c>
      <c r="M316" s="2">
        <f>VLOOKUP(L316,'scoring schema 2'!$E$18:$F$29,2,FALSE)</f>
        <v>4</v>
      </c>
      <c r="N316" s="3" t="s">
        <v>33</v>
      </c>
      <c r="O316" s="2">
        <f>VLOOKUP(N316,'scoring schema 2'!$E$8:$F$13,2, FALSE)</f>
        <v>0</v>
      </c>
      <c r="P316" s="3">
        <v>0</v>
      </c>
      <c r="Q316" s="3">
        <v>1.75</v>
      </c>
      <c r="R316" s="3">
        <v>0</v>
      </c>
      <c r="S316" s="3">
        <v>0</v>
      </c>
      <c r="T316" s="3">
        <v>1</v>
      </c>
      <c r="U316" s="3">
        <v>0</v>
      </c>
      <c r="V316" s="3">
        <v>7.8000000000000007</v>
      </c>
      <c r="W316" s="3">
        <v>0</v>
      </c>
      <c r="X316" s="3">
        <v>0</v>
      </c>
      <c r="Y316" s="3">
        <v>5.3800000000000008</v>
      </c>
      <c r="Z316" s="3">
        <v>0</v>
      </c>
      <c r="AA316" s="3">
        <v>0</v>
      </c>
      <c r="AB316" s="3">
        <v>7574056</v>
      </c>
      <c r="AC316" s="3" t="s">
        <v>807</v>
      </c>
      <c r="AD316" s="6">
        <v>40037</v>
      </c>
      <c r="AE316" s="3" t="s">
        <v>760</v>
      </c>
      <c r="AF316" s="3" t="s">
        <v>761</v>
      </c>
      <c r="AG316" s="3" t="s">
        <v>762</v>
      </c>
      <c r="AH316" s="3" t="s">
        <v>768</v>
      </c>
      <c r="AI316" s="3">
        <v>1.25</v>
      </c>
      <c r="AJ316" s="3">
        <v>0</v>
      </c>
      <c r="AK316" s="3">
        <v>0</v>
      </c>
      <c r="AL316" s="3">
        <v>0</v>
      </c>
      <c r="AM316" s="3">
        <v>15</v>
      </c>
      <c r="AN316" s="3">
        <v>0</v>
      </c>
      <c r="AO316" s="3" t="s">
        <v>762</v>
      </c>
      <c r="AP316" s="3" t="s">
        <v>763</v>
      </c>
      <c r="AQ316" s="3" t="s">
        <v>769</v>
      </c>
      <c r="AR316" s="3" t="s">
        <v>808</v>
      </c>
      <c r="AS316" s="3">
        <v>1.5</v>
      </c>
      <c r="AT316" s="3">
        <v>742.5</v>
      </c>
      <c r="AU316" s="3">
        <v>744</v>
      </c>
      <c r="AV316" s="3" t="s">
        <v>765</v>
      </c>
      <c r="AW316" s="3" t="s">
        <v>809</v>
      </c>
      <c r="AX316" s="3">
        <v>2</v>
      </c>
      <c r="AY316" s="3">
        <v>743</v>
      </c>
      <c r="AZ316" s="3">
        <v>745</v>
      </c>
      <c r="BA316" s="3" t="s">
        <v>765</v>
      </c>
      <c r="BB316" s="3">
        <v>-1.389487E-2</v>
      </c>
      <c r="BC316" s="3">
        <v>0</v>
      </c>
      <c r="BD316" s="7">
        <v>10594</v>
      </c>
      <c r="BE316" s="18">
        <f t="shared" si="15"/>
        <v>91.426876568560346</v>
      </c>
      <c r="BF316" s="3" t="s">
        <v>767</v>
      </c>
      <c r="BG316" s="7">
        <v>44243</v>
      </c>
      <c r="BH316" s="3">
        <v>35.984514837576057</v>
      </c>
      <c r="BI316" t="str">
        <f>VLOOKUP($A316,'[1]SW_Pipes 1222_soil.shp'!$AE$2:$AR$1223,10,FALSE)</f>
        <v>113661</v>
      </c>
      <c r="BJ316" t="str">
        <f>VLOOKUP($A316,'[1]SW_Pipes 1222_soil.shp'!$AE$2:$AR$1223,11,FALSE)</f>
        <v>CuD</v>
      </c>
      <c r="BK316" t="str">
        <f>VLOOKUP($A316,'[1]SW_Pipes 1222_soil.shp'!$AE$2:$AR$1223,12,FALSE)</f>
        <v>Cecil-Urban land complex, 8 to 15 percent slopes</v>
      </c>
      <c r="BL316" t="str">
        <f>VLOOKUP($A316,'[1]SW_Pipes 1222_soil.shp'!$AE$2:$AR$1223,13,FALSE)</f>
        <v>B</v>
      </c>
      <c r="BM316">
        <f>VLOOKUP($A316,'[1]SW_Pipes 1222_soil.shp'!$AE$2:$AR$1223,14,FALSE)</f>
        <v>1</v>
      </c>
      <c r="BN316">
        <f>VLOOKUP(A316,[2]SW_Pipes1222_prec!$AE$2:$AO$1223, 11, FALSE)</f>
        <v>3.7989999999999999</v>
      </c>
    </row>
    <row r="317" spans="1:66" x14ac:dyDescent="0.25">
      <c r="A317" s="2">
        <v>75414</v>
      </c>
      <c r="B317" s="2">
        <v>18108</v>
      </c>
      <c r="C317" s="2" t="s">
        <v>43</v>
      </c>
      <c r="D317" s="2" t="s">
        <v>21</v>
      </c>
      <c r="E317" s="2" t="s">
        <v>29</v>
      </c>
      <c r="F317" s="6">
        <f>VLOOKUP(A317&amp;B317,'input_raw cmsws'!$C$2:$D$1602,2,FALSE)</f>
        <v>43987.666666666664</v>
      </c>
      <c r="G317" s="2">
        <v>2.15</v>
      </c>
      <c r="H317" s="2" t="s">
        <v>23</v>
      </c>
      <c r="I317" s="2">
        <f>VLOOKUP(H317,'scoring schema'!$D$4:$E$9,2,FALSE)</f>
        <v>0</v>
      </c>
      <c r="J317" s="2" t="s">
        <v>22</v>
      </c>
      <c r="K317" s="2" t="s">
        <v>22</v>
      </c>
      <c r="L317" s="2" t="s">
        <v>30</v>
      </c>
      <c r="M317" s="2">
        <f>VLOOKUP(L317,'scoring schema 2'!$E$18:$F$29,2,FALSE)</f>
        <v>6</v>
      </c>
      <c r="N317" s="2" t="s">
        <v>33</v>
      </c>
      <c r="O317" s="2">
        <f>VLOOKUP(N317,'scoring schema 2'!$E$8:$F$13,2, FALSE)</f>
        <v>0</v>
      </c>
      <c r="P317" s="2">
        <v>10</v>
      </c>
      <c r="Q317" s="2">
        <v>0</v>
      </c>
      <c r="R317" s="2">
        <v>5</v>
      </c>
      <c r="S317" s="2">
        <v>0</v>
      </c>
      <c r="T317" s="2">
        <v>1</v>
      </c>
      <c r="U317" s="2">
        <v>10</v>
      </c>
      <c r="V317" s="2">
        <v>1.4000000000000001</v>
      </c>
      <c r="W317" s="2">
        <v>5</v>
      </c>
      <c r="X317" s="2">
        <v>7.0000000000000009</v>
      </c>
      <c r="Y317" s="2">
        <v>0.84000000000000008</v>
      </c>
      <c r="Z317" s="2">
        <v>5</v>
      </c>
      <c r="AA317" s="2">
        <v>4.2</v>
      </c>
      <c r="AB317" s="2">
        <v>7593782</v>
      </c>
      <c r="AC317" s="2" t="s">
        <v>1305</v>
      </c>
      <c r="AD317" s="6">
        <v>40038</v>
      </c>
      <c r="AE317" s="2" t="s">
        <v>760</v>
      </c>
      <c r="AF317" s="2" t="s">
        <v>761</v>
      </c>
      <c r="AG317" s="2" t="s">
        <v>762</v>
      </c>
      <c r="AH317" s="2" t="s">
        <v>768</v>
      </c>
      <c r="AI317" s="2">
        <v>1.25</v>
      </c>
      <c r="AJ317" s="2">
        <v>0</v>
      </c>
      <c r="AK317" s="2">
        <v>0</v>
      </c>
      <c r="AL317" s="2">
        <v>0</v>
      </c>
      <c r="AM317" s="2">
        <v>15</v>
      </c>
      <c r="AN317" s="2">
        <v>0</v>
      </c>
      <c r="AO317" s="2" t="s">
        <v>762</v>
      </c>
      <c r="AP317" s="2" t="s">
        <v>763</v>
      </c>
      <c r="AQ317" s="2" t="s">
        <v>769</v>
      </c>
      <c r="AR317" s="2" t="s">
        <v>809</v>
      </c>
      <c r="AS317" s="2">
        <v>2</v>
      </c>
      <c r="AT317" s="2">
        <v>743</v>
      </c>
      <c r="AU317" s="2">
        <v>745</v>
      </c>
      <c r="AV317" s="2" t="s">
        <v>765</v>
      </c>
      <c r="AW317" s="2" t="s">
        <v>1306</v>
      </c>
      <c r="AX317" s="2">
        <v>2.2000000000000002</v>
      </c>
      <c r="AY317" s="2">
        <v>742.8</v>
      </c>
      <c r="AZ317" s="2">
        <v>745</v>
      </c>
      <c r="BA317" s="2" t="s">
        <v>765</v>
      </c>
      <c r="BB317" s="2">
        <v>8.3815599999999997E-3</v>
      </c>
      <c r="BC317" s="2">
        <v>0</v>
      </c>
      <c r="BD317" s="6">
        <v>10594</v>
      </c>
      <c r="BE317" s="18">
        <f t="shared" si="15"/>
        <v>91.426876568560346</v>
      </c>
      <c r="BF317" s="2" t="s">
        <v>767</v>
      </c>
      <c r="BG317" s="6">
        <v>44243</v>
      </c>
      <c r="BH317" s="2">
        <v>23.861896217162862</v>
      </c>
      <c r="BI317" t="str">
        <f>VLOOKUP($A317,'[1]SW_Pipes 1222_soil.shp'!$AE$2:$AR$1223,10,FALSE)</f>
        <v>113661</v>
      </c>
      <c r="BJ317" t="str">
        <f>VLOOKUP($A317,'[1]SW_Pipes 1222_soil.shp'!$AE$2:$AR$1223,11,FALSE)</f>
        <v>CuD</v>
      </c>
      <c r="BK317" t="str">
        <f>VLOOKUP($A317,'[1]SW_Pipes 1222_soil.shp'!$AE$2:$AR$1223,12,FALSE)</f>
        <v>Cecil-Urban land complex, 8 to 15 percent slopes</v>
      </c>
      <c r="BL317" t="str">
        <f>VLOOKUP($A317,'[1]SW_Pipes 1222_soil.shp'!$AE$2:$AR$1223,13,FALSE)</f>
        <v>B</v>
      </c>
      <c r="BM317">
        <f>VLOOKUP($A317,'[1]SW_Pipes 1222_soil.shp'!$AE$2:$AR$1223,14,FALSE)</f>
        <v>1</v>
      </c>
      <c r="BN317">
        <f>VLOOKUP(A317,[2]SW_Pipes1222_prec!$AE$2:$AO$1223, 11, FALSE)</f>
        <v>3.7989999999999999</v>
      </c>
    </row>
    <row r="318" spans="1:66" x14ac:dyDescent="0.25">
      <c r="A318" s="2">
        <v>75414</v>
      </c>
      <c r="B318" s="2">
        <v>23779</v>
      </c>
      <c r="C318" s="2" t="s">
        <v>535</v>
      </c>
      <c r="D318" s="2" t="s">
        <v>21</v>
      </c>
      <c r="E318" s="2" t="s">
        <v>29</v>
      </c>
      <c r="F318" s="6">
        <f>VLOOKUP(A318&amp;B318,'input_raw cmsws'!$C$2:$D$1602,2,FALSE)</f>
        <v>43973.666666666664</v>
      </c>
      <c r="G318" s="2">
        <v>2.15</v>
      </c>
      <c r="H318" s="2" t="s">
        <v>23</v>
      </c>
      <c r="I318" s="2">
        <f>VLOOKUP(H318,'scoring schema'!$D$4:$E$9,2,FALSE)</f>
        <v>0</v>
      </c>
      <c r="J318" s="2" t="s">
        <v>22</v>
      </c>
      <c r="K318" s="2" t="s">
        <v>22</v>
      </c>
      <c r="L318" s="2"/>
      <c r="M318" s="2">
        <f>VLOOKUP(L318,'scoring schema 2'!$E$18:$F$29,2,FALSE)</f>
        <v>0</v>
      </c>
      <c r="N318" s="2"/>
      <c r="O318" s="2">
        <f>VLOOKUP(N318,'scoring schema 2'!$E$8:$F$13,2, FALSE)</f>
        <v>2</v>
      </c>
      <c r="P318" s="2">
        <v>10</v>
      </c>
      <c r="Q318" s="2">
        <v>1.3</v>
      </c>
      <c r="R318" s="2">
        <v>2.2999999999999998</v>
      </c>
      <c r="S318" s="2">
        <v>2.9899999999999998</v>
      </c>
      <c r="T318" s="2">
        <v>1</v>
      </c>
      <c r="U318" s="2">
        <v>10</v>
      </c>
      <c r="V318" s="2">
        <v>4.5999999999999996</v>
      </c>
      <c r="W318" s="2">
        <v>5</v>
      </c>
      <c r="X318" s="2">
        <v>23</v>
      </c>
      <c r="Y318" s="2">
        <v>3.28</v>
      </c>
      <c r="Z318" s="2">
        <v>3.92</v>
      </c>
      <c r="AA318" s="2">
        <v>12.8576</v>
      </c>
      <c r="AB318" s="2">
        <v>7593782</v>
      </c>
      <c r="AC318" s="2" t="s">
        <v>1305</v>
      </c>
      <c r="AD318" s="6">
        <v>40039</v>
      </c>
      <c r="AE318" s="2" t="s">
        <v>760</v>
      </c>
      <c r="AF318" s="2" t="s">
        <v>761</v>
      </c>
      <c r="AG318" s="2" t="s">
        <v>762</v>
      </c>
      <c r="AH318" s="2" t="s">
        <v>768</v>
      </c>
      <c r="AI318" s="2">
        <v>1.25</v>
      </c>
      <c r="AJ318" s="2">
        <v>0</v>
      </c>
      <c r="AK318" s="2">
        <v>0</v>
      </c>
      <c r="AL318" s="2">
        <v>0</v>
      </c>
      <c r="AM318" s="2">
        <v>15</v>
      </c>
      <c r="AN318" s="2">
        <v>0</v>
      </c>
      <c r="AO318" s="2" t="s">
        <v>762</v>
      </c>
      <c r="AP318" s="2" t="s">
        <v>763</v>
      </c>
      <c r="AQ318" s="2" t="s">
        <v>769</v>
      </c>
      <c r="AR318" s="2" t="s">
        <v>809</v>
      </c>
      <c r="AS318" s="2">
        <v>2</v>
      </c>
      <c r="AT318" s="2">
        <v>743</v>
      </c>
      <c r="AU318" s="2">
        <v>745</v>
      </c>
      <c r="AV318" s="2" t="s">
        <v>765</v>
      </c>
      <c r="AW318" s="2" t="s">
        <v>1306</v>
      </c>
      <c r="AX318" s="2">
        <v>2.2000000000000002</v>
      </c>
      <c r="AY318" s="2">
        <v>742.8</v>
      </c>
      <c r="AZ318" s="2">
        <v>745</v>
      </c>
      <c r="BA318" s="2" t="s">
        <v>765</v>
      </c>
      <c r="BB318" s="2">
        <v>8.3815599999999997E-3</v>
      </c>
      <c r="BC318" s="2">
        <v>0</v>
      </c>
      <c r="BD318" s="6">
        <v>10594</v>
      </c>
      <c r="BE318" s="18">
        <f t="shared" si="15"/>
        <v>91.388546657540488</v>
      </c>
      <c r="BF318" s="2" t="s">
        <v>767</v>
      </c>
      <c r="BG318" s="6">
        <v>44243</v>
      </c>
      <c r="BH318" s="2">
        <v>23.861896217162862</v>
      </c>
      <c r="BI318" t="str">
        <f>VLOOKUP($A318,'[1]SW_Pipes 1222_soil.shp'!$AE$2:$AR$1223,10,FALSE)</f>
        <v>113661</v>
      </c>
      <c r="BJ318" t="str">
        <f>VLOOKUP($A318,'[1]SW_Pipes 1222_soil.shp'!$AE$2:$AR$1223,11,FALSE)</f>
        <v>CuD</v>
      </c>
      <c r="BK318" t="str">
        <f>VLOOKUP($A318,'[1]SW_Pipes 1222_soil.shp'!$AE$2:$AR$1223,12,FALSE)</f>
        <v>Cecil-Urban land complex, 8 to 15 percent slopes</v>
      </c>
      <c r="BL318" t="str">
        <f>VLOOKUP($A318,'[1]SW_Pipes 1222_soil.shp'!$AE$2:$AR$1223,13,FALSE)</f>
        <v>B</v>
      </c>
      <c r="BM318">
        <f>VLOOKUP($A318,'[1]SW_Pipes 1222_soil.shp'!$AE$2:$AR$1223,14,FALSE)</f>
        <v>1</v>
      </c>
      <c r="BN318">
        <f>VLOOKUP(A318,[2]SW_Pipes1222_prec!$AE$2:$AO$1223, 11, FALSE)</f>
        <v>3.7989999999999999</v>
      </c>
    </row>
    <row r="319" spans="1:66" x14ac:dyDescent="0.25">
      <c r="A319" s="3">
        <v>75722</v>
      </c>
      <c r="B319" s="3">
        <v>22024</v>
      </c>
      <c r="C319" s="3" t="s">
        <v>579</v>
      </c>
      <c r="D319" s="3" t="s">
        <v>21</v>
      </c>
      <c r="E319" s="3" t="s">
        <v>29</v>
      </c>
      <c r="F319" s="6">
        <f>VLOOKUP(A319&amp;B319,'input_raw cmsws'!$C$2:$D$1602,2,FALSE)</f>
        <v>44271.666666666664</v>
      </c>
      <c r="G319" s="3">
        <v>13</v>
      </c>
      <c r="H319" s="3"/>
      <c r="I319" s="2">
        <v>0</v>
      </c>
      <c r="J319" s="3"/>
      <c r="K319" s="3" t="s">
        <v>22</v>
      </c>
      <c r="L319" s="3"/>
      <c r="M319" s="2">
        <f>VLOOKUP(L319,'scoring schema 2'!$E$18:$F$29,2,FALSE)</f>
        <v>0</v>
      </c>
      <c r="N319" s="3"/>
      <c r="O319" s="2">
        <f>VLOOKUP(N319,'scoring schema 2'!$E$8:$F$13,2, FALSE)</f>
        <v>2</v>
      </c>
      <c r="P319" s="3">
        <v>0</v>
      </c>
      <c r="Q319" s="3">
        <v>1.3</v>
      </c>
      <c r="R319" s="3">
        <v>2.2999999999999998</v>
      </c>
      <c r="S319" s="3">
        <v>2.9899999999999998</v>
      </c>
      <c r="T319" s="3">
        <v>1</v>
      </c>
      <c r="U319" s="3">
        <v>0</v>
      </c>
      <c r="V319" s="3">
        <v>7.8000000000000007</v>
      </c>
      <c r="W319" s="3">
        <v>3.2</v>
      </c>
      <c r="X319" s="3">
        <v>24.960000000000004</v>
      </c>
      <c r="Y319" s="3">
        <v>5.2000000000000011</v>
      </c>
      <c r="Z319" s="3">
        <v>2.84</v>
      </c>
      <c r="AA319" s="3">
        <v>14.768000000000002</v>
      </c>
      <c r="AB319" s="3">
        <v>7618277</v>
      </c>
      <c r="AC319" s="3" t="s">
        <v>2901</v>
      </c>
      <c r="AD319" s="6">
        <v>40040</v>
      </c>
      <c r="AE319" s="3" t="s">
        <v>760</v>
      </c>
      <c r="AF319" s="3" t="s">
        <v>761</v>
      </c>
      <c r="AG319" s="3" t="s">
        <v>762</v>
      </c>
      <c r="AH319" s="3" t="s">
        <v>768</v>
      </c>
      <c r="AI319" s="3">
        <v>3.5</v>
      </c>
      <c r="AJ319" s="3">
        <v>0</v>
      </c>
      <c r="AK319" s="3">
        <v>0</v>
      </c>
      <c r="AL319" s="3">
        <v>0</v>
      </c>
      <c r="AM319" s="3">
        <v>42</v>
      </c>
      <c r="AN319" s="3">
        <v>0</v>
      </c>
      <c r="AO319" s="3" t="s">
        <v>762</v>
      </c>
      <c r="AP319" s="3" t="s">
        <v>763</v>
      </c>
      <c r="AQ319" s="3" t="s">
        <v>769</v>
      </c>
      <c r="AR319" s="3" t="s">
        <v>2902</v>
      </c>
      <c r="AS319" s="3">
        <v>12.7</v>
      </c>
      <c r="AT319" s="3">
        <v>663.3</v>
      </c>
      <c r="AU319" s="3">
        <v>676</v>
      </c>
      <c r="AV319" s="3" t="s">
        <v>765</v>
      </c>
      <c r="AW319" s="3" t="s">
        <v>2903</v>
      </c>
      <c r="AX319" s="3">
        <v>15.8</v>
      </c>
      <c r="AY319" s="3">
        <v>658.2</v>
      </c>
      <c r="AZ319" s="3">
        <v>674</v>
      </c>
      <c r="BA319" s="3" t="s">
        <v>765</v>
      </c>
      <c r="BB319" s="3">
        <v>2.9567199999999998E-2</v>
      </c>
      <c r="BC319" s="3">
        <v>0</v>
      </c>
      <c r="BD319" s="7">
        <v>36700</v>
      </c>
      <c r="BE319" s="18">
        <f t="shared" si="15"/>
        <v>20.73009354323522</v>
      </c>
      <c r="BF319" s="3" t="s">
        <v>767</v>
      </c>
      <c r="BG319" s="7">
        <v>44243</v>
      </c>
      <c r="BH319" s="3">
        <v>172.48853314498359</v>
      </c>
      <c r="BI319" t="str">
        <f>VLOOKUP($A319,'[1]SW_Pipes 1222_soil.shp'!$AE$2:$AR$1223,10,FALSE)</f>
        <v>113665</v>
      </c>
      <c r="BJ319" t="str">
        <f>VLOOKUP($A319,'[1]SW_Pipes 1222_soil.shp'!$AE$2:$AR$1223,11,FALSE)</f>
        <v>EnB</v>
      </c>
      <c r="BK319" t="str">
        <f>VLOOKUP($A319,'[1]SW_Pipes 1222_soil.shp'!$AE$2:$AR$1223,12,FALSE)</f>
        <v>Enon sandy loam, 2 to 8 percent slopes</v>
      </c>
      <c r="BL319" t="str">
        <f>VLOOKUP($A319,'[1]SW_Pipes 1222_soil.shp'!$AE$2:$AR$1223,13,FALSE)</f>
        <v>C</v>
      </c>
      <c r="BM319">
        <f>VLOOKUP($A319,'[1]SW_Pipes 1222_soil.shp'!$AE$2:$AR$1223,14,FALSE)</f>
        <v>2</v>
      </c>
      <c r="BN319">
        <f>VLOOKUP(A319,[2]SW_Pipes1222_prec!$AE$2:$AO$1223, 11, FALSE)</f>
        <v>3.806</v>
      </c>
    </row>
    <row r="320" spans="1:66" x14ac:dyDescent="0.25">
      <c r="A320" s="2">
        <v>76102</v>
      </c>
      <c r="B320" s="2">
        <v>22659</v>
      </c>
      <c r="C320" s="2" t="s">
        <v>600</v>
      </c>
      <c r="D320" s="2" t="s">
        <v>21</v>
      </c>
      <c r="E320" s="2" t="s">
        <v>29</v>
      </c>
      <c r="F320" s="6">
        <f>VLOOKUP(A320&amp;B320,'input_raw cmsws'!$C$2:$D$1602,2,FALSE)</f>
        <v>44323.666666666664</v>
      </c>
      <c r="G320" s="2">
        <v>8</v>
      </c>
      <c r="H320" s="2" t="s">
        <v>23</v>
      </c>
      <c r="I320" s="2">
        <f>VLOOKUP(H320,'scoring schema'!$D$4:$E$9,2,FALSE)</f>
        <v>0</v>
      </c>
      <c r="J320" s="2" t="s">
        <v>22</v>
      </c>
      <c r="K320" s="2" t="s">
        <v>22</v>
      </c>
      <c r="L320" s="2"/>
      <c r="M320" s="2">
        <f>VLOOKUP(L320,'scoring schema 2'!$E$18:$F$29,2,FALSE)</f>
        <v>0</v>
      </c>
      <c r="N320" s="2"/>
      <c r="O320" s="2">
        <f>VLOOKUP(N320,'scoring schema 2'!$E$8:$F$13,2, FALSE)</f>
        <v>2</v>
      </c>
      <c r="P320" s="2">
        <v>10</v>
      </c>
      <c r="Q320" s="2">
        <v>1.3</v>
      </c>
      <c r="R320" s="2">
        <v>2.2999999999999998</v>
      </c>
      <c r="S320" s="2">
        <v>2.9899999999999998</v>
      </c>
      <c r="T320" s="2">
        <v>1</v>
      </c>
      <c r="U320" s="2">
        <v>10</v>
      </c>
      <c r="V320" s="2">
        <v>6.2000000000000011</v>
      </c>
      <c r="W320" s="2">
        <v>5</v>
      </c>
      <c r="X320" s="2">
        <v>31.000000000000007</v>
      </c>
      <c r="Y320" s="2">
        <v>4.24</v>
      </c>
      <c r="Z320" s="2">
        <v>3.92</v>
      </c>
      <c r="AA320" s="2">
        <v>16.620799999999999</v>
      </c>
      <c r="AB320" s="2">
        <v>7602899</v>
      </c>
      <c r="AC320" s="2" t="s">
        <v>3070</v>
      </c>
      <c r="AD320" s="6">
        <v>40041</v>
      </c>
      <c r="AE320" s="2" t="s">
        <v>760</v>
      </c>
      <c r="AF320" s="2" t="s">
        <v>761</v>
      </c>
      <c r="AG320" s="2" t="s">
        <v>762</v>
      </c>
      <c r="AH320" s="2" t="s">
        <v>768</v>
      </c>
      <c r="AI320" s="2">
        <v>1.5</v>
      </c>
      <c r="AJ320" s="2">
        <v>0</v>
      </c>
      <c r="AK320" s="2">
        <v>0</v>
      </c>
      <c r="AL320" s="2">
        <v>0</v>
      </c>
      <c r="AM320" s="2">
        <v>18</v>
      </c>
      <c r="AN320" s="2">
        <v>0</v>
      </c>
      <c r="AO320" s="2" t="s">
        <v>762</v>
      </c>
      <c r="AP320" s="2" t="s">
        <v>763</v>
      </c>
      <c r="AQ320" s="2" t="s">
        <v>769</v>
      </c>
      <c r="AR320" s="2" t="s">
        <v>3071</v>
      </c>
      <c r="AS320" s="2">
        <v>8</v>
      </c>
      <c r="AT320" s="2">
        <v>630</v>
      </c>
      <c r="AU320" s="2">
        <v>638</v>
      </c>
      <c r="AV320" s="2" t="s">
        <v>765</v>
      </c>
      <c r="AW320" s="2" t="s">
        <v>1343</v>
      </c>
      <c r="AX320" s="2">
        <v>8.1</v>
      </c>
      <c r="AY320" s="2">
        <v>628.9</v>
      </c>
      <c r="AZ320" s="2">
        <v>637</v>
      </c>
      <c r="BA320" s="2" t="s">
        <v>765</v>
      </c>
      <c r="BB320" s="2">
        <v>2.5617580000000001E-2</v>
      </c>
      <c r="BC320" s="2">
        <v>0</v>
      </c>
      <c r="BD320" s="6">
        <v>40891</v>
      </c>
      <c r="BE320" s="18">
        <f>(F320-AD320)/365.25</f>
        <v>11.72530230435774</v>
      </c>
      <c r="BF320" s="2" t="s">
        <v>767</v>
      </c>
      <c r="BG320" s="6">
        <v>43185</v>
      </c>
      <c r="BH320" s="2">
        <v>42.939089799170198</v>
      </c>
      <c r="BI320" t="str">
        <f>VLOOKUP($A320,'[1]SW_Pipes 1222_soil.shp'!$AE$2:$AR$1223,10,FALSE)</f>
        <v>113660</v>
      </c>
      <c r="BJ320" t="str">
        <f>VLOOKUP($A320,'[1]SW_Pipes 1222_soil.shp'!$AE$2:$AR$1223,11,FALSE)</f>
        <v>CuB</v>
      </c>
      <c r="BK320" t="str">
        <f>VLOOKUP($A320,'[1]SW_Pipes 1222_soil.shp'!$AE$2:$AR$1223,12,FALSE)</f>
        <v>Cecil-Urban land complex, 2 to 8 percent slopes</v>
      </c>
      <c r="BL320" t="str">
        <f>VLOOKUP($A320,'[1]SW_Pipes 1222_soil.shp'!$AE$2:$AR$1223,13,FALSE)</f>
        <v>B</v>
      </c>
      <c r="BM320">
        <f>VLOOKUP($A320,'[1]SW_Pipes 1222_soil.shp'!$AE$2:$AR$1223,14,FALSE)</f>
        <v>1</v>
      </c>
      <c r="BN320">
        <f>VLOOKUP(A320,[2]SW_Pipes1222_prec!$AE$2:$AO$1223, 11, FALSE)</f>
        <v>3.714</v>
      </c>
    </row>
    <row r="321" spans="1:66" x14ac:dyDescent="0.25">
      <c r="A321" s="3">
        <v>76103</v>
      </c>
      <c r="B321" s="3">
        <v>11059</v>
      </c>
      <c r="C321" s="3" t="s">
        <v>217</v>
      </c>
      <c r="D321" s="3" t="s">
        <v>26</v>
      </c>
      <c r="E321" s="3" t="s">
        <v>29</v>
      </c>
      <c r="F321" s="6">
        <f>VLOOKUP(A321&amp;B321,'input_raw cmsws'!$C$2:$D$1602,2,FALSE)</f>
        <v>43963.666666666664</v>
      </c>
      <c r="G321" s="3">
        <v>9</v>
      </c>
      <c r="H321" s="3" t="s">
        <v>23</v>
      </c>
      <c r="I321" s="2">
        <f>VLOOKUP(H321,'scoring schema'!$D$4:$E$9,2,FALSE)</f>
        <v>0</v>
      </c>
      <c r="J321" s="3" t="s">
        <v>22</v>
      </c>
      <c r="K321" s="3" t="s">
        <v>22</v>
      </c>
      <c r="L321" s="3" t="s">
        <v>24</v>
      </c>
      <c r="M321" s="2">
        <f>VLOOKUP(L321,'scoring schema 2'!$E$18:$F$29,2,FALSE)</f>
        <v>0</v>
      </c>
      <c r="N321" s="3"/>
      <c r="O321" s="2">
        <f>VLOOKUP(N321,'scoring schema 2'!$E$8:$F$13,2, FALSE)</f>
        <v>2</v>
      </c>
      <c r="P321" s="3">
        <v>0</v>
      </c>
      <c r="Q321" s="3">
        <v>1.3</v>
      </c>
      <c r="R321" s="3">
        <v>2.4000000000000004</v>
      </c>
      <c r="S321" s="3">
        <v>3.1200000000000006</v>
      </c>
      <c r="T321" s="3">
        <v>1</v>
      </c>
      <c r="U321" s="3">
        <v>0</v>
      </c>
      <c r="V321" s="3">
        <v>2.2000000000000002</v>
      </c>
      <c r="W321" s="3">
        <v>2.4000000000000004</v>
      </c>
      <c r="X321" s="3">
        <v>5.2800000000000011</v>
      </c>
      <c r="Y321" s="3">
        <v>1.84</v>
      </c>
      <c r="Z321" s="3">
        <v>2.4000000000000004</v>
      </c>
      <c r="AA321" s="3">
        <v>4.4160000000000013</v>
      </c>
      <c r="AB321" s="3">
        <v>7551025</v>
      </c>
      <c r="AC321" s="3" t="s">
        <v>1342</v>
      </c>
      <c r="AD321" s="6">
        <v>40042</v>
      </c>
      <c r="AE321" s="3" t="s">
        <v>760</v>
      </c>
      <c r="AF321" s="3" t="s">
        <v>761</v>
      </c>
      <c r="AG321" s="3" t="s">
        <v>762</v>
      </c>
      <c r="AH321" s="3" t="s">
        <v>768</v>
      </c>
      <c r="AI321" s="3">
        <v>1.5</v>
      </c>
      <c r="AJ321" s="3">
        <v>0</v>
      </c>
      <c r="AK321" s="3">
        <v>0</v>
      </c>
      <c r="AL321" s="3">
        <v>0</v>
      </c>
      <c r="AM321" s="3">
        <v>18</v>
      </c>
      <c r="AN321" s="3">
        <v>0</v>
      </c>
      <c r="AO321" s="3" t="s">
        <v>762</v>
      </c>
      <c r="AP321" s="3" t="s">
        <v>763</v>
      </c>
      <c r="AQ321" s="3" t="s">
        <v>769</v>
      </c>
      <c r="AR321" s="3" t="s">
        <v>1343</v>
      </c>
      <c r="AS321" s="3">
        <v>13.3</v>
      </c>
      <c r="AT321" s="3">
        <v>623.70000000000005</v>
      </c>
      <c r="AU321" s="3">
        <v>637</v>
      </c>
      <c r="AV321" s="3" t="s">
        <v>765</v>
      </c>
      <c r="AW321" s="3" t="s">
        <v>1344</v>
      </c>
      <c r="AX321" s="3">
        <v>8.25</v>
      </c>
      <c r="AY321" s="3">
        <v>621.75</v>
      </c>
      <c r="AZ321" s="3">
        <v>630</v>
      </c>
      <c r="BA321" s="3" t="s">
        <v>765</v>
      </c>
      <c r="BB321" s="3">
        <v>4.3035860000000002E-2</v>
      </c>
      <c r="BC321" s="3">
        <v>0</v>
      </c>
      <c r="BD321" s="7">
        <v>40891</v>
      </c>
      <c r="BE321" s="18">
        <f>(F321-AD321)/365.25</f>
        <v>10.73693817020305</v>
      </c>
      <c r="BF321" s="3" t="s">
        <v>767</v>
      </c>
      <c r="BG321" s="7">
        <v>43185</v>
      </c>
      <c r="BH321" s="3">
        <v>45.310910096067857</v>
      </c>
      <c r="BI321" t="str">
        <f>VLOOKUP($A321,'[1]SW_Pipes 1222_soil.shp'!$AE$2:$AR$1223,10,FALSE)</f>
        <v>113683</v>
      </c>
      <c r="BJ321" t="str">
        <f>VLOOKUP($A321,'[1]SW_Pipes 1222_soil.shp'!$AE$2:$AR$1223,11,FALSE)</f>
        <v>PaE</v>
      </c>
      <c r="BK321" t="str">
        <f>VLOOKUP($A321,'[1]SW_Pipes 1222_soil.shp'!$AE$2:$AR$1223,12,FALSE)</f>
        <v>Pacolet sandy loam, 15 to 25 percent slopes</v>
      </c>
      <c r="BL321" t="str">
        <f>VLOOKUP($A321,'[1]SW_Pipes 1222_soil.shp'!$AE$2:$AR$1223,13,FALSE)</f>
        <v>B</v>
      </c>
      <c r="BM321">
        <f>VLOOKUP($A321,'[1]SW_Pipes 1222_soil.shp'!$AE$2:$AR$1223,14,FALSE)</f>
        <v>1</v>
      </c>
      <c r="BN321">
        <f>VLOOKUP(A321,[2]SW_Pipes1222_prec!$AE$2:$AO$1223, 11, FALSE)</f>
        <v>3.714</v>
      </c>
    </row>
    <row r="322" spans="1:66" x14ac:dyDescent="0.25">
      <c r="A322" s="3">
        <v>76103</v>
      </c>
      <c r="B322" s="3">
        <v>22659</v>
      </c>
      <c r="C322" s="3" t="s">
        <v>600</v>
      </c>
      <c r="D322" s="3" t="s">
        <v>21</v>
      </c>
      <c r="E322" s="3" t="s">
        <v>29</v>
      </c>
      <c r="F322" s="6">
        <f>VLOOKUP(A322&amp;B322,'input_raw cmsws'!$C$2:$D$1602,2,FALSE)</f>
        <v>44323.666666666664</v>
      </c>
      <c r="G322" s="3">
        <v>9</v>
      </c>
      <c r="H322" s="3" t="s">
        <v>23</v>
      </c>
      <c r="I322" s="2">
        <f>VLOOKUP(H322,'scoring schema'!$D$4:$E$9,2,FALSE)</f>
        <v>0</v>
      </c>
      <c r="J322" s="3" t="s">
        <v>22</v>
      </c>
      <c r="K322" s="3" t="s">
        <v>22</v>
      </c>
      <c r="L322" s="3"/>
      <c r="M322" s="2">
        <f>VLOOKUP(L322,'scoring schema 2'!$E$18:$F$29,2,FALSE)</f>
        <v>0</v>
      </c>
      <c r="N322" s="3"/>
      <c r="O322" s="2">
        <f>VLOOKUP(N322,'scoring schema 2'!$E$8:$F$13,2, FALSE)</f>
        <v>2</v>
      </c>
      <c r="P322" s="3">
        <v>10</v>
      </c>
      <c r="Q322" s="3">
        <v>1.3</v>
      </c>
      <c r="R322" s="3">
        <v>3.2</v>
      </c>
      <c r="S322" s="3">
        <v>4.16</v>
      </c>
      <c r="T322" s="3">
        <v>1</v>
      </c>
      <c r="U322" s="3">
        <v>10</v>
      </c>
      <c r="V322" s="3">
        <v>7</v>
      </c>
      <c r="W322" s="3">
        <v>4.0999999999999996</v>
      </c>
      <c r="X322" s="3">
        <v>28.699999999999996</v>
      </c>
      <c r="Y322" s="3">
        <v>4.7200000000000006</v>
      </c>
      <c r="Z322" s="3">
        <v>3.7399999999999998</v>
      </c>
      <c r="AA322" s="3">
        <v>17.652800000000003</v>
      </c>
      <c r="AB322" s="3">
        <v>7551025</v>
      </c>
      <c r="AC322" s="3" t="s">
        <v>1342</v>
      </c>
      <c r="AD322" s="6">
        <v>40043</v>
      </c>
      <c r="AE322" s="3" t="s">
        <v>760</v>
      </c>
      <c r="AF322" s="3" t="s">
        <v>761</v>
      </c>
      <c r="AG322" s="3" t="s">
        <v>762</v>
      </c>
      <c r="AH322" s="3" t="s">
        <v>768</v>
      </c>
      <c r="AI322" s="3">
        <v>1.5</v>
      </c>
      <c r="AJ322" s="3">
        <v>0</v>
      </c>
      <c r="AK322" s="3">
        <v>0</v>
      </c>
      <c r="AL322" s="3">
        <v>0</v>
      </c>
      <c r="AM322" s="3">
        <v>18</v>
      </c>
      <c r="AN322" s="3">
        <v>0</v>
      </c>
      <c r="AO322" s="3" t="s">
        <v>762</v>
      </c>
      <c r="AP322" s="3" t="s">
        <v>763</v>
      </c>
      <c r="AQ322" s="3" t="s">
        <v>769</v>
      </c>
      <c r="AR322" s="3" t="s">
        <v>1343</v>
      </c>
      <c r="AS322" s="3">
        <v>13.3</v>
      </c>
      <c r="AT322" s="3">
        <v>623.70000000000005</v>
      </c>
      <c r="AU322" s="3">
        <v>637</v>
      </c>
      <c r="AV322" s="3" t="s">
        <v>765</v>
      </c>
      <c r="AW322" s="3" t="s">
        <v>1344</v>
      </c>
      <c r="AX322" s="3">
        <v>8.25</v>
      </c>
      <c r="AY322" s="3">
        <v>621.75</v>
      </c>
      <c r="AZ322" s="3">
        <v>630</v>
      </c>
      <c r="BA322" s="3" t="s">
        <v>765</v>
      </c>
      <c r="BB322" s="3">
        <v>4.3035860000000002E-2</v>
      </c>
      <c r="BC322" s="3">
        <v>0</v>
      </c>
      <c r="BD322" s="7">
        <v>40891</v>
      </c>
      <c r="BE322" s="18">
        <f>(F322-AD322)/365.25</f>
        <v>11.719826602783476</v>
      </c>
      <c r="BF322" s="3" t="s">
        <v>767</v>
      </c>
      <c r="BG322" s="7">
        <v>43185</v>
      </c>
      <c r="BH322" s="3">
        <v>45.310910096067857</v>
      </c>
      <c r="BI322" t="str">
        <f>VLOOKUP($A322,'[1]SW_Pipes 1222_soil.shp'!$AE$2:$AR$1223,10,FALSE)</f>
        <v>113683</v>
      </c>
      <c r="BJ322" t="str">
        <f>VLOOKUP($A322,'[1]SW_Pipes 1222_soil.shp'!$AE$2:$AR$1223,11,FALSE)</f>
        <v>PaE</v>
      </c>
      <c r="BK322" t="str">
        <f>VLOOKUP($A322,'[1]SW_Pipes 1222_soil.shp'!$AE$2:$AR$1223,12,FALSE)</f>
        <v>Pacolet sandy loam, 15 to 25 percent slopes</v>
      </c>
      <c r="BL322" t="str">
        <f>VLOOKUP($A322,'[1]SW_Pipes 1222_soil.shp'!$AE$2:$AR$1223,13,FALSE)</f>
        <v>B</v>
      </c>
      <c r="BM322">
        <f>VLOOKUP($A322,'[1]SW_Pipes 1222_soil.shp'!$AE$2:$AR$1223,14,FALSE)</f>
        <v>1</v>
      </c>
      <c r="BN322">
        <f>VLOOKUP(A322,[2]SW_Pipes1222_prec!$AE$2:$AO$1223, 11, FALSE)</f>
        <v>3.714</v>
      </c>
    </row>
    <row r="323" spans="1:66" x14ac:dyDescent="0.25">
      <c r="A323" s="3">
        <v>76104</v>
      </c>
      <c r="B323" s="3">
        <v>11059</v>
      </c>
      <c r="C323" s="3" t="s">
        <v>217</v>
      </c>
      <c r="D323" s="3" t="s">
        <v>26</v>
      </c>
      <c r="E323" s="3" t="s">
        <v>29</v>
      </c>
      <c r="F323" s="6">
        <f>VLOOKUP(A323&amp;B323,'input_raw cmsws'!$C$2:$D$1602,2,FALSE)</f>
        <v>43963.666666666664</v>
      </c>
      <c r="G323" s="3">
        <v>7.5</v>
      </c>
      <c r="H323" s="3" t="s">
        <v>23</v>
      </c>
      <c r="I323" s="2">
        <f>VLOOKUP(H323,'scoring schema'!$D$4:$E$9,2,FALSE)</f>
        <v>0</v>
      </c>
      <c r="J323" s="3" t="s">
        <v>22</v>
      </c>
      <c r="K323" s="3" t="s">
        <v>22</v>
      </c>
      <c r="L323" s="3" t="s">
        <v>30</v>
      </c>
      <c r="M323" s="2">
        <f>VLOOKUP(L323,'scoring schema 2'!$E$18:$F$29,2,FALSE)</f>
        <v>6</v>
      </c>
      <c r="N323" s="3"/>
      <c r="O323" s="2">
        <f>VLOOKUP(N323,'scoring schema 2'!$E$8:$F$13,2, FALSE)</f>
        <v>2</v>
      </c>
      <c r="P323" s="3">
        <v>10</v>
      </c>
      <c r="Q323" s="3">
        <v>1.3</v>
      </c>
      <c r="R323" s="3">
        <v>6.2</v>
      </c>
      <c r="S323" s="3">
        <v>8.06</v>
      </c>
      <c r="T323" s="3">
        <v>1</v>
      </c>
      <c r="U323" s="3">
        <v>0</v>
      </c>
      <c r="V323" s="3">
        <v>2.2000000000000002</v>
      </c>
      <c r="W323" s="3">
        <v>2</v>
      </c>
      <c r="X323" s="3">
        <v>4.4000000000000004</v>
      </c>
      <c r="Y323" s="3">
        <v>1.84</v>
      </c>
      <c r="Z323" s="3">
        <v>3.6800000000000006</v>
      </c>
      <c r="AA323" s="3">
        <v>6.7712000000000012</v>
      </c>
      <c r="AB323" s="3">
        <v>7634760</v>
      </c>
      <c r="AC323" s="3" t="s">
        <v>1735</v>
      </c>
      <c r="AD323" s="6">
        <v>40044</v>
      </c>
      <c r="AE323" s="3" t="s">
        <v>760</v>
      </c>
      <c r="AF323" s="3" t="s">
        <v>761</v>
      </c>
      <c r="AG323" s="3" t="s">
        <v>762</v>
      </c>
      <c r="AH323" s="3" t="s">
        <v>768</v>
      </c>
      <c r="AI323" s="3">
        <v>3.5</v>
      </c>
      <c r="AJ323" s="3">
        <v>0</v>
      </c>
      <c r="AK323" s="3">
        <v>0</v>
      </c>
      <c r="AL323" s="3">
        <v>0</v>
      </c>
      <c r="AM323" s="3">
        <v>42</v>
      </c>
      <c r="AN323" s="3">
        <v>0</v>
      </c>
      <c r="AO323" s="3" t="s">
        <v>762</v>
      </c>
      <c r="AP323" s="3" t="s">
        <v>763</v>
      </c>
      <c r="AQ323" s="3" t="s">
        <v>769</v>
      </c>
      <c r="AR323" s="3" t="s">
        <v>1736</v>
      </c>
      <c r="AS323" s="3">
        <v>5.4</v>
      </c>
      <c r="AT323" s="3">
        <v>631.6</v>
      </c>
      <c r="AU323" s="3">
        <v>637</v>
      </c>
      <c r="AV323" s="3" t="s">
        <v>765</v>
      </c>
      <c r="AW323" s="3" t="s">
        <v>1737</v>
      </c>
      <c r="AX323" s="3">
        <v>5</v>
      </c>
      <c r="AY323" s="3">
        <v>631</v>
      </c>
      <c r="AZ323" s="3">
        <v>636</v>
      </c>
      <c r="BA323" s="3" t="s">
        <v>765</v>
      </c>
      <c r="BB323" s="3">
        <v>3.2369090000000003E-2</v>
      </c>
      <c r="BC323" s="3">
        <v>0</v>
      </c>
      <c r="BD323" s="7">
        <v>40897</v>
      </c>
      <c r="BE323" s="18">
        <f>(F323-AD323)/365.25</f>
        <v>10.731462468628786</v>
      </c>
      <c r="BF323" s="3" t="s">
        <v>767</v>
      </c>
      <c r="BG323" s="7">
        <v>44243</v>
      </c>
      <c r="BH323" s="3">
        <v>18.536200549190301</v>
      </c>
      <c r="BI323" t="str">
        <f>VLOOKUP($A323,'[1]SW_Pipes 1222_soil.shp'!$AE$2:$AR$1223,10,FALSE)</f>
        <v>113679</v>
      </c>
      <c r="BJ323" t="str">
        <f>VLOOKUP($A323,'[1]SW_Pipes 1222_soil.shp'!$AE$2:$AR$1223,11,FALSE)</f>
        <v>MeB</v>
      </c>
      <c r="BK323" t="str">
        <f>VLOOKUP($A323,'[1]SW_Pipes 1222_soil.shp'!$AE$2:$AR$1223,12,FALSE)</f>
        <v>Mecklenburg fine sandy loam, 2 to 8 percent slopes</v>
      </c>
      <c r="BL323" t="str">
        <f>VLOOKUP($A323,'[1]SW_Pipes 1222_soil.shp'!$AE$2:$AR$1223,13,FALSE)</f>
        <v>C</v>
      </c>
      <c r="BM323">
        <f>VLOOKUP($A323,'[1]SW_Pipes 1222_soil.shp'!$AE$2:$AR$1223,14,FALSE)</f>
        <v>2</v>
      </c>
      <c r="BN323">
        <f>VLOOKUP(A323,[2]SW_Pipes1222_prec!$AE$2:$AO$1223, 11, FALSE)</f>
        <v>3.7890000000000001</v>
      </c>
    </row>
    <row r="324" spans="1:66" x14ac:dyDescent="0.25">
      <c r="A324" s="3">
        <v>76483</v>
      </c>
      <c r="B324" s="3">
        <v>24009</v>
      </c>
      <c r="C324" s="3" t="s">
        <v>488</v>
      </c>
      <c r="D324" s="3" t="s">
        <v>26</v>
      </c>
      <c r="E324" s="3" t="s">
        <v>29</v>
      </c>
      <c r="F324" s="6">
        <f>VLOOKUP(A324&amp;B324,'input_raw cmsws'!$C$2:$D$1602,2,FALSE)</f>
        <v>44441.666666666664</v>
      </c>
      <c r="G324" s="3">
        <v>17.5</v>
      </c>
      <c r="H324" s="3" t="s">
        <v>23</v>
      </c>
      <c r="I324" s="2">
        <f>VLOOKUP(H324,'scoring schema'!$D$4:$E$9,2,FALSE)</f>
        <v>0</v>
      </c>
      <c r="J324" s="3" t="s">
        <v>22</v>
      </c>
      <c r="K324" s="3" t="s">
        <v>22</v>
      </c>
      <c r="L324" s="3"/>
      <c r="M324" s="2">
        <f>VLOOKUP(L324,'scoring schema 2'!$E$18:$F$29,2,FALSE)</f>
        <v>0</v>
      </c>
      <c r="N324" s="3"/>
      <c r="O324" s="2">
        <f>VLOOKUP(N324,'scoring schema 2'!$E$8:$F$13,2, FALSE)</f>
        <v>2</v>
      </c>
      <c r="P324" s="3">
        <v>0</v>
      </c>
      <c r="Q324" s="3">
        <v>1.3</v>
      </c>
      <c r="R324" s="3">
        <v>2.9000000000000004</v>
      </c>
      <c r="S324" s="3">
        <v>3.7700000000000005</v>
      </c>
      <c r="T324" s="3">
        <v>1</v>
      </c>
      <c r="U324" s="3">
        <v>0</v>
      </c>
      <c r="V324" s="3">
        <v>4.5999999999999996</v>
      </c>
      <c r="W324" s="3">
        <v>3.8000000000000003</v>
      </c>
      <c r="X324" s="3">
        <v>17.48</v>
      </c>
      <c r="Y324" s="3">
        <v>3.28</v>
      </c>
      <c r="Z324" s="3">
        <v>3.4400000000000004</v>
      </c>
      <c r="AA324" s="3">
        <v>11.283200000000001</v>
      </c>
      <c r="AB324" s="3">
        <v>7572930</v>
      </c>
      <c r="AC324" s="3" t="s">
        <v>2484</v>
      </c>
      <c r="AD324" s="6">
        <v>40045</v>
      </c>
      <c r="AE324" s="3" t="s">
        <v>760</v>
      </c>
      <c r="AF324" s="3" t="s">
        <v>761</v>
      </c>
      <c r="AG324" s="3" t="s">
        <v>762</v>
      </c>
      <c r="AH324" s="3" t="s">
        <v>768</v>
      </c>
      <c r="AI324" s="3">
        <v>3</v>
      </c>
      <c r="AJ324" s="3">
        <v>0</v>
      </c>
      <c r="AK324" s="3">
        <v>0</v>
      </c>
      <c r="AL324" s="3">
        <v>0</v>
      </c>
      <c r="AM324" s="3">
        <v>36</v>
      </c>
      <c r="AN324" s="3">
        <v>0</v>
      </c>
      <c r="AO324" s="3" t="s">
        <v>762</v>
      </c>
      <c r="AP324" s="3" t="s">
        <v>763</v>
      </c>
      <c r="AQ324" s="3" t="s">
        <v>769</v>
      </c>
      <c r="AR324" s="3" t="s">
        <v>2485</v>
      </c>
      <c r="AS324" s="3">
        <v>9</v>
      </c>
      <c r="AT324" s="3">
        <v>677.6</v>
      </c>
      <c r="AU324" s="3">
        <v>686.6</v>
      </c>
      <c r="AV324" s="3" t="s">
        <v>765</v>
      </c>
      <c r="AW324" s="3" t="s">
        <v>2486</v>
      </c>
      <c r="AX324" s="3">
        <v>9.1</v>
      </c>
      <c r="AY324" s="3">
        <v>676.4</v>
      </c>
      <c r="AZ324" s="3">
        <v>685.5</v>
      </c>
      <c r="BA324" s="3" t="s">
        <v>765</v>
      </c>
      <c r="BB324" s="3">
        <v>0</v>
      </c>
      <c r="BC324" s="3">
        <v>0</v>
      </c>
      <c r="BD324" s="7">
        <v>37676</v>
      </c>
      <c r="BE324" s="18">
        <f t="shared" ref="BE324:BE337" si="16">(F324-BD324)/365.25</f>
        <v>18.523385808806747</v>
      </c>
      <c r="BF324" s="3" t="s">
        <v>767</v>
      </c>
      <c r="BG324" s="7">
        <v>43185</v>
      </c>
      <c r="BH324" s="3">
        <v>68.172571361977859</v>
      </c>
      <c r="BI324" t="str">
        <f>VLOOKUP($A324,'[1]SW_Pipes 1222_soil.shp'!$AE$2:$AR$1223,10,FALSE)</f>
        <v>113690</v>
      </c>
      <c r="BJ324" t="str">
        <f>VLOOKUP($A324,'[1]SW_Pipes 1222_soil.shp'!$AE$2:$AR$1223,11,FALSE)</f>
        <v>VaD</v>
      </c>
      <c r="BK324" t="str">
        <f>VLOOKUP($A324,'[1]SW_Pipes 1222_soil.shp'!$AE$2:$AR$1223,12,FALSE)</f>
        <v>Vance sandy loam, 8 to 15 percent slopes</v>
      </c>
      <c r="BL324" t="str">
        <f>VLOOKUP($A324,'[1]SW_Pipes 1222_soil.shp'!$AE$2:$AR$1223,13,FALSE)</f>
        <v>C</v>
      </c>
      <c r="BM324">
        <f>VLOOKUP($A324,'[1]SW_Pipes 1222_soil.shp'!$AE$2:$AR$1223,14,FALSE)</f>
        <v>2</v>
      </c>
      <c r="BN324">
        <f>VLOOKUP(A324,[2]SW_Pipes1222_prec!$AE$2:$AO$1223, 11, FALSE)</f>
        <v>3.75</v>
      </c>
    </row>
    <row r="325" spans="1:66" x14ac:dyDescent="0.25">
      <c r="A325" s="3">
        <v>76499</v>
      </c>
      <c r="B325" s="3">
        <v>23349</v>
      </c>
      <c r="C325" s="3" t="s">
        <v>120</v>
      </c>
      <c r="D325" s="3" t="s">
        <v>26</v>
      </c>
      <c r="E325" s="3" t="s">
        <v>29</v>
      </c>
      <c r="F325" s="6">
        <f>VLOOKUP(A325&amp;B325,'input_raw cmsws'!$C$2:$D$1602,2,FALSE)</f>
        <v>44377.666666666664</v>
      </c>
      <c r="G325" s="3">
        <v>1.5</v>
      </c>
      <c r="H325" s="3" t="s">
        <v>31</v>
      </c>
      <c r="I325" s="2">
        <f>VLOOKUP(H325,'scoring schema'!$D$4:$E$9,2,FALSE)</f>
        <v>7</v>
      </c>
      <c r="J325" s="3" t="s">
        <v>22</v>
      </c>
      <c r="K325" s="3" t="s">
        <v>22</v>
      </c>
      <c r="L325" s="3"/>
      <c r="M325" s="2">
        <f>VLOOKUP(L325,'scoring schema 2'!$E$18:$F$29,2,FALSE)</f>
        <v>0</v>
      </c>
      <c r="N325" s="3" t="s">
        <v>35</v>
      </c>
      <c r="O325" s="2">
        <f>VLOOKUP(N325,'scoring schema 2'!$E$8:$F$13,2, FALSE)</f>
        <v>2</v>
      </c>
      <c r="P325" s="3">
        <v>5</v>
      </c>
      <c r="Q325" s="3">
        <v>3.75</v>
      </c>
      <c r="R325" s="3">
        <v>1.55</v>
      </c>
      <c r="S325" s="3">
        <v>5.8125</v>
      </c>
      <c r="T325" s="3">
        <v>1</v>
      </c>
      <c r="U325" s="3">
        <v>0</v>
      </c>
      <c r="V325" s="3">
        <v>1.4000000000000001</v>
      </c>
      <c r="W325" s="3">
        <v>0.8</v>
      </c>
      <c r="X325" s="3">
        <v>1.1200000000000001</v>
      </c>
      <c r="Y325" s="3">
        <v>2.34</v>
      </c>
      <c r="Z325" s="3">
        <v>1.1000000000000001</v>
      </c>
      <c r="AA325" s="3">
        <v>2.5739999999999998</v>
      </c>
      <c r="AB325" s="3">
        <v>7718864</v>
      </c>
      <c r="AC325" s="3" t="s">
        <v>1010</v>
      </c>
      <c r="AD325" s="6">
        <v>40046</v>
      </c>
      <c r="AE325" s="3" t="s">
        <v>760</v>
      </c>
      <c r="AF325" s="3" t="s">
        <v>761</v>
      </c>
      <c r="AG325" s="3" t="s">
        <v>762</v>
      </c>
      <c r="AH325" s="3" t="s">
        <v>768</v>
      </c>
      <c r="AI325" s="3">
        <v>1.5</v>
      </c>
      <c r="AJ325" s="3">
        <v>0</v>
      </c>
      <c r="AK325" s="3">
        <v>0</v>
      </c>
      <c r="AL325" s="3">
        <v>0</v>
      </c>
      <c r="AM325" s="3">
        <v>18</v>
      </c>
      <c r="AN325" s="3">
        <v>0</v>
      </c>
      <c r="AO325" s="3" t="s">
        <v>762</v>
      </c>
      <c r="AP325" s="3" t="s">
        <v>763</v>
      </c>
      <c r="AQ325" s="3" t="s">
        <v>769</v>
      </c>
      <c r="AR325" s="3" t="s">
        <v>1011</v>
      </c>
      <c r="AS325" s="3">
        <v>5</v>
      </c>
      <c r="AT325" s="3">
        <v>671.1</v>
      </c>
      <c r="AU325" s="3">
        <v>676.1</v>
      </c>
      <c r="AV325" s="3" t="s">
        <v>765</v>
      </c>
      <c r="AW325" s="3" t="s">
        <v>1012</v>
      </c>
      <c r="AX325" s="3">
        <v>4.5</v>
      </c>
      <c r="AY325" s="3">
        <v>670.5</v>
      </c>
      <c r="AZ325" s="3">
        <v>675</v>
      </c>
      <c r="BA325" s="3" t="s">
        <v>765</v>
      </c>
      <c r="BB325" s="3">
        <v>0</v>
      </c>
      <c r="BC325" s="3">
        <v>0</v>
      </c>
      <c r="BD325" s="7">
        <v>37676</v>
      </c>
      <c r="BE325" s="18">
        <f t="shared" si="16"/>
        <v>18.348163358430291</v>
      </c>
      <c r="BF325" s="3" t="s">
        <v>767</v>
      </c>
      <c r="BG325" s="7">
        <v>43185</v>
      </c>
      <c r="BH325" s="3">
        <v>24.408866810252992</v>
      </c>
      <c r="BI325" t="str">
        <f>VLOOKUP($A325,'[1]SW_Pipes 1222_soil.shp'!$AE$2:$AR$1223,10,FALSE)</f>
        <v>113689</v>
      </c>
      <c r="BJ325" t="str">
        <f>VLOOKUP($A325,'[1]SW_Pipes 1222_soil.shp'!$AE$2:$AR$1223,11,FALSE)</f>
        <v>VaB</v>
      </c>
      <c r="BK325" t="str">
        <f>VLOOKUP($A325,'[1]SW_Pipes 1222_soil.shp'!$AE$2:$AR$1223,12,FALSE)</f>
        <v>Vance sandy loam, 2 to 8 percent slopes</v>
      </c>
      <c r="BL325" t="str">
        <f>VLOOKUP($A325,'[1]SW_Pipes 1222_soil.shp'!$AE$2:$AR$1223,13,FALSE)</f>
        <v>C</v>
      </c>
      <c r="BM325">
        <f>VLOOKUP($A325,'[1]SW_Pipes 1222_soil.shp'!$AE$2:$AR$1223,14,FALSE)</f>
        <v>2</v>
      </c>
      <c r="BN325">
        <f>VLOOKUP(A325,[2]SW_Pipes1222_prec!$AE$2:$AO$1223, 11, FALSE)</f>
        <v>3.7509999999999999</v>
      </c>
    </row>
    <row r="326" spans="1:66" x14ac:dyDescent="0.25">
      <c r="A326" s="3">
        <v>76515</v>
      </c>
      <c r="B326" s="3">
        <v>12017</v>
      </c>
      <c r="C326" s="3" t="s">
        <v>464</v>
      </c>
      <c r="D326" s="3" t="s">
        <v>21</v>
      </c>
      <c r="E326" s="3" t="s">
        <v>29</v>
      </c>
      <c r="F326" s="6">
        <f>VLOOKUP(A326&amp;B326,'input_raw cmsws'!$C$2:$D$1602,2,FALSE)</f>
        <v>43795.708333333336</v>
      </c>
      <c r="G326" s="3">
        <v>6</v>
      </c>
      <c r="H326" s="3" t="s">
        <v>23</v>
      </c>
      <c r="I326" s="2">
        <f>VLOOKUP(H326,'scoring schema'!$D$4:$E$9,2,FALSE)</f>
        <v>0</v>
      </c>
      <c r="J326" s="3" t="s">
        <v>22</v>
      </c>
      <c r="K326" s="3" t="s">
        <v>22</v>
      </c>
      <c r="L326" s="3"/>
      <c r="M326" s="2">
        <f>VLOOKUP(L326,'scoring schema 2'!$E$18:$F$29,2,FALSE)</f>
        <v>0</v>
      </c>
      <c r="N326" s="3"/>
      <c r="O326" s="2">
        <f>VLOOKUP(N326,'scoring schema 2'!$E$8:$F$13,2, FALSE)</f>
        <v>2</v>
      </c>
      <c r="P326" s="3">
        <v>10</v>
      </c>
      <c r="Q326" s="3">
        <v>1.3</v>
      </c>
      <c r="R326" s="3">
        <v>2.9</v>
      </c>
      <c r="S326" s="3">
        <v>3.77</v>
      </c>
      <c r="T326" s="3">
        <v>2</v>
      </c>
      <c r="U326" s="3">
        <v>10</v>
      </c>
      <c r="V326" s="3">
        <v>3.0000000000000004</v>
      </c>
      <c r="W326" s="3">
        <v>5.6</v>
      </c>
      <c r="X326" s="3">
        <v>16.8</v>
      </c>
      <c r="Y326" s="3">
        <v>2.3200000000000003</v>
      </c>
      <c r="Z326" s="3">
        <v>4.5199999999999996</v>
      </c>
      <c r="AA326" s="3">
        <v>10.4864</v>
      </c>
      <c r="AB326" s="3">
        <v>7709105</v>
      </c>
      <c r="AC326" s="3" t="s">
        <v>2374</v>
      </c>
      <c r="AD326" s="6">
        <v>40047</v>
      </c>
      <c r="AE326" s="3" t="s">
        <v>760</v>
      </c>
      <c r="AF326" s="3" t="s">
        <v>761</v>
      </c>
      <c r="AG326" s="3" t="s">
        <v>762</v>
      </c>
      <c r="AH326" s="3" t="s">
        <v>768</v>
      </c>
      <c r="AI326" s="3">
        <v>3</v>
      </c>
      <c r="AJ326" s="3">
        <v>0</v>
      </c>
      <c r="AK326" s="3">
        <v>0</v>
      </c>
      <c r="AL326" s="3">
        <v>0</v>
      </c>
      <c r="AM326" s="3">
        <v>36</v>
      </c>
      <c r="AN326" s="3">
        <v>0</v>
      </c>
      <c r="AO326" s="3" t="s">
        <v>762</v>
      </c>
      <c r="AP326" s="3" t="s">
        <v>763</v>
      </c>
      <c r="AQ326" s="3" t="s">
        <v>769</v>
      </c>
      <c r="AR326" s="3" t="s">
        <v>2375</v>
      </c>
      <c r="AS326" s="3">
        <v>6</v>
      </c>
      <c r="AT326" s="3">
        <v>660.3</v>
      </c>
      <c r="AU326" s="3">
        <v>666.3</v>
      </c>
      <c r="AV326" s="3" t="s">
        <v>765</v>
      </c>
      <c r="AW326" s="3" t="s">
        <v>1647</v>
      </c>
      <c r="AX326" s="3">
        <v>6.33</v>
      </c>
      <c r="AY326" s="3">
        <v>658.2</v>
      </c>
      <c r="AZ326" s="3">
        <v>664.53</v>
      </c>
      <c r="BA326" s="3" t="s">
        <v>765</v>
      </c>
      <c r="BB326" s="3">
        <v>0</v>
      </c>
      <c r="BC326" s="3">
        <v>0</v>
      </c>
      <c r="BD326" s="7">
        <v>37676</v>
      </c>
      <c r="BE326" s="18">
        <f t="shared" si="16"/>
        <v>16.754848277435553</v>
      </c>
      <c r="BF326" s="3" t="s">
        <v>767</v>
      </c>
      <c r="BG326" s="7">
        <v>43185</v>
      </c>
      <c r="BH326" s="3">
        <v>98.389795988645204</v>
      </c>
      <c r="BI326" t="str">
        <f>VLOOKUP($A326,'[1]SW_Pipes 1222_soil.shp'!$AE$2:$AR$1223,10,FALSE)</f>
        <v>113666</v>
      </c>
      <c r="BJ326" t="str">
        <f>VLOOKUP($A326,'[1]SW_Pipes 1222_soil.shp'!$AE$2:$AR$1223,11,FALSE)</f>
        <v>EnD</v>
      </c>
      <c r="BK326" t="str">
        <f>VLOOKUP($A326,'[1]SW_Pipes 1222_soil.shp'!$AE$2:$AR$1223,12,FALSE)</f>
        <v>Enon sandy loam, 8 to 15 percent slopes</v>
      </c>
      <c r="BL326" t="str">
        <f>VLOOKUP($A326,'[1]SW_Pipes 1222_soil.shp'!$AE$2:$AR$1223,13,FALSE)</f>
        <v>C</v>
      </c>
      <c r="BM326">
        <f>VLOOKUP($A326,'[1]SW_Pipes 1222_soil.shp'!$AE$2:$AR$1223,14,FALSE)</f>
        <v>2</v>
      </c>
      <c r="BN326">
        <f>VLOOKUP(A326,[2]SW_Pipes1222_prec!$AE$2:$AO$1223, 11, FALSE)</f>
        <v>3.7509999999999999</v>
      </c>
    </row>
    <row r="327" spans="1:66" x14ac:dyDescent="0.25">
      <c r="A327" s="2">
        <v>76516</v>
      </c>
      <c r="B327" s="2">
        <v>12017</v>
      </c>
      <c r="C327" s="2" t="s">
        <v>293</v>
      </c>
      <c r="D327" s="2" t="s">
        <v>21</v>
      </c>
      <c r="E327" s="2" t="s">
        <v>29</v>
      </c>
      <c r="F327" s="6">
        <f>VLOOKUP(A327&amp;B327,'input_raw cmsws'!$C$2:$D$1602,2,FALSE)</f>
        <v>43795.708333333336</v>
      </c>
      <c r="G327" s="2">
        <v>6.3</v>
      </c>
      <c r="H327" s="2" t="s">
        <v>23</v>
      </c>
      <c r="I327" s="2">
        <f>VLOOKUP(H327,'scoring schema'!$D$4:$E$9,2,FALSE)</f>
        <v>0</v>
      </c>
      <c r="J327" s="2" t="s">
        <v>22</v>
      </c>
      <c r="K327" s="2" t="s">
        <v>22</v>
      </c>
      <c r="L327" s="2"/>
      <c r="M327" s="2">
        <f>VLOOKUP(L327,'scoring schema 2'!$E$18:$F$29,2,FALSE)</f>
        <v>0</v>
      </c>
      <c r="N327" s="2"/>
      <c r="O327" s="2">
        <f>VLOOKUP(N327,'scoring schema 2'!$E$8:$F$13,2, FALSE)</f>
        <v>2</v>
      </c>
      <c r="P327" s="2">
        <v>10</v>
      </c>
      <c r="Q327" s="2">
        <v>1.3</v>
      </c>
      <c r="R327" s="2">
        <v>2.9</v>
      </c>
      <c r="S327" s="2">
        <v>3.77</v>
      </c>
      <c r="T327" s="2">
        <v>1</v>
      </c>
      <c r="U327" s="2">
        <v>10</v>
      </c>
      <c r="V327" s="2">
        <v>1.4000000000000001</v>
      </c>
      <c r="W327" s="2">
        <v>5.6</v>
      </c>
      <c r="X327" s="2">
        <v>7.84</v>
      </c>
      <c r="Y327" s="2">
        <v>1.36</v>
      </c>
      <c r="Z327" s="2">
        <v>4.5199999999999996</v>
      </c>
      <c r="AA327" s="2">
        <v>6.1471999999999998</v>
      </c>
      <c r="AB327" s="2">
        <v>7688133</v>
      </c>
      <c r="AC327" s="2" t="s">
        <v>1646</v>
      </c>
      <c r="AD327" s="6">
        <v>40048</v>
      </c>
      <c r="AE327" s="2" t="s">
        <v>760</v>
      </c>
      <c r="AF327" s="2" t="s">
        <v>761</v>
      </c>
      <c r="AG327" s="2" t="s">
        <v>762</v>
      </c>
      <c r="AH327" s="2" t="s">
        <v>768</v>
      </c>
      <c r="AI327" s="2">
        <v>3</v>
      </c>
      <c r="AJ327" s="2">
        <v>0</v>
      </c>
      <c r="AK327" s="2">
        <v>0</v>
      </c>
      <c r="AL327" s="2">
        <v>0</v>
      </c>
      <c r="AM327" s="2">
        <v>36</v>
      </c>
      <c r="AN327" s="2">
        <v>0</v>
      </c>
      <c r="AO327" s="2" t="s">
        <v>762</v>
      </c>
      <c r="AP327" s="2" t="s">
        <v>763</v>
      </c>
      <c r="AQ327" s="2" t="s">
        <v>769</v>
      </c>
      <c r="AR327" s="2" t="s">
        <v>1647</v>
      </c>
      <c r="AS327" s="2">
        <v>6.33</v>
      </c>
      <c r="AT327" s="2">
        <v>658.2</v>
      </c>
      <c r="AU327" s="2">
        <v>664.53</v>
      </c>
      <c r="AV327" s="2" t="s">
        <v>765</v>
      </c>
      <c r="AW327" s="2" t="s">
        <v>1648</v>
      </c>
      <c r="AX327" s="2">
        <v>7</v>
      </c>
      <c r="AY327" s="2">
        <v>657.9</v>
      </c>
      <c r="AZ327" s="2">
        <v>664.9</v>
      </c>
      <c r="BA327" s="2" t="s">
        <v>765</v>
      </c>
      <c r="BB327" s="2">
        <v>0</v>
      </c>
      <c r="BC327" s="2">
        <v>0</v>
      </c>
      <c r="BD327" s="6">
        <v>37676</v>
      </c>
      <c r="BE327" s="18">
        <f t="shared" si="16"/>
        <v>16.754848277435553</v>
      </c>
      <c r="BF327" s="2" t="s">
        <v>767</v>
      </c>
      <c r="BG327" s="6">
        <v>43185</v>
      </c>
      <c r="BH327" s="2">
        <v>56.287212633811727</v>
      </c>
      <c r="BI327" t="str">
        <f>VLOOKUP($A327,'[1]SW_Pipes 1222_soil.shp'!$AE$2:$AR$1223,10,FALSE)</f>
        <v>113666</v>
      </c>
      <c r="BJ327" t="str">
        <f>VLOOKUP($A327,'[1]SW_Pipes 1222_soil.shp'!$AE$2:$AR$1223,11,FALSE)</f>
        <v>EnD</v>
      </c>
      <c r="BK327" t="str">
        <f>VLOOKUP($A327,'[1]SW_Pipes 1222_soil.shp'!$AE$2:$AR$1223,12,FALSE)</f>
        <v>Enon sandy loam, 8 to 15 percent slopes</v>
      </c>
      <c r="BL327" t="str">
        <f>VLOOKUP($A327,'[1]SW_Pipes 1222_soil.shp'!$AE$2:$AR$1223,13,FALSE)</f>
        <v>C</v>
      </c>
      <c r="BM327">
        <f>VLOOKUP($A327,'[1]SW_Pipes 1222_soil.shp'!$AE$2:$AR$1223,14,FALSE)</f>
        <v>2</v>
      </c>
      <c r="BN327">
        <f>VLOOKUP(A327,[2]SW_Pipes1222_prec!$AE$2:$AO$1223, 11, FALSE)</f>
        <v>3.7509999999999999</v>
      </c>
    </row>
    <row r="328" spans="1:66" x14ac:dyDescent="0.25">
      <c r="A328" s="3">
        <v>76540</v>
      </c>
      <c r="B328" s="3">
        <v>12597</v>
      </c>
      <c r="C328" s="3" t="s">
        <v>272</v>
      </c>
      <c r="D328" s="3" t="s">
        <v>21</v>
      </c>
      <c r="E328" s="3" t="s">
        <v>29</v>
      </c>
      <c r="F328" s="6">
        <f>VLOOKUP(A328&amp;B328,'input_raw cmsws'!$C$2:$D$1602,2,FALSE)</f>
        <v>43846.708333333336</v>
      </c>
      <c r="G328" s="3">
        <v>7.5</v>
      </c>
      <c r="H328" s="3" t="s">
        <v>23</v>
      </c>
      <c r="I328" s="2">
        <f>VLOOKUP(H328,'scoring schema'!$D$4:$E$9,2,FALSE)</f>
        <v>0</v>
      </c>
      <c r="J328" s="3" t="s">
        <v>22</v>
      </c>
      <c r="K328" s="3" t="s">
        <v>22</v>
      </c>
      <c r="L328" s="3"/>
      <c r="M328" s="2">
        <f>VLOOKUP(L328,'scoring schema 2'!$E$18:$F$29,2,FALSE)</f>
        <v>0</v>
      </c>
      <c r="N328" s="3"/>
      <c r="O328" s="2">
        <f>VLOOKUP(N328,'scoring schema 2'!$E$8:$F$13,2, FALSE)</f>
        <v>2</v>
      </c>
      <c r="P328" s="3">
        <v>0</v>
      </c>
      <c r="Q328" s="3">
        <v>1.3</v>
      </c>
      <c r="R328" s="3">
        <v>0.8</v>
      </c>
      <c r="S328" s="3">
        <v>1.04</v>
      </c>
      <c r="T328" s="3">
        <v>1</v>
      </c>
      <c r="U328" s="3">
        <v>0</v>
      </c>
      <c r="V328" s="3">
        <v>6.2000000000000011</v>
      </c>
      <c r="W328" s="3">
        <v>1.7000000000000002</v>
      </c>
      <c r="X328" s="3">
        <v>10.540000000000003</v>
      </c>
      <c r="Y328" s="3">
        <v>4.24</v>
      </c>
      <c r="Z328" s="3">
        <v>1.34</v>
      </c>
      <c r="AA328" s="3">
        <v>5.6816000000000004</v>
      </c>
      <c r="AB328" s="3">
        <v>7715457</v>
      </c>
      <c r="AC328" s="3" t="s">
        <v>1570</v>
      </c>
      <c r="AD328" s="6">
        <v>40049</v>
      </c>
      <c r="AE328" s="3" t="s">
        <v>760</v>
      </c>
      <c r="AF328" s="3" t="s">
        <v>761</v>
      </c>
      <c r="AG328" s="3" t="s">
        <v>762</v>
      </c>
      <c r="AH328" s="3" t="s">
        <v>768</v>
      </c>
      <c r="AI328" s="3">
        <v>2</v>
      </c>
      <c r="AJ328" s="3">
        <v>0</v>
      </c>
      <c r="AK328" s="3">
        <v>0</v>
      </c>
      <c r="AL328" s="3">
        <v>0</v>
      </c>
      <c r="AM328" s="3">
        <v>24</v>
      </c>
      <c r="AN328" s="3">
        <v>0</v>
      </c>
      <c r="AO328" s="3" t="s">
        <v>762</v>
      </c>
      <c r="AP328" s="3" t="s">
        <v>763</v>
      </c>
      <c r="AQ328" s="3" t="s">
        <v>769</v>
      </c>
      <c r="AR328" s="3" t="s">
        <v>1571</v>
      </c>
      <c r="AS328" s="3">
        <v>13.25</v>
      </c>
      <c r="AT328" s="3">
        <v>645.29999999999995</v>
      </c>
      <c r="AU328" s="3">
        <v>658.55</v>
      </c>
      <c r="AV328" s="3" t="s">
        <v>765</v>
      </c>
      <c r="AW328" s="3" t="s">
        <v>1572</v>
      </c>
      <c r="AX328" s="3">
        <v>0</v>
      </c>
      <c r="AY328" s="3">
        <v>644.70000000000005</v>
      </c>
      <c r="AZ328" s="3">
        <v>644.70000000000005</v>
      </c>
      <c r="BA328" s="3" t="s">
        <v>765</v>
      </c>
      <c r="BB328" s="3">
        <v>0</v>
      </c>
      <c r="BC328" s="3">
        <v>0</v>
      </c>
      <c r="BD328" s="7">
        <v>39436</v>
      </c>
      <c r="BE328" s="18">
        <f t="shared" si="16"/>
        <v>12.075861282226793</v>
      </c>
      <c r="BF328" s="3" t="s">
        <v>767</v>
      </c>
      <c r="BG328" s="7">
        <v>43185</v>
      </c>
      <c r="BH328" s="3">
        <v>57.76934874642248</v>
      </c>
      <c r="BI328" t="str">
        <f>VLOOKUP($A328,'[1]SW_Pipes 1222_soil.shp'!$AE$2:$AR$1223,10,FALSE)</f>
        <v>113677</v>
      </c>
      <c r="BJ328" t="str">
        <f>VLOOKUP($A328,'[1]SW_Pipes 1222_soil.shp'!$AE$2:$AR$1223,11,FALSE)</f>
        <v>MO</v>
      </c>
      <c r="BK328" t="str">
        <f>VLOOKUP($A328,'[1]SW_Pipes 1222_soil.shp'!$AE$2:$AR$1223,12,FALSE)</f>
        <v>Monacan loam</v>
      </c>
      <c r="BL328" t="str">
        <f>VLOOKUP($A328,'[1]SW_Pipes 1222_soil.shp'!$AE$2:$AR$1223,13,FALSE)</f>
        <v>C</v>
      </c>
      <c r="BM328">
        <f>VLOOKUP($A328,'[1]SW_Pipes 1222_soil.shp'!$AE$2:$AR$1223,14,FALSE)</f>
        <v>2</v>
      </c>
      <c r="BN328">
        <f>VLOOKUP(A328,[2]SW_Pipes1222_prec!$AE$2:$AO$1223, 11, FALSE)</f>
        <v>3.7549999999999999</v>
      </c>
    </row>
    <row r="329" spans="1:66" x14ac:dyDescent="0.25">
      <c r="A329" s="2">
        <v>76641</v>
      </c>
      <c r="B329" s="2">
        <v>17893</v>
      </c>
      <c r="C329" s="2" t="s">
        <v>603</v>
      </c>
      <c r="D329" s="2" t="s">
        <v>21</v>
      </c>
      <c r="E329" s="2" t="s">
        <v>29</v>
      </c>
      <c r="F329" s="6">
        <f>VLOOKUP(A329&amp;B329,'input_raw cmsws'!$C$2:$D$1602,2,FALSE)</f>
        <v>43980.666666666664</v>
      </c>
      <c r="G329" s="2">
        <v>8.6999999999999993</v>
      </c>
      <c r="H329" s="2"/>
      <c r="I329" s="2">
        <v>0</v>
      </c>
      <c r="J329" s="2"/>
      <c r="K329" s="3" t="s">
        <v>22</v>
      </c>
      <c r="L329" s="2"/>
      <c r="M329" s="2">
        <f>VLOOKUP(L329,'scoring schema 2'!$E$18:$F$29,2,FALSE)</f>
        <v>0</v>
      </c>
      <c r="N329" s="2"/>
      <c r="O329" s="2">
        <f>VLOOKUP(N329,'scoring schema 2'!$E$8:$F$13,2, FALSE)</f>
        <v>2</v>
      </c>
      <c r="P329" s="2">
        <v>0</v>
      </c>
      <c r="Q329" s="2">
        <v>1.3</v>
      </c>
      <c r="R329" s="2">
        <v>1.2</v>
      </c>
      <c r="S329" s="2">
        <v>1.56</v>
      </c>
      <c r="T329" s="2">
        <v>1</v>
      </c>
      <c r="U329" s="2">
        <v>10</v>
      </c>
      <c r="V329" s="2">
        <v>7.8000000000000007</v>
      </c>
      <c r="W329" s="2">
        <v>4.5</v>
      </c>
      <c r="X329" s="2">
        <v>35.1</v>
      </c>
      <c r="Y329" s="2">
        <v>5.2000000000000011</v>
      </c>
      <c r="Z329" s="2">
        <v>3.1799999999999997</v>
      </c>
      <c r="AA329" s="2">
        <v>16.536000000000001</v>
      </c>
      <c r="AB329" s="2">
        <v>7690346</v>
      </c>
      <c r="AC329" s="2" t="s">
        <v>3052</v>
      </c>
      <c r="AD329" s="6">
        <v>40050</v>
      </c>
      <c r="AE329" s="2" t="s">
        <v>760</v>
      </c>
      <c r="AF329" s="2" t="s">
        <v>761</v>
      </c>
      <c r="AG329" s="2" t="s">
        <v>762</v>
      </c>
      <c r="AH329" s="2" t="s">
        <v>768</v>
      </c>
      <c r="AI329" s="2">
        <v>2</v>
      </c>
      <c r="AJ329" s="2">
        <v>0</v>
      </c>
      <c r="AK329" s="2">
        <v>0</v>
      </c>
      <c r="AL329" s="2">
        <v>0</v>
      </c>
      <c r="AM329" s="2">
        <v>24</v>
      </c>
      <c r="AN329" s="2">
        <v>0</v>
      </c>
      <c r="AO329" s="2" t="s">
        <v>762</v>
      </c>
      <c r="AP329" s="2" t="s">
        <v>763</v>
      </c>
      <c r="AQ329" s="2" t="s">
        <v>769</v>
      </c>
      <c r="AR329" s="2" t="s">
        <v>3053</v>
      </c>
      <c r="AS329" s="2">
        <v>8.1999999999999993</v>
      </c>
      <c r="AT329" s="2">
        <v>792</v>
      </c>
      <c r="AU329" s="2">
        <v>800.2</v>
      </c>
      <c r="AV329" s="2" t="s">
        <v>765</v>
      </c>
      <c r="AW329" s="2" t="s">
        <v>3054</v>
      </c>
      <c r="AX329" s="2">
        <v>8.6999999999999993</v>
      </c>
      <c r="AY329" s="2">
        <v>789.9</v>
      </c>
      <c r="AZ329" s="2">
        <v>798.6</v>
      </c>
      <c r="BA329" s="2" t="s">
        <v>765</v>
      </c>
      <c r="BB329" s="2">
        <v>0</v>
      </c>
      <c r="BC329" s="2">
        <v>0</v>
      </c>
      <c r="BD329" s="6">
        <v>37165</v>
      </c>
      <c r="BE329" s="18">
        <f t="shared" si="16"/>
        <v>18.660278348163352</v>
      </c>
      <c r="BF329" s="2" t="s">
        <v>767</v>
      </c>
      <c r="BG329" s="6">
        <v>43185</v>
      </c>
      <c r="BH329" s="2">
        <v>340.41806042707287</v>
      </c>
      <c r="BI329" t="str">
        <f>VLOOKUP($A329,'[1]SW_Pipes 1222_soil.shp'!$AE$2:$AR$1223,10,FALSE)</f>
        <v>113666</v>
      </c>
      <c r="BJ329" t="str">
        <f>VLOOKUP($A329,'[1]SW_Pipes 1222_soil.shp'!$AE$2:$AR$1223,11,FALSE)</f>
        <v>EnD</v>
      </c>
      <c r="BK329" t="str">
        <f>VLOOKUP($A329,'[1]SW_Pipes 1222_soil.shp'!$AE$2:$AR$1223,12,FALSE)</f>
        <v>Enon sandy loam, 8 to 15 percent slopes</v>
      </c>
      <c r="BL329" t="str">
        <f>VLOOKUP($A329,'[1]SW_Pipes 1222_soil.shp'!$AE$2:$AR$1223,13,FALSE)</f>
        <v>C</v>
      </c>
      <c r="BM329">
        <f>VLOOKUP($A329,'[1]SW_Pipes 1222_soil.shp'!$AE$2:$AR$1223,14,FALSE)</f>
        <v>2</v>
      </c>
      <c r="BN329">
        <f>VLOOKUP(A329,[2]SW_Pipes1222_prec!$AE$2:$AO$1223, 11, FALSE)</f>
        <v>3.665</v>
      </c>
    </row>
    <row r="330" spans="1:66" x14ac:dyDescent="0.25">
      <c r="A330" s="2">
        <v>76719</v>
      </c>
      <c r="B330" s="2">
        <v>17308</v>
      </c>
      <c r="C330" s="2" t="s">
        <v>448</v>
      </c>
      <c r="D330" s="2" t="s">
        <v>21</v>
      </c>
      <c r="E330" s="2" t="s">
        <v>29</v>
      </c>
      <c r="F330" s="6">
        <f>VLOOKUP(A330&amp;B330,'input_raw cmsws'!$C$2:$D$1602,2,FALSE)</f>
        <v>43951.666666666664</v>
      </c>
      <c r="G330" s="2">
        <v>0</v>
      </c>
      <c r="H330" s="2" t="s">
        <v>23</v>
      </c>
      <c r="I330" s="2">
        <f>VLOOKUP(H330,'scoring schema'!$D$4:$E$9,2,FALSE)</f>
        <v>0</v>
      </c>
      <c r="J330" s="2" t="s">
        <v>22</v>
      </c>
      <c r="K330" s="2" t="s">
        <v>22</v>
      </c>
      <c r="L330" s="2"/>
      <c r="M330" s="2">
        <f>VLOOKUP(L330,'scoring schema 2'!$E$18:$F$29,2,FALSE)</f>
        <v>0</v>
      </c>
      <c r="N330" s="2"/>
      <c r="O330" s="2">
        <f>VLOOKUP(N330,'scoring schema 2'!$E$8:$F$13,2, FALSE)</f>
        <v>2</v>
      </c>
      <c r="P330" s="2">
        <v>0</v>
      </c>
      <c r="Q330" s="2">
        <v>1.3</v>
      </c>
      <c r="R330" s="2">
        <v>1.4</v>
      </c>
      <c r="S330" s="2">
        <v>1.8199999999999998</v>
      </c>
      <c r="T330" s="2">
        <v>1</v>
      </c>
      <c r="U330" s="2">
        <v>0</v>
      </c>
      <c r="V330" s="2">
        <v>7.8000000000000007</v>
      </c>
      <c r="W330" s="2">
        <v>2.3000000000000003</v>
      </c>
      <c r="X330" s="2">
        <v>17.940000000000005</v>
      </c>
      <c r="Y330" s="2">
        <v>5.2000000000000011</v>
      </c>
      <c r="Z330" s="2">
        <v>1.94</v>
      </c>
      <c r="AA330" s="2">
        <v>10.088000000000001</v>
      </c>
      <c r="AB330" s="2">
        <v>7577272</v>
      </c>
      <c r="AC330" s="2" t="s">
        <v>2303</v>
      </c>
      <c r="AD330" s="6">
        <v>40051</v>
      </c>
      <c r="AE330" s="2" t="s">
        <v>760</v>
      </c>
      <c r="AF330" s="2" t="s">
        <v>761</v>
      </c>
      <c r="AG330" s="2" t="s">
        <v>762</v>
      </c>
      <c r="AH330" s="2" t="s">
        <v>768</v>
      </c>
      <c r="AI330" s="2">
        <v>2.5</v>
      </c>
      <c r="AJ330" s="2">
        <v>0</v>
      </c>
      <c r="AK330" s="2">
        <v>0</v>
      </c>
      <c r="AL330" s="2">
        <v>0</v>
      </c>
      <c r="AM330" s="2">
        <v>30</v>
      </c>
      <c r="AN330" s="2">
        <v>0</v>
      </c>
      <c r="AO330" s="2" t="s">
        <v>762</v>
      </c>
      <c r="AP330" s="2" t="s">
        <v>763</v>
      </c>
      <c r="AQ330" s="2" t="s">
        <v>769</v>
      </c>
      <c r="AR330" s="2" t="s">
        <v>2304</v>
      </c>
      <c r="AS330" s="2">
        <v>5</v>
      </c>
      <c r="AT330" s="2">
        <v>554</v>
      </c>
      <c r="AU330" s="2">
        <v>559</v>
      </c>
      <c r="AV330" s="2" t="s">
        <v>765</v>
      </c>
      <c r="AW330" s="2" t="s">
        <v>2305</v>
      </c>
      <c r="AX330" s="2">
        <v>6.8</v>
      </c>
      <c r="AY330" s="2">
        <v>548.20000000000005</v>
      </c>
      <c r="AZ330" s="2">
        <v>555</v>
      </c>
      <c r="BA330" s="2" t="s">
        <v>765</v>
      </c>
      <c r="BB330" s="2">
        <v>5.653975E-2</v>
      </c>
      <c r="BC330" s="2">
        <v>0</v>
      </c>
      <c r="BD330" s="6">
        <v>30977</v>
      </c>
      <c r="BE330" s="18">
        <f t="shared" si="16"/>
        <v>35.522701346109962</v>
      </c>
      <c r="BF330" s="2" t="s">
        <v>767</v>
      </c>
      <c r="BG330" s="6">
        <v>44243</v>
      </c>
      <c r="BH330" s="2">
        <v>102.5826998219293</v>
      </c>
      <c r="BI330" t="str">
        <f>VLOOKUP($A330,'[1]SW_Pipes 1222_soil.shp'!$AE$2:$AR$1223,10,FALSE)</f>
        <v>113693</v>
      </c>
      <c r="BJ330" t="str">
        <f>VLOOKUP($A330,'[1]SW_Pipes 1222_soil.shp'!$AE$2:$AR$1223,11,FALSE)</f>
        <v>WkD</v>
      </c>
      <c r="BK330" t="str">
        <f>VLOOKUP($A330,'[1]SW_Pipes 1222_soil.shp'!$AE$2:$AR$1223,12,FALSE)</f>
        <v>Wilkes loam, 8 to 15 percent slopes</v>
      </c>
      <c r="BL330" t="str">
        <f>VLOOKUP($A330,'[1]SW_Pipes 1222_soil.shp'!$AE$2:$AR$1223,13,FALSE)</f>
        <v>D</v>
      </c>
      <c r="BM330">
        <f>VLOOKUP($A330,'[1]SW_Pipes 1222_soil.shp'!$AE$2:$AR$1223,14,FALSE)</f>
        <v>4</v>
      </c>
      <c r="BN330">
        <f>VLOOKUP(A330,[2]SW_Pipes1222_prec!$AE$2:$AO$1223, 11, FALSE)</f>
        <v>3.734</v>
      </c>
    </row>
    <row r="331" spans="1:66" x14ac:dyDescent="0.25">
      <c r="A331" s="2">
        <v>77003</v>
      </c>
      <c r="B331" s="2">
        <v>23640</v>
      </c>
      <c r="C331" s="2" t="s">
        <v>468</v>
      </c>
      <c r="D331" s="2" t="s">
        <v>21</v>
      </c>
      <c r="E331" s="2" t="s">
        <v>29</v>
      </c>
      <c r="F331" s="6">
        <f>VLOOKUP(A331&amp;B331,'input_raw cmsws'!$C$2:$D$1602,2,FALSE)</f>
        <v>44410.666666666664</v>
      </c>
      <c r="G331" s="2">
        <v>7.3</v>
      </c>
      <c r="H331" s="2" t="s">
        <v>32</v>
      </c>
      <c r="I331" s="2">
        <f>VLOOKUP(H331,'scoring schema'!$D$4:$E$9,2,FALSE)</f>
        <v>10</v>
      </c>
      <c r="J331" s="2" t="s">
        <v>29</v>
      </c>
      <c r="K331" s="2" t="s">
        <v>29</v>
      </c>
      <c r="L331" s="2" t="s">
        <v>30</v>
      </c>
      <c r="M331" s="2">
        <f>VLOOKUP(L331,'scoring schema 2'!$E$18:$F$29,2,FALSE)</f>
        <v>6</v>
      </c>
      <c r="N331" s="2" t="s">
        <v>40</v>
      </c>
      <c r="O331" s="2">
        <f>VLOOKUP(N331,'scoring schema 2'!$E$8:$F$13,2, FALSE)</f>
        <v>8</v>
      </c>
      <c r="P331" s="2">
        <v>10</v>
      </c>
      <c r="Q331" s="2">
        <v>8.6999999999999993</v>
      </c>
      <c r="R331" s="2">
        <v>5</v>
      </c>
      <c r="S331" s="2">
        <v>43.5</v>
      </c>
      <c r="T331" s="2">
        <v>1</v>
      </c>
      <c r="U331" s="2">
        <v>0</v>
      </c>
      <c r="V331" s="2">
        <v>1.4000000000000001</v>
      </c>
      <c r="W331" s="2">
        <v>0.8</v>
      </c>
      <c r="X331" s="2">
        <v>1.1200000000000001</v>
      </c>
      <c r="Y331" s="2">
        <v>4.32</v>
      </c>
      <c r="Z331" s="2">
        <v>2.48</v>
      </c>
      <c r="AA331" s="2">
        <v>10.713600000000001</v>
      </c>
      <c r="AB331" s="2">
        <v>7629613</v>
      </c>
      <c r="AC331" s="2" t="s">
        <v>2399</v>
      </c>
      <c r="AD331" s="6">
        <v>40052</v>
      </c>
      <c r="AE331" s="2" t="s">
        <v>760</v>
      </c>
      <c r="AF331" s="2" t="s">
        <v>761</v>
      </c>
      <c r="AG331" s="2" t="s">
        <v>762</v>
      </c>
      <c r="AH331" s="2" t="s">
        <v>768</v>
      </c>
      <c r="AI331" s="2">
        <v>1.25</v>
      </c>
      <c r="AJ331" s="2">
        <v>0</v>
      </c>
      <c r="AK331" s="2">
        <v>0</v>
      </c>
      <c r="AL331" s="2">
        <v>0</v>
      </c>
      <c r="AM331" s="2">
        <v>15</v>
      </c>
      <c r="AN331" s="2">
        <v>0</v>
      </c>
      <c r="AO331" s="2" t="s">
        <v>762</v>
      </c>
      <c r="AP331" s="2" t="s">
        <v>763</v>
      </c>
      <c r="AQ331" s="2" t="s">
        <v>769</v>
      </c>
      <c r="AR331" s="2" t="s">
        <v>2400</v>
      </c>
      <c r="AS331" s="2">
        <v>7.3</v>
      </c>
      <c r="AT331" s="2">
        <v>638.20000000000005</v>
      </c>
      <c r="AU331" s="2">
        <v>645.5</v>
      </c>
      <c r="AV331" s="2" t="s">
        <v>986</v>
      </c>
      <c r="AW331" s="2" t="s">
        <v>2401</v>
      </c>
      <c r="AX331" s="2">
        <v>0</v>
      </c>
      <c r="AY331" s="2">
        <v>0</v>
      </c>
      <c r="AZ331" s="2">
        <v>0</v>
      </c>
      <c r="BA331" s="2" t="s">
        <v>772</v>
      </c>
      <c r="BB331" s="2">
        <v>0</v>
      </c>
      <c r="BC331" s="2">
        <v>0</v>
      </c>
      <c r="BD331" s="6">
        <v>37189</v>
      </c>
      <c r="BE331" s="18">
        <f t="shared" si="16"/>
        <v>19.771845767738984</v>
      </c>
      <c r="BF331" s="2" t="s">
        <v>767</v>
      </c>
      <c r="BG331" s="6">
        <v>44407</v>
      </c>
      <c r="BH331" s="2">
        <v>22.600228348673269</v>
      </c>
      <c r="BI331" t="str">
        <f>VLOOKUP($A331,'[1]SW_Pipes 1222_soil.shp'!$AE$2:$AR$1223,10,FALSE)</f>
        <v>113677</v>
      </c>
      <c r="BJ331" t="str">
        <f>VLOOKUP($A331,'[1]SW_Pipes 1222_soil.shp'!$AE$2:$AR$1223,11,FALSE)</f>
        <v>MO</v>
      </c>
      <c r="BK331" t="str">
        <f>VLOOKUP($A331,'[1]SW_Pipes 1222_soil.shp'!$AE$2:$AR$1223,12,FALSE)</f>
        <v>Monacan loam</v>
      </c>
      <c r="BL331" t="str">
        <f>VLOOKUP($A331,'[1]SW_Pipes 1222_soil.shp'!$AE$2:$AR$1223,13,FALSE)</f>
        <v>C</v>
      </c>
      <c r="BM331">
        <f>VLOOKUP($A331,'[1]SW_Pipes 1222_soil.shp'!$AE$2:$AR$1223,14,FALSE)</f>
        <v>2</v>
      </c>
      <c r="BN331">
        <f>VLOOKUP(A331,[2]SW_Pipes1222_prec!$AE$2:$AO$1223, 11, FALSE)</f>
        <v>3.8140000000000001</v>
      </c>
    </row>
    <row r="332" spans="1:66" x14ac:dyDescent="0.25">
      <c r="A332" s="3">
        <v>77049</v>
      </c>
      <c r="B332" s="3">
        <v>20984</v>
      </c>
      <c r="C332" s="3" t="s">
        <v>230</v>
      </c>
      <c r="D332" s="3" t="s">
        <v>21</v>
      </c>
      <c r="E332" s="3" t="s">
        <v>29</v>
      </c>
      <c r="F332" s="6">
        <f>VLOOKUP(A332&amp;B332,'input_raw cmsws'!$C$2:$D$1602,2,FALSE)</f>
        <v>44183.666666666664</v>
      </c>
      <c r="G332" s="3">
        <v>4</v>
      </c>
      <c r="H332" s="3" t="s">
        <v>23</v>
      </c>
      <c r="I332" s="2">
        <f>VLOOKUP(H332,'scoring schema'!$D$4:$E$9,2,FALSE)</f>
        <v>0</v>
      </c>
      <c r="J332" s="3" t="s">
        <v>22</v>
      </c>
      <c r="K332" s="3" t="s">
        <v>22</v>
      </c>
      <c r="L332" s="3" t="s">
        <v>30</v>
      </c>
      <c r="M332" s="2">
        <f>VLOOKUP(L332,'scoring schema 2'!$E$18:$F$29,2,FALSE)</f>
        <v>6</v>
      </c>
      <c r="N332" s="3" t="s">
        <v>35</v>
      </c>
      <c r="O332" s="2">
        <f>VLOOKUP(N332,'scoring schema 2'!$E$8:$F$13,2, FALSE)</f>
        <v>2</v>
      </c>
      <c r="P332" s="3">
        <v>10</v>
      </c>
      <c r="Q332" s="3">
        <v>1.3</v>
      </c>
      <c r="R332" s="3">
        <v>5</v>
      </c>
      <c r="S332" s="3">
        <v>6.5</v>
      </c>
      <c r="T332" s="3">
        <v>1</v>
      </c>
      <c r="U332" s="3">
        <v>10</v>
      </c>
      <c r="V332" s="3">
        <v>4.5999999999999996</v>
      </c>
      <c r="W332" s="3">
        <v>3.2</v>
      </c>
      <c r="X332" s="3">
        <v>14.719999999999999</v>
      </c>
      <c r="Y332" s="3">
        <v>3.28</v>
      </c>
      <c r="Z332" s="3">
        <v>3.92</v>
      </c>
      <c r="AA332" s="3">
        <v>12.8576</v>
      </c>
      <c r="AB332" s="3">
        <v>7638119</v>
      </c>
      <c r="AC332" s="3" t="s">
        <v>2662</v>
      </c>
      <c r="AD332" s="6">
        <v>40053</v>
      </c>
      <c r="AE332" s="3" t="s">
        <v>760</v>
      </c>
      <c r="AF332" s="3" t="s">
        <v>761</v>
      </c>
      <c r="AG332" s="3" t="s">
        <v>762</v>
      </c>
      <c r="AH332" s="3" t="s">
        <v>768</v>
      </c>
      <c r="AI332" s="3">
        <v>1.5</v>
      </c>
      <c r="AJ332" s="3">
        <v>0</v>
      </c>
      <c r="AK332" s="3">
        <v>0</v>
      </c>
      <c r="AL332" s="3">
        <v>0</v>
      </c>
      <c r="AM332" s="3">
        <v>18</v>
      </c>
      <c r="AN332" s="3">
        <v>0</v>
      </c>
      <c r="AO332" s="3" t="s">
        <v>762</v>
      </c>
      <c r="AP332" s="3" t="s">
        <v>763</v>
      </c>
      <c r="AQ332" s="3" t="s">
        <v>769</v>
      </c>
      <c r="AR332" s="3" t="s">
        <v>2663</v>
      </c>
      <c r="AS332" s="3">
        <v>4</v>
      </c>
      <c r="AT332" s="3">
        <v>583</v>
      </c>
      <c r="AU332" s="3">
        <v>587</v>
      </c>
      <c r="AV332" s="3" t="s">
        <v>765</v>
      </c>
      <c r="AW332" s="3" t="s">
        <v>2664</v>
      </c>
      <c r="AX332" s="3">
        <v>4.2</v>
      </c>
      <c r="AY332" s="3">
        <v>578.79999999999995</v>
      </c>
      <c r="AZ332" s="3">
        <v>583</v>
      </c>
      <c r="BA332" s="3" t="s">
        <v>772</v>
      </c>
      <c r="BB332" s="3">
        <v>2.5368789999999999E-2</v>
      </c>
      <c r="BC332" s="3">
        <v>0</v>
      </c>
      <c r="BD332" s="7">
        <v>31159</v>
      </c>
      <c r="BE332" s="18">
        <f t="shared" si="16"/>
        <v>35.65959388546657</v>
      </c>
      <c r="BF332" s="3" t="s">
        <v>767</v>
      </c>
      <c r="BG332" s="7">
        <v>44243</v>
      </c>
      <c r="BH332" s="3">
        <v>165.55777071831849</v>
      </c>
      <c r="BI332" t="str">
        <f>VLOOKUP($A332,'[1]SW_Pipes 1222_soil.shp'!$AE$2:$AR$1223,10,FALSE)</f>
        <v>113693</v>
      </c>
      <c r="BJ332" t="str">
        <f>VLOOKUP($A332,'[1]SW_Pipes 1222_soil.shp'!$AE$2:$AR$1223,11,FALSE)</f>
        <v>WkD</v>
      </c>
      <c r="BK332" t="str">
        <f>VLOOKUP($A332,'[1]SW_Pipes 1222_soil.shp'!$AE$2:$AR$1223,12,FALSE)</f>
        <v>Wilkes loam, 8 to 15 percent slopes</v>
      </c>
      <c r="BL332" t="str">
        <f>VLOOKUP($A332,'[1]SW_Pipes 1222_soil.shp'!$AE$2:$AR$1223,13,FALSE)</f>
        <v>D</v>
      </c>
      <c r="BM332">
        <f>VLOOKUP($A332,'[1]SW_Pipes 1222_soil.shp'!$AE$2:$AR$1223,14,FALSE)</f>
        <v>4</v>
      </c>
      <c r="BN332">
        <f>VLOOKUP(A332,[2]SW_Pipes1222_prec!$AE$2:$AO$1223, 11, FALSE)</f>
        <v>3.7370000000000001</v>
      </c>
    </row>
    <row r="333" spans="1:66" x14ac:dyDescent="0.25">
      <c r="A333" s="3">
        <v>77049</v>
      </c>
      <c r="B333" s="3">
        <v>20984</v>
      </c>
      <c r="C333" s="3" t="s">
        <v>533</v>
      </c>
      <c r="D333" s="3" t="s">
        <v>21</v>
      </c>
      <c r="E333" s="3" t="s">
        <v>29</v>
      </c>
      <c r="F333" s="6">
        <f>VLOOKUP(A333&amp;B333,'input_raw cmsws'!$C$2:$D$1602,2,FALSE)</f>
        <v>44183.666666666664</v>
      </c>
      <c r="G333" s="3">
        <v>4</v>
      </c>
      <c r="H333" s="3" t="s">
        <v>23</v>
      </c>
      <c r="I333" s="2">
        <f>VLOOKUP(H333,'scoring schema'!$D$4:$E$9,2,FALSE)</f>
        <v>0</v>
      </c>
      <c r="J333" s="3" t="s">
        <v>22</v>
      </c>
      <c r="K333" s="3" t="s">
        <v>22</v>
      </c>
      <c r="L333" s="3" t="s">
        <v>30</v>
      </c>
      <c r="M333" s="2">
        <f>VLOOKUP(L333,'scoring schema 2'!$E$18:$F$29,2,FALSE)</f>
        <v>6</v>
      </c>
      <c r="N333" s="3" t="s">
        <v>35</v>
      </c>
      <c r="O333" s="2">
        <f>VLOOKUP(N333,'scoring schema 2'!$E$8:$F$13,2, FALSE)</f>
        <v>2</v>
      </c>
      <c r="P333" s="3">
        <v>10</v>
      </c>
      <c r="Q333" s="3">
        <v>1.3</v>
      </c>
      <c r="R333" s="3">
        <v>5</v>
      </c>
      <c r="S333" s="3">
        <v>6.5</v>
      </c>
      <c r="T333" s="3">
        <v>1</v>
      </c>
      <c r="U333" s="3">
        <v>10</v>
      </c>
      <c r="V333" s="3">
        <v>4.5999999999999996</v>
      </c>
      <c r="W333" s="3">
        <v>3.2</v>
      </c>
      <c r="X333" s="3">
        <v>14.719999999999999</v>
      </c>
      <c r="Y333" s="3">
        <v>3.28</v>
      </c>
      <c r="Z333" s="3">
        <v>3.92</v>
      </c>
      <c r="AA333" s="3">
        <v>12.8576</v>
      </c>
      <c r="AB333" s="3">
        <v>7638119</v>
      </c>
      <c r="AC333" s="3" t="s">
        <v>2662</v>
      </c>
      <c r="AD333" s="6">
        <v>40054</v>
      </c>
      <c r="AE333" s="3" t="s">
        <v>760</v>
      </c>
      <c r="AF333" s="3" t="s">
        <v>761</v>
      </c>
      <c r="AG333" s="3" t="s">
        <v>762</v>
      </c>
      <c r="AH333" s="3" t="s">
        <v>768</v>
      </c>
      <c r="AI333" s="3">
        <v>1.5</v>
      </c>
      <c r="AJ333" s="3">
        <v>0</v>
      </c>
      <c r="AK333" s="3">
        <v>0</v>
      </c>
      <c r="AL333" s="3">
        <v>0</v>
      </c>
      <c r="AM333" s="3">
        <v>18</v>
      </c>
      <c r="AN333" s="3">
        <v>0</v>
      </c>
      <c r="AO333" s="3" t="s">
        <v>762</v>
      </c>
      <c r="AP333" s="3" t="s">
        <v>763</v>
      </c>
      <c r="AQ333" s="3" t="s">
        <v>769</v>
      </c>
      <c r="AR333" s="3" t="s">
        <v>2663</v>
      </c>
      <c r="AS333" s="3">
        <v>4</v>
      </c>
      <c r="AT333" s="3">
        <v>583</v>
      </c>
      <c r="AU333" s="3">
        <v>587</v>
      </c>
      <c r="AV333" s="3" t="s">
        <v>765</v>
      </c>
      <c r="AW333" s="3" t="s">
        <v>2664</v>
      </c>
      <c r="AX333" s="3">
        <v>4.2</v>
      </c>
      <c r="AY333" s="3">
        <v>578.79999999999995</v>
      </c>
      <c r="AZ333" s="3">
        <v>583</v>
      </c>
      <c r="BA333" s="3" t="s">
        <v>772</v>
      </c>
      <c r="BB333" s="3">
        <v>2.5368789999999999E-2</v>
      </c>
      <c r="BC333" s="3">
        <v>0</v>
      </c>
      <c r="BD333" s="7">
        <v>31159</v>
      </c>
      <c r="BE333" s="18">
        <f t="shared" si="16"/>
        <v>35.65959388546657</v>
      </c>
      <c r="BF333" s="3" t="s">
        <v>767</v>
      </c>
      <c r="BG333" s="7">
        <v>44243</v>
      </c>
      <c r="BH333" s="3">
        <v>165.55777071831849</v>
      </c>
      <c r="BI333" t="str">
        <f>VLOOKUP($A333,'[1]SW_Pipes 1222_soil.shp'!$AE$2:$AR$1223,10,FALSE)</f>
        <v>113693</v>
      </c>
      <c r="BJ333" t="str">
        <f>VLOOKUP($A333,'[1]SW_Pipes 1222_soil.shp'!$AE$2:$AR$1223,11,FALSE)</f>
        <v>WkD</v>
      </c>
      <c r="BK333" t="str">
        <f>VLOOKUP($A333,'[1]SW_Pipes 1222_soil.shp'!$AE$2:$AR$1223,12,FALSE)</f>
        <v>Wilkes loam, 8 to 15 percent slopes</v>
      </c>
      <c r="BL333" t="str">
        <f>VLOOKUP($A333,'[1]SW_Pipes 1222_soil.shp'!$AE$2:$AR$1223,13,FALSE)</f>
        <v>D</v>
      </c>
      <c r="BM333">
        <f>VLOOKUP($A333,'[1]SW_Pipes 1222_soil.shp'!$AE$2:$AR$1223,14,FALSE)</f>
        <v>4</v>
      </c>
      <c r="BN333">
        <f>VLOOKUP(A333,[2]SW_Pipes1222_prec!$AE$2:$AO$1223, 11, FALSE)</f>
        <v>3.7370000000000001</v>
      </c>
    </row>
    <row r="334" spans="1:66" x14ac:dyDescent="0.25">
      <c r="A334" s="2">
        <v>77351</v>
      </c>
      <c r="B334" s="2">
        <v>11009</v>
      </c>
      <c r="C334" s="2" t="s">
        <v>300</v>
      </c>
      <c r="D334" s="2" t="s">
        <v>21</v>
      </c>
      <c r="E334" s="2" t="s">
        <v>29</v>
      </c>
      <c r="F334" s="6">
        <f>VLOOKUP(A334&amp;B334,'input_raw cmsws'!$C$2:$D$1602,2,FALSE)</f>
        <v>43173.666666666664</v>
      </c>
      <c r="G334" s="2">
        <v>7</v>
      </c>
      <c r="H334" s="2" t="s">
        <v>23</v>
      </c>
      <c r="I334" s="2">
        <f>VLOOKUP(H334,'scoring schema'!$D$4:$E$9,2,FALSE)</f>
        <v>0</v>
      </c>
      <c r="J334" s="2" t="s">
        <v>22</v>
      </c>
      <c r="K334" s="2" t="s">
        <v>22</v>
      </c>
      <c r="L334" s="2" t="s">
        <v>115</v>
      </c>
      <c r="M334" s="2">
        <f>VLOOKUP(L334,'scoring schema 2'!$E$18:$F$29,2,FALSE)</f>
        <v>8</v>
      </c>
      <c r="N334" s="2" t="s">
        <v>202</v>
      </c>
      <c r="O334" s="2">
        <f>VLOOKUP(N334,'scoring schema 2'!$E$8:$F$13,2, FALSE)</f>
        <v>3</v>
      </c>
      <c r="P334" s="2">
        <v>10</v>
      </c>
      <c r="Q334" s="2">
        <v>1.9500000000000002</v>
      </c>
      <c r="R334" s="2">
        <v>7.6999999999999993</v>
      </c>
      <c r="S334" s="2">
        <v>15.015000000000001</v>
      </c>
      <c r="T334" s="2">
        <v>1</v>
      </c>
      <c r="U334" s="2">
        <v>0</v>
      </c>
      <c r="V334" s="2">
        <v>1.4000000000000001</v>
      </c>
      <c r="W334" s="2">
        <v>2.6</v>
      </c>
      <c r="X334" s="2">
        <v>3.6400000000000006</v>
      </c>
      <c r="Y334" s="2">
        <v>1.62</v>
      </c>
      <c r="Z334" s="2">
        <v>4.6400000000000006</v>
      </c>
      <c r="AA334" s="2">
        <v>7.5168000000000017</v>
      </c>
      <c r="AB334" s="2">
        <v>7689048</v>
      </c>
      <c r="AC334" s="2" t="s">
        <v>1943</v>
      </c>
      <c r="AD334" s="6">
        <v>40055</v>
      </c>
      <c r="AE334" s="2" t="s">
        <v>760</v>
      </c>
      <c r="AF334" s="2" t="s">
        <v>838</v>
      </c>
      <c r="AG334" s="2" t="s">
        <v>762</v>
      </c>
      <c r="AH334" s="2" t="s">
        <v>842</v>
      </c>
      <c r="AI334" s="2">
        <v>0</v>
      </c>
      <c r="AJ334" s="2">
        <v>0</v>
      </c>
      <c r="AK334" s="2">
        <v>6</v>
      </c>
      <c r="AL334" s="2">
        <v>16</v>
      </c>
      <c r="AM334" s="2">
        <v>72</v>
      </c>
      <c r="AN334" s="2">
        <v>192</v>
      </c>
      <c r="AO334" s="2" t="s">
        <v>762</v>
      </c>
      <c r="AP334" s="2" t="s">
        <v>763</v>
      </c>
      <c r="AQ334" s="2" t="s">
        <v>769</v>
      </c>
      <c r="AR334" s="2" t="s">
        <v>1944</v>
      </c>
      <c r="AS334" s="2">
        <v>7</v>
      </c>
      <c r="AT334" s="2">
        <v>689</v>
      </c>
      <c r="AU334" s="2">
        <v>696</v>
      </c>
      <c r="AV334" s="2" t="s">
        <v>765</v>
      </c>
      <c r="AW334" s="2" t="s">
        <v>1945</v>
      </c>
      <c r="AX334" s="2">
        <v>7</v>
      </c>
      <c r="AY334" s="2">
        <v>689</v>
      </c>
      <c r="AZ334" s="2">
        <v>696</v>
      </c>
      <c r="BA334" s="2" t="s">
        <v>765</v>
      </c>
      <c r="BB334" s="2">
        <v>0</v>
      </c>
      <c r="BC334" s="2">
        <v>0</v>
      </c>
      <c r="BD334" s="6">
        <v>35611</v>
      </c>
      <c r="BE334" s="18">
        <f t="shared" si="16"/>
        <v>20.705452886151033</v>
      </c>
      <c r="BF334" s="2" t="s">
        <v>767</v>
      </c>
      <c r="BG334" s="6">
        <v>44340</v>
      </c>
      <c r="BH334" s="2">
        <v>22.088755829895721</v>
      </c>
      <c r="BI334" t="str">
        <f>VLOOKUP($A334,'[1]SW_Pipes 1222_soil.shp'!$AE$2:$AR$1223,10,FALSE)</f>
        <v>113677</v>
      </c>
      <c r="BJ334" t="str">
        <f>VLOOKUP($A334,'[1]SW_Pipes 1222_soil.shp'!$AE$2:$AR$1223,11,FALSE)</f>
        <v>MO</v>
      </c>
      <c r="BK334" t="str">
        <f>VLOOKUP($A334,'[1]SW_Pipes 1222_soil.shp'!$AE$2:$AR$1223,12,FALSE)</f>
        <v>Monacan loam</v>
      </c>
      <c r="BL334" t="str">
        <f>VLOOKUP($A334,'[1]SW_Pipes 1222_soil.shp'!$AE$2:$AR$1223,13,FALSE)</f>
        <v>C</v>
      </c>
      <c r="BM334">
        <f>VLOOKUP($A334,'[1]SW_Pipes 1222_soil.shp'!$AE$2:$AR$1223,14,FALSE)</f>
        <v>2</v>
      </c>
      <c r="BN334">
        <f>VLOOKUP(A334,[2]SW_Pipes1222_prec!$AE$2:$AO$1223, 11, FALSE)</f>
        <v>3.7469999999999999</v>
      </c>
    </row>
    <row r="335" spans="1:66" x14ac:dyDescent="0.25">
      <c r="A335" s="3">
        <v>77352</v>
      </c>
      <c r="B335" s="3">
        <v>11009</v>
      </c>
      <c r="C335" s="3" t="s">
        <v>300</v>
      </c>
      <c r="D335" s="3" t="s">
        <v>21</v>
      </c>
      <c r="E335" s="3" t="s">
        <v>29</v>
      </c>
      <c r="F335" s="6">
        <f>VLOOKUP(A335&amp;B335,'input_raw cmsws'!$C$2:$D$1602,2,FALSE)</f>
        <v>43173.666666666664</v>
      </c>
      <c r="G335" s="3">
        <v>8</v>
      </c>
      <c r="H335" s="3" t="s">
        <v>23</v>
      </c>
      <c r="I335" s="2">
        <f>VLOOKUP(H335,'scoring schema'!$D$4:$E$9,2,FALSE)</f>
        <v>0</v>
      </c>
      <c r="J335" s="3" t="s">
        <v>22</v>
      </c>
      <c r="K335" s="3" t="s">
        <v>22</v>
      </c>
      <c r="L335" s="3" t="s">
        <v>115</v>
      </c>
      <c r="M335" s="2">
        <f>VLOOKUP(L335,'scoring schema 2'!$E$18:$F$29,2,FALSE)</f>
        <v>8</v>
      </c>
      <c r="N335" s="3" t="s">
        <v>202</v>
      </c>
      <c r="O335" s="2">
        <f>VLOOKUP(N335,'scoring schema 2'!$E$8:$F$13,2, FALSE)</f>
        <v>3</v>
      </c>
      <c r="P335" s="3">
        <v>10</v>
      </c>
      <c r="Q335" s="3">
        <v>1.9500000000000002</v>
      </c>
      <c r="R335" s="3">
        <v>7.6999999999999993</v>
      </c>
      <c r="S335" s="3">
        <v>15.015000000000001</v>
      </c>
      <c r="T335" s="3">
        <v>1</v>
      </c>
      <c r="U335" s="3">
        <v>0</v>
      </c>
      <c r="V335" s="3">
        <v>1.4000000000000001</v>
      </c>
      <c r="W335" s="3">
        <v>2.6</v>
      </c>
      <c r="X335" s="3">
        <v>3.6400000000000006</v>
      </c>
      <c r="Y335" s="3">
        <v>1.62</v>
      </c>
      <c r="Z335" s="3">
        <v>4.6400000000000006</v>
      </c>
      <c r="AA335" s="3">
        <v>7.5168000000000017</v>
      </c>
      <c r="AB335" s="3">
        <v>7694257</v>
      </c>
      <c r="AC335" s="3" t="s">
        <v>1946</v>
      </c>
      <c r="AD335" s="6">
        <v>40056</v>
      </c>
      <c r="AE335" s="3" t="s">
        <v>760</v>
      </c>
      <c r="AF335" s="3" t="s">
        <v>838</v>
      </c>
      <c r="AG335" s="3" t="s">
        <v>762</v>
      </c>
      <c r="AH335" s="3" t="s">
        <v>842</v>
      </c>
      <c r="AI335" s="3">
        <v>0</v>
      </c>
      <c r="AJ335" s="3">
        <v>0</v>
      </c>
      <c r="AK335" s="3">
        <v>6</v>
      </c>
      <c r="AL335" s="3">
        <v>16</v>
      </c>
      <c r="AM335" s="3">
        <v>72</v>
      </c>
      <c r="AN335" s="3">
        <v>192</v>
      </c>
      <c r="AO335" s="3" t="s">
        <v>762</v>
      </c>
      <c r="AP335" s="3" t="s">
        <v>763</v>
      </c>
      <c r="AQ335" s="3" t="s">
        <v>769</v>
      </c>
      <c r="AR335" s="3" t="s">
        <v>1945</v>
      </c>
      <c r="AS335" s="3">
        <v>7</v>
      </c>
      <c r="AT335" s="3">
        <v>689</v>
      </c>
      <c r="AU335" s="3">
        <v>696</v>
      </c>
      <c r="AV335" s="3" t="s">
        <v>765</v>
      </c>
      <c r="AW335" s="3" t="s">
        <v>1947</v>
      </c>
      <c r="AX335" s="3">
        <v>7</v>
      </c>
      <c r="AY335" s="3">
        <v>689</v>
      </c>
      <c r="AZ335" s="3">
        <v>696</v>
      </c>
      <c r="BA335" s="3" t="s">
        <v>765</v>
      </c>
      <c r="BB335" s="3">
        <v>0</v>
      </c>
      <c r="BC335" s="3">
        <v>0</v>
      </c>
      <c r="BD335" s="7">
        <v>35611</v>
      </c>
      <c r="BE335" s="18">
        <f t="shared" si="16"/>
        <v>20.705452886151033</v>
      </c>
      <c r="BF335" s="3" t="s">
        <v>767</v>
      </c>
      <c r="BG335" s="7">
        <v>44340</v>
      </c>
      <c r="BH335" s="3">
        <v>24.78607812788055</v>
      </c>
      <c r="BI335" t="str">
        <f>VLOOKUP($A335,'[1]SW_Pipes 1222_soil.shp'!$AE$2:$AR$1223,10,FALSE)</f>
        <v>113677</v>
      </c>
      <c r="BJ335" t="str">
        <f>VLOOKUP($A335,'[1]SW_Pipes 1222_soil.shp'!$AE$2:$AR$1223,11,FALSE)</f>
        <v>MO</v>
      </c>
      <c r="BK335" t="str">
        <f>VLOOKUP($A335,'[1]SW_Pipes 1222_soil.shp'!$AE$2:$AR$1223,12,FALSE)</f>
        <v>Monacan loam</v>
      </c>
      <c r="BL335" t="str">
        <f>VLOOKUP($A335,'[1]SW_Pipes 1222_soil.shp'!$AE$2:$AR$1223,13,FALSE)</f>
        <v>C</v>
      </c>
      <c r="BM335">
        <f>VLOOKUP($A335,'[1]SW_Pipes 1222_soil.shp'!$AE$2:$AR$1223,14,FALSE)</f>
        <v>2</v>
      </c>
      <c r="BN335">
        <f>VLOOKUP(A335,[2]SW_Pipes1222_prec!$AE$2:$AO$1223, 11, FALSE)</f>
        <v>3.7469999999999999</v>
      </c>
    </row>
    <row r="336" spans="1:66" x14ac:dyDescent="0.25">
      <c r="A336" s="3">
        <v>77548</v>
      </c>
      <c r="B336" s="3">
        <v>24743</v>
      </c>
      <c r="C336" s="3" t="s">
        <v>354</v>
      </c>
      <c r="D336" s="3" t="s">
        <v>26</v>
      </c>
      <c r="E336" s="3" t="s">
        <v>29</v>
      </c>
      <c r="F336" s="6">
        <f>VLOOKUP(A336&amp;B336,'input_raw cmsws'!$C$2:$D$1602,2,FALSE)</f>
        <v>44517.708333333336</v>
      </c>
      <c r="G336" s="3">
        <v>2</v>
      </c>
      <c r="H336" s="3" t="s">
        <v>28</v>
      </c>
      <c r="I336" s="2">
        <f>VLOOKUP(H336,'scoring schema'!$D$4:$E$9,2,FALSE)</f>
        <v>5</v>
      </c>
      <c r="J336" s="3" t="s">
        <v>22</v>
      </c>
      <c r="K336" s="3" t="s">
        <v>22</v>
      </c>
      <c r="L336" s="3"/>
      <c r="M336" s="2">
        <f>VLOOKUP(L336,'scoring schema 2'!$E$18:$F$29,2,FALSE)</f>
        <v>0</v>
      </c>
      <c r="N336" s="3"/>
      <c r="O336" s="2">
        <f>VLOOKUP(N336,'scoring schema 2'!$E$8:$F$13,2, FALSE)</f>
        <v>2</v>
      </c>
      <c r="P336" s="3">
        <v>0</v>
      </c>
      <c r="Q336" s="3">
        <v>3.05</v>
      </c>
      <c r="R336" s="3">
        <v>0.8</v>
      </c>
      <c r="S336" s="3">
        <v>2.44</v>
      </c>
      <c r="T336" s="3">
        <v>1</v>
      </c>
      <c r="U336" s="3">
        <v>5</v>
      </c>
      <c r="V336" s="3">
        <v>4.5999999999999996</v>
      </c>
      <c r="W336" s="3">
        <v>2.4500000000000002</v>
      </c>
      <c r="X336" s="3">
        <v>11.27</v>
      </c>
      <c r="Y336" s="3">
        <v>3.9799999999999995</v>
      </c>
      <c r="Z336" s="3">
        <v>1.79</v>
      </c>
      <c r="AA336" s="3">
        <v>7.1241999999999992</v>
      </c>
      <c r="AB336" s="3">
        <v>7596881</v>
      </c>
      <c r="AC336" s="3" t="s">
        <v>1875</v>
      </c>
      <c r="AD336" s="6">
        <v>40057</v>
      </c>
      <c r="AE336" s="3" t="s">
        <v>760</v>
      </c>
      <c r="AF336" s="3" t="s">
        <v>761</v>
      </c>
      <c r="AG336" s="3" t="s">
        <v>762</v>
      </c>
      <c r="AH336" s="3" t="s">
        <v>768</v>
      </c>
      <c r="AI336" s="3">
        <v>1.25</v>
      </c>
      <c r="AJ336" s="3">
        <v>0</v>
      </c>
      <c r="AK336" s="3">
        <v>0</v>
      </c>
      <c r="AL336" s="3">
        <v>0</v>
      </c>
      <c r="AM336" s="3">
        <v>15</v>
      </c>
      <c r="AN336" s="3">
        <v>0</v>
      </c>
      <c r="AO336" s="3" t="s">
        <v>762</v>
      </c>
      <c r="AP336" s="3" t="s">
        <v>763</v>
      </c>
      <c r="AQ336" s="3" t="s">
        <v>769</v>
      </c>
      <c r="AR336" s="3" t="s">
        <v>1876</v>
      </c>
      <c r="AS336" s="3">
        <v>4.5</v>
      </c>
      <c r="AT336" s="3">
        <v>741.3</v>
      </c>
      <c r="AU336" s="3">
        <v>746.1</v>
      </c>
      <c r="AV336" s="3" t="s">
        <v>765</v>
      </c>
      <c r="AW336" s="3" t="s">
        <v>1877</v>
      </c>
      <c r="AX336" s="3">
        <v>6.1</v>
      </c>
      <c r="AY336" s="3">
        <v>740.4</v>
      </c>
      <c r="AZ336" s="3">
        <v>746.8</v>
      </c>
      <c r="BA336" s="3" t="s">
        <v>765</v>
      </c>
      <c r="BB336" s="3">
        <v>0</v>
      </c>
      <c r="BC336" s="3">
        <v>0</v>
      </c>
      <c r="BD336" s="7">
        <v>37852</v>
      </c>
      <c r="BE336" s="18">
        <f t="shared" si="16"/>
        <v>18.249714807209681</v>
      </c>
      <c r="BF336" s="3" t="s">
        <v>767</v>
      </c>
      <c r="BG336" s="7">
        <v>44440</v>
      </c>
      <c r="BH336" s="3">
        <v>102.14566577618061</v>
      </c>
      <c r="BI336" t="str">
        <f>VLOOKUP($A336,'[1]SW_Pipes 1222_soil.shp'!$AE$2:$AR$1223,10,FALSE)</f>
        <v>113674</v>
      </c>
      <c r="BJ336" t="str">
        <f>VLOOKUP($A336,'[1]SW_Pipes 1222_soil.shp'!$AE$2:$AR$1223,11,FALSE)</f>
        <v>IrB</v>
      </c>
      <c r="BK336" t="str">
        <f>VLOOKUP($A336,'[1]SW_Pipes 1222_soil.shp'!$AE$2:$AR$1223,12,FALSE)</f>
        <v>Iredell fine sandy loam, 1 to 8 percent slopes</v>
      </c>
      <c r="BL336" t="str">
        <f>VLOOKUP($A336,'[1]SW_Pipes 1222_soil.shp'!$AE$2:$AR$1223,13,FALSE)</f>
        <v>C/D</v>
      </c>
      <c r="BM336">
        <f>VLOOKUP($A336,'[1]SW_Pipes 1222_soil.shp'!$AE$2:$AR$1223,14,FALSE)</f>
        <v>3</v>
      </c>
      <c r="BN336">
        <f>VLOOKUP(A336,[2]SW_Pipes1222_prec!$AE$2:$AO$1223, 11, FALSE)</f>
        <v>3.7930000000000001</v>
      </c>
    </row>
    <row r="337" spans="1:66" x14ac:dyDescent="0.25">
      <c r="A337" s="3">
        <v>77736</v>
      </c>
      <c r="B337" s="3">
        <v>23723</v>
      </c>
      <c r="C337" s="3" t="s">
        <v>401</v>
      </c>
      <c r="D337" s="3" t="s">
        <v>26</v>
      </c>
      <c r="E337" s="3" t="s">
        <v>29</v>
      </c>
      <c r="F337" s="6">
        <f>VLOOKUP(A337&amp;B337,'input_raw cmsws'!$C$2:$D$1602,2,FALSE)</f>
        <v>44420.666666666664</v>
      </c>
      <c r="G337" s="3">
        <v>1.5</v>
      </c>
      <c r="H337" s="3" t="s">
        <v>32</v>
      </c>
      <c r="I337" s="2">
        <f>VLOOKUP(H337,'scoring schema'!$D$4:$E$9,2,FALSE)</f>
        <v>10</v>
      </c>
      <c r="J337" s="3" t="s">
        <v>29</v>
      </c>
      <c r="K337" s="3" t="s">
        <v>29</v>
      </c>
      <c r="L337" s="3" t="s">
        <v>30</v>
      </c>
      <c r="M337" s="2">
        <f>VLOOKUP(L337,'scoring schema 2'!$E$18:$F$29,2,FALSE)</f>
        <v>6</v>
      </c>
      <c r="N337" s="3" t="s">
        <v>35</v>
      </c>
      <c r="O337" s="2">
        <f>VLOOKUP(N337,'scoring schema 2'!$E$8:$F$13,2, FALSE)</f>
        <v>2</v>
      </c>
      <c r="P337" s="3">
        <v>10</v>
      </c>
      <c r="Q337" s="3">
        <v>4.8</v>
      </c>
      <c r="R337" s="3">
        <v>5</v>
      </c>
      <c r="S337" s="3">
        <v>24</v>
      </c>
      <c r="T337" s="3">
        <v>1</v>
      </c>
      <c r="U337" s="3">
        <v>5</v>
      </c>
      <c r="V337" s="3">
        <v>7.8000000000000007</v>
      </c>
      <c r="W337" s="3">
        <v>2.4500000000000002</v>
      </c>
      <c r="X337" s="3">
        <v>19.110000000000003</v>
      </c>
      <c r="Y337" s="3">
        <v>6.6000000000000005</v>
      </c>
      <c r="Z337" s="3">
        <v>3.4699999999999998</v>
      </c>
      <c r="AA337" s="3">
        <v>22.902000000000001</v>
      </c>
      <c r="AB337" s="3">
        <v>7641187</v>
      </c>
      <c r="AC337" s="3" t="s">
        <v>3538</v>
      </c>
      <c r="AD337" s="6">
        <v>40058</v>
      </c>
      <c r="AE337" s="3" t="s">
        <v>760</v>
      </c>
      <c r="AF337" s="3" t="s">
        <v>761</v>
      </c>
      <c r="AG337" s="3" t="s">
        <v>762</v>
      </c>
      <c r="AH337" s="3" t="s">
        <v>768</v>
      </c>
      <c r="AI337" s="3">
        <v>1.25</v>
      </c>
      <c r="AJ337" s="3">
        <v>0</v>
      </c>
      <c r="AK337" s="3">
        <v>0</v>
      </c>
      <c r="AL337" s="3">
        <v>0</v>
      </c>
      <c r="AM337" s="3">
        <v>18</v>
      </c>
      <c r="AN337" s="3">
        <v>0</v>
      </c>
      <c r="AO337" s="3" t="s">
        <v>762</v>
      </c>
      <c r="AP337" s="3" t="s">
        <v>763</v>
      </c>
      <c r="AQ337" s="3" t="s">
        <v>769</v>
      </c>
      <c r="AR337" s="3" t="s">
        <v>3539</v>
      </c>
      <c r="AS337" s="3">
        <v>3.5</v>
      </c>
      <c r="AT337" s="3">
        <v>599.5</v>
      </c>
      <c r="AU337" s="3">
        <v>603</v>
      </c>
      <c r="AV337" s="3" t="s">
        <v>765</v>
      </c>
      <c r="AW337" s="3" t="s">
        <v>3540</v>
      </c>
      <c r="AX337" s="3">
        <v>3.9</v>
      </c>
      <c r="AY337" s="3">
        <v>599.1</v>
      </c>
      <c r="AZ337" s="3">
        <v>603</v>
      </c>
      <c r="BA337" s="3" t="s">
        <v>765</v>
      </c>
      <c r="BB337" s="3">
        <v>1.3195989999999999E-2</v>
      </c>
      <c r="BC337" s="3">
        <v>0</v>
      </c>
      <c r="BD337" s="7">
        <v>29402</v>
      </c>
      <c r="BE337" s="18">
        <f t="shared" si="16"/>
        <v>41.118868355007976</v>
      </c>
      <c r="BF337" s="3" t="s">
        <v>767</v>
      </c>
      <c r="BG337" s="7">
        <v>44243</v>
      </c>
      <c r="BH337" s="3">
        <v>30.312237224053881</v>
      </c>
      <c r="BI337" t="str">
        <f>VLOOKUP($A337,'[1]SW_Pipes 1222_soil.shp'!$AE$2:$AR$1223,10,FALSE)</f>
        <v>113692</v>
      </c>
      <c r="BJ337" t="str">
        <f>VLOOKUP($A337,'[1]SW_Pipes 1222_soil.shp'!$AE$2:$AR$1223,11,FALSE)</f>
        <v>WkB</v>
      </c>
      <c r="BK337" t="str">
        <f>VLOOKUP($A337,'[1]SW_Pipes 1222_soil.shp'!$AE$2:$AR$1223,12,FALSE)</f>
        <v>Wilkes loam, 4 to 8 percent slopes</v>
      </c>
      <c r="BL337" t="str">
        <f>VLOOKUP($A337,'[1]SW_Pipes 1222_soil.shp'!$AE$2:$AR$1223,13,FALSE)</f>
        <v>D</v>
      </c>
      <c r="BM337">
        <f>VLOOKUP($A337,'[1]SW_Pipes 1222_soil.shp'!$AE$2:$AR$1223,14,FALSE)</f>
        <v>4</v>
      </c>
      <c r="BN337">
        <f>VLOOKUP(A337,[2]SW_Pipes1222_prec!$AE$2:$AO$1223, 11, FALSE)</f>
        <v>3.7410000000000001</v>
      </c>
    </row>
    <row r="338" spans="1:66" x14ac:dyDescent="0.25">
      <c r="A338" s="2">
        <v>77992</v>
      </c>
      <c r="B338" s="2">
        <v>19610</v>
      </c>
      <c r="C338" s="2" t="s">
        <v>594</v>
      </c>
      <c r="D338" s="2" t="s">
        <v>26</v>
      </c>
      <c r="E338" s="2" t="s">
        <v>29</v>
      </c>
      <c r="F338" s="6">
        <f>VLOOKUP(A338&amp;B338,'input_raw cmsws'!$C$2:$D$1602,2,FALSE)</f>
        <v>44085.666666666664</v>
      </c>
      <c r="G338" s="2">
        <v>6.9</v>
      </c>
      <c r="H338" s="2" t="s">
        <v>23</v>
      </c>
      <c r="I338" s="2">
        <f>VLOOKUP(H338,'scoring schema'!$D$4:$E$9,2,FALSE)</f>
        <v>0</v>
      </c>
      <c r="J338" s="2" t="s">
        <v>22</v>
      </c>
      <c r="K338" s="2" t="s">
        <v>22</v>
      </c>
      <c r="L338" s="2" t="s">
        <v>44</v>
      </c>
      <c r="M338" s="2">
        <f>VLOOKUP(L338,'scoring schema 2'!$E$18:$F$29,2,FALSE)</f>
        <v>4</v>
      </c>
      <c r="N338" s="2"/>
      <c r="O338" s="2">
        <f>VLOOKUP(N338,'scoring schema 2'!$E$8:$F$13,2, FALSE)</f>
        <v>2</v>
      </c>
      <c r="P338" s="2">
        <v>0</v>
      </c>
      <c r="Q338" s="2">
        <v>1.3</v>
      </c>
      <c r="R338" s="2">
        <v>3.2</v>
      </c>
      <c r="S338" s="2">
        <v>4.16</v>
      </c>
      <c r="T338" s="2">
        <v>2</v>
      </c>
      <c r="U338" s="2">
        <v>0</v>
      </c>
      <c r="V338" s="2">
        <v>6.2000000000000011</v>
      </c>
      <c r="W338" s="2">
        <v>4.0999999999999996</v>
      </c>
      <c r="X338" s="2">
        <v>25.42</v>
      </c>
      <c r="Y338" s="2">
        <v>4.24</v>
      </c>
      <c r="Z338" s="2">
        <v>3.7399999999999998</v>
      </c>
      <c r="AA338" s="2">
        <v>15.8576</v>
      </c>
      <c r="AB338" s="2">
        <v>7620850</v>
      </c>
      <c r="AC338" s="2" t="s">
        <v>2995</v>
      </c>
      <c r="AD338" s="6">
        <v>40059</v>
      </c>
      <c r="AE338" s="2" t="s">
        <v>760</v>
      </c>
      <c r="AF338" s="2" t="s">
        <v>761</v>
      </c>
      <c r="AG338" s="2" t="s">
        <v>762</v>
      </c>
      <c r="AH338" s="2" t="s">
        <v>768</v>
      </c>
      <c r="AI338" s="2">
        <v>1.25</v>
      </c>
      <c r="AJ338" s="2">
        <v>0</v>
      </c>
      <c r="AK338" s="2">
        <v>0</v>
      </c>
      <c r="AL338" s="2">
        <v>0</v>
      </c>
      <c r="AM338" s="2">
        <v>15</v>
      </c>
      <c r="AN338" s="2">
        <v>0</v>
      </c>
      <c r="AO338" s="2" t="s">
        <v>762</v>
      </c>
      <c r="AP338" s="2" t="s">
        <v>763</v>
      </c>
      <c r="AQ338" s="2" t="s">
        <v>769</v>
      </c>
      <c r="AR338" s="2" t="s">
        <v>2996</v>
      </c>
      <c r="AS338" s="2">
        <v>3.3</v>
      </c>
      <c r="AT338" s="2">
        <v>584.70000000000005</v>
      </c>
      <c r="AU338" s="2">
        <v>588</v>
      </c>
      <c r="AV338" s="2" t="s">
        <v>765</v>
      </c>
      <c r="AW338" s="2" t="s">
        <v>2997</v>
      </c>
      <c r="AX338" s="2">
        <v>0.8</v>
      </c>
      <c r="AY338" s="2">
        <v>565.20000000000005</v>
      </c>
      <c r="AZ338" s="2">
        <v>566</v>
      </c>
      <c r="BA338" s="2" t="s">
        <v>765</v>
      </c>
      <c r="BB338" s="2">
        <v>0.10123875</v>
      </c>
      <c r="BC338" s="2">
        <v>0</v>
      </c>
      <c r="BD338" s="6">
        <v>41019</v>
      </c>
      <c r="BE338" s="18">
        <f>(F338-AD338)/365.25</f>
        <v>11.024412502851922</v>
      </c>
      <c r="BF338" s="2" t="s">
        <v>767</v>
      </c>
      <c r="BG338" s="6">
        <v>44243</v>
      </c>
      <c r="BH338" s="2">
        <v>192.6139918370755</v>
      </c>
      <c r="BI338" t="str">
        <f>VLOOKUP($A338,'[1]SW_Pipes 1222_soil.shp'!$AE$2:$AR$1223,10,FALSE)</f>
        <v>113694</v>
      </c>
      <c r="BJ338" t="str">
        <f>VLOOKUP($A338,'[1]SW_Pipes 1222_soil.shp'!$AE$2:$AR$1223,11,FALSE)</f>
        <v>WkE</v>
      </c>
      <c r="BK338" t="str">
        <f>VLOOKUP($A338,'[1]SW_Pipes 1222_soil.shp'!$AE$2:$AR$1223,12,FALSE)</f>
        <v>Wilkes loam, 15 to 25 percent slopes</v>
      </c>
      <c r="BL338" t="str">
        <f>VLOOKUP($A338,'[1]SW_Pipes 1222_soil.shp'!$AE$2:$AR$1223,13,FALSE)</f>
        <v>D</v>
      </c>
      <c r="BM338">
        <f>VLOOKUP($A338,'[1]SW_Pipes 1222_soil.shp'!$AE$2:$AR$1223,14,FALSE)</f>
        <v>4</v>
      </c>
      <c r="BN338">
        <f>VLOOKUP(A338,[2]SW_Pipes1222_prec!$AE$2:$AO$1223, 11, FALSE)</f>
        <v>3.762</v>
      </c>
    </row>
    <row r="339" spans="1:66" x14ac:dyDescent="0.25">
      <c r="A339" s="3">
        <v>78132</v>
      </c>
      <c r="B339" s="3">
        <v>22909</v>
      </c>
      <c r="C339" s="3" t="s">
        <v>34</v>
      </c>
      <c r="D339" s="3" t="s">
        <v>21</v>
      </c>
      <c r="E339" s="3" t="s">
        <v>29</v>
      </c>
      <c r="F339" s="6">
        <f>VLOOKUP(A339&amp;B339,'input_raw cmsws'!$C$2:$D$1602,2,FALSE)</f>
        <v>44356.666666666664</v>
      </c>
      <c r="G339" s="3">
        <v>3</v>
      </c>
      <c r="H339" s="3" t="s">
        <v>28</v>
      </c>
      <c r="I339" s="2">
        <f>VLOOKUP(H339,'scoring schema'!$D$4:$E$9,2,FALSE)</f>
        <v>5</v>
      </c>
      <c r="J339" s="3" t="s">
        <v>22</v>
      </c>
      <c r="K339" s="3" t="s">
        <v>22</v>
      </c>
      <c r="L339" s="3"/>
      <c r="M339" s="2">
        <f>VLOOKUP(L339,'scoring schema 2'!$E$18:$F$29,2,FALSE)</f>
        <v>0</v>
      </c>
      <c r="N339" s="3"/>
      <c r="O339" s="2">
        <f>VLOOKUP(N339,'scoring schema 2'!$E$8:$F$13,2, FALSE)</f>
        <v>2</v>
      </c>
      <c r="P339" s="3">
        <v>5</v>
      </c>
      <c r="Q339" s="3">
        <v>3.05</v>
      </c>
      <c r="R339" s="3">
        <v>1.55</v>
      </c>
      <c r="S339" s="3">
        <v>4.7275</v>
      </c>
      <c r="T339" s="3">
        <v>1</v>
      </c>
      <c r="U339" s="3">
        <v>5</v>
      </c>
      <c r="V339" s="3">
        <v>9.1999999999999993</v>
      </c>
      <c r="W339" s="3">
        <v>2.4500000000000002</v>
      </c>
      <c r="X339" s="3">
        <v>22.54</v>
      </c>
      <c r="Y339" s="3">
        <v>6.7399999999999993</v>
      </c>
      <c r="Z339" s="3">
        <v>2.09</v>
      </c>
      <c r="AA339" s="3">
        <v>14.086599999999997</v>
      </c>
      <c r="AB339" s="3">
        <v>7676103</v>
      </c>
      <c r="AC339" s="3" t="s">
        <v>2794</v>
      </c>
      <c r="AD339" s="6">
        <v>40060</v>
      </c>
      <c r="AE339" s="3" t="s">
        <v>760</v>
      </c>
      <c r="AF339" s="3" t="s">
        <v>761</v>
      </c>
      <c r="AG339" s="3" t="s">
        <v>762</v>
      </c>
      <c r="AH339" s="3" t="s">
        <v>768</v>
      </c>
      <c r="AI339" s="3">
        <v>1.25</v>
      </c>
      <c r="AJ339" s="3">
        <v>0</v>
      </c>
      <c r="AK339" s="3">
        <v>0</v>
      </c>
      <c r="AL339" s="3">
        <v>0</v>
      </c>
      <c r="AM339" s="3">
        <v>15</v>
      </c>
      <c r="AN339" s="3">
        <v>0</v>
      </c>
      <c r="AO339" s="3" t="s">
        <v>762</v>
      </c>
      <c r="AP339" s="3" t="s">
        <v>763</v>
      </c>
      <c r="AQ339" s="3" t="s">
        <v>769</v>
      </c>
      <c r="AR339" s="3" t="s">
        <v>2795</v>
      </c>
      <c r="AS339" s="3">
        <v>0.8</v>
      </c>
      <c r="AT339" s="3">
        <v>0</v>
      </c>
      <c r="AU339" s="3">
        <v>0</v>
      </c>
      <c r="AV339" s="3" t="s">
        <v>765</v>
      </c>
      <c r="AW339" s="3" t="s">
        <v>2796</v>
      </c>
      <c r="AX339" s="3">
        <v>0</v>
      </c>
      <c r="AY339" s="3">
        <v>0</v>
      </c>
      <c r="AZ339" s="3">
        <v>0</v>
      </c>
      <c r="BA339" s="3" t="s">
        <v>772</v>
      </c>
      <c r="BB339" s="3">
        <v>0</v>
      </c>
      <c r="BC339" s="3">
        <v>0</v>
      </c>
      <c r="BD339" s="7">
        <v>35611</v>
      </c>
      <c r="BE339" s="18">
        <f t="shared" ref="BE339:BE354" si="17">(F339-BD339)/365.25</f>
        <v>23.944330367328309</v>
      </c>
      <c r="BF339" s="3" t="s">
        <v>767</v>
      </c>
      <c r="BG339" s="7">
        <v>44277</v>
      </c>
      <c r="BH339" s="3">
        <v>60.02433248164305</v>
      </c>
      <c r="BI339" t="str">
        <f>VLOOKUP($A339,'[1]SW_Pipes 1222_soil.shp'!$AE$2:$AR$1223,10,FALSE)</f>
        <v>113674</v>
      </c>
      <c r="BJ339" t="str">
        <f>VLOOKUP($A339,'[1]SW_Pipes 1222_soil.shp'!$AE$2:$AR$1223,11,FALSE)</f>
        <v>IrB</v>
      </c>
      <c r="BK339" t="str">
        <f>VLOOKUP($A339,'[1]SW_Pipes 1222_soil.shp'!$AE$2:$AR$1223,12,FALSE)</f>
        <v>Iredell fine sandy loam, 1 to 8 percent slopes</v>
      </c>
      <c r="BL339" t="str">
        <f>VLOOKUP($A339,'[1]SW_Pipes 1222_soil.shp'!$AE$2:$AR$1223,13,FALSE)</f>
        <v>C/D</v>
      </c>
      <c r="BM339">
        <f>VLOOKUP($A339,'[1]SW_Pipes 1222_soil.shp'!$AE$2:$AR$1223,14,FALSE)</f>
        <v>3</v>
      </c>
      <c r="BN339">
        <f>VLOOKUP(A339,[2]SW_Pipes1222_prec!$AE$2:$AO$1223, 11, FALSE)</f>
        <v>3.7149999999999999</v>
      </c>
    </row>
    <row r="340" spans="1:66" x14ac:dyDescent="0.25">
      <c r="A340" s="2">
        <v>78133</v>
      </c>
      <c r="B340" s="2">
        <v>22909</v>
      </c>
      <c r="C340" s="2" t="s">
        <v>34</v>
      </c>
      <c r="D340" s="2" t="s">
        <v>21</v>
      </c>
      <c r="E340" s="2" t="s">
        <v>29</v>
      </c>
      <c r="F340" s="6">
        <f>VLOOKUP(A340&amp;B340,'input_raw cmsws'!$C$2:$D$1602,2,FALSE)</f>
        <v>44356.666666666664</v>
      </c>
      <c r="G340" s="2">
        <v>3</v>
      </c>
      <c r="H340" s="2" t="s">
        <v>32</v>
      </c>
      <c r="I340" s="2">
        <f>VLOOKUP(H340,'scoring schema'!$D$4:$E$9,2,FALSE)</f>
        <v>10</v>
      </c>
      <c r="J340" s="2" t="s">
        <v>22</v>
      </c>
      <c r="K340" s="2" t="s">
        <v>22</v>
      </c>
      <c r="L340" s="2"/>
      <c r="M340" s="2">
        <f>VLOOKUP(L340,'scoring schema 2'!$E$18:$F$29,2,FALSE)</f>
        <v>0</v>
      </c>
      <c r="N340" s="2"/>
      <c r="O340" s="2">
        <f>VLOOKUP(N340,'scoring schema 2'!$E$8:$F$13,2, FALSE)</f>
        <v>2</v>
      </c>
      <c r="P340" s="2">
        <v>5</v>
      </c>
      <c r="Q340" s="2">
        <v>4.8</v>
      </c>
      <c r="R340" s="2">
        <v>1.55</v>
      </c>
      <c r="S340" s="2">
        <v>7.4399999999999995</v>
      </c>
      <c r="T340" s="2">
        <v>1</v>
      </c>
      <c r="U340" s="2">
        <v>5</v>
      </c>
      <c r="V340" s="2">
        <v>9.1999999999999993</v>
      </c>
      <c r="W340" s="2">
        <v>2.4500000000000002</v>
      </c>
      <c r="X340" s="2">
        <v>22.54</v>
      </c>
      <c r="Y340" s="2">
        <v>7.4399999999999995</v>
      </c>
      <c r="Z340" s="2">
        <v>2.09</v>
      </c>
      <c r="AA340" s="2">
        <v>15.549599999999998</v>
      </c>
      <c r="AB340" s="2">
        <v>7700280</v>
      </c>
      <c r="AC340" s="2" t="s">
        <v>2966</v>
      </c>
      <c r="AD340" s="6">
        <v>40061</v>
      </c>
      <c r="AE340" s="2" t="s">
        <v>760</v>
      </c>
      <c r="AF340" s="2" t="s">
        <v>761</v>
      </c>
      <c r="AG340" s="2" t="s">
        <v>762</v>
      </c>
      <c r="AH340" s="2" t="s">
        <v>768</v>
      </c>
      <c r="AI340" s="2">
        <v>1.5</v>
      </c>
      <c r="AJ340" s="2">
        <v>0</v>
      </c>
      <c r="AK340" s="2">
        <v>0</v>
      </c>
      <c r="AL340" s="2">
        <v>0</v>
      </c>
      <c r="AM340" s="2">
        <v>18</v>
      </c>
      <c r="AN340" s="2">
        <v>0</v>
      </c>
      <c r="AO340" s="2" t="s">
        <v>762</v>
      </c>
      <c r="AP340" s="2" t="s">
        <v>763</v>
      </c>
      <c r="AQ340" s="2" t="s">
        <v>769</v>
      </c>
      <c r="AR340" s="2" t="s">
        <v>2967</v>
      </c>
      <c r="AS340" s="2">
        <v>0</v>
      </c>
      <c r="AT340" s="2">
        <v>0</v>
      </c>
      <c r="AU340" s="2">
        <v>0</v>
      </c>
      <c r="AV340" s="2" t="s">
        <v>986</v>
      </c>
      <c r="AW340" s="2" t="s">
        <v>2968</v>
      </c>
      <c r="AX340" s="2">
        <v>0</v>
      </c>
      <c r="AY340" s="2">
        <v>0</v>
      </c>
      <c r="AZ340" s="2">
        <v>0</v>
      </c>
      <c r="BA340" s="2" t="s">
        <v>772</v>
      </c>
      <c r="BB340" s="2">
        <v>0</v>
      </c>
      <c r="BC340" s="2">
        <v>0</v>
      </c>
      <c r="BD340" s="6">
        <v>35611</v>
      </c>
      <c r="BE340" s="18">
        <f t="shared" si="17"/>
        <v>23.944330367328309</v>
      </c>
      <c r="BF340" s="2" t="s">
        <v>767</v>
      </c>
      <c r="BG340" s="6">
        <v>44277</v>
      </c>
      <c r="BH340" s="2">
        <v>73.475877165002757</v>
      </c>
      <c r="BI340" t="str">
        <f>VLOOKUP($A340,'[1]SW_Pipes 1222_soil.shp'!$AE$2:$AR$1223,10,FALSE)</f>
        <v>113674</v>
      </c>
      <c r="BJ340" t="str">
        <f>VLOOKUP($A340,'[1]SW_Pipes 1222_soil.shp'!$AE$2:$AR$1223,11,FALSE)</f>
        <v>IrB</v>
      </c>
      <c r="BK340" t="str">
        <f>VLOOKUP($A340,'[1]SW_Pipes 1222_soil.shp'!$AE$2:$AR$1223,12,FALSE)</f>
        <v>Iredell fine sandy loam, 1 to 8 percent slopes</v>
      </c>
      <c r="BL340" t="str">
        <f>VLOOKUP($A340,'[1]SW_Pipes 1222_soil.shp'!$AE$2:$AR$1223,13,FALSE)</f>
        <v>C/D</v>
      </c>
      <c r="BM340">
        <f>VLOOKUP($A340,'[1]SW_Pipes 1222_soil.shp'!$AE$2:$AR$1223,14,FALSE)</f>
        <v>3</v>
      </c>
      <c r="BN340">
        <f>VLOOKUP(A340,[2]SW_Pipes1222_prec!$AE$2:$AO$1223, 11, FALSE)</f>
        <v>3.7149999999999999</v>
      </c>
    </row>
    <row r="341" spans="1:66" x14ac:dyDescent="0.25">
      <c r="A341" s="2">
        <v>78134</v>
      </c>
      <c r="B341" s="2">
        <v>22909</v>
      </c>
      <c r="C341" s="2" t="s">
        <v>524</v>
      </c>
      <c r="D341" s="2" t="s">
        <v>21</v>
      </c>
      <c r="E341" s="2" t="s">
        <v>29</v>
      </c>
      <c r="F341" s="6">
        <f>VLOOKUP(A341&amp;B341,'input_raw cmsws'!$C$2:$D$1602,2,FALSE)</f>
        <v>44356.666666666664</v>
      </c>
      <c r="G341" s="2">
        <v>3</v>
      </c>
      <c r="H341" s="2" t="s">
        <v>32</v>
      </c>
      <c r="I341" s="2">
        <f>VLOOKUP(H341,'scoring schema'!$D$4:$E$9,2,FALSE)</f>
        <v>10</v>
      </c>
      <c r="J341" s="2" t="s">
        <v>22</v>
      </c>
      <c r="K341" s="2" t="s">
        <v>22</v>
      </c>
      <c r="L341" s="2"/>
      <c r="M341" s="2">
        <f>VLOOKUP(L341,'scoring schema 2'!$E$18:$F$29,2,FALSE)</f>
        <v>0</v>
      </c>
      <c r="N341" s="2"/>
      <c r="O341" s="2">
        <f>VLOOKUP(N341,'scoring schema 2'!$E$8:$F$13,2, FALSE)</f>
        <v>2</v>
      </c>
      <c r="P341" s="2">
        <v>5</v>
      </c>
      <c r="Q341" s="2">
        <v>4.8</v>
      </c>
      <c r="R341" s="2">
        <v>1.55</v>
      </c>
      <c r="S341" s="2">
        <v>7.4399999999999995</v>
      </c>
      <c r="T341" s="2">
        <v>1</v>
      </c>
      <c r="U341" s="2">
        <v>5</v>
      </c>
      <c r="V341" s="2">
        <v>7.6000000000000005</v>
      </c>
      <c r="W341" s="2">
        <v>2.4500000000000002</v>
      </c>
      <c r="X341" s="2">
        <v>18.62</v>
      </c>
      <c r="Y341" s="2">
        <v>6.48</v>
      </c>
      <c r="Z341" s="2">
        <v>2.09</v>
      </c>
      <c r="AA341" s="2">
        <v>13.543200000000001</v>
      </c>
      <c r="AB341" s="2">
        <v>7627440</v>
      </c>
      <c r="AC341" s="2" t="s">
        <v>2717</v>
      </c>
      <c r="AD341" s="6">
        <v>40062</v>
      </c>
      <c r="AE341" s="2" t="s">
        <v>760</v>
      </c>
      <c r="AF341" s="2" t="s">
        <v>761</v>
      </c>
      <c r="AG341" s="2" t="s">
        <v>762</v>
      </c>
      <c r="AH341" s="2" t="s">
        <v>768</v>
      </c>
      <c r="AI341" s="2">
        <v>1.5</v>
      </c>
      <c r="AJ341" s="2">
        <v>0</v>
      </c>
      <c r="AK341" s="2">
        <v>0</v>
      </c>
      <c r="AL341" s="2">
        <v>0</v>
      </c>
      <c r="AM341" s="2">
        <v>18</v>
      </c>
      <c r="AN341" s="2">
        <v>0</v>
      </c>
      <c r="AO341" s="2" t="s">
        <v>762</v>
      </c>
      <c r="AP341" s="2" t="s">
        <v>763</v>
      </c>
      <c r="AQ341" s="2" t="s">
        <v>769</v>
      </c>
      <c r="AR341" s="2" t="s">
        <v>2718</v>
      </c>
      <c r="AS341" s="2">
        <v>1.5</v>
      </c>
      <c r="AT341" s="2">
        <v>0</v>
      </c>
      <c r="AU341" s="2">
        <v>0</v>
      </c>
      <c r="AV341" s="2" t="s">
        <v>765</v>
      </c>
      <c r="AW341" s="2" t="s">
        <v>2719</v>
      </c>
      <c r="AX341" s="2">
        <v>0.4</v>
      </c>
      <c r="AY341" s="2">
        <v>0</v>
      </c>
      <c r="AZ341" s="2">
        <v>0</v>
      </c>
      <c r="BA341" s="2" t="s">
        <v>765</v>
      </c>
      <c r="BB341" s="2">
        <v>0</v>
      </c>
      <c r="BC341" s="2">
        <v>0</v>
      </c>
      <c r="BD341" s="6">
        <v>35611</v>
      </c>
      <c r="BE341" s="18">
        <f t="shared" si="17"/>
        <v>23.944330367328309</v>
      </c>
      <c r="BF341" s="2" t="s">
        <v>767</v>
      </c>
      <c r="BG341" s="6">
        <v>44277</v>
      </c>
      <c r="BH341" s="2">
        <v>62.35680826870567</v>
      </c>
      <c r="BI341" t="str">
        <f>VLOOKUP($A341,'[1]SW_Pipes 1222_soil.shp'!$AE$2:$AR$1223,10,FALSE)</f>
        <v>113674</v>
      </c>
      <c r="BJ341" t="str">
        <f>VLOOKUP($A341,'[1]SW_Pipes 1222_soil.shp'!$AE$2:$AR$1223,11,FALSE)</f>
        <v>IrB</v>
      </c>
      <c r="BK341" t="str">
        <f>VLOOKUP($A341,'[1]SW_Pipes 1222_soil.shp'!$AE$2:$AR$1223,12,FALSE)</f>
        <v>Iredell fine sandy loam, 1 to 8 percent slopes</v>
      </c>
      <c r="BL341" t="str">
        <f>VLOOKUP($A341,'[1]SW_Pipes 1222_soil.shp'!$AE$2:$AR$1223,13,FALSE)</f>
        <v>C/D</v>
      </c>
      <c r="BM341">
        <f>VLOOKUP($A341,'[1]SW_Pipes 1222_soil.shp'!$AE$2:$AR$1223,14,FALSE)</f>
        <v>3</v>
      </c>
      <c r="BN341">
        <f>VLOOKUP(A341,[2]SW_Pipes1222_prec!$AE$2:$AO$1223, 11, FALSE)</f>
        <v>3.7149999999999999</v>
      </c>
    </row>
    <row r="342" spans="1:66" x14ac:dyDescent="0.25">
      <c r="A342" s="3">
        <v>78303</v>
      </c>
      <c r="B342" s="3">
        <v>20698</v>
      </c>
      <c r="C342" s="3" t="s">
        <v>303</v>
      </c>
      <c r="D342" s="3" t="s">
        <v>21</v>
      </c>
      <c r="E342" s="3" t="s">
        <v>29</v>
      </c>
      <c r="F342" s="6">
        <f>VLOOKUP(A342&amp;B342,'input_raw cmsws'!$C$2:$D$1602,2,FALSE)</f>
        <v>44153.708333333336</v>
      </c>
      <c r="G342" s="3">
        <v>3</v>
      </c>
      <c r="H342" s="3" t="s">
        <v>28</v>
      </c>
      <c r="I342" s="2">
        <f>VLOOKUP(H342,'scoring schema'!$D$4:$E$9,2,FALSE)</f>
        <v>5</v>
      </c>
      <c r="J342" s="3" t="s">
        <v>29</v>
      </c>
      <c r="K342" s="3" t="s">
        <v>29</v>
      </c>
      <c r="L342" s="3" t="s">
        <v>115</v>
      </c>
      <c r="M342" s="2">
        <f>VLOOKUP(L342,'scoring schema 2'!$E$18:$F$29,2,FALSE)</f>
        <v>8</v>
      </c>
      <c r="N342" s="3" t="s">
        <v>33</v>
      </c>
      <c r="O342" s="2">
        <f>VLOOKUP(N342,'scoring schema 2'!$E$8:$F$13,2, FALSE)</f>
        <v>0</v>
      </c>
      <c r="P342" s="3">
        <v>10</v>
      </c>
      <c r="Q342" s="3">
        <v>3.5</v>
      </c>
      <c r="R342" s="3">
        <v>5.9</v>
      </c>
      <c r="S342" s="3">
        <v>20.650000000000002</v>
      </c>
      <c r="T342" s="3">
        <v>1</v>
      </c>
      <c r="U342" s="3">
        <v>0</v>
      </c>
      <c r="V342" s="3">
        <v>1.4000000000000001</v>
      </c>
      <c r="W342" s="3">
        <v>0.8</v>
      </c>
      <c r="X342" s="3">
        <v>1.1200000000000001</v>
      </c>
      <c r="Y342" s="3">
        <v>2.2400000000000002</v>
      </c>
      <c r="Z342" s="3">
        <v>2.8400000000000003</v>
      </c>
      <c r="AA342" s="3">
        <v>6.361600000000001</v>
      </c>
      <c r="AB342" s="3">
        <v>7551713</v>
      </c>
      <c r="AC342" s="3" t="s">
        <v>1684</v>
      </c>
      <c r="AD342" s="6">
        <v>40063</v>
      </c>
      <c r="AE342" s="3" t="s">
        <v>760</v>
      </c>
      <c r="AF342" s="3" t="s">
        <v>761</v>
      </c>
      <c r="AG342" s="3" t="s">
        <v>762</v>
      </c>
      <c r="AH342" s="3" t="s">
        <v>768</v>
      </c>
      <c r="AI342" s="3">
        <v>1.25</v>
      </c>
      <c r="AJ342" s="3">
        <v>0</v>
      </c>
      <c r="AK342" s="3">
        <v>0</v>
      </c>
      <c r="AL342" s="3">
        <v>0</v>
      </c>
      <c r="AM342" s="3">
        <v>15</v>
      </c>
      <c r="AN342" s="3">
        <v>0</v>
      </c>
      <c r="AO342" s="3" t="s">
        <v>762</v>
      </c>
      <c r="AP342" s="3" t="s">
        <v>763</v>
      </c>
      <c r="AQ342" s="3" t="s">
        <v>769</v>
      </c>
      <c r="AR342" s="3" t="s">
        <v>1685</v>
      </c>
      <c r="AS342" s="3">
        <v>3.2</v>
      </c>
      <c r="AT342" s="3">
        <v>609.79999999999995</v>
      </c>
      <c r="AU342" s="3">
        <v>613</v>
      </c>
      <c r="AV342" s="3" t="s">
        <v>765</v>
      </c>
      <c r="AW342" s="3" t="s">
        <v>1686</v>
      </c>
      <c r="AX342" s="3">
        <v>1.3</v>
      </c>
      <c r="AY342" s="3">
        <v>609.70000000000005</v>
      </c>
      <c r="AZ342" s="3">
        <v>611</v>
      </c>
      <c r="BA342" s="3" t="s">
        <v>765</v>
      </c>
      <c r="BB342" s="3">
        <v>7.4242000000000004E-4</v>
      </c>
      <c r="BC342" s="3">
        <v>0</v>
      </c>
      <c r="BD342" s="7">
        <v>32689</v>
      </c>
      <c r="BE342" s="18">
        <f t="shared" si="17"/>
        <v>31.388660734656636</v>
      </c>
      <c r="BF342" s="3" t="s">
        <v>767</v>
      </c>
      <c r="BG342" s="7">
        <v>44243</v>
      </c>
      <c r="BH342" s="3">
        <v>134.69482043099291</v>
      </c>
      <c r="BI342" t="str">
        <f>VLOOKUP($A342,'[1]SW_Pipes 1222_soil.shp'!$AE$2:$AR$1223,10,FALSE)</f>
        <v>113680</v>
      </c>
      <c r="BJ342" t="str">
        <f>VLOOKUP($A342,'[1]SW_Pipes 1222_soil.shp'!$AE$2:$AR$1223,11,FALSE)</f>
        <v>MeD</v>
      </c>
      <c r="BK342" t="str">
        <f>VLOOKUP($A342,'[1]SW_Pipes 1222_soil.shp'!$AE$2:$AR$1223,12,FALSE)</f>
        <v>Mecklenburg fine sandy loam, 8 to 15 percent slopes</v>
      </c>
      <c r="BL342" t="str">
        <f>VLOOKUP($A342,'[1]SW_Pipes 1222_soil.shp'!$AE$2:$AR$1223,13,FALSE)</f>
        <v>C</v>
      </c>
      <c r="BM342">
        <f>VLOOKUP($A342,'[1]SW_Pipes 1222_soil.shp'!$AE$2:$AR$1223,14,FALSE)</f>
        <v>2</v>
      </c>
      <c r="BN342">
        <f>VLOOKUP(A342,[2]SW_Pipes1222_prec!$AE$2:$AO$1223, 11, FALSE)</f>
        <v>3.7650000000000001</v>
      </c>
    </row>
    <row r="343" spans="1:66" x14ac:dyDescent="0.25">
      <c r="A343" s="3">
        <v>78520</v>
      </c>
      <c r="B343" s="3">
        <v>11203</v>
      </c>
      <c r="C343" s="3" t="s">
        <v>159</v>
      </c>
      <c r="D343" s="3" t="s">
        <v>21</v>
      </c>
      <c r="E343" s="3" t="s">
        <v>29</v>
      </c>
      <c r="F343" s="6">
        <f>VLOOKUP(A343&amp;B343,'input_raw cmsws'!$C$2:$D$1602,2,FALSE)</f>
        <v>43943.666666666664</v>
      </c>
      <c r="G343" s="3">
        <v>7.5</v>
      </c>
      <c r="H343" s="3" t="s">
        <v>23</v>
      </c>
      <c r="I343" s="2">
        <f>VLOOKUP(H343,'scoring schema'!$D$4:$E$9,2,FALSE)</f>
        <v>0</v>
      </c>
      <c r="J343" s="3" t="s">
        <v>22</v>
      </c>
      <c r="K343" s="3" t="s">
        <v>22</v>
      </c>
      <c r="L343" s="3" t="s">
        <v>37</v>
      </c>
      <c r="M343" s="2">
        <f>VLOOKUP(L343,'scoring schema 2'!$E$18:$F$29,2,FALSE)</f>
        <v>8</v>
      </c>
      <c r="N343" s="3" t="s">
        <v>33</v>
      </c>
      <c r="O343" s="2">
        <f>VLOOKUP(N343,'scoring schema 2'!$E$8:$F$13,2, FALSE)</f>
        <v>0</v>
      </c>
      <c r="P343" s="3">
        <v>10</v>
      </c>
      <c r="Q343" s="3">
        <v>0</v>
      </c>
      <c r="R343" s="3">
        <v>7.1</v>
      </c>
      <c r="S343" s="3">
        <v>0</v>
      </c>
      <c r="T343" s="3">
        <v>1</v>
      </c>
      <c r="U343" s="3">
        <v>0</v>
      </c>
      <c r="V343" s="3">
        <v>1.4000000000000001</v>
      </c>
      <c r="W343" s="3">
        <v>2</v>
      </c>
      <c r="X343" s="3">
        <v>2.8000000000000003</v>
      </c>
      <c r="Y343" s="3">
        <v>0.84000000000000008</v>
      </c>
      <c r="Z343" s="3">
        <v>4.04</v>
      </c>
      <c r="AA343" s="3">
        <v>3.3936000000000002</v>
      </c>
      <c r="AB343" s="3">
        <v>7632518</v>
      </c>
      <c r="AC343" s="3" t="s">
        <v>1175</v>
      </c>
      <c r="AD343" s="6">
        <v>40064</v>
      </c>
      <c r="AE343" s="3" t="s">
        <v>760</v>
      </c>
      <c r="AF343" s="3" t="s">
        <v>762</v>
      </c>
      <c r="AG343" s="3" t="s">
        <v>762</v>
      </c>
      <c r="AH343" s="3" t="s">
        <v>885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 t="s">
        <v>762</v>
      </c>
      <c r="AP343" s="3" t="s">
        <v>762</v>
      </c>
      <c r="AQ343" s="3" t="s">
        <v>800</v>
      </c>
      <c r="AR343" s="3" t="s">
        <v>1125</v>
      </c>
      <c r="AS343" s="3">
        <v>0</v>
      </c>
      <c r="AT343" s="3">
        <v>0</v>
      </c>
      <c r="AU343" s="3">
        <v>0</v>
      </c>
      <c r="AV343" s="3" t="s">
        <v>765</v>
      </c>
      <c r="AW343" s="3" t="s">
        <v>1176</v>
      </c>
      <c r="AX343" s="3">
        <v>0</v>
      </c>
      <c r="AY343" s="3">
        <v>0</v>
      </c>
      <c r="AZ343" s="3">
        <v>0</v>
      </c>
      <c r="BA343" s="3" t="s">
        <v>765</v>
      </c>
      <c r="BB343" s="3">
        <v>0</v>
      </c>
      <c r="BC343" s="3">
        <v>0</v>
      </c>
      <c r="BD343" s="7">
        <v>35611</v>
      </c>
      <c r="BE343" s="18">
        <f t="shared" si="17"/>
        <v>22.813597992242748</v>
      </c>
      <c r="BF343" s="3" t="s">
        <v>767</v>
      </c>
      <c r="BG343" s="7">
        <v>43185</v>
      </c>
      <c r="BH343" s="3">
        <v>19.784631618881861</v>
      </c>
      <c r="BI343" t="str">
        <f>VLOOKUP($A343,'[1]SW_Pipes 1222_soil.shp'!$AE$2:$AR$1223,10,FALSE)</f>
        <v>113677</v>
      </c>
      <c r="BJ343" t="str">
        <f>VLOOKUP($A343,'[1]SW_Pipes 1222_soil.shp'!$AE$2:$AR$1223,11,FALSE)</f>
        <v>MO</v>
      </c>
      <c r="BK343" t="str">
        <f>VLOOKUP($A343,'[1]SW_Pipes 1222_soil.shp'!$AE$2:$AR$1223,12,FALSE)</f>
        <v>Monacan loam</v>
      </c>
      <c r="BL343" t="str">
        <f>VLOOKUP($A343,'[1]SW_Pipes 1222_soil.shp'!$AE$2:$AR$1223,13,FALSE)</f>
        <v>C</v>
      </c>
      <c r="BM343">
        <f>VLOOKUP($A343,'[1]SW_Pipes 1222_soil.shp'!$AE$2:$AR$1223,14,FALSE)</f>
        <v>2</v>
      </c>
      <c r="BN343">
        <f>VLOOKUP(A343,[2]SW_Pipes1222_prec!$AE$2:$AO$1223, 11, FALSE)</f>
        <v>3.77</v>
      </c>
    </row>
    <row r="344" spans="1:66" x14ac:dyDescent="0.25">
      <c r="A344" s="3">
        <v>78573</v>
      </c>
      <c r="B344" s="3">
        <v>18115</v>
      </c>
      <c r="C344" s="3" t="s">
        <v>204</v>
      </c>
      <c r="D344" s="3" t="s">
        <v>21</v>
      </c>
      <c r="E344" s="3" t="s">
        <v>29</v>
      </c>
      <c r="F344" s="6">
        <f>VLOOKUP(A344&amp;B344,'input_raw cmsws'!$C$2:$D$1602,2,FALSE)</f>
        <v>44063.666666666664</v>
      </c>
      <c r="G344" s="3">
        <v>6.3</v>
      </c>
      <c r="H344" s="3" t="s">
        <v>23</v>
      </c>
      <c r="I344" s="2">
        <f>VLOOKUP(H344,'scoring schema'!$D$4:$E$9,2,FALSE)</f>
        <v>0</v>
      </c>
      <c r="J344" s="3" t="s">
        <v>22</v>
      </c>
      <c r="K344" s="3" t="s">
        <v>22</v>
      </c>
      <c r="L344" s="3" t="s">
        <v>30</v>
      </c>
      <c r="M344" s="2">
        <f>VLOOKUP(L344,'scoring schema 2'!$E$18:$F$29,2,FALSE)</f>
        <v>6</v>
      </c>
      <c r="N344" s="3" t="s">
        <v>33</v>
      </c>
      <c r="O344" s="2">
        <f>VLOOKUP(N344,'scoring schema 2'!$E$8:$F$13,2, FALSE)</f>
        <v>0</v>
      </c>
      <c r="P344" s="3">
        <v>10</v>
      </c>
      <c r="Q344" s="3">
        <v>0</v>
      </c>
      <c r="R344" s="3">
        <v>5.6</v>
      </c>
      <c r="S344" s="3">
        <v>0</v>
      </c>
      <c r="T344" s="3">
        <v>2</v>
      </c>
      <c r="U344" s="3">
        <v>10</v>
      </c>
      <c r="V344" s="3">
        <v>4.5999999999999996</v>
      </c>
      <c r="W344" s="3">
        <v>5.6</v>
      </c>
      <c r="X344" s="3">
        <v>25.759999999999998</v>
      </c>
      <c r="Y344" s="3">
        <v>2.76</v>
      </c>
      <c r="Z344" s="3">
        <v>5.6</v>
      </c>
      <c r="AA344" s="3">
        <v>15.455999999999998</v>
      </c>
      <c r="AB344" s="3">
        <v>7715159</v>
      </c>
      <c r="AC344" s="3" t="s">
        <v>2953</v>
      </c>
      <c r="AD344" s="6">
        <v>40065</v>
      </c>
      <c r="AE344" s="3" t="s">
        <v>760</v>
      </c>
      <c r="AF344" s="3" t="s">
        <v>761</v>
      </c>
      <c r="AG344" s="3" t="s">
        <v>762</v>
      </c>
      <c r="AH344" s="3" t="s">
        <v>768</v>
      </c>
      <c r="AI344" s="3">
        <v>3</v>
      </c>
      <c r="AJ344" s="3">
        <v>0</v>
      </c>
      <c r="AK344" s="3">
        <v>0</v>
      </c>
      <c r="AL344" s="3">
        <v>0</v>
      </c>
      <c r="AM344" s="3">
        <v>36</v>
      </c>
      <c r="AN344" s="3">
        <v>0</v>
      </c>
      <c r="AO344" s="3" t="s">
        <v>762</v>
      </c>
      <c r="AP344" s="3" t="s">
        <v>763</v>
      </c>
      <c r="AQ344" s="3" t="s">
        <v>769</v>
      </c>
      <c r="AR344" s="3" t="s">
        <v>2954</v>
      </c>
      <c r="AS344" s="3">
        <v>6.3</v>
      </c>
      <c r="AT344" s="3">
        <v>590.70000000000005</v>
      </c>
      <c r="AU344" s="3">
        <v>597</v>
      </c>
      <c r="AV344" s="3" t="s">
        <v>765</v>
      </c>
      <c r="AW344" s="3" t="s">
        <v>2955</v>
      </c>
      <c r="AX344" s="3">
        <v>7.2</v>
      </c>
      <c r="AY344" s="3">
        <v>586.79999999999995</v>
      </c>
      <c r="AZ344" s="3">
        <v>594</v>
      </c>
      <c r="BA344" s="3" t="s">
        <v>765</v>
      </c>
      <c r="BB344" s="3">
        <v>4.0632059999999998E-2</v>
      </c>
      <c r="BC344" s="3">
        <v>0</v>
      </c>
      <c r="BD344" s="7">
        <v>27210</v>
      </c>
      <c r="BE344" s="18">
        <f t="shared" si="17"/>
        <v>46.142824549395385</v>
      </c>
      <c r="BF344" s="3" t="s">
        <v>767</v>
      </c>
      <c r="BG344" s="7">
        <v>44243</v>
      </c>
      <c r="BH344" s="3">
        <v>95.983312190586375</v>
      </c>
      <c r="BI344" t="str">
        <f>VLOOKUP($A344,'[1]SW_Pipes 1222_soil.shp'!$AE$2:$AR$1223,10,FALSE)</f>
        <v>113681</v>
      </c>
      <c r="BJ344" t="str">
        <f>VLOOKUP($A344,'[1]SW_Pipes 1222_soil.shp'!$AE$2:$AR$1223,11,FALSE)</f>
        <v>MkB</v>
      </c>
      <c r="BK344" t="str">
        <f>VLOOKUP($A344,'[1]SW_Pipes 1222_soil.shp'!$AE$2:$AR$1223,12,FALSE)</f>
        <v>Mecklenburg-Urban land complex, 2 to 8 percent slopes</v>
      </c>
      <c r="BL344" t="str">
        <f>VLOOKUP($A344,'[1]SW_Pipes 1222_soil.shp'!$AE$2:$AR$1223,13,FALSE)</f>
        <v>C</v>
      </c>
      <c r="BM344">
        <f>VLOOKUP($A344,'[1]SW_Pipes 1222_soil.shp'!$AE$2:$AR$1223,14,FALSE)</f>
        <v>2</v>
      </c>
      <c r="BN344">
        <f>VLOOKUP(A344,[2]SW_Pipes1222_prec!$AE$2:$AO$1223, 11, FALSE)</f>
        <v>3.72</v>
      </c>
    </row>
    <row r="345" spans="1:66" x14ac:dyDescent="0.25">
      <c r="A345" s="2">
        <v>78622</v>
      </c>
      <c r="B345" s="2">
        <v>12084</v>
      </c>
      <c r="C345" s="2" t="s">
        <v>90</v>
      </c>
      <c r="D345" s="2" t="s">
        <v>21</v>
      </c>
      <c r="E345" s="2" t="s">
        <v>29</v>
      </c>
      <c r="F345" s="6">
        <f>VLOOKUP(A345&amp;B345,'input_raw cmsws'!$C$2:$D$1602,2,FALSE)</f>
        <v>43804.708333333336</v>
      </c>
      <c r="G345" s="2">
        <v>4</v>
      </c>
      <c r="H345" s="2" t="s">
        <v>23</v>
      </c>
      <c r="I345" s="2">
        <f>VLOOKUP(H345,'scoring schema'!$D$4:$E$9,2,FALSE)</f>
        <v>0</v>
      </c>
      <c r="J345" s="2"/>
      <c r="K345" s="3" t="s">
        <v>22</v>
      </c>
      <c r="L345" s="2"/>
      <c r="M345" s="2">
        <f>VLOOKUP(L345,'scoring schema 2'!$E$18:$F$29,2,FALSE)</f>
        <v>0</v>
      </c>
      <c r="N345" s="2"/>
      <c r="O345" s="2">
        <f>VLOOKUP(N345,'scoring schema 2'!$E$8:$F$13,2, FALSE)</f>
        <v>2</v>
      </c>
      <c r="P345" s="2">
        <v>0</v>
      </c>
      <c r="Q345" s="2">
        <v>1.3</v>
      </c>
      <c r="R345" s="2">
        <v>1.4</v>
      </c>
      <c r="S345" s="2">
        <v>1.8199999999999998</v>
      </c>
      <c r="T345" s="2">
        <v>1</v>
      </c>
      <c r="U345" s="2">
        <v>0</v>
      </c>
      <c r="V345" s="2">
        <v>1.4000000000000001</v>
      </c>
      <c r="W345" s="2">
        <v>1.4</v>
      </c>
      <c r="X345" s="2">
        <v>1.96</v>
      </c>
      <c r="Y345" s="2">
        <v>1.36</v>
      </c>
      <c r="Z345" s="2">
        <v>1.4</v>
      </c>
      <c r="AA345" s="2">
        <v>1.9039999999999999</v>
      </c>
      <c r="AB345" s="2">
        <v>7644705</v>
      </c>
      <c r="AC345" s="2" t="s">
        <v>938</v>
      </c>
      <c r="AD345" s="6">
        <v>40066</v>
      </c>
      <c r="AE345" s="2" t="s">
        <v>760</v>
      </c>
      <c r="AF345" s="2" t="s">
        <v>761</v>
      </c>
      <c r="AG345" s="2" t="s">
        <v>762</v>
      </c>
      <c r="AH345" s="2" t="s">
        <v>768</v>
      </c>
      <c r="AI345" s="2">
        <v>1.25</v>
      </c>
      <c r="AJ345" s="2">
        <v>0</v>
      </c>
      <c r="AK345" s="2">
        <v>0</v>
      </c>
      <c r="AL345" s="2">
        <v>0</v>
      </c>
      <c r="AM345" s="2">
        <v>15</v>
      </c>
      <c r="AN345" s="2">
        <v>0</v>
      </c>
      <c r="AO345" s="2" t="s">
        <v>762</v>
      </c>
      <c r="AP345" s="2" t="s">
        <v>763</v>
      </c>
      <c r="AQ345" s="2" t="s">
        <v>769</v>
      </c>
      <c r="AR345" s="2" t="s">
        <v>939</v>
      </c>
      <c r="AS345" s="2">
        <v>3.3</v>
      </c>
      <c r="AT345" s="2">
        <v>832.5</v>
      </c>
      <c r="AU345" s="2">
        <v>835.8</v>
      </c>
      <c r="AV345" s="2" t="s">
        <v>765</v>
      </c>
      <c r="AW345" s="2" t="s">
        <v>940</v>
      </c>
      <c r="AX345" s="2">
        <v>4.2</v>
      </c>
      <c r="AY345" s="2">
        <v>831.9</v>
      </c>
      <c r="AZ345" s="2">
        <v>836.1</v>
      </c>
      <c r="BA345" s="2" t="s">
        <v>765</v>
      </c>
      <c r="BB345" s="2">
        <v>0</v>
      </c>
      <c r="BC345" s="2">
        <v>0</v>
      </c>
      <c r="BD345" s="6">
        <v>36668</v>
      </c>
      <c r="BE345" s="18">
        <f t="shared" si="17"/>
        <v>19.5392425279489</v>
      </c>
      <c r="BF345" s="2" t="s">
        <v>767</v>
      </c>
      <c r="BG345" s="6">
        <v>43185</v>
      </c>
      <c r="BH345" s="2">
        <v>29.5184989832841</v>
      </c>
      <c r="BI345" t="str">
        <f>VLOOKUP($A345,'[1]SW_Pipes 1222_soil.shp'!$AE$2:$AR$1223,10,FALSE)</f>
        <v>113658</v>
      </c>
      <c r="BJ345" t="str">
        <f>VLOOKUP($A345,'[1]SW_Pipes 1222_soil.shp'!$AE$2:$AR$1223,11,FALSE)</f>
        <v>CeB2</v>
      </c>
      <c r="BK345" t="str">
        <f>VLOOKUP($A345,'[1]SW_Pipes 1222_soil.shp'!$AE$2:$AR$1223,12,FALSE)</f>
        <v>Cecil sandy clay loam, 2 to 8 percent slopes, eroded</v>
      </c>
      <c r="BL345" t="str">
        <f>VLOOKUP($A345,'[1]SW_Pipes 1222_soil.shp'!$AE$2:$AR$1223,13,FALSE)</f>
        <v>B</v>
      </c>
      <c r="BM345">
        <f>VLOOKUP($A345,'[1]SW_Pipes 1222_soil.shp'!$AE$2:$AR$1223,14,FALSE)</f>
        <v>1</v>
      </c>
      <c r="BN345">
        <f>VLOOKUP(A345,[2]SW_Pipes1222_prec!$AE$2:$AO$1223, 11, FALSE)</f>
        <v>3.6789999999999998</v>
      </c>
    </row>
    <row r="346" spans="1:66" x14ac:dyDescent="0.25">
      <c r="A346" s="3">
        <v>78671</v>
      </c>
      <c r="B346" s="3">
        <v>18406</v>
      </c>
      <c r="C346" s="3" t="s">
        <v>678</v>
      </c>
      <c r="D346" s="3" t="s">
        <v>26</v>
      </c>
      <c r="E346" s="3" t="s">
        <v>29</v>
      </c>
      <c r="F346" s="6">
        <f>VLOOKUP(A346&amp;B346,'input_raw cmsws'!$C$2:$D$1602,2,FALSE)</f>
        <v>44384.666666666664</v>
      </c>
      <c r="G346" s="3">
        <v>7</v>
      </c>
      <c r="H346" s="3" t="s">
        <v>23</v>
      </c>
      <c r="I346" s="2">
        <f>VLOOKUP(H346,'scoring schema'!$D$4:$E$9,2,FALSE)</f>
        <v>0</v>
      </c>
      <c r="J346" s="3" t="s">
        <v>22</v>
      </c>
      <c r="K346" s="3" t="s">
        <v>22</v>
      </c>
      <c r="L346" s="3"/>
      <c r="M346" s="2">
        <f>VLOOKUP(L346,'scoring schema 2'!$E$18:$F$29,2,FALSE)</f>
        <v>0</v>
      </c>
      <c r="N346" s="3"/>
      <c r="O346" s="2">
        <f>VLOOKUP(N346,'scoring schema 2'!$E$8:$F$13,2, FALSE)</f>
        <v>2</v>
      </c>
      <c r="P346" s="3">
        <v>10</v>
      </c>
      <c r="Q346" s="3">
        <v>1.3</v>
      </c>
      <c r="R346" s="3">
        <v>3.5</v>
      </c>
      <c r="S346" s="3">
        <v>4.55</v>
      </c>
      <c r="T346" s="3">
        <v>1</v>
      </c>
      <c r="U346" s="3">
        <v>10</v>
      </c>
      <c r="V346" s="3">
        <v>8.6</v>
      </c>
      <c r="W346" s="3">
        <v>6.2</v>
      </c>
      <c r="X346" s="3">
        <v>53.32</v>
      </c>
      <c r="Y346" s="3">
        <v>5.68</v>
      </c>
      <c r="Z346" s="3">
        <v>5.12</v>
      </c>
      <c r="AA346" s="3">
        <v>29.081599999999998</v>
      </c>
      <c r="AB346" s="3">
        <v>7578002</v>
      </c>
      <c r="AC346" s="3" t="s">
        <v>3800</v>
      </c>
      <c r="AD346" s="6">
        <v>40067</v>
      </c>
      <c r="AE346" s="3" t="s">
        <v>760</v>
      </c>
      <c r="AF346" s="3" t="s">
        <v>761</v>
      </c>
      <c r="AG346" s="3" t="s">
        <v>762</v>
      </c>
      <c r="AH346" s="3" t="s">
        <v>768</v>
      </c>
      <c r="AI346" s="3">
        <v>1.25</v>
      </c>
      <c r="AJ346" s="3">
        <v>0</v>
      </c>
      <c r="AK346" s="3">
        <v>0</v>
      </c>
      <c r="AL346" s="3">
        <v>0</v>
      </c>
      <c r="AM346" s="3">
        <v>15</v>
      </c>
      <c r="AN346" s="3">
        <v>0</v>
      </c>
      <c r="AO346" s="3" t="s">
        <v>762</v>
      </c>
      <c r="AP346" s="3" t="s">
        <v>763</v>
      </c>
      <c r="AQ346" s="3" t="s">
        <v>769</v>
      </c>
      <c r="AR346" s="3" t="s">
        <v>3801</v>
      </c>
      <c r="AS346" s="3">
        <v>5.2</v>
      </c>
      <c r="AT346" s="3">
        <v>797.2</v>
      </c>
      <c r="AU346" s="3">
        <v>802.4</v>
      </c>
      <c r="AV346" s="3" t="s">
        <v>765</v>
      </c>
      <c r="AW346" s="3" t="s">
        <v>3802</v>
      </c>
      <c r="AX346" s="3">
        <v>5.9</v>
      </c>
      <c r="AY346" s="3">
        <v>796.9</v>
      </c>
      <c r="AZ346" s="3">
        <v>802.7</v>
      </c>
      <c r="BA346" s="3" t="s">
        <v>765</v>
      </c>
      <c r="BB346" s="3">
        <v>0</v>
      </c>
      <c r="BC346" s="3">
        <v>0</v>
      </c>
      <c r="BD346" s="7">
        <v>37165</v>
      </c>
      <c r="BE346" s="18">
        <f t="shared" si="17"/>
        <v>19.766370066164722</v>
      </c>
      <c r="BF346" s="3" t="s">
        <v>767</v>
      </c>
      <c r="BG346" s="7">
        <v>43185</v>
      </c>
      <c r="BH346" s="3">
        <v>26.806143038908171</v>
      </c>
      <c r="BI346" t="str">
        <f>VLOOKUP($A346,'[1]SW_Pipes 1222_soil.shp'!$AE$2:$AR$1223,10,FALSE)</f>
        <v>113671</v>
      </c>
      <c r="BJ346" t="str">
        <f>VLOOKUP($A346,'[1]SW_Pipes 1222_soil.shp'!$AE$2:$AR$1223,11,FALSE)</f>
        <v>HeB</v>
      </c>
      <c r="BK346" t="str">
        <f>VLOOKUP($A346,'[1]SW_Pipes 1222_soil.shp'!$AE$2:$AR$1223,12,FALSE)</f>
        <v>Helena sandy loam, 2 to 8 percent slopes</v>
      </c>
      <c r="BL346" t="str">
        <f>VLOOKUP($A346,'[1]SW_Pipes 1222_soil.shp'!$AE$2:$AR$1223,13,FALSE)</f>
        <v>C</v>
      </c>
      <c r="BM346">
        <f>VLOOKUP($A346,'[1]SW_Pipes 1222_soil.shp'!$AE$2:$AR$1223,14,FALSE)</f>
        <v>2</v>
      </c>
      <c r="BN346">
        <f>VLOOKUP(A346,[2]SW_Pipes1222_prec!$AE$2:$AO$1223, 11, FALSE)</f>
        <v>3.6659999999999999</v>
      </c>
    </row>
    <row r="347" spans="1:66" x14ac:dyDescent="0.25">
      <c r="A347" s="2">
        <v>78968</v>
      </c>
      <c r="B347" s="2">
        <v>11022</v>
      </c>
      <c r="C347" s="2" t="s">
        <v>242</v>
      </c>
      <c r="D347" s="2" t="s">
        <v>21</v>
      </c>
      <c r="E347" s="2" t="s">
        <v>29</v>
      </c>
      <c r="F347" s="6">
        <f>VLOOKUP(A347&amp;B347,'input_raw cmsws'!$C$2:$D$1602,2,FALSE)</f>
        <v>43173.666666666664</v>
      </c>
      <c r="G347" s="2">
        <v>7</v>
      </c>
      <c r="H347" s="2" t="s">
        <v>23</v>
      </c>
      <c r="I347" s="2">
        <f>VLOOKUP(H347,'scoring schema'!$D$4:$E$9,2,FALSE)</f>
        <v>0</v>
      </c>
      <c r="J347" s="2" t="s">
        <v>22</v>
      </c>
      <c r="K347" s="2" t="s">
        <v>22</v>
      </c>
      <c r="L347" s="2" t="s">
        <v>30</v>
      </c>
      <c r="M347" s="2">
        <f>VLOOKUP(L347,'scoring schema 2'!$E$18:$F$29,2,FALSE)</f>
        <v>6</v>
      </c>
      <c r="N347" s="2" t="s">
        <v>35</v>
      </c>
      <c r="O347" s="2">
        <f>VLOOKUP(N347,'scoring schema 2'!$E$8:$F$13,2, FALSE)</f>
        <v>2</v>
      </c>
      <c r="P347" s="2">
        <v>10</v>
      </c>
      <c r="Q347" s="2">
        <v>1.3</v>
      </c>
      <c r="R347" s="2">
        <v>6.2</v>
      </c>
      <c r="S347" s="2">
        <v>8.06</v>
      </c>
      <c r="T347" s="2">
        <v>1</v>
      </c>
      <c r="U347" s="2">
        <v>10</v>
      </c>
      <c r="V347" s="2">
        <v>4.5999999999999996</v>
      </c>
      <c r="W347" s="2">
        <v>6.2</v>
      </c>
      <c r="X347" s="2">
        <v>28.52</v>
      </c>
      <c r="Y347" s="2">
        <v>3.28</v>
      </c>
      <c r="Z347" s="2">
        <v>6.2</v>
      </c>
      <c r="AA347" s="2">
        <v>20.335999999999999</v>
      </c>
      <c r="AB347" s="2">
        <v>7658131</v>
      </c>
      <c r="AC347" s="2" t="s">
        <v>3372</v>
      </c>
      <c r="AD347" s="6">
        <v>40068</v>
      </c>
      <c r="AE347" s="2" t="s">
        <v>760</v>
      </c>
      <c r="AF347" s="2" t="s">
        <v>762</v>
      </c>
      <c r="AG347" s="2" t="s">
        <v>762</v>
      </c>
      <c r="AH347" s="2" t="s">
        <v>885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 t="s">
        <v>762</v>
      </c>
      <c r="AP347" s="2" t="s">
        <v>762</v>
      </c>
      <c r="AQ347" s="2" t="s">
        <v>800</v>
      </c>
      <c r="AR347" s="2" t="s">
        <v>3365</v>
      </c>
      <c r="AS347" s="2">
        <v>0</v>
      </c>
      <c r="AT347" s="2">
        <v>0</v>
      </c>
      <c r="AU347" s="2">
        <v>0</v>
      </c>
      <c r="AV347" s="2" t="s">
        <v>765</v>
      </c>
      <c r="AW347" s="2" t="s">
        <v>1452</v>
      </c>
      <c r="AX347" s="2">
        <v>0</v>
      </c>
      <c r="AY347" s="2">
        <v>0</v>
      </c>
      <c r="AZ347" s="2">
        <v>0</v>
      </c>
      <c r="BA347" s="2" t="s">
        <v>765</v>
      </c>
      <c r="BB347" s="2">
        <v>0</v>
      </c>
      <c r="BC347" s="2">
        <v>0</v>
      </c>
      <c r="BD347" s="6">
        <v>33624</v>
      </c>
      <c r="BE347" s="18">
        <f t="shared" si="17"/>
        <v>26.145562400182516</v>
      </c>
      <c r="BF347" s="2" t="s">
        <v>767</v>
      </c>
      <c r="BG347" s="6">
        <v>43454</v>
      </c>
      <c r="BH347" s="2">
        <v>24.94027869030355</v>
      </c>
      <c r="BI347" t="str">
        <f>VLOOKUP($A347,'[1]SW_Pipes 1222_soil.shp'!$AE$2:$AR$1223,10,FALSE)</f>
        <v>113677</v>
      </c>
      <c r="BJ347" t="str">
        <f>VLOOKUP($A347,'[1]SW_Pipes 1222_soil.shp'!$AE$2:$AR$1223,11,FALSE)</f>
        <v>MO</v>
      </c>
      <c r="BK347" t="str">
        <f>VLOOKUP($A347,'[1]SW_Pipes 1222_soil.shp'!$AE$2:$AR$1223,12,FALSE)</f>
        <v>Monacan loam</v>
      </c>
      <c r="BL347" t="str">
        <f>VLOOKUP($A347,'[1]SW_Pipes 1222_soil.shp'!$AE$2:$AR$1223,13,FALSE)</f>
        <v>C</v>
      </c>
      <c r="BM347">
        <f>VLOOKUP($A347,'[1]SW_Pipes 1222_soil.shp'!$AE$2:$AR$1223,14,FALSE)</f>
        <v>2</v>
      </c>
      <c r="BN347">
        <f>VLOOKUP(A347,[2]SW_Pipes1222_prec!$AE$2:$AO$1223, 11, FALSE)</f>
        <v>3.8</v>
      </c>
    </row>
    <row r="348" spans="1:66" x14ac:dyDescent="0.25">
      <c r="A348" s="2">
        <v>78981</v>
      </c>
      <c r="B348" s="2">
        <v>11033</v>
      </c>
      <c r="C348" s="2" t="s">
        <v>176</v>
      </c>
      <c r="D348" s="2" t="s">
        <v>26</v>
      </c>
      <c r="E348" s="2" t="s">
        <v>29</v>
      </c>
      <c r="F348" s="6">
        <f>VLOOKUP(A348&amp;B348,'input_raw cmsws'!$C$2:$D$1602,2,FALSE)</f>
        <v>43815.666666666664</v>
      </c>
      <c r="G348" s="2">
        <v>4.7</v>
      </c>
      <c r="H348" s="2" t="s">
        <v>32</v>
      </c>
      <c r="I348" s="2">
        <f>VLOOKUP(H348,'scoring schema'!$D$4:$E$9,2,FALSE)</f>
        <v>10</v>
      </c>
      <c r="J348" s="2" t="s">
        <v>29</v>
      </c>
      <c r="K348" s="2" t="s">
        <v>29</v>
      </c>
      <c r="L348" s="2" t="s">
        <v>30</v>
      </c>
      <c r="M348" s="2">
        <f>VLOOKUP(L348,'scoring schema 2'!$E$18:$F$29,2,FALSE)</f>
        <v>6</v>
      </c>
      <c r="N348" s="2"/>
      <c r="O348" s="2">
        <f>VLOOKUP(N348,'scoring schema 2'!$E$8:$F$13,2, FALSE)</f>
        <v>2</v>
      </c>
      <c r="P348" s="2">
        <v>10</v>
      </c>
      <c r="Q348" s="2">
        <v>4.8</v>
      </c>
      <c r="R348" s="2">
        <v>6.2</v>
      </c>
      <c r="S348" s="2">
        <v>29.759999999999998</v>
      </c>
      <c r="T348" s="2">
        <v>1</v>
      </c>
      <c r="U348" s="2">
        <v>0</v>
      </c>
      <c r="V348" s="2">
        <v>1.4000000000000001</v>
      </c>
      <c r="W348" s="2">
        <v>2</v>
      </c>
      <c r="X348" s="2">
        <v>2.8000000000000003</v>
      </c>
      <c r="Y348" s="2">
        <v>2.76</v>
      </c>
      <c r="Z348" s="2">
        <v>3.6800000000000006</v>
      </c>
      <c r="AA348" s="2">
        <v>10.1568</v>
      </c>
      <c r="AB348" s="2">
        <v>7566814</v>
      </c>
      <c r="AC348" s="2" t="s">
        <v>2333</v>
      </c>
      <c r="AD348" s="6">
        <v>40069</v>
      </c>
      <c r="AE348" s="2" t="s">
        <v>760</v>
      </c>
      <c r="AF348" s="2" t="s">
        <v>761</v>
      </c>
      <c r="AG348" s="2" t="s">
        <v>762</v>
      </c>
      <c r="AH348" s="2" t="s">
        <v>768</v>
      </c>
      <c r="AI348" s="2">
        <v>3</v>
      </c>
      <c r="AJ348" s="2">
        <v>0</v>
      </c>
      <c r="AK348" s="2">
        <v>0</v>
      </c>
      <c r="AL348" s="2">
        <v>0</v>
      </c>
      <c r="AM348" s="2">
        <v>36</v>
      </c>
      <c r="AN348" s="2">
        <v>0</v>
      </c>
      <c r="AO348" s="2" t="s">
        <v>762</v>
      </c>
      <c r="AP348" s="2" t="s">
        <v>763</v>
      </c>
      <c r="AQ348" s="2" t="s">
        <v>769</v>
      </c>
      <c r="AR348" s="2" t="s">
        <v>2334</v>
      </c>
      <c r="AS348" s="2">
        <v>10</v>
      </c>
      <c r="AT348" s="2">
        <v>759.2</v>
      </c>
      <c r="AU348" s="2">
        <v>769.2</v>
      </c>
      <c r="AV348" s="2" t="s">
        <v>765</v>
      </c>
      <c r="AW348" s="2" t="s">
        <v>2335</v>
      </c>
      <c r="AX348" s="2">
        <v>11</v>
      </c>
      <c r="AY348" s="2">
        <v>757.5</v>
      </c>
      <c r="AZ348" s="2">
        <v>768.5</v>
      </c>
      <c r="BA348" s="2" t="s">
        <v>765</v>
      </c>
      <c r="BB348" s="2">
        <v>0</v>
      </c>
      <c r="BC348" s="2">
        <v>0</v>
      </c>
      <c r="BD348" s="6">
        <v>37605</v>
      </c>
      <c r="BE348" s="18">
        <f t="shared" si="17"/>
        <v>17.003878621948431</v>
      </c>
      <c r="BF348" s="2" t="s">
        <v>767</v>
      </c>
      <c r="BG348" s="6">
        <v>43185</v>
      </c>
      <c r="BH348" s="2">
        <v>33.099031734080597</v>
      </c>
      <c r="BI348" t="str">
        <f>VLOOKUP($A348,'[1]SW_Pipes 1222_soil.shp'!$AE$2:$AR$1223,10,FALSE)</f>
        <v>113658</v>
      </c>
      <c r="BJ348" t="str">
        <f>VLOOKUP($A348,'[1]SW_Pipes 1222_soil.shp'!$AE$2:$AR$1223,11,FALSE)</f>
        <v>CeB2</v>
      </c>
      <c r="BK348" t="str">
        <f>VLOOKUP($A348,'[1]SW_Pipes 1222_soil.shp'!$AE$2:$AR$1223,12,FALSE)</f>
        <v>Cecil sandy clay loam, 2 to 8 percent slopes, eroded</v>
      </c>
      <c r="BL348" t="str">
        <f>VLOOKUP($A348,'[1]SW_Pipes 1222_soil.shp'!$AE$2:$AR$1223,13,FALSE)</f>
        <v>B</v>
      </c>
      <c r="BM348">
        <f>VLOOKUP($A348,'[1]SW_Pipes 1222_soil.shp'!$AE$2:$AR$1223,14,FALSE)</f>
        <v>1</v>
      </c>
      <c r="BN348">
        <f>VLOOKUP(A348,[2]SW_Pipes1222_prec!$AE$2:$AO$1223, 11, FALSE)</f>
        <v>3.6859999999999999</v>
      </c>
    </row>
    <row r="349" spans="1:66" x14ac:dyDescent="0.25">
      <c r="A349" s="3">
        <v>79048</v>
      </c>
      <c r="B349" s="3">
        <v>11547</v>
      </c>
      <c r="C349" s="3" t="s">
        <v>39</v>
      </c>
      <c r="D349" s="3" t="s">
        <v>21</v>
      </c>
      <c r="E349" s="3" t="s">
        <v>29</v>
      </c>
      <c r="F349" s="6">
        <f>VLOOKUP(A349&amp;B349,'input_raw cmsws'!$C$2:$D$1602,2,FALSE)</f>
        <v>43720.666666666664</v>
      </c>
      <c r="G349" s="3">
        <v>3.4</v>
      </c>
      <c r="H349" s="3" t="s">
        <v>23</v>
      </c>
      <c r="I349" s="2">
        <f>VLOOKUP(H349,'scoring schema'!$D$4:$E$9,2,FALSE)</f>
        <v>0</v>
      </c>
      <c r="J349" s="3" t="s">
        <v>22</v>
      </c>
      <c r="K349" s="3" t="s">
        <v>22</v>
      </c>
      <c r="L349" s="3" t="s">
        <v>30</v>
      </c>
      <c r="M349" s="2">
        <f>VLOOKUP(L349,'scoring schema 2'!$E$18:$F$29,2,FALSE)</f>
        <v>6</v>
      </c>
      <c r="N349" s="3" t="s">
        <v>40</v>
      </c>
      <c r="O349" s="2">
        <f>VLOOKUP(N349,'scoring schema 2'!$E$8:$F$13,2, FALSE)</f>
        <v>8</v>
      </c>
      <c r="P349" s="3">
        <v>10</v>
      </c>
      <c r="Q349" s="3">
        <v>5.2</v>
      </c>
      <c r="R349" s="3">
        <v>5</v>
      </c>
      <c r="S349" s="3">
        <v>26</v>
      </c>
      <c r="T349" s="3">
        <v>1</v>
      </c>
      <c r="U349" s="3">
        <v>0</v>
      </c>
      <c r="V349" s="3">
        <v>1.4000000000000001</v>
      </c>
      <c r="W349" s="3">
        <v>0.8</v>
      </c>
      <c r="X349" s="3">
        <v>1.1200000000000001</v>
      </c>
      <c r="Y349" s="3">
        <v>2.92</v>
      </c>
      <c r="Z349" s="3">
        <v>2.48</v>
      </c>
      <c r="AA349" s="3">
        <v>7.2416</v>
      </c>
      <c r="AB349" s="3">
        <v>7677823</v>
      </c>
      <c r="AC349" s="3" t="s">
        <v>1886</v>
      </c>
      <c r="AD349" s="6">
        <v>40070</v>
      </c>
      <c r="AE349" s="3" t="s">
        <v>760</v>
      </c>
      <c r="AF349" s="3" t="s">
        <v>761</v>
      </c>
      <c r="AG349" s="3" t="s">
        <v>762</v>
      </c>
      <c r="AH349" s="3" t="s">
        <v>768</v>
      </c>
      <c r="AI349" s="3">
        <v>1.25</v>
      </c>
      <c r="AJ349" s="3">
        <v>0</v>
      </c>
      <c r="AK349" s="3">
        <v>0</v>
      </c>
      <c r="AL349" s="3">
        <v>0</v>
      </c>
      <c r="AM349" s="3">
        <f>AI349*12</f>
        <v>15</v>
      </c>
      <c r="AN349" s="3">
        <v>0</v>
      </c>
      <c r="AO349" s="3" t="s">
        <v>762</v>
      </c>
      <c r="AP349" s="3" t="s">
        <v>763</v>
      </c>
      <c r="AQ349" s="3" t="s">
        <v>769</v>
      </c>
      <c r="AR349" s="3" t="s">
        <v>1887</v>
      </c>
      <c r="AS349" s="3">
        <v>3.4</v>
      </c>
      <c r="AT349" s="3">
        <v>574.6</v>
      </c>
      <c r="AU349" s="3">
        <v>578</v>
      </c>
      <c r="AV349" s="3" t="s">
        <v>765</v>
      </c>
      <c r="AW349" s="3" t="s">
        <v>798</v>
      </c>
      <c r="AX349" s="3">
        <v>6</v>
      </c>
      <c r="AY349" s="3">
        <v>573</v>
      </c>
      <c r="AZ349" s="3">
        <v>579</v>
      </c>
      <c r="BA349" s="3" t="s">
        <v>765</v>
      </c>
      <c r="BB349" s="3">
        <v>6.4927940000000003E-2</v>
      </c>
      <c r="BC349" s="3">
        <v>0</v>
      </c>
      <c r="BD349" s="7">
        <v>28471</v>
      </c>
      <c r="BE349" s="18">
        <f t="shared" si="17"/>
        <v>41.751311886835495</v>
      </c>
      <c r="BF349" s="3" t="s">
        <v>767</v>
      </c>
      <c r="BG349" s="7">
        <v>44243</v>
      </c>
      <c r="BH349" s="3">
        <v>24.64270491069335</v>
      </c>
      <c r="BI349" t="str">
        <f>VLOOKUP($A349,'[1]SW_Pipes 1222_soil.shp'!$AE$2:$AR$1223,10,FALSE)</f>
        <v>113681</v>
      </c>
      <c r="BJ349" t="str">
        <f>VLOOKUP($A349,'[1]SW_Pipes 1222_soil.shp'!$AE$2:$AR$1223,11,FALSE)</f>
        <v>MkB</v>
      </c>
      <c r="BK349" t="str">
        <f>VLOOKUP($A349,'[1]SW_Pipes 1222_soil.shp'!$AE$2:$AR$1223,12,FALSE)</f>
        <v>Mecklenburg-Urban land complex, 2 to 8 percent slopes</v>
      </c>
      <c r="BL349" t="str">
        <f>VLOOKUP($A349,'[1]SW_Pipes 1222_soil.shp'!$AE$2:$AR$1223,13,FALSE)</f>
        <v>C</v>
      </c>
      <c r="BM349">
        <f>VLOOKUP($A349,'[1]SW_Pipes 1222_soil.shp'!$AE$2:$AR$1223,14,FALSE)</f>
        <v>2</v>
      </c>
      <c r="BN349">
        <f>VLOOKUP(A349,[2]SW_Pipes1222_prec!$AE$2:$AO$1223, 11, FALSE)</f>
        <v>3.72</v>
      </c>
    </row>
    <row r="350" spans="1:66" x14ac:dyDescent="0.25">
      <c r="A350" s="2">
        <v>79049</v>
      </c>
      <c r="B350" s="2">
        <v>11547</v>
      </c>
      <c r="C350" s="2" t="s">
        <v>39</v>
      </c>
      <c r="D350" s="2" t="s">
        <v>21</v>
      </c>
      <c r="E350" s="2" t="s">
        <v>22</v>
      </c>
      <c r="F350" s="6">
        <f>VLOOKUP(A350&amp;B350,'input_raw cmsws'!$C$2:$D$1602,2,FALSE)</f>
        <v>43658.666666666664</v>
      </c>
      <c r="G350" s="2">
        <v>3.1</v>
      </c>
      <c r="H350" s="2" t="s">
        <v>23</v>
      </c>
      <c r="I350" s="2">
        <f>VLOOKUP(H350,'scoring schema'!$D$4:$E$9,2,FALSE)</f>
        <v>0</v>
      </c>
      <c r="J350" s="2" t="s">
        <v>22</v>
      </c>
      <c r="K350" s="2" t="s">
        <v>22</v>
      </c>
      <c r="L350" s="2" t="s">
        <v>30</v>
      </c>
      <c r="M350" s="2">
        <f>VLOOKUP(L350,'scoring schema 2'!$E$18:$F$29,2,FALSE)</f>
        <v>6</v>
      </c>
      <c r="N350" s="2" t="s">
        <v>40</v>
      </c>
      <c r="O350" s="2">
        <f>VLOOKUP(N350,'scoring schema 2'!$E$8:$F$13,2, FALSE)</f>
        <v>8</v>
      </c>
      <c r="P350" s="2">
        <v>10</v>
      </c>
      <c r="Q350" s="2">
        <v>5.2</v>
      </c>
      <c r="R350" s="2">
        <v>0</v>
      </c>
      <c r="S350" s="2">
        <v>0</v>
      </c>
      <c r="T350" s="2">
        <v>1</v>
      </c>
      <c r="U350" s="2">
        <v>0</v>
      </c>
      <c r="V350" s="2">
        <v>2.8</v>
      </c>
      <c r="W350" s="2">
        <v>0</v>
      </c>
      <c r="X350" s="2">
        <v>0</v>
      </c>
      <c r="Y350" s="2">
        <v>3.76</v>
      </c>
      <c r="Z350" s="2">
        <v>0</v>
      </c>
      <c r="AA350" s="2">
        <v>0</v>
      </c>
      <c r="AB350" s="2">
        <v>7605379</v>
      </c>
      <c r="AC350" s="2" t="s">
        <v>797</v>
      </c>
      <c r="AD350" s="6">
        <v>40071</v>
      </c>
      <c r="AE350" s="2" t="s">
        <v>760</v>
      </c>
      <c r="AF350" s="2" t="s">
        <v>761</v>
      </c>
      <c r="AG350" s="2" t="s">
        <v>762</v>
      </c>
      <c r="AH350" s="2" t="s">
        <v>768</v>
      </c>
      <c r="AI350" s="2">
        <v>2.5</v>
      </c>
      <c r="AJ350" s="2">
        <v>0</v>
      </c>
      <c r="AK350" s="2">
        <v>0</v>
      </c>
      <c r="AL350" s="2">
        <v>0</v>
      </c>
      <c r="AM350" s="2">
        <f>2.5*12</f>
        <v>30</v>
      </c>
      <c r="AN350" s="2">
        <v>0</v>
      </c>
      <c r="AO350" s="2" t="s">
        <v>762</v>
      </c>
      <c r="AP350" s="2" t="s">
        <v>778</v>
      </c>
      <c r="AQ350" s="2" t="s">
        <v>781</v>
      </c>
      <c r="AR350" s="2" t="s">
        <v>798</v>
      </c>
      <c r="AS350" s="2">
        <v>6.2</v>
      </c>
      <c r="AT350" s="2">
        <v>572.79999999999995</v>
      </c>
      <c r="AU350" s="2">
        <v>579</v>
      </c>
      <c r="AV350" s="2" t="s">
        <v>765</v>
      </c>
      <c r="AW350" s="2" t="s">
        <v>799</v>
      </c>
      <c r="AX350" s="2">
        <v>0</v>
      </c>
      <c r="AY350" s="2">
        <v>0</v>
      </c>
      <c r="AZ350" s="2">
        <v>577</v>
      </c>
      <c r="BA350" s="2" t="s">
        <v>765</v>
      </c>
      <c r="BB350" s="2">
        <v>0</v>
      </c>
      <c r="BC350" s="2">
        <v>0</v>
      </c>
      <c r="BD350" s="6">
        <v>28471</v>
      </c>
      <c r="BE350" s="18">
        <f t="shared" si="17"/>
        <v>41.581565138033305</v>
      </c>
      <c r="BF350" s="2" t="s">
        <v>767</v>
      </c>
      <c r="BG350" s="6">
        <v>44243</v>
      </c>
      <c r="BH350" s="2">
        <v>42.633907095658863</v>
      </c>
      <c r="BI350" t="str">
        <f>VLOOKUP($A350,'[1]SW_Pipes 1222_soil.shp'!$AE$2:$AR$1223,10,FALSE)</f>
        <v>113677</v>
      </c>
      <c r="BJ350" t="str">
        <f>VLOOKUP($A350,'[1]SW_Pipes 1222_soil.shp'!$AE$2:$AR$1223,11,FALSE)</f>
        <v>MO</v>
      </c>
      <c r="BK350" t="str">
        <f>VLOOKUP($A350,'[1]SW_Pipes 1222_soil.shp'!$AE$2:$AR$1223,12,FALSE)</f>
        <v>Monacan loam</v>
      </c>
      <c r="BL350" t="str">
        <f>VLOOKUP($A350,'[1]SW_Pipes 1222_soil.shp'!$AE$2:$AR$1223,13,FALSE)</f>
        <v>C</v>
      </c>
      <c r="BM350">
        <f>VLOOKUP($A350,'[1]SW_Pipes 1222_soil.shp'!$AE$2:$AR$1223,14,FALSE)</f>
        <v>2</v>
      </c>
      <c r="BN350">
        <f>VLOOKUP(A350,[2]SW_Pipes1222_prec!$AE$2:$AO$1223, 11, FALSE)</f>
        <v>3.72</v>
      </c>
    </row>
    <row r="351" spans="1:66" x14ac:dyDescent="0.25">
      <c r="A351" s="3">
        <v>79075</v>
      </c>
      <c r="B351" s="3">
        <v>11532</v>
      </c>
      <c r="C351" s="3" t="s">
        <v>458</v>
      </c>
      <c r="D351" s="3" t="s">
        <v>21</v>
      </c>
      <c r="E351" s="3" t="s">
        <v>29</v>
      </c>
      <c r="F351" s="6">
        <f>VLOOKUP(A351&amp;B351,'input_raw cmsws'!$C$2:$D$1602,2,FALSE)</f>
        <v>43719.666666666664</v>
      </c>
      <c r="G351" s="3">
        <v>3</v>
      </c>
      <c r="H351" s="3" t="s">
        <v>28</v>
      </c>
      <c r="I351" s="2">
        <f>VLOOKUP(H351,'scoring schema'!$D$4:$E$9,2,FALSE)</f>
        <v>5</v>
      </c>
      <c r="J351" s="3" t="s">
        <v>22</v>
      </c>
      <c r="K351" s="3" t="s">
        <v>22</v>
      </c>
      <c r="L351" s="3" t="s">
        <v>24</v>
      </c>
      <c r="M351" s="2">
        <f>VLOOKUP(L351,'scoring schema 2'!$E$18:$F$29,2,FALSE)</f>
        <v>0</v>
      </c>
      <c r="N351" s="3" t="s">
        <v>202</v>
      </c>
      <c r="O351" s="2">
        <f>VLOOKUP(N351,'scoring schema 2'!$E$8:$F$13,2, FALSE)</f>
        <v>3</v>
      </c>
      <c r="P351" s="3">
        <v>10</v>
      </c>
      <c r="Q351" s="3">
        <v>3.7</v>
      </c>
      <c r="R351" s="3">
        <v>2.2999999999999998</v>
      </c>
      <c r="S351" s="3">
        <v>8.51</v>
      </c>
      <c r="T351" s="3">
        <v>1</v>
      </c>
      <c r="U351" s="3">
        <v>10</v>
      </c>
      <c r="V351" s="3">
        <v>1.4000000000000001</v>
      </c>
      <c r="W351" s="3">
        <v>5.9</v>
      </c>
      <c r="X351" s="3">
        <v>8.2600000000000016</v>
      </c>
      <c r="Y351" s="3">
        <v>2.3200000000000003</v>
      </c>
      <c r="Z351" s="3">
        <v>4.46</v>
      </c>
      <c r="AA351" s="3">
        <v>10.347200000000001</v>
      </c>
      <c r="AB351" s="3">
        <v>7565194</v>
      </c>
      <c r="AC351" s="3" t="s">
        <v>2348</v>
      </c>
      <c r="AD351" s="6">
        <v>40072</v>
      </c>
      <c r="AE351" s="3" t="s">
        <v>760</v>
      </c>
      <c r="AF351" s="3" t="s">
        <v>761</v>
      </c>
      <c r="AG351" s="3" t="s">
        <v>762</v>
      </c>
      <c r="AH351" s="3" t="s">
        <v>768</v>
      </c>
      <c r="AI351" s="3">
        <v>1.25</v>
      </c>
      <c r="AJ351" s="3">
        <v>0</v>
      </c>
      <c r="AK351" s="3">
        <v>0</v>
      </c>
      <c r="AL351" s="3">
        <v>0</v>
      </c>
      <c r="AM351" s="3">
        <v>15</v>
      </c>
      <c r="AN351" s="3">
        <v>0</v>
      </c>
      <c r="AO351" s="3" t="s">
        <v>762</v>
      </c>
      <c r="AP351" s="3" t="s">
        <v>763</v>
      </c>
      <c r="AQ351" s="3" t="s">
        <v>769</v>
      </c>
      <c r="AR351" s="3" t="s">
        <v>2349</v>
      </c>
      <c r="AS351" s="3">
        <v>3.35</v>
      </c>
      <c r="AT351" s="3">
        <v>662.65</v>
      </c>
      <c r="AU351" s="3">
        <v>666</v>
      </c>
      <c r="AV351" s="3" t="s">
        <v>986</v>
      </c>
      <c r="AW351" s="3" t="s">
        <v>2350</v>
      </c>
      <c r="AX351" s="3">
        <v>1.4</v>
      </c>
      <c r="AY351" s="3">
        <v>659.6</v>
      </c>
      <c r="AZ351" s="3">
        <v>661</v>
      </c>
      <c r="BA351" s="3" t="s">
        <v>772</v>
      </c>
      <c r="BB351" s="3">
        <v>2.4396609999999999E-2</v>
      </c>
      <c r="BC351" s="3">
        <v>0</v>
      </c>
      <c r="BD351" s="7">
        <v>36130</v>
      </c>
      <c r="BE351" s="18">
        <f t="shared" si="17"/>
        <v>20.779374857403599</v>
      </c>
      <c r="BF351" s="3" t="s">
        <v>767</v>
      </c>
      <c r="BG351" s="7">
        <v>44243</v>
      </c>
      <c r="BH351" s="3">
        <v>125.01736761923939</v>
      </c>
      <c r="BI351" t="str">
        <f>VLOOKUP($A351,'[1]SW_Pipes 1222_soil.shp'!$AE$2:$AR$1223,10,FALSE)</f>
        <v>113681</v>
      </c>
      <c r="BJ351" t="str">
        <f>VLOOKUP($A351,'[1]SW_Pipes 1222_soil.shp'!$AE$2:$AR$1223,11,FALSE)</f>
        <v>MkB</v>
      </c>
      <c r="BK351" t="str">
        <f>VLOOKUP($A351,'[1]SW_Pipes 1222_soil.shp'!$AE$2:$AR$1223,12,FALSE)</f>
        <v>Mecklenburg-Urban land complex, 2 to 8 percent slopes</v>
      </c>
      <c r="BL351" t="str">
        <f>VLOOKUP($A351,'[1]SW_Pipes 1222_soil.shp'!$AE$2:$AR$1223,13,FALSE)</f>
        <v>C</v>
      </c>
      <c r="BM351">
        <f>VLOOKUP($A351,'[1]SW_Pipes 1222_soil.shp'!$AE$2:$AR$1223,14,FALSE)</f>
        <v>2</v>
      </c>
      <c r="BN351">
        <f>VLOOKUP(A351,[2]SW_Pipes1222_prec!$AE$2:$AO$1223, 11, FALSE)</f>
        <v>3.718</v>
      </c>
    </row>
    <row r="352" spans="1:66" x14ac:dyDescent="0.25">
      <c r="A352" s="2">
        <v>79291</v>
      </c>
      <c r="B352" s="2">
        <v>11322</v>
      </c>
      <c r="C352" s="2" t="s">
        <v>368</v>
      </c>
      <c r="D352" s="2" t="s">
        <v>21</v>
      </c>
      <c r="E352" s="2" t="s">
        <v>29</v>
      </c>
      <c r="F352" s="6">
        <f>VLOOKUP(A352&amp;B352,'input_raw cmsws'!$C$2:$D$1602,2,FALSE)</f>
        <v>43717.708333333336</v>
      </c>
      <c r="G352" s="2">
        <v>5</v>
      </c>
      <c r="H352" s="2" t="s">
        <v>32</v>
      </c>
      <c r="I352" s="2">
        <f>VLOOKUP(H352,'scoring schema'!$D$4:$E$9,2,FALSE)</f>
        <v>10</v>
      </c>
      <c r="J352" s="2" t="s">
        <v>29</v>
      </c>
      <c r="K352" s="2" t="s">
        <v>29</v>
      </c>
      <c r="L352" s="2" t="s">
        <v>30</v>
      </c>
      <c r="M352" s="2">
        <f>VLOOKUP(L352,'scoring schema 2'!$E$18:$F$29,2,FALSE)</f>
        <v>6</v>
      </c>
      <c r="N352" s="2" t="s">
        <v>202</v>
      </c>
      <c r="O352" s="2">
        <f>VLOOKUP(N352,'scoring schema 2'!$E$8:$F$13,2, FALSE)</f>
        <v>3</v>
      </c>
      <c r="P352" s="2">
        <v>10</v>
      </c>
      <c r="Q352" s="2">
        <v>5.45</v>
      </c>
      <c r="R352" s="2">
        <v>5</v>
      </c>
      <c r="S352" s="2">
        <v>27.25</v>
      </c>
      <c r="T352" s="2">
        <v>1</v>
      </c>
      <c r="U352" s="2">
        <v>0</v>
      </c>
      <c r="V352" s="2">
        <v>1.4000000000000001</v>
      </c>
      <c r="W352" s="2">
        <v>0.8</v>
      </c>
      <c r="X352" s="2">
        <v>1.1200000000000001</v>
      </c>
      <c r="Y352" s="2">
        <v>3.0200000000000005</v>
      </c>
      <c r="Z352" s="2">
        <v>2.48</v>
      </c>
      <c r="AA352" s="2">
        <v>7.4896000000000011</v>
      </c>
      <c r="AB352" s="2">
        <v>7693617</v>
      </c>
      <c r="AC352" s="2" t="s">
        <v>1933</v>
      </c>
      <c r="AD352" s="6">
        <v>40073</v>
      </c>
      <c r="AE352" s="2" t="s">
        <v>760</v>
      </c>
      <c r="AF352" s="2" t="s">
        <v>761</v>
      </c>
      <c r="AG352" s="2" t="s">
        <v>762</v>
      </c>
      <c r="AH352" s="2" t="s">
        <v>768</v>
      </c>
      <c r="AI352" s="2">
        <v>1.25</v>
      </c>
      <c r="AJ352" s="2">
        <v>0</v>
      </c>
      <c r="AK352" s="2">
        <v>0</v>
      </c>
      <c r="AL352" s="2">
        <v>0</v>
      </c>
      <c r="AM352" s="2">
        <v>15</v>
      </c>
      <c r="AN352" s="2">
        <v>0</v>
      </c>
      <c r="AO352" s="2" t="s">
        <v>762</v>
      </c>
      <c r="AP352" s="2" t="s">
        <v>763</v>
      </c>
      <c r="AQ352" s="2" t="s">
        <v>769</v>
      </c>
      <c r="AR352" s="2" t="s">
        <v>1269</v>
      </c>
      <c r="AS352" s="2">
        <v>0</v>
      </c>
      <c r="AT352" s="2">
        <v>0</v>
      </c>
      <c r="AU352" s="2">
        <v>664</v>
      </c>
      <c r="AV352" s="2" t="s">
        <v>986</v>
      </c>
      <c r="AW352" s="2" t="s">
        <v>1934</v>
      </c>
      <c r="AX352" s="2">
        <v>0</v>
      </c>
      <c r="AY352" s="2">
        <v>0</v>
      </c>
      <c r="AZ352" s="2">
        <v>654</v>
      </c>
      <c r="BA352" s="2" t="s">
        <v>772</v>
      </c>
      <c r="BB352" s="2">
        <v>0</v>
      </c>
      <c r="BC352" s="2">
        <v>0</v>
      </c>
      <c r="BD352" s="6">
        <v>23743</v>
      </c>
      <c r="BE352" s="18">
        <f t="shared" si="17"/>
        <v>54.687770933150816</v>
      </c>
      <c r="BF352" s="2" t="s">
        <v>767</v>
      </c>
      <c r="BG352" s="6">
        <v>44243</v>
      </c>
      <c r="BH352" s="2">
        <v>90.733232653903372</v>
      </c>
      <c r="BI352" t="str">
        <f>VLOOKUP($A352,'[1]SW_Pipes 1222_soil.shp'!$AE$2:$AR$1223,10,FALSE)</f>
        <v>113660</v>
      </c>
      <c r="BJ352" t="str">
        <f>VLOOKUP($A352,'[1]SW_Pipes 1222_soil.shp'!$AE$2:$AR$1223,11,FALSE)</f>
        <v>CuB</v>
      </c>
      <c r="BK352" t="str">
        <f>VLOOKUP($A352,'[1]SW_Pipes 1222_soil.shp'!$AE$2:$AR$1223,12,FALSE)</f>
        <v>Cecil-Urban land complex, 2 to 8 percent slopes</v>
      </c>
      <c r="BL352" t="str">
        <f>VLOOKUP($A352,'[1]SW_Pipes 1222_soil.shp'!$AE$2:$AR$1223,13,FALSE)</f>
        <v>B</v>
      </c>
      <c r="BM352">
        <f>VLOOKUP($A352,'[1]SW_Pipes 1222_soil.shp'!$AE$2:$AR$1223,14,FALSE)</f>
        <v>1</v>
      </c>
      <c r="BN352">
        <f>VLOOKUP(A352,[2]SW_Pipes1222_prec!$AE$2:$AO$1223, 11, FALSE)</f>
        <v>3.718</v>
      </c>
    </row>
    <row r="353" spans="1:66" x14ac:dyDescent="0.25">
      <c r="A353" s="2">
        <v>79292</v>
      </c>
      <c r="B353" s="2">
        <v>11322</v>
      </c>
      <c r="C353" s="2" t="s">
        <v>201</v>
      </c>
      <c r="D353" s="2" t="s">
        <v>21</v>
      </c>
      <c r="E353" s="2" t="s">
        <v>29</v>
      </c>
      <c r="F353" s="6">
        <f>VLOOKUP(A353&amp;B353,'input_raw cmsws'!$C$2:$D$1602,2,FALSE)</f>
        <v>43717.708333333336</v>
      </c>
      <c r="G353" s="2">
        <v>5</v>
      </c>
      <c r="H353" s="2" t="s">
        <v>23</v>
      </c>
      <c r="I353" s="2">
        <f>VLOOKUP(H353,'scoring schema'!$D$4:$E$9,2,FALSE)</f>
        <v>0</v>
      </c>
      <c r="J353" s="2" t="s">
        <v>22</v>
      </c>
      <c r="K353" s="2" t="s">
        <v>22</v>
      </c>
      <c r="L353" s="2" t="s">
        <v>30</v>
      </c>
      <c r="M353" s="2">
        <f>VLOOKUP(L353,'scoring schema 2'!$E$18:$F$29,2,FALSE)</f>
        <v>6</v>
      </c>
      <c r="N353" s="2" t="s">
        <v>202</v>
      </c>
      <c r="O353" s="2">
        <f>VLOOKUP(N353,'scoring schema 2'!$E$8:$F$13,2, FALSE)</f>
        <v>3</v>
      </c>
      <c r="P353" s="2">
        <v>10</v>
      </c>
      <c r="Q353" s="2">
        <v>1.9500000000000002</v>
      </c>
      <c r="R353" s="2">
        <v>5</v>
      </c>
      <c r="S353" s="2">
        <v>9.75</v>
      </c>
      <c r="T353" s="2">
        <v>1</v>
      </c>
      <c r="U353" s="2">
        <v>0</v>
      </c>
      <c r="V353" s="2">
        <v>1.4000000000000001</v>
      </c>
      <c r="W353" s="2">
        <v>0.8</v>
      </c>
      <c r="X353" s="2">
        <v>1.1200000000000001</v>
      </c>
      <c r="Y353" s="2">
        <v>1.62</v>
      </c>
      <c r="Z353" s="2">
        <v>2.48</v>
      </c>
      <c r="AA353" s="2">
        <v>4.0175999999999998</v>
      </c>
      <c r="AB353" s="2">
        <v>7625629</v>
      </c>
      <c r="AC353" s="2" t="s">
        <v>1268</v>
      </c>
      <c r="AD353" s="6">
        <v>40074</v>
      </c>
      <c r="AE353" s="2" t="s">
        <v>760</v>
      </c>
      <c r="AF353" s="2" t="s">
        <v>761</v>
      </c>
      <c r="AG353" s="2" t="s">
        <v>762</v>
      </c>
      <c r="AH353" s="2" t="s">
        <v>768</v>
      </c>
      <c r="AI353" s="2">
        <v>1.25</v>
      </c>
      <c r="AJ353" s="2">
        <v>0</v>
      </c>
      <c r="AK353" s="2">
        <v>0</v>
      </c>
      <c r="AL353" s="2">
        <v>0</v>
      </c>
      <c r="AM353" s="2">
        <v>15</v>
      </c>
      <c r="AN353" s="2">
        <v>0</v>
      </c>
      <c r="AO353" s="2" t="s">
        <v>762</v>
      </c>
      <c r="AP353" s="2" t="s">
        <v>763</v>
      </c>
      <c r="AQ353" s="2" t="s">
        <v>769</v>
      </c>
      <c r="AR353" s="2" t="s">
        <v>1267</v>
      </c>
      <c r="AS353" s="2">
        <v>0</v>
      </c>
      <c r="AT353" s="2">
        <v>0</v>
      </c>
      <c r="AU353" s="2">
        <v>664</v>
      </c>
      <c r="AV353" s="2" t="s">
        <v>986</v>
      </c>
      <c r="AW353" s="2" t="s">
        <v>1269</v>
      </c>
      <c r="AX353" s="2">
        <v>0</v>
      </c>
      <c r="AY353" s="2">
        <v>0</v>
      </c>
      <c r="AZ353" s="2">
        <v>664</v>
      </c>
      <c r="BA353" s="2" t="s">
        <v>986</v>
      </c>
      <c r="BB353" s="2">
        <v>0</v>
      </c>
      <c r="BC353" s="2">
        <v>0</v>
      </c>
      <c r="BD353" s="6">
        <v>27064</v>
      </c>
      <c r="BE353" s="18">
        <f t="shared" si="17"/>
        <v>45.595368469085109</v>
      </c>
      <c r="BF353" s="2" t="s">
        <v>767</v>
      </c>
      <c r="BG353" s="6">
        <v>44243</v>
      </c>
      <c r="BH353" s="2">
        <v>41.715754266199298</v>
      </c>
      <c r="BI353" t="str">
        <f>VLOOKUP($A353,'[1]SW_Pipes 1222_soil.shp'!$AE$2:$AR$1223,10,FALSE)</f>
        <v>113660</v>
      </c>
      <c r="BJ353" t="str">
        <f>VLOOKUP($A353,'[1]SW_Pipes 1222_soil.shp'!$AE$2:$AR$1223,11,FALSE)</f>
        <v>CuB</v>
      </c>
      <c r="BK353" t="str">
        <f>VLOOKUP($A353,'[1]SW_Pipes 1222_soil.shp'!$AE$2:$AR$1223,12,FALSE)</f>
        <v>Cecil-Urban land complex, 2 to 8 percent slopes</v>
      </c>
      <c r="BL353" t="str">
        <f>VLOOKUP($A353,'[1]SW_Pipes 1222_soil.shp'!$AE$2:$AR$1223,13,FALSE)</f>
        <v>B</v>
      </c>
      <c r="BM353">
        <f>VLOOKUP($A353,'[1]SW_Pipes 1222_soil.shp'!$AE$2:$AR$1223,14,FALSE)</f>
        <v>1</v>
      </c>
      <c r="BN353">
        <f>VLOOKUP(A353,[2]SW_Pipes1222_prec!$AE$2:$AO$1223, 11, FALSE)</f>
        <v>3.718</v>
      </c>
    </row>
    <row r="354" spans="1:66" x14ac:dyDescent="0.25">
      <c r="A354" s="3">
        <v>79293</v>
      </c>
      <c r="B354" s="3">
        <v>11322</v>
      </c>
      <c r="C354" s="3" t="s">
        <v>201</v>
      </c>
      <c r="D354" s="3" t="s">
        <v>21</v>
      </c>
      <c r="E354" s="3" t="s">
        <v>29</v>
      </c>
      <c r="F354" s="6">
        <f>VLOOKUP(A354&amp;B354,'input_raw cmsws'!$C$2:$D$1602,2,FALSE)</f>
        <v>43717.708333333336</v>
      </c>
      <c r="G354" s="3">
        <v>2.8</v>
      </c>
      <c r="H354" s="3" t="s">
        <v>23</v>
      </c>
      <c r="I354" s="2">
        <f>VLOOKUP(H354,'scoring schema'!$D$4:$E$9,2,FALSE)</f>
        <v>0</v>
      </c>
      <c r="J354" s="3" t="s">
        <v>22</v>
      </c>
      <c r="K354" s="3" t="s">
        <v>22</v>
      </c>
      <c r="L354" s="3" t="s">
        <v>30</v>
      </c>
      <c r="M354" s="2">
        <f>VLOOKUP(L354,'scoring schema 2'!$E$18:$F$29,2,FALSE)</f>
        <v>6</v>
      </c>
      <c r="N354" s="3" t="s">
        <v>202</v>
      </c>
      <c r="O354" s="2">
        <f>VLOOKUP(N354,'scoring schema 2'!$E$8:$F$13,2, FALSE)</f>
        <v>3</v>
      </c>
      <c r="P354" s="3">
        <v>10</v>
      </c>
      <c r="Q354" s="3">
        <v>1.9500000000000002</v>
      </c>
      <c r="R354" s="3">
        <v>5</v>
      </c>
      <c r="S354" s="3">
        <v>9.75</v>
      </c>
      <c r="T354" s="3">
        <v>1</v>
      </c>
      <c r="U354" s="3">
        <v>0</v>
      </c>
      <c r="V354" s="3">
        <v>1.4000000000000001</v>
      </c>
      <c r="W354" s="3">
        <v>0.8</v>
      </c>
      <c r="X354" s="3">
        <v>1.1200000000000001</v>
      </c>
      <c r="Y354" s="3">
        <v>1.62</v>
      </c>
      <c r="Z354" s="3">
        <v>2.48</v>
      </c>
      <c r="AA354" s="3">
        <v>4.0175999999999998</v>
      </c>
      <c r="AB354" s="3">
        <v>7636466</v>
      </c>
      <c r="AC354" s="3" t="s">
        <v>1265</v>
      </c>
      <c r="AD354" s="6">
        <v>40075</v>
      </c>
      <c r="AE354" s="3" t="s">
        <v>760</v>
      </c>
      <c r="AF354" s="3" t="s">
        <v>761</v>
      </c>
      <c r="AG354" s="3" t="s">
        <v>762</v>
      </c>
      <c r="AH354" s="3" t="s">
        <v>768</v>
      </c>
      <c r="AI354" s="3">
        <v>1.25</v>
      </c>
      <c r="AJ354" s="3">
        <v>0</v>
      </c>
      <c r="AK354" s="3">
        <v>0</v>
      </c>
      <c r="AL354" s="3">
        <v>0</v>
      </c>
      <c r="AM354" s="3">
        <v>15</v>
      </c>
      <c r="AN354" s="3">
        <v>0</v>
      </c>
      <c r="AO354" s="3" t="s">
        <v>762</v>
      </c>
      <c r="AP354" s="3" t="s">
        <v>763</v>
      </c>
      <c r="AQ354" s="3" t="s">
        <v>769</v>
      </c>
      <c r="AR354" s="3" t="s">
        <v>1266</v>
      </c>
      <c r="AS354" s="3">
        <v>2.8</v>
      </c>
      <c r="AT354" s="3">
        <v>662.2</v>
      </c>
      <c r="AU354" s="3">
        <v>665</v>
      </c>
      <c r="AV354" s="3" t="s">
        <v>986</v>
      </c>
      <c r="AW354" s="3" t="s">
        <v>1267</v>
      </c>
      <c r="AX354" s="3">
        <v>0</v>
      </c>
      <c r="AY354" s="3">
        <v>0</v>
      </c>
      <c r="AZ354" s="3">
        <v>664</v>
      </c>
      <c r="BA354" s="3" t="s">
        <v>986</v>
      </c>
      <c r="BB354" s="3">
        <v>0</v>
      </c>
      <c r="BC354" s="3">
        <v>0</v>
      </c>
      <c r="BD354" s="7">
        <v>27064</v>
      </c>
      <c r="BE354" s="18">
        <f t="shared" si="17"/>
        <v>45.595368469085109</v>
      </c>
      <c r="BF354" s="3" t="s">
        <v>767</v>
      </c>
      <c r="BG354" s="7">
        <v>44243</v>
      </c>
      <c r="BH354" s="3">
        <v>32.477053104718607</v>
      </c>
      <c r="BI354" t="str">
        <f>VLOOKUP($A354,'[1]SW_Pipes 1222_soil.shp'!$AE$2:$AR$1223,10,FALSE)</f>
        <v>113660</v>
      </c>
      <c r="BJ354" t="str">
        <f>VLOOKUP($A354,'[1]SW_Pipes 1222_soil.shp'!$AE$2:$AR$1223,11,FALSE)</f>
        <v>CuB</v>
      </c>
      <c r="BK354" t="str">
        <f>VLOOKUP($A354,'[1]SW_Pipes 1222_soil.shp'!$AE$2:$AR$1223,12,FALSE)</f>
        <v>Cecil-Urban land complex, 2 to 8 percent slopes</v>
      </c>
      <c r="BL354" t="str">
        <f>VLOOKUP($A354,'[1]SW_Pipes 1222_soil.shp'!$AE$2:$AR$1223,13,FALSE)</f>
        <v>B</v>
      </c>
      <c r="BM354">
        <f>VLOOKUP($A354,'[1]SW_Pipes 1222_soil.shp'!$AE$2:$AR$1223,14,FALSE)</f>
        <v>1</v>
      </c>
      <c r="BN354">
        <f>VLOOKUP(A354,[2]SW_Pipes1222_prec!$AE$2:$AO$1223, 11, FALSE)</f>
        <v>3.718</v>
      </c>
    </row>
    <row r="355" spans="1:66" x14ac:dyDescent="0.25">
      <c r="A355" s="2">
        <v>79400</v>
      </c>
      <c r="B355" s="2">
        <v>22257</v>
      </c>
      <c r="C355" s="2" t="s">
        <v>70</v>
      </c>
      <c r="D355" s="2" t="s">
        <v>26</v>
      </c>
      <c r="E355" s="2" t="s">
        <v>29</v>
      </c>
      <c r="F355" s="6">
        <f>VLOOKUP(A355&amp;B355,'input_raw cmsws'!$C$2:$D$1602,2,FALSE)</f>
        <v>44306.666666666664</v>
      </c>
      <c r="G355" s="2">
        <v>15</v>
      </c>
      <c r="H355" s="2" t="s">
        <v>23</v>
      </c>
      <c r="I355" s="2">
        <f>VLOOKUP(H355,'scoring schema'!$D$4:$E$9,2,FALSE)</f>
        <v>0</v>
      </c>
      <c r="J355" s="2" t="s">
        <v>22</v>
      </c>
      <c r="K355" s="2" t="s">
        <v>22</v>
      </c>
      <c r="L355" s="2"/>
      <c r="M355" s="2">
        <f>VLOOKUP(L355,'scoring schema 2'!$E$18:$F$29,2,FALSE)</f>
        <v>0</v>
      </c>
      <c r="N355" s="2"/>
      <c r="O355" s="2">
        <f>VLOOKUP(N355,'scoring schema 2'!$E$8:$F$13,2, FALSE)</f>
        <v>2</v>
      </c>
      <c r="P355" s="2">
        <v>0</v>
      </c>
      <c r="Q355" s="2">
        <v>1.3</v>
      </c>
      <c r="R355" s="2">
        <v>2.9000000000000004</v>
      </c>
      <c r="S355" s="2">
        <v>3.7700000000000005</v>
      </c>
      <c r="T355" s="2">
        <v>1</v>
      </c>
      <c r="U355" s="2">
        <v>0</v>
      </c>
      <c r="V355" s="2">
        <v>3.0000000000000004</v>
      </c>
      <c r="W355" s="2">
        <v>3.8000000000000003</v>
      </c>
      <c r="X355" s="2">
        <v>11.400000000000002</v>
      </c>
      <c r="Y355" s="2">
        <v>2.3200000000000003</v>
      </c>
      <c r="Z355" s="2">
        <v>3.4400000000000004</v>
      </c>
      <c r="AA355" s="2">
        <v>7.9808000000000021</v>
      </c>
      <c r="AB355" s="2">
        <v>7709440</v>
      </c>
      <c r="AC355" s="2" t="s">
        <v>2020</v>
      </c>
      <c r="AD355" s="6">
        <v>40076</v>
      </c>
      <c r="AE355" s="2" t="s">
        <v>760</v>
      </c>
      <c r="AF355" s="2" t="s">
        <v>761</v>
      </c>
      <c r="AG355" s="2" t="s">
        <v>762</v>
      </c>
      <c r="AH355" s="2" t="s">
        <v>768</v>
      </c>
      <c r="AI355" s="2">
        <v>4.5</v>
      </c>
      <c r="AJ355" s="2">
        <v>0</v>
      </c>
      <c r="AK355" s="2">
        <v>0</v>
      </c>
      <c r="AL355" s="2">
        <v>0</v>
      </c>
      <c r="AM355" s="2">
        <v>54</v>
      </c>
      <c r="AN355" s="2">
        <v>0</v>
      </c>
      <c r="AO355" s="2" t="s">
        <v>762</v>
      </c>
      <c r="AP355" s="2" t="s">
        <v>763</v>
      </c>
      <c r="AQ355" s="2" t="s">
        <v>769</v>
      </c>
      <c r="AR355" s="2" t="s">
        <v>2021</v>
      </c>
      <c r="AS355" s="2">
        <v>7.7</v>
      </c>
      <c r="AT355" s="2">
        <v>741.3</v>
      </c>
      <c r="AU355" s="2">
        <v>749</v>
      </c>
      <c r="AV355" s="2" t="s">
        <v>765</v>
      </c>
      <c r="AW355" s="2" t="s">
        <v>2022</v>
      </c>
      <c r="AX355" s="2">
        <v>9</v>
      </c>
      <c r="AY355" s="2">
        <v>739</v>
      </c>
      <c r="AZ355" s="2">
        <v>748</v>
      </c>
      <c r="BA355" s="2" t="s">
        <v>765</v>
      </c>
      <c r="BB355" s="2">
        <v>8.5056530000000005E-2</v>
      </c>
      <c r="BC355" s="2">
        <v>0</v>
      </c>
      <c r="BD355" s="6">
        <v>40988</v>
      </c>
      <c r="BE355" s="18">
        <f>(F355-AD355)/365.25</f>
        <v>11.582934063426871</v>
      </c>
      <c r="BF355" s="2" t="s">
        <v>767</v>
      </c>
      <c r="BG355" s="6">
        <v>44243</v>
      </c>
      <c r="BH355" s="2">
        <v>27.040839076893018</v>
      </c>
      <c r="BI355" t="str">
        <f>VLOOKUP($A355,'[1]SW_Pipes 1222_soil.shp'!$AE$2:$AR$1223,10,FALSE)</f>
        <v>113671</v>
      </c>
      <c r="BJ355" t="str">
        <f>VLOOKUP($A355,'[1]SW_Pipes 1222_soil.shp'!$AE$2:$AR$1223,11,FALSE)</f>
        <v>HeB</v>
      </c>
      <c r="BK355" t="str">
        <f>VLOOKUP($A355,'[1]SW_Pipes 1222_soil.shp'!$AE$2:$AR$1223,12,FALSE)</f>
        <v>Helena sandy loam, 2 to 8 percent slopes</v>
      </c>
      <c r="BL355" t="str">
        <f>VLOOKUP($A355,'[1]SW_Pipes 1222_soil.shp'!$AE$2:$AR$1223,13,FALSE)</f>
        <v>C</v>
      </c>
      <c r="BM355">
        <f>VLOOKUP($A355,'[1]SW_Pipes 1222_soil.shp'!$AE$2:$AR$1223,14,FALSE)</f>
        <v>2</v>
      </c>
      <c r="BN355">
        <f>VLOOKUP(A355,[2]SW_Pipes1222_prec!$AE$2:$AO$1223, 11, FALSE)</f>
        <v>3.806</v>
      </c>
    </row>
    <row r="356" spans="1:66" x14ac:dyDescent="0.25">
      <c r="A356" s="2">
        <v>79670</v>
      </c>
      <c r="B356" s="2">
        <v>19630</v>
      </c>
      <c r="C356" s="2" t="s">
        <v>523</v>
      </c>
      <c r="D356" s="2" t="s">
        <v>21</v>
      </c>
      <c r="E356" s="2" t="s">
        <v>29</v>
      </c>
      <c r="F356" s="6">
        <f>VLOOKUP(A356&amp;B356,'input_raw cmsws'!$C$2:$D$1602,2,FALSE)</f>
        <v>44236.708333333336</v>
      </c>
      <c r="G356" s="2">
        <v>6</v>
      </c>
      <c r="H356" s="2" t="s">
        <v>23</v>
      </c>
      <c r="I356" s="2">
        <f>VLOOKUP(H356,'scoring schema'!$D$4:$E$9,2,FALSE)</f>
        <v>0</v>
      </c>
      <c r="J356" s="2" t="s">
        <v>22</v>
      </c>
      <c r="K356" s="2" t="s">
        <v>22</v>
      </c>
      <c r="L356" s="2"/>
      <c r="M356" s="2">
        <f>VLOOKUP(L356,'scoring schema 2'!$E$18:$F$29,2,FALSE)</f>
        <v>0</v>
      </c>
      <c r="N356" s="2"/>
      <c r="O356" s="2">
        <f>VLOOKUP(N356,'scoring schema 2'!$E$8:$F$13,2, FALSE)</f>
        <v>2</v>
      </c>
      <c r="P356" s="2">
        <v>10</v>
      </c>
      <c r="Q356" s="2">
        <v>1.3</v>
      </c>
      <c r="R356" s="2">
        <v>2.2999999999999998</v>
      </c>
      <c r="S356" s="2">
        <v>2.9899999999999998</v>
      </c>
      <c r="T356" s="2">
        <v>4</v>
      </c>
      <c r="U356" s="2">
        <v>10</v>
      </c>
      <c r="V356" s="2">
        <v>8.6</v>
      </c>
      <c r="W356" s="2">
        <v>4.0999999999999996</v>
      </c>
      <c r="X356" s="2">
        <v>35.26</v>
      </c>
      <c r="Y356" s="2">
        <v>5.68</v>
      </c>
      <c r="Z356" s="2">
        <v>3.3799999999999994</v>
      </c>
      <c r="AA356" s="2">
        <v>19.198399999999996</v>
      </c>
      <c r="AB356" s="2">
        <v>7691897</v>
      </c>
      <c r="AC356" s="2" t="s">
        <v>3307</v>
      </c>
      <c r="AD356" s="6">
        <v>40077</v>
      </c>
      <c r="AE356" s="2" t="s">
        <v>760</v>
      </c>
      <c r="AF356" s="2" t="s">
        <v>761</v>
      </c>
      <c r="AG356" s="2" t="s">
        <v>762</v>
      </c>
      <c r="AH356" s="2" t="s">
        <v>768</v>
      </c>
      <c r="AI356" s="2">
        <v>1.5</v>
      </c>
      <c r="AJ356" s="2">
        <v>0</v>
      </c>
      <c r="AK356" s="2">
        <v>0</v>
      </c>
      <c r="AL356" s="2">
        <v>0</v>
      </c>
      <c r="AM356" s="2">
        <v>18</v>
      </c>
      <c r="AN356" s="2">
        <v>0</v>
      </c>
      <c r="AO356" s="2" t="s">
        <v>762</v>
      </c>
      <c r="AP356" s="2" t="s">
        <v>763</v>
      </c>
      <c r="AQ356" s="2" t="s">
        <v>769</v>
      </c>
      <c r="AR356" s="2" t="s">
        <v>3308</v>
      </c>
      <c r="AS356" s="2">
        <v>4.8</v>
      </c>
      <c r="AT356" s="2">
        <v>738.1</v>
      </c>
      <c r="AU356" s="2">
        <v>742.9</v>
      </c>
      <c r="AV356" s="2" t="s">
        <v>765</v>
      </c>
      <c r="AW356" s="2" t="s">
        <v>3309</v>
      </c>
      <c r="AX356" s="2">
        <v>8</v>
      </c>
      <c r="AY356" s="2">
        <v>733.4</v>
      </c>
      <c r="AZ356" s="2">
        <v>741.4</v>
      </c>
      <c r="BA356" s="2" t="s">
        <v>765</v>
      </c>
      <c r="BB356" s="2">
        <v>0</v>
      </c>
      <c r="BC356" s="2">
        <v>0</v>
      </c>
      <c r="BD356" s="6">
        <v>37855</v>
      </c>
      <c r="BE356" s="18">
        <f t="shared" ref="BE356:BE388" si="18">(F356-BD356)/365.25</f>
        <v>17.472165183664163</v>
      </c>
      <c r="BF356" s="2" t="s">
        <v>767</v>
      </c>
      <c r="BG356" s="6">
        <v>43185</v>
      </c>
      <c r="BH356" s="2">
        <v>107.2091901884228</v>
      </c>
      <c r="BI356" t="str">
        <f>VLOOKUP($A356,'[1]SW_Pipes 1222_soil.shp'!$AE$2:$AR$1223,10,FALSE)</f>
        <v>113658</v>
      </c>
      <c r="BJ356" t="str">
        <f>VLOOKUP($A356,'[1]SW_Pipes 1222_soil.shp'!$AE$2:$AR$1223,11,FALSE)</f>
        <v>CeB2</v>
      </c>
      <c r="BK356" t="str">
        <f>VLOOKUP($A356,'[1]SW_Pipes 1222_soil.shp'!$AE$2:$AR$1223,12,FALSE)</f>
        <v>Cecil sandy clay loam, 2 to 8 percent slopes, eroded</v>
      </c>
      <c r="BL356" t="str">
        <f>VLOOKUP($A356,'[1]SW_Pipes 1222_soil.shp'!$AE$2:$AR$1223,13,FALSE)</f>
        <v>B</v>
      </c>
      <c r="BM356">
        <f>VLOOKUP($A356,'[1]SW_Pipes 1222_soil.shp'!$AE$2:$AR$1223,14,FALSE)</f>
        <v>1</v>
      </c>
      <c r="BN356">
        <f>VLOOKUP(A356,[2]SW_Pipes1222_prec!$AE$2:$AO$1223, 11, FALSE)</f>
        <v>3.7509999999999999</v>
      </c>
    </row>
    <row r="357" spans="1:66" x14ac:dyDescent="0.25">
      <c r="A357" s="2">
        <v>79751</v>
      </c>
      <c r="B357" s="2">
        <v>11111</v>
      </c>
      <c r="C357" s="2" t="s">
        <v>683</v>
      </c>
      <c r="D357" s="2" t="s">
        <v>21</v>
      </c>
      <c r="E357" s="2" t="s">
        <v>29</v>
      </c>
      <c r="F357" s="6">
        <f>VLOOKUP(A357&amp;B357,'input_raw cmsws'!$C$2:$D$1602,2,FALSE)</f>
        <v>43899.666666666664</v>
      </c>
      <c r="G357" s="2">
        <v>7.09</v>
      </c>
      <c r="H357" s="2" t="s">
        <v>23</v>
      </c>
      <c r="I357" s="2">
        <f>VLOOKUP(H357,'scoring schema'!$D$4:$E$9,2,FALSE)</f>
        <v>0</v>
      </c>
      <c r="J357" s="2" t="s">
        <v>22</v>
      </c>
      <c r="K357" s="2" t="s">
        <v>22</v>
      </c>
      <c r="L357" s="2" t="s">
        <v>30</v>
      </c>
      <c r="M357" s="2">
        <f>VLOOKUP(L357,'scoring schema 2'!$E$18:$F$29,2,FALSE)</f>
        <v>6</v>
      </c>
      <c r="N357" s="2" t="s">
        <v>202</v>
      </c>
      <c r="O357" s="2">
        <f>VLOOKUP(N357,'scoring schema 2'!$E$8:$F$13,2, FALSE)</f>
        <v>3</v>
      </c>
      <c r="P357" s="2">
        <v>10</v>
      </c>
      <c r="Q357" s="2">
        <v>1.9500000000000002</v>
      </c>
      <c r="R357" s="2">
        <v>5.6</v>
      </c>
      <c r="S357" s="2">
        <v>10.92</v>
      </c>
      <c r="T357" s="2">
        <v>1</v>
      </c>
      <c r="U357" s="2">
        <v>10</v>
      </c>
      <c r="V357" s="2">
        <v>6.2000000000000011</v>
      </c>
      <c r="W357" s="2">
        <v>5.6</v>
      </c>
      <c r="X357" s="2">
        <v>34.720000000000006</v>
      </c>
      <c r="Y357" s="2">
        <v>4.5000000000000009</v>
      </c>
      <c r="Z357" s="2">
        <v>5.6</v>
      </c>
      <c r="AA357" s="2">
        <v>25.200000000000003</v>
      </c>
      <c r="AB357" s="2">
        <v>7659537</v>
      </c>
      <c r="AC357" s="2" t="s">
        <v>3632</v>
      </c>
      <c r="AD357" s="6">
        <v>40078</v>
      </c>
      <c r="AE357" s="2" t="s">
        <v>760</v>
      </c>
      <c r="AF357" s="2" t="s">
        <v>761</v>
      </c>
      <c r="AG357" s="2" t="s">
        <v>762</v>
      </c>
      <c r="AH357" s="2" t="s">
        <v>768</v>
      </c>
      <c r="AI357" s="2">
        <v>3.5</v>
      </c>
      <c r="AJ357" s="2">
        <v>0</v>
      </c>
      <c r="AK357" s="2">
        <v>0</v>
      </c>
      <c r="AL357" s="2">
        <v>0</v>
      </c>
      <c r="AM357" s="2">
        <v>42</v>
      </c>
      <c r="AN357" s="2">
        <v>0</v>
      </c>
      <c r="AO357" s="2" t="s">
        <v>762</v>
      </c>
      <c r="AP357" s="2" t="s">
        <v>763</v>
      </c>
      <c r="AQ357" s="2" t="s">
        <v>769</v>
      </c>
      <c r="AR357" s="2" t="s">
        <v>3633</v>
      </c>
      <c r="AS357" s="2">
        <v>0</v>
      </c>
      <c r="AT357" s="2">
        <v>657.7</v>
      </c>
      <c r="AU357" s="2">
        <v>657.7</v>
      </c>
      <c r="AV357" s="2" t="s">
        <v>765</v>
      </c>
      <c r="AW357" s="2" t="s">
        <v>3634</v>
      </c>
      <c r="AX357" s="2">
        <v>0</v>
      </c>
      <c r="AY357" s="2">
        <v>657</v>
      </c>
      <c r="AZ357" s="2">
        <v>657</v>
      </c>
      <c r="BA357" s="2" t="s">
        <v>765</v>
      </c>
      <c r="BB357" s="2">
        <v>0</v>
      </c>
      <c r="BC357" s="2">
        <v>0</v>
      </c>
      <c r="BD357" s="6">
        <v>30133</v>
      </c>
      <c r="BE357" s="18">
        <f t="shared" si="18"/>
        <v>37.691079169518588</v>
      </c>
      <c r="BF357" s="2" t="s">
        <v>767</v>
      </c>
      <c r="BG357" s="6">
        <v>43185</v>
      </c>
      <c r="BH357" s="2">
        <v>61.211264277200122</v>
      </c>
      <c r="BI357" t="str">
        <f>VLOOKUP($A357,'[1]SW_Pipes 1222_soil.shp'!$AE$2:$AR$1223,10,FALSE)</f>
        <v>113694</v>
      </c>
      <c r="BJ357" t="str">
        <f>VLOOKUP($A357,'[1]SW_Pipes 1222_soil.shp'!$AE$2:$AR$1223,11,FALSE)</f>
        <v>WkE</v>
      </c>
      <c r="BK357" t="str">
        <f>VLOOKUP($A357,'[1]SW_Pipes 1222_soil.shp'!$AE$2:$AR$1223,12,FALSE)</f>
        <v>Wilkes loam, 15 to 25 percent slopes</v>
      </c>
      <c r="BL357" t="str">
        <f>VLOOKUP($A357,'[1]SW_Pipes 1222_soil.shp'!$AE$2:$AR$1223,13,FALSE)</f>
        <v>D</v>
      </c>
      <c r="BM357">
        <f>VLOOKUP($A357,'[1]SW_Pipes 1222_soil.shp'!$AE$2:$AR$1223,14,FALSE)</f>
        <v>4</v>
      </c>
      <c r="BN357">
        <f>VLOOKUP(A357,[2]SW_Pipes1222_prec!$AE$2:$AO$1223, 11, FALSE)</f>
        <v>3.7589999999999999</v>
      </c>
    </row>
    <row r="358" spans="1:66" x14ac:dyDescent="0.25">
      <c r="A358" s="3">
        <v>79752</v>
      </c>
      <c r="B358" s="3">
        <v>11111</v>
      </c>
      <c r="C358" s="3" t="s">
        <v>712</v>
      </c>
      <c r="D358" s="3" t="s">
        <v>21</v>
      </c>
      <c r="E358" s="3" t="s">
        <v>29</v>
      </c>
      <c r="F358" s="6">
        <f>VLOOKUP(A358&amp;B358,'input_raw cmsws'!$C$2:$D$1602,2,FALSE)</f>
        <v>43899.666666666664</v>
      </c>
      <c r="G358" s="3">
        <v>6.2</v>
      </c>
      <c r="H358" s="3" t="s">
        <v>23</v>
      </c>
      <c r="I358" s="2">
        <f>VLOOKUP(H358,'scoring schema'!$D$4:$E$9,2,FALSE)</f>
        <v>0</v>
      </c>
      <c r="J358" s="3" t="s">
        <v>22</v>
      </c>
      <c r="K358" s="3" t="s">
        <v>22</v>
      </c>
      <c r="L358" s="3" t="s">
        <v>30</v>
      </c>
      <c r="M358" s="2">
        <f>VLOOKUP(L358,'scoring schema 2'!$E$18:$F$29,2,FALSE)</f>
        <v>6</v>
      </c>
      <c r="N358" s="3" t="s">
        <v>40</v>
      </c>
      <c r="O358" s="2">
        <f>VLOOKUP(N358,'scoring schema 2'!$E$8:$F$13,2, FALSE)</f>
        <v>8</v>
      </c>
      <c r="P358" s="3">
        <v>10</v>
      </c>
      <c r="Q358" s="3">
        <v>5.2</v>
      </c>
      <c r="R358" s="3">
        <v>5.6</v>
      </c>
      <c r="S358" s="3">
        <v>29.119999999999997</v>
      </c>
      <c r="T358" s="3">
        <v>1</v>
      </c>
      <c r="U358" s="3">
        <v>10</v>
      </c>
      <c r="V358" s="3">
        <v>6.2000000000000011</v>
      </c>
      <c r="W358" s="3">
        <v>5.6</v>
      </c>
      <c r="X358" s="3">
        <v>34.720000000000006</v>
      </c>
      <c r="Y358" s="3">
        <v>5.8000000000000007</v>
      </c>
      <c r="Z358" s="3">
        <v>5.6</v>
      </c>
      <c r="AA358" s="3">
        <v>32.480000000000004</v>
      </c>
      <c r="AB358" s="3">
        <v>7597902</v>
      </c>
      <c r="AC358" s="3" t="s">
        <v>3906</v>
      </c>
      <c r="AD358" s="6">
        <v>40079</v>
      </c>
      <c r="AE358" s="3" t="s">
        <v>760</v>
      </c>
      <c r="AF358" s="3" t="s">
        <v>761</v>
      </c>
      <c r="AG358" s="3" t="s">
        <v>762</v>
      </c>
      <c r="AH358" s="3" t="s">
        <v>768</v>
      </c>
      <c r="AI358" s="3">
        <v>3.5</v>
      </c>
      <c r="AJ358" s="3">
        <v>0</v>
      </c>
      <c r="AK358" s="3">
        <v>0</v>
      </c>
      <c r="AL358" s="3">
        <v>0</v>
      </c>
      <c r="AM358" s="3">
        <v>42</v>
      </c>
      <c r="AN358" s="3">
        <v>0</v>
      </c>
      <c r="AO358" s="3" t="s">
        <v>762</v>
      </c>
      <c r="AP358" s="3" t="s">
        <v>763</v>
      </c>
      <c r="AQ358" s="3" t="s">
        <v>769</v>
      </c>
      <c r="AR358" s="3" t="s">
        <v>3907</v>
      </c>
      <c r="AS358" s="3">
        <v>0</v>
      </c>
      <c r="AT358" s="3">
        <v>650.79999999999995</v>
      </c>
      <c r="AU358" s="3">
        <v>650.79999999999995</v>
      </c>
      <c r="AV358" s="3" t="s">
        <v>765</v>
      </c>
      <c r="AW358" s="3" t="s">
        <v>3908</v>
      </c>
      <c r="AX358" s="3">
        <v>0</v>
      </c>
      <c r="AY358" s="3">
        <v>649.79999999999995</v>
      </c>
      <c r="AZ358" s="3">
        <v>649.79999999999995</v>
      </c>
      <c r="BA358" s="3" t="s">
        <v>765</v>
      </c>
      <c r="BB358" s="3">
        <v>0</v>
      </c>
      <c r="BC358" s="3">
        <v>0</v>
      </c>
      <c r="BD358" s="7">
        <v>30133</v>
      </c>
      <c r="BE358" s="18">
        <f t="shared" si="18"/>
        <v>37.691079169518588</v>
      </c>
      <c r="BF358" s="3" t="s">
        <v>767</v>
      </c>
      <c r="BG358" s="7">
        <v>43185</v>
      </c>
      <c r="BH358" s="3">
        <v>72.020097181124711</v>
      </c>
      <c r="BI358" t="str">
        <f>VLOOKUP($A358,'[1]SW_Pipes 1222_soil.shp'!$AE$2:$AR$1223,10,FALSE)</f>
        <v>113694</v>
      </c>
      <c r="BJ358" t="str">
        <f>VLOOKUP($A358,'[1]SW_Pipes 1222_soil.shp'!$AE$2:$AR$1223,11,FALSE)</f>
        <v>WkE</v>
      </c>
      <c r="BK358" t="str">
        <f>VLOOKUP($A358,'[1]SW_Pipes 1222_soil.shp'!$AE$2:$AR$1223,12,FALSE)</f>
        <v>Wilkes loam, 15 to 25 percent slopes</v>
      </c>
      <c r="BL358" t="str">
        <f>VLOOKUP($A358,'[1]SW_Pipes 1222_soil.shp'!$AE$2:$AR$1223,13,FALSE)</f>
        <v>D</v>
      </c>
      <c r="BM358">
        <f>VLOOKUP($A358,'[1]SW_Pipes 1222_soil.shp'!$AE$2:$AR$1223,14,FALSE)</f>
        <v>4</v>
      </c>
      <c r="BN358">
        <f>VLOOKUP(A358,[2]SW_Pipes1222_prec!$AE$2:$AO$1223, 11, FALSE)</f>
        <v>3.7589999999999999</v>
      </c>
    </row>
    <row r="359" spans="1:66" x14ac:dyDescent="0.25">
      <c r="A359" s="2">
        <v>79920</v>
      </c>
      <c r="B359" s="2">
        <v>11192</v>
      </c>
      <c r="C359" s="2" t="s">
        <v>350</v>
      </c>
      <c r="D359" s="2" t="s">
        <v>21</v>
      </c>
      <c r="E359" s="2" t="s">
        <v>29</v>
      </c>
      <c r="F359" s="6">
        <f>VLOOKUP(A359&amp;B359,'input_raw cmsws'!$C$2:$D$1602,2,FALSE)</f>
        <v>43986.666666666664</v>
      </c>
      <c r="G359" s="2">
        <v>14</v>
      </c>
      <c r="H359" s="2" t="s">
        <v>28</v>
      </c>
      <c r="I359" s="2">
        <f>VLOOKUP(H359,'scoring schema'!$D$4:$E$9,2,FALSE)</f>
        <v>5</v>
      </c>
      <c r="J359" s="2" t="s">
        <v>22</v>
      </c>
      <c r="K359" s="2" t="s">
        <v>22</v>
      </c>
      <c r="L359" s="2" t="s">
        <v>30</v>
      </c>
      <c r="M359" s="2">
        <f>VLOOKUP(L359,'scoring schema 2'!$E$18:$F$29,2,FALSE)</f>
        <v>6</v>
      </c>
      <c r="N359" s="2" t="s">
        <v>33</v>
      </c>
      <c r="O359" s="2">
        <f>VLOOKUP(N359,'scoring schema 2'!$E$8:$F$13,2, FALSE)</f>
        <v>0</v>
      </c>
      <c r="P359" s="2">
        <v>10</v>
      </c>
      <c r="Q359" s="2">
        <v>1.75</v>
      </c>
      <c r="R359" s="2">
        <v>7.1000000000000005</v>
      </c>
      <c r="S359" s="2">
        <v>12.425000000000001</v>
      </c>
      <c r="T359" s="2">
        <v>1</v>
      </c>
      <c r="U359" s="2">
        <v>0</v>
      </c>
      <c r="V359" s="2">
        <v>1.4000000000000001</v>
      </c>
      <c r="W359" s="2">
        <v>2.9000000000000004</v>
      </c>
      <c r="X359" s="2">
        <v>4.0600000000000005</v>
      </c>
      <c r="Y359" s="2">
        <v>1.54</v>
      </c>
      <c r="Z359" s="2">
        <v>4.58</v>
      </c>
      <c r="AA359" s="2">
        <v>7.0532000000000004</v>
      </c>
      <c r="AB359" s="2">
        <v>7608112</v>
      </c>
      <c r="AC359" s="2" t="s">
        <v>1855</v>
      </c>
      <c r="AD359" s="6">
        <v>40080</v>
      </c>
      <c r="AE359" s="2" t="s">
        <v>760</v>
      </c>
      <c r="AF359" s="2" t="s">
        <v>761</v>
      </c>
      <c r="AG359" s="2" t="s">
        <v>762</v>
      </c>
      <c r="AH359" s="2" t="s">
        <v>768</v>
      </c>
      <c r="AI359" s="2">
        <v>5</v>
      </c>
      <c r="AJ359" s="2">
        <v>0</v>
      </c>
      <c r="AK359" s="2">
        <v>0</v>
      </c>
      <c r="AL359" s="2">
        <v>0</v>
      </c>
      <c r="AM359" s="2">
        <v>60</v>
      </c>
      <c r="AN359" s="2">
        <v>0</v>
      </c>
      <c r="AO359" s="2" t="s">
        <v>762</v>
      </c>
      <c r="AP359" s="2" t="s">
        <v>763</v>
      </c>
      <c r="AQ359" s="2" t="s">
        <v>769</v>
      </c>
      <c r="AR359" s="2" t="s">
        <v>1856</v>
      </c>
      <c r="AS359" s="2">
        <v>0</v>
      </c>
      <c r="AT359" s="2">
        <v>700.2</v>
      </c>
      <c r="AU359" s="2">
        <v>700.2</v>
      </c>
      <c r="AV359" s="2" t="s">
        <v>765</v>
      </c>
      <c r="AW359" s="2" t="s">
        <v>1857</v>
      </c>
      <c r="AX359" s="2">
        <v>0</v>
      </c>
      <c r="AY359" s="2">
        <v>699.5</v>
      </c>
      <c r="AZ359" s="2">
        <v>699.5</v>
      </c>
      <c r="BA359" s="2" t="s">
        <v>765</v>
      </c>
      <c r="BB359" s="2">
        <v>0</v>
      </c>
      <c r="BC359" s="2">
        <v>0</v>
      </c>
      <c r="BD359" s="6">
        <v>37638</v>
      </c>
      <c r="BE359" s="18">
        <f t="shared" si="18"/>
        <v>17.381702030572661</v>
      </c>
      <c r="BF359" s="2" t="s">
        <v>767</v>
      </c>
      <c r="BG359" s="6">
        <v>43185</v>
      </c>
      <c r="BH359" s="2">
        <v>56.77587089220151</v>
      </c>
      <c r="BI359" t="str">
        <f>VLOOKUP($A359,'[1]SW_Pipes 1222_soil.shp'!$AE$2:$AR$1223,10,FALSE)</f>
        <v>113683</v>
      </c>
      <c r="BJ359" t="str">
        <f>VLOOKUP($A359,'[1]SW_Pipes 1222_soil.shp'!$AE$2:$AR$1223,11,FALSE)</f>
        <v>PaE</v>
      </c>
      <c r="BK359" t="str">
        <f>VLOOKUP($A359,'[1]SW_Pipes 1222_soil.shp'!$AE$2:$AR$1223,12,FALSE)</f>
        <v>Pacolet sandy loam, 15 to 25 percent slopes</v>
      </c>
      <c r="BL359" t="str">
        <f>VLOOKUP($A359,'[1]SW_Pipes 1222_soil.shp'!$AE$2:$AR$1223,13,FALSE)</f>
        <v>B</v>
      </c>
      <c r="BM359">
        <f>VLOOKUP($A359,'[1]SW_Pipes 1222_soil.shp'!$AE$2:$AR$1223,14,FALSE)</f>
        <v>1</v>
      </c>
      <c r="BN359">
        <f>VLOOKUP(A359,[2]SW_Pipes1222_prec!$AE$2:$AO$1223, 11, FALSE)</f>
        <v>3.7509999999999999</v>
      </c>
    </row>
    <row r="360" spans="1:66" x14ac:dyDescent="0.25">
      <c r="A360" s="3">
        <v>79921</v>
      </c>
      <c r="B360" s="3">
        <v>11521</v>
      </c>
      <c r="C360" s="3" t="s">
        <v>154</v>
      </c>
      <c r="D360" s="3" t="s">
        <v>21</v>
      </c>
      <c r="E360" s="3" t="s">
        <v>29</v>
      </c>
      <c r="F360" s="6">
        <f>VLOOKUP(A360&amp;B360,'input_raw cmsws'!$C$2:$D$1602,2,FALSE)</f>
        <v>43726.666666666664</v>
      </c>
      <c r="G360" s="3">
        <v>8.65</v>
      </c>
      <c r="H360" s="3" t="s">
        <v>23</v>
      </c>
      <c r="I360" s="2">
        <f>VLOOKUP(H360,'scoring schema'!$D$4:$E$9,2,FALSE)</f>
        <v>0</v>
      </c>
      <c r="J360" s="3" t="s">
        <v>22</v>
      </c>
      <c r="K360" s="3" t="s">
        <v>22</v>
      </c>
      <c r="L360" s="3" t="s">
        <v>24</v>
      </c>
      <c r="M360" s="2">
        <f>VLOOKUP(L360,'scoring schema 2'!$E$18:$F$29,2,FALSE)</f>
        <v>0</v>
      </c>
      <c r="N360" s="3"/>
      <c r="O360" s="2">
        <f>VLOOKUP(N360,'scoring schema 2'!$E$8:$F$13,2, FALSE)</f>
        <v>2</v>
      </c>
      <c r="P360" s="3">
        <v>0</v>
      </c>
      <c r="Q360" s="3">
        <v>1.3</v>
      </c>
      <c r="R360" s="3">
        <v>1.2</v>
      </c>
      <c r="S360" s="3">
        <v>1.56</v>
      </c>
      <c r="T360" s="3">
        <v>1</v>
      </c>
      <c r="U360" s="3">
        <v>0</v>
      </c>
      <c r="V360" s="3">
        <v>4.5999999999999996</v>
      </c>
      <c r="W360" s="3">
        <v>2.1</v>
      </c>
      <c r="X360" s="3">
        <v>9.66</v>
      </c>
      <c r="Y360" s="3">
        <v>3.28</v>
      </c>
      <c r="Z360" s="3">
        <v>1.74</v>
      </c>
      <c r="AA360" s="3">
        <v>5.7071999999999994</v>
      </c>
      <c r="AB360" s="3">
        <v>7610862</v>
      </c>
      <c r="AC360" s="3" t="s">
        <v>1582</v>
      </c>
      <c r="AD360" s="6">
        <v>40081</v>
      </c>
      <c r="AE360" s="3" t="s">
        <v>760</v>
      </c>
      <c r="AF360" s="3" t="s">
        <v>761</v>
      </c>
      <c r="AG360" s="3" t="s">
        <v>762</v>
      </c>
      <c r="AH360" s="3" t="s">
        <v>768</v>
      </c>
      <c r="AI360" s="3">
        <v>1.25</v>
      </c>
      <c r="AJ360" s="3">
        <v>0</v>
      </c>
      <c r="AK360" s="3">
        <v>0</v>
      </c>
      <c r="AL360" s="3">
        <v>0</v>
      </c>
      <c r="AM360" s="3">
        <v>15</v>
      </c>
      <c r="AN360" s="3">
        <v>0</v>
      </c>
      <c r="AO360" s="3" t="s">
        <v>762</v>
      </c>
      <c r="AP360" s="3" t="s">
        <v>763</v>
      </c>
      <c r="AQ360" s="3" t="s">
        <v>769</v>
      </c>
      <c r="AR360" s="3" t="s">
        <v>1583</v>
      </c>
      <c r="AS360" s="3">
        <v>6.3</v>
      </c>
      <c r="AT360" s="3">
        <v>725.8</v>
      </c>
      <c r="AU360" s="3">
        <v>732.1</v>
      </c>
      <c r="AV360" s="3" t="s">
        <v>765</v>
      </c>
      <c r="AW360" s="3" t="s">
        <v>1369</v>
      </c>
      <c r="AX360" s="3">
        <v>11</v>
      </c>
      <c r="AY360" s="3">
        <v>725</v>
      </c>
      <c r="AZ360" s="3">
        <v>736</v>
      </c>
      <c r="BA360" s="3" t="s">
        <v>765</v>
      </c>
      <c r="BB360" s="3">
        <v>0</v>
      </c>
      <c r="BC360" s="3">
        <v>0</v>
      </c>
      <c r="BD360" s="7">
        <v>37638</v>
      </c>
      <c r="BE360" s="18">
        <f t="shared" si="18"/>
        <v>16.669860825918313</v>
      </c>
      <c r="BF360" s="3" t="s">
        <v>767</v>
      </c>
      <c r="BG360" s="7">
        <v>43185</v>
      </c>
      <c r="BH360" s="3">
        <v>99.437247203923292</v>
      </c>
      <c r="BI360" t="str">
        <f>VLOOKUP($A360,'[1]SW_Pipes 1222_soil.shp'!$AE$2:$AR$1223,10,FALSE)</f>
        <v>113659</v>
      </c>
      <c r="BJ360" t="str">
        <f>VLOOKUP($A360,'[1]SW_Pipes 1222_soil.shp'!$AE$2:$AR$1223,11,FALSE)</f>
        <v>CeD2</v>
      </c>
      <c r="BK360" t="str">
        <f>VLOOKUP($A360,'[1]SW_Pipes 1222_soil.shp'!$AE$2:$AR$1223,12,FALSE)</f>
        <v>Cecil sandy clay loam, 8 to 15 percent slopes, eroded</v>
      </c>
      <c r="BL360" t="str">
        <f>VLOOKUP($A360,'[1]SW_Pipes 1222_soil.shp'!$AE$2:$AR$1223,13,FALSE)</f>
        <v>B</v>
      </c>
      <c r="BM360">
        <f>VLOOKUP($A360,'[1]SW_Pipes 1222_soil.shp'!$AE$2:$AR$1223,14,FALSE)</f>
        <v>1</v>
      </c>
      <c r="BN360">
        <f>VLOOKUP(A360,[2]SW_Pipes1222_prec!$AE$2:$AO$1223, 11, FALSE)</f>
        <v>3.7509999999999999</v>
      </c>
    </row>
    <row r="361" spans="1:66" x14ac:dyDescent="0.25">
      <c r="A361" s="2">
        <v>79922</v>
      </c>
      <c r="B361" s="2">
        <v>11521</v>
      </c>
      <c r="C361" s="2" t="s">
        <v>154</v>
      </c>
      <c r="D361" s="2" t="s">
        <v>21</v>
      </c>
      <c r="E361" s="2" t="s">
        <v>29</v>
      </c>
      <c r="F361" s="6">
        <f>VLOOKUP(A361&amp;B361,'input_raw cmsws'!$C$2:$D$1602,2,FALSE)</f>
        <v>43726.666666666664</v>
      </c>
      <c r="G361" s="2">
        <v>10.95</v>
      </c>
      <c r="H361" s="2" t="s">
        <v>23</v>
      </c>
      <c r="I361" s="2">
        <f>VLOOKUP(H361,'scoring schema'!$D$4:$E$9,2,FALSE)</f>
        <v>0</v>
      </c>
      <c r="J361" s="2" t="s">
        <v>22</v>
      </c>
      <c r="K361" s="2" t="s">
        <v>22</v>
      </c>
      <c r="L361" s="2" t="s">
        <v>30</v>
      </c>
      <c r="M361" s="2">
        <f>VLOOKUP(L361,'scoring schema 2'!$E$18:$F$29,2,FALSE)</f>
        <v>6</v>
      </c>
      <c r="N361" s="2" t="s">
        <v>33</v>
      </c>
      <c r="O361" s="2">
        <f>VLOOKUP(N361,'scoring schema 2'!$E$8:$F$13,2, FALSE)</f>
        <v>0</v>
      </c>
      <c r="P361" s="2">
        <v>10</v>
      </c>
      <c r="Q361" s="2">
        <v>0</v>
      </c>
      <c r="R361" s="2">
        <v>5.4</v>
      </c>
      <c r="S361" s="2">
        <v>0</v>
      </c>
      <c r="T361" s="2">
        <v>1</v>
      </c>
      <c r="U361" s="2">
        <v>10</v>
      </c>
      <c r="V361" s="2">
        <v>1.4000000000000001</v>
      </c>
      <c r="W361" s="2">
        <v>5.4</v>
      </c>
      <c r="X361" s="2">
        <v>7.5600000000000014</v>
      </c>
      <c r="Y361" s="2">
        <v>0.84000000000000008</v>
      </c>
      <c r="Z361" s="2">
        <v>5.4</v>
      </c>
      <c r="AA361" s="2">
        <v>4.5360000000000005</v>
      </c>
      <c r="AB361" s="2">
        <v>7712214</v>
      </c>
      <c r="AC361" s="2" t="s">
        <v>1368</v>
      </c>
      <c r="AD361" s="6">
        <v>40082</v>
      </c>
      <c r="AE361" s="2" t="s">
        <v>760</v>
      </c>
      <c r="AF361" s="2" t="s">
        <v>761</v>
      </c>
      <c r="AG361" s="2" t="s">
        <v>762</v>
      </c>
      <c r="AH361" s="2" t="s">
        <v>768</v>
      </c>
      <c r="AI361" s="2">
        <v>1.5</v>
      </c>
      <c r="AJ361" s="2">
        <v>0</v>
      </c>
      <c r="AK361" s="2">
        <v>0</v>
      </c>
      <c r="AL361" s="2">
        <v>0</v>
      </c>
      <c r="AM361" s="2">
        <v>18</v>
      </c>
      <c r="AN361" s="2">
        <v>0</v>
      </c>
      <c r="AO361" s="2" t="s">
        <v>762</v>
      </c>
      <c r="AP361" s="2" t="s">
        <v>763</v>
      </c>
      <c r="AQ361" s="2" t="s">
        <v>769</v>
      </c>
      <c r="AR361" s="2" t="s">
        <v>1369</v>
      </c>
      <c r="AS361" s="2">
        <v>11</v>
      </c>
      <c r="AT361" s="2">
        <v>725</v>
      </c>
      <c r="AU361" s="2">
        <v>736</v>
      </c>
      <c r="AV361" s="2" t="s">
        <v>765</v>
      </c>
      <c r="AW361" s="2" t="s">
        <v>1370</v>
      </c>
      <c r="AX361" s="2">
        <v>10.9</v>
      </c>
      <c r="AY361" s="2">
        <v>724.3</v>
      </c>
      <c r="AZ361" s="2">
        <v>735.2</v>
      </c>
      <c r="BA361" s="2" t="s">
        <v>765</v>
      </c>
      <c r="BB361" s="2">
        <v>0</v>
      </c>
      <c r="BC361" s="2">
        <v>0</v>
      </c>
      <c r="BD361" s="6">
        <v>37638</v>
      </c>
      <c r="BE361" s="18">
        <f t="shared" si="18"/>
        <v>16.669860825918313</v>
      </c>
      <c r="BF361" s="2" t="s">
        <v>767</v>
      </c>
      <c r="BG361" s="6">
        <v>43185</v>
      </c>
      <c r="BH361" s="2">
        <v>25.259416164263019</v>
      </c>
      <c r="BI361" t="str">
        <f>VLOOKUP($A361,'[1]SW_Pipes 1222_soil.shp'!$AE$2:$AR$1223,10,FALSE)</f>
        <v>113659</v>
      </c>
      <c r="BJ361" t="str">
        <f>VLOOKUP($A361,'[1]SW_Pipes 1222_soil.shp'!$AE$2:$AR$1223,11,FALSE)</f>
        <v>CeD2</v>
      </c>
      <c r="BK361" t="str">
        <f>VLOOKUP($A361,'[1]SW_Pipes 1222_soil.shp'!$AE$2:$AR$1223,12,FALSE)</f>
        <v>Cecil sandy clay loam, 8 to 15 percent slopes, eroded</v>
      </c>
      <c r="BL361" t="str">
        <f>VLOOKUP($A361,'[1]SW_Pipes 1222_soil.shp'!$AE$2:$AR$1223,13,FALSE)</f>
        <v>B</v>
      </c>
      <c r="BM361">
        <f>VLOOKUP($A361,'[1]SW_Pipes 1222_soil.shp'!$AE$2:$AR$1223,14,FALSE)</f>
        <v>1</v>
      </c>
      <c r="BN361">
        <f>VLOOKUP(A361,[2]SW_Pipes1222_prec!$AE$2:$AO$1223, 11, FALSE)</f>
        <v>3.7509999999999999</v>
      </c>
    </row>
    <row r="362" spans="1:66" x14ac:dyDescent="0.25">
      <c r="A362" s="2">
        <v>79923</v>
      </c>
      <c r="B362" s="2">
        <v>11521</v>
      </c>
      <c r="C362" s="2" t="s">
        <v>154</v>
      </c>
      <c r="D362" s="2" t="s">
        <v>21</v>
      </c>
      <c r="E362" s="2" t="s">
        <v>29</v>
      </c>
      <c r="F362" s="6">
        <f>VLOOKUP(A362&amp;B362,'input_raw cmsws'!$C$2:$D$1602,2,FALSE)</f>
        <v>43726.666666666664</v>
      </c>
      <c r="G362" s="2">
        <v>9.9499999999999993</v>
      </c>
      <c r="H362" s="2" t="s">
        <v>28</v>
      </c>
      <c r="I362" s="2">
        <f>VLOOKUP(H362,'scoring schema'!$D$4:$E$9,2,FALSE)</f>
        <v>5</v>
      </c>
      <c r="J362" s="2" t="s">
        <v>22</v>
      </c>
      <c r="K362" s="2" t="s">
        <v>22</v>
      </c>
      <c r="L362" s="2" t="s">
        <v>30</v>
      </c>
      <c r="M362" s="2">
        <f>VLOOKUP(L362,'scoring schema 2'!$E$18:$F$29,2,FALSE)</f>
        <v>6</v>
      </c>
      <c r="N362" s="2" t="s">
        <v>33</v>
      </c>
      <c r="O362" s="2">
        <f>VLOOKUP(N362,'scoring schema 2'!$E$8:$F$13,2, FALSE)</f>
        <v>0</v>
      </c>
      <c r="P362" s="2">
        <v>5</v>
      </c>
      <c r="Q362" s="2">
        <v>1.75</v>
      </c>
      <c r="R362" s="2">
        <v>4.6500000000000004</v>
      </c>
      <c r="S362" s="2">
        <v>8.1375000000000011</v>
      </c>
      <c r="T362" s="2">
        <v>1</v>
      </c>
      <c r="U362" s="2">
        <v>5</v>
      </c>
      <c r="V362" s="2">
        <v>7.8000000000000007</v>
      </c>
      <c r="W362" s="2">
        <v>2.85</v>
      </c>
      <c r="X362" s="2">
        <v>22.230000000000004</v>
      </c>
      <c r="Y362" s="2">
        <v>5.3800000000000008</v>
      </c>
      <c r="Z362" s="2">
        <v>3.5700000000000003</v>
      </c>
      <c r="AA362" s="2">
        <v>19.206600000000005</v>
      </c>
      <c r="AB362" s="2">
        <v>7606130</v>
      </c>
      <c r="AC362" s="2" t="s">
        <v>3313</v>
      </c>
      <c r="AD362" s="6">
        <v>40083</v>
      </c>
      <c r="AE362" s="2" t="s">
        <v>760</v>
      </c>
      <c r="AF362" s="2" t="s">
        <v>761</v>
      </c>
      <c r="AG362" s="2" t="s">
        <v>762</v>
      </c>
      <c r="AH362" s="2" t="s">
        <v>768</v>
      </c>
      <c r="AI362" s="2">
        <v>1.5</v>
      </c>
      <c r="AJ362" s="2">
        <v>0</v>
      </c>
      <c r="AK362" s="2">
        <v>0</v>
      </c>
      <c r="AL362" s="2">
        <v>0</v>
      </c>
      <c r="AM362" s="2">
        <v>18</v>
      </c>
      <c r="AN362" s="2">
        <v>0</v>
      </c>
      <c r="AO362" s="2" t="s">
        <v>762</v>
      </c>
      <c r="AP362" s="2" t="s">
        <v>763</v>
      </c>
      <c r="AQ362" s="2" t="s">
        <v>769</v>
      </c>
      <c r="AR362" s="2" t="s">
        <v>1370</v>
      </c>
      <c r="AS362" s="2">
        <v>10.9</v>
      </c>
      <c r="AT362" s="2">
        <v>724.3</v>
      </c>
      <c r="AU362" s="2">
        <v>735.2</v>
      </c>
      <c r="AV362" s="2" t="s">
        <v>765</v>
      </c>
      <c r="AW362" s="2" t="s">
        <v>3314</v>
      </c>
      <c r="AX362" s="2">
        <v>8.5</v>
      </c>
      <c r="AY362" s="2">
        <v>723</v>
      </c>
      <c r="AZ362" s="2">
        <v>731.5</v>
      </c>
      <c r="BA362" s="2" t="s">
        <v>765</v>
      </c>
      <c r="BB362" s="2">
        <v>0</v>
      </c>
      <c r="BC362" s="2">
        <v>0</v>
      </c>
      <c r="BD362" s="6">
        <v>37638</v>
      </c>
      <c r="BE362" s="18">
        <f t="shared" si="18"/>
        <v>16.669860825918313</v>
      </c>
      <c r="BF362" s="2" t="s">
        <v>767</v>
      </c>
      <c r="BG362" s="6">
        <v>43185</v>
      </c>
      <c r="BH362" s="2">
        <v>98.146030891867881</v>
      </c>
      <c r="BI362" t="str">
        <f>VLOOKUP($A362,'[1]SW_Pipes 1222_soil.shp'!$AE$2:$AR$1223,10,FALSE)</f>
        <v>113659</v>
      </c>
      <c r="BJ362" t="str">
        <f>VLOOKUP($A362,'[1]SW_Pipes 1222_soil.shp'!$AE$2:$AR$1223,11,FALSE)</f>
        <v>CeD2</v>
      </c>
      <c r="BK362" t="str">
        <f>VLOOKUP($A362,'[1]SW_Pipes 1222_soil.shp'!$AE$2:$AR$1223,12,FALSE)</f>
        <v>Cecil sandy clay loam, 8 to 15 percent slopes, eroded</v>
      </c>
      <c r="BL362" t="str">
        <f>VLOOKUP($A362,'[1]SW_Pipes 1222_soil.shp'!$AE$2:$AR$1223,13,FALSE)</f>
        <v>B</v>
      </c>
      <c r="BM362">
        <f>VLOOKUP($A362,'[1]SW_Pipes 1222_soil.shp'!$AE$2:$AR$1223,14,FALSE)</f>
        <v>1</v>
      </c>
      <c r="BN362">
        <f>VLOOKUP(A362,[2]SW_Pipes1222_prec!$AE$2:$AO$1223, 11, FALSE)</f>
        <v>3.7490000000000001</v>
      </c>
    </row>
    <row r="363" spans="1:66" x14ac:dyDescent="0.25">
      <c r="A363" s="3">
        <v>79949</v>
      </c>
      <c r="B363" s="3">
        <v>11100</v>
      </c>
      <c r="C363" s="3" t="s">
        <v>173</v>
      </c>
      <c r="D363" s="3" t="s">
        <v>21</v>
      </c>
      <c r="E363" s="3" t="s">
        <v>29</v>
      </c>
      <c r="F363" s="6">
        <f>VLOOKUP(A363&amp;B363,'input_raw cmsws'!$C$2:$D$1602,2,FALSE)</f>
        <v>43348.666666666664</v>
      </c>
      <c r="G363" s="3">
        <v>6.63</v>
      </c>
      <c r="H363" s="3" t="s">
        <v>23</v>
      </c>
      <c r="I363" s="2">
        <f>VLOOKUP(H363,'scoring schema'!$D$4:$E$9,2,FALSE)</f>
        <v>0</v>
      </c>
      <c r="J363" s="3" t="s">
        <v>22</v>
      </c>
      <c r="K363" s="3" t="s">
        <v>22</v>
      </c>
      <c r="L363" s="3" t="s">
        <v>174</v>
      </c>
      <c r="M363" s="2">
        <f>VLOOKUP(L363,'scoring schema 2'!$E$18:$F$29,2,FALSE)</f>
        <v>8</v>
      </c>
      <c r="N363" s="3" t="s">
        <v>33</v>
      </c>
      <c r="O363" s="2">
        <f>VLOOKUP(N363,'scoring schema 2'!$E$8:$F$13,2, FALSE)</f>
        <v>0</v>
      </c>
      <c r="P363" s="3">
        <v>10</v>
      </c>
      <c r="Q363" s="3">
        <v>0</v>
      </c>
      <c r="R363" s="3">
        <v>7.1</v>
      </c>
      <c r="S363" s="3">
        <v>0</v>
      </c>
      <c r="T363" s="3">
        <v>1</v>
      </c>
      <c r="U363" s="3">
        <v>0</v>
      </c>
      <c r="V363" s="3">
        <v>2.2000000000000002</v>
      </c>
      <c r="W363" s="3">
        <v>2</v>
      </c>
      <c r="X363" s="3">
        <v>4.4000000000000004</v>
      </c>
      <c r="Y363" s="3">
        <v>1.32</v>
      </c>
      <c r="Z363" s="3">
        <v>4.04</v>
      </c>
      <c r="AA363" s="3">
        <v>5.3328000000000007</v>
      </c>
      <c r="AB363" s="3">
        <v>7716470</v>
      </c>
      <c r="AC363" s="3" t="s">
        <v>1503</v>
      </c>
      <c r="AD363" s="6">
        <v>40084</v>
      </c>
      <c r="AE363" s="3" t="s">
        <v>760</v>
      </c>
      <c r="AF363" s="3" t="s">
        <v>761</v>
      </c>
      <c r="AG363" s="3" t="s">
        <v>762</v>
      </c>
      <c r="AH363" s="3" t="s">
        <v>768</v>
      </c>
      <c r="AI363" s="3">
        <v>5</v>
      </c>
      <c r="AJ363" s="3">
        <v>0</v>
      </c>
      <c r="AK363" s="3">
        <v>0</v>
      </c>
      <c r="AL363" s="3">
        <v>0</v>
      </c>
      <c r="AM363" s="3">
        <v>60</v>
      </c>
      <c r="AN363" s="3">
        <v>0</v>
      </c>
      <c r="AO363" s="3" t="s">
        <v>762</v>
      </c>
      <c r="AP363" s="3" t="s">
        <v>902</v>
      </c>
      <c r="AQ363" s="3" t="s">
        <v>905</v>
      </c>
      <c r="AR363" s="3" t="s">
        <v>1174</v>
      </c>
      <c r="AS363" s="3">
        <v>6</v>
      </c>
      <c r="AT363" s="3">
        <v>760.25</v>
      </c>
      <c r="AU363" s="3">
        <v>766.75</v>
      </c>
      <c r="AV363" s="3" t="s">
        <v>772</v>
      </c>
      <c r="AW363" s="3" t="s">
        <v>1504</v>
      </c>
      <c r="AX363" s="3">
        <v>7.25</v>
      </c>
      <c r="AY363" s="3">
        <v>758.23</v>
      </c>
      <c r="AZ363" s="3">
        <v>767.18</v>
      </c>
      <c r="BA363" s="3" t="s">
        <v>772</v>
      </c>
      <c r="BB363" s="3">
        <v>0</v>
      </c>
      <c r="BC363" s="3">
        <v>0</v>
      </c>
      <c r="BD363" s="7">
        <v>37722</v>
      </c>
      <c r="BE363" s="18">
        <f t="shared" si="18"/>
        <v>15.404973762263284</v>
      </c>
      <c r="BF363" s="3" t="s">
        <v>767</v>
      </c>
      <c r="BG363" s="7">
        <v>43185</v>
      </c>
      <c r="BH363" s="3">
        <v>135.62302961237219</v>
      </c>
      <c r="BI363" t="str">
        <f>VLOOKUP($A363,'[1]SW_Pipes 1222_soil.shp'!$AE$2:$AR$1223,10,FALSE)</f>
        <v>113671</v>
      </c>
      <c r="BJ363" t="str">
        <f>VLOOKUP($A363,'[1]SW_Pipes 1222_soil.shp'!$AE$2:$AR$1223,11,FALSE)</f>
        <v>HeB</v>
      </c>
      <c r="BK363" t="str">
        <f>VLOOKUP($A363,'[1]SW_Pipes 1222_soil.shp'!$AE$2:$AR$1223,12,FALSE)</f>
        <v>Helena sandy loam, 2 to 8 percent slopes</v>
      </c>
      <c r="BL363" t="str">
        <f>VLOOKUP($A363,'[1]SW_Pipes 1222_soil.shp'!$AE$2:$AR$1223,13,FALSE)</f>
        <v>C</v>
      </c>
      <c r="BM363">
        <f>VLOOKUP($A363,'[1]SW_Pipes 1222_soil.shp'!$AE$2:$AR$1223,14,FALSE)</f>
        <v>2</v>
      </c>
      <c r="BN363">
        <f>VLOOKUP(A363,[2]SW_Pipes1222_prec!$AE$2:$AO$1223, 11, FALSE)</f>
        <v>3.7440000000000002</v>
      </c>
    </row>
    <row r="364" spans="1:66" x14ac:dyDescent="0.25">
      <c r="A364" s="3">
        <v>79950</v>
      </c>
      <c r="B364" s="3">
        <v>11100</v>
      </c>
      <c r="C364" s="3" t="s">
        <v>173</v>
      </c>
      <c r="D364" s="3" t="s">
        <v>21</v>
      </c>
      <c r="E364" s="3" t="s">
        <v>29</v>
      </c>
      <c r="F364" s="6">
        <f>VLOOKUP(A364&amp;B364,'input_raw cmsws'!$C$2:$D$1602,2,FALSE)</f>
        <v>43229.666666666664</v>
      </c>
      <c r="G364" s="3">
        <v>6.25</v>
      </c>
      <c r="H364" s="3" t="s">
        <v>23</v>
      </c>
      <c r="I364" s="2">
        <f>VLOOKUP(H364,'scoring schema'!$D$4:$E$9,2,FALSE)</f>
        <v>0</v>
      </c>
      <c r="J364" s="3" t="s">
        <v>22</v>
      </c>
      <c r="K364" s="3" t="s">
        <v>22</v>
      </c>
      <c r="L364" s="3" t="s">
        <v>30</v>
      </c>
      <c r="M364" s="2">
        <f>VLOOKUP(L364,'scoring schema 2'!$E$18:$F$29,2,FALSE)</f>
        <v>6</v>
      </c>
      <c r="N364" s="3" t="s">
        <v>33</v>
      </c>
      <c r="O364" s="2">
        <f>VLOOKUP(N364,'scoring schema 2'!$E$8:$F$13,2, FALSE)</f>
        <v>0</v>
      </c>
      <c r="P364" s="3">
        <v>10</v>
      </c>
      <c r="Q364" s="3">
        <v>0</v>
      </c>
      <c r="R364" s="3">
        <v>6.2</v>
      </c>
      <c r="S364" s="3">
        <v>0</v>
      </c>
      <c r="T364" s="3">
        <v>1</v>
      </c>
      <c r="U364" s="3">
        <v>10</v>
      </c>
      <c r="V364" s="3">
        <v>6.2000000000000011</v>
      </c>
      <c r="W364" s="3">
        <v>4.4000000000000004</v>
      </c>
      <c r="X364" s="3">
        <v>27.280000000000008</v>
      </c>
      <c r="Y364" s="3">
        <v>3.7200000000000006</v>
      </c>
      <c r="Z364" s="3">
        <v>5.120000000000001</v>
      </c>
      <c r="AA364" s="3">
        <v>19.046400000000006</v>
      </c>
      <c r="AB364" s="3">
        <v>7673603</v>
      </c>
      <c r="AC364" s="3" t="s">
        <v>3289</v>
      </c>
      <c r="AD364" s="6">
        <v>40085</v>
      </c>
      <c r="AE364" s="3" t="s">
        <v>760</v>
      </c>
      <c r="AF364" s="3" t="s">
        <v>761</v>
      </c>
      <c r="AG364" s="3" t="s">
        <v>762</v>
      </c>
      <c r="AH364" s="3" t="s">
        <v>768</v>
      </c>
      <c r="AI364" s="3">
        <v>5</v>
      </c>
      <c r="AJ364" s="3">
        <v>0</v>
      </c>
      <c r="AK364" s="3">
        <v>0</v>
      </c>
      <c r="AL364" s="3">
        <v>0</v>
      </c>
      <c r="AM364" s="3">
        <v>60</v>
      </c>
      <c r="AN364" s="3">
        <v>0</v>
      </c>
      <c r="AO364" s="3" t="s">
        <v>762</v>
      </c>
      <c r="AP364" s="3" t="s">
        <v>902</v>
      </c>
      <c r="AQ364" s="3" t="s">
        <v>905</v>
      </c>
      <c r="AR364" s="3" t="s">
        <v>1504</v>
      </c>
      <c r="AS364" s="3">
        <v>7.25</v>
      </c>
      <c r="AT364" s="3">
        <v>757.73</v>
      </c>
      <c r="AU364" s="3">
        <v>767.18</v>
      </c>
      <c r="AV364" s="3" t="s">
        <v>772</v>
      </c>
      <c r="AW364" s="3" t="s">
        <v>3290</v>
      </c>
      <c r="AX364" s="3">
        <v>5.25</v>
      </c>
      <c r="AY364" s="3">
        <v>755.74</v>
      </c>
      <c r="AZ364" s="3">
        <v>766.35</v>
      </c>
      <c r="BA364" s="3" t="s">
        <v>772</v>
      </c>
      <c r="BB364" s="3">
        <v>0</v>
      </c>
      <c r="BC364" s="3">
        <v>0</v>
      </c>
      <c r="BD364" s="7">
        <v>37722</v>
      </c>
      <c r="BE364" s="18">
        <f t="shared" si="18"/>
        <v>15.079169518594563</v>
      </c>
      <c r="BF364" s="3" t="s">
        <v>767</v>
      </c>
      <c r="BG364" s="7">
        <v>43185</v>
      </c>
      <c r="BH364" s="3">
        <v>70.85625869199626</v>
      </c>
      <c r="BI364" t="str">
        <f>VLOOKUP($A364,'[1]SW_Pipes 1222_soil.shp'!$AE$2:$AR$1223,10,FALSE)</f>
        <v>113671</v>
      </c>
      <c r="BJ364" t="str">
        <f>VLOOKUP($A364,'[1]SW_Pipes 1222_soil.shp'!$AE$2:$AR$1223,11,FALSE)</f>
        <v>HeB</v>
      </c>
      <c r="BK364" t="str">
        <f>VLOOKUP($A364,'[1]SW_Pipes 1222_soil.shp'!$AE$2:$AR$1223,12,FALSE)</f>
        <v>Helena sandy loam, 2 to 8 percent slopes</v>
      </c>
      <c r="BL364" t="str">
        <f>VLOOKUP($A364,'[1]SW_Pipes 1222_soil.shp'!$AE$2:$AR$1223,13,FALSE)</f>
        <v>C</v>
      </c>
      <c r="BM364">
        <f>VLOOKUP($A364,'[1]SW_Pipes 1222_soil.shp'!$AE$2:$AR$1223,14,FALSE)</f>
        <v>2</v>
      </c>
      <c r="BN364">
        <f>VLOOKUP(A364,[2]SW_Pipes1222_prec!$AE$2:$AO$1223, 11, FALSE)</f>
        <v>3.7440000000000002</v>
      </c>
    </row>
    <row r="365" spans="1:66" x14ac:dyDescent="0.25">
      <c r="A365" s="3">
        <v>80097</v>
      </c>
      <c r="B365" s="3">
        <v>21477</v>
      </c>
      <c r="C365" s="3" t="s">
        <v>151</v>
      </c>
      <c r="D365" s="3" t="s">
        <v>21</v>
      </c>
      <c r="E365" s="3" t="s">
        <v>29</v>
      </c>
      <c r="F365" s="6">
        <f>VLOOKUP(A365&amp;B365,'input_raw cmsws'!$C$2:$D$1602,2,FALSE)</f>
        <v>44238.708333333336</v>
      </c>
      <c r="G365" s="3">
        <v>4</v>
      </c>
      <c r="H365" s="3" t="s">
        <v>23</v>
      </c>
      <c r="I365" s="2">
        <f>VLOOKUP(H365,'scoring schema'!$D$4:$E$9,2,FALSE)</f>
        <v>0</v>
      </c>
      <c r="J365" s="3" t="s">
        <v>22</v>
      </c>
      <c r="K365" s="3" t="s">
        <v>22</v>
      </c>
      <c r="L365" s="3" t="s">
        <v>152</v>
      </c>
      <c r="M365" s="2">
        <f>VLOOKUP(L365,'scoring schema 2'!$E$18:$F$29,2,FALSE)</f>
        <v>3</v>
      </c>
      <c r="N365" s="3" t="s">
        <v>40</v>
      </c>
      <c r="O365" s="2">
        <f>VLOOKUP(N365,'scoring schema 2'!$E$8:$F$13,2, FALSE)</f>
        <v>8</v>
      </c>
      <c r="P365" s="3">
        <v>5</v>
      </c>
      <c r="Q365" s="3">
        <v>5.2</v>
      </c>
      <c r="R365" s="3">
        <v>3.5000000000000004</v>
      </c>
      <c r="S365" s="3">
        <v>18.200000000000003</v>
      </c>
      <c r="T365" s="3">
        <v>1</v>
      </c>
      <c r="U365" s="3">
        <v>5</v>
      </c>
      <c r="V365" s="3">
        <v>10</v>
      </c>
      <c r="W365" s="3">
        <v>4.8499999999999996</v>
      </c>
      <c r="X365" s="3">
        <v>48.5</v>
      </c>
      <c r="Y365" s="3">
        <v>8.08</v>
      </c>
      <c r="Z365" s="3">
        <v>4.3100000000000005</v>
      </c>
      <c r="AA365" s="3">
        <v>34.824800000000003</v>
      </c>
      <c r="AB365" s="3">
        <v>7686413</v>
      </c>
      <c r="AC365" s="3" t="s">
        <v>3960</v>
      </c>
      <c r="AD365" s="6">
        <v>40086</v>
      </c>
      <c r="AE365" s="3" t="s">
        <v>760</v>
      </c>
      <c r="AF365" s="3" t="s">
        <v>762</v>
      </c>
      <c r="AG365" s="3" t="s">
        <v>762</v>
      </c>
      <c r="AH365" s="3" t="s">
        <v>885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 t="s">
        <v>762</v>
      </c>
      <c r="AP365" s="3" t="s">
        <v>762</v>
      </c>
      <c r="AQ365" s="3" t="s">
        <v>800</v>
      </c>
      <c r="AR365" s="3" t="s">
        <v>3961</v>
      </c>
      <c r="AS365" s="3">
        <v>0</v>
      </c>
      <c r="AT365" s="3">
        <v>0</v>
      </c>
      <c r="AU365" s="3">
        <v>0</v>
      </c>
      <c r="AV365" s="3" t="s">
        <v>765</v>
      </c>
      <c r="AW365" s="3" t="s">
        <v>3962</v>
      </c>
      <c r="AX365" s="3">
        <v>0</v>
      </c>
      <c r="AY365" s="3">
        <v>0</v>
      </c>
      <c r="AZ365" s="3">
        <v>0</v>
      </c>
      <c r="BA365" s="3" t="s">
        <v>765</v>
      </c>
      <c r="BB365" s="3">
        <v>0</v>
      </c>
      <c r="BC365" s="3">
        <v>0</v>
      </c>
      <c r="BD365" s="7">
        <v>27760</v>
      </c>
      <c r="BE365" s="18">
        <f t="shared" si="18"/>
        <v>45.116244581336993</v>
      </c>
      <c r="BF365" s="3" t="s">
        <v>767</v>
      </c>
      <c r="BG365" s="7">
        <v>43185</v>
      </c>
      <c r="BH365" s="3">
        <v>33.536117887726412</v>
      </c>
      <c r="BI365" t="str">
        <f>VLOOKUP($A365,'[1]SW_Pipes 1222_soil.shp'!$AE$2:$AR$1223,10,FALSE)</f>
        <v>113666</v>
      </c>
      <c r="BJ365" t="str">
        <f>VLOOKUP($A365,'[1]SW_Pipes 1222_soil.shp'!$AE$2:$AR$1223,11,FALSE)</f>
        <v>EnD</v>
      </c>
      <c r="BK365" t="str">
        <f>VLOOKUP($A365,'[1]SW_Pipes 1222_soil.shp'!$AE$2:$AR$1223,12,FALSE)</f>
        <v>Enon sandy loam, 8 to 15 percent slopes</v>
      </c>
      <c r="BL365" t="str">
        <f>VLOOKUP($A365,'[1]SW_Pipes 1222_soil.shp'!$AE$2:$AR$1223,13,FALSE)</f>
        <v>C</v>
      </c>
      <c r="BM365">
        <f>VLOOKUP($A365,'[1]SW_Pipes 1222_soil.shp'!$AE$2:$AR$1223,14,FALSE)</f>
        <v>2</v>
      </c>
      <c r="BN365">
        <f>VLOOKUP(A365,[2]SW_Pipes1222_prec!$AE$2:$AO$1223, 11, FALSE)</f>
        <v>3.78</v>
      </c>
    </row>
    <row r="366" spans="1:66" x14ac:dyDescent="0.25">
      <c r="A366" s="3">
        <v>80628</v>
      </c>
      <c r="B366" s="3">
        <v>17311</v>
      </c>
      <c r="C366" s="3" t="s">
        <v>719</v>
      </c>
      <c r="D366" s="3" t="s">
        <v>21</v>
      </c>
      <c r="E366" s="3" t="s">
        <v>29</v>
      </c>
      <c r="F366" s="6">
        <f>VLOOKUP(A366&amp;B366,'input_raw cmsws'!$C$2:$D$1602,2,FALSE)</f>
        <v>43966.666666666664</v>
      </c>
      <c r="G366" s="3">
        <v>5</v>
      </c>
      <c r="H366" s="3" t="s">
        <v>28</v>
      </c>
      <c r="I366" s="2">
        <f>VLOOKUP(H366,'scoring schema'!$D$4:$E$9,2,FALSE)</f>
        <v>5</v>
      </c>
      <c r="J366" s="3" t="s">
        <v>29</v>
      </c>
      <c r="K366" s="3" t="s">
        <v>29</v>
      </c>
      <c r="L366" s="3" t="s">
        <v>30</v>
      </c>
      <c r="M366" s="2">
        <f>VLOOKUP(L366,'scoring schema 2'!$E$18:$F$29,2,FALSE)</f>
        <v>6</v>
      </c>
      <c r="N366" s="3" t="s">
        <v>202</v>
      </c>
      <c r="O366" s="2">
        <f>VLOOKUP(N366,'scoring schema 2'!$E$8:$F$13,2, FALSE)</f>
        <v>3</v>
      </c>
      <c r="P366" s="3">
        <v>10</v>
      </c>
      <c r="Q366" s="3">
        <v>5.45</v>
      </c>
      <c r="R366" s="3">
        <v>5</v>
      </c>
      <c r="S366" s="3">
        <v>27.25</v>
      </c>
      <c r="T366" s="3">
        <v>1</v>
      </c>
      <c r="U366" s="3">
        <v>10</v>
      </c>
      <c r="V366" s="3">
        <v>7.8000000000000007</v>
      </c>
      <c r="W366" s="3">
        <v>5</v>
      </c>
      <c r="X366" s="3">
        <v>39</v>
      </c>
      <c r="Y366" s="3">
        <v>6.8600000000000012</v>
      </c>
      <c r="Z366" s="3">
        <v>5</v>
      </c>
      <c r="AA366" s="3">
        <v>34.300000000000004</v>
      </c>
      <c r="AB366" s="3">
        <v>7561120</v>
      </c>
      <c r="AC366" s="3" t="s">
        <v>3955</v>
      </c>
      <c r="AD366" s="6">
        <v>40087</v>
      </c>
      <c r="AE366" s="3" t="s">
        <v>760</v>
      </c>
      <c r="AF366" s="3" t="s">
        <v>761</v>
      </c>
      <c r="AG366" s="3" t="s">
        <v>762</v>
      </c>
      <c r="AH366" s="3" t="s">
        <v>768</v>
      </c>
      <c r="AI366" s="3">
        <v>2</v>
      </c>
      <c r="AJ366" s="3">
        <v>0</v>
      </c>
      <c r="AK366" s="3">
        <v>0</v>
      </c>
      <c r="AL366" s="3">
        <v>0</v>
      </c>
      <c r="AM366" s="3">
        <v>24</v>
      </c>
      <c r="AN366" s="3">
        <v>0</v>
      </c>
      <c r="AO366" s="3" t="s">
        <v>762</v>
      </c>
      <c r="AP366" s="3" t="s">
        <v>763</v>
      </c>
      <c r="AQ366" s="3" t="s">
        <v>769</v>
      </c>
      <c r="AR366" s="3" t="s">
        <v>3956</v>
      </c>
      <c r="AS366" s="3">
        <v>4.9000000000000004</v>
      </c>
      <c r="AT366" s="3">
        <v>783</v>
      </c>
      <c r="AU366" s="3">
        <v>787.9</v>
      </c>
      <c r="AV366" s="3" t="s">
        <v>765</v>
      </c>
      <c r="AW366" s="3" t="s">
        <v>3770</v>
      </c>
      <c r="AX366" s="3">
        <v>4.9000000000000004</v>
      </c>
      <c r="AY366" s="3">
        <v>782.6</v>
      </c>
      <c r="AZ366" s="3">
        <v>787.5</v>
      </c>
      <c r="BA366" s="3" t="s">
        <v>765</v>
      </c>
      <c r="BB366" s="3">
        <v>0</v>
      </c>
      <c r="BC366" s="3">
        <v>0</v>
      </c>
      <c r="BD366" s="7">
        <v>37680</v>
      </c>
      <c r="BE366" s="18">
        <f t="shared" si="18"/>
        <v>17.211955281770472</v>
      </c>
      <c r="BF366" s="3" t="s">
        <v>767</v>
      </c>
      <c r="BG366" s="7">
        <v>43185</v>
      </c>
      <c r="BH366" s="3">
        <v>24.62954615426386</v>
      </c>
      <c r="BI366" t="str">
        <f>VLOOKUP($A366,'[1]SW_Pipes 1222_soil.shp'!$AE$2:$AR$1223,10,FALSE)</f>
        <v>113659</v>
      </c>
      <c r="BJ366" t="str">
        <f>VLOOKUP($A366,'[1]SW_Pipes 1222_soil.shp'!$AE$2:$AR$1223,11,FALSE)</f>
        <v>CeD2</v>
      </c>
      <c r="BK366" t="str">
        <f>VLOOKUP($A366,'[1]SW_Pipes 1222_soil.shp'!$AE$2:$AR$1223,12,FALSE)</f>
        <v>Cecil sandy clay loam, 8 to 15 percent slopes, eroded</v>
      </c>
      <c r="BL366" t="str">
        <f>VLOOKUP($A366,'[1]SW_Pipes 1222_soil.shp'!$AE$2:$AR$1223,13,FALSE)</f>
        <v>B</v>
      </c>
      <c r="BM366">
        <f>VLOOKUP($A366,'[1]SW_Pipes 1222_soil.shp'!$AE$2:$AR$1223,14,FALSE)</f>
        <v>1</v>
      </c>
      <c r="BN366">
        <f>VLOOKUP(A366,[2]SW_Pipes1222_prec!$AE$2:$AO$1223, 11, FALSE)</f>
        <v>3.823</v>
      </c>
    </row>
    <row r="367" spans="1:66" x14ac:dyDescent="0.25">
      <c r="A367" s="2">
        <v>80629</v>
      </c>
      <c r="B367" s="2">
        <v>17311</v>
      </c>
      <c r="C367" s="2" t="s">
        <v>370</v>
      </c>
      <c r="D367" s="2" t="s">
        <v>21</v>
      </c>
      <c r="E367" s="2" t="s">
        <v>29</v>
      </c>
      <c r="F367" s="6">
        <f>VLOOKUP(A367&amp;B367,'input_raw cmsws'!$C$2:$D$1602,2,FALSE)</f>
        <v>43966.666666666664</v>
      </c>
      <c r="G367" s="2">
        <v>7</v>
      </c>
      <c r="H367" s="2" t="s">
        <v>28</v>
      </c>
      <c r="I367" s="2">
        <f>VLOOKUP(H367,'scoring schema'!$D$4:$E$9,2,FALSE)</f>
        <v>5</v>
      </c>
      <c r="J367" s="2" t="s">
        <v>29</v>
      </c>
      <c r="K367" s="2" t="s">
        <v>29</v>
      </c>
      <c r="L367" s="2" t="s">
        <v>30</v>
      </c>
      <c r="M367" s="2">
        <f>VLOOKUP(L367,'scoring schema 2'!$E$18:$F$29,2,FALSE)</f>
        <v>6</v>
      </c>
      <c r="N367" s="2" t="s">
        <v>202</v>
      </c>
      <c r="O367" s="2">
        <f>VLOOKUP(N367,'scoring schema 2'!$E$8:$F$13,2, FALSE)</f>
        <v>3</v>
      </c>
      <c r="P367" s="2">
        <v>10</v>
      </c>
      <c r="Q367" s="2">
        <v>5.45</v>
      </c>
      <c r="R367" s="2">
        <v>5</v>
      </c>
      <c r="S367" s="2">
        <v>27.25</v>
      </c>
      <c r="T367" s="2">
        <v>1</v>
      </c>
      <c r="U367" s="2">
        <v>0</v>
      </c>
      <c r="V367" s="2">
        <v>4.5999999999999996</v>
      </c>
      <c r="W367" s="2">
        <v>3.5000000000000004</v>
      </c>
      <c r="X367" s="2">
        <v>16.100000000000001</v>
      </c>
      <c r="Y367" s="2">
        <v>4.9399999999999995</v>
      </c>
      <c r="Z367" s="2">
        <v>4.0999999999999996</v>
      </c>
      <c r="AA367" s="2">
        <v>20.253999999999998</v>
      </c>
      <c r="AB367" s="2">
        <v>7582008</v>
      </c>
      <c r="AC367" s="2" t="s">
        <v>3366</v>
      </c>
      <c r="AD367" s="6">
        <v>40088</v>
      </c>
      <c r="AE367" s="2" t="s">
        <v>760</v>
      </c>
      <c r="AF367" s="2" t="s">
        <v>761</v>
      </c>
      <c r="AG367" s="2" t="s">
        <v>762</v>
      </c>
      <c r="AH367" s="2" t="s">
        <v>768</v>
      </c>
      <c r="AI367" s="2">
        <v>1.25</v>
      </c>
      <c r="AJ367" s="2">
        <v>0</v>
      </c>
      <c r="AK367" s="2">
        <v>0</v>
      </c>
      <c r="AL367" s="2">
        <v>0</v>
      </c>
      <c r="AM367" s="2">
        <v>15</v>
      </c>
      <c r="AN367" s="2">
        <v>0</v>
      </c>
      <c r="AO367" s="2" t="s">
        <v>762</v>
      </c>
      <c r="AP367" s="2" t="s">
        <v>763</v>
      </c>
      <c r="AQ367" s="2" t="s">
        <v>769</v>
      </c>
      <c r="AR367" s="2" t="s">
        <v>3367</v>
      </c>
      <c r="AS367" s="2">
        <v>8</v>
      </c>
      <c r="AT367" s="2">
        <v>783.1</v>
      </c>
      <c r="AU367" s="2">
        <v>791.1</v>
      </c>
      <c r="AV367" s="2" t="s">
        <v>765</v>
      </c>
      <c r="AW367" s="2" t="s">
        <v>3368</v>
      </c>
      <c r="AX367" s="2">
        <v>6.8</v>
      </c>
      <c r="AY367" s="2">
        <v>782.4</v>
      </c>
      <c r="AZ367" s="2">
        <v>789.2</v>
      </c>
      <c r="BA367" s="2" t="s">
        <v>765</v>
      </c>
      <c r="BB367" s="2">
        <v>0</v>
      </c>
      <c r="BC367" s="2">
        <v>0</v>
      </c>
      <c r="BD367" s="6">
        <v>34880</v>
      </c>
      <c r="BE367" s="18">
        <f t="shared" si="18"/>
        <v>24.877937485740354</v>
      </c>
      <c r="BF367" s="2" t="s">
        <v>767</v>
      </c>
      <c r="BG367" s="6">
        <v>43185</v>
      </c>
      <c r="BH367" s="2">
        <v>77.168530267599081</v>
      </c>
      <c r="BI367" t="str">
        <f>VLOOKUP($A367,'[1]SW_Pipes 1222_soil.shp'!$AE$2:$AR$1223,10,FALSE)</f>
        <v>113692</v>
      </c>
      <c r="BJ367" t="str">
        <f>VLOOKUP($A367,'[1]SW_Pipes 1222_soil.shp'!$AE$2:$AR$1223,11,FALSE)</f>
        <v>WkB</v>
      </c>
      <c r="BK367" t="str">
        <f>VLOOKUP($A367,'[1]SW_Pipes 1222_soil.shp'!$AE$2:$AR$1223,12,FALSE)</f>
        <v>Wilkes loam, 4 to 8 percent slopes</v>
      </c>
      <c r="BL367" t="str">
        <f>VLOOKUP($A367,'[1]SW_Pipes 1222_soil.shp'!$AE$2:$AR$1223,13,FALSE)</f>
        <v>D</v>
      </c>
      <c r="BM367">
        <f>VLOOKUP($A367,'[1]SW_Pipes 1222_soil.shp'!$AE$2:$AR$1223,14,FALSE)</f>
        <v>4</v>
      </c>
      <c r="BN367">
        <f>VLOOKUP(A367,[2]SW_Pipes1222_prec!$AE$2:$AO$1223, 11, FALSE)</f>
        <v>3.823</v>
      </c>
    </row>
    <row r="368" spans="1:66" x14ac:dyDescent="0.25">
      <c r="A368" s="2">
        <v>80630</v>
      </c>
      <c r="B368" s="2">
        <v>17311</v>
      </c>
      <c r="C368" s="2" t="s">
        <v>370</v>
      </c>
      <c r="D368" s="2" t="s">
        <v>21</v>
      </c>
      <c r="E368" s="2" t="s">
        <v>29</v>
      </c>
      <c r="F368" s="6">
        <f>VLOOKUP(A368&amp;B368,'input_raw cmsws'!$C$2:$D$1602,2,FALSE)</f>
        <v>43966.666666666664</v>
      </c>
      <c r="G368" s="2">
        <v>7</v>
      </c>
      <c r="H368" s="2" t="s">
        <v>28</v>
      </c>
      <c r="I368" s="2">
        <f>VLOOKUP(H368,'scoring schema'!$D$4:$E$9,2,FALSE)</f>
        <v>5</v>
      </c>
      <c r="J368" s="2" t="s">
        <v>29</v>
      </c>
      <c r="K368" s="2" t="s">
        <v>29</v>
      </c>
      <c r="L368" s="2" t="s">
        <v>30</v>
      </c>
      <c r="M368" s="2">
        <f>VLOOKUP(L368,'scoring schema 2'!$E$18:$F$29,2,FALSE)</f>
        <v>6</v>
      </c>
      <c r="N368" s="2" t="s">
        <v>202</v>
      </c>
      <c r="O368" s="2">
        <f>VLOOKUP(N368,'scoring schema 2'!$E$8:$F$13,2, FALSE)</f>
        <v>3</v>
      </c>
      <c r="P368" s="2">
        <v>10</v>
      </c>
      <c r="Q368" s="2">
        <v>5.45</v>
      </c>
      <c r="R368" s="2">
        <v>5</v>
      </c>
      <c r="S368" s="2">
        <v>27.25</v>
      </c>
      <c r="T368" s="2">
        <v>1</v>
      </c>
      <c r="U368" s="2">
        <v>10</v>
      </c>
      <c r="V368" s="2">
        <v>7.8000000000000007</v>
      </c>
      <c r="W368" s="2">
        <v>3.2</v>
      </c>
      <c r="X368" s="2">
        <v>24.960000000000004</v>
      </c>
      <c r="Y368" s="2">
        <v>6.8600000000000012</v>
      </c>
      <c r="Z368" s="2">
        <v>3.92</v>
      </c>
      <c r="AA368" s="2">
        <v>26.891200000000005</v>
      </c>
      <c r="AB368" s="2">
        <v>7643089</v>
      </c>
      <c r="AC368" s="2" t="s">
        <v>3706</v>
      </c>
      <c r="AD368" s="6">
        <v>40089</v>
      </c>
      <c r="AE368" s="2" t="s">
        <v>760</v>
      </c>
      <c r="AF368" s="2" t="s">
        <v>761</v>
      </c>
      <c r="AG368" s="2" t="s">
        <v>762</v>
      </c>
      <c r="AH368" s="2" t="s">
        <v>768</v>
      </c>
      <c r="AI368" s="2">
        <v>1.25</v>
      </c>
      <c r="AJ368" s="2">
        <v>0</v>
      </c>
      <c r="AK368" s="2">
        <v>0</v>
      </c>
      <c r="AL368" s="2">
        <v>0</v>
      </c>
      <c r="AM368" s="2">
        <v>15</v>
      </c>
      <c r="AN368" s="2">
        <v>0</v>
      </c>
      <c r="AO368" s="2" t="s">
        <v>762</v>
      </c>
      <c r="AP368" s="2" t="s">
        <v>763</v>
      </c>
      <c r="AQ368" s="2" t="s">
        <v>769</v>
      </c>
      <c r="AR368" s="2" t="s">
        <v>3368</v>
      </c>
      <c r="AS368" s="2">
        <v>6.8</v>
      </c>
      <c r="AT368" s="2">
        <v>782.4</v>
      </c>
      <c r="AU368" s="2">
        <v>789.2</v>
      </c>
      <c r="AV368" s="2" t="s">
        <v>765</v>
      </c>
      <c r="AW368" s="2" t="s">
        <v>1936</v>
      </c>
      <c r="AX368" s="2">
        <v>5.5</v>
      </c>
      <c r="AY368" s="2">
        <v>782</v>
      </c>
      <c r="AZ368" s="2">
        <v>787.5</v>
      </c>
      <c r="BA368" s="2" t="s">
        <v>765</v>
      </c>
      <c r="BB368" s="2">
        <v>0</v>
      </c>
      <c r="BC368" s="2">
        <v>0</v>
      </c>
      <c r="BD368" s="6">
        <v>34880</v>
      </c>
      <c r="BE368" s="18">
        <f t="shared" si="18"/>
        <v>24.877937485740354</v>
      </c>
      <c r="BF368" s="2" t="s">
        <v>767</v>
      </c>
      <c r="BG368" s="6">
        <v>43185</v>
      </c>
      <c r="BH368" s="2">
        <v>49.54091767845371</v>
      </c>
      <c r="BI368" t="str">
        <f>VLOOKUP($A368,'[1]SW_Pipes 1222_soil.shp'!$AE$2:$AR$1223,10,FALSE)</f>
        <v>113692</v>
      </c>
      <c r="BJ368" t="str">
        <f>VLOOKUP($A368,'[1]SW_Pipes 1222_soil.shp'!$AE$2:$AR$1223,11,FALSE)</f>
        <v>WkB</v>
      </c>
      <c r="BK368" t="str">
        <f>VLOOKUP($A368,'[1]SW_Pipes 1222_soil.shp'!$AE$2:$AR$1223,12,FALSE)</f>
        <v>Wilkes loam, 4 to 8 percent slopes</v>
      </c>
      <c r="BL368" t="str">
        <f>VLOOKUP($A368,'[1]SW_Pipes 1222_soil.shp'!$AE$2:$AR$1223,13,FALSE)</f>
        <v>D</v>
      </c>
      <c r="BM368">
        <f>VLOOKUP($A368,'[1]SW_Pipes 1222_soil.shp'!$AE$2:$AR$1223,14,FALSE)</f>
        <v>4</v>
      </c>
      <c r="BN368">
        <f>VLOOKUP(A368,[2]SW_Pipes1222_prec!$AE$2:$AO$1223, 11, FALSE)</f>
        <v>3.823</v>
      </c>
    </row>
    <row r="369" spans="1:66" x14ac:dyDescent="0.25">
      <c r="A369" s="3">
        <v>80631</v>
      </c>
      <c r="B369" s="3">
        <v>17311</v>
      </c>
      <c r="C369" s="3" t="s">
        <v>369</v>
      </c>
      <c r="D369" s="3" t="s">
        <v>21</v>
      </c>
      <c r="E369" s="3" t="s">
        <v>29</v>
      </c>
      <c r="F369" s="6">
        <f>VLOOKUP(A369&amp;B369,'input_raw cmsws'!$C$2:$D$1602,2,FALSE)</f>
        <v>43966.666666666664</v>
      </c>
      <c r="G369" s="3">
        <v>6</v>
      </c>
      <c r="H369" s="3" t="s">
        <v>28</v>
      </c>
      <c r="I369" s="2">
        <f>VLOOKUP(H369,'scoring schema'!$D$4:$E$9,2,FALSE)</f>
        <v>5</v>
      </c>
      <c r="J369" s="3" t="s">
        <v>29</v>
      </c>
      <c r="K369" s="3" t="s">
        <v>29</v>
      </c>
      <c r="L369" s="3" t="s">
        <v>30</v>
      </c>
      <c r="M369" s="2">
        <f>VLOOKUP(L369,'scoring schema 2'!$E$18:$F$29,2,FALSE)</f>
        <v>6</v>
      </c>
      <c r="N369" s="3" t="s">
        <v>202</v>
      </c>
      <c r="O369" s="2">
        <f>VLOOKUP(N369,'scoring schema 2'!$E$8:$F$13,2, FALSE)</f>
        <v>3</v>
      </c>
      <c r="P369" s="3">
        <v>10</v>
      </c>
      <c r="Q369" s="3">
        <v>5.45</v>
      </c>
      <c r="R369" s="3">
        <v>5</v>
      </c>
      <c r="S369" s="3">
        <v>27.25</v>
      </c>
      <c r="T369" s="3">
        <v>1</v>
      </c>
      <c r="U369" s="3">
        <v>0</v>
      </c>
      <c r="V369" s="3">
        <v>1.4000000000000001</v>
      </c>
      <c r="W369" s="3">
        <v>0.8</v>
      </c>
      <c r="X369" s="3">
        <v>1.1200000000000001</v>
      </c>
      <c r="Y369" s="3">
        <v>3.0200000000000005</v>
      </c>
      <c r="Z369" s="3">
        <v>2.48</v>
      </c>
      <c r="AA369" s="3">
        <v>7.4896000000000011</v>
      </c>
      <c r="AB369" s="3">
        <v>7724920</v>
      </c>
      <c r="AC369" s="3" t="s">
        <v>1935</v>
      </c>
      <c r="AD369" s="6">
        <v>40090</v>
      </c>
      <c r="AE369" s="3" t="s">
        <v>760</v>
      </c>
      <c r="AF369" s="3" t="s">
        <v>761</v>
      </c>
      <c r="AG369" s="3" t="s">
        <v>762</v>
      </c>
      <c r="AH369" s="3" t="s">
        <v>768</v>
      </c>
      <c r="AI369" s="3">
        <v>1.25</v>
      </c>
      <c r="AJ369" s="3">
        <v>0</v>
      </c>
      <c r="AK369" s="3">
        <v>0</v>
      </c>
      <c r="AL369" s="3">
        <v>0</v>
      </c>
      <c r="AM369" s="3">
        <v>15</v>
      </c>
      <c r="AN369" s="3">
        <v>0</v>
      </c>
      <c r="AO369" s="3" t="s">
        <v>762</v>
      </c>
      <c r="AP369" s="3" t="s">
        <v>763</v>
      </c>
      <c r="AQ369" s="3" t="s">
        <v>769</v>
      </c>
      <c r="AR369" s="3" t="s">
        <v>1936</v>
      </c>
      <c r="AS369" s="3">
        <v>5.5</v>
      </c>
      <c r="AT369" s="3">
        <v>782</v>
      </c>
      <c r="AU369" s="3">
        <v>787.5</v>
      </c>
      <c r="AV369" s="3" t="s">
        <v>765</v>
      </c>
      <c r="AW369" s="3" t="s">
        <v>1937</v>
      </c>
      <c r="AX369" s="3">
        <v>3.75</v>
      </c>
      <c r="AY369" s="3">
        <v>781</v>
      </c>
      <c r="AZ369" s="3">
        <v>784.75</v>
      </c>
      <c r="BA369" s="3" t="s">
        <v>765</v>
      </c>
      <c r="BB369" s="3">
        <v>0</v>
      </c>
      <c r="BC369" s="3">
        <v>0</v>
      </c>
      <c r="BD369" s="7">
        <v>34880</v>
      </c>
      <c r="BE369" s="18">
        <f t="shared" si="18"/>
        <v>24.877937485740354</v>
      </c>
      <c r="BF369" s="3" t="s">
        <v>767</v>
      </c>
      <c r="BG369" s="7">
        <v>43185</v>
      </c>
      <c r="BH369" s="3">
        <v>97.707361104143715</v>
      </c>
      <c r="BI369" t="str">
        <f>VLOOKUP($A369,'[1]SW_Pipes 1222_soil.shp'!$AE$2:$AR$1223,10,FALSE)</f>
        <v>113659</v>
      </c>
      <c r="BJ369" t="str">
        <f>VLOOKUP($A369,'[1]SW_Pipes 1222_soil.shp'!$AE$2:$AR$1223,11,FALSE)</f>
        <v>CeD2</v>
      </c>
      <c r="BK369" t="str">
        <f>VLOOKUP($A369,'[1]SW_Pipes 1222_soil.shp'!$AE$2:$AR$1223,12,FALSE)</f>
        <v>Cecil sandy clay loam, 8 to 15 percent slopes, eroded</v>
      </c>
      <c r="BL369" t="str">
        <f>VLOOKUP($A369,'[1]SW_Pipes 1222_soil.shp'!$AE$2:$AR$1223,13,FALSE)</f>
        <v>B</v>
      </c>
      <c r="BM369">
        <f>VLOOKUP($A369,'[1]SW_Pipes 1222_soil.shp'!$AE$2:$AR$1223,14,FALSE)</f>
        <v>1</v>
      </c>
      <c r="BN369">
        <f>VLOOKUP(A369,[2]SW_Pipes1222_prec!$AE$2:$AO$1223, 11, FALSE)</f>
        <v>3.823</v>
      </c>
    </row>
    <row r="370" spans="1:66" x14ac:dyDescent="0.25">
      <c r="A370" s="2">
        <v>80632</v>
      </c>
      <c r="B370" s="2">
        <v>17311</v>
      </c>
      <c r="C370" s="2" t="s">
        <v>720</v>
      </c>
      <c r="D370" s="2" t="s">
        <v>21</v>
      </c>
      <c r="E370" s="2" t="s">
        <v>29</v>
      </c>
      <c r="F370" s="6">
        <f>VLOOKUP(A370&amp;B370,'input_raw cmsws'!$C$2:$D$1602,2,FALSE)</f>
        <v>43966.666666666664</v>
      </c>
      <c r="G370" s="2">
        <v>3.5</v>
      </c>
      <c r="H370" s="2" t="s">
        <v>31</v>
      </c>
      <c r="I370" s="2">
        <f>VLOOKUP(H370,'scoring schema'!$D$4:$E$9,2,FALSE)</f>
        <v>7</v>
      </c>
      <c r="J370" s="2" t="s">
        <v>29</v>
      </c>
      <c r="K370" s="2" t="s">
        <v>29</v>
      </c>
      <c r="L370" s="2" t="s">
        <v>30</v>
      </c>
      <c r="M370" s="2">
        <f>VLOOKUP(L370,'scoring schema 2'!$E$18:$F$29,2,FALSE)</f>
        <v>6</v>
      </c>
      <c r="N370" s="2" t="s">
        <v>202</v>
      </c>
      <c r="O370" s="2">
        <f>VLOOKUP(N370,'scoring schema 2'!$E$8:$F$13,2, FALSE)</f>
        <v>3</v>
      </c>
      <c r="P370" s="2">
        <v>10</v>
      </c>
      <c r="Q370" s="2">
        <v>5.45</v>
      </c>
      <c r="R370" s="2">
        <v>5.6</v>
      </c>
      <c r="S370" s="2">
        <v>30.52</v>
      </c>
      <c r="T370" s="2">
        <v>1</v>
      </c>
      <c r="U370" s="2">
        <v>10</v>
      </c>
      <c r="V370" s="2">
        <v>9.1999999999999993</v>
      </c>
      <c r="W370" s="2">
        <v>3.8000000000000003</v>
      </c>
      <c r="X370" s="2">
        <v>34.96</v>
      </c>
      <c r="Y370" s="2">
        <v>7.6999999999999993</v>
      </c>
      <c r="Z370" s="2">
        <v>4.5199999999999996</v>
      </c>
      <c r="AA370" s="2">
        <v>34.803999999999995</v>
      </c>
      <c r="AB370" s="2">
        <v>7592601</v>
      </c>
      <c r="AC370" s="2" t="s">
        <v>3957</v>
      </c>
      <c r="AD370" s="6">
        <v>40091</v>
      </c>
      <c r="AE370" s="2" t="s">
        <v>760</v>
      </c>
      <c r="AF370" s="2" t="s">
        <v>761</v>
      </c>
      <c r="AG370" s="2" t="s">
        <v>762</v>
      </c>
      <c r="AH370" s="2" t="s">
        <v>768</v>
      </c>
      <c r="AI370" s="2">
        <v>2.5</v>
      </c>
      <c r="AJ370" s="2">
        <v>0</v>
      </c>
      <c r="AK370" s="2">
        <v>0</v>
      </c>
      <c r="AL370" s="2">
        <v>0</v>
      </c>
      <c r="AM370" s="2">
        <v>30</v>
      </c>
      <c r="AN370" s="2">
        <v>0</v>
      </c>
      <c r="AO370" s="2" t="s">
        <v>762</v>
      </c>
      <c r="AP370" s="2" t="s">
        <v>778</v>
      </c>
      <c r="AQ370" s="2" t="s">
        <v>781</v>
      </c>
      <c r="AR370" s="2" t="s">
        <v>3958</v>
      </c>
      <c r="AS370" s="2">
        <v>0</v>
      </c>
      <c r="AT370" s="2">
        <v>781.3</v>
      </c>
      <c r="AU370" s="2">
        <v>781.3</v>
      </c>
      <c r="AV370" s="2" t="s">
        <v>765</v>
      </c>
      <c r="AW370" s="2" t="s">
        <v>3959</v>
      </c>
      <c r="AX370" s="2">
        <v>0</v>
      </c>
      <c r="AY370" s="2">
        <v>780.5</v>
      </c>
      <c r="AZ370" s="2">
        <v>780.5</v>
      </c>
      <c r="BA370" s="2" t="s">
        <v>765</v>
      </c>
      <c r="BB370" s="2">
        <v>0</v>
      </c>
      <c r="BC370" s="2">
        <v>0</v>
      </c>
      <c r="BD370" s="6">
        <v>37680</v>
      </c>
      <c r="BE370" s="18">
        <f t="shared" si="18"/>
        <v>17.211955281770472</v>
      </c>
      <c r="BF370" s="2" t="s">
        <v>767</v>
      </c>
      <c r="BG370" s="6">
        <v>43185</v>
      </c>
      <c r="BH370" s="2">
        <v>60.021426083663783</v>
      </c>
      <c r="BI370" t="str">
        <f>VLOOKUP($A370,'[1]SW_Pipes 1222_soil.shp'!$AE$2:$AR$1223,10,FALSE)</f>
        <v>113659</v>
      </c>
      <c r="BJ370" t="str">
        <f>VLOOKUP($A370,'[1]SW_Pipes 1222_soil.shp'!$AE$2:$AR$1223,11,FALSE)</f>
        <v>CeD2</v>
      </c>
      <c r="BK370" t="str">
        <f>VLOOKUP($A370,'[1]SW_Pipes 1222_soil.shp'!$AE$2:$AR$1223,12,FALSE)</f>
        <v>Cecil sandy clay loam, 8 to 15 percent slopes, eroded</v>
      </c>
      <c r="BL370" t="str">
        <f>VLOOKUP($A370,'[1]SW_Pipes 1222_soil.shp'!$AE$2:$AR$1223,13,FALSE)</f>
        <v>B</v>
      </c>
      <c r="BM370">
        <f>VLOOKUP($A370,'[1]SW_Pipes 1222_soil.shp'!$AE$2:$AR$1223,14,FALSE)</f>
        <v>1</v>
      </c>
      <c r="BN370">
        <f>VLOOKUP(A370,[2]SW_Pipes1222_prec!$AE$2:$AO$1223, 11, FALSE)</f>
        <v>3.823</v>
      </c>
    </row>
    <row r="371" spans="1:66" x14ac:dyDescent="0.25">
      <c r="A371" s="3">
        <v>81644</v>
      </c>
      <c r="B371" s="3">
        <v>11093</v>
      </c>
      <c r="C371" s="3" t="s">
        <v>398</v>
      </c>
      <c r="D371" s="3" t="s">
        <v>21</v>
      </c>
      <c r="E371" s="3" t="s">
        <v>29</v>
      </c>
      <c r="F371" s="6">
        <f>VLOOKUP(A371&amp;B371,'input_raw cmsws'!$C$2:$D$1602,2,FALSE)</f>
        <v>43179.666666666664</v>
      </c>
      <c r="G371" s="3">
        <v>25.5</v>
      </c>
      <c r="H371" s="3" t="s">
        <v>23</v>
      </c>
      <c r="I371" s="2">
        <f>VLOOKUP(H371,'scoring schema'!$D$4:$E$9,2,FALSE)</f>
        <v>0</v>
      </c>
      <c r="J371" s="3" t="s">
        <v>22</v>
      </c>
      <c r="K371" s="3" t="s">
        <v>22</v>
      </c>
      <c r="L371" s="3" t="s">
        <v>24</v>
      </c>
      <c r="M371" s="2">
        <f>VLOOKUP(L371,'scoring schema 2'!$E$18:$F$29,2,FALSE)</f>
        <v>0</v>
      </c>
      <c r="N371" s="3"/>
      <c r="O371" s="2">
        <f>VLOOKUP(N371,'scoring schema 2'!$E$8:$F$13,2, FALSE)</f>
        <v>2</v>
      </c>
      <c r="P371" s="3">
        <v>10</v>
      </c>
      <c r="Q371" s="3">
        <v>1.3</v>
      </c>
      <c r="R371" s="3">
        <v>4.4000000000000004</v>
      </c>
      <c r="S371" s="3">
        <v>5.7200000000000006</v>
      </c>
      <c r="T371" s="3">
        <v>1</v>
      </c>
      <c r="U371" s="3">
        <v>10</v>
      </c>
      <c r="V371" s="3">
        <v>7</v>
      </c>
      <c r="W371" s="3">
        <v>8.9</v>
      </c>
      <c r="X371" s="3">
        <v>62.300000000000004</v>
      </c>
      <c r="Y371" s="3">
        <v>4.7200000000000006</v>
      </c>
      <c r="Z371" s="3">
        <v>7.1</v>
      </c>
      <c r="AA371" s="3">
        <v>33.512</v>
      </c>
      <c r="AB371" s="3">
        <v>7669035</v>
      </c>
      <c r="AC371" s="3" t="s">
        <v>3929</v>
      </c>
      <c r="AD371" s="6">
        <v>40092</v>
      </c>
      <c r="AE371" s="3" t="s">
        <v>760</v>
      </c>
      <c r="AF371" s="3" t="s">
        <v>761</v>
      </c>
      <c r="AG371" s="3" t="s">
        <v>762</v>
      </c>
      <c r="AH371" s="3" t="s">
        <v>768</v>
      </c>
      <c r="AI371" s="3">
        <v>5.5</v>
      </c>
      <c r="AJ371" s="3">
        <v>0</v>
      </c>
      <c r="AK371" s="3">
        <v>0</v>
      </c>
      <c r="AL371" s="3">
        <v>0</v>
      </c>
      <c r="AM371" s="3">
        <v>66</v>
      </c>
      <c r="AN371" s="3">
        <v>0</v>
      </c>
      <c r="AO371" s="3" t="s">
        <v>762</v>
      </c>
      <c r="AP371" s="3" t="s">
        <v>763</v>
      </c>
      <c r="AQ371" s="3" t="s">
        <v>769</v>
      </c>
      <c r="AR371" s="3" t="s">
        <v>3930</v>
      </c>
      <c r="AS371" s="3">
        <v>7</v>
      </c>
      <c r="AT371" s="3">
        <v>614</v>
      </c>
      <c r="AU371" s="3">
        <v>621</v>
      </c>
      <c r="AV371" s="3" t="s">
        <v>765</v>
      </c>
      <c r="AW371" s="3" t="s">
        <v>3931</v>
      </c>
      <c r="AX371" s="3">
        <v>5.8</v>
      </c>
      <c r="AY371" s="3">
        <v>605.20000000000005</v>
      </c>
      <c r="AZ371" s="3">
        <v>611</v>
      </c>
      <c r="BA371" s="3" t="s">
        <v>765</v>
      </c>
      <c r="BB371" s="3">
        <v>3.7449999999999997E-2</v>
      </c>
      <c r="BC371" s="3">
        <v>1</v>
      </c>
      <c r="BD371" s="7">
        <v>29221</v>
      </c>
      <c r="BE371" s="18">
        <f t="shared" si="18"/>
        <v>38.216746520647952</v>
      </c>
      <c r="BF371" s="3" t="s">
        <v>767</v>
      </c>
      <c r="BG371" s="7">
        <v>44228</v>
      </c>
      <c r="BH371" s="3">
        <v>234.79675073871019</v>
      </c>
      <c r="BI371" t="str">
        <f>VLOOKUP($A371,'[1]SW_Pipes 1222_soil.shp'!$AE$2:$AR$1223,10,FALSE)</f>
        <v>113694</v>
      </c>
      <c r="BJ371" t="str">
        <f>VLOOKUP($A371,'[1]SW_Pipes 1222_soil.shp'!$AE$2:$AR$1223,11,FALSE)</f>
        <v>WkE</v>
      </c>
      <c r="BK371" t="str">
        <f>VLOOKUP($A371,'[1]SW_Pipes 1222_soil.shp'!$AE$2:$AR$1223,12,FALSE)</f>
        <v>Wilkes loam, 15 to 25 percent slopes</v>
      </c>
      <c r="BL371" t="str">
        <f>VLOOKUP($A371,'[1]SW_Pipes 1222_soil.shp'!$AE$2:$AR$1223,13,FALSE)</f>
        <v>D</v>
      </c>
      <c r="BM371">
        <f>VLOOKUP($A371,'[1]SW_Pipes 1222_soil.shp'!$AE$2:$AR$1223,14,FALSE)</f>
        <v>4</v>
      </c>
      <c r="BN371">
        <f>VLOOKUP(A371,[2]SW_Pipes1222_prec!$AE$2:$AO$1223, 11, FALSE)</f>
        <v>3.7690000000000001</v>
      </c>
    </row>
    <row r="372" spans="1:66" x14ac:dyDescent="0.25">
      <c r="A372" s="3">
        <v>81726</v>
      </c>
      <c r="B372" s="3">
        <v>19843</v>
      </c>
      <c r="C372" s="3" t="s">
        <v>367</v>
      </c>
      <c r="D372" s="3" t="s">
        <v>21</v>
      </c>
      <c r="E372" s="3" t="s">
        <v>29</v>
      </c>
      <c r="F372" s="6">
        <f>VLOOKUP(A372&amp;B372,'input_raw cmsws'!$C$2:$D$1602,2,FALSE)</f>
        <v>44103.666666666664</v>
      </c>
      <c r="G372" s="3">
        <v>7</v>
      </c>
      <c r="H372" s="3"/>
      <c r="I372" s="2">
        <v>0</v>
      </c>
      <c r="J372" s="3" t="s">
        <v>22</v>
      </c>
      <c r="K372" s="3" t="s">
        <v>22</v>
      </c>
      <c r="L372" s="3"/>
      <c r="M372" s="2">
        <f>VLOOKUP(L372,'scoring schema 2'!$E$18:$F$29,2,FALSE)</f>
        <v>0</v>
      </c>
      <c r="N372" s="3" t="s">
        <v>35</v>
      </c>
      <c r="O372" s="2">
        <f>VLOOKUP(N372,'scoring schema 2'!$E$8:$F$13,2, FALSE)</f>
        <v>2</v>
      </c>
      <c r="P372" s="3">
        <v>0</v>
      </c>
      <c r="Q372" s="3">
        <v>1.3</v>
      </c>
      <c r="R372" s="3">
        <v>1.4</v>
      </c>
      <c r="S372" s="3">
        <v>1.8199999999999998</v>
      </c>
      <c r="T372" s="3">
        <v>1</v>
      </c>
      <c r="U372" s="3">
        <v>10</v>
      </c>
      <c r="V372" s="3">
        <v>2.8</v>
      </c>
      <c r="W372" s="3">
        <v>4.7</v>
      </c>
      <c r="X372" s="3">
        <v>13.16</v>
      </c>
      <c r="Y372" s="3">
        <v>2.2000000000000002</v>
      </c>
      <c r="Z372" s="3">
        <v>3.38</v>
      </c>
      <c r="AA372" s="3">
        <v>7.4359999999999999</v>
      </c>
      <c r="AB372" s="3">
        <v>7579920</v>
      </c>
      <c r="AC372" s="3" t="s">
        <v>1930</v>
      </c>
      <c r="AD372" s="6">
        <v>40093</v>
      </c>
      <c r="AE372" s="3" t="s">
        <v>760</v>
      </c>
      <c r="AF372" s="3" t="s">
        <v>761</v>
      </c>
      <c r="AG372" s="3" t="s">
        <v>762</v>
      </c>
      <c r="AH372" s="3" t="s">
        <v>768</v>
      </c>
      <c r="AI372" s="3">
        <v>3.5</v>
      </c>
      <c r="AJ372" s="3">
        <v>0</v>
      </c>
      <c r="AK372" s="3">
        <v>0</v>
      </c>
      <c r="AL372" s="3">
        <v>0</v>
      </c>
      <c r="AM372" s="3">
        <v>42</v>
      </c>
      <c r="AN372" s="3">
        <v>0</v>
      </c>
      <c r="AO372" s="3" t="s">
        <v>762</v>
      </c>
      <c r="AP372" s="3" t="s">
        <v>778</v>
      </c>
      <c r="AQ372" s="3" t="s">
        <v>781</v>
      </c>
      <c r="AR372" s="3" t="s">
        <v>1931</v>
      </c>
      <c r="AS372" s="3">
        <v>7.2</v>
      </c>
      <c r="AT372" s="3">
        <v>662.8</v>
      </c>
      <c r="AU372" s="3">
        <v>670</v>
      </c>
      <c r="AV372" s="3" t="s">
        <v>765</v>
      </c>
      <c r="AW372" s="3" t="s">
        <v>1932</v>
      </c>
      <c r="AX372" s="3">
        <v>6.7</v>
      </c>
      <c r="AY372" s="3">
        <v>656.3</v>
      </c>
      <c r="AZ372" s="3">
        <v>663</v>
      </c>
      <c r="BA372" s="3" t="s">
        <v>765</v>
      </c>
      <c r="BB372" s="3">
        <v>2.8199999999999999E-2</v>
      </c>
      <c r="BC372" s="3">
        <v>1</v>
      </c>
      <c r="BD372" s="7">
        <v>27603</v>
      </c>
      <c r="BE372" s="18">
        <f t="shared" si="18"/>
        <v>45.176363221537756</v>
      </c>
      <c r="BF372" s="3" t="s">
        <v>767</v>
      </c>
      <c r="BG372" s="7">
        <v>43185</v>
      </c>
      <c r="BH372" s="3">
        <v>230.13354911609309</v>
      </c>
      <c r="BI372" t="str">
        <f>VLOOKUP($A372,'[1]SW_Pipes 1222_soil.shp'!$AE$2:$AR$1223,10,FALSE)</f>
        <v>113681</v>
      </c>
      <c r="BJ372" t="str">
        <f>VLOOKUP($A372,'[1]SW_Pipes 1222_soil.shp'!$AE$2:$AR$1223,11,FALSE)</f>
        <v>MkB</v>
      </c>
      <c r="BK372" t="str">
        <f>VLOOKUP($A372,'[1]SW_Pipes 1222_soil.shp'!$AE$2:$AR$1223,12,FALSE)</f>
        <v>Mecklenburg-Urban land complex, 2 to 8 percent slopes</v>
      </c>
      <c r="BL372" t="str">
        <f>VLOOKUP($A372,'[1]SW_Pipes 1222_soil.shp'!$AE$2:$AR$1223,13,FALSE)</f>
        <v>C</v>
      </c>
      <c r="BM372">
        <f>VLOOKUP($A372,'[1]SW_Pipes 1222_soil.shp'!$AE$2:$AR$1223,14,FALSE)</f>
        <v>2</v>
      </c>
      <c r="BN372">
        <f>VLOOKUP(A372,[2]SW_Pipes1222_prec!$AE$2:$AO$1223, 11, FALSE)</f>
        <v>3.7759999999999998</v>
      </c>
    </row>
    <row r="373" spans="1:66" x14ac:dyDescent="0.25">
      <c r="A373" s="3">
        <v>82001</v>
      </c>
      <c r="B373" s="3">
        <v>21761</v>
      </c>
      <c r="C373" s="3" t="s">
        <v>342</v>
      </c>
      <c r="D373" s="3" t="s">
        <v>21</v>
      </c>
      <c r="E373" s="3" t="s">
        <v>29</v>
      </c>
      <c r="F373" s="6">
        <f>VLOOKUP(A373&amp;B373,'input_raw cmsws'!$C$2:$D$1602,2,FALSE)</f>
        <v>44252.708333333336</v>
      </c>
      <c r="G373" s="3">
        <v>4</v>
      </c>
      <c r="H373" s="3"/>
      <c r="I373" s="2">
        <v>0</v>
      </c>
      <c r="J373" s="3" t="s">
        <v>22</v>
      </c>
      <c r="K373" s="3" t="s">
        <v>22</v>
      </c>
      <c r="L373" s="3"/>
      <c r="M373" s="2">
        <f>VLOOKUP(L373,'scoring schema 2'!$E$18:$F$29,2,FALSE)</f>
        <v>0</v>
      </c>
      <c r="N373" s="3" t="s">
        <v>35</v>
      </c>
      <c r="O373" s="2">
        <f>VLOOKUP(N373,'scoring schema 2'!$E$8:$F$13,2, FALSE)</f>
        <v>2</v>
      </c>
      <c r="P373" s="3">
        <v>0</v>
      </c>
      <c r="Q373" s="3">
        <v>1.3</v>
      </c>
      <c r="R373" s="3">
        <v>0.8</v>
      </c>
      <c r="S373" s="3">
        <v>1.04</v>
      </c>
      <c r="T373" s="3">
        <v>1</v>
      </c>
      <c r="U373" s="3">
        <v>0</v>
      </c>
      <c r="V373" s="3">
        <v>7.8000000000000007</v>
      </c>
      <c r="W373" s="3">
        <v>1.7000000000000002</v>
      </c>
      <c r="X373" s="3">
        <v>13.260000000000003</v>
      </c>
      <c r="Y373" s="3">
        <v>5.2000000000000011</v>
      </c>
      <c r="Z373" s="3">
        <v>1.34</v>
      </c>
      <c r="AA373" s="3">
        <v>6.9680000000000017</v>
      </c>
      <c r="AB373" s="3">
        <v>7595388</v>
      </c>
      <c r="AC373" s="3" t="s">
        <v>1830</v>
      </c>
      <c r="AD373" s="6">
        <v>40094</v>
      </c>
      <c r="AE373" s="3" t="s">
        <v>760</v>
      </c>
      <c r="AF373" s="3" t="s">
        <v>761</v>
      </c>
      <c r="AG373" s="3" t="s">
        <v>762</v>
      </c>
      <c r="AH373" s="3" t="s">
        <v>768</v>
      </c>
      <c r="AI373" s="3">
        <v>1.25</v>
      </c>
      <c r="AJ373" s="3">
        <v>0</v>
      </c>
      <c r="AK373" s="3">
        <v>0</v>
      </c>
      <c r="AL373" s="3">
        <v>0</v>
      </c>
      <c r="AM373" s="3">
        <v>15</v>
      </c>
      <c r="AN373" s="3">
        <v>0</v>
      </c>
      <c r="AO373" s="3" t="s">
        <v>762</v>
      </c>
      <c r="AP373" s="3" t="s">
        <v>763</v>
      </c>
      <c r="AQ373" s="3" t="s">
        <v>769</v>
      </c>
      <c r="AR373" s="3" t="s">
        <v>1831</v>
      </c>
      <c r="AS373" s="3">
        <v>4</v>
      </c>
      <c r="AT373" s="3">
        <v>652</v>
      </c>
      <c r="AU373" s="3">
        <v>656</v>
      </c>
      <c r="AV373" s="3" t="s">
        <v>765</v>
      </c>
      <c r="AW373" s="3" t="s">
        <v>1832</v>
      </c>
      <c r="AX373" s="3">
        <v>1.5</v>
      </c>
      <c r="AY373" s="3">
        <v>624.5</v>
      </c>
      <c r="AZ373" s="3">
        <v>626</v>
      </c>
      <c r="BA373" s="3" t="s">
        <v>765</v>
      </c>
      <c r="BB373" s="3">
        <v>0.12653500000000001</v>
      </c>
      <c r="BC373" s="3">
        <v>0</v>
      </c>
      <c r="BD373" s="7">
        <v>27210</v>
      </c>
      <c r="BE373" s="18">
        <f t="shared" si="18"/>
        <v>46.660392425279497</v>
      </c>
      <c r="BF373" s="3" t="s">
        <v>767</v>
      </c>
      <c r="BG373" s="7">
        <v>43185</v>
      </c>
      <c r="BH373" s="3">
        <v>217.33508616967711</v>
      </c>
      <c r="BI373" t="str">
        <f>VLOOKUP($A373,'[1]SW_Pipes 1222_soil.shp'!$AE$2:$AR$1223,10,FALSE)</f>
        <v>113659</v>
      </c>
      <c r="BJ373" t="str">
        <f>VLOOKUP($A373,'[1]SW_Pipes 1222_soil.shp'!$AE$2:$AR$1223,11,FALSE)</f>
        <v>CeD2</v>
      </c>
      <c r="BK373" t="str">
        <f>VLOOKUP($A373,'[1]SW_Pipes 1222_soil.shp'!$AE$2:$AR$1223,12,FALSE)</f>
        <v>Cecil sandy clay loam, 8 to 15 percent slopes, eroded</v>
      </c>
      <c r="BL373" t="str">
        <f>VLOOKUP($A373,'[1]SW_Pipes 1222_soil.shp'!$AE$2:$AR$1223,13,FALSE)</f>
        <v>B</v>
      </c>
      <c r="BM373">
        <f>VLOOKUP($A373,'[1]SW_Pipes 1222_soil.shp'!$AE$2:$AR$1223,14,FALSE)</f>
        <v>1</v>
      </c>
      <c r="BN373">
        <f>VLOOKUP(A373,[2]SW_Pipes1222_prec!$AE$2:$AO$1223, 11, FALSE)</f>
        <v>3.7690000000000001</v>
      </c>
    </row>
    <row r="374" spans="1:66" x14ac:dyDescent="0.25">
      <c r="A374" s="3">
        <v>82045</v>
      </c>
      <c r="B374" s="3">
        <v>22858</v>
      </c>
      <c r="C374" s="3" t="s">
        <v>479</v>
      </c>
      <c r="D374" s="3" t="s">
        <v>26</v>
      </c>
      <c r="E374" s="3" t="s">
        <v>29</v>
      </c>
      <c r="F374" s="6">
        <f>VLOOKUP(A374&amp;B374,'input_raw cmsws'!$C$2:$D$1602,2,FALSE)</f>
        <v>44337.666666666664</v>
      </c>
      <c r="G374" s="3">
        <v>5.5</v>
      </c>
      <c r="H374" s="3" t="s">
        <v>23</v>
      </c>
      <c r="I374" s="2">
        <f>VLOOKUP(H374,'scoring schema'!$D$4:$E$9,2,FALSE)</f>
        <v>0</v>
      </c>
      <c r="J374" s="3" t="s">
        <v>22</v>
      </c>
      <c r="K374" s="3" t="s">
        <v>22</v>
      </c>
      <c r="L374" s="3"/>
      <c r="M374" s="2">
        <f>VLOOKUP(L374,'scoring schema 2'!$E$18:$F$29,2,FALSE)</f>
        <v>0</v>
      </c>
      <c r="N374" s="3"/>
      <c r="O374" s="2">
        <f>VLOOKUP(N374,'scoring schema 2'!$E$8:$F$13,2, FALSE)</f>
        <v>2</v>
      </c>
      <c r="P374" s="3">
        <v>0</v>
      </c>
      <c r="Q374" s="3">
        <v>1.3</v>
      </c>
      <c r="R374" s="3">
        <v>1.4</v>
      </c>
      <c r="S374" s="3">
        <v>1.8199999999999998</v>
      </c>
      <c r="T374" s="3">
        <v>1</v>
      </c>
      <c r="U374" s="3">
        <v>0</v>
      </c>
      <c r="V374" s="3">
        <v>8.6</v>
      </c>
      <c r="W374" s="3">
        <v>2.3000000000000003</v>
      </c>
      <c r="X374" s="3">
        <v>19.78</v>
      </c>
      <c r="Y374" s="3">
        <v>5.68</v>
      </c>
      <c r="Z374" s="3">
        <v>1.94</v>
      </c>
      <c r="AA374" s="3">
        <v>11.0192</v>
      </c>
      <c r="AB374" s="3">
        <v>7562318</v>
      </c>
      <c r="AC374" s="3" t="s">
        <v>2447</v>
      </c>
      <c r="AD374" s="6">
        <v>40095</v>
      </c>
      <c r="AE374" s="3" t="s">
        <v>760</v>
      </c>
      <c r="AF374" s="3" t="s">
        <v>761</v>
      </c>
      <c r="AG374" s="3" t="s">
        <v>762</v>
      </c>
      <c r="AH374" s="3" t="s">
        <v>768</v>
      </c>
      <c r="AI374" s="3">
        <v>2.5</v>
      </c>
      <c r="AJ374" s="3">
        <v>0</v>
      </c>
      <c r="AK374" s="3">
        <v>0</v>
      </c>
      <c r="AL374" s="3">
        <v>0</v>
      </c>
      <c r="AM374" s="3">
        <v>30</v>
      </c>
      <c r="AN374" s="3">
        <v>0</v>
      </c>
      <c r="AO374" s="3" t="s">
        <v>762</v>
      </c>
      <c r="AP374" s="3" t="s">
        <v>763</v>
      </c>
      <c r="AQ374" s="3" t="s">
        <v>769</v>
      </c>
      <c r="AR374" s="3" t="s">
        <v>2448</v>
      </c>
      <c r="AS374" s="3">
        <v>4.5</v>
      </c>
      <c r="AT374" s="3">
        <v>708.5</v>
      </c>
      <c r="AU374" s="3">
        <v>713</v>
      </c>
      <c r="AV374" s="3" t="s">
        <v>765</v>
      </c>
      <c r="AW374" s="3" t="s">
        <v>2449</v>
      </c>
      <c r="AX374" s="3">
        <v>6.8</v>
      </c>
      <c r="AY374" s="3">
        <v>707.2</v>
      </c>
      <c r="AZ374" s="3">
        <v>714</v>
      </c>
      <c r="BA374" s="3" t="s">
        <v>765</v>
      </c>
      <c r="BB374" s="3">
        <v>3.8135519999999999E-2</v>
      </c>
      <c r="BC374" s="3">
        <v>0</v>
      </c>
      <c r="BD374" s="7">
        <v>37174</v>
      </c>
      <c r="BE374" s="18">
        <f t="shared" si="18"/>
        <v>19.613050422085323</v>
      </c>
      <c r="BF374" s="3" t="s">
        <v>767</v>
      </c>
      <c r="BG374" s="7">
        <v>44257</v>
      </c>
      <c r="BH374" s="3">
        <v>34.088952620517901</v>
      </c>
      <c r="BI374" t="str">
        <f>VLOOKUP($A374,'[1]SW_Pipes 1222_soil.shp'!$AE$2:$AR$1223,10,FALSE)</f>
        <v>113659</v>
      </c>
      <c r="BJ374" t="str">
        <f>VLOOKUP($A374,'[1]SW_Pipes 1222_soil.shp'!$AE$2:$AR$1223,11,FALSE)</f>
        <v>CeD2</v>
      </c>
      <c r="BK374" t="str">
        <f>VLOOKUP($A374,'[1]SW_Pipes 1222_soil.shp'!$AE$2:$AR$1223,12,FALSE)</f>
        <v>Cecil sandy clay loam, 8 to 15 percent slopes, eroded</v>
      </c>
      <c r="BL374" t="str">
        <f>VLOOKUP($A374,'[1]SW_Pipes 1222_soil.shp'!$AE$2:$AR$1223,13,FALSE)</f>
        <v>B</v>
      </c>
      <c r="BM374">
        <f>VLOOKUP($A374,'[1]SW_Pipes 1222_soil.shp'!$AE$2:$AR$1223,14,FALSE)</f>
        <v>1</v>
      </c>
      <c r="BN374">
        <f>VLOOKUP(A374,[2]SW_Pipes1222_prec!$AE$2:$AO$1223, 11, FALSE)</f>
        <v>3.75</v>
      </c>
    </row>
    <row r="375" spans="1:66" x14ac:dyDescent="0.25">
      <c r="A375" s="3">
        <v>82090</v>
      </c>
      <c r="B375" s="3">
        <v>11194</v>
      </c>
      <c r="C375" s="3" t="s">
        <v>351</v>
      </c>
      <c r="D375" s="3" t="s">
        <v>21</v>
      </c>
      <c r="E375" s="3" t="s">
        <v>29</v>
      </c>
      <c r="F375" s="6">
        <f>VLOOKUP(A375&amp;B375,'input_raw cmsws'!$C$2:$D$1602,2,FALSE)</f>
        <v>43943.666666666664</v>
      </c>
      <c r="G375" s="3">
        <v>15</v>
      </c>
      <c r="H375" s="3" t="s">
        <v>28</v>
      </c>
      <c r="I375" s="2">
        <f>VLOOKUP(H375,'scoring schema'!$D$4:$E$9,2,FALSE)</f>
        <v>5</v>
      </c>
      <c r="J375" s="3" t="s">
        <v>22</v>
      </c>
      <c r="K375" s="3" t="s">
        <v>22</v>
      </c>
      <c r="L375" s="3" t="s">
        <v>30</v>
      </c>
      <c r="M375" s="2">
        <f>VLOOKUP(L375,'scoring schema 2'!$E$18:$F$29,2,FALSE)</f>
        <v>6</v>
      </c>
      <c r="N375" s="3" t="s">
        <v>33</v>
      </c>
      <c r="O375" s="2">
        <f>VLOOKUP(N375,'scoring schema 2'!$E$8:$F$13,2, FALSE)</f>
        <v>0</v>
      </c>
      <c r="P375" s="3">
        <v>10</v>
      </c>
      <c r="Q375" s="3">
        <v>1.75</v>
      </c>
      <c r="R375" s="3">
        <v>7.1000000000000005</v>
      </c>
      <c r="S375" s="3">
        <v>12.425000000000001</v>
      </c>
      <c r="T375" s="3">
        <v>1</v>
      </c>
      <c r="U375" s="3">
        <v>0</v>
      </c>
      <c r="V375" s="3">
        <v>1.4000000000000001</v>
      </c>
      <c r="W375" s="3">
        <v>2.9000000000000004</v>
      </c>
      <c r="X375" s="3">
        <v>4.0600000000000005</v>
      </c>
      <c r="Y375" s="3">
        <v>1.54</v>
      </c>
      <c r="Z375" s="3">
        <v>4.58</v>
      </c>
      <c r="AA375" s="3">
        <v>7.0532000000000004</v>
      </c>
      <c r="AB375" s="3">
        <v>7552855</v>
      </c>
      <c r="AC375" s="3" t="s">
        <v>1858</v>
      </c>
      <c r="AD375" s="6">
        <v>40096</v>
      </c>
      <c r="AE375" s="3" t="s">
        <v>760</v>
      </c>
      <c r="AF375" s="3" t="s">
        <v>761</v>
      </c>
      <c r="AG375" s="3" t="s">
        <v>762</v>
      </c>
      <c r="AH375" s="3" t="s">
        <v>768</v>
      </c>
      <c r="AI375" s="3">
        <v>5</v>
      </c>
      <c r="AJ375" s="3">
        <v>0</v>
      </c>
      <c r="AK375" s="3">
        <v>0</v>
      </c>
      <c r="AL375" s="3">
        <v>0</v>
      </c>
      <c r="AM375" s="3">
        <v>60</v>
      </c>
      <c r="AN375" s="3">
        <v>0</v>
      </c>
      <c r="AO375" s="3" t="s">
        <v>762</v>
      </c>
      <c r="AP375" s="3" t="s">
        <v>763</v>
      </c>
      <c r="AQ375" s="3" t="s">
        <v>769</v>
      </c>
      <c r="AR375" s="3" t="s">
        <v>1859</v>
      </c>
      <c r="AS375" s="3">
        <v>5.5</v>
      </c>
      <c r="AT375" s="3">
        <v>692.5</v>
      </c>
      <c r="AU375" s="3">
        <v>698</v>
      </c>
      <c r="AV375" s="3" t="s">
        <v>765</v>
      </c>
      <c r="AW375" s="3" t="s">
        <v>1860</v>
      </c>
      <c r="AX375" s="3">
        <v>5</v>
      </c>
      <c r="AY375" s="3">
        <v>688</v>
      </c>
      <c r="AZ375" s="3">
        <v>693</v>
      </c>
      <c r="BA375" s="3" t="s">
        <v>765</v>
      </c>
      <c r="BB375" s="3">
        <v>5.3246189999999999E-2</v>
      </c>
      <c r="BC375" s="3">
        <v>0</v>
      </c>
      <c r="BD375" s="7">
        <v>37174</v>
      </c>
      <c r="BE375" s="18">
        <f t="shared" si="18"/>
        <v>18.534337211955275</v>
      </c>
      <c r="BF375" s="3" t="s">
        <v>767</v>
      </c>
      <c r="BG375" s="7">
        <v>44257</v>
      </c>
      <c r="BH375" s="3">
        <v>84.513083002231582</v>
      </c>
      <c r="BI375" t="str">
        <f>VLOOKUP($A375,'[1]SW_Pipes 1222_soil.shp'!$AE$2:$AR$1223,10,FALSE)</f>
        <v>113659</v>
      </c>
      <c r="BJ375" t="str">
        <f>VLOOKUP($A375,'[1]SW_Pipes 1222_soil.shp'!$AE$2:$AR$1223,11,FALSE)</f>
        <v>CeD2</v>
      </c>
      <c r="BK375" t="str">
        <f>VLOOKUP($A375,'[1]SW_Pipes 1222_soil.shp'!$AE$2:$AR$1223,12,FALSE)</f>
        <v>Cecil sandy clay loam, 8 to 15 percent slopes, eroded</v>
      </c>
      <c r="BL375" t="str">
        <f>VLOOKUP($A375,'[1]SW_Pipes 1222_soil.shp'!$AE$2:$AR$1223,13,FALSE)</f>
        <v>B</v>
      </c>
      <c r="BM375">
        <f>VLOOKUP($A375,'[1]SW_Pipes 1222_soil.shp'!$AE$2:$AR$1223,14,FALSE)</f>
        <v>1</v>
      </c>
      <c r="BN375">
        <f>VLOOKUP(A375,[2]SW_Pipes1222_prec!$AE$2:$AO$1223, 11, FALSE)</f>
        <v>3.75</v>
      </c>
    </row>
    <row r="376" spans="1:66" x14ac:dyDescent="0.25">
      <c r="A376" s="3">
        <v>82538</v>
      </c>
      <c r="B376" s="3">
        <v>23905</v>
      </c>
      <c r="C376" s="3" t="s">
        <v>365</v>
      </c>
      <c r="D376" s="3" t="s">
        <v>26</v>
      </c>
      <c r="E376" s="3" t="s">
        <v>29</v>
      </c>
      <c r="F376" s="6">
        <f>VLOOKUP(A376&amp;B376,'input_raw cmsws'!$C$2:$D$1602,2,FALSE)</f>
        <v>44435.666666666664</v>
      </c>
      <c r="G376" s="3">
        <v>7.5</v>
      </c>
      <c r="H376" s="3" t="s">
        <v>23</v>
      </c>
      <c r="I376" s="2">
        <f>VLOOKUP(H376,'scoring schema'!$D$4:$E$9,2,FALSE)</f>
        <v>0</v>
      </c>
      <c r="J376" s="3" t="s">
        <v>22</v>
      </c>
      <c r="K376" s="3" t="s">
        <v>22</v>
      </c>
      <c r="L376" s="3"/>
      <c r="M376" s="2">
        <f>VLOOKUP(L376,'scoring schema 2'!$E$18:$F$29,2,FALSE)</f>
        <v>0</v>
      </c>
      <c r="N376" s="3"/>
      <c r="O376" s="2">
        <f>VLOOKUP(N376,'scoring schema 2'!$E$8:$F$13,2, FALSE)</f>
        <v>2</v>
      </c>
      <c r="P376" s="3">
        <v>0</v>
      </c>
      <c r="Q376" s="3">
        <v>1.3</v>
      </c>
      <c r="R376" s="3">
        <v>1.4</v>
      </c>
      <c r="S376" s="3">
        <v>1.8199999999999998</v>
      </c>
      <c r="T376" s="3">
        <v>1</v>
      </c>
      <c r="U376" s="3">
        <v>0</v>
      </c>
      <c r="V376" s="3">
        <v>5.4</v>
      </c>
      <c r="W376" s="3">
        <v>2.3000000000000003</v>
      </c>
      <c r="X376" s="3">
        <v>12.420000000000002</v>
      </c>
      <c r="Y376" s="3">
        <v>3.7600000000000002</v>
      </c>
      <c r="Z376" s="3">
        <v>1.94</v>
      </c>
      <c r="AA376" s="3">
        <v>7.2944000000000004</v>
      </c>
      <c r="AB376" s="3">
        <v>7575027</v>
      </c>
      <c r="AC376" s="3" t="s">
        <v>1914</v>
      </c>
      <c r="AD376" s="6">
        <v>40097</v>
      </c>
      <c r="AE376" s="3" t="s">
        <v>760</v>
      </c>
      <c r="AF376" s="3" t="s">
        <v>761</v>
      </c>
      <c r="AG376" s="3" t="s">
        <v>762</v>
      </c>
      <c r="AH376" s="3" t="s">
        <v>768</v>
      </c>
      <c r="AI376" s="3">
        <v>1.25</v>
      </c>
      <c r="AJ376" s="3">
        <v>0</v>
      </c>
      <c r="AK376" s="3">
        <v>0</v>
      </c>
      <c r="AL376" s="3">
        <v>0</v>
      </c>
      <c r="AM376" s="3">
        <v>15</v>
      </c>
      <c r="AN376" s="3">
        <v>0</v>
      </c>
      <c r="AO376" s="3" t="s">
        <v>762</v>
      </c>
      <c r="AP376" s="3" t="s">
        <v>763</v>
      </c>
      <c r="AQ376" s="3" t="s">
        <v>769</v>
      </c>
      <c r="AR376" s="3" t="s">
        <v>1915</v>
      </c>
      <c r="AS376" s="3">
        <v>5.4</v>
      </c>
      <c r="AT376" s="3">
        <v>605.6</v>
      </c>
      <c r="AU376" s="3">
        <v>611</v>
      </c>
      <c r="AV376" s="3" t="s">
        <v>765</v>
      </c>
      <c r="AW376" s="3" t="s">
        <v>1916</v>
      </c>
      <c r="AX376" s="3">
        <v>1.4</v>
      </c>
      <c r="AY376" s="3">
        <v>602.6</v>
      </c>
      <c r="AZ376" s="3">
        <v>604</v>
      </c>
      <c r="BA376" s="3" t="s">
        <v>765</v>
      </c>
      <c r="BB376" s="3">
        <v>9.9776439999999994E-2</v>
      </c>
      <c r="BC376" s="3">
        <v>0</v>
      </c>
      <c r="BD376" s="7">
        <v>27210</v>
      </c>
      <c r="BE376" s="18">
        <f t="shared" si="18"/>
        <v>47.161305042208525</v>
      </c>
      <c r="BF376" s="3" t="s">
        <v>767</v>
      </c>
      <c r="BG376" s="7">
        <v>44243</v>
      </c>
      <c r="BH376" s="3">
        <v>30.067224310532431</v>
      </c>
      <c r="BI376" t="str">
        <f>VLOOKUP($A376,'[1]SW_Pipes 1222_soil.shp'!$AE$2:$AR$1223,10,FALSE)</f>
        <v>113660</v>
      </c>
      <c r="BJ376" t="str">
        <f>VLOOKUP($A376,'[1]SW_Pipes 1222_soil.shp'!$AE$2:$AR$1223,11,FALSE)</f>
        <v>CuB</v>
      </c>
      <c r="BK376" t="str">
        <f>VLOOKUP($A376,'[1]SW_Pipes 1222_soil.shp'!$AE$2:$AR$1223,12,FALSE)</f>
        <v>Cecil-Urban land complex, 2 to 8 percent slopes</v>
      </c>
      <c r="BL376" t="str">
        <f>VLOOKUP($A376,'[1]SW_Pipes 1222_soil.shp'!$AE$2:$AR$1223,13,FALSE)</f>
        <v>B</v>
      </c>
      <c r="BM376">
        <f>VLOOKUP($A376,'[1]SW_Pipes 1222_soil.shp'!$AE$2:$AR$1223,14,FALSE)</f>
        <v>1</v>
      </c>
      <c r="BN376">
        <f>VLOOKUP(A376,[2]SW_Pipes1222_prec!$AE$2:$AO$1223, 11, FALSE)</f>
        <v>3.7679999999999998</v>
      </c>
    </row>
    <row r="377" spans="1:66" x14ac:dyDescent="0.25">
      <c r="A377" s="2">
        <v>82561</v>
      </c>
      <c r="B377" s="2">
        <v>22011</v>
      </c>
      <c r="C377" s="2" t="s">
        <v>299</v>
      </c>
      <c r="D377" s="2" t="s">
        <v>26</v>
      </c>
      <c r="E377" s="2" t="s">
        <v>29</v>
      </c>
      <c r="F377" s="6">
        <f>VLOOKUP(A377&amp;B377,'input_raw cmsws'!$C$2:$D$1602,2,FALSE)</f>
        <v>44285.708333333336</v>
      </c>
      <c r="G377" s="2">
        <v>1.5</v>
      </c>
      <c r="H377" s="2" t="s">
        <v>28</v>
      </c>
      <c r="I377" s="2">
        <f>VLOOKUP(H377,'scoring schema'!$D$4:$E$9,2,FALSE)</f>
        <v>5</v>
      </c>
      <c r="J377" s="2" t="s">
        <v>22</v>
      </c>
      <c r="K377" s="2" t="s">
        <v>22</v>
      </c>
      <c r="L377" s="2"/>
      <c r="M377" s="2">
        <f>VLOOKUP(L377,'scoring schema 2'!$E$18:$F$29,2,FALSE)</f>
        <v>0</v>
      </c>
      <c r="N377" s="2"/>
      <c r="O377" s="2">
        <f>VLOOKUP(N377,'scoring schema 2'!$E$8:$F$13,2, FALSE)</f>
        <v>2</v>
      </c>
      <c r="P377" s="2">
        <v>5</v>
      </c>
      <c r="Q377" s="2">
        <v>3.05</v>
      </c>
      <c r="R377" s="2">
        <v>1.55</v>
      </c>
      <c r="S377" s="2">
        <v>4.7275</v>
      </c>
      <c r="T377" s="2">
        <v>1</v>
      </c>
      <c r="U377" s="2">
        <v>5</v>
      </c>
      <c r="V377" s="2">
        <v>3.0000000000000004</v>
      </c>
      <c r="W377" s="2">
        <v>2.4500000000000002</v>
      </c>
      <c r="X377" s="2">
        <v>7.3500000000000014</v>
      </c>
      <c r="Y377" s="2">
        <v>3.0200000000000005</v>
      </c>
      <c r="Z377" s="2">
        <v>2.09</v>
      </c>
      <c r="AA377" s="2">
        <v>6.3118000000000007</v>
      </c>
      <c r="AB377" s="2">
        <v>7712977</v>
      </c>
      <c r="AC377" s="2" t="s">
        <v>1675</v>
      </c>
      <c r="AD377" s="6">
        <v>40098</v>
      </c>
      <c r="AE377" s="2" t="s">
        <v>760</v>
      </c>
      <c r="AF377" s="2" t="s">
        <v>761</v>
      </c>
      <c r="AG377" s="2" t="s">
        <v>762</v>
      </c>
      <c r="AH377" s="2" t="s">
        <v>768</v>
      </c>
      <c r="AI377" s="2">
        <v>1.25</v>
      </c>
      <c r="AJ377" s="2">
        <v>0</v>
      </c>
      <c r="AK377" s="2">
        <v>0</v>
      </c>
      <c r="AL377" s="2">
        <v>0</v>
      </c>
      <c r="AM377" s="2">
        <v>15</v>
      </c>
      <c r="AN377" s="2">
        <v>0</v>
      </c>
      <c r="AO377" s="2" t="s">
        <v>762</v>
      </c>
      <c r="AP377" s="2" t="s">
        <v>763</v>
      </c>
      <c r="AQ377" s="2" t="s">
        <v>769</v>
      </c>
      <c r="AR377" s="2" t="s">
        <v>1676</v>
      </c>
      <c r="AS377" s="2">
        <v>4.2</v>
      </c>
      <c r="AT377" s="2">
        <v>617.79999999999995</v>
      </c>
      <c r="AU377" s="2">
        <v>622</v>
      </c>
      <c r="AV377" s="2" t="s">
        <v>765</v>
      </c>
      <c r="AW377" s="2" t="s">
        <v>1677</v>
      </c>
      <c r="AX377" s="2">
        <v>4.3</v>
      </c>
      <c r="AY377" s="2">
        <v>617.70000000000005</v>
      </c>
      <c r="AZ377" s="2">
        <v>622</v>
      </c>
      <c r="BA377" s="2" t="s">
        <v>765</v>
      </c>
      <c r="BB377" s="2">
        <v>4.4898500000000001E-3</v>
      </c>
      <c r="BC377" s="2">
        <v>0</v>
      </c>
      <c r="BD377" s="6">
        <v>38112</v>
      </c>
      <c r="BE377" s="18">
        <f t="shared" si="18"/>
        <v>16.902692219940686</v>
      </c>
      <c r="BF377" s="2" t="s">
        <v>767</v>
      </c>
      <c r="BG377" s="6">
        <v>44243</v>
      </c>
      <c r="BH377" s="2">
        <v>22.272405937681789</v>
      </c>
      <c r="BI377" t="str">
        <f>VLOOKUP($A377,'[1]SW_Pipes 1222_soil.shp'!$AE$2:$AR$1223,10,FALSE)</f>
        <v>113659</v>
      </c>
      <c r="BJ377" t="str">
        <f>VLOOKUP($A377,'[1]SW_Pipes 1222_soil.shp'!$AE$2:$AR$1223,11,FALSE)</f>
        <v>CeD2</v>
      </c>
      <c r="BK377" t="str">
        <f>VLOOKUP($A377,'[1]SW_Pipes 1222_soil.shp'!$AE$2:$AR$1223,12,FALSE)</f>
        <v>Cecil sandy clay loam, 8 to 15 percent slopes, eroded</v>
      </c>
      <c r="BL377" t="str">
        <f>VLOOKUP($A377,'[1]SW_Pipes 1222_soil.shp'!$AE$2:$AR$1223,13,FALSE)</f>
        <v>B</v>
      </c>
      <c r="BM377">
        <f>VLOOKUP($A377,'[1]SW_Pipes 1222_soil.shp'!$AE$2:$AR$1223,14,FALSE)</f>
        <v>1</v>
      </c>
      <c r="BN377">
        <f>VLOOKUP(A377,[2]SW_Pipes1222_prec!$AE$2:$AO$1223, 11, FALSE)</f>
        <v>3.7690000000000001</v>
      </c>
    </row>
    <row r="378" spans="1:66" x14ac:dyDescent="0.25">
      <c r="A378" s="2">
        <v>82669</v>
      </c>
      <c r="B378" s="2">
        <v>11738</v>
      </c>
      <c r="C378" s="2" t="s">
        <v>95</v>
      </c>
      <c r="D378" s="2" t="s">
        <v>21</v>
      </c>
      <c r="E378" s="2" t="s">
        <v>29</v>
      </c>
      <c r="F378" s="6">
        <f>VLOOKUP(A378&amp;B378,'input_raw cmsws'!$C$2:$D$1602,2,FALSE)</f>
        <v>43759.666666666664</v>
      </c>
      <c r="G378" s="2">
        <v>6</v>
      </c>
      <c r="H378" s="2" t="s">
        <v>23</v>
      </c>
      <c r="I378" s="2">
        <f>VLOOKUP(H378,'scoring schema'!$D$4:$E$9,2,FALSE)</f>
        <v>0</v>
      </c>
      <c r="J378" s="2" t="s">
        <v>22</v>
      </c>
      <c r="K378" s="2" t="s">
        <v>22</v>
      </c>
      <c r="L378" s="2"/>
      <c r="M378" s="2">
        <f>VLOOKUP(L378,'scoring schema 2'!$E$18:$F$29,2,FALSE)</f>
        <v>0</v>
      </c>
      <c r="N378" s="2"/>
      <c r="O378" s="2">
        <f>VLOOKUP(N378,'scoring schema 2'!$E$8:$F$13,2, FALSE)</f>
        <v>2</v>
      </c>
      <c r="P378" s="2">
        <v>0</v>
      </c>
      <c r="Q378" s="2">
        <v>1.3</v>
      </c>
      <c r="R378" s="2">
        <v>1.4</v>
      </c>
      <c r="S378" s="2">
        <v>1.8199999999999998</v>
      </c>
      <c r="T378" s="2">
        <v>1</v>
      </c>
      <c r="U378" s="2">
        <v>0</v>
      </c>
      <c r="V378" s="2">
        <v>7.8000000000000007</v>
      </c>
      <c r="W378" s="2">
        <v>4.0999999999999996</v>
      </c>
      <c r="X378" s="2">
        <v>31.98</v>
      </c>
      <c r="Y378" s="2">
        <v>5.2000000000000011</v>
      </c>
      <c r="Z378" s="2">
        <v>3.0199999999999996</v>
      </c>
      <c r="AA378" s="2">
        <v>15.704000000000001</v>
      </c>
      <c r="AB378" s="2">
        <v>7673293</v>
      </c>
      <c r="AC378" s="2" t="s">
        <v>2984</v>
      </c>
      <c r="AD378" s="6">
        <v>40099</v>
      </c>
      <c r="AE378" s="2" t="s">
        <v>760</v>
      </c>
      <c r="AF378" s="2" t="s">
        <v>761</v>
      </c>
      <c r="AG378" s="2" t="s">
        <v>762</v>
      </c>
      <c r="AH378" s="2" t="s">
        <v>768</v>
      </c>
      <c r="AI378" s="2">
        <v>2.5</v>
      </c>
      <c r="AJ378" s="2">
        <v>0</v>
      </c>
      <c r="AK378" s="2">
        <v>0</v>
      </c>
      <c r="AL378" s="2">
        <v>0</v>
      </c>
      <c r="AM378" s="2">
        <v>30</v>
      </c>
      <c r="AN378" s="2">
        <v>0</v>
      </c>
      <c r="AO378" s="2" t="s">
        <v>762</v>
      </c>
      <c r="AP378" s="2" t="s">
        <v>763</v>
      </c>
      <c r="AQ378" s="2" t="s">
        <v>769</v>
      </c>
      <c r="AR378" s="2" t="s">
        <v>2985</v>
      </c>
      <c r="AS378" s="2">
        <v>7</v>
      </c>
      <c r="AT378" s="2">
        <v>668</v>
      </c>
      <c r="AU378" s="2">
        <v>675</v>
      </c>
      <c r="AV378" s="2" t="s">
        <v>765</v>
      </c>
      <c r="AW378" s="2" t="s">
        <v>2986</v>
      </c>
      <c r="AX378" s="2">
        <v>4</v>
      </c>
      <c r="AY378" s="2">
        <v>664</v>
      </c>
      <c r="AZ378" s="2">
        <v>668</v>
      </c>
      <c r="BA378" s="2" t="s">
        <v>765</v>
      </c>
      <c r="BB378" s="2">
        <v>3.2155959999999997E-2</v>
      </c>
      <c r="BC378" s="2">
        <v>0</v>
      </c>
      <c r="BD378" s="6">
        <v>28331</v>
      </c>
      <c r="BE378" s="18">
        <f t="shared" si="18"/>
        <v>42.241387177732143</v>
      </c>
      <c r="BF378" s="2" t="s">
        <v>767</v>
      </c>
      <c r="BG378" s="6">
        <v>44243</v>
      </c>
      <c r="BH378" s="2">
        <v>124.39350787510089</v>
      </c>
      <c r="BI378" t="str">
        <f>VLOOKUP($A378,'[1]SW_Pipes 1222_soil.shp'!$AE$2:$AR$1223,10,FALSE)</f>
        <v>113658</v>
      </c>
      <c r="BJ378" t="str">
        <f>VLOOKUP($A378,'[1]SW_Pipes 1222_soil.shp'!$AE$2:$AR$1223,11,FALSE)</f>
        <v>CeB2</v>
      </c>
      <c r="BK378" t="str">
        <f>VLOOKUP($A378,'[1]SW_Pipes 1222_soil.shp'!$AE$2:$AR$1223,12,FALSE)</f>
        <v>Cecil sandy clay loam, 2 to 8 percent slopes, eroded</v>
      </c>
      <c r="BL378" t="str">
        <f>VLOOKUP($A378,'[1]SW_Pipes 1222_soil.shp'!$AE$2:$AR$1223,13,FALSE)</f>
        <v>B</v>
      </c>
      <c r="BM378">
        <f>VLOOKUP($A378,'[1]SW_Pipes 1222_soil.shp'!$AE$2:$AR$1223,14,FALSE)</f>
        <v>1</v>
      </c>
      <c r="BN378">
        <f>VLOOKUP(A378,[2]SW_Pipes1222_prec!$AE$2:$AO$1223, 11, FALSE)</f>
        <v>3.7589999999999999</v>
      </c>
    </row>
    <row r="379" spans="1:66" x14ac:dyDescent="0.25">
      <c r="A379" s="2">
        <v>82975</v>
      </c>
      <c r="B379" s="2">
        <v>17375</v>
      </c>
      <c r="C379" s="2" t="s">
        <v>695</v>
      </c>
      <c r="D379" s="2" t="s">
        <v>21</v>
      </c>
      <c r="E379" s="2" t="s">
        <v>29</v>
      </c>
      <c r="F379" s="6">
        <f>VLOOKUP(A379&amp;B379,'input_raw cmsws'!$C$2:$D$1602,2,FALSE)</f>
        <v>43952.666666666664</v>
      </c>
      <c r="G379" s="2">
        <v>3.75</v>
      </c>
      <c r="H379" s="2" t="s">
        <v>28</v>
      </c>
      <c r="I379" s="2">
        <f>VLOOKUP(H379,'scoring schema'!$D$4:$E$9,2,FALSE)</f>
        <v>5</v>
      </c>
      <c r="J379" s="2" t="s">
        <v>22</v>
      </c>
      <c r="K379" s="2" t="s">
        <v>22</v>
      </c>
      <c r="L379" s="2" t="s">
        <v>44</v>
      </c>
      <c r="M379" s="2">
        <f>VLOOKUP(L379,'scoring schema 2'!$E$18:$F$29,2,FALSE)</f>
        <v>4</v>
      </c>
      <c r="N379" s="2" t="s">
        <v>40</v>
      </c>
      <c r="O379" s="2">
        <f>VLOOKUP(N379,'scoring schema 2'!$E$8:$F$13,2, FALSE)</f>
        <v>8</v>
      </c>
      <c r="P379" s="2">
        <v>0</v>
      </c>
      <c r="Q379" s="2">
        <v>6.95</v>
      </c>
      <c r="R379" s="2">
        <v>2.6</v>
      </c>
      <c r="S379" s="2">
        <v>18.07</v>
      </c>
      <c r="T379" s="2">
        <v>3</v>
      </c>
      <c r="U379" s="2">
        <v>0</v>
      </c>
      <c r="V379" s="2">
        <v>10</v>
      </c>
      <c r="W379" s="2">
        <v>3.5000000000000004</v>
      </c>
      <c r="X379" s="2">
        <v>35.000000000000007</v>
      </c>
      <c r="Y379" s="2">
        <v>8.7800000000000011</v>
      </c>
      <c r="Z379" s="2">
        <v>3.14</v>
      </c>
      <c r="AA379" s="2">
        <v>27.569200000000006</v>
      </c>
      <c r="AB379" s="2">
        <v>7701060</v>
      </c>
      <c r="AC379" s="2" t="s">
        <v>3737</v>
      </c>
      <c r="AD379" s="6">
        <v>40100</v>
      </c>
      <c r="AE379" s="2" t="s">
        <v>760</v>
      </c>
      <c r="AF379" s="2" t="s">
        <v>762</v>
      </c>
      <c r="AG379" s="2" t="s">
        <v>762</v>
      </c>
      <c r="AH379" s="2" t="s">
        <v>885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 t="s">
        <v>762</v>
      </c>
      <c r="AP379" s="2" t="s">
        <v>762</v>
      </c>
      <c r="AQ379" s="2" t="s">
        <v>800</v>
      </c>
      <c r="AR379" s="2" t="s">
        <v>3738</v>
      </c>
      <c r="AS379" s="2">
        <v>0</v>
      </c>
      <c r="AT379" s="2">
        <v>0</v>
      </c>
      <c r="AU379" s="2">
        <v>0</v>
      </c>
      <c r="AV379" s="2" t="s">
        <v>765</v>
      </c>
      <c r="AW379" s="2" t="s">
        <v>3739</v>
      </c>
      <c r="AX379" s="2">
        <v>0</v>
      </c>
      <c r="AY379" s="2">
        <v>0</v>
      </c>
      <c r="AZ379" s="2">
        <v>0</v>
      </c>
      <c r="BA379" s="2" t="s">
        <v>765</v>
      </c>
      <c r="BB379" s="2">
        <v>0</v>
      </c>
      <c r="BC379" s="2">
        <v>0</v>
      </c>
      <c r="BD379" s="6">
        <v>34335</v>
      </c>
      <c r="BE379" s="18">
        <f t="shared" si="18"/>
        <v>26.331736253707501</v>
      </c>
      <c r="BF379" s="2" t="s">
        <v>767</v>
      </c>
      <c r="BG379" s="6">
        <v>43185</v>
      </c>
      <c r="BH379" s="2">
        <v>24.392430113586201</v>
      </c>
      <c r="BI379" t="str">
        <f>VLOOKUP($A379,'[1]SW_Pipes 1222_soil.shp'!$AE$2:$AR$1223,10,FALSE)</f>
        <v>113677</v>
      </c>
      <c r="BJ379" t="str">
        <f>VLOOKUP($A379,'[1]SW_Pipes 1222_soil.shp'!$AE$2:$AR$1223,11,FALSE)</f>
        <v>MO</v>
      </c>
      <c r="BK379" t="str">
        <f>VLOOKUP($A379,'[1]SW_Pipes 1222_soil.shp'!$AE$2:$AR$1223,12,FALSE)</f>
        <v>Monacan loam</v>
      </c>
      <c r="BL379" t="str">
        <f>VLOOKUP($A379,'[1]SW_Pipes 1222_soil.shp'!$AE$2:$AR$1223,13,FALSE)</f>
        <v>C</v>
      </c>
      <c r="BM379">
        <f>VLOOKUP($A379,'[1]SW_Pipes 1222_soil.shp'!$AE$2:$AR$1223,14,FALSE)</f>
        <v>2</v>
      </c>
      <c r="BN379">
        <f>VLOOKUP(A379,[2]SW_Pipes1222_prec!$AE$2:$AO$1223, 11, FALSE)</f>
        <v>3.8679999999999999</v>
      </c>
    </row>
    <row r="380" spans="1:66" x14ac:dyDescent="0.25">
      <c r="A380" s="3">
        <v>83180</v>
      </c>
      <c r="B380" s="3">
        <v>13029</v>
      </c>
      <c r="C380" s="3" t="s">
        <v>136</v>
      </c>
      <c r="D380" s="3" t="s">
        <v>26</v>
      </c>
      <c r="E380" s="3" t="s">
        <v>29</v>
      </c>
      <c r="F380" s="6">
        <f>VLOOKUP(A380&amp;B380,'input_raw cmsws'!$C$2:$D$1602,2,FALSE)</f>
        <v>43886.666666666664</v>
      </c>
      <c r="G380" s="3">
        <v>2.5</v>
      </c>
      <c r="H380" s="3" t="s">
        <v>32</v>
      </c>
      <c r="I380" s="2">
        <f>VLOOKUP(H380,'scoring schema'!$D$4:$E$9,2,FALSE)</f>
        <v>10</v>
      </c>
      <c r="J380" s="3" t="s">
        <v>22</v>
      </c>
      <c r="K380" s="3" t="s">
        <v>22</v>
      </c>
      <c r="L380" s="3"/>
      <c r="M380" s="2">
        <f>VLOOKUP(L380,'scoring schema 2'!$E$18:$F$29,2,FALSE)</f>
        <v>0</v>
      </c>
      <c r="N380" s="3"/>
      <c r="O380" s="2">
        <f>VLOOKUP(N380,'scoring schema 2'!$E$8:$F$13,2, FALSE)</f>
        <v>2</v>
      </c>
      <c r="P380" s="3">
        <v>0</v>
      </c>
      <c r="Q380" s="3">
        <v>4.8</v>
      </c>
      <c r="R380" s="3">
        <v>0.8</v>
      </c>
      <c r="S380" s="3">
        <v>3.84</v>
      </c>
      <c r="T380" s="3">
        <v>1</v>
      </c>
      <c r="U380" s="3">
        <v>0</v>
      </c>
      <c r="V380" s="3">
        <v>2.8</v>
      </c>
      <c r="W380" s="3">
        <v>0.8</v>
      </c>
      <c r="X380" s="3">
        <v>2.2399999999999998</v>
      </c>
      <c r="Y380" s="3">
        <v>3.5999999999999996</v>
      </c>
      <c r="Z380" s="3">
        <v>0.8</v>
      </c>
      <c r="AA380" s="3">
        <v>2.88</v>
      </c>
      <c r="AB380" s="3">
        <v>7556062</v>
      </c>
      <c r="AC380" s="3" t="s">
        <v>1058</v>
      </c>
      <c r="AD380" s="6">
        <v>40101</v>
      </c>
      <c r="AE380" s="3" t="s">
        <v>760</v>
      </c>
      <c r="AF380" s="3" t="s">
        <v>761</v>
      </c>
      <c r="AG380" s="3" t="s">
        <v>762</v>
      </c>
      <c r="AH380" s="3" t="s">
        <v>768</v>
      </c>
      <c r="AI380" s="3">
        <v>1.5</v>
      </c>
      <c r="AJ380" s="3">
        <v>0</v>
      </c>
      <c r="AK380" s="3">
        <v>0</v>
      </c>
      <c r="AL380" s="3">
        <v>0</v>
      </c>
      <c r="AM380" s="3">
        <v>18</v>
      </c>
      <c r="AN380" s="3">
        <v>0</v>
      </c>
      <c r="AO380" s="3" t="s">
        <v>762</v>
      </c>
      <c r="AP380" s="3" t="s">
        <v>763</v>
      </c>
      <c r="AQ380" s="3" t="s">
        <v>769</v>
      </c>
      <c r="AR380" s="3" t="s">
        <v>1059</v>
      </c>
      <c r="AS380" s="3">
        <v>4.4000000000000004</v>
      </c>
      <c r="AT380" s="3">
        <v>725</v>
      </c>
      <c r="AU380" s="3">
        <v>729.4</v>
      </c>
      <c r="AV380" s="3" t="s">
        <v>765</v>
      </c>
      <c r="AW380" s="3" t="s">
        <v>1060</v>
      </c>
      <c r="AX380" s="3">
        <v>4.0999999999999996</v>
      </c>
      <c r="AY380" s="3">
        <v>724.7</v>
      </c>
      <c r="AZ380" s="3">
        <v>728.8</v>
      </c>
      <c r="BA380" s="3" t="s">
        <v>765</v>
      </c>
      <c r="BB380" s="3">
        <v>7.48258E-3</v>
      </c>
      <c r="BC380" s="3">
        <v>0</v>
      </c>
      <c r="BD380" s="7">
        <v>38126</v>
      </c>
      <c r="BE380" s="18">
        <f t="shared" si="18"/>
        <v>15.771845767738984</v>
      </c>
      <c r="BF380" s="3" t="s">
        <v>767</v>
      </c>
      <c r="BG380" s="7">
        <v>43185</v>
      </c>
      <c r="BH380" s="3">
        <v>40.093390346992472</v>
      </c>
      <c r="BI380" t="str">
        <f>VLOOKUP($A380,'[1]SW_Pipes 1222_soil.shp'!$AE$2:$AR$1223,10,FALSE)</f>
        <v>113659</v>
      </c>
      <c r="BJ380" t="str">
        <f>VLOOKUP($A380,'[1]SW_Pipes 1222_soil.shp'!$AE$2:$AR$1223,11,FALSE)</f>
        <v>CeD2</v>
      </c>
      <c r="BK380" t="str">
        <f>VLOOKUP($A380,'[1]SW_Pipes 1222_soil.shp'!$AE$2:$AR$1223,12,FALSE)</f>
        <v>Cecil sandy clay loam, 8 to 15 percent slopes, eroded</v>
      </c>
      <c r="BL380" t="str">
        <f>VLOOKUP($A380,'[1]SW_Pipes 1222_soil.shp'!$AE$2:$AR$1223,13,FALSE)</f>
        <v>B</v>
      </c>
      <c r="BM380">
        <f>VLOOKUP($A380,'[1]SW_Pipes 1222_soil.shp'!$AE$2:$AR$1223,14,FALSE)</f>
        <v>1</v>
      </c>
      <c r="BN380">
        <f>VLOOKUP(A380,[2]SW_Pipes1222_prec!$AE$2:$AO$1223, 11, FALSE)</f>
        <v>3.762</v>
      </c>
    </row>
    <row r="381" spans="1:66" x14ac:dyDescent="0.25">
      <c r="A381" s="2">
        <v>83189</v>
      </c>
      <c r="B381" s="2">
        <v>18656</v>
      </c>
      <c r="C381" s="2" t="s">
        <v>624</v>
      </c>
      <c r="D381" s="2" t="s">
        <v>21</v>
      </c>
      <c r="E381" s="2" t="s">
        <v>29</v>
      </c>
      <c r="F381" s="6">
        <f>VLOOKUP(A381&amp;B381,'input_raw cmsws'!$C$2:$D$1602,2,FALSE)</f>
        <v>44014.666666666664</v>
      </c>
      <c r="G381" s="2">
        <v>5.5</v>
      </c>
      <c r="H381" s="2"/>
      <c r="I381" s="2">
        <v>0</v>
      </c>
      <c r="J381" s="2" t="s">
        <v>22</v>
      </c>
      <c r="K381" s="2" t="s">
        <v>22</v>
      </c>
      <c r="L381" s="2"/>
      <c r="M381" s="2">
        <f>VLOOKUP(L381,'scoring schema 2'!$E$18:$F$29,2,FALSE)</f>
        <v>0</v>
      </c>
      <c r="N381" s="2"/>
      <c r="O381" s="2">
        <f>VLOOKUP(N381,'scoring schema 2'!$E$8:$F$13,2, FALSE)</f>
        <v>2</v>
      </c>
      <c r="P381" s="2">
        <v>0</v>
      </c>
      <c r="Q381" s="2">
        <v>1.3</v>
      </c>
      <c r="R381" s="2">
        <v>1.4</v>
      </c>
      <c r="S381" s="2">
        <v>1.8199999999999998</v>
      </c>
      <c r="T381" s="2">
        <v>1</v>
      </c>
      <c r="U381" s="2">
        <v>5</v>
      </c>
      <c r="V381" s="2">
        <v>7.8000000000000007</v>
      </c>
      <c r="W381" s="2">
        <v>4.8499999999999996</v>
      </c>
      <c r="X381" s="2">
        <v>37.83</v>
      </c>
      <c r="Y381" s="2">
        <v>5.2000000000000011</v>
      </c>
      <c r="Z381" s="2">
        <v>3.4699999999999998</v>
      </c>
      <c r="AA381" s="2">
        <v>18.044000000000004</v>
      </c>
      <c r="AB381" s="2">
        <v>7617351</v>
      </c>
      <c r="AC381" s="2" t="s">
        <v>3170</v>
      </c>
      <c r="AD381" s="6">
        <v>40102</v>
      </c>
      <c r="AE381" s="2" t="s">
        <v>760</v>
      </c>
      <c r="AF381" s="2" t="s">
        <v>761</v>
      </c>
      <c r="AG381" s="2" t="s">
        <v>762</v>
      </c>
      <c r="AH381" s="2" t="s">
        <v>768</v>
      </c>
      <c r="AI381" s="2">
        <v>3</v>
      </c>
      <c r="AJ381" s="2">
        <v>0</v>
      </c>
      <c r="AK381" s="2">
        <v>0</v>
      </c>
      <c r="AL381" s="2">
        <v>0</v>
      </c>
      <c r="AM381" s="2">
        <v>36</v>
      </c>
      <c r="AN381" s="2">
        <v>0</v>
      </c>
      <c r="AO381" s="2" t="s">
        <v>762</v>
      </c>
      <c r="AP381" s="2" t="s">
        <v>763</v>
      </c>
      <c r="AQ381" s="2" t="s">
        <v>769</v>
      </c>
      <c r="AR381" s="2" t="s">
        <v>3171</v>
      </c>
      <c r="AS381" s="2">
        <v>4</v>
      </c>
      <c r="AT381" s="2">
        <v>692.9</v>
      </c>
      <c r="AU381" s="2">
        <v>696.9</v>
      </c>
      <c r="AV381" s="2" t="s">
        <v>765</v>
      </c>
      <c r="AW381" s="2" t="s">
        <v>3172</v>
      </c>
      <c r="AX381" s="2">
        <v>4.0999999999999996</v>
      </c>
      <c r="AY381" s="2">
        <v>690.9</v>
      </c>
      <c r="AZ381" s="2">
        <v>695</v>
      </c>
      <c r="BA381" s="2" t="s">
        <v>765</v>
      </c>
      <c r="BB381" s="2">
        <v>1.3896240000000001E-2</v>
      </c>
      <c r="BC381" s="2">
        <v>1</v>
      </c>
      <c r="BD381" s="6">
        <v>32540</v>
      </c>
      <c r="BE381" s="18">
        <f t="shared" si="18"/>
        <v>31.41592516541181</v>
      </c>
      <c r="BF381" s="2" t="s">
        <v>767</v>
      </c>
      <c r="BG381" s="6">
        <v>43185</v>
      </c>
      <c r="BH381" s="2">
        <v>143.9236256136534</v>
      </c>
      <c r="BI381" t="str">
        <f>VLOOKUP($A381,'[1]SW_Pipes 1222_soil.shp'!$AE$2:$AR$1223,10,FALSE)</f>
        <v>113671</v>
      </c>
      <c r="BJ381" t="str">
        <f>VLOOKUP($A381,'[1]SW_Pipes 1222_soil.shp'!$AE$2:$AR$1223,11,FALSE)</f>
        <v>HeB</v>
      </c>
      <c r="BK381" t="str">
        <f>VLOOKUP($A381,'[1]SW_Pipes 1222_soil.shp'!$AE$2:$AR$1223,12,FALSE)</f>
        <v>Helena sandy loam, 2 to 8 percent slopes</v>
      </c>
      <c r="BL381" t="str">
        <f>VLOOKUP($A381,'[1]SW_Pipes 1222_soil.shp'!$AE$2:$AR$1223,13,FALSE)</f>
        <v>C</v>
      </c>
      <c r="BM381">
        <f>VLOOKUP($A381,'[1]SW_Pipes 1222_soil.shp'!$AE$2:$AR$1223,14,FALSE)</f>
        <v>2</v>
      </c>
      <c r="BN381">
        <f>VLOOKUP(A381,[2]SW_Pipes1222_prec!$AE$2:$AO$1223, 11, FALSE)</f>
        <v>3.7890000000000001</v>
      </c>
    </row>
    <row r="382" spans="1:66" x14ac:dyDescent="0.25">
      <c r="A382" s="3">
        <v>83229</v>
      </c>
      <c r="B382" s="3">
        <v>21524</v>
      </c>
      <c r="C382" s="3" t="s">
        <v>423</v>
      </c>
      <c r="D382" s="3" t="s">
        <v>21</v>
      </c>
      <c r="E382" s="3" t="s">
        <v>29</v>
      </c>
      <c r="F382" s="6">
        <f>VLOOKUP(A382&amp;B382,'input_raw cmsws'!$C$2:$D$1602,2,FALSE)</f>
        <v>44236.708333333336</v>
      </c>
      <c r="G382" s="3">
        <v>4.5</v>
      </c>
      <c r="H382" s="3" t="s">
        <v>23</v>
      </c>
      <c r="I382" s="2">
        <f>VLOOKUP(H382,'scoring schema'!$D$4:$E$9,2,FALSE)</f>
        <v>0</v>
      </c>
      <c r="J382" s="3" t="s">
        <v>22</v>
      </c>
      <c r="K382" s="3" t="s">
        <v>22</v>
      </c>
      <c r="L382" s="3"/>
      <c r="M382" s="2">
        <f>VLOOKUP(L382,'scoring schema 2'!$E$18:$F$29,2,FALSE)</f>
        <v>0</v>
      </c>
      <c r="N382" s="3" t="s">
        <v>35</v>
      </c>
      <c r="O382" s="2">
        <f>VLOOKUP(N382,'scoring schema 2'!$E$8:$F$13,2, FALSE)</f>
        <v>2</v>
      </c>
      <c r="P382" s="3">
        <v>10</v>
      </c>
      <c r="Q382" s="3">
        <v>1.3</v>
      </c>
      <c r="R382" s="3">
        <v>2.2999999999999998</v>
      </c>
      <c r="S382" s="3">
        <v>2.9899999999999998</v>
      </c>
      <c r="T382" s="3">
        <v>1</v>
      </c>
      <c r="U382" s="3">
        <v>10</v>
      </c>
      <c r="V382" s="3">
        <v>7.8000000000000007</v>
      </c>
      <c r="W382" s="3">
        <v>5</v>
      </c>
      <c r="X382" s="3">
        <v>39</v>
      </c>
      <c r="Y382" s="3">
        <v>5.2000000000000011</v>
      </c>
      <c r="Z382" s="3">
        <v>3.92</v>
      </c>
      <c r="AA382" s="3">
        <v>20.384000000000004</v>
      </c>
      <c r="AB382" s="3">
        <v>7659119</v>
      </c>
      <c r="AC382" s="3" t="s">
        <v>3378</v>
      </c>
      <c r="AD382" s="6">
        <v>40103</v>
      </c>
      <c r="AE382" s="3" t="s">
        <v>760</v>
      </c>
      <c r="AF382" s="3" t="s">
        <v>761</v>
      </c>
      <c r="AG382" s="3" t="s">
        <v>762</v>
      </c>
      <c r="AH382" s="3" t="s">
        <v>768</v>
      </c>
      <c r="AI382" s="3">
        <v>2</v>
      </c>
      <c r="AJ382" s="3">
        <v>0</v>
      </c>
      <c r="AK382" s="3">
        <v>0</v>
      </c>
      <c r="AL382" s="3">
        <v>0</v>
      </c>
      <c r="AM382" s="3">
        <v>24</v>
      </c>
      <c r="AN382" s="3">
        <v>0</v>
      </c>
      <c r="AO382" s="3" t="s">
        <v>762</v>
      </c>
      <c r="AP382" s="3" t="s">
        <v>763</v>
      </c>
      <c r="AQ382" s="3" t="s">
        <v>769</v>
      </c>
      <c r="AR382" s="3" t="s">
        <v>2201</v>
      </c>
      <c r="AS382" s="3">
        <v>3.2</v>
      </c>
      <c r="AT382" s="3">
        <v>705.09</v>
      </c>
      <c r="AU382" s="3">
        <v>708.29</v>
      </c>
      <c r="AV382" s="3" t="s">
        <v>765</v>
      </c>
      <c r="AW382" s="3" t="s">
        <v>3068</v>
      </c>
      <c r="AX382" s="3">
        <v>5</v>
      </c>
      <c r="AY382" s="3">
        <v>702.36</v>
      </c>
      <c r="AZ382" s="3">
        <v>707.36</v>
      </c>
      <c r="BA382" s="3" t="s">
        <v>765</v>
      </c>
      <c r="BB382" s="3">
        <v>0</v>
      </c>
      <c r="BC382" s="3">
        <v>1</v>
      </c>
      <c r="BD382" s="7">
        <v>38724</v>
      </c>
      <c r="BE382" s="18">
        <f t="shared" si="18"/>
        <v>15.092972849646367</v>
      </c>
      <c r="BF382" s="3" t="s">
        <v>767</v>
      </c>
      <c r="BG382" s="7">
        <v>44250</v>
      </c>
      <c r="BH382" s="3">
        <v>31.581842275275012</v>
      </c>
      <c r="BI382" t="str">
        <f>VLOOKUP($A382,'[1]SW_Pipes 1222_soil.shp'!$AE$2:$AR$1223,10,FALSE)</f>
        <v>113660</v>
      </c>
      <c r="BJ382" t="str">
        <f>VLOOKUP($A382,'[1]SW_Pipes 1222_soil.shp'!$AE$2:$AR$1223,11,FALSE)</f>
        <v>CuB</v>
      </c>
      <c r="BK382" t="str">
        <f>VLOOKUP($A382,'[1]SW_Pipes 1222_soil.shp'!$AE$2:$AR$1223,12,FALSE)</f>
        <v>Cecil-Urban land complex, 2 to 8 percent slopes</v>
      </c>
      <c r="BL382" t="str">
        <f>VLOOKUP($A382,'[1]SW_Pipes 1222_soil.shp'!$AE$2:$AR$1223,13,FALSE)</f>
        <v>B</v>
      </c>
      <c r="BM382">
        <f>VLOOKUP($A382,'[1]SW_Pipes 1222_soil.shp'!$AE$2:$AR$1223,14,FALSE)</f>
        <v>1</v>
      </c>
      <c r="BN382">
        <f>VLOOKUP(A382,[2]SW_Pipes1222_prec!$AE$2:$AO$1223, 11, FALSE)</f>
        <v>3.7909999999999999</v>
      </c>
    </row>
    <row r="383" spans="1:66" x14ac:dyDescent="0.25">
      <c r="A383" s="3">
        <v>83268</v>
      </c>
      <c r="B383" s="3">
        <v>21524</v>
      </c>
      <c r="C383" s="3" t="s">
        <v>577</v>
      </c>
      <c r="D383" s="3" t="s">
        <v>21</v>
      </c>
      <c r="E383" s="3" t="s">
        <v>29</v>
      </c>
      <c r="F383" s="6">
        <f>VLOOKUP(A383&amp;B383,'input_raw cmsws'!$C$2:$D$1602,2,FALSE)</f>
        <v>44236.708333333336</v>
      </c>
      <c r="G383" s="3">
        <v>5</v>
      </c>
      <c r="H383" s="3" t="s">
        <v>23</v>
      </c>
      <c r="I383" s="2">
        <f>VLOOKUP(H383,'scoring schema'!$D$4:$E$9,2,FALSE)</f>
        <v>0</v>
      </c>
      <c r="J383" s="3" t="s">
        <v>22</v>
      </c>
      <c r="K383" s="3" t="s">
        <v>22</v>
      </c>
      <c r="L383" s="3"/>
      <c r="M383" s="2">
        <f>VLOOKUP(L383,'scoring schema 2'!$E$18:$F$29,2,FALSE)</f>
        <v>0</v>
      </c>
      <c r="N383" s="3" t="s">
        <v>35</v>
      </c>
      <c r="O383" s="2">
        <f>VLOOKUP(N383,'scoring schema 2'!$E$8:$F$13,2, FALSE)</f>
        <v>2</v>
      </c>
      <c r="P383" s="3">
        <v>10</v>
      </c>
      <c r="Q383" s="3">
        <v>1.3</v>
      </c>
      <c r="R383" s="3">
        <v>2.2999999999999998</v>
      </c>
      <c r="S383" s="3">
        <v>2.9899999999999998</v>
      </c>
      <c r="T383" s="3">
        <v>1</v>
      </c>
      <c r="U383" s="3">
        <v>10</v>
      </c>
      <c r="V383" s="3">
        <v>6.2000000000000011</v>
      </c>
      <c r="W383" s="3">
        <v>5</v>
      </c>
      <c r="X383" s="3">
        <v>31.000000000000007</v>
      </c>
      <c r="Y383" s="3">
        <v>4.24</v>
      </c>
      <c r="Z383" s="3">
        <v>3.92</v>
      </c>
      <c r="AA383" s="3">
        <v>16.620799999999999</v>
      </c>
      <c r="AB383" s="3">
        <v>7679426</v>
      </c>
      <c r="AC383" s="3" t="s">
        <v>3067</v>
      </c>
      <c r="AD383" s="6">
        <v>40104</v>
      </c>
      <c r="AE383" s="3" t="s">
        <v>760</v>
      </c>
      <c r="AF383" s="3" t="s">
        <v>761</v>
      </c>
      <c r="AG383" s="3" t="s">
        <v>762</v>
      </c>
      <c r="AH383" s="3" t="s">
        <v>768</v>
      </c>
      <c r="AI383" s="3">
        <v>2</v>
      </c>
      <c r="AJ383" s="3">
        <v>0</v>
      </c>
      <c r="AK383" s="3">
        <v>0</v>
      </c>
      <c r="AL383" s="3">
        <v>0</v>
      </c>
      <c r="AM383" s="3">
        <v>24</v>
      </c>
      <c r="AN383" s="3">
        <v>0</v>
      </c>
      <c r="AO383" s="3" t="s">
        <v>762</v>
      </c>
      <c r="AP383" s="3" t="s">
        <v>763</v>
      </c>
      <c r="AQ383" s="3" t="s">
        <v>769</v>
      </c>
      <c r="AR383" s="3" t="s">
        <v>3068</v>
      </c>
      <c r="AS383" s="3">
        <v>5</v>
      </c>
      <c r="AT383" s="3">
        <v>702.36</v>
      </c>
      <c r="AU383" s="3">
        <v>707.36</v>
      </c>
      <c r="AV383" s="3" t="s">
        <v>765</v>
      </c>
      <c r="AW383" s="3" t="s">
        <v>3069</v>
      </c>
      <c r="AX383" s="3">
        <v>2.2000000000000002</v>
      </c>
      <c r="AY383" s="3">
        <v>701.8</v>
      </c>
      <c r="AZ383" s="3">
        <v>704</v>
      </c>
      <c r="BA383" s="3" t="s">
        <v>765</v>
      </c>
      <c r="BB383" s="3">
        <v>4.6001100000000003E-2</v>
      </c>
      <c r="BC383" s="3">
        <v>1</v>
      </c>
      <c r="BD383" s="7">
        <v>38724</v>
      </c>
      <c r="BE383" s="18">
        <f t="shared" si="18"/>
        <v>15.092972849646367</v>
      </c>
      <c r="BF383" s="3" t="s">
        <v>767</v>
      </c>
      <c r="BG383" s="7">
        <v>43185</v>
      </c>
      <c r="BH383" s="3">
        <v>12.17357417129903</v>
      </c>
      <c r="BI383" t="str">
        <f>VLOOKUP($A383,'[1]SW_Pipes 1222_soil.shp'!$AE$2:$AR$1223,10,FALSE)</f>
        <v>113660</v>
      </c>
      <c r="BJ383" t="str">
        <f>VLOOKUP($A383,'[1]SW_Pipes 1222_soil.shp'!$AE$2:$AR$1223,11,FALSE)</f>
        <v>CuB</v>
      </c>
      <c r="BK383" t="str">
        <f>VLOOKUP($A383,'[1]SW_Pipes 1222_soil.shp'!$AE$2:$AR$1223,12,FALSE)</f>
        <v>Cecil-Urban land complex, 2 to 8 percent slopes</v>
      </c>
      <c r="BL383" t="str">
        <f>VLOOKUP($A383,'[1]SW_Pipes 1222_soil.shp'!$AE$2:$AR$1223,13,FALSE)</f>
        <v>B</v>
      </c>
      <c r="BM383">
        <f>VLOOKUP($A383,'[1]SW_Pipes 1222_soil.shp'!$AE$2:$AR$1223,14,FALSE)</f>
        <v>1</v>
      </c>
      <c r="BN383">
        <f>VLOOKUP(A383,[2]SW_Pipes1222_prec!$AE$2:$AO$1223, 11, FALSE)</f>
        <v>3.7909999999999999</v>
      </c>
    </row>
    <row r="384" spans="1:66" x14ac:dyDescent="0.25">
      <c r="A384" s="2">
        <v>83330</v>
      </c>
      <c r="B384" s="2">
        <v>23824</v>
      </c>
      <c r="C384" s="2" t="s">
        <v>499</v>
      </c>
      <c r="D384" s="2" t="s">
        <v>21</v>
      </c>
      <c r="E384" s="2" t="s">
        <v>29</v>
      </c>
      <c r="F384" s="6">
        <f>VLOOKUP(A384&amp;B384,'input_raw cmsws'!$C$2:$D$1602,2,FALSE)</f>
        <v>44427.666666666664</v>
      </c>
      <c r="G384" s="2">
        <v>6.8</v>
      </c>
      <c r="H384" s="2"/>
      <c r="I384" s="2">
        <v>0</v>
      </c>
      <c r="J384" s="2" t="s">
        <v>22</v>
      </c>
      <c r="K384" s="2" t="s">
        <v>22</v>
      </c>
      <c r="L384" s="2" t="s">
        <v>174</v>
      </c>
      <c r="M384" s="2">
        <f>VLOOKUP(L384,'scoring schema 2'!$E$18:$F$29,2,FALSE)</f>
        <v>8</v>
      </c>
      <c r="N384" s="2" t="s">
        <v>40</v>
      </c>
      <c r="O384" s="2">
        <f>VLOOKUP(N384,'scoring schema 2'!$E$8:$F$13,2, FALSE)</f>
        <v>8</v>
      </c>
      <c r="P384" s="2">
        <v>10</v>
      </c>
      <c r="Q384" s="2">
        <v>5.2</v>
      </c>
      <c r="R384" s="2">
        <v>7.1</v>
      </c>
      <c r="S384" s="2">
        <v>36.92</v>
      </c>
      <c r="T384" s="2">
        <v>1</v>
      </c>
      <c r="U384" s="2">
        <v>0</v>
      </c>
      <c r="V384" s="2">
        <v>1.4000000000000001</v>
      </c>
      <c r="W384" s="2">
        <v>2</v>
      </c>
      <c r="X384" s="2">
        <v>2.8000000000000003</v>
      </c>
      <c r="Y384" s="2">
        <v>2.92</v>
      </c>
      <c r="Z384" s="2">
        <v>4.04</v>
      </c>
      <c r="AA384" s="2">
        <v>11.796799999999999</v>
      </c>
      <c r="AB384" s="2">
        <v>7664391</v>
      </c>
      <c r="AC384" s="2" t="s">
        <v>2533</v>
      </c>
      <c r="AD384" s="6">
        <v>40105</v>
      </c>
      <c r="AE384" s="2" t="s">
        <v>760</v>
      </c>
      <c r="AF384" s="2" t="s">
        <v>761</v>
      </c>
      <c r="AG384" s="2" t="s">
        <v>762</v>
      </c>
      <c r="AH384" s="2" t="s">
        <v>768</v>
      </c>
      <c r="AI384" s="2">
        <v>4</v>
      </c>
      <c r="AJ384" s="2">
        <v>0</v>
      </c>
      <c r="AK384" s="2">
        <v>0</v>
      </c>
      <c r="AL384" s="2">
        <v>0</v>
      </c>
      <c r="AM384" s="2">
        <v>48</v>
      </c>
      <c r="AN384" s="2">
        <v>0</v>
      </c>
      <c r="AO384" s="2" t="s">
        <v>762</v>
      </c>
      <c r="AP384" s="2" t="s">
        <v>763</v>
      </c>
      <c r="AQ384" s="2" t="s">
        <v>769</v>
      </c>
      <c r="AR384" s="2" t="s">
        <v>2534</v>
      </c>
      <c r="AS384" s="2">
        <v>6.3</v>
      </c>
      <c r="AT384" s="2">
        <v>687.90001219999999</v>
      </c>
      <c r="AU384" s="2">
        <v>694.20001219999995</v>
      </c>
      <c r="AV384" s="2" t="s">
        <v>765</v>
      </c>
      <c r="AW384" s="2" t="s">
        <v>2535</v>
      </c>
      <c r="AX384" s="2">
        <v>6.8</v>
      </c>
      <c r="AY384" s="2">
        <v>687.56999511000004</v>
      </c>
      <c r="AZ384" s="2">
        <v>694.36999510999999</v>
      </c>
      <c r="BA384" s="2" t="s">
        <v>765</v>
      </c>
      <c r="BB384" s="2">
        <v>1.3878939999999999E-2</v>
      </c>
      <c r="BC384" s="2">
        <v>0</v>
      </c>
      <c r="BD384" s="6">
        <v>39234</v>
      </c>
      <c r="BE384" s="18">
        <f t="shared" si="18"/>
        <v>14.219484371435083</v>
      </c>
      <c r="BF384" s="2" t="s">
        <v>767</v>
      </c>
      <c r="BG384" s="6">
        <v>44243</v>
      </c>
      <c r="BH384" s="2">
        <v>23.778336211887929</v>
      </c>
      <c r="BI384" t="str">
        <f>VLOOKUP($A384,'[1]SW_Pipes 1222_soil.shp'!$AE$2:$AR$1223,10,FALSE)</f>
        <v>113681</v>
      </c>
      <c r="BJ384" t="str">
        <f>VLOOKUP($A384,'[1]SW_Pipes 1222_soil.shp'!$AE$2:$AR$1223,11,FALSE)</f>
        <v>MkB</v>
      </c>
      <c r="BK384" t="str">
        <f>VLOOKUP($A384,'[1]SW_Pipes 1222_soil.shp'!$AE$2:$AR$1223,12,FALSE)</f>
        <v>Mecklenburg-Urban land complex, 2 to 8 percent slopes</v>
      </c>
      <c r="BL384" t="str">
        <f>VLOOKUP($A384,'[1]SW_Pipes 1222_soil.shp'!$AE$2:$AR$1223,13,FALSE)</f>
        <v>C</v>
      </c>
      <c r="BM384">
        <f>VLOOKUP($A384,'[1]SW_Pipes 1222_soil.shp'!$AE$2:$AR$1223,14,FALSE)</f>
        <v>2</v>
      </c>
      <c r="BN384">
        <f>VLOOKUP(A384,[2]SW_Pipes1222_prec!$AE$2:$AO$1223, 11, FALSE)</f>
        <v>3.7879999999999998</v>
      </c>
    </row>
    <row r="385" spans="1:66" x14ac:dyDescent="0.25">
      <c r="A385" s="2">
        <v>83585</v>
      </c>
      <c r="B385" s="2">
        <v>12652</v>
      </c>
      <c r="C385" s="2" t="s">
        <v>518</v>
      </c>
      <c r="D385" s="2" t="s">
        <v>21</v>
      </c>
      <c r="E385" s="2" t="s">
        <v>29</v>
      </c>
      <c r="F385" s="6">
        <f>VLOOKUP(A385&amp;B385,'input_raw cmsws'!$C$2:$D$1602,2,FALSE)</f>
        <v>43871.708333333336</v>
      </c>
      <c r="G385" s="2">
        <v>4.5</v>
      </c>
      <c r="H385" s="2" t="s">
        <v>23</v>
      </c>
      <c r="I385" s="2">
        <f>VLOOKUP(H385,'scoring schema'!$D$4:$E$9,2,FALSE)</f>
        <v>0</v>
      </c>
      <c r="J385" s="2" t="s">
        <v>22</v>
      </c>
      <c r="K385" s="2" t="s">
        <v>22</v>
      </c>
      <c r="L385" s="2"/>
      <c r="M385" s="2">
        <f>VLOOKUP(L385,'scoring schema 2'!$E$18:$F$29,2,FALSE)</f>
        <v>0</v>
      </c>
      <c r="N385" s="2"/>
      <c r="O385" s="2">
        <f>VLOOKUP(N385,'scoring schema 2'!$E$8:$F$13,2, FALSE)</f>
        <v>2</v>
      </c>
      <c r="P385" s="2">
        <v>10</v>
      </c>
      <c r="Q385" s="2">
        <v>1.3</v>
      </c>
      <c r="R385" s="2">
        <v>2.2999999999999998</v>
      </c>
      <c r="S385" s="2">
        <v>2.9899999999999998</v>
      </c>
      <c r="T385" s="2">
        <v>1</v>
      </c>
      <c r="U385" s="2">
        <v>10</v>
      </c>
      <c r="V385" s="2">
        <v>7.8000000000000007</v>
      </c>
      <c r="W385" s="2">
        <v>5</v>
      </c>
      <c r="X385" s="2">
        <v>39</v>
      </c>
      <c r="Y385" s="2">
        <v>5.2000000000000011</v>
      </c>
      <c r="Z385" s="2">
        <v>3.92</v>
      </c>
      <c r="AA385" s="2">
        <v>20.384000000000004</v>
      </c>
      <c r="AB385" s="2">
        <v>7608688</v>
      </c>
      <c r="AC385" s="2" t="s">
        <v>3375</v>
      </c>
      <c r="AD385" s="6">
        <v>40106</v>
      </c>
      <c r="AE385" s="2" t="s">
        <v>760</v>
      </c>
      <c r="AF385" s="2" t="s">
        <v>761</v>
      </c>
      <c r="AG385" s="2" t="s">
        <v>762</v>
      </c>
      <c r="AH385" s="2" t="s">
        <v>768</v>
      </c>
      <c r="AI385" s="2">
        <v>2</v>
      </c>
      <c r="AJ385" s="2">
        <v>0</v>
      </c>
      <c r="AK385" s="2">
        <v>0</v>
      </c>
      <c r="AL385" s="2">
        <v>0</v>
      </c>
      <c r="AM385" s="2">
        <v>24</v>
      </c>
      <c r="AN385" s="2">
        <v>0</v>
      </c>
      <c r="AO385" s="2" t="s">
        <v>762</v>
      </c>
      <c r="AP385" s="2" t="s">
        <v>763</v>
      </c>
      <c r="AQ385" s="2" t="s">
        <v>769</v>
      </c>
      <c r="AR385" s="2" t="s">
        <v>3376</v>
      </c>
      <c r="AS385" s="2">
        <v>4</v>
      </c>
      <c r="AT385" s="2">
        <v>724</v>
      </c>
      <c r="AU385" s="2">
        <v>728</v>
      </c>
      <c r="AV385" s="2" t="s">
        <v>765</v>
      </c>
      <c r="AW385" s="2" t="s">
        <v>3377</v>
      </c>
      <c r="AX385" s="2">
        <v>3.55</v>
      </c>
      <c r="AY385" s="2">
        <v>722.37</v>
      </c>
      <c r="AZ385" s="2">
        <v>725.92</v>
      </c>
      <c r="BA385" s="2" t="s">
        <v>765</v>
      </c>
      <c r="BB385" s="2">
        <v>0</v>
      </c>
      <c r="BC385" s="2">
        <v>0</v>
      </c>
      <c r="BD385" s="6">
        <v>27210</v>
      </c>
      <c r="BE385" s="18">
        <f t="shared" si="18"/>
        <v>45.617271275382166</v>
      </c>
      <c r="BF385" s="2" t="s">
        <v>767</v>
      </c>
      <c r="BG385" s="6">
        <v>44424</v>
      </c>
      <c r="BH385" s="2">
        <v>107.19763829744851</v>
      </c>
      <c r="BI385" t="str">
        <f>VLOOKUP($A385,'[1]SW_Pipes 1222_soil.shp'!$AE$2:$AR$1223,10,FALSE)</f>
        <v>113660</v>
      </c>
      <c r="BJ385" t="str">
        <f>VLOOKUP($A385,'[1]SW_Pipes 1222_soil.shp'!$AE$2:$AR$1223,11,FALSE)</f>
        <v>CuB</v>
      </c>
      <c r="BK385" t="str">
        <f>VLOOKUP($A385,'[1]SW_Pipes 1222_soil.shp'!$AE$2:$AR$1223,12,FALSE)</f>
        <v>Cecil-Urban land complex, 2 to 8 percent slopes</v>
      </c>
      <c r="BL385" t="str">
        <f>VLOOKUP($A385,'[1]SW_Pipes 1222_soil.shp'!$AE$2:$AR$1223,13,FALSE)</f>
        <v>B</v>
      </c>
      <c r="BM385">
        <f>VLOOKUP($A385,'[1]SW_Pipes 1222_soil.shp'!$AE$2:$AR$1223,14,FALSE)</f>
        <v>1</v>
      </c>
      <c r="BN385">
        <f>VLOOKUP(A385,[2]SW_Pipes1222_prec!$AE$2:$AO$1223, 11, FALSE)</f>
        <v>3.7930000000000001</v>
      </c>
    </row>
    <row r="386" spans="1:66" x14ac:dyDescent="0.25">
      <c r="A386" s="2">
        <v>84328</v>
      </c>
      <c r="B386" s="2">
        <v>20493</v>
      </c>
      <c r="C386" s="2" t="s">
        <v>573</v>
      </c>
      <c r="D386" s="2" t="s">
        <v>21</v>
      </c>
      <c r="E386" s="2" t="s">
        <v>29</v>
      </c>
      <c r="F386" s="6">
        <f>VLOOKUP(A386&amp;B386,'input_raw cmsws'!$C$2:$D$1602,2,FALSE)</f>
        <v>44148.708333333336</v>
      </c>
      <c r="G386" s="2">
        <v>2</v>
      </c>
      <c r="H386" s="2" t="s">
        <v>32</v>
      </c>
      <c r="I386" s="2">
        <f>VLOOKUP(H386,'scoring schema'!$D$4:$E$9,2,FALSE)</f>
        <v>10</v>
      </c>
      <c r="J386" s="2" t="s">
        <v>22</v>
      </c>
      <c r="K386" s="2" t="s">
        <v>22</v>
      </c>
      <c r="L386" s="2"/>
      <c r="M386" s="2">
        <f>VLOOKUP(L386,'scoring schema 2'!$E$18:$F$29,2,FALSE)</f>
        <v>0</v>
      </c>
      <c r="N386" s="2" t="s">
        <v>35</v>
      </c>
      <c r="O386" s="2">
        <f>VLOOKUP(N386,'scoring schema 2'!$E$8:$F$13,2, FALSE)</f>
        <v>2</v>
      </c>
      <c r="P386" s="2">
        <v>5</v>
      </c>
      <c r="Q386" s="2">
        <v>4.8</v>
      </c>
      <c r="R386" s="2">
        <v>1.55</v>
      </c>
      <c r="S386" s="2">
        <v>7.4399999999999995</v>
      </c>
      <c r="T386" s="2">
        <v>1</v>
      </c>
      <c r="U386" s="2">
        <v>5</v>
      </c>
      <c r="V386" s="2">
        <v>4.5999999999999996</v>
      </c>
      <c r="W386" s="2">
        <v>4.25</v>
      </c>
      <c r="X386" s="2">
        <v>19.549999999999997</v>
      </c>
      <c r="Y386" s="2">
        <v>4.68</v>
      </c>
      <c r="Z386" s="2">
        <v>3.17</v>
      </c>
      <c r="AA386" s="2">
        <v>14.835599999999999</v>
      </c>
      <c r="AB386" s="2">
        <v>7554988</v>
      </c>
      <c r="AC386" s="2" t="s">
        <v>2924</v>
      </c>
      <c r="AD386" s="6">
        <v>40107</v>
      </c>
      <c r="AE386" s="2" t="s">
        <v>760</v>
      </c>
      <c r="AF386" s="2" t="s">
        <v>761</v>
      </c>
      <c r="AG386" s="2" t="s">
        <v>762</v>
      </c>
      <c r="AH386" s="2" t="s">
        <v>768</v>
      </c>
      <c r="AI386" s="2">
        <v>1.25</v>
      </c>
      <c r="AJ386" s="2">
        <v>0</v>
      </c>
      <c r="AK386" s="2">
        <v>0</v>
      </c>
      <c r="AL386" s="2">
        <v>0</v>
      </c>
      <c r="AM386" s="2">
        <v>15</v>
      </c>
      <c r="AN386" s="2">
        <v>0</v>
      </c>
      <c r="AO386" s="2" t="s">
        <v>762</v>
      </c>
      <c r="AP386" s="2" t="s">
        <v>763</v>
      </c>
      <c r="AQ386" s="2" t="s">
        <v>769</v>
      </c>
      <c r="AR386" s="2" t="s">
        <v>2925</v>
      </c>
      <c r="AS386" s="2">
        <v>1.4</v>
      </c>
      <c r="AT386" s="2">
        <v>693.6</v>
      </c>
      <c r="AU386" s="2">
        <v>695</v>
      </c>
      <c r="AV386" s="2" t="s">
        <v>986</v>
      </c>
      <c r="AW386" s="2" t="s">
        <v>2926</v>
      </c>
      <c r="AX386" s="2">
        <v>0</v>
      </c>
      <c r="AY386" s="2">
        <v>686</v>
      </c>
      <c r="AZ386" s="2">
        <v>686</v>
      </c>
      <c r="BA386" s="2" t="s">
        <v>772</v>
      </c>
      <c r="BB386" s="2">
        <v>2.448297E-2</v>
      </c>
      <c r="BC386" s="2">
        <v>0</v>
      </c>
      <c r="BD386" s="6">
        <v>27666</v>
      </c>
      <c r="BE386" s="18">
        <f t="shared" si="18"/>
        <v>45.127195984485517</v>
      </c>
      <c r="BF386" s="2" t="s">
        <v>767</v>
      </c>
      <c r="BG386" s="6">
        <v>44243</v>
      </c>
      <c r="BH386" s="2">
        <v>310.41990137405372</v>
      </c>
      <c r="BI386" t="str">
        <f>VLOOKUP($A386,'[1]SW_Pipes 1222_soil.shp'!$AE$2:$AR$1223,10,FALSE)</f>
        <v>113660</v>
      </c>
      <c r="BJ386" t="str">
        <f>VLOOKUP($A386,'[1]SW_Pipes 1222_soil.shp'!$AE$2:$AR$1223,11,FALSE)</f>
        <v>CuB</v>
      </c>
      <c r="BK386" t="str">
        <f>VLOOKUP($A386,'[1]SW_Pipes 1222_soil.shp'!$AE$2:$AR$1223,12,FALSE)</f>
        <v>Cecil-Urban land complex, 2 to 8 percent slopes</v>
      </c>
      <c r="BL386" t="str">
        <f>VLOOKUP($A386,'[1]SW_Pipes 1222_soil.shp'!$AE$2:$AR$1223,13,FALSE)</f>
        <v>B</v>
      </c>
      <c r="BM386">
        <f>VLOOKUP($A386,'[1]SW_Pipes 1222_soil.shp'!$AE$2:$AR$1223,14,FALSE)</f>
        <v>1</v>
      </c>
      <c r="BN386">
        <f>VLOOKUP(A386,[2]SW_Pipes1222_prec!$AE$2:$AO$1223, 11, FALSE)</f>
        <v>3.7759999999999998</v>
      </c>
    </row>
    <row r="387" spans="1:66" x14ac:dyDescent="0.25">
      <c r="A387" s="2">
        <v>84348</v>
      </c>
      <c r="B387" s="2">
        <v>20211</v>
      </c>
      <c r="C387" s="2" t="s">
        <v>296</v>
      </c>
      <c r="D387" s="2" t="s">
        <v>26</v>
      </c>
      <c r="E387" s="2" t="s">
        <v>29</v>
      </c>
      <c r="F387" s="6">
        <f>VLOOKUP(A387&amp;B387,'input_raw cmsws'!$C$2:$D$1602,2,FALSE)</f>
        <v>44124.666666666664</v>
      </c>
      <c r="G387" s="2">
        <v>5.5</v>
      </c>
      <c r="H387" s="2"/>
      <c r="I387" s="2">
        <v>0</v>
      </c>
      <c r="J387" s="2" t="s">
        <v>22</v>
      </c>
      <c r="K387" s="2" t="s">
        <v>22</v>
      </c>
      <c r="L387" s="2"/>
      <c r="M387" s="2">
        <f>VLOOKUP(L387,'scoring schema 2'!$E$18:$F$29,2,FALSE)</f>
        <v>0</v>
      </c>
      <c r="N387" s="2" t="s">
        <v>35</v>
      </c>
      <c r="O387" s="2">
        <f>VLOOKUP(N387,'scoring schema 2'!$E$8:$F$13,2, FALSE)</f>
        <v>2</v>
      </c>
      <c r="P387" s="2">
        <v>0</v>
      </c>
      <c r="Q387" s="2">
        <v>1.3</v>
      </c>
      <c r="R387" s="2">
        <v>1.4</v>
      </c>
      <c r="S387" s="2">
        <v>1.8199999999999998</v>
      </c>
      <c r="T387" s="2">
        <v>1</v>
      </c>
      <c r="U387" s="2">
        <v>10</v>
      </c>
      <c r="V387" s="2">
        <v>2.2000000000000002</v>
      </c>
      <c r="W387" s="2">
        <v>4.7</v>
      </c>
      <c r="X387" s="2">
        <v>10.340000000000002</v>
      </c>
      <c r="Y387" s="2">
        <v>1.84</v>
      </c>
      <c r="Z387" s="2">
        <v>3.38</v>
      </c>
      <c r="AA387" s="2">
        <v>6.2191999999999998</v>
      </c>
      <c r="AB387" s="2">
        <v>7609783</v>
      </c>
      <c r="AC387" s="2" t="s">
        <v>1658</v>
      </c>
      <c r="AD387" s="6">
        <v>40108</v>
      </c>
      <c r="AE387" s="2" t="s">
        <v>760</v>
      </c>
      <c r="AF387" s="2" t="s">
        <v>761</v>
      </c>
      <c r="AG387" s="2" t="s">
        <v>762</v>
      </c>
      <c r="AH387" s="2" t="s">
        <v>768</v>
      </c>
      <c r="AI387" s="2">
        <v>1.25</v>
      </c>
      <c r="AJ387" s="2">
        <v>0</v>
      </c>
      <c r="AK387" s="2">
        <v>0</v>
      </c>
      <c r="AL387" s="2">
        <v>0</v>
      </c>
      <c r="AM387" s="2">
        <v>15</v>
      </c>
      <c r="AN387" s="2">
        <v>0</v>
      </c>
      <c r="AO387" s="2" t="s">
        <v>762</v>
      </c>
      <c r="AP387" s="2" t="s">
        <v>763</v>
      </c>
      <c r="AQ387" s="2" t="s">
        <v>769</v>
      </c>
      <c r="AR387" s="2" t="s">
        <v>1659</v>
      </c>
      <c r="AS387" s="2">
        <v>3.4</v>
      </c>
      <c r="AT387" s="2">
        <v>694.6</v>
      </c>
      <c r="AU387" s="2">
        <v>698</v>
      </c>
      <c r="AV387" s="2" t="s">
        <v>765</v>
      </c>
      <c r="AW387" s="2" t="s">
        <v>1660</v>
      </c>
      <c r="AX387" s="2">
        <v>7.1</v>
      </c>
      <c r="AY387" s="2">
        <v>690.9</v>
      </c>
      <c r="AZ387" s="2">
        <v>698</v>
      </c>
      <c r="BA387" s="2" t="s">
        <v>765</v>
      </c>
      <c r="BB387" s="2">
        <v>6.2299880000000002E-2</v>
      </c>
      <c r="BC387" s="2">
        <v>0</v>
      </c>
      <c r="BD387" s="6">
        <v>28671</v>
      </c>
      <c r="BE387" s="18">
        <f t="shared" si="18"/>
        <v>42.30983344741044</v>
      </c>
      <c r="BF387" s="2" t="s">
        <v>767</v>
      </c>
      <c r="BG387" s="6">
        <v>44243</v>
      </c>
      <c r="BH387" s="2">
        <v>59.390161141784738</v>
      </c>
      <c r="BI387" t="str">
        <f>VLOOKUP($A387,'[1]SW_Pipes 1222_soil.shp'!$AE$2:$AR$1223,10,FALSE)</f>
        <v>113660</v>
      </c>
      <c r="BJ387" t="str">
        <f>VLOOKUP($A387,'[1]SW_Pipes 1222_soil.shp'!$AE$2:$AR$1223,11,FALSE)</f>
        <v>CuB</v>
      </c>
      <c r="BK387" t="str">
        <f>VLOOKUP($A387,'[1]SW_Pipes 1222_soil.shp'!$AE$2:$AR$1223,12,FALSE)</f>
        <v>Cecil-Urban land complex, 2 to 8 percent slopes</v>
      </c>
      <c r="BL387" t="str">
        <f>VLOOKUP($A387,'[1]SW_Pipes 1222_soil.shp'!$AE$2:$AR$1223,13,FALSE)</f>
        <v>B</v>
      </c>
      <c r="BM387">
        <f>VLOOKUP($A387,'[1]SW_Pipes 1222_soil.shp'!$AE$2:$AR$1223,14,FALSE)</f>
        <v>1</v>
      </c>
      <c r="BN387">
        <f>VLOOKUP(A387,[2]SW_Pipes1222_prec!$AE$2:$AO$1223, 11, FALSE)</f>
        <v>3.7789999999999999</v>
      </c>
    </row>
    <row r="388" spans="1:66" x14ac:dyDescent="0.25">
      <c r="A388" s="2">
        <v>84544</v>
      </c>
      <c r="B388" s="2">
        <v>17503</v>
      </c>
      <c r="C388" s="2" t="s">
        <v>165</v>
      </c>
      <c r="D388" s="2" t="s">
        <v>26</v>
      </c>
      <c r="E388" s="2" t="s">
        <v>29</v>
      </c>
      <c r="F388" s="6">
        <f>VLOOKUP(A388&amp;B388,'input_raw cmsws'!$C$2:$D$1602,2,FALSE)</f>
        <v>43973.666666666664</v>
      </c>
      <c r="G388" s="2">
        <v>9.5</v>
      </c>
      <c r="H388" s="2" t="s">
        <v>23</v>
      </c>
      <c r="I388" s="2">
        <f>VLOOKUP(H388,'scoring schema'!$D$4:$E$9,2,FALSE)</f>
        <v>0</v>
      </c>
      <c r="J388" s="2" t="s">
        <v>22</v>
      </c>
      <c r="K388" s="2" t="s">
        <v>22</v>
      </c>
      <c r="L388" s="2" t="s">
        <v>24</v>
      </c>
      <c r="M388" s="2">
        <f>VLOOKUP(L388,'scoring schema 2'!$E$18:$F$29,2,FALSE)</f>
        <v>0</v>
      </c>
      <c r="N388" s="2" t="s">
        <v>35</v>
      </c>
      <c r="O388" s="2">
        <f>VLOOKUP(N388,'scoring schema 2'!$E$8:$F$13,2, FALSE)</f>
        <v>2</v>
      </c>
      <c r="P388" s="2">
        <v>0</v>
      </c>
      <c r="Q388" s="2">
        <v>1.3</v>
      </c>
      <c r="R388" s="2">
        <v>2.4000000000000004</v>
      </c>
      <c r="S388" s="2">
        <v>3.1200000000000006</v>
      </c>
      <c r="T388" s="2">
        <v>1</v>
      </c>
      <c r="U388" s="2">
        <v>0</v>
      </c>
      <c r="V388" s="2">
        <v>5.4</v>
      </c>
      <c r="W388" s="2">
        <v>3.3000000000000003</v>
      </c>
      <c r="X388" s="2">
        <v>17.820000000000004</v>
      </c>
      <c r="Y388" s="2">
        <v>3.7600000000000002</v>
      </c>
      <c r="Z388" s="2">
        <v>2.9400000000000004</v>
      </c>
      <c r="AA388" s="2">
        <v>11.054400000000003</v>
      </c>
      <c r="AB388" s="2">
        <v>7591796</v>
      </c>
      <c r="AC388" s="2" t="s">
        <v>2456</v>
      </c>
      <c r="AD388" s="6">
        <v>40109</v>
      </c>
      <c r="AE388" s="2" t="s">
        <v>760</v>
      </c>
      <c r="AF388" s="2" t="s">
        <v>761</v>
      </c>
      <c r="AG388" s="2" t="s">
        <v>762</v>
      </c>
      <c r="AH388" s="2" t="s">
        <v>768</v>
      </c>
      <c r="AI388" s="2">
        <v>2.5</v>
      </c>
      <c r="AJ388" s="2">
        <v>0</v>
      </c>
      <c r="AK388" s="2">
        <v>0</v>
      </c>
      <c r="AL388" s="2">
        <v>0</v>
      </c>
      <c r="AM388" s="2">
        <v>30</v>
      </c>
      <c r="AN388" s="2">
        <v>0</v>
      </c>
      <c r="AO388" s="2" t="s">
        <v>762</v>
      </c>
      <c r="AP388" s="2" t="s">
        <v>763</v>
      </c>
      <c r="AQ388" s="2" t="s">
        <v>769</v>
      </c>
      <c r="AR388" s="2" t="s">
        <v>2457</v>
      </c>
      <c r="AS388" s="2">
        <v>5.3</v>
      </c>
      <c r="AT388" s="2">
        <v>684.7</v>
      </c>
      <c r="AU388" s="2">
        <v>690</v>
      </c>
      <c r="AV388" s="2" t="s">
        <v>765</v>
      </c>
      <c r="AW388" s="2" t="s">
        <v>2458</v>
      </c>
      <c r="AX388" s="2">
        <v>8.6</v>
      </c>
      <c r="AY388" s="2">
        <v>681.4</v>
      </c>
      <c r="AZ388" s="2">
        <v>690</v>
      </c>
      <c r="BA388" s="2" t="s">
        <v>765</v>
      </c>
      <c r="BB388" s="2">
        <v>4.7852600000000002E-2</v>
      </c>
      <c r="BC388" s="2">
        <v>0</v>
      </c>
      <c r="BD388" s="6">
        <v>39173</v>
      </c>
      <c r="BE388" s="18">
        <f t="shared" si="18"/>
        <v>13.143509012092167</v>
      </c>
      <c r="BF388" s="2" t="s">
        <v>767</v>
      </c>
      <c r="BG388" s="6">
        <v>44243</v>
      </c>
      <c r="BH388" s="2">
        <v>68.961922430651782</v>
      </c>
      <c r="BI388" t="str">
        <f>VLOOKUP($A388,'[1]SW_Pipes 1222_soil.shp'!$AE$2:$AR$1223,10,FALSE)</f>
        <v>113660</v>
      </c>
      <c r="BJ388" t="str">
        <f>VLOOKUP($A388,'[1]SW_Pipes 1222_soil.shp'!$AE$2:$AR$1223,11,FALSE)</f>
        <v>CuB</v>
      </c>
      <c r="BK388" t="str">
        <f>VLOOKUP($A388,'[1]SW_Pipes 1222_soil.shp'!$AE$2:$AR$1223,12,FALSE)</f>
        <v>Cecil-Urban land complex, 2 to 8 percent slopes</v>
      </c>
      <c r="BL388" t="str">
        <f>VLOOKUP($A388,'[1]SW_Pipes 1222_soil.shp'!$AE$2:$AR$1223,13,FALSE)</f>
        <v>B</v>
      </c>
      <c r="BM388">
        <f>VLOOKUP($A388,'[1]SW_Pipes 1222_soil.shp'!$AE$2:$AR$1223,14,FALSE)</f>
        <v>1</v>
      </c>
      <c r="BN388">
        <f>VLOOKUP(A388,[2]SW_Pipes1222_prec!$AE$2:$AO$1223, 11, FALSE)</f>
        <v>3.77</v>
      </c>
    </row>
    <row r="389" spans="1:66" x14ac:dyDescent="0.25">
      <c r="A389" s="3">
        <v>84597</v>
      </c>
      <c r="B389" s="3">
        <v>24193</v>
      </c>
      <c r="C389" s="3" t="s">
        <v>134</v>
      </c>
      <c r="D389" s="3" t="s">
        <v>21</v>
      </c>
      <c r="E389" s="3" t="s">
        <v>29</v>
      </c>
      <c r="F389" s="6">
        <f>VLOOKUP(A389&amp;B389,'input_raw cmsws'!$C$2:$D$1602,2,FALSE)</f>
        <v>44463.666666666664</v>
      </c>
      <c r="G389" s="3">
        <v>2</v>
      </c>
      <c r="H389" s="3"/>
      <c r="I389" s="2">
        <v>0</v>
      </c>
      <c r="J389" s="3" t="s">
        <v>22</v>
      </c>
      <c r="K389" s="3" t="s">
        <v>22</v>
      </c>
      <c r="L389" s="3"/>
      <c r="M389" s="2">
        <f>VLOOKUP(L389,'scoring schema 2'!$E$18:$F$29,2,FALSE)</f>
        <v>0</v>
      </c>
      <c r="N389" s="3" t="s">
        <v>33</v>
      </c>
      <c r="O389" s="2">
        <f>VLOOKUP(N389,'scoring schema 2'!$E$8:$F$13,2, FALSE)</f>
        <v>0</v>
      </c>
      <c r="P389" s="3">
        <v>0</v>
      </c>
      <c r="Q389" s="3">
        <v>0</v>
      </c>
      <c r="R389" s="3">
        <v>0.8</v>
      </c>
      <c r="S389" s="3">
        <v>0</v>
      </c>
      <c r="T389" s="3">
        <v>1</v>
      </c>
      <c r="U389" s="3">
        <v>10</v>
      </c>
      <c r="V389" s="3">
        <v>3.0000000000000004</v>
      </c>
      <c r="W389" s="3">
        <v>4.0999999999999996</v>
      </c>
      <c r="X389" s="3">
        <v>12.3</v>
      </c>
      <c r="Y389" s="3">
        <v>1.8000000000000003</v>
      </c>
      <c r="Z389" s="3">
        <v>2.7799999999999994</v>
      </c>
      <c r="AA389" s="3">
        <v>5.0039999999999996</v>
      </c>
      <c r="AB389" s="3">
        <v>7699216</v>
      </c>
      <c r="AC389" s="3" t="s">
        <v>1443</v>
      </c>
      <c r="AD389" s="6">
        <v>40110</v>
      </c>
      <c r="AE389" s="3" t="s">
        <v>760</v>
      </c>
      <c r="AF389" s="3" t="s">
        <v>761</v>
      </c>
      <c r="AG389" s="3" t="s">
        <v>762</v>
      </c>
      <c r="AH389" s="3" t="s">
        <v>768</v>
      </c>
      <c r="AI389" s="3">
        <v>1.25</v>
      </c>
      <c r="AJ389" s="3">
        <v>0</v>
      </c>
      <c r="AK389" s="3">
        <v>0</v>
      </c>
      <c r="AL389" s="3">
        <v>0</v>
      </c>
      <c r="AM389" s="3">
        <v>15</v>
      </c>
      <c r="AN389" s="3">
        <v>0</v>
      </c>
      <c r="AO389" s="3" t="s">
        <v>762</v>
      </c>
      <c r="AP389" s="3" t="s">
        <v>763</v>
      </c>
      <c r="AQ389" s="3" t="s">
        <v>769</v>
      </c>
      <c r="AR389" s="3" t="s">
        <v>1444</v>
      </c>
      <c r="AS389" s="3">
        <v>1.5</v>
      </c>
      <c r="AT389" s="3">
        <v>703.5</v>
      </c>
      <c r="AU389" s="3">
        <v>705</v>
      </c>
      <c r="AV389" s="3" t="s">
        <v>765</v>
      </c>
      <c r="AW389" s="3" t="s">
        <v>1054</v>
      </c>
      <c r="AX389" s="3">
        <v>2</v>
      </c>
      <c r="AY389" s="3">
        <v>703</v>
      </c>
      <c r="AZ389" s="3">
        <v>705</v>
      </c>
      <c r="BA389" s="3" t="s">
        <v>765</v>
      </c>
      <c r="BB389" s="3">
        <v>1.9180840000000001E-2</v>
      </c>
      <c r="BC389" s="3">
        <v>0</v>
      </c>
      <c r="BD389" s="7">
        <v>40949</v>
      </c>
      <c r="BE389" s="18">
        <f>(F389-AD389)/365.25</f>
        <v>11.919689710244118</v>
      </c>
      <c r="BF389" s="3" t="s">
        <v>767</v>
      </c>
      <c r="BG389" s="7">
        <v>43185</v>
      </c>
      <c r="BH389" s="3">
        <v>26.067638463720861</v>
      </c>
      <c r="BI389" t="str">
        <f>VLOOKUP($A389,'[1]SW_Pipes 1222_soil.shp'!$AE$2:$AR$1223,10,FALSE)</f>
        <v>113660</v>
      </c>
      <c r="BJ389" t="str">
        <f>VLOOKUP($A389,'[1]SW_Pipes 1222_soil.shp'!$AE$2:$AR$1223,11,FALSE)</f>
        <v>CuB</v>
      </c>
      <c r="BK389" t="str">
        <f>VLOOKUP($A389,'[1]SW_Pipes 1222_soil.shp'!$AE$2:$AR$1223,12,FALSE)</f>
        <v>Cecil-Urban land complex, 2 to 8 percent slopes</v>
      </c>
      <c r="BL389" t="str">
        <f>VLOOKUP($A389,'[1]SW_Pipes 1222_soil.shp'!$AE$2:$AR$1223,13,FALSE)</f>
        <v>B</v>
      </c>
      <c r="BM389">
        <f>VLOOKUP($A389,'[1]SW_Pipes 1222_soil.shp'!$AE$2:$AR$1223,14,FALSE)</f>
        <v>1</v>
      </c>
      <c r="BN389">
        <f>VLOOKUP(A389,[2]SW_Pipes1222_prec!$AE$2:$AO$1223, 11, FALSE)</f>
        <v>3.7650000000000001</v>
      </c>
    </row>
    <row r="390" spans="1:66" x14ac:dyDescent="0.25">
      <c r="A390" s="3">
        <v>84598</v>
      </c>
      <c r="B390" s="3">
        <v>24193</v>
      </c>
      <c r="C390" s="3" t="s">
        <v>134</v>
      </c>
      <c r="D390" s="3" t="s">
        <v>21</v>
      </c>
      <c r="E390" s="3" t="s">
        <v>29</v>
      </c>
      <c r="F390" s="6">
        <f>VLOOKUP(A390&amp;B390,'input_raw cmsws'!$C$2:$D$1602,2,FALSE)</f>
        <v>44463.666666666664</v>
      </c>
      <c r="G390" s="3">
        <v>2</v>
      </c>
      <c r="H390" s="3"/>
      <c r="I390" s="2">
        <v>0</v>
      </c>
      <c r="J390" s="3" t="s">
        <v>22</v>
      </c>
      <c r="K390" s="3" t="s">
        <v>22</v>
      </c>
      <c r="L390" s="3"/>
      <c r="M390" s="2">
        <f>VLOOKUP(L390,'scoring schema 2'!$E$18:$F$29,2,FALSE)</f>
        <v>0</v>
      </c>
      <c r="N390" s="3" t="s">
        <v>33</v>
      </c>
      <c r="O390" s="2">
        <f>VLOOKUP(N390,'scoring schema 2'!$E$8:$F$13,2, FALSE)</f>
        <v>0</v>
      </c>
      <c r="P390" s="3">
        <v>0</v>
      </c>
      <c r="Q390" s="3">
        <v>0</v>
      </c>
      <c r="R390" s="3">
        <v>0.8</v>
      </c>
      <c r="S390" s="3">
        <v>0</v>
      </c>
      <c r="T390" s="3">
        <v>1</v>
      </c>
      <c r="U390" s="3">
        <v>10</v>
      </c>
      <c r="V390" s="3">
        <v>1.4000000000000001</v>
      </c>
      <c r="W390" s="3">
        <v>5</v>
      </c>
      <c r="X390" s="3">
        <v>7.0000000000000009</v>
      </c>
      <c r="Y390" s="3">
        <v>0.84000000000000008</v>
      </c>
      <c r="Z390" s="3">
        <v>3.3200000000000003</v>
      </c>
      <c r="AA390" s="3">
        <v>2.7888000000000006</v>
      </c>
      <c r="AB390" s="3">
        <v>7624379</v>
      </c>
      <c r="AC390" s="3" t="s">
        <v>1052</v>
      </c>
      <c r="AD390" s="6">
        <v>40111</v>
      </c>
      <c r="AE390" s="3" t="s">
        <v>760</v>
      </c>
      <c r="AF390" s="3" t="s">
        <v>761</v>
      </c>
      <c r="AG390" s="3" t="s">
        <v>762</v>
      </c>
      <c r="AH390" s="3" t="s">
        <v>768</v>
      </c>
      <c r="AI390" s="3">
        <v>1.25</v>
      </c>
      <c r="AJ390" s="3">
        <v>0</v>
      </c>
      <c r="AK390" s="3">
        <v>0</v>
      </c>
      <c r="AL390" s="3">
        <v>0</v>
      </c>
      <c r="AM390" s="3">
        <v>15</v>
      </c>
      <c r="AN390" s="3">
        <v>0</v>
      </c>
      <c r="AO390" s="3" t="s">
        <v>762</v>
      </c>
      <c r="AP390" s="3" t="s">
        <v>763</v>
      </c>
      <c r="AQ390" s="3" t="s">
        <v>769</v>
      </c>
      <c r="AR390" s="3" t="s">
        <v>1053</v>
      </c>
      <c r="AS390" s="3">
        <v>1.9</v>
      </c>
      <c r="AT390" s="3">
        <v>702.1</v>
      </c>
      <c r="AU390" s="3">
        <v>704</v>
      </c>
      <c r="AV390" s="3" t="s">
        <v>765</v>
      </c>
      <c r="AW390" s="3" t="s">
        <v>1054</v>
      </c>
      <c r="AX390" s="3">
        <v>2.5</v>
      </c>
      <c r="AY390" s="3">
        <v>702.5</v>
      </c>
      <c r="AZ390" s="3">
        <v>705</v>
      </c>
      <c r="BA390" s="3" t="s">
        <v>765</v>
      </c>
      <c r="BB390" s="3">
        <v>-2.3976399999999998E-2</v>
      </c>
      <c r="BC390" s="3">
        <v>0</v>
      </c>
      <c r="BD390" s="7">
        <v>40949</v>
      </c>
      <c r="BE390" s="18">
        <f>(F390-AD390)/365.25</f>
        <v>11.916951859456987</v>
      </c>
      <c r="BF390" s="3" t="s">
        <v>767</v>
      </c>
      <c r="BG390" s="7">
        <v>43185</v>
      </c>
      <c r="BH390" s="3">
        <v>16.683076902213379</v>
      </c>
      <c r="BI390" t="str">
        <f>VLOOKUP($A390,'[1]SW_Pipes 1222_soil.shp'!$AE$2:$AR$1223,10,FALSE)</f>
        <v>113660</v>
      </c>
      <c r="BJ390" t="str">
        <f>VLOOKUP($A390,'[1]SW_Pipes 1222_soil.shp'!$AE$2:$AR$1223,11,FALSE)</f>
        <v>CuB</v>
      </c>
      <c r="BK390" t="str">
        <f>VLOOKUP($A390,'[1]SW_Pipes 1222_soil.shp'!$AE$2:$AR$1223,12,FALSE)</f>
        <v>Cecil-Urban land complex, 2 to 8 percent slopes</v>
      </c>
      <c r="BL390" t="str">
        <f>VLOOKUP($A390,'[1]SW_Pipes 1222_soil.shp'!$AE$2:$AR$1223,13,FALSE)</f>
        <v>B</v>
      </c>
      <c r="BM390">
        <f>VLOOKUP($A390,'[1]SW_Pipes 1222_soil.shp'!$AE$2:$AR$1223,14,FALSE)</f>
        <v>1</v>
      </c>
      <c r="BN390">
        <f>VLOOKUP(A390,[2]SW_Pipes1222_prec!$AE$2:$AO$1223, 11, FALSE)</f>
        <v>3.7650000000000001</v>
      </c>
    </row>
    <row r="391" spans="1:66" x14ac:dyDescent="0.25">
      <c r="A391" s="2">
        <v>84599</v>
      </c>
      <c r="B391" s="2">
        <v>24193</v>
      </c>
      <c r="C391" s="2" t="s">
        <v>51</v>
      </c>
      <c r="D391" s="2" t="s">
        <v>21</v>
      </c>
      <c r="E391" s="2" t="s">
        <v>29</v>
      </c>
      <c r="F391" s="6">
        <f>VLOOKUP(A391&amp;B391,'input_raw cmsws'!$C$2:$D$1602,2,FALSE)</f>
        <v>44463.666666666664</v>
      </c>
      <c r="G391" s="2">
        <v>2.7</v>
      </c>
      <c r="H391" s="2"/>
      <c r="I391" s="2">
        <v>0</v>
      </c>
      <c r="J391" s="2" t="s">
        <v>22</v>
      </c>
      <c r="K391" s="2" t="s">
        <v>22</v>
      </c>
      <c r="L391" s="2"/>
      <c r="M391" s="2">
        <f>VLOOKUP(L391,'scoring schema 2'!$E$18:$F$29,2,FALSE)</f>
        <v>0</v>
      </c>
      <c r="N391" s="2" t="s">
        <v>33</v>
      </c>
      <c r="O391" s="2">
        <f>VLOOKUP(N391,'scoring schema 2'!$E$8:$F$13,2, FALSE)</f>
        <v>0</v>
      </c>
      <c r="P391" s="2">
        <v>0</v>
      </c>
      <c r="Q391" s="2">
        <v>0</v>
      </c>
      <c r="R391" s="2">
        <v>0.8</v>
      </c>
      <c r="S391" s="2">
        <v>0</v>
      </c>
      <c r="T391" s="2">
        <v>1</v>
      </c>
      <c r="U391" s="2">
        <v>0</v>
      </c>
      <c r="V391" s="2">
        <v>1.4000000000000001</v>
      </c>
      <c r="W391" s="2">
        <v>0.8</v>
      </c>
      <c r="X391" s="2">
        <v>1.1200000000000001</v>
      </c>
      <c r="Y391" s="2">
        <v>0.84000000000000008</v>
      </c>
      <c r="Z391" s="2">
        <v>0.8</v>
      </c>
      <c r="AA391" s="2">
        <v>0.67200000000000015</v>
      </c>
      <c r="AB391" s="2">
        <v>7659388</v>
      </c>
      <c r="AC391" s="2" t="s">
        <v>828</v>
      </c>
      <c r="AD391" s="6">
        <v>40112</v>
      </c>
      <c r="AE391" s="2" t="s">
        <v>760</v>
      </c>
      <c r="AF391" s="2" t="s">
        <v>761</v>
      </c>
      <c r="AG391" s="2" t="s">
        <v>762</v>
      </c>
      <c r="AH391" s="2" t="s">
        <v>768</v>
      </c>
      <c r="AI391" s="2">
        <v>2</v>
      </c>
      <c r="AJ391" s="2">
        <v>0</v>
      </c>
      <c r="AK391" s="2">
        <v>0</v>
      </c>
      <c r="AL391" s="2">
        <v>0</v>
      </c>
      <c r="AM391" s="2">
        <v>24</v>
      </c>
      <c r="AN391" s="2">
        <v>0</v>
      </c>
      <c r="AO391" s="2" t="s">
        <v>762</v>
      </c>
      <c r="AP391" s="2" t="s">
        <v>763</v>
      </c>
      <c r="AQ391" s="2" t="s">
        <v>769</v>
      </c>
      <c r="AR391" s="2" t="s">
        <v>829</v>
      </c>
      <c r="AS391" s="2">
        <v>2.7</v>
      </c>
      <c r="AT391" s="2">
        <v>702.3</v>
      </c>
      <c r="AU391" s="2">
        <v>705</v>
      </c>
      <c r="AV391" s="2" t="s">
        <v>765</v>
      </c>
      <c r="AW391" s="2" t="s">
        <v>830</v>
      </c>
      <c r="AX391" s="2">
        <v>2.8</v>
      </c>
      <c r="AY391" s="2">
        <v>701.2</v>
      </c>
      <c r="AZ391" s="2">
        <v>704</v>
      </c>
      <c r="BA391" s="2" t="s">
        <v>765</v>
      </c>
      <c r="BB391" s="2">
        <v>7.9554799999999995E-2</v>
      </c>
      <c r="BC391" s="2">
        <v>0</v>
      </c>
      <c r="BD391" s="6">
        <v>40949</v>
      </c>
      <c r="BE391" s="18">
        <f>(F391-AD391)/365.25</f>
        <v>11.914214008669854</v>
      </c>
      <c r="BF391" s="2" t="s">
        <v>767</v>
      </c>
      <c r="BG391" s="6">
        <v>43185</v>
      </c>
      <c r="BH391" s="2">
        <v>13.82685541974632</v>
      </c>
      <c r="BI391" t="str">
        <f>VLOOKUP($A391,'[1]SW_Pipes 1222_soil.shp'!$AE$2:$AR$1223,10,FALSE)</f>
        <v>113660</v>
      </c>
      <c r="BJ391" t="str">
        <f>VLOOKUP($A391,'[1]SW_Pipes 1222_soil.shp'!$AE$2:$AR$1223,11,FALSE)</f>
        <v>CuB</v>
      </c>
      <c r="BK391" t="str">
        <f>VLOOKUP($A391,'[1]SW_Pipes 1222_soil.shp'!$AE$2:$AR$1223,12,FALSE)</f>
        <v>Cecil-Urban land complex, 2 to 8 percent slopes</v>
      </c>
      <c r="BL391" t="str">
        <f>VLOOKUP($A391,'[1]SW_Pipes 1222_soil.shp'!$AE$2:$AR$1223,13,FALSE)</f>
        <v>B</v>
      </c>
      <c r="BM391">
        <f>VLOOKUP($A391,'[1]SW_Pipes 1222_soil.shp'!$AE$2:$AR$1223,14,FALSE)</f>
        <v>1</v>
      </c>
      <c r="BN391">
        <f>VLOOKUP(A391,[2]SW_Pipes1222_prec!$AE$2:$AO$1223, 11, FALSE)</f>
        <v>3.7650000000000001</v>
      </c>
    </row>
    <row r="392" spans="1:66" x14ac:dyDescent="0.25">
      <c r="A392" s="3">
        <v>84601</v>
      </c>
      <c r="B392" s="3">
        <v>24193</v>
      </c>
      <c r="C392" s="3" t="s">
        <v>51</v>
      </c>
      <c r="D392" s="3" t="s">
        <v>21</v>
      </c>
      <c r="E392" s="3" t="s">
        <v>29</v>
      </c>
      <c r="F392" s="6">
        <f>VLOOKUP(A392&amp;B392,'input_raw cmsws'!$C$2:$D$1602,2,FALSE)</f>
        <v>44463.666666666664</v>
      </c>
      <c r="G392" s="3">
        <v>2.5</v>
      </c>
      <c r="H392" s="3"/>
      <c r="I392" s="2">
        <v>0</v>
      </c>
      <c r="J392" s="3" t="s">
        <v>22</v>
      </c>
      <c r="K392" s="3" t="s">
        <v>22</v>
      </c>
      <c r="L392" s="3"/>
      <c r="M392" s="2">
        <f>VLOOKUP(L392,'scoring schema 2'!$E$18:$F$29,2,FALSE)</f>
        <v>0</v>
      </c>
      <c r="N392" s="3"/>
      <c r="O392" s="2">
        <f>VLOOKUP(N392,'scoring schema 2'!$E$8:$F$13,2, FALSE)</f>
        <v>2</v>
      </c>
      <c r="P392" s="3">
        <v>0</v>
      </c>
      <c r="Q392" s="3">
        <v>1.3</v>
      </c>
      <c r="R392" s="3">
        <v>0.8</v>
      </c>
      <c r="S392" s="3">
        <v>1.04</v>
      </c>
      <c r="T392" s="3">
        <v>1</v>
      </c>
      <c r="U392" s="3">
        <v>10</v>
      </c>
      <c r="V392" s="3">
        <v>4.5999999999999996</v>
      </c>
      <c r="W392" s="3">
        <v>5</v>
      </c>
      <c r="X392" s="3">
        <v>23</v>
      </c>
      <c r="Y392" s="3">
        <v>3.28</v>
      </c>
      <c r="Z392" s="3">
        <v>3.3200000000000003</v>
      </c>
      <c r="AA392" s="3">
        <v>10.8896</v>
      </c>
      <c r="AB392" s="3">
        <v>7557137</v>
      </c>
      <c r="AC392" s="3" t="s">
        <v>2427</v>
      </c>
      <c r="AD392" s="6">
        <v>40113</v>
      </c>
      <c r="AE392" s="3" t="s">
        <v>760</v>
      </c>
      <c r="AF392" s="3" t="s">
        <v>761</v>
      </c>
      <c r="AG392" s="3" t="s">
        <v>762</v>
      </c>
      <c r="AH392" s="3" t="s">
        <v>768</v>
      </c>
      <c r="AI392" s="3">
        <v>2</v>
      </c>
      <c r="AJ392" s="3">
        <v>0</v>
      </c>
      <c r="AK392" s="3">
        <v>0</v>
      </c>
      <c r="AL392" s="3">
        <v>0</v>
      </c>
      <c r="AM392" s="3">
        <v>24</v>
      </c>
      <c r="AN392" s="3">
        <v>0</v>
      </c>
      <c r="AO392" s="3" t="s">
        <v>762</v>
      </c>
      <c r="AP392" s="3" t="s">
        <v>763</v>
      </c>
      <c r="AQ392" s="3" t="s">
        <v>769</v>
      </c>
      <c r="AR392" s="3" t="s">
        <v>1054</v>
      </c>
      <c r="AS392" s="3">
        <v>2.6</v>
      </c>
      <c r="AT392" s="3">
        <v>702.4</v>
      </c>
      <c r="AU392" s="3">
        <v>705</v>
      </c>
      <c r="AV392" s="3" t="s">
        <v>765</v>
      </c>
      <c r="AW392" s="3" t="s">
        <v>829</v>
      </c>
      <c r="AX392" s="3">
        <v>2.6</v>
      </c>
      <c r="AY392" s="3">
        <v>702.4</v>
      </c>
      <c r="AZ392" s="3">
        <v>705</v>
      </c>
      <c r="BA392" s="3" t="s">
        <v>765</v>
      </c>
      <c r="BB392" s="3">
        <v>0</v>
      </c>
      <c r="BC392" s="3">
        <v>0</v>
      </c>
      <c r="BD392" s="7">
        <v>40949</v>
      </c>
      <c r="BE392" s="18">
        <f>(F392-AD392)/365.25</f>
        <v>11.911476157882722</v>
      </c>
      <c r="BF392" s="3" t="s">
        <v>767</v>
      </c>
      <c r="BG392" s="7">
        <v>43185</v>
      </c>
      <c r="BH392" s="3">
        <v>25.330226775048938</v>
      </c>
      <c r="BI392" t="str">
        <f>VLOOKUP($A392,'[1]SW_Pipes 1222_soil.shp'!$AE$2:$AR$1223,10,FALSE)</f>
        <v>113660</v>
      </c>
      <c r="BJ392" t="str">
        <f>VLOOKUP($A392,'[1]SW_Pipes 1222_soil.shp'!$AE$2:$AR$1223,11,FALSE)</f>
        <v>CuB</v>
      </c>
      <c r="BK392" t="str">
        <f>VLOOKUP($A392,'[1]SW_Pipes 1222_soil.shp'!$AE$2:$AR$1223,12,FALSE)</f>
        <v>Cecil-Urban land complex, 2 to 8 percent slopes</v>
      </c>
      <c r="BL392" t="str">
        <f>VLOOKUP($A392,'[1]SW_Pipes 1222_soil.shp'!$AE$2:$AR$1223,13,FALSE)</f>
        <v>B</v>
      </c>
      <c r="BM392">
        <f>VLOOKUP($A392,'[1]SW_Pipes 1222_soil.shp'!$AE$2:$AR$1223,14,FALSE)</f>
        <v>1</v>
      </c>
      <c r="BN392">
        <f>VLOOKUP(A392,[2]SW_Pipes1222_prec!$AE$2:$AO$1223, 11, FALSE)</f>
        <v>3.7650000000000001</v>
      </c>
    </row>
    <row r="393" spans="1:66" x14ac:dyDescent="0.25">
      <c r="A393" s="2">
        <v>84737</v>
      </c>
      <c r="B393" s="2">
        <v>11105</v>
      </c>
      <c r="C393" s="2" t="s">
        <v>276</v>
      </c>
      <c r="D393" s="2" t="s">
        <v>21</v>
      </c>
      <c r="E393" s="2" t="s">
        <v>29</v>
      </c>
      <c r="F393" s="6">
        <f>VLOOKUP(A393&amp;B393,'input_raw cmsws'!$C$2:$D$1602,2,FALSE)</f>
        <v>43276.666666666664</v>
      </c>
      <c r="G393" s="2">
        <v>7</v>
      </c>
      <c r="H393" s="2" t="s">
        <v>23</v>
      </c>
      <c r="I393" s="2">
        <f>VLOOKUP(H393,'scoring schema'!$D$4:$E$9,2,FALSE)</f>
        <v>0</v>
      </c>
      <c r="J393" s="2" t="s">
        <v>22</v>
      </c>
      <c r="K393" s="2" t="s">
        <v>22</v>
      </c>
      <c r="L393" s="2" t="s">
        <v>174</v>
      </c>
      <c r="M393" s="2">
        <f>VLOOKUP(L393,'scoring schema 2'!$E$18:$F$29,2,FALSE)</f>
        <v>8</v>
      </c>
      <c r="N393" s="2" t="s">
        <v>35</v>
      </c>
      <c r="O393" s="2">
        <f>VLOOKUP(N393,'scoring schema 2'!$E$8:$F$13,2, FALSE)</f>
        <v>2</v>
      </c>
      <c r="P393" s="2">
        <v>10</v>
      </c>
      <c r="Q393" s="2">
        <v>1.3</v>
      </c>
      <c r="R393" s="2">
        <v>7.6999999999999993</v>
      </c>
      <c r="S393" s="2">
        <v>10.01</v>
      </c>
      <c r="T393" s="2">
        <v>1</v>
      </c>
      <c r="U393" s="2">
        <v>10</v>
      </c>
      <c r="V393" s="2">
        <v>5.4</v>
      </c>
      <c r="W393" s="2">
        <v>5</v>
      </c>
      <c r="X393" s="2">
        <v>27</v>
      </c>
      <c r="Y393" s="2">
        <v>3.7600000000000002</v>
      </c>
      <c r="Z393" s="2">
        <v>6.08</v>
      </c>
      <c r="AA393" s="2">
        <v>22.860800000000001</v>
      </c>
      <c r="AB393" s="2">
        <v>7670926</v>
      </c>
      <c r="AC393" s="2" t="s">
        <v>3536</v>
      </c>
      <c r="AD393" s="6">
        <v>40114</v>
      </c>
      <c r="AE393" s="2" t="s">
        <v>760</v>
      </c>
      <c r="AF393" s="2" t="s">
        <v>838</v>
      </c>
      <c r="AG393" s="2" t="s">
        <v>839</v>
      </c>
      <c r="AH393" s="2" t="s">
        <v>842</v>
      </c>
      <c r="AI393" s="2">
        <v>0</v>
      </c>
      <c r="AJ393" s="2">
        <v>0</v>
      </c>
      <c r="AK393" s="2">
        <v>5</v>
      </c>
      <c r="AL393" s="2">
        <v>8</v>
      </c>
      <c r="AM393" s="2">
        <v>60</v>
      </c>
      <c r="AN393" s="2">
        <v>96</v>
      </c>
      <c r="AO393" s="2" t="s">
        <v>762</v>
      </c>
      <c r="AP393" s="2" t="s">
        <v>763</v>
      </c>
      <c r="AQ393" s="2" t="s">
        <v>769</v>
      </c>
      <c r="AR393" s="2" t="s">
        <v>1589</v>
      </c>
      <c r="AS393" s="2">
        <v>5.6</v>
      </c>
      <c r="AT393" s="2">
        <v>614.4</v>
      </c>
      <c r="AU393" s="2">
        <v>620</v>
      </c>
      <c r="AV393" s="2" t="s">
        <v>765</v>
      </c>
      <c r="AW393" s="2" t="s">
        <v>3537</v>
      </c>
      <c r="AX393" s="2">
        <v>6.5</v>
      </c>
      <c r="AY393" s="2">
        <v>612.5</v>
      </c>
      <c r="AZ393" s="2">
        <v>619</v>
      </c>
      <c r="BA393" s="2" t="s">
        <v>765</v>
      </c>
      <c r="BB393" s="2">
        <v>1.2913579999999999E-2</v>
      </c>
      <c r="BC393" s="2">
        <v>0</v>
      </c>
      <c r="BD393" s="6">
        <v>19725</v>
      </c>
      <c r="BE393" s="18">
        <f>(F393-BD393)/365.25</f>
        <v>64.480949121606201</v>
      </c>
      <c r="BF393" s="2" t="s">
        <v>767</v>
      </c>
      <c r="BG393" s="6">
        <v>43326</v>
      </c>
      <c r="BH393" s="2">
        <v>147.13172590900319</v>
      </c>
      <c r="BI393" t="str">
        <f>VLOOKUP($A393,'[1]SW_Pipes 1222_soil.shp'!$AE$2:$AR$1223,10,FALSE)</f>
        <v>113678</v>
      </c>
      <c r="BJ393" t="str">
        <f>VLOOKUP($A393,'[1]SW_Pipes 1222_soil.shp'!$AE$2:$AR$1223,11,FALSE)</f>
        <v>MS</v>
      </c>
      <c r="BK393" t="str">
        <f>VLOOKUP($A393,'[1]SW_Pipes 1222_soil.shp'!$AE$2:$AR$1223,12,FALSE)</f>
        <v>Monacan and Arents soils</v>
      </c>
      <c r="BL393" t="str">
        <f>VLOOKUP($A393,'[1]SW_Pipes 1222_soil.shp'!$AE$2:$AR$1223,13,FALSE)</f>
        <v>C</v>
      </c>
      <c r="BM393">
        <f>VLOOKUP($A393,'[1]SW_Pipes 1222_soil.shp'!$AE$2:$AR$1223,14,FALSE)</f>
        <v>2</v>
      </c>
      <c r="BN393">
        <f>VLOOKUP(A393,[2]SW_Pipes1222_prec!$AE$2:$AO$1223, 11, FALSE)</f>
        <v>3.706</v>
      </c>
    </row>
    <row r="394" spans="1:66" x14ac:dyDescent="0.25">
      <c r="A394" s="3">
        <v>84738</v>
      </c>
      <c r="B394" s="3">
        <v>11105</v>
      </c>
      <c r="C394" s="3" t="s">
        <v>276</v>
      </c>
      <c r="D394" s="3" t="s">
        <v>21</v>
      </c>
      <c r="E394" s="3" t="s">
        <v>29</v>
      </c>
      <c r="F394" s="6">
        <f>VLOOKUP(A394&amp;B394,'input_raw cmsws'!$C$2:$D$1602,2,FALSE)</f>
        <v>43276.666666666664</v>
      </c>
      <c r="G394" s="3">
        <v>7</v>
      </c>
      <c r="H394" s="3" t="s">
        <v>23</v>
      </c>
      <c r="I394" s="2">
        <f>VLOOKUP(H394,'scoring schema'!$D$4:$E$9,2,FALSE)</f>
        <v>0</v>
      </c>
      <c r="J394" s="3" t="s">
        <v>22</v>
      </c>
      <c r="K394" s="3" t="s">
        <v>22</v>
      </c>
      <c r="L394" s="3" t="s">
        <v>30</v>
      </c>
      <c r="M394" s="2">
        <f>VLOOKUP(L394,'scoring schema 2'!$E$18:$F$29,2,FALSE)</f>
        <v>6</v>
      </c>
      <c r="N394" s="3" t="s">
        <v>35</v>
      </c>
      <c r="O394" s="2">
        <f>VLOOKUP(N394,'scoring schema 2'!$E$8:$F$13,2, FALSE)</f>
        <v>2</v>
      </c>
      <c r="P394" s="3">
        <v>10</v>
      </c>
      <c r="Q394" s="3">
        <v>1.3</v>
      </c>
      <c r="R394" s="3">
        <v>6.8</v>
      </c>
      <c r="S394" s="3">
        <v>8.84</v>
      </c>
      <c r="T394" s="3">
        <v>1</v>
      </c>
      <c r="U394" s="3">
        <v>10</v>
      </c>
      <c r="V394" s="3">
        <v>6.2000000000000011</v>
      </c>
      <c r="W394" s="3">
        <v>5</v>
      </c>
      <c r="X394" s="3">
        <v>31.000000000000007</v>
      </c>
      <c r="Y394" s="3">
        <v>4.24</v>
      </c>
      <c r="Z394" s="3">
        <v>5.7200000000000006</v>
      </c>
      <c r="AA394" s="3">
        <v>24.252800000000004</v>
      </c>
      <c r="AB394" s="3">
        <v>7548196</v>
      </c>
      <c r="AC394" s="3" t="s">
        <v>3604</v>
      </c>
      <c r="AD394" s="6">
        <v>40115</v>
      </c>
      <c r="AE394" s="3" t="s">
        <v>760</v>
      </c>
      <c r="AF394" s="3" t="s">
        <v>838</v>
      </c>
      <c r="AG394" s="3" t="s">
        <v>839</v>
      </c>
      <c r="AH394" s="3" t="s">
        <v>842</v>
      </c>
      <c r="AI394" s="3">
        <v>0</v>
      </c>
      <c r="AJ394" s="3">
        <v>0</v>
      </c>
      <c r="AK394" s="3">
        <v>5</v>
      </c>
      <c r="AL394" s="3">
        <v>8</v>
      </c>
      <c r="AM394" s="3">
        <v>60</v>
      </c>
      <c r="AN394" s="3">
        <v>96</v>
      </c>
      <c r="AO394" s="3" t="s">
        <v>762</v>
      </c>
      <c r="AP394" s="3" t="s">
        <v>763</v>
      </c>
      <c r="AQ394" s="3" t="s">
        <v>769</v>
      </c>
      <c r="AR394" s="3" t="s">
        <v>3605</v>
      </c>
      <c r="AS394" s="3">
        <v>6.4</v>
      </c>
      <c r="AT394" s="3">
        <v>614.6</v>
      </c>
      <c r="AU394" s="3">
        <v>621</v>
      </c>
      <c r="AV394" s="3" t="s">
        <v>765</v>
      </c>
      <c r="AW394" s="3" t="s">
        <v>1588</v>
      </c>
      <c r="AX394" s="3">
        <v>5.6</v>
      </c>
      <c r="AY394" s="3">
        <v>614.4</v>
      </c>
      <c r="AZ394" s="3">
        <v>620</v>
      </c>
      <c r="BA394" s="3" t="s">
        <v>765</v>
      </c>
      <c r="BB394" s="3">
        <v>2.0430800000000001E-3</v>
      </c>
      <c r="BC394" s="3">
        <v>0</v>
      </c>
      <c r="BD394" s="7">
        <v>39854</v>
      </c>
      <c r="BE394" s="18">
        <f>(F394-BD394)/365.25</f>
        <v>9.3707506274241315</v>
      </c>
      <c r="BF394" s="3" t="s">
        <v>767</v>
      </c>
      <c r="BG394" s="7">
        <v>43326</v>
      </c>
      <c r="BH394" s="3">
        <v>97.891407102424495</v>
      </c>
      <c r="BI394" t="str">
        <f>VLOOKUP($A394,'[1]SW_Pipes 1222_soil.shp'!$AE$2:$AR$1223,10,FALSE)</f>
        <v>113678</v>
      </c>
      <c r="BJ394" t="str">
        <f>VLOOKUP($A394,'[1]SW_Pipes 1222_soil.shp'!$AE$2:$AR$1223,11,FALSE)</f>
        <v>MS</v>
      </c>
      <c r="BK394" t="str">
        <f>VLOOKUP($A394,'[1]SW_Pipes 1222_soil.shp'!$AE$2:$AR$1223,12,FALSE)</f>
        <v>Monacan and Arents soils</v>
      </c>
      <c r="BL394" t="str">
        <f>VLOOKUP($A394,'[1]SW_Pipes 1222_soil.shp'!$AE$2:$AR$1223,13,FALSE)</f>
        <v>C</v>
      </c>
      <c r="BM394">
        <f>VLOOKUP($A394,'[1]SW_Pipes 1222_soil.shp'!$AE$2:$AR$1223,14,FALSE)</f>
        <v>2</v>
      </c>
      <c r="BN394">
        <f>VLOOKUP(A394,[2]SW_Pipes1222_prec!$AE$2:$AO$1223, 11, FALSE)</f>
        <v>3.706</v>
      </c>
    </row>
    <row r="395" spans="1:66" x14ac:dyDescent="0.25">
      <c r="A395" s="2">
        <v>84903</v>
      </c>
      <c r="B395" s="2">
        <v>19077</v>
      </c>
      <c r="C395" s="2" t="s">
        <v>240</v>
      </c>
      <c r="D395" s="2" t="s">
        <v>21</v>
      </c>
      <c r="E395" s="2" t="s">
        <v>29</v>
      </c>
      <c r="F395" s="6">
        <f>VLOOKUP(A395&amp;B395,'input_raw cmsws'!$C$2:$D$1602,2,FALSE)</f>
        <v>44050.666666666664</v>
      </c>
      <c r="G395" s="2">
        <v>4.5</v>
      </c>
      <c r="H395" s="2" t="s">
        <v>23</v>
      </c>
      <c r="I395" s="2">
        <f>VLOOKUP(H395,'scoring schema'!$D$4:$E$9,2,FALSE)</f>
        <v>0</v>
      </c>
      <c r="J395" s="2" t="s">
        <v>22</v>
      </c>
      <c r="K395" s="2" t="s">
        <v>22</v>
      </c>
      <c r="L395" s="2" t="s">
        <v>30</v>
      </c>
      <c r="M395" s="2">
        <f>VLOOKUP(L395,'scoring schema 2'!$E$18:$F$29,2,FALSE)</f>
        <v>6</v>
      </c>
      <c r="N395" s="2" t="s">
        <v>35</v>
      </c>
      <c r="O395" s="2">
        <f>VLOOKUP(N395,'scoring schema 2'!$E$8:$F$13,2, FALSE)</f>
        <v>2</v>
      </c>
      <c r="P395" s="2">
        <v>10</v>
      </c>
      <c r="Q395" s="2">
        <v>1.3</v>
      </c>
      <c r="R395" s="2">
        <v>5.6</v>
      </c>
      <c r="S395" s="2">
        <v>7.2799999999999994</v>
      </c>
      <c r="T395" s="2">
        <v>1</v>
      </c>
      <c r="U395" s="2">
        <v>10</v>
      </c>
      <c r="V395" s="2">
        <v>4.5999999999999996</v>
      </c>
      <c r="W395" s="2">
        <v>4.7</v>
      </c>
      <c r="X395" s="2">
        <v>21.619999999999997</v>
      </c>
      <c r="Y395" s="2">
        <v>3.28</v>
      </c>
      <c r="Z395" s="2">
        <v>5.0599999999999996</v>
      </c>
      <c r="AA395" s="2">
        <v>16.596799999999998</v>
      </c>
      <c r="AB395" s="2">
        <v>7558300</v>
      </c>
      <c r="AC395" s="2" t="s">
        <v>3058</v>
      </c>
      <c r="AD395" s="6">
        <v>40116</v>
      </c>
      <c r="AE395" s="2" t="s">
        <v>760</v>
      </c>
      <c r="AF395" s="2" t="s">
        <v>761</v>
      </c>
      <c r="AG395" s="2" t="s">
        <v>762</v>
      </c>
      <c r="AH395" s="2" t="s">
        <v>768</v>
      </c>
      <c r="AI395" s="2">
        <v>3</v>
      </c>
      <c r="AJ395" s="2">
        <v>0</v>
      </c>
      <c r="AK395" s="2">
        <v>0</v>
      </c>
      <c r="AL395" s="2">
        <v>0</v>
      </c>
      <c r="AM395" s="2">
        <v>36</v>
      </c>
      <c r="AN395" s="2">
        <v>0</v>
      </c>
      <c r="AO395" s="2" t="s">
        <v>762</v>
      </c>
      <c r="AP395" s="2" t="s">
        <v>763</v>
      </c>
      <c r="AQ395" s="2" t="s">
        <v>769</v>
      </c>
      <c r="AR395" s="2" t="s">
        <v>3059</v>
      </c>
      <c r="AS395" s="2">
        <v>3.87</v>
      </c>
      <c r="AT395" s="2">
        <v>681.13</v>
      </c>
      <c r="AU395" s="2">
        <v>685</v>
      </c>
      <c r="AV395" s="2" t="s">
        <v>765</v>
      </c>
      <c r="AW395" s="2" t="s">
        <v>3060</v>
      </c>
      <c r="AX395" s="2">
        <v>4.5</v>
      </c>
      <c r="AY395" s="2">
        <v>677.5</v>
      </c>
      <c r="AZ395" s="2">
        <v>682</v>
      </c>
      <c r="BA395" s="2" t="s">
        <v>765</v>
      </c>
      <c r="BB395" s="2">
        <v>1.8460549999999999E-2</v>
      </c>
      <c r="BC395" s="2">
        <v>0</v>
      </c>
      <c r="BD395" s="6">
        <v>39856</v>
      </c>
      <c r="BE395" s="18">
        <f>(F395-BD395)/365.25</f>
        <v>11.484371435090114</v>
      </c>
      <c r="BF395" s="2" t="s">
        <v>767</v>
      </c>
      <c r="BG395" s="6">
        <v>44355</v>
      </c>
      <c r="BH395" s="2">
        <v>167.92537696306039</v>
      </c>
      <c r="BI395" t="str">
        <f>VLOOKUP($A395,'[1]SW_Pipes 1222_soil.shp'!$AE$2:$AR$1223,10,FALSE)</f>
        <v>113660</v>
      </c>
      <c r="BJ395" t="str">
        <f>VLOOKUP($A395,'[1]SW_Pipes 1222_soil.shp'!$AE$2:$AR$1223,11,FALSE)</f>
        <v>CuB</v>
      </c>
      <c r="BK395" t="str">
        <f>VLOOKUP($A395,'[1]SW_Pipes 1222_soil.shp'!$AE$2:$AR$1223,12,FALSE)</f>
        <v>Cecil-Urban land complex, 2 to 8 percent slopes</v>
      </c>
      <c r="BL395" t="str">
        <f>VLOOKUP($A395,'[1]SW_Pipes 1222_soil.shp'!$AE$2:$AR$1223,13,FALSE)</f>
        <v>B</v>
      </c>
      <c r="BM395">
        <f>VLOOKUP($A395,'[1]SW_Pipes 1222_soil.shp'!$AE$2:$AR$1223,14,FALSE)</f>
        <v>1</v>
      </c>
      <c r="BN395">
        <f>VLOOKUP(A395,[2]SW_Pipes1222_prec!$AE$2:$AO$1223, 11, FALSE)</f>
        <v>3.6909999999999998</v>
      </c>
    </row>
    <row r="396" spans="1:66" x14ac:dyDescent="0.25">
      <c r="A396" s="2">
        <v>85333</v>
      </c>
      <c r="B396" s="2">
        <v>22784</v>
      </c>
      <c r="C396" s="2" t="s">
        <v>55</v>
      </c>
      <c r="D396" s="2" t="s">
        <v>26</v>
      </c>
      <c r="E396" s="2" t="s">
        <v>29</v>
      </c>
      <c r="F396" s="6">
        <f>VLOOKUP(A396&amp;B396,'input_raw cmsws'!$C$2:$D$1602,2,FALSE)</f>
        <v>44337.666666666664</v>
      </c>
      <c r="G396" s="2">
        <v>4.2</v>
      </c>
      <c r="H396" s="2" t="s">
        <v>23</v>
      </c>
      <c r="I396" s="2">
        <f>VLOOKUP(H396,'scoring schema'!$D$4:$E$9,2,FALSE)</f>
        <v>0</v>
      </c>
      <c r="J396" s="2" t="s">
        <v>22</v>
      </c>
      <c r="K396" s="2" t="s">
        <v>22</v>
      </c>
      <c r="L396" s="2"/>
      <c r="M396" s="2">
        <f>VLOOKUP(L396,'scoring schema 2'!$E$18:$F$29,2,FALSE)</f>
        <v>0</v>
      </c>
      <c r="N396" s="2" t="s">
        <v>33</v>
      </c>
      <c r="O396" s="2">
        <f>VLOOKUP(N396,'scoring schema 2'!$E$8:$F$13,2, FALSE)</f>
        <v>0</v>
      </c>
      <c r="P396" s="2">
        <v>0</v>
      </c>
      <c r="Q396" s="2">
        <v>0</v>
      </c>
      <c r="R396" s="2">
        <v>0.8</v>
      </c>
      <c r="S396" s="2">
        <v>0</v>
      </c>
      <c r="T396" s="2">
        <v>1</v>
      </c>
      <c r="U396" s="2">
        <v>0</v>
      </c>
      <c r="V396" s="2">
        <v>2.2000000000000002</v>
      </c>
      <c r="W396" s="2">
        <v>0.8</v>
      </c>
      <c r="X396" s="2">
        <v>1.7600000000000002</v>
      </c>
      <c r="Y396" s="2">
        <v>1.32</v>
      </c>
      <c r="Z396" s="2">
        <v>0.8</v>
      </c>
      <c r="AA396" s="2">
        <v>1.056</v>
      </c>
      <c r="AB396" s="2">
        <v>7596254</v>
      </c>
      <c r="AC396" s="2" t="s">
        <v>843</v>
      </c>
      <c r="AD396" s="6">
        <v>40117</v>
      </c>
      <c r="AE396" s="2" t="s">
        <v>760</v>
      </c>
      <c r="AF396" s="2" t="s">
        <v>761</v>
      </c>
      <c r="AG396" s="2" t="s">
        <v>762</v>
      </c>
      <c r="AH396" s="2" t="s">
        <v>768</v>
      </c>
      <c r="AI396" s="2">
        <v>4</v>
      </c>
      <c r="AJ396" s="2">
        <v>0</v>
      </c>
      <c r="AK396" s="2">
        <v>0</v>
      </c>
      <c r="AL396" s="2">
        <v>0</v>
      </c>
      <c r="AM396" s="2">
        <v>48</v>
      </c>
      <c r="AN396" s="2">
        <v>0</v>
      </c>
      <c r="AO396" s="2" t="s">
        <v>762</v>
      </c>
      <c r="AP396" s="2" t="s">
        <v>763</v>
      </c>
      <c r="AQ396" s="2" t="s">
        <v>769</v>
      </c>
      <c r="AR396" s="2" t="s">
        <v>844</v>
      </c>
      <c r="AS396" s="2">
        <v>10.1</v>
      </c>
      <c r="AT396" s="2">
        <v>705</v>
      </c>
      <c r="AU396" s="2">
        <v>715.1</v>
      </c>
      <c r="AV396" s="2" t="s">
        <v>765</v>
      </c>
      <c r="AW396" s="2" t="s">
        <v>845</v>
      </c>
      <c r="AX396" s="2">
        <v>5.6</v>
      </c>
      <c r="AY396" s="2">
        <v>704</v>
      </c>
      <c r="AZ396" s="2">
        <v>709.6</v>
      </c>
      <c r="BA396" s="2" t="s">
        <v>765</v>
      </c>
      <c r="BB396" s="2">
        <v>3.152986E-2</v>
      </c>
      <c r="BC396" s="2">
        <v>0</v>
      </c>
      <c r="BD396" s="6">
        <v>41158</v>
      </c>
      <c r="BE396" s="18">
        <f>(F396-AD396)/365.25</f>
        <v>11.555555555555548</v>
      </c>
      <c r="BF396" s="2" t="s">
        <v>767</v>
      </c>
      <c r="BG396" s="6">
        <v>44243</v>
      </c>
      <c r="BH396" s="2">
        <v>31.716099802152751</v>
      </c>
      <c r="BI396" t="str">
        <f>VLOOKUP($A396,'[1]SW_Pipes 1222_soil.shp'!$AE$2:$AR$1223,10,FALSE)</f>
        <v>113660</v>
      </c>
      <c r="BJ396" t="str">
        <f>VLOOKUP($A396,'[1]SW_Pipes 1222_soil.shp'!$AE$2:$AR$1223,11,FALSE)</f>
        <v>CuB</v>
      </c>
      <c r="BK396" t="str">
        <f>VLOOKUP($A396,'[1]SW_Pipes 1222_soil.shp'!$AE$2:$AR$1223,12,FALSE)</f>
        <v>Cecil-Urban land complex, 2 to 8 percent slopes</v>
      </c>
      <c r="BL396" t="str">
        <f>VLOOKUP($A396,'[1]SW_Pipes 1222_soil.shp'!$AE$2:$AR$1223,13,FALSE)</f>
        <v>B</v>
      </c>
      <c r="BM396">
        <f>VLOOKUP($A396,'[1]SW_Pipes 1222_soil.shp'!$AE$2:$AR$1223,14,FALSE)</f>
        <v>1</v>
      </c>
      <c r="BN396">
        <f>VLOOKUP(A396,[2]SW_Pipes1222_prec!$AE$2:$AO$1223, 11, FALSE)</f>
        <v>3.69</v>
      </c>
    </row>
    <row r="397" spans="1:66" x14ac:dyDescent="0.25">
      <c r="A397" s="3">
        <v>85335</v>
      </c>
      <c r="B397" s="3">
        <v>22784</v>
      </c>
      <c r="C397" s="3" t="s">
        <v>56</v>
      </c>
      <c r="D397" s="3" t="s">
        <v>26</v>
      </c>
      <c r="E397" s="3" t="s">
        <v>29</v>
      </c>
      <c r="F397" s="6">
        <f>VLOOKUP(A397&amp;B397,'input_raw cmsws'!$C$2:$D$1602,2,FALSE)</f>
        <v>44337.666666666664</v>
      </c>
      <c r="G397" s="3">
        <v>4.2</v>
      </c>
      <c r="H397" s="3" t="s">
        <v>23</v>
      </c>
      <c r="I397" s="2">
        <f>VLOOKUP(H397,'scoring schema'!$D$4:$E$9,2,FALSE)</f>
        <v>0</v>
      </c>
      <c r="J397" s="3" t="s">
        <v>22</v>
      </c>
      <c r="K397" s="3" t="s">
        <v>22</v>
      </c>
      <c r="L397" s="3"/>
      <c r="M397" s="2">
        <f>VLOOKUP(L397,'scoring schema 2'!$E$18:$F$29,2,FALSE)</f>
        <v>0</v>
      </c>
      <c r="N397" s="3" t="s">
        <v>33</v>
      </c>
      <c r="O397" s="2">
        <f>VLOOKUP(N397,'scoring schema 2'!$E$8:$F$13,2, FALSE)</f>
        <v>0</v>
      </c>
      <c r="P397" s="3">
        <v>0</v>
      </c>
      <c r="Q397" s="3">
        <v>0</v>
      </c>
      <c r="R397" s="3">
        <v>0.8</v>
      </c>
      <c r="S397" s="3">
        <v>0</v>
      </c>
      <c r="T397" s="3">
        <v>1</v>
      </c>
      <c r="U397" s="3">
        <v>0</v>
      </c>
      <c r="V397" s="3">
        <v>2.2000000000000002</v>
      </c>
      <c r="W397" s="3">
        <v>0.8</v>
      </c>
      <c r="X397" s="3">
        <v>1.7600000000000002</v>
      </c>
      <c r="Y397" s="3">
        <v>1.32</v>
      </c>
      <c r="Z397" s="3">
        <v>0.8</v>
      </c>
      <c r="AA397" s="3">
        <v>1.056</v>
      </c>
      <c r="AB397" s="3">
        <v>7621150</v>
      </c>
      <c r="AC397" s="3" t="s">
        <v>846</v>
      </c>
      <c r="AD397" s="6">
        <v>40118</v>
      </c>
      <c r="AE397" s="3" t="s">
        <v>760</v>
      </c>
      <c r="AF397" s="3" t="s">
        <v>761</v>
      </c>
      <c r="AG397" s="3" t="s">
        <v>762</v>
      </c>
      <c r="AH397" s="3" t="s">
        <v>768</v>
      </c>
      <c r="AI397" s="3">
        <v>4</v>
      </c>
      <c r="AJ397" s="3">
        <v>0</v>
      </c>
      <c r="AK397" s="3">
        <v>0</v>
      </c>
      <c r="AL397" s="3">
        <v>0</v>
      </c>
      <c r="AM397" s="3">
        <v>48</v>
      </c>
      <c r="AN397" s="3">
        <v>0</v>
      </c>
      <c r="AO397" s="3" t="s">
        <v>762</v>
      </c>
      <c r="AP397" s="3" t="s">
        <v>763</v>
      </c>
      <c r="AQ397" s="3" t="s">
        <v>769</v>
      </c>
      <c r="AR397" s="3" t="s">
        <v>847</v>
      </c>
      <c r="AS397" s="3">
        <v>8.1</v>
      </c>
      <c r="AT397" s="3">
        <v>694</v>
      </c>
      <c r="AU397" s="3">
        <v>702.1</v>
      </c>
      <c r="AV397" s="3" t="s">
        <v>765</v>
      </c>
      <c r="AW397" s="3" t="s">
        <v>848</v>
      </c>
      <c r="AX397" s="3">
        <v>9.6</v>
      </c>
      <c r="AY397" s="3">
        <v>693.3</v>
      </c>
      <c r="AZ397" s="3">
        <v>702.9</v>
      </c>
      <c r="BA397" s="3" t="s">
        <v>765</v>
      </c>
      <c r="BB397" s="3">
        <v>7.6854599999999999E-3</v>
      </c>
      <c r="BC397" s="3">
        <v>0</v>
      </c>
      <c r="BD397" s="7">
        <v>41158</v>
      </c>
      <c r="BE397" s="18">
        <f>(F397-AD397)/365.25</f>
        <v>11.552817704768417</v>
      </c>
      <c r="BF397" s="3" t="s">
        <v>767</v>
      </c>
      <c r="BG397" s="7">
        <v>44243</v>
      </c>
      <c r="BH397" s="3">
        <v>91.081110110155791</v>
      </c>
      <c r="BI397" t="str">
        <f>VLOOKUP($A397,'[1]SW_Pipes 1222_soil.shp'!$AE$2:$AR$1223,10,FALSE)</f>
        <v>113660</v>
      </c>
      <c r="BJ397" t="str">
        <f>VLOOKUP($A397,'[1]SW_Pipes 1222_soil.shp'!$AE$2:$AR$1223,11,FALSE)</f>
        <v>CuB</v>
      </c>
      <c r="BK397" t="str">
        <f>VLOOKUP($A397,'[1]SW_Pipes 1222_soil.shp'!$AE$2:$AR$1223,12,FALSE)</f>
        <v>Cecil-Urban land complex, 2 to 8 percent slopes</v>
      </c>
      <c r="BL397" t="str">
        <f>VLOOKUP($A397,'[1]SW_Pipes 1222_soil.shp'!$AE$2:$AR$1223,13,FALSE)</f>
        <v>B</v>
      </c>
      <c r="BM397">
        <f>VLOOKUP($A397,'[1]SW_Pipes 1222_soil.shp'!$AE$2:$AR$1223,14,FALSE)</f>
        <v>1</v>
      </c>
      <c r="BN397">
        <f>VLOOKUP(A397,[2]SW_Pipes1222_prec!$AE$2:$AO$1223, 11, FALSE)</f>
        <v>3.6890000000000001</v>
      </c>
    </row>
    <row r="398" spans="1:66" x14ac:dyDescent="0.25">
      <c r="A398" s="3">
        <v>85343</v>
      </c>
      <c r="B398" s="3">
        <v>22784</v>
      </c>
      <c r="C398" s="3" t="s">
        <v>374</v>
      </c>
      <c r="D398" s="3" t="s">
        <v>26</v>
      </c>
      <c r="E398" s="3" t="s">
        <v>29</v>
      </c>
      <c r="F398" s="6">
        <f>VLOOKUP(A398&amp;B398,'input_raw cmsws'!$C$2:$D$1602,2,FALSE)</f>
        <v>44337.666666666664</v>
      </c>
      <c r="G398" s="3">
        <v>3.7</v>
      </c>
      <c r="H398" s="3" t="s">
        <v>23</v>
      </c>
      <c r="I398" s="2">
        <f>VLOOKUP(H398,'scoring schema'!$D$4:$E$9,2,FALSE)</f>
        <v>0</v>
      </c>
      <c r="J398" s="3" t="s">
        <v>22</v>
      </c>
      <c r="K398" s="3" t="s">
        <v>22</v>
      </c>
      <c r="L398" s="3"/>
      <c r="M398" s="2">
        <f>VLOOKUP(L398,'scoring schema 2'!$E$18:$F$29,2,FALSE)</f>
        <v>0</v>
      </c>
      <c r="N398" s="3" t="s">
        <v>33</v>
      </c>
      <c r="O398" s="2">
        <f>VLOOKUP(N398,'scoring schema 2'!$E$8:$F$13,2, FALSE)</f>
        <v>0</v>
      </c>
      <c r="P398" s="3">
        <v>0</v>
      </c>
      <c r="Q398" s="3">
        <v>0</v>
      </c>
      <c r="R398" s="3">
        <v>0.8</v>
      </c>
      <c r="S398" s="3">
        <v>0</v>
      </c>
      <c r="T398" s="3">
        <v>1</v>
      </c>
      <c r="U398" s="3">
        <v>10</v>
      </c>
      <c r="V398" s="3">
        <v>3.8000000000000007</v>
      </c>
      <c r="W398" s="3">
        <v>5</v>
      </c>
      <c r="X398" s="3">
        <v>19.000000000000004</v>
      </c>
      <c r="Y398" s="3">
        <v>2.2800000000000002</v>
      </c>
      <c r="Z398" s="3">
        <v>3.3200000000000003</v>
      </c>
      <c r="AA398" s="3">
        <v>7.5696000000000012</v>
      </c>
      <c r="AB398" s="3">
        <v>7552391</v>
      </c>
      <c r="AC398" s="3" t="s">
        <v>1970</v>
      </c>
      <c r="AD398" s="6">
        <v>40119</v>
      </c>
      <c r="AE398" s="3" t="s">
        <v>760</v>
      </c>
      <c r="AF398" s="3" t="s">
        <v>761</v>
      </c>
      <c r="AG398" s="3" t="s">
        <v>762</v>
      </c>
      <c r="AH398" s="3" t="s">
        <v>768</v>
      </c>
      <c r="AI398" s="3">
        <v>2</v>
      </c>
      <c r="AJ398" s="3">
        <v>0</v>
      </c>
      <c r="AK398" s="3">
        <v>0</v>
      </c>
      <c r="AL398" s="3">
        <v>0</v>
      </c>
      <c r="AM398" s="3">
        <v>24</v>
      </c>
      <c r="AN398" s="3">
        <v>0</v>
      </c>
      <c r="AO398" s="3" t="s">
        <v>762</v>
      </c>
      <c r="AP398" s="3" t="s">
        <v>763</v>
      </c>
      <c r="AQ398" s="3" t="s">
        <v>769</v>
      </c>
      <c r="AR398" s="3" t="s">
        <v>1971</v>
      </c>
      <c r="AS398" s="3">
        <v>7.6</v>
      </c>
      <c r="AT398" s="3">
        <v>684.5</v>
      </c>
      <c r="AU398" s="3">
        <v>692.1</v>
      </c>
      <c r="AV398" s="3" t="s">
        <v>765</v>
      </c>
      <c r="AW398" s="3" t="s">
        <v>841</v>
      </c>
      <c r="AX398" s="3">
        <v>0</v>
      </c>
      <c r="AY398" s="3">
        <v>0</v>
      </c>
      <c r="AZ398" s="3">
        <v>0</v>
      </c>
      <c r="BA398" s="3" t="s">
        <v>765</v>
      </c>
      <c r="BB398" s="3">
        <v>27.558134679999998</v>
      </c>
      <c r="BC398" s="3">
        <v>0</v>
      </c>
      <c r="BD398" s="7">
        <v>41158</v>
      </c>
      <c r="BE398" s="18">
        <f>(F398-AD398)/365.25</f>
        <v>11.550079853981284</v>
      </c>
      <c r="BF398" s="3" t="s">
        <v>767</v>
      </c>
      <c r="BG398" s="7">
        <v>44243</v>
      </c>
      <c r="BH398" s="3">
        <v>24.838603318020191</v>
      </c>
      <c r="BI398" t="str">
        <f>VLOOKUP($A398,'[1]SW_Pipes 1222_soil.shp'!$AE$2:$AR$1223,10,FALSE)</f>
        <v>113660</v>
      </c>
      <c r="BJ398" t="str">
        <f>VLOOKUP($A398,'[1]SW_Pipes 1222_soil.shp'!$AE$2:$AR$1223,11,FALSE)</f>
        <v>CuB</v>
      </c>
      <c r="BK398" t="str">
        <f>VLOOKUP($A398,'[1]SW_Pipes 1222_soil.shp'!$AE$2:$AR$1223,12,FALSE)</f>
        <v>Cecil-Urban land complex, 2 to 8 percent slopes</v>
      </c>
      <c r="BL398" t="str">
        <f>VLOOKUP($A398,'[1]SW_Pipes 1222_soil.shp'!$AE$2:$AR$1223,13,FALSE)</f>
        <v>B</v>
      </c>
      <c r="BM398">
        <f>VLOOKUP($A398,'[1]SW_Pipes 1222_soil.shp'!$AE$2:$AR$1223,14,FALSE)</f>
        <v>1</v>
      </c>
      <c r="BN398">
        <f>VLOOKUP(A398,[2]SW_Pipes1222_prec!$AE$2:$AO$1223, 11, FALSE)</f>
        <v>3.6909999999999998</v>
      </c>
    </row>
    <row r="399" spans="1:66" x14ac:dyDescent="0.25">
      <c r="A399" s="3">
        <v>85344</v>
      </c>
      <c r="B399" s="3">
        <v>22784</v>
      </c>
      <c r="C399" s="3" t="s">
        <v>54</v>
      </c>
      <c r="D399" s="3" t="s">
        <v>26</v>
      </c>
      <c r="E399" s="3" t="s">
        <v>29</v>
      </c>
      <c r="F399" s="6">
        <f>VLOOKUP(A399&amp;B399,'input_raw cmsws'!$C$2:$D$1602,2,FALSE)</f>
        <v>44337.666666666664</v>
      </c>
      <c r="G399" s="3">
        <v>5</v>
      </c>
      <c r="H399" s="3" t="s">
        <v>23</v>
      </c>
      <c r="I399" s="2">
        <f>VLOOKUP(H399,'scoring schema'!$D$4:$E$9,2,FALSE)</f>
        <v>0</v>
      </c>
      <c r="J399" s="3" t="s">
        <v>22</v>
      </c>
      <c r="K399" s="3" t="s">
        <v>22</v>
      </c>
      <c r="L399" s="3"/>
      <c r="M399" s="2">
        <f>VLOOKUP(L399,'scoring schema 2'!$E$18:$F$29,2,FALSE)</f>
        <v>0</v>
      </c>
      <c r="N399" s="3" t="s">
        <v>33</v>
      </c>
      <c r="O399" s="2">
        <f>VLOOKUP(N399,'scoring schema 2'!$E$8:$F$13,2, FALSE)</f>
        <v>0</v>
      </c>
      <c r="P399" s="3">
        <v>0</v>
      </c>
      <c r="Q399" s="3">
        <v>0</v>
      </c>
      <c r="R399" s="3">
        <v>0.8</v>
      </c>
      <c r="S399" s="3">
        <v>0</v>
      </c>
      <c r="T399" s="3">
        <v>1</v>
      </c>
      <c r="U399" s="3">
        <v>0</v>
      </c>
      <c r="V399" s="3">
        <v>2.2000000000000002</v>
      </c>
      <c r="W399" s="3">
        <v>0.8</v>
      </c>
      <c r="X399" s="3">
        <v>1.7600000000000002</v>
      </c>
      <c r="Y399" s="3">
        <v>1.32</v>
      </c>
      <c r="Z399" s="3">
        <v>0.8</v>
      </c>
      <c r="AA399" s="3">
        <v>1.056</v>
      </c>
      <c r="AB399" s="3">
        <v>7691617</v>
      </c>
      <c r="AC399" s="3" t="s">
        <v>837</v>
      </c>
      <c r="AD399" s="6">
        <v>40120</v>
      </c>
      <c r="AE399" s="3" t="s">
        <v>760</v>
      </c>
      <c r="AF399" s="3" t="s">
        <v>838</v>
      </c>
      <c r="AG399" s="3" t="s">
        <v>839</v>
      </c>
      <c r="AH399" s="3" t="s">
        <v>842</v>
      </c>
      <c r="AI399" s="3">
        <v>0</v>
      </c>
      <c r="AJ399" s="3">
        <v>0</v>
      </c>
      <c r="AK399" s="3">
        <v>5</v>
      </c>
      <c r="AL399" s="3">
        <v>9</v>
      </c>
      <c r="AM399" s="3">
        <v>60</v>
      </c>
      <c r="AN399" s="3">
        <v>108</v>
      </c>
      <c r="AO399" s="3" t="s">
        <v>762</v>
      </c>
      <c r="AP399" s="3" t="s">
        <v>763</v>
      </c>
      <c r="AQ399" s="3" t="s">
        <v>769</v>
      </c>
      <c r="AR399" s="3" t="s">
        <v>840</v>
      </c>
      <c r="AS399" s="3">
        <v>11.5</v>
      </c>
      <c r="AT399" s="3">
        <v>682.4</v>
      </c>
      <c r="AU399" s="3">
        <v>693.9</v>
      </c>
      <c r="AV399" s="3" t="s">
        <v>765</v>
      </c>
      <c r="AW399" s="3" t="s">
        <v>841</v>
      </c>
      <c r="AX399" s="3">
        <v>0</v>
      </c>
      <c r="AY399" s="3">
        <v>0</v>
      </c>
      <c r="AZ399" s="3">
        <v>0</v>
      </c>
      <c r="BA399" s="3" t="s">
        <v>765</v>
      </c>
      <c r="BB399" s="3">
        <v>5.1355144099999999</v>
      </c>
      <c r="BC399" s="3">
        <v>0</v>
      </c>
      <c r="BD399" s="7">
        <v>41158</v>
      </c>
      <c r="BE399" s="18">
        <f>(F399-AD399)/365.25</f>
        <v>11.547342003194153</v>
      </c>
      <c r="BF399" s="3" t="s">
        <v>767</v>
      </c>
      <c r="BG399" s="7">
        <v>44243</v>
      </c>
      <c r="BH399" s="3">
        <v>132.8785294826709</v>
      </c>
      <c r="BI399" t="str">
        <f>VLOOKUP($A399,'[1]SW_Pipes 1222_soil.shp'!$AE$2:$AR$1223,10,FALSE)</f>
        <v>113660</v>
      </c>
      <c r="BJ399" t="str">
        <f>VLOOKUP($A399,'[1]SW_Pipes 1222_soil.shp'!$AE$2:$AR$1223,11,FALSE)</f>
        <v>CuB</v>
      </c>
      <c r="BK399" t="str">
        <f>VLOOKUP($A399,'[1]SW_Pipes 1222_soil.shp'!$AE$2:$AR$1223,12,FALSE)</f>
        <v>Cecil-Urban land complex, 2 to 8 percent slopes</v>
      </c>
      <c r="BL399" t="str">
        <f>VLOOKUP($A399,'[1]SW_Pipes 1222_soil.shp'!$AE$2:$AR$1223,13,FALSE)</f>
        <v>B</v>
      </c>
      <c r="BM399">
        <f>VLOOKUP($A399,'[1]SW_Pipes 1222_soil.shp'!$AE$2:$AR$1223,14,FALSE)</f>
        <v>1</v>
      </c>
      <c r="BN399">
        <f>VLOOKUP(A399,[2]SW_Pipes1222_prec!$AE$2:$AO$1223, 11, FALSE)</f>
        <v>3.6909999999999998</v>
      </c>
    </row>
    <row r="400" spans="1:66" x14ac:dyDescent="0.25">
      <c r="A400" s="3">
        <v>86390</v>
      </c>
      <c r="B400" s="3">
        <v>11105</v>
      </c>
      <c r="C400" s="3" t="s">
        <v>276</v>
      </c>
      <c r="D400" s="3" t="s">
        <v>21</v>
      </c>
      <c r="E400" s="3" t="s">
        <v>29</v>
      </c>
      <c r="F400" s="6">
        <f>VLOOKUP(A400&amp;B400,'input_raw cmsws'!$C$2:$D$1602,2,FALSE)</f>
        <v>43276.666666666664</v>
      </c>
      <c r="G400" s="3">
        <v>7</v>
      </c>
      <c r="H400" s="3" t="s">
        <v>23</v>
      </c>
      <c r="I400" s="2">
        <f>VLOOKUP(H400,'scoring schema'!$D$4:$E$9,2,FALSE)</f>
        <v>0</v>
      </c>
      <c r="J400" s="3" t="s">
        <v>22</v>
      </c>
      <c r="K400" s="3" t="s">
        <v>22</v>
      </c>
      <c r="L400" s="3" t="s">
        <v>30</v>
      </c>
      <c r="M400" s="2">
        <f>VLOOKUP(L400,'scoring schema 2'!$E$18:$F$29,2,FALSE)</f>
        <v>6</v>
      </c>
      <c r="N400" s="3" t="s">
        <v>35</v>
      </c>
      <c r="O400" s="2">
        <f>VLOOKUP(N400,'scoring schema 2'!$E$8:$F$13,2, FALSE)</f>
        <v>2</v>
      </c>
      <c r="P400" s="3">
        <v>10</v>
      </c>
      <c r="Q400" s="3">
        <v>1.3</v>
      </c>
      <c r="R400" s="3">
        <v>6.8</v>
      </c>
      <c r="S400" s="3">
        <v>8.84</v>
      </c>
      <c r="T400" s="3">
        <v>1</v>
      </c>
      <c r="U400" s="3">
        <v>0</v>
      </c>
      <c r="V400" s="3">
        <v>1.4000000000000001</v>
      </c>
      <c r="W400" s="3">
        <v>2.6</v>
      </c>
      <c r="X400" s="3">
        <v>3.6400000000000006</v>
      </c>
      <c r="Y400" s="3">
        <v>1.36</v>
      </c>
      <c r="Z400" s="3">
        <v>4.28</v>
      </c>
      <c r="AA400" s="3">
        <v>5.8208000000000011</v>
      </c>
      <c r="AB400" s="3">
        <v>7611784</v>
      </c>
      <c r="AC400" s="3" t="s">
        <v>1587</v>
      </c>
      <c r="AD400" s="6">
        <v>40121</v>
      </c>
      <c r="AE400" s="3" t="s">
        <v>760</v>
      </c>
      <c r="AF400" s="3" t="s">
        <v>838</v>
      </c>
      <c r="AG400" s="3" t="s">
        <v>839</v>
      </c>
      <c r="AH400" s="3" t="s">
        <v>842</v>
      </c>
      <c r="AI400" s="3">
        <v>0</v>
      </c>
      <c r="AJ400" s="3">
        <v>0</v>
      </c>
      <c r="AK400" s="3">
        <v>5</v>
      </c>
      <c r="AL400" s="3">
        <v>8</v>
      </c>
      <c r="AM400" s="3">
        <v>60</v>
      </c>
      <c r="AN400" s="3">
        <v>96</v>
      </c>
      <c r="AO400" s="3" t="s">
        <v>762</v>
      </c>
      <c r="AP400" s="3" t="s">
        <v>763</v>
      </c>
      <c r="AQ400" s="3" t="s">
        <v>769</v>
      </c>
      <c r="AR400" s="3" t="s">
        <v>1588</v>
      </c>
      <c r="AS400" s="3">
        <v>5.6</v>
      </c>
      <c r="AT400" s="3">
        <v>614.4</v>
      </c>
      <c r="AU400" s="3">
        <v>620</v>
      </c>
      <c r="AV400" s="3" t="s">
        <v>765</v>
      </c>
      <c r="AW400" s="3" t="s">
        <v>1589</v>
      </c>
      <c r="AX400" s="3">
        <v>5.6</v>
      </c>
      <c r="AY400" s="3">
        <v>614.4</v>
      </c>
      <c r="AZ400" s="3">
        <v>620</v>
      </c>
      <c r="BA400" s="3" t="s">
        <v>765</v>
      </c>
      <c r="BB400" s="3">
        <v>0</v>
      </c>
      <c r="BC400" s="3">
        <v>0</v>
      </c>
      <c r="BD400" s="7">
        <v>39854</v>
      </c>
      <c r="BE400" s="18">
        <f t="shared" ref="BE400:BE408" si="19">(F400-BD400)/365.25</f>
        <v>9.3707506274241315</v>
      </c>
      <c r="BF400" s="3" t="s">
        <v>767</v>
      </c>
      <c r="BG400" s="7">
        <v>43326</v>
      </c>
      <c r="BH400" s="3">
        <v>32.941970099837583</v>
      </c>
      <c r="BI400" t="str">
        <f>VLOOKUP($A400,'[1]SW_Pipes 1222_soil.shp'!$AE$2:$AR$1223,10,FALSE)</f>
        <v>113678</v>
      </c>
      <c r="BJ400" t="str">
        <f>VLOOKUP($A400,'[1]SW_Pipes 1222_soil.shp'!$AE$2:$AR$1223,11,FALSE)</f>
        <v>MS</v>
      </c>
      <c r="BK400" t="str">
        <f>VLOOKUP($A400,'[1]SW_Pipes 1222_soil.shp'!$AE$2:$AR$1223,12,FALSE)</f>
        <v>Monacan and Arents soils</v>
      </c>
      <c r="BL400" t="str">
        <f>VLOOKUP($A400,'[1]SW_Pipes 1222_soil.shp'!$AE$2:$AR$1223,13,FALSE)</f>
        <v>C</v>
      </c>
      <c r="BM400">
        <f>VLOOKUP($A400,'[1]SW_Pipes 1222_soil.shp'!$AE$2:$AR$1223,14,FALSE)</f>
        <v>2</v>
      </c>
      <c r="BN400">
        <f>VLOOKUP(A400,[2]SW_Pipes1222_prec!$AE$2:$AO$1223, 11, FALSE)</f>
        <v>3.706</v>
      </c>
    </row>
    <row r="401" spans="1:66" x14ac:dyDescent="0.25">
      <c r="A401" s="2">
        <v>86646</v>
      </c>
      <c r="B401" s="2">
        <v>17394</v>
      </c>
      <c r="C401" s="2" t="s">
        <v>235</v>
      </c>
      <c r="D401" s="2" t="s">
        <v>26</v>
      </c>
      <c r="E401" s="2" t="s">
        <v>29</v>
      </c>
      <c r="F401" s="6">
        <f>VLOOKUP(A401&amp;B401,'input_raw cmsws'!$C$2:$D$1602,2,FALSE)</f>
        <v>43952.666666666664</v>
      </c>
      <c r="G401" s="2">
        <v>3</v>
      </c>
      <c r="H401" s="2" t="s">
        <v>32</v>
      </c>
      <c r="I401" s="2">
        <f>VLOOKUP(H401,'scoring schema'!$D$4:$E$9,2,FALSE)</f>
        <v>10</v>
      </c>
      <c r="J401" s="2" t="s">
        <v>22</v>
      </c>
      <c r="K401" s="2" t="s">
        <v>22</v>
      </c>
      <c r="L401" s="2"/>
      <c r="M401" s="2">
        <f>VLOOKUP(L401,'scoring schema 2'!$E$18:$F$29,2,FALSE)</f>
        <v>0</v>
      </c>
      <c r="N401" s="2" t="s">
        <v>40</v>
      </c>
      <c r="O401" s="2">
        <f>VLOOKUP(N401,'scoring schema 2'!$E$8:$F$13,2, FALSE)</f>
        <v>8</v>
      </c>
      <c r="P401" s="2">
        <v>5</v>
      </c>
      <c r="Q401" s="2">
        <v>8.6999999999999993</v>
      </c>
      <c r="R401" s="2">
        <v>1.55</v>
      </c>
      <c r="S401" s="2">
        <v>13.484999999999999</v>
      </c>
      <c r="T401" s="2">
        <v>1</v>
      </c>
      <c r="U401" s="2">
        <v>0</v>
      </c>
      <c r="V401" s="2">
        <v>1.4000000000000001</v>
      </c>
      <c r="W401" s="2">
        <v>0.8</v>
      </c>
      <c r="X401" s="2">
        <v>1.1200000000000001</v>
      </c>
      <c r="Y401" s="2">
        <v>4.32</v>
      </c>
      <c r="Z401" s="2">
        <v>1.1000000000000001</v>
      </c>
      <c r="AA401" s="2">
        <v>4.7520000000000007</v>
      </c>
      <c r="AB401" s="2">
        <v>7676114</v>
      </c>
      <c r="AC401" s="2" t="s">
        <v>1417</v>
      </c>
      <c r="AD401" s="6">
        <v>40122</v>
      </c>
      <c r="AE401" s="2" t="s">
        <v>760</v>
      </c>
      <c r="AF401" s="2" t="s">
        <v>761</v>
      </c>
      <c r="AG401" s="2" t="s">
        <v>762</v>
      </c>
      <c r="AH401" s="2" t="s">
        <v>768</v>
      </c>
      <c r="AI401" s="2">
        <v>1.25</v>
      </c>
      <c r="AJ401" s="2">
        <v>0</v>
      </c>
      <c r="AK401" s="2">
        <v>0</v>
      </c>
      <c r="AL401" s="2">
        <v>0</v>
      </c>
      <c r="AM401" s="2">
        <v>15</v>
      </c>
      <c r="AN401" s="2">
        <v>0</v>
      </c>
      <c r="AO401" s="2" t="s">
        <v>762</v>
      </c>
      <c r="AP401" s="2" t="s">
        <v>769</v>
      </c>
      <c r="AQ401" s="2" t="s">
        <v>769</v>
      </c>
      <c r="AR401" s="2" t="s">
        <v>1418</v>
      </c>
      <c r="AS401" s="2">
        <v>2.2000000000000002</v>
      </c>
      <c r="AT401" s="2">
        <v>723.8</v>
      </c>
      <c r="AU401" s="2">
        <v>726</v>
      </c>
      <c r="AV401" s="2" t="s">
        <v>765</v>
      </c>
      <c r="AW401" s="2" t="s">
        <v>1419</v>
      </c>
      <c r="AX401" s="2">
        <v>3.1</v>
      </c>
      <c r="AY401" s="2">
        <v>722.9</v>
      </c>
      <c r="AZ401" s="2">
        <v>726</v>
      </c>
      <c r="BA401" s="2" t="s">
        <v>765</v>
      </c>
      <c r="BB401" s="2">
        <v>2.1428139999999998E-2</v>
      </c>
      <c r="BC401" s="2">
        <v>1</v>
      </c>
      <c r="BD401" s="6">
        <v>15342</v>
      </c>
      <c r="BE401" s="18">
        <f t="shared" si="19"/>
        <v>78.331736253707504</v>
      </c>
      <c r="BF401" s="2" t="s">
        <v>767</v>
      </c>
      <c r="BG401" s="6">
        <v>43179</v>
      </c>
      <c r="BH401" s="2">
        <v>42.000773833460087</v>
      </c>
      <c r="BI401" t="str">
        <f>VLOOKUP($A401,'[1]SW_Pipes 1222_soil.shp'!$AE$2:$AR$1223,10,FALSE)</f>
        <v>113688</v>
      </c>
      <c r="BJ401" t="str">
        <f>VLOOKUP($A401,'[1]SW_Pipes 1222_soil.shp'!$AE$2:$AR$1223,11,FALSE)</f>
        <v>Ur</v>
      </c>
      <c r="BK401" t="str">
        <f>VLOOKUP($A401,'[1]SW_Pipes 1222_soil.shp'!$AE$2:$AR$1223,12,FALSE)</f>
        <v>Urban land</v>
      </c>
      <c r="BL401" t="str">
        <f>VLOOKUP($A401,'[1]SW_Pipes 1222_soil.shp'!$AE$2:$AR$1223,13,FALSE)</f>
        <v>N/A</v>
      </c>
      <c r="BM401">
        <f>VLOOKUP($A401,'[1]SW_Pipes 1222_soil.shp'!$AE$2:$AR$1223,14,FALSE)</f>
        <v>4</v>
      </c>
      <c r="BN401">
        <f>VLOOKUP(A401,[2]SW_Pipes1222_prec!$AE$2:$AO$1223, 11, FALSE)</f>
        <v>3.8650000000000002</v>
      </c>
    </row>
    <row r="402" spans="1:66" x14ac:dyDescent="0.25">
      <c r="A402" s="2">
        <v>86694</v>
      </c>
      <c r="B402" s="2">
        <v>23922</v>
      </c>
      <c r="C402" s="2" t="s">
        <v>686</v>
      </c>
      <c r="D402" s="2" t="s">
        <v>21</v>
      </c>
      <c r="E402" s="2" t="s">
        <v>29</v>
      </c>
      <c r="F402" s="6">
        <f>VLOOKUP(A402&amp;B402,'input_raw cmsws'!$C$2:$D$1602,2,FALSE)</f>
        <v>44432.666666666664</v>
      </c>
      <c r="G402" s="2">
        <v>2</v>
      </c>
      <c r="H402" s="2" t="s">
        <v>32</v>
      </c>
      <c r="I402" s="2">
        <f>VLOOKUP(H402,'scoring schema'!$D$4:$E$9,2,FALSE)</f>
        <v>10</v>
      </c>
      <c r="J402" s="2" t="s">
        <v>29</v>
      </c>
      <c r="K402" s="2" t="s">
        <v>29</v>
      </c>
      <c r="L402" s="2" t="s">
        <v>24</v>
      </c>
      <c r="M402" s="2">
        <f>VLOOKUP(L402,'scoring schema 2'!$E$18:$F$29,2,FALSE)</f>
        <v>0</v>
      </c>
      <c r="N402" s="2" t="s">
        <v>35</v>
      </c>
      <c r="O402" s="2">
        <f>VLOOKUP(N402,'scoring schema 2'!$E$8:$F$13,2, FALSE)</f>
        <v>2</v>
      </c>
      <c r="P402" s="2">
        <v>10</v>
      </c>
      <c r="Q402" s="2">
        <v>4.8</v>
      </c>
      <c r="R402" s="2">
        <v>2.2999999999999998</v>
      </c>
      <c r="S402" s="2">
        <v>11.04</v>
      </c>
      <c r="T402" s="2">
        <v>1</v>
      </c>
      <c r="U402" s="2">
        <v>10</v>
      </c>
      <c r="V402" s="2">
        <v>7.8000000000000007</v>
      </c>
      <c r="W402" s="2">
        <v>5</v>
      </c>
      <c r="X402" s="2">
        <v>39</v>
      </c>
      <c r="Y402" s="2">
        <v>6.6000000000000005</v>
      </c>
      <c r="Z402" s="2">
        <v>3.92</v>
      </c>
      <c r="AA402" s="2">
        <v>25.872</v>
      </c>
      <c r="AB402" s="2">
        <v>7630950</v>
      </c>
      <c r="AC402" s="2" t="s">
        <v>3653</v>
      </c>
      <c r="AD402" s="6">
        <v>40123</v>
      </c>
      <c r="AE402" s="2" t="s">
        <v>760</v>
      </c>
      <c r="AF402" s="2" t="s">
        <v>761</v>
      </c>
      <c r="AG402" s="2" t="s">
        <v>762</v>
      </c>
      <c r="AH402" s="2" t="s">
        <v>768</v>
      </c>
      <c r="AI402" s="2">
        <v>1.25</v>
      </c>
      <c r="AJ402" s="2">
        <v>0</v>
      </c>
      <c r="AK402" s="2">
        <v>0</v>
      </c>
      <c r="AL402" s="2">
        <v>0</v>
      </c>
      <c r="AM402" s="2">
        <v>15</v>
      </c>
      <c r="AN402" s="2">
        <v>0</v>
      </c>
      <c r="AO402" s="2" t="s">
        <v>762</v>
      </c>
      <c r="AP402" s="2" t="s">
        <v>769</v>
      </c>
      <c r="AQ402" s="2" t="s">
        <v>769</v>
      </c>
      <c r="AR402" s="2" t="s">
        <v>3654</v>
      </c>
      <c r="AS402" s="2">
        <v>1.2</v>
      </c>
      <c r="AT402" s="2">
        <v>748.8</v>
      </c>
      <c r="AU402" s="2">
        <v>750</v>
      </c>
      <c r="AV402" s="2" t="s">
        <v>986</v>
      </c>
      <c r="AW402" s="2" t="s">
        <v>3655</v>
      </c>
      <c r="AX402" s="2">
        <v>1.3</v>
      </c>
      <c r="AY402" s="2">
        <v>747.7</v>
      </c>
      <c r="AZ402" s="2">
        <v>749</v>
      </c>
      <c r="BA402" s="2" t="s">
        <v>765</v>
      </c>
      <c r="BB402" s="2">
        <v>4.0607980000000002E-2</v>
      </c>
      <c r="BC402" s="2">
        <v>1</v>
      </c>
      <c r="BD402" s="6">
        <v>16438</v>
      </c>
      <c r="BE402" s="18">
        <f t="shared" si="19"/>
        <v>76.645220168834129</v>
      </c>
      <c r="BF402" s="2" t="s">
        <v>767</v>
      </c>
      <c r="BG402" s="6">
        <v>43179</v>
      </c>
      <c r="BH402" s="2">
        <v>27.088339255185279</v>
      </c>
      <c r="BI402" t="str">
        <f>VLOOKUP($A402,'[1]SW_Pipes 1222_soil.shp'!$AE$2:$AR$1223,10,FALSE)</f>
        <v>113688</v>
      </c>
      <c r="BJ402" t="str">
        <f>VLOOKUP($A402,'[1]SW_Pipes 1222_soil.shp'!$AE$2:$AR$1223,11,FALSE)</f>
        <v>Ur</v>
      </c>
      <c r="BK402" t="str">
        <f>VLOOKUP($A402,'[1]SW_Pipes 1222_soil.shp'!$AE$2:$AR$1223,12,FALSE)</f>
        <v>Urban land</v>
      </c>
      <c r="BL402" t="str">
        <f>VLOOKUP($A402,'[1]SW_Pipes 1222_soil.shp'!$AE$2:$AR$1223,13,FALSE)</f>
        <v>N/A</v>
      </c>
      <c r="BM402">
        <f>VLOOKUP($A402,'[1]SW_Pipes 1222_soil.shp'!$AE$2:$AR$1223,14,FALSE)</f>
        <v>4</v>
      </c>
      <c r="BN402">
        <f>VLOOKUP(A402,[2]SW_Pipes1222_prec!$AE$2:$AO$1223, 11, FALSE)</f>
        <v>3.8690000000000002</v>
      </c>
    </row>
    <row r="403" spans="1:66" x14ac:dyDescent="0.25">
      <c r="A403" s="3">
        <v>86696</v>
      </c>
      <c r="B403" s="3">
        <v>11306</v>
      </c>
      <c r="C403" s="3" t="s">
        <v>517</v>
      </c>
      <c r="D403" s="3" t="s">
        <v>21</v>
      </c>
      <c r="E403" s="3" t="s">
        <v>29</v>
      </c>
      <c r="F403" s="6">
        <f>VLOOKUP(A403&amp;B403,'input_raw cmsws'!$C$2:$D$1602,2,FALSE)</f>
        <v>43696.708333333336</v>
      </c>
      <c r="G403" s="3">
        <v>2</v>
      </c>
      <c r="H403" s="3" t="s">
        <v>23</v>
      </c>
      <c r="I403" s="2">
        <f>VLOOKUP(H403,'scoring schema'!$D$4:$E$9,2,FALSE)</f>
        <v>0</v>
      </c>
      <c r="J403" s="3" t="s">
        <v>22</v>
      </c>
      <c r="K403" s="3" t="s">
        <v>22</v>
      </c>
      <c r="L403" s="3" t="s">
        <v>30</v>
      </c>
      <c r="M403" s="2">
        <f>VLOOKUP(L403,'scoring schema 2'!$E$18:$F$29,2,FALSE)</f>
        <v>6</v>
      </c>
      <c r="N403" s="3" t="s">
        <v>40</v>
      </c>
      <c r="O403" s="2">
        <f>VLOOKUP(N403,'scoring schema 2'!$E$8:$F$13,2, FALSE)</f>
        <v>8</v>
      </c>
      <c r="P403" s="3">
        <v>10</v>
      </c>
      <c r="Q403" s="3">
        <v>5.2</v>
      </c>
      <c r="R403" s="3">
        <v>5</v>
      </c>
      <c r="S403" s="3">
        <v>26</v>
      </c>
      <c r="T403" s="3">
        <v>1</v>
      </c>
      <c r="U403" s="3">
        <v>10</v>
      </c>
      <c r="V403" s="3">
        <v>4.5999999999999996</v>
      </c>
      <c r="W403" s="3">
        <v>5</v>
      </c>
      <c r="X403" s="3">
        <v>23</v>
      </c>
      <c r="Y403" s="3">
        <v>4.84</v>
      </c>
      <c r="Z403" s="3">
        <v>5</v>
      </c>
      <c r="AA403" s="3">
        <v>24.2</v>
      </c>
      <c r="AB403" s="3">
        <v>7604681</v>
      </c>
      <c r="AC403" s="3" t="s">
        <v>3592</v>
      </c>
      <c r="AD403" s="6">
        <v>40124</v>
      </c>
      <c r="AE403" s="3" t="s">
        <v>760</v>
      </c>
      <c r="AF403" s="3" t="s">
        <v>761</v>
      </c>
      <c r="AG403" s="3" t="s">
        <v>762</v>
      </c>
      <c r="AH403" s="3" t="s">
        <v>768</v>
      </c>
      <c r="AI403" s="3">
        <v>1.5</v>
      </c>
      <c r="AJ403" s="3">
        <v>0</v>
      </c>
      <c r="AK403" s="3">
        <v>0</v>
      </c>
      <c r="AL403" s="3">
        <v>0</v>
      </c>
      <c r="AM403" s="3">
        <v>18</v>
      </c>
      <c r="AN403" s="3">
        <v>0</v>
      </c>
      <c r="AO403" s="3" t="s">
        <v>762</v>
      </c>
      <c r="AP403" s="3" t="s">
        <v>769</v>
      </c>
      <c r="AQ403" s="3" t="s">
        <v>769</v>
      </c>
      <c r="AR403" s="3" t="s">
        <v>3593</v>
      </c>
      <c r="AS403" s="3">
        <v>1.9</v>
      </c>
      <c r="AT403" s="3">
        <v>750.1</v>
      </c>
      <c r="AU403" s="3">
        <v>752</v>
      </c>
      <c r="AV403" s="3" t="s">
        <v>765</v>
      </c>
      <c r="AW403" s="3" t="s">
        <v>3594</v>
      </c>
      <c r="AX403" s="3">
        <v>1.9</v>
      </c>
      <c r="AY403" s="3">
        <v>751.1</v>
      </c>
      <c r="AZ403" s="3">
        <v>753</v>
      </c>
      <c r="BA403" s="3" t="s">
        <v>765</v>
      </c>
      <c r="BB403" s="3">
        <v>-2.7582510000000001E-2</v>
      </c>
      <c r="BC403" s="3">
        <v>1</v>
      </c>
      <c r="BD403" s="7">
        <v>38890</v>
      </c>
      <c r="BE403" s="18">
        <f t="shared" si="19"/>
        <v>13.160050193931104</v>
      </c>
      <c r="BF403" s="3" t="s">
        <v>767</v>
      </c>
      <c r="BG403" s="7">
        <v>43179</v>
      </c>
      <c r="BH403" s="3">
        <v>36.254535754981589</v>
      </c>
      <c r="BI403" t="str">
        <f>VLOOKUP($A403,'[1]SW_Pipes 1222_soil.shp'!$AE$2:$AR$1223,10,FALSE)</f>
        <v>113660</v>
      </c>
      <c r="BJ403" t="str">
        <f>VLOOKUP($A403,'[1]SW_Pipes 1222_soil.shp'!$AE$2:$AR$1223,11,FALSE)</f>
        <v>CuB</v>
      </c>
      <c r="BK403" t="str">
        <f>VLOOKUP($A403,'[1]SW_Pipes 1222_soil.shp'!$AE$2:$AR$1223,12,FALSE)</f>
        <v>Cecil-Urban land complex, 2 to 8 percent slopes</v>
      </c>
      <c r="BL403" t="str">
        <f>VLOOKUP($A403,'[1]SW_Pipes 1222_soil.shp'!$AE$2:$AR$1223,13,FALSE)</f>
        <v>B</v>
      </c>
      <c r="BM403">
        <f>VLOOKUP($A403,'[1]SW_Pipes 1222_soil.shp'!$AE$2:$AR$1223,14,FALSE)</f>
        <v>1</v>
      </c>
      <c r="BN403">
        <f>VLOOKUP(A403,[2]SW_Pipes1222_prec!$AE$2:$AO$1223, 11, FALSE)</f>
        <v>3.8730000000000002</v>
      </c>
    </row>
    <row r="404" spans="1:66" x14ac:dyDescent="0.25">
      <c r="A404" s="2">
        <v>86943</v>
      </c>
      <c r="B404" s="2">
        <v>12346</v>
      </c>
      <c r="C404" s="2" t="s">
        <v>256</v>
      </c>
      <c r="D404" s="2" t="s">
        <v>26</v>
      </c>
      <c r="E404" s="2" t="s">
        <v>29</v>
      </c>
      <c r="F404" s="6">
        <f>VLOOKUP(A404&amp;B404,'input_raw cmsws'!$C$2:$D$1602,2,FALSE)</f>
        <v>43836.708333333336</v>
      </c>
      <c r="G404" s="2">
        <v>0</v>
      </c>
      <c r="H404" s="2"/>
      <c r="I404" s="2">
        <v>0</v>
      </c>
      <c r="J404" s="2"/>
      <c r="K404" s="3" t="s">
        <v>22</v>
      </c>
      <c r="L404" s="2"/>
      <c r="M404" s="2">
        <f>VLOOKUP(L404,'scoring schema 2'!$E$18:$F$29,2,FALSE)</f>
        <v>0</v>
      </c>
      <c r="N404" s="2"/>
      <c r="O404" s="2">
        <f>VLOOKUP(N404,'scoring schema 2'!$E$8:$F$13,2, FALSE)</f>
        <v>2</v>
      </c>
      <c r="P404" s="2">
        <v>0</v>
      </c>
      <c r="Q404" s="2">
        <v>1.3</v>
      </c>
      <c r="R404" s="2">
        <v>2</v>
      </c>
      <c r="S404" s="2">
        <v>2.6</v>
      </c>
      <c r="T404" s="2">
        <v>1</v>
      </c>
      <c r="U404" s="2">
        <v>10</v>
      </c>
      <c r="V404" s="2">
        <v>8.6</v>
      </c>
      <c r="W404" s="2">
        <v>5.3000000000000007</v>
      </c>
      <c r="X404" s="2">
        <v>45.580000000000005</v>
      </c>
      <c r="Y404" s="2">
        <v>5.68</v>
      </c>
      <c r="Z404" s="2">
        <v>3.9800000000000004</v>
      </c>
      <c r="AA404" s="2">
        <v>22.606400000000001</v>
      </c>
      <c r="AB404" s="2">
        <v>7656535</v>
      </c>
      <c r="AC404" s="2" t="s">
        <v>3524</v>
      </c>
      <c r="AD404" s="6">
        <v>40125</v>
      </c>
      <c r="AE404" s="2" t="s">
        <v>760</v>
      </c>
      <c r="AF404" s="2" t="s">
        <v>761</v>
      </c>
      <c r="AG404" s="2" t="s">
        <v>762</v>
      </c>
      <c r="AH404" s="2" t="s">
        <v>768</v>
      </c>
      <c r="AI404" s="2">
        <v>1.25</v>
      </c>
      <c r="AJ404" s="2">
        <v>0</v>
      </c>
      <c r="AK404" s="2">
        <v>0</v>
      </c>
      <c r="AL404" s="2">
        <v>0</v>
      </c>
      <c r="AM404" s="2">
        <v>15</v>
      </c>
      <c r="AN404" s="2">
        <v>0</v>
      </c>
      <c r="AO404" s="2" t="s">
        <v>762</v>
      </c>
      <c r="AP404" s="2" t="s">
        <v>769</v>
      </c>
      <c r="AQ404" s="2" t="s">
        <v>769</v>
      </c>
      <c r="AR404" s="2" t="s">
        <v>3525</v>
      </c>
      <c r="AS404" s="2">
        <v>1.3</v>
      </c>
      <c r="AT404" s="2">
        <v>741.7</v>
      </c>
      <c r="AU404" s="2">
        <v>743</v>
      </c>
      <c r="AV404" s="2" t="s">
        <v>765</v>
      </c>
      <c r="AW404" s="2" t="s">
        <v>3526</v>
      </c>
      <c r="AX404" s="2">
        <v>3.4</v>
      </c>
      <c r="AY404" s="2">
        <v>738.6</v>
      </c>
      <c r="AZ404" s="2">
        <v>742</v>
      </c>
      <c r="BA404" s="2" t="s">
        <v>765</v>
      </c>
      <c r="BB404" s="2">
        <v>0.22475437000000001</v>
      </c>
      <c r="BC404" s="2">
        <v>1</v>
      </c>
      <c r="BD404" s="6">
        <v>34008</v>
      </c>
      <c r="BE404" s="18">
        <f t="shared" si="19"/>
        <v>26.909536846908516</v>
      </c>
      <c r="BF404" s="2" t="s">
        <v>767</v>
      </c>
      <c r="BG404" s="6">
        <v>43179</v>
      </c>
      <c r="BH404" s="2">
        <v>13.79261840896082</v>
      </c>
      <c r="BI404" t="str">
        <f>VLOOKUP($A404,'[1]SW_Pipes 1222_soil.shp'!$AE$2:$AR$1223,10,FALSE)</f>
        <v>113660</v>
      </c>
      <c r="BJ404" t="str">
        <f>VLOOKUP($A404,'[1]SW_Pipes 1222_soil.shp'!$AE$2:$AR$1223,11,FALSE)</f>
        <v>CuB</v>
      </c>
      <c r="BK404" t="str">
        <f>VLOOKUP($A404,'[1]SW_Pipes 1222_soil.shp'!$AE$2:$AR$1223,12,FALSE)</f>
        <v>Cecil-Urban land complex, 2 to 8 percent slopes</v>
      </c>
      <c r="BL404" t="str">
        <f>VLOOKUP($A404,'[1]SW_Pipes 1222_soil.shp'!$AE$2:$AR$1223,13,FALSE)</f>
        <v>B</v>
      </c>
      <c r="BM404">
        <f>VLOOKUP($A404,'[1]SW_Pipes 1222_soil.shp'!$AE$2:$AR$1223,14,FALSE)</f>
        <v>1</v>
      </c>
      <c r="BN404">
        <f>VLOOKUP(A404,[2]SW_Pipes1222_prec!$AE$2:$AO$1223, 11, FALSE)</f>
        <v>3.89</v>
      </c>
    </row>
    <row r="405" spans="1:66" x14ac:dyDescent="0.25">
      <c r="A405" s="2">
        <v>86944</v>
      </c>
      <c r="B405" s="2">
        <v>12346</v>
      </c>
      <c r="C405" s="2" t="s">
        <v>256</v>
      </c>
      <c r="D405" s="2" t="s">
        <v>26</v>
      </c>
      <c r="E405" s="2" t="s">
        <v>29</v>
      </c>
      <c r="F405" s="6">
        <f>VLOOKUP(A405&amp;B405,'input_raw cmsws'!$C$2:$D$1602,2,FALSE)</f>
        <v>43836.708333333336</v>
      </c>
      <c r="G405" s="2">
        <v>0</v>
      </c>
      <c r="H405" s="2"/>
      <c r="I405" s="2">
        <v>0</v>
      </c>
      <c r="J405" s="2"/>
      <c r="K405" s="3" t="s">
        <v>22</v>
      </c>
      <c r="L405" s="2"/>
      <c r="M405" s="2">
        <f>VLOOKUP(L405,'scoring schema 2'!$E$18:$F$29,2,FALSE)</f>
        <v>0</v>
      </c>
      <c r="N405" s="2"/>
      <c r="O405" s="2">
        <f>VLOOKUP(N405,'scoring schema 2'!$E$8:$F$13,2, FALSE)</f>
        <v>2</v>
      </c>
      <c r="P405" s="2">
        <v>0</v>
      </c>
      <c r="Q405" s="2">
        <v>1.3</v>
      </c>
      <c r="R405" s="2">
        <v>2</v>
      </c>
      <c r="S405" s="2">
        <v>2.6</v>
      </c>
      <c r="T405" s="2">
        <v>1</v>
      </c>
      <c r="U405" s="2">
        <v>10</v>
      </c>
      <c r="V405" s="2">
        <v>2.2000000000000002</v>
      </c>
      <c r="W405" s="2">
        <v>3.5</v>
      </c>
      <c r="X405" s="2">
        <v>7.7000000000000011</v>
      </c>
      <c r="Y405" s="2">
        <v>1.84</v>
      </c>
      <c r="Z405" s="2">
        <v>2.9000000000000004</v>
      </c>
      <c r="AA405" s="2">
        <v>5.3360000000000012</v>
      </c>
      <c r="AB405" s="2">
        <v>7551217</v>
      </c>
      <c r="AC405" s="2" t="s">
        <v>1505</v>
      </c>
      <c r="AD405" s="6">
        <v>40126</v>
      </c>
      <c r="AE405" s="2" t="s">
        <v>760</v>
      </c>
      <c r="AF405" s="2" t="s">
        <v>761</v>
      </c>
      <c r="AG405" s="2" t="s">
        <v>762</v>
      </c>
      <c r="AH405" s="2" t="s">
        <v>768</v>
      </c>
      <c r="AI405" s="2">
        <v>2.5</v>
      </c>
      <c r="AJ405" s="2">
        <v>0</v>
      </c>
      <c r="AK405" s="2">
        <v>0</v>
      </c>
      <c r="AL405" s="2">
        <v>0</v>
      </c>
      <c r="AM405" s="2">
        <v>30</v>
      </c>
      <c r="AN405" s="2">
        <v>0</v>
      </c>
      <c r="AO405" s="2" t="s">
        <v>762</v>
      </c>
      <c r="AP405" s="2" t="s">
        <v>769</v>
      </c>
      <c r="AQ405" s="2" t="s">
        <v>769</v>
      </c>
      <c r="AR405" s="2" t="s">
        <v>1506</v>
      </c>
      <c r="AS405" s="2">
        <v>3.8</v>
      </c>
      <c r="AT405" s="2">
        <v>736.2</v>
      </c>
      <c r="AU405" s="2">
        <v>740</v>
      </c>
      <c r="AV405" s="2" t="s">
        <v>765</v>
      </c>
      <c r="AW405" s="2" t="s">
        <v>1507</v>
      </c>
      <c r="AX405" s="2">
        <v>2.9</v>
      </c>
      <c r="AY405" s="2">
        <v>736.1</v>
      </c>
      <c r="AZ405" s="2">
        <v>739</v>
      </c>
      <c r="BA405" s="2" t="s">
        <v>765</v>
      </c>
      <c r="BB405" s="2">
        <v>4.5441600000000002E-3</v>
      </c>
      <c r="BC405" s="2">
        <v>1</v>
      </c>
      <c r="BD405" s="6">
        <v>34008</v>
      </c>
      <c r="BE405" s="18">
        <f t="shared" si="19"/>
        <v>26.909536846908516</v>
      </c>
      <c r="BF405" s="2" t="s">
        <v>767</v>
      </c>
      <c r="BG405" s="6">
        <v>43179</v>
      </c>
      <c r="BH405" s="2">
        <v>22.006244903763228</v>
      </c>
      <c r="BI405" t="str">
        <f>VLOOKUP($A405,'[1]SW_Pipes 1222_soil.shp'!$AE$2:$AR$1223,10,FALSE)</f>
        <v>113660</v>
      </c>
      <c r="BJ405" t="str">
        <f>VLOOKUP($A405,'[1]SW_Pipes 1222_soil.shp'!$AE$2:$AR$1223,11,FALSE)</f>
        <v>CuB</v>
      </c>
      <c r="BK405" t="str">
        <f>VLOOKUP($A405,'[1]SW_Pipes 1222_soil.shp'!$AE$2:$AR$1223,12,FALSE)</f>
        <v>Cecil-Urban land complex, 2 to 8 percent slopes</v>
      </c>
      <c r="BL405" t="str">
        <f>VLOOKUP($A405,'[1]SW_Pipes 1222_soil.shp'!$AE$2:$AR$1223,13,FALSE)</f>
        <v>B</v>
      </c>
      <c r="BM405">
        <f>VLOOKUP($A405,'[1]SW_Pipes 1222_soil.shp'!$AE$2:$AR$1223,14,FALSE)</f>
        <v>1</v>
      </c>
      <c r="BN405">
        <f>VLOOKUP(A405,[2]SW_Pipes1222_prec!$AE$2:$AO$1223, 11, FALSE)</f>
        <v>3.8940000000000001</v>
      </c>
    </row>
    <row r="406" spans="1:66" x14ac:dyDescent="0.25">
      <c r="A406" s="3">
        <v>87391</v>
      </c>
      <c r="B406" s="3">
        <v>13176</v>
      </c>
      <c r="C406" s="3" t="s">
        <v>617</v>
      </c>
      <c r="D406" s="3" t="s">
        <v>26</v>
      </c>
      <c r="E406" s="3" t="s">
        <v>29</v>
      </c>
      <c r="F406" s="6">
        <f>VLOOKUP(A406&amp;B406,'input_raw cmsws'!$C$2:$D$1602,2,FALSE)</f>
        <v>43937.666666666664</v>
      </c>
      <c r="G406" s="3">
        <v>4</v>
      </c>
      <c r="H406" s="3" t="s">
        <v>31</v>
      </c>
      <c r="I406" s="2">
        <f>VLOOKUP(H406,'scoring schema'!$D$4:$E$9,2,FALSE)</f>
        <v>7</v>
      </c>
      <c r="J406" s="3" t="s">
        <v>29</v>
      </c>
      <c r="K406" s="3" t="s">
        <v>29</v>
      </c>
      <c r="L406" s="3" t="s">
        <v>30</v>
      </c>
      <c r="M406" s="2">
        <f>VLOOKUP(L406,'scoring schema 2'!$E$18:$F$29,2,FALSE)</f>
        <v>6</v>
      </c>
      <c r="N406" s="3" t="s">
        <v>35</v>
      </c>
      <c r="O406" s="2">
        <f>VLOOKUP(N406,'scoring schema 2'!$E$8:$F$13,2, FALSE)</f>
        <v>2</v>
      </c>
      <c r="P406" s="3">
        <v>5</v>
      </c>
      <c r="Q406" s="3">
        <v>4.8</v>
      </c>
      <c r="R406" s="3">
        <v>4.25</v>
      </c>
      <c r="S406" s="3">
        <v>20.399999999999999</v>
      </c>
      <c r="T406" s="3">
        <v>1</v>
      </c>
      <c r="U406" s="3">
        <v>5</v>
      </c>
      <c r="V406" s="3">
        <v>4.5999999999999996</v>
      </c>
      <c r="W406" s="3">
        <v>3.35</v>
      </c>
      <c r="X406" s="3">
        <v>15.409999999999998</v>
      </c>
      <c r="Y406" s="3">
        <v>4.68</v>
      </c>
      <c r="Z406" s="3">
        <v>3.71</v>
      </c>
      <c r="AA406" s="3">
        <v>17.3628</v>
      </c>
      <c r="AB406" s="3">
        <v>7653024</v>
      </c>
      <c r="AC406" s="3" t="s">
        <v>3127</v>
      </c>
      <c r="AD406" s="6">
        <v>40127</v>
      </c>
      <c r="AE406" s="3" t="s">
        <v>760</v>
      </c>
      <c r="AF406" s="3" t="s">
        <v>761</v>
      </c>
      <c r="AG406" s="3" t="s">
        <v>762</v>
      </c>
      <c r="AH406" s="3" t="s">
        <v>768</v>
      </c>
      <c r="AI406" s="3">
        <v>1.25</v>
      </c>
      <c r="AJ406" s="3">
        <v>0</v>
      </c>
      <c r="AK406" s="3">
        <v>0</v>
      </c>
      <c r="AL406" s="3">
        <v>0</v>
      </c>
      <c r="AM406" s="3">
        <v>15</v>
      </c>
      <c r="AN406" s="3">
        <v>0</v>
      </c>
      <c r="AO406" s="3" t="s">
        <v>762</v>
      </c>
      <c r="AP406" s="3" t="s">
        <v>763</v>
      </c>
      <c r="AQ406" s="3" t="s">
        <v>769</v>
      </c>
      <c r="AR406" s="3" t="s">
        <v>3128</v>
      </c>
      <c r="AS406" s="3">
        <v>3.5</v>
      </c>
      <c r="AT406" s="3">
        <v>731.5</v>
      </c>
      <c r="AU406" s="3">
        <v>735</v>
      </c>
      <c r="AV406" s="3" t="s">
        <v>765</v>
      </c>
      <c r="AW406" s="3" t="s">
        <v>3129</v>
      </c>
      <c r="AX406" s="3">
        <v>3.5</v>
      </c>
      <c r="AY406" s="3">
        <v>727.5</v>
      </c>
      <c r="AZ406" s="3">
        <v>731</v>
      </c>
      <c r="BA406" s="3" t="s">
        <v>765</v>
      </c>
      <c r="BB406" s="3">
        <v>1.3242459999999999E-2</v>
      </c>
      <c r="BC406" s="3">
        <v>0</v>
      </c>
      <c r="BD406" s="7">
        <v>34150</v>
      </c>
      <c r="BE406" s="18">
        <f t="shared" si="19"/>
        <v>26.797170887519957</v>
      </c>
      <c r="BF406" s="3" t="s">
        <v>767</v>
      </c>
      <c r="BG406" s="7">
        <v>43179</v>
      </c>
      <c r="BH406" s="3">
        <v>302.05869198832937</v>
      </c>
      <c r="BI406" t="str">
        <f>VLOOKUP($A406,'[1]SW_Pipes 1222_soil.shp'!$AE$2:$AR$1223,10,FALSE)</f>
        <v>113671</v>
      </c>
      <c r="BJ406" t="str">
        <f>VLOOKUP($A406,'[1]SW_Pipes 1222_soil.shp'!$AE$2:$AR$1223,11,FALSE)</f>
        <v>HeB</v>
      </c>
      <c r="BK406" t="str">
        <f>VLOOKUP($A406,'[1]SW_Pipes 1222_soil.shp'!$AE$2:$AR$1223,12,FALSE)</f>
        <v>Helena sandy loam, 2 to 8 percent slopes</v>
      </c>
      <c r="BL406" t="str">
        <f>VLOOKUP($A406,'[1]SW_Pipes 1222_soil.shp'!$AE$2:$AR$1223,13,FALSE)</f>
        <v>C</v>
      </c>
      <c r="BM406">
        <f>VLOOKUP($A406,'[1]SW_Pipes 1222_soil.shp'!$AE$2:$AR$1223,14,FALSE)</f>
        <v>2</v>
      </c>
      <c r="BN406">
        <f>VLOOKUP(A406,[2]SW_Pipes1222_prec!$AE$2:$AO$1223, 11, FALSE)</f>
        <v>3.7679999999999998</v>
      </c>
    </row>
    <row r="407" spans="1:66" x14ac:dyDescent="0.25">
      <c r="A407" s="3">
        <v>87419</v>
      </c>
      <c r="B407" s="3">
        <v>20614</v>
      </c>
      <c r="C407" s="3" t="s">
        <v>250</v>
      </c>
      <c r="D407" s="3" t="s">
        <v>26</v>
      </c>
      <c r="E407" s="3" t="s">
        <v>29</v>
      </c>
      <c r="F407" s="6">
        <f>VLOOKUP(A407&amp;B407,'input_raw cmsws'!$C$2:$D$1602,2,FALSE)</f>
        <v>44147.708333333336</v>
      </c>
      <c r="G407" s="3">
        <v>4</v>
      </c>
      <c r="H407" s="3" t="s">
        <v>23</v>
      </c>
      <c r="I407" s="2">
        <f>VLOOKUP(H407,'scoring schema'!$D$4:$E$9,2,FALSE)</f>
        <v>0</v>
      </c>
      <c r="J407" s="3" t="s">
        <v>22</v>
      </c>
      <c r="K407" s="3" t="s">
        <v>22</v>
      </c>
      <c r="L407" s="3" t="s">
        <v>37</v>
      </c>
      <c r="M407" s="2">
        <f>VLOOKUP(L407,'scoring schema 2'!$E$18:$F$29,2,FALSE)</f>
        <v>8</v>
      </c>
      <c r="N407" s="3" t="s">
        <v>35</v>
      </c>
      <c r="O407" s="2">
        <f>VLOOKUP(N407,'scoring schema 2'!$E$8:$F$13,2, FALSE)</f>
        <v>2</v>
      </c>
      <c r="P407" s="3">
        <v>10</v>
      </c>
      <c r="Q407" s="3">
        <v>1.3</v>
      </c>
      <c r="R407" s="3">
        <v>5.9</v>
      </c>
      <c r="S407" s="3">
        <v>7.6700000000000008</v>
      </c>
      <c r="T407" s="3">
        <v>1</v>
      </c>
      <c r="U407" s="3">
        <v>0</v>
      </c>
      <c r="V407" s="3">
        <v>2.2000000000000002</v>
      </c>
      <c r="W407" s="3">
        <v>0.8</v>
      </c>
      <c r="X407" s="3">
        <v>1.7600000000000002</v>
      </c>
      <c r="Y407" s="3">
        <v>1.84</v>
      </c>
      <c r="Z407" s="3">
        <v>2.8400000000000003</v>
      </c>
      <c r="AA407" s="3">
        <v>5.2256000000000009</v>
      </c>
      <c r="AB407" s="3">
        <v>7590404</v>
      </c>
      <c r="AC407" s="3" t="s">
        <v>1489</v>
      </c>
      <c r="AD407" s="6">
        <v>40128</v>
      </c>
      <c r="AE407" s="3" t="s">
        <v>760</v>
      </c>
      <c r="AF407" s="3" t="s">
        <v>761</v>
      </c>
      <c r="AG407" s="3" t="s">
        <v>762</v>
      </c>
      <c r="AH407" s="3" t="s">
        <v>768</v>
      </c>
      <c r="AI407" s="3">
        <v>1.25</v>
      </c>
      <c r="AJ407" s="3">
        <v>0</v>
      </c>
      <c r="AK407" s="3">
        <v>0</v>
      </c>
      <c r="AL407" s="3">
        <v>0</v>
      </c>
      <c r="AM407" s="3">
        <v>15</v>
      </c>
      <c r="AN407" s="3">
        <v>0</v>
      </c>
      <c r="AO407" s="3" t="s">
        <v>762</v>
      </c>
      <c r="AP407" s="3" t="s">
        <v>763</v>
      </c>
      <c r="AQ407" s="3" t="s">
        <v>769</v>
      </c>
      <c r="AR407" s="3" t="s">
        <v>1490</v>
      </c>
      <c r="AS407" s="3">
        <v>5.3</v>
      </c>
      <c r="AT407" s="3">
        <v>663.7</v>
      </c>
      <c r="AU407" s="3">
        <v>669</v>
      </c>
      <c r="AV407" s="3" t="s">
        <v>765</v>
      </c>
      <c r="AW407" s="3" t="s">
        <v>1491</v>
      </c>
      <c r="AX407" s="3">
        <v>4.2</v>
      </c>
      <c r="AY407" s="3">
        <v>661.8</v>
      </c>
      <c r="AZ407" s="3">
        <v>666</v>
      </c>
      <c r="BA407" s="3" t="s">
        <v>765</v>
      </c>
      <c r="BB407" s="3">
        <v>2.7279210000000002E-2</v>
      </c>
      <c r="BC407" s="3">
        <v>1</v>
      </c>
      <c r="BD407" s="7">
        <v>34150</v>
      </c>
      <c r="BE407" s="18">
        <f t="shared" si="19"/>
        <v>27.372233629933842</v>
      </c>
      <c r="BF407" s="3" t="s">
        <v>767</v>
      </c>
      <c r="BG407" s="7">
        <v>43179</v>
      </c>
      <c r="BH407" s="3">
        <v>69.650077228277709</v>
      </c>
      <c r="BI407" t="str">
        <f>VLOOKUP($A407,'[1]SW_Pipes 1222_soil.shp'!$AE$2:$AR$1223,10,FALSE)</f>
        <v>113658</v>
      </c>
      <c r="BJ407" t="str">
        <f>VLOOKUP($A407,'[1]SW_Pipes 1222_soil.shp'!$AE$2:$AR$1223,11,FALSE)</f>
        <v>CeB2</v>
      </c>
      <c r="BK407" t="str">
        <f>VLOOKUP($A407,'[1]SW_Pipes 1222_soil.shp'!$AE$2:$AR$1223,12,FALSE)</f>
        <v>Cecil sandy clay loam, 2 to 8 percent slopes, eroded</v>
      </c>
      <c r="BL407" t="str">
        <f>VLOOKUP($A407,'[1]SW_Pipes 1222_soil.shp'!$AE$2:$AR$1223,13,FALSE)</f>
        <v>B</v>
      </c>
      <c r="BM407">
        <f>VLOOKUP($A407,'[1]SW_Pipes 1222_soil.shp'!$AE$2:$AR$1223,14,FALSE)</f>
        <v>1</v>
      </c>
      <c r="BN407">
        <f>VLOOKUP(A407,[2]SW_Pipes1222_prec!$AE$2:$AO$1223, 11, FALSE)</f>
        <v>3.7570000000000001</v>
      </c>
    </row>
    <row r="408" spans="1:66" x14ac:dyDescent="0.25">
      <c r="A408" s="2">
        <v>87427</v>
      </c>
      <c r="B408" s="2">
        <v>20614</v>
      </c>
      <c r="C408" s="2" t="s">
        <v>250</v>
      </c>
      <c r="D408" s="2" t="s">
        <v>26</v>
      </c>
      <c r="E408" s="2" t="s">
        <v>29</v>
      </c>
      <c r="F408" s="6">
        <f>VLOOKUP(A408&amp;B408,'input_raw cmsws'!$C$2:$D$1602,2,FALSE)</f>
        <v>44147.708333333336</v>
      </c>
      <c r="G408" s="2">
        <v>6</v>
      </c>
      <c r="H408" s="2" t="s">
        <v>31</v>
      </c>
      <c r="I408" s="2">
        <f>VLOOKUP(H408,'scoring schema'!$D$4:$E$9,2,FALSE)</f>
        <v>7</v>
      </c>
      <c r="J408" s="2" t="s">
        <v>29</v>
      </c>
      <c r="K408" s="2" t="s">
        <v>29</v>
      </c>
      <c r="L408" s="2" t="s">
        <v>37</v>
      </c>
      <c r="M408" s="2">
        <f>VLOOKUP(L408,'scoring schema 2'!$E$18:$F$29,2,FALSE)</f>
        <v>8</v>
      </c>
      <c r="N408" s="2" t="s">
        <v>35</v>
      </c>
      <c r="O408" s="2">
        <f>VLOOKUP(N408,'scoring schema 2'!$E$8:$F$13,2, FALSE)</f>
        <v>2</v>
      </c>
      <c r="P408" s="2">
        <v>10</v>
      </c>
      <c r="Q408" s="2">
        <v>4.8</v>
      </c>
      <c r="R408" s="2">
        <v>5.9</v>
      </c>
      <c r="S408" s="2">
        <v>28.32</v>
      </c>
      <c r="T408" s="2">
        <v>1</v>
      </c>
      <c r="U408" s="2">
        <v>0</v>
      </c>
      <c r="V408" s="2">
        <v>1.4000000000000001</v>
      </c>
      <c r="W408" s="2">
        <v>0.8</v>
      </c>
      <c r="X408" s="2">
        <v>1.1200000000000001</v>
      </c>
      <c r="Y408" s="2">
        <v>2.76</v>
      </c>
      <c r="Z408" s="2">
        <v>2.8400000000000003</v>
      </c>
      <c r="AA408" s="2">
        <v>7.8384</v>
      </c>
      <c r="AB408" s="2">
        <v>7685268</v>
      </c>
      <c r="AC408" s="2" t="s">
        <v>1997</v>
      </c>
      <c r="AD408" s="6">
        <v>40129</v>
      </c>
      <c r="AE408" s="2" t="s">
        <v>760</v>
      </c>
      <c r="AF408" s="2" t="s">
        <v>761</v>
      </c>
      <c r="AG408" s="2" t="s">
        <v>762</v>
      </c>
      <c r="AH408" s="2" t="s">
        <v>768</v>
      </c>
      <c r="AI408" s="2">
        <v>1.25</v>
      </c>
      <c r="AJ408" s="2">
        <v>0</v>
      </c>
      <c r="AK408" s="2">
        <v>0</v>
      </c>
      <c r="AL408" s="2">
        <v>0</v>
      </c>
      <c r="AM408" s="2">
        <v>15</v>
      </c>
      <c r="AN408" s="2">
        <v>0</v>
      </c>
      <c r="AO408" s="2" t="s">
        <v>762</v>
      </c>
      <c r="AP408" s="2" t="s">
        <v>763</v>
      </c>
      <c r="AQ408" s="2" t="s">
        <v>769</v>
      </c>
      <c r="AR408" s="2" t="s">
        <v>1998</v>
      </c>
      <c r="AS408" s="2">
        <v>3.4</v>
      </c>
      <c r="AT408" s="2">
        <v>723.6</v>
      </c>
      <c r="AU408" s="2">
        <v>727</v>
      </c>
      <c r="AV408" s="2" t="s">
        <v>765</v>
      </c>
      <c r="AW408" s="2" t="s">
        <v>1999</v>
      </c>
      <c r="AX408" s="2">
        <v>5.4</v>
      </c>
      <c r="AY408" s="2">
        <v>722.6</v>
      </c>
      <c r="AZ408" s="2">
        <v>728</v>
      </c>
      <c r="BA408" s="2" t="s">
        <v>765</v>
      </c>
      <c r="BB408" s="2">
        <v>2.259483E-2</v>
      </c>
      <c r="BC408" s="2">
        <v>1</v>
      </c>
      <c r="BD408" s="6">
        <v>34150</v>
      </c>
      <c r="BE408" s="18">
        <f t="shared" si="19"/>
        <v>27.372233629933842</v>
      </c>
      <c r="BF408" s="2" t="s">
        <v>767</v>
      </c>
      <c r="BG408" s="6">
        <v>43179</v>
      </c>
      <c r="BH408" s="2">
        <v>44.25786337162868</v>
      </c>
      <c r="BI408" t="str">
        <f>VLOOKUP($A408,'[1]SW_Pipes 1222_soil.shp'!$AE$2:$AR$1223,10,FALSE)</f>
        <v>113658</v>
      </c>
      <c r="BJ408" t="str">
        <f>VLOOKUP($A408,'[1]SW_Pipes 1222_soil.shp'!$AE$2:$AR$1223,11,FALSE)</f>
        <v>CeB2</v>
      </c>
      <c r="BK408" t="str">
        <f>VLOOKUP($A408,'[1]SW_Pipes 1222_soil.shp'!$AE$2:$AR$1223,12,FALSE)</f>
        <v>Cecil sandy clay loam, 2 to 8 percent slopes, eroded</v>
      </c>
      <c r="BL408" t="str">
        <f>VLOOKUP($A408,'[1]SW_Pipes 1222_soil.shp'!$AE$2:$AR$1223,13,FALSE)</f>
        <v>B</v>
      </c>
      <c r="BM408">
        <f>VLOOKUP($A408,'[1]SW_Pipes 1222_soil.shp'!$AE$2:$AR$1223,14,FALSE)</f>
        <v>1</v>
      </c>
      <c r="BN408">
        <f>VLOOKUP(A408,[2]SW_Pipes1222_prec!$AE$2:$AO$1223, 11, FALSE)</f>
        <v>3.754</v>
      </c>
    </row>
    <row r="409" spans="1:66" x14ac:dyDescent="0.25">
      <c r="A409" s="3">
        <v>87513</v>
      </c>
      <c r="B409" s="3">
        <v>13317</v>
      </c>
      <c r="C409" s="3" t="s">
        <v>142</v>
      </c>
      <c r="D409" s="3" t="s">
        <v>26</v>
      </c>
      <c r="E409" s="3" t="s">
        <v>29</v>
      </c>
      <c r="F409" s="6">
        <f>VLOOKUP(A409&amp;B409,'input_raw cmsws'!$C$2:$D$1602,2,FALSE)</f>
        <v>43913.666666666664</v>
      </c>
      <c r="G409" s="3">
        <v>3</v>
      </c>
      <c r="H409" s="3" t="s">
        <v>31</v>
      </c>
      <c r="I409" s="2">
        <f>VLOOKUP(H409,'scoring schema'!$D$4:$E$9,2,FALSE)</f>
        <v>7</v>
      </c>
      <c r="J409" s="3" t="s">
        <v>22</v>
      </c>
      <c r="K409" s="3" t="s">
        <v>22</v>
      </c>
      <c r="L409" s="3" t="s">
        <v>30</v>
      </c>
      <c r="M409" s="2">
        <f>VLOOKUP(L409,'scoring schema 2'!$E$18:$F$29,2,FALSE)</f>
        <v>6</v>
      </c>
      <c r="N409" s="3" t="s">
        <v>35</v>
      </c>
      <c r="O409" s="2">
        <f>VLOOKUP(N409,'scoring schema 2'!$E$8:$F$13,2, FALSE)</f>
        <v>2</v>
      </c>
      <c r="P409" s="3">
        <v>5</v>
      </c>
      <c r="Q409" s="3">
        <v>3.75</v>
      </c>
      <c r="R409" s="3">
        <v>4.25</v>
      </c>
      <c r="S409" s="3">
        <v>15.9375</v>
      </c>
      <c r="T409" s="3">
        <v>1</v>
      </c>
      <c r="U409" s="3">
        <v>0</v>
      </c>
      <c r="V409" s="3">
        <v>3.0000000000000004</v>
      </c>
      <c r="W409" s="3">
        <v>0.8</v>
      </c>
      <c r="X409" s="3">
        <v>2.4000000000000004</v>
      </c>
      <c r="Y409" s="3">
        <v>3.3000000000000003</v>
      </c>
      <c r="Z409" s="3">
        <v>2.1800000000000002</v>
      </c>
      <c r="AA409" s="3">
        <v>7.1940000000000008</v>
      </c>
      <c r="AB409" s="3">
        <v>7720466</v>
      </c>
      <c r="AC409" s="3" t="s">
        <v>1880</v>
      </c>
      <c r="AD409" s="6">
        <v>40130</v>
      </c>
      <c r="AE409" s="3" t="s">
        <v>760</v>
      </c>
      <c r="AF409" s="3" t="s">
        <v>761</v>
      </c>
      <c r="AG409" s="3" t="s">
        <v>762</v>
      </c>
      <c r="AH409" s="3" t="s">
        <v>768</v>
      </c>
      <c r="AI409" s="3">
        <v>2</v>
      </c>
      <c r="AJ409" s="3">
        <v>0</v>
      </c>
      <c r="AK409" s="3">
        <v>0</v>
      </c>
      <c r="AL409" s="3">
        <v>0</v>
      </c>
      <c r="AM409" s="3">
        <v>24</v>
      </c>
      <c r="AN409" s="3">
        <v>0</v>
      </c>
      <c r="AO409" s="3" t="s">
        <v>762</v>
      </c>
      <c r="AP409" s="3" t="s">
        <v>763</v>
      </c>
      <c r="AQ409" s="3" t="s">
        <v>769</v>
      </c>
      <c r="AR409" s="3" t="s">
        <v>1881</v>
      </c>
      <c r="AS409" s="3">
        <v>10.48</v>
      </c>
      <c r="AT409" s="3">
        <v>667.03</v>
      </c>
      <c r="AU409" s="3">
        <v>677.51</v>
      </c>
      <c r="AV409" s="3" t="s">
        <v>765</v>
      </c>
      <c r="AW409" s="3" t="s">
        <v>1882</v>
      </c>
      <c r="AX409" s="3">
        <v>10.45999999</v>
      </c>
      <c r="AY409" s="3">
        <v>666.46</v>
      </c>
      <c r="AZ409" s="3">
        <v>676.92</v>
      </c>
      <c r="BA409" s="3" t="s">
        <v>765</v>
      </c>
      <c r="BB409" s="3">
        <v>0</v>
      </c>
      <c r="BC409" s="3">
        <v>0</v>
      </c>
      <c r="BD409" s="7">
        <v>42041</v>
      </c>
      <c r="BE409" s="18">
        <f>(F409-AD409)/365.25</f>
        <v>10.359114761578821</v>
      </c>
      <c r="BF409" s="3" t="s">
        <v>767</v>
      </c>
      <c r="BG409" s="7">
        <v>44243</v>
      </c>
      <c r="BH409" s="3">
        <v>86.38876534844745</v>
      </c>
      <c r="BI409" t="str">
        <f>VLOOKUP($A409,'[1]SW_Pipes 1222_soil.shp'!$AE$2:$AR$1223,10,FALSE)</f>
        <v>113694</v>
      </c>
      <c r="BJ409" t="str">
        <f>VLOOKUP($A409,'[1]SW_Pipes 1222_soil.shp'!$AE$2:$AR$1223,11,FALSE)</f>
        <v>WkE</v>
      </c>
      <c r="BK409" t="str">
        <f>VLOOKUP($A409,'[1]SW_Pipes 1222_soil.shp'!$AE$2:$AR$1223,12,FALSE)</f>
        <v>Wilkes loam, 15 to 25 percent slopes</v>
      </c>
      <c r="BL409" t="str">
        <f>VLOOKUP($A409,'[1]SW_Pipes 1222_soil.shp'!$AE$2:$AR$1223,13,FALSE)</f>
        <v>D</v>
      </c>
      <c r="BM409">
        <f>VLOOKUP($A409,'[1]SW_Pipes 1222_soil.shp'!$AE$2:$AR$1223,14,FALSE)</f>
        <v>4</v>
      </c>
      <c r="BN409">
        <f>VLOOKUP(A409,[2]SW_Pipes1222_prec!$AE$2:$AO$1223, 11, FALSE)</f>
        <v>3.8690000000000002</v>
      </c>
    </row>
    <row r="410" spans="1:66" x14ac:dyDescent="0.25">
      <c r="A410" s="2">
        <v>87515</v>
      </c>
      <c r="B410" s="2">
        <v>13317</v>
      </c>
      <c r="C410" s="2" t="s">
        <v>142</v>
      </c>
      <c r="D410" s="2" t="s">
        <v>26</v>
      </c>
      <c r="E410" s="2" t="s">
        <v>29</v>
      </c>
      <c r="F410" s="6">
        <f>VLOOKUP(A410&amp;B410,'input_raw cmsws'!$C$2:$D$1602,2,FALSE)</f>
        <v>43913.666666666664</v>
      </c>
      <c r="G410" s="2">
        <v>3</v>
      </c>
      <c r="H410" s="2" t="s">
        <v>23</v>
      </c>
      <c r="I410" s="2">
        <f>VLOOKUP(H410,'scoring schema'!$D$4:$E$9,2,FALSE)</f>
        <v>0</v>
      </c>
      <c r="J410" s="2" t="s">
        <v>22</v>
      </c>
      <c r="K410" s="2" t="s">
        <v>22</v>
      </c>
      <c r="L410" s="2" t="s">
        <v>30</v>
      </c>
      <c r="M410" s="2">
        <f>VLOOKUP(L410,'scoring schema 2'!$E$18:$F$29,2,FALSE)</f>
        <v>6</v>
      </c>
      <c r="N410" s="2" t="s">
        <v>35</v>
      </c>
      <c r="O410" s="2">
        <f>VLOOKUP(N410,'scoring schema 2'!$E$8:$F$13,2, FALSE)</f>
        <v>2</v>
      </c>
      <c r="P410" s="2">
        <v>10</v>
      </c>
      <c r="Q410" s="2">
        <v>1.3</v>
      </c>
      <c r="R410" s="2">
        <v>5</v>
      </c>
      <c r="S410" s="2">
        <v>6.5</v>
      </c>
      <c r="T410" s="2">
        <v>1</v>
      </c>
      <c r="U410" s="2">
        <v>0</v>
      </c>
      <c r="V410" s="2">
        <v>2.2000000000000002</v>
      </c>
      <c r="W410" s="2">
        <v>0.8</v>
      </c>
      <c r="X410" s="2">
        <v>1.7600000000000002</v>
      </c>
      <c r="Y410" s="2">
        <v>1.84</v>
      </c>
      <c r="Z410" s="2">
        <v>2.48</v>
      </c>
      <c r="AA410" s="2">
        <v>4.5632000000000001</v>
      </c>
      <c r="AB410" s="2">
        <v>7588951</v>
      </c>
      <c r="AC410" s="2" t="s">
        <v>1391</v>
      </c>
      <c r="AD410" s="6">
        <v>40131</v>
      </c>
      <c r="AE410" s="2" t="s">
        <v>760</v>
      </c>
      <c r="AF410" s="2" t="s">
        <v>761</v>
      </c>
      <c r="AG410" s="2" t="s">
        <v>762</v>
      </c>
      <c r="AH410" s="2" t="s">
        <v>768</v>
      </c>
      <c r="AI410" s="2">
        <v>4</v>
      </c>
      <c r="AJ410" s="2">
        <v>0</v>
      </c>
      <c r="AK410" s="2">
        <v>0</v>
      </c>
      <c r="AL410" s="2">
        <v>0</v>
      </c>
      <c r="AM410" s="2">
        <v>48</v>
      </c>
      <c r="AN410" s="2">
        <v>0</v>
      </c>
      <c r="AO410" s="2" t="s">
        <v>762</v>
      </c>
      <c r="AP410" s="2" t="s">
        <v>763</v>
      </c>
      <c r="AQ410" s="2" t="s">
        <v>769</v>
      </c>
      <c r="AR410" s="2" t="s">
        <v>1392</v>
      </c>
      <c r="AS410" s="2">
        <v>7.4099999900000002</v>
      </c>
      <c r="AT410" s="2">
        <v>672.57</v>
      </c>
      <c r="AU410" s="2">
        <v>679.98</v>
      </c>
      <c r="AV410" s="2" t="s">
        <v>765</v>
      </c>
      <c r="AW410" s="2" t="s">
        <v>1393</v>
      </c>
      <c r="AX410" s="2">
        <v>8.8800000000000008</v>
      </c>
      <c r="AY410" s="2">
        <v>671.12</v>
      </c>
      <c r="AZ410" s="2">
        <v>680</v>
      </c>
      <c r="BA410" s="2" t="s">
        <v>765</v>
      </c>
      <c r="BB410" s="2">
        <v>0</v>
      </c>
      <c r="BC410" s="2">
        <v>0</v>
      </c>
      <c r="BD410" s="6">
        <v>42044</v>
      </c>
      <c r="BE410" s="18">
        <f>(F410-AD410)/365.25</f>
        <v>10.356376910791688</v>
      </c>
      <c r="BF410" s="2" t="s">
        <v>767</v>
      </c>
      <c r="BG410" s="6">
        <v>44243</v>
      </c>
      <c r="BH410" s="2">
        <v>55.507904726552283</v>
      </c>
      <c r="BI410" t="str">
        <f>VLOOKUP($A410,'[1]SW_Pipes 1222_soil.shp'!$AE$2:$AR$1223,10,FALSE)</f>
        <v>113666</v>
      </c>
      <c r="BJ410" t="str">
        <f>VLOOKUP($A410,'[1]SW_Pipes 1222_soil.shp'!$AE$2:$AR$1223,11,FALSE)</f>
        <v>EnD</v>
      </c>
      <c r="BK410" t="str">
        <f>VLOOKUP($A410,'[1]SW_Pipes 1222_soil.shp'!$AE$2:$AR$1223,12,FALSE)</f>
        <v>Enon sandy loam, 8 to 15 percent slopes</v>
      </c>
      <c r="BL410" t="str">
        <f>VLOOKUP($A410,'[1]SW_Pipes 1222_soil.shp'!$AE$2:$AR$1223,13,FALSE)</f>
        <v>C</v>
      </c>
      <c r="BM410">
        <f>VLOOKUP($A410,'[1]SW_Pipes 1222_soil.shp'!$AE$2:$AR$1223,14,FALSE)</f>
        <v>2</v>
      </c>
      <c r="BN410">
        <f>VLOOKUP(A410,[2]SW_Pipes1222_prec!$AE$2:$AO$1223, 11, FALSE)</f>
        <v>3.8690000000000002</v>
      </c>
    </row>
    <row r="411" spans="1:66" x14ac:dyDescent="0.25">
      <c r="A411" s="2">
        <v>87620</v>
      </c>
      <c r="B411" s="2">
        <v>13455</v>
      </c>
      <c r="C411" s="2" t="s">
        <v>724</v>
      </c>
      <c r="D411" s="2" t="s">
        <v>21</v>
      </c>
      <c r="E411" s="2" t="s">
        <v>29</v>
      </c>
      <c r="F411" s="6">
        <f>VLOOKUP(A411&amp;B411,'input_raw cmsws'!$C$2:$D$1602,2,FALSE)</f>
        <v>43923.666666666664</v>
      </c>
      <c r="G411" s="2">
        <v>12</v>
      </c>
      <c r="H411" s="2" t="s">
        <v>23</v>
      </c>
      <c r="I411" s="2">
        <f>VLOOKUP(H411,'scoring schema'!$D$4:$E$9,2,FALSE)</f>
        <v>0</v>
      </c>
      <c r="J411" s="2" t="s">
        <v>22</v>
      </c>
      <c r="K411" s="2" t="s">
        <v>22</v>
      </c>
      <c r="L411" s="2" t="s">
        <v>44</v>
      </c>
      <c r="M411" s="2">
        <f>VLOOKUP(L411,'scoring schema 2'!$E$18:$F$29,2,FALSE)</f>
        <v>4</v>
      </c>
      <c r="N411" s="2" t="s">
        <v>202</v>
      </c>
      <c r="O411" s="2">
        <f>VLOOKUP(N411,'scoring schema 2'!$E$8:$F$13,2, FALSE)</f>
        <v>3</v>
      </c>
      <c r="P411" s="2">
        <v>5</v>
      </c>
      <c r="Q411" s="2">
        <v>1.9500000000000002</v>
      </c>
      <c r="R411" s="2">
        <v>5.55</v>
      </c>
      <c r="S411" s="2">
        <v>10.8225</v>
      </c>
      <c r="T411" s="2">
        <v>1</v>
      </c>
      <c r="U411" s="2">
        <v>0</v>
      </c>
      <c r="V411" s="2">
        <v>10</v>
      </c>
      <c r="W411" s="2">
        <v>5.7</v>
      </c>
      <c r="X411" s="2">
        <v>57</v>
      </c>
      <c r="Y411" s="2">
        <v>6.78</v>
      </c>
      <c r="Z411" s="2">
        <v>5.6400000000000006</v>
      </c>
      <c r="AA411" s="2">
        <v>38.239200000000004</v>
      </c>
      <c r="AB411" s="2">
        <v>7570922</v>
      </c>
      <c r="AC411" s="2" t="s">
        <v>4007</v>
      </c>
      <c r="AD411" s="6">
        <v>40132</v>
      </c>
      <c r="AE411" s="2" t="s">
        <v>760</v>
      </c>
      <c r="AF411" s="2" t="s">
        <v>761</v>
      </c>
      <c r="AG411" s="2" t="s">
        <v>762</v>
      </c>
      <c r="AH411" s="2" t="s">
        <v>768</v>
      </c>
      <c r="AI411" s="2">
        <v>0</v>
      </c>
      <c r="AJ411" s="2">
        <v>9</v>
      </c>
      <c r="AK411" s="2">
        <v>0</v>
      </c>
      <c r="AL411" s="2">
        <v>0</v>
      </c>
      <c r="AM411" s="2">
        <v>108</v>
      </c>
      <c r="AN411" s="2">
        <v>0</v>
      </c>
      <c r="AO411" s="2" t="s">
        <v>762</v>
      </c>
      <c r="AP411" s="2" t="s">
        <v>778</v>
      </c>
      <c r="AQ411" s="2" t="s">
        <v>781</v>
      </c>
      <c r="AR411" s="2" t="s">
        <v>4008</v>
      </c>
      <c r="AS411" s="2">
        <v>0</v>
      </c>
      <c r="AT411" s="2">
        <v>633</v>
      </c>
      <c r="AU411" s="2">
        <v>633</v>
      </c>
      <c r="AV411" s="2" t="s">
        <v>765</v>
      </c>
      <c r="AW411" s="2" t="s">
        <v>4009</v>
      </c>
      <c r="AX411" s="2">
        <v>0</v>
      </c>
      <c r="AY411" s="2">
        <v>636</v>
      </c>
      <c r="AZ411" s="2">
        <v>636</v>
      </c>
      <c r="BA411" s="2" t="s">
        <v>765</v>
      </c>
      <c r="BB411" s="2">
        <v>-9.8442589999999996E-2</v>
      </c>
      <c r="BC411" s="2">
        <v>1</v>
      </c>
      <c r="BD411" s="6">
        <v>29221</v>
      </c>
      <c r="BE411" s="18">
        <f t="shared" ref="BE411:BE422" si="20">(F411-BD411)/365.25</f>
        <v>40.253707506274232</v>
      </c>
      <c r="BF411" s="2" t="s">
        <v>767</v>
      </c>
      <c r="BG411" s="6">
        <v>43832</v>
      </c>
      <c r="BH411" s="2">
        <v>30.474615916448379</v>
      </c>
      <c r="BI411" t="str">
        <f>VLOOKUP($A411,'[1]SW_Pipes 1222_soil.shp'!$AE$2:$AR$1223,10,FALSE)</f>
        <v>113658</v>
      </c>
      <c r="BJ411" t="str">
        <f>VLOOKUP($A411,'[1]SW_Pipes 1222_soil.shp'!$AE$2:$AR$1223,11,FALSE)</f>
        <v>CeB2</v>
      </c>
      <c r="BK411" t="str">
        <f>VLOOKUP($A411,'[1]SW_Pipes 1222_soil.shp'!$AE$2:$AR$1223,12,FALSE)</f>
        <v>Cecil sandy clay loam, 2 to 8 percent slopes, eroded</v>
      </c>
      <c r="BL411" t="str">
        <f>VLOOKUP($A411,'[1]SW_Pipes 1222_soil.shp'!$AE$2:$AR$1223,13,FALSE)</f>
        <v>B</v>
      </c>
      <c r="BM411">
        <f>VLOOKUP($A411,'[1]SW_Pipes 1222_soil.shp'!$AE$2:$AR$1223,14,FALSE)</f>
        <v>1</v>
      </c>
      <c r="BN411">
        <f>VLOOKUP(A411,[2]SW_Pipes1222_prec!$AE$2:$AO$1223, 11, FALSE)</f>
        <v>3.79</v>
      </c>
    </row>
    <row r="412" spans="1:66" x14ac:dyDescent="0.25">
      <c r="A412" s="3">
        <v>87621</v>
      </c>
      <c r="B412" s="3">
        <v>7654</v>
      </c>
      <c r="C412" s="3" t="s">
        <v>725</v>
      </c>
      <c r="D412" s="3" t="s">
        <v>21</v>
      </c>
      <c r="E412" s="3" t="s">
        <v>29</v>
      </c>
      <c r="F412" s="6">
        <f>VLOOKUP(A412&amp;B412,'input_raw cmsws'!$C$2:$D$1602,2,FALSE)</f>
        <v>43374.666666666664</v>
      </c>
      <c r="G412" s="3">
        <v>10</v>
      </c>
      <c r="H412" s="3" t="s">
        <v>23</v>
      </c>
      <c r="I412" s="2">
        <f>VLOOKUP(H412,'scoring schema'!$D$4:$E$9,2,FALSE)</f>
        <v>0</v>
      </c>
      <c r="J412" s="3" t="s">
        <v>22</v>
      </c>
      <c r="K412" s="3" t="s">
        <v>22</v>
      </c>
      <c r="L412" s="3" t="s">
        <v>44</v>
      </c>
      <c r="M412" s="2">
        <f>VLOOKUP(L412,'scoring schema 2'!$E$18:$F$29,2,FALSE)</f>
        <v>4</v>
      </c>
      <c r="N412" s="3" t="s">
        <v>202</v>
      </c>
      <c r="O412" s="2">
        <f>VLOOKUP(N412,'scoring schema 2'!$E$8:$F$13,2, FALSE)</f>
        <v>3</v>
      </c>
      <c r="P412" s="3">
        <v>5</v>
      </c>
      <c r="Q412" s="3">
        <v>1.9500000000000002</v>
      </c>
      <c r="R412" s="3">
        <v>5.55</v>
      </c>
      <c r="S412" s="3">
        <v>10.8225</v>
      </c>
      <c r="T412" s="3">
        <v>1</v>
      </c>
      <c r="U412" s="3">
        <v>0</v>
      </c>
      <c r="V412" s="3">
        <v>10</v>
      </c>
      <c r="W412" s="3">
        <v>5.7</v>
      </c>
      <c r="X412" s="3">
        <v>57</v>
      </c>
      <c r="Y412" s="3">
        <v>6.78</v>
      </c>
      <c r="Z412" s="3">
        <v>5.6400000000000006</v>
      </c>
      <c r="AA412" s="3">
        <v>38.239200000000004</v>
      </c>
      <c r="AB412" s="3">
        <v>7689401</v>
      </c>
      <c r="AC412" s="3" t="s">
        <v>4010</v>
      </c>
      <c r="AD412" s="6">
        <v>40133</v>
      </c>
      <c r="AE412" s="3" t="s">
        <v>760</v>
      </c>
      <c r="AF412" s="3" t="s">
        <v>761</v>
      </c>
      <c r="AG412" s="3" t="s">
        <v>762</v>
      </c>
      <c r="AH412" s="3" t="s">
        <v>768</v>
      </c>
      <c r="AI412" s="3">
        <v>0</v>
      </c>
      <c r="AJ412" s="3">
        <v>9</v>
      </c>
      <c r="AK412" s="3">
        <v>0</v>
      </c>
      <c r="AL412" s="3">
        <v>0</v>
      </c>
      <c r="AM412" s="3">
        <v>108</v>
      </c>
      <c r="AN412" s="3">
        <v>0</v>
      </c>
      <c r="AO412" s="3" t="s">
        <v>762</v>
      </c>
      <c r="AP412" s="3" t="s">
        <v>778</v>
      </c>
      <c r="AQ412" s="3" t="s">
        <v>781</v>
      </c>
      <c r="AR412" s="3" t="s">
        <v>4011</v>
      </c>
      <c r="AS412" s="3">
        <v>9</v>
      </c>
      <c r="AT412" s="3">
        <v>626</v>
      </c>
      <c r="AU412" s="3">
        <v>635</v>
      </c>
      <c r="AV412" s="3" t="s">
        <v>765</v>
      </c>
      <c r="AW412" s="3" t="s">
        <v>4012</v>
      </c>
      <c r="AX412" s="3">
        <v>9</v>
      </c>
      <c r="AY412" s="3">
        <v>628</v>
      </c>
      <c r="AZ412" s="3">
        <v>637</v>
      </c>
      <c r="BA412" s="3" t="s">
        <v>765</v>
      </c>
      <c r="BB412" s="3">
        <v>-5.8156050000000001E-2</v>
      </c>
      <c r="BC412" s="3">
        <v>1</v>
      </c>
      <c r="BD412" s="7">
        <v>28856</v>
      </c>
      <c r="BE412" s="18">
        <f t="shared" si="20"/>
        <v>39.749942961441931</v>
      </c>
      <c r="BF412" s="3" t="s">
        <v>767</v>
      </c>
      <c r="BG412" s="7">
        <v>44243</v>
      </c>
      <c r="BH412" s="3">
        <v>34.390233087512648</v>
      </c>
      <c r="BI412" t="str">
        <f>VLOOKUP($A412,'[1]SW_Pipes 1222_soil.shp'!$AE$2:$AR$1223,10,FALSE)</f>
        <v>113677</v>
      </c>
      <c r="BJ412" t="str">
        <f>VLOOKUP($A412,'[1]SW_Pipes 1222_soil.shp'!$AE$2:$AR$1223,11,FALSE)</f>
        <v>MO</v>
      </c>
      <c r="BK412" t="str">
        <f>VLOOKUP($A412,'[1]SW_Pipes 1222_soil.shp'!$AE$2:$AR$1223,12,FALSE)</f>
        <v>Monacan loam</v>
      </c>
      <c r="BL412" t="str">
        <f>VLOOKUP($A412,'[1]SW_Pipes 1222_soil.shp'!$AE$2:$AR$1223,13,FALSE)</f>
        <v>C</v>
      </c>
      <c r="BM412">
        <f>VLOOKUP($A412,'[1]SW_Pipes 1222_soil.shp'!$AE$2:$AR$1223,14,FALSE)</f>
        <v>2</v>
      </c>
      <c r="BN412">
        <f>VLOOKUP(A412,[2]SW_Pipes1222_prec!$AE$2:$AO$1223, 11, FALSE)</f>
        <v>3.7890000000000001</v>
      </c>
    </row>
    <row r="413" spans="1:66" x14ac:dyDescent="0.25">
      <c r="A413" s="3">
        <v>87622</v>
      </c>
      <c r="B413" s="3">
        <v>15329</v>
      </c>
      <c r="C413" s="3" t="s">
        <v>690</v>
      </c>
      <c r="D413" s="3" t="s">
        <v>21</v>
      </c>
      <c r="E413" s="3" t="s">
        <v>29</v>
      </c>
      <c r="F413" s="6">
        <f>VLOOKUP(A413&amp;B413,'input_raw cmsws'!$C$2:$D$1602,2,FALSE)</f>
        <v>42948.666666666664</v>
      </c>
      <c r="G413" s="3">
        <v>7</v>
      </c>
      <c r="H413" s="3" t="s">
        <v>23</v>
      </c>
      <c r="I413" s="2">
        <f>VLOOKUP(H413,'scoring schema'!$D$4:$E$9,2,FALSE)</f>
        <v>0</v>
      </c>
      <c r="J413" s="3" t="s">
        <v>22</v>
      </c>
      <c r="K413" s="3" t="s">
        <v>22</v>
      </c>
      <c r="L413" s="3" t="s">
        <v>115</v>
      </c>
      <c r="M413" s="2">
        <f>VLOOKUP(L413,'scoring schema 2'!$E$18:$F$29,2,FALSE)</f>
        <v>8</v>
      </c>
      <c r="N413" s="3" t="s">
        <v>33</v>
      </c>
      <c r="O413" s="2">
        <f>VLOOKUP(N413,'scoring schema 2'!$E$8:$F$13,2, FALSE)</f>
        <v>0</v>
      </c>
      <c r="P413" s="3">
        <v>5</v>
      </c>
      <c r="Q413" s="3">
        <v>0</v>
      </c>
      <c r="R413" s="3">
        <v>6.9499999999999993</v>
      </c>
      <c r="S413" s="3">
        <v>0</v>
      </c>
      <c r="T413" s="3">
        <v>1</v>
      </c>
      <c r="U413" s="3">
        <v>5</v>
      </c>
      <c r="V413" s="3">
        <v>8.4</v>
      </c>
      <c r="W413" s="3">
        <v>4.25</v>
      </c>
      <c r="X413" s="3">
        <v>35.700000000000003</v>
      </c>
      <c r="Y413" s="3">
        <v>5.04</v>
      </c>
      <c r="Z413" s="3">
        <v>5.33</v>
      </c>
      <c r="AA413" s="3">
        <v>26.863199999999999</v>
      </c>
      <c r="AB413" s="3">
        <v>7616024</v>
      </c>
      <c r="AC413" s="3" t="s">
        <v>3703</v>
      </c>
      <c r="AD413" s="6">
        <v>40134</v>
      </c>
      <c r="AE413" s="3" t="s">
        <v>760</v>
      </c>
      <c r="AF413" s="3" t="s">
        <v>785</v>
      </c>
      <c r="AG413" s="3" t="s">
        <v>762</v>
      </c>
      <c r="AH413" s="3" t="s">
        <v>1823</v>
      </c>
      <c r="AI413" s="3">
        <v>0</v>
      </c>
      <c r="AJ413" s="3">
        <v>0</v>
      </c>
      <c r="AK413" s="3">
        <v>5</v>
      </c>
      <c r="AL413" s="3">
        <v>7</v>
      </c>
      <c r="AM413" s="3">
        <v>60</v>
      </c>
      <c r="AN413" s="3">
        <v>84</v>
      </c>
      <c r="AO413" s="3" t="s">
        <v>762</v>
      </c>
      <c r="AP413" s="3" t="s">
        <v>778</v>
      </c>
      <c r="AQ413" s="3" t="s">
        <v>781</v>
      </c>
      <c r="AR413" s="3" t="s">
        <v>3704</v>
      </c>
      <c r="AS413" s="3">
        <v>5</v>
      </c>
      <c r="AT413" s="3">
        <v>637</v>
      </c>
      <c r="AU413" s="3">
        <v>642</v>
      </c>
      <c r="AV413" s="3" t="s">
        <v>765</v>
      </c>
      <c r="AW413" s="3" t="s">
        <v>3705</v>
      </c>
      <c r="AX413" s="3">
        <v>8.5</v>
      </c>
      <c r="AY413" s="3">
        <v>633.5</v>
      </c>
      <c r="AZ413" s="3">
        <v>642</v>
      </c>
      <c r="BA413" s="3" t="s">
        <v>765</v>
      </c>
      <c r="BB413" s="3">
        <v>2.8348660000000001E-2</v>
      </c>
      <c r="BC413" s="3">
        <v>1</v>
      </c>
      <c r="BD413" s="7">
        <v>28856</v>
      </c>
      <c r="BE413" s="18">
        <f t="shared" si="20"/>
        <v>38.583618526123651</v>
      </c>
      <c r="BF413" s="3" t="s">
        <v>767</v>
      </c>
      <c r="BG413" s="7">
        <v>44243</v>
      </c>
      <c r="BH413" s="3">
        <v>123.4626417127036</v>
      </c>
      <c r="BI413" t="str">
        <f>VLOOKUP($A413,'[1]SW_Pipes 1222_soil.shp'!$AE$2:$AR$1223,10,FALSE)</f>
        <v>113671</v>
      </c>
      <c r="BJ413" t="str">
        <f>VLOOKUP($A413,'[1]SW_Pipes 1222_soil.shp'!$AE$2:$AR$1223,11,FALSE)</f>
        <v>HeB</v>
      </c>
      <c r="BK413" t="str">
        <f>VLOOKUP($A413,'[1]SW_Pipes 1222_soil.shp'!$AE$2:$AR$1223,12,FALSE)</f>
        <v>Helena sandy loam, 2 to 8 percent slopes</v>
      </c>
      <c r="BL413" t="str">
        <f>VLOOKUP($A413,'[1]SW_Pipes 1222_soil.shp'!$AE$2:$AR$1223,13,FALSE)</f>
        <v>C</v>
      </c>
      <c r="BM413">
        <f>VLOOKUP($A413,'[1]SW_Pipes 1222_soil.shp'!$AE$2:$AR$1223,14,FALSE)</f>
        <v>2</v>
      </c>
      <c r="BN413">
        <f>VLOOKUP(A413,[2]SW_Pipes1222_prec!$AE$2:$AO$1223, 11, FALSE)</f>
        <v>3.7890000000000001</v>
      </c>
    </row>
    <row r="414" spans="1:66" x14ac:dyDescent="0.25">
      <c r="A414" s="3">
        <v>87670</v>
      </c>
      <c r="B414" s="3">
        <v>17405</v>
      </c>
      <c r="C414" s="3" t="s">
        <v>356</v>
      </c>
      <c r="D414" s="3" t="s">
        <v>21</v>
      </c>
      <c r="E414" s="3" t="s">
        <v>29</v>
      </c>
      <c r="F414" s="6">
        <f>VLOOKUP(A414&amp;B414,'input_raw cmsws'!$C$2:$D$1602,2,FALSE)</f>
        <v>43951.666666666664</v>
      </c>
      <c r="G414" s="3">
        <v>5</v>
      </c>
      <c r="H414" s="3" t="s">
        <v>23</v>
      </c>
      <c r="I414" s="2">
        <f>VLOOKUP(H414,'scoring schema'!$D$4:$E$9,2,FALSE)</f>
        <v>0</v>
      </c>
      <c r="J414" s="3" t="s">
        <v>22</v>
      </c>
      <c r="K414" s="3" t="s">
        <v>22</v>
      </c>
      <c r="L414" s="3"/>
      <c r="M414" s="2">
        <f>VLOOKUP(L414,'scoring schema 2'!$E$18:$F$29,2,FALSE)</f>
        <v>0</v>
      </c>
      <c r="N414" s="3"/>
      <c r="O414" s="2">
        <f>VLOOKUP(N414,'scoring schema 2'!$E$8:$F$13,2, FALSE)</f>
        <v>2</v>
      </c>
      <c r="P414" s="3">
        <v>0</v>
      </c>
      <c r="Q414" s="3">
        <v>1.3</v>
      </c>
      <c r="R414" s="3">
        <v>1.4</v>
      </c>
      <c r="S414" s="3">
        <v>1.8199999999999998</v>
      </c>
      <c r="T414" s="3">
        <v>1</v>
      </c>
      <c r="U414" s="3">
        <v>10</v>
      </c>
      <c r="V414" s="3">
        <v>9.1999999999999993</v>
      </c>
      <c r="W414" s="3">
        <v>4.7</v>
      </c>
      <c r="X414" s="3">
        <v>43.239999999999995</v>
      </c>
      <c r="Y414" s="3">
        <v>6.0399999999999991</v>
      </c>
      <c r="Z414" s="3">
        <v>3.38</v>
      </c>
      <c r="AA414" s="3">
        <v>20.415199999999995</v>
      </c>
      <c r="AB414" s="3">
        <v>7622440</v>
      </c>
      <c r="AC414" s="3" t="s">
        <v>3385</v>
      </c>
      <c r="AD414" s="6">
        <v>40135</v>
      </c>
      <c r="AE414" s="3" t="s">
        <v>760</v>
      </c>
      <c r="AF414" s="3" t="s">
        <v>761</v>
      </c>
      <c r="AG414" s="3" t="s">
        <v>762</v>
      </c>
      <c r="AH414" s="3" t="s">
        <v>768</v>
      </c>
      <c r="AI414" s="3">
        <v>3</v>
      </c>
      <c r="AJ414" s="3">
        <v>0</v>
      </c>
      <c r="AK414" s="3">
        <v>0</v>
      </c>
      <c r="AL414" s="3">
        <v>0</v>
      </c>
      <c r="AM414" s="3">
        <v>36</v>
      </c>
      <c r="AN414" s="3">
        <v>0</v>
      </c>
      <c r="AO414" s="3" t="s">
        <v>762</v>
      </c>
      <c r="AP414" s="3" t="s">
        <v>778</v>
      </c>
      <c r="AQ414" s="3" t="s">
        <v>781</v>
      </c>
      <c r="AR414" s="3" t="s">
        <v>3386</v>
      </c>
      <c r="AS414" s="3">
        <v>5.2</v>
      </c>
      <c r="AT414" s="3">
        <v>691.8</v>
      </c>
      <c r="AU414" s="3">
        <v>697</v>
      </c>
      <c r="AV414" s="3" t="s">
        <v>765</v>
      </c>
      <c r="AW414" s="3" t="s">
        <v>3387</v>
      </c>
      <c r="AX414" s="3">
        <v>0</v>
      </c>
      <c r="AY414" s="3">
        <v>0</v>
      </c>
      <c r="AZ414" s="3">
        <v>694</v>
      </c>
      <c r="BA414" s="3" t="s">
        <v>772</v>
      </c>
      <c r="BB414" s="3">
        <v>0</v>
      </c>
      <c r="BC414" s="3">
        <v>1</v>
      </c>
      <c r="BD414" s="7">
        <v>23377</v>
      </c>
      <c r="BE414" s="18">
        <f t="shared" si="20"/>
        <v>56.330367328313933</v>
      </c>
      <c r="BF414" s="3" t="s">
        <v>767</v>
      </c>
      <c r="BG414" s="7">
        <v>44243</v>
      </c>
      <c r="BH414" s="3">
        <v>193.8567552058268</v>
      </c>
      <c r="BI414" t="str">
        <f>VLOOKUP($A414,'[1]SW_Pipes 1222_soil.shp'!$AE$2:$AR$1223,10,FALSE)</f>
        <v>113671</v>
      </c>
      <c r="BJ414" t="str">
        <f>VLOOKUP($A414,'[1]SW_Pipes 1222_soil.shp'!$AE$2:$AR$1223,11,FALSE)</f>
        <v>HeB</v>
      </c>
      <c r="BK414" t="str">
        <f>VLOOKUP($A414,'[1]SW_Pipes 1222_soil.shp'!$AE$2:$AR$1223,12,FALSE)</f>
        <v>Helena sandy loam, 2 to 8 percent slopes</v>
      </c>
      <c r="BL414" t="str">
        <f>VLOOKUP($A414,'[1]SW_Pipes 1222_soil.shp'!$AE$2:$AR$1223,13,FALSE)</f>
        <v>C</v>
      </c>
      <c r="BM414">
        <f>VLOOKUP($A414,'[1]SW_Pipes 1222_soil.shp'!$AE$2:$AR$1223,14,FALSE)</f>
        <v>2</v>
      </c>
      <c r="BN414">
        <f>VLOOKUP(A414,[2]SW_Pipes1222_prec!$AE$2:$AO$1223, 11, FALSE)</f>
        <v>3.794</v>
      </c>
    </row>
    <row r="415" spans="1:66" x14ac:dyDescent="0.25">
      <c r="A415" s="3">
        <v>87696</v>
      </c>
      <c r="B415" s="3">
        <v>11060</v>
      </c>
      <c r="C415" s="3" t="s">
        <v>385</v>
      </c>
      <c r="D415" s="3" t="s">
        <v>21</v>
      </c>
      <c r="E415" s="3" t="s">
        <v>29</v>
      </c>
      <c r="F415" s="6">
        <f>VLOOKUP(A415&amp;B415,'input_raw cmsws'!$C$2:$D$1602,2,FALSE)</f>
        <v>43963.666666666664</v>
      </c>
      <c r="G415" s="3">
        <v>10.5</v>
      </c>
      <c r="H415" s="3" t="s">
        <v>23</v>
      </c>
      <c r="I415" s="2">
        <f>VLOOKUP(H415,'scoring schema'!$D$4:$E$9,2,FALSE)</f>
        <v>0</v>
      </c>
      <c r="J415" s="3" t="s">
        <v>22</v>
      </c>
      <c r="K415" s="3" t="s">
        <v>22</v>
      </c>
      <c r="L415" s="3" t="s">
        <v>37</v>
      </c>
      <c r="M415" s="2">
        <f>VLOOKUP(L415,'scoring schema 2'!$E$18:$F$29,2,FALSE)</f>
        <v>8</v>
      </c>
      <c r="N415" s="3" t="s">
        <v>33</v>
      </c>
      <c r="O415" s="2">
        <f>VLOOKUP(N415,'scoring schema 2'!$E$8:$F$13,2, FALSE)</f>
        <v>0</v>
      </c>
      <c r="P415" s="3">
        <v>10</v>
      </c>
      <c r="Q415" s="3">
        <v>0</v>
      </c>
      <c r="R415" s="3">
        <v>8.1</v>
      </c>
      <c r="S415" s="3">
        <v>0</v>
      </c>
      <c r="T415" s="3">
        <v>1</v>
      </c>
      <c r="U415" s="3">
        <v>10</v>
      </c>
      <c r="V415" s="3">
        <v>6.8000000000000007</v>
      </c>
      <c r="W415" s="3">
        <v>7.2</v>
      </c>
      <c r="X415" s="3">
        <v>48.960000000000008</v>
      </c>
      <c r="Y415" s="3">
        <v>4.08</v>
      </c>
      <c r="Z415" s="3">
        <v>7.5600000000000005</v>
      </c>
      <c r="AA415" s="3">
        <v>30.844800000000003</v>
      </c>
      <c r="AB415" s="3">
        <v>7654184</v>
      </c>
      <c r="AC415" s="3" t="s">
        <v>3879</v>
      </c>
      <c r="AD415" s="6">
        <v>40136</v>
      </c>
      <c r="AE415" s="3" t="s">
        <v>760</v>
      </c>
      <c r="AF415" s="3" t="s">
        <v>761</v>
      </c>
      <c r="AG415" s="3" t="s">
        <v>839</v>
      </c>
      <c r="AH415" s="3" t="s">
        <v>768</v>
      </c>
      <c r="AI415" s="3">
        <v>0</v>
      </c>
      <c r="AJ415" s="3">
        <v>7</v>
      </c>
      <c r="AK415" s="3">
        <v>0</v>
      </c>
      <c r="AL415" s="3">
        <v>0</v>
      </c>
      <c r="AM415" s="3">
        <v>78</v>
      </c>
      <c r="AN415" s="3">
        <v>0</v>
      </c>
      <c r="AO415" s="3" t="s">
        <v>762</v>
      </c>
      <c r="AP415" s="3" t="s">
        <v>778</v>
      </c>
      <c r="AQ415" s="3" t="s">
        <v>781</v>
      </c>
      <c r="AR415" s="3" t="s">
        <v>3880</v>
      </c>
      <c r="AS415" s="3">
        <v>8</v>
      </c>
      <c r="AT415" s="3">
        <v>662</v>
      </c>
      <c r="AU415" s="3">
        <v>670</v>
      </c>
      <c r="AV415" s="3" t="s">
        <v>765</v>
      </c>
      <c r="AW415" s="3" t="s">
        <v>3881</v>
      </c>
      <c r="AX415" s="3">
        <v>8</v>
      </c>
      <c r="AY415" s="3">
        <v>655</v>
      </c>
      <c r="AZ415" s="3">
        <v>663</v>
      </c>
      <c r="BA415" s="3" t="s">
        <v>765</v>
      </c>
      <c r="BB415" s="3">
        <v>6.7856150000000004E-2</v>
      </c>
      <c r="BC415" s="3">
        <v>1</v>
      </c>
      <c r="BD415" s="7">
        <v>27722</v>
      </c>
      <c r="BE415" s="18">
        <f t="shared" si="20"/>
        <v>44.467259867670542</v>
      </c>
      <c r="BF415" s="3" t="s">
        <v>767</v>
      </c>
      <c r="BG415" s="7">
        <v>44243</v>
      </c>
      <c r="BH415" s="3">
        <v>103.15939683302661</v>
      </c>
      <c r="BI415" t="str">
        <f>VLOOKUP($A415,'[1]SW_Pipes 1222_soil.shp'!$AE$2:$AR$1223,10,FALSE)</f>
        <v>113661</v>
      </c>
      <c r="BJ415" t="str">
        <f>VLOOKUP($A415,'[1]SW_Pipes 1222_soil.shp'!$AE$2:$AR$1223,11,FALSE)</f>
        <v>CuD</v>
      </c>
      <c r="BK415" t="str">
        <f>VLOOKUP($A415,'[1]SW_Pipes 1222_soil.shp'!$AE$2:$AR$1223,12,FALSE)</f>
        <v>Cecil-Urban land complex, 8 to 15 percent slopes</v>
      </c>
      <c r="BL415" t="str">
        <f>VLOOKUP($A415,'[1]SW_Pipes 1222_soil.shp'!$AE$2:$AR$1223,13,FALSE)</f>
        <v>B</v>
      </c>
      <c r="BM415">
        <f>VLOOKUP($A415,'[1]SW_Pipes 1222_soil.shp'!$AE$2:$AR$1223,14,FALSE)</f>
        <v>1</v>
      </c>
      <c r="BN415">
        <f>VLOOKUP(A415,[2]SW_Pipes1222_prec!$AE$2:$AO$1223, 11, FALSE)</f>
        <v>3.794</v>
      </c>
    </row>
    <row r="416" spans="1:66" x14ac:dyDescent="0.25">
      <c r="A416" s="3">
        <v>87706</v>
      </c>
      <c r="B416" s="3">
        <v>11059</v>
      </c>
      <c r="C416" s="3" t="s">
        <v>217</v>
      </c>
      <c r="D416" s="3" t="s">
        <v>21</v>
      </c>
      <c r="E416" s="3" t="s">
        <v>29</v>
      </c>
      <c r="F416" s="6">
        <f>VLOOKUP(A416&amp;B416,'input_raw cmsws'!$C$2:$D$1602,2,FALSE)</f>
        <v>43963.666666666664</v>
      </c>
      <c r="G416" s="3">
        <v>7.5</v>
      </c>
      <c r="H416" s="3" t="s">
        <v>23</v>
      </c>
      <c r="I416" s="2">
        <f>VLOOKUP(H416,'scoring schema'!$D$4:$E$9,2,FALSE)</f>
        <v>0</v>
      </c>
      <c r="J416" s="3" t="s">
        <v>22</v>
      </c>
      <c r="K416" s="3" t="s">
        <v>22</v>
      </c>
      <c r="L416" s="3" t="s">
        <v>30</v>
      </c>
      <c r="M416" s="2">
        <f>VLOOKUP(L416,'scoring schema 2'!$E$18:$F$29,2,FALSE)</f>
        <v>6</v>
      </c>
      <c r="N416" s="3" t="s">
        <v>202</v>
      </c>
      <c r="O416" s="2">
        <f>VLOOKUP(N416,'scoring schema 2'!$E$8:$F$13,2, FALSE)</f>
        <v>3</v>
      </c>
      <c r="P416" s="3">
        <v>10</v>
      </c>
      <c r="Q416" s="3">
        <v>1.9500000000000002</v>
      </c>
      <c r="R416" s="3">
        <v>6.2</v>
      </c>
      <c r="S416" s="3">
        <v>12.090000000000002</v>
      </c>
      <c r="T416" s="3">
        <v>2</v>
      </c>
      <c r="U416" s="3">
        <v>10</v>
      </c>
      <c r="V416" s="3">
        <v>8.4</v>
      </c>
      <c r="W416" s="3">
        <v>6.2</v>
      </c>
      <c r="X416" s="3">
        <v>52.080000000000005</v>
      </c>
      <c r="Y416" s="3">
        <v>5.82</v>
      </c>
      <c r="Z416" s="3">
        <v>6.2</v>
      </c>
      <c r="AA416" s="3">
        <v>36.084000000000003</v>
      </c>
      <c r="AB416" s="3">
        <v>7586023</v>
      </c>
      <c r="AC416" s="3" t="s">
        <v>3972</v>
      </c>
      <c r="AD416" s="6">
        <v>40137</v>
      </c>
      <c r="AE416" s="3" t="s">
        <v>760</v>
      </c>
      <c r="AF416" s="3" t="s">
        <v>761</v>
      </c>
      <c r="AG416" s="3" t="s">
        <v>762</v>
      </c>
      <c r="AH416" s="3" t="s">
        <v>768</v>
      </c>
      <c r="AI416" s="3">
        <v>4.5</v>
      </c>
      <c r="AJ416" s="3">
        <v>0</v>
      </c>
      <c r="AK416" s="3">
        <v>0</v>
      </c>
      <c r="AL416" s="3">
        <v>0</v>
      </c>
      <c r="AM416" s="3">
        <v>54</v>
      </c>
      <c r="AN416" s="3">
        <v>0</v>
      </c>
      <c r="AO416" s="3" t="s">
        <v>762</v>
      </c>
      <c r="AP416" s="3" t="s">
        <v>778</v>
      </c>
      <c r="AQ416" s="3" t="s">
        <v>781</v>
      </c>
      <c r="AR416" s="3" t="s">
        <v>3029</v>
      </c>
      <c r="AS416" s="3">
        <v>7.5</v>
      </c>
      <c r="AT416" s="3">
        <v>666.5</v>
      </c>
      <c r="AU416" s="3">
        <v>674</v>
      </c>
      <c r="AV416" s="3" t="s">
        <v>765</v>
      </c>
      <c r="AW416" s="3" t="s">
        <v>3973</v>
      </c>
      <c r="AX416" s="3">
        <v>7.5</v>
      </c>
      <c r="AY416" s="3">
        <v>665.5</v>
      </c>
      <c r="AZ416" s="3">
        <v>673</v>
      </c>
      <c r="BA416" s="3" t="s">
        <v>765</v>
      </c>
      <c r="BB416" s="3">
        <v>1.1570550000000001E-2</v>
      </c>
      <c r="BC416" s="3">
        <v>1</v>
      </c>
      <c r="BD416" s="7">
        <v>27210</v>
      </c>
      <c r="BE416" s="18">
        <f t="shared" si="20"/>
        <v>45.869039470682175</v>
      </c>
      <c r="BF416" s="3" t="s">
        <v>767</v>
      </c>
      <c r="BG416" s="7">
        <v>44243</v>
      </c>
      <c r="BH416" s="3">
        <v>86.426299625898352</v>
      </c>
      <c r="BI416" t="str">
        <f>VLOOKUP($A416,'[1]SW_Pipes 1222_soil.shp'!$AE$2:$AR$1223,10,FALSE)</f>
        <v>113661</v>
      </c>
      <c r="BJ416" t="str">
        <f>VLOOKUP($A416,'[1]SW_Pipes 1222_soil.shp'!$AE$2:$AR$1223,11,FALSE)</f>
        <v>CuD</v>
      </c>
      <c r="BK416" t="str">
        <f>VLOOKUP($A416,'[1]SW_Pipes 1222_soil.shp'!$AE$2:$AR$1223,12,FALSE)</f>
        <v>Cecil-Urban land complex, 8 to 15 percent slopes</v>
      </c>
      <c r="BL416" t="str">
        <f>VLOOKUP($A416,'[1]SW_Pipes 1222_soil.shp'!$AE$2:$AR$1223,13,FALSE)</f>
        <v>B</v>
      </c>
      <c r="BM416">
        <f>VLOOKUP($A416,'[1]SW_Pipes 1222_soil.shp'!$AE$2:$AR$1223,14,FALSE)</f>
        <v>1</v>
      </c>
      <c r="BN416">
        <f>VLOOKUP(A416,[2]SW_Pipes1222_prec!$AE$2:$AO$1223, 11, FALSE)</f>
        <v>3.7949999999999999</v>
      </c>
    </row>
    <row r="417" spans="1:66" x14ac:dyDescent="0.25">
      <c r="A417" s="2">
        <v>88681</v>
      </c>
      <c r="B417" s="2">
        <v>10885</v>
      </c>
      <c r="C417" s="2" t="s">
        <v>288</v>
      </c>
      <c r="D417" s="2" t="s">
        <v>26</v>
      </c>
      <c r="E417" s="2" t="s">
        <v>29</v>
      </c>
      <c r="F417" s="6">
        <f>VLOOKUP(A417&amp;B417,'input_raw cmsws'!$C$2:$D$1602,2,FALSE)</f>
        <v>42923.666666666664</v>
      </c>
      <c r="G417" s="2">
        <v>8</v>
      </c>
      <c r="H417" s="2" t="s">
        <v>23</v>
      </c>
      <c r="I417" s="2">
        <f>VLOOKUP(H417,'scoring schema'!$D$4:$E$9,2,FALSE)</f>
        <v>0</v>
      </c>
      <c r="J417" s="2" t="s">
        <v>22</v>
      </c>
      <c r="K417" s="2" t="s">
        <v>22</v>
      </c>
      <c r="L417" s="2" t="s">
        <v>145</v>
      </c>
      <c r="M417" s="2">
        <f>VLOOKUP(L417,'scoring schema 2'!$E$18:$F$29,2,FALSE)</f>
        <v>10</v>
      </c>
      <c r="N417" s="2"/>
      <c r="O417" s="2">
        <f>VLOOKUP(N417,'scoring schema 2'!$E$8:$F$13,2, FALSE)</f>
        <v>2</v>
      </c>
      <c r="P417" s="2">
        <v>10</v>
      </c>
      <c r="Q417" s="2">
        <v>1.3</v>
      </c>
      <c r="R417" s="2">
        <v>8</v>
      </c>
      <c r="S417" s="2">
        <v>10.4</v>
      </c>
      <c r="T417" s="2">
        <v>1</v>
      </c>
      <c r="U417" s="2">
        <v>0</v>
      </c>
      <c r="V417" s="2">
        <v>2.2000000000000002</v>
      </c>
      <c r="W417" s="2">
        <v>2</v>
      </c>
      <c r="X417" s="2">
        <v>4.4000000000000004</v>
      </c>
      <c r="Y417" s="2">
        <v>1.84</v>
      </c>
      <c r="Z417" s="2">
        <v>4.4000000000000004</v>
      </c>
      <c r="AA417" s="2">
        <v>8.0960000000000019</v>
      </c>
      <c r="AB417" s="2">
        <v>7632290</v>
      </c>
      <c r="AC417" s="2" t="s">
        <v>2045</v>
      </c>
      <c r="AD417" s="6">
        <v>40138</v>
      </c>
      <c r="AE417" s="2" t="s">
        <v>760</v>
      </c>
      <c r="AF417" s="2" t="s">
        <v>761</v>
      </c>
      <c r="AG417" s="2" t="s">
        <v>762</v>
      </c>
      <c r="AH417" s="2" t="s">
        <v>768</v>
      </c>
      <c r="AI417" s="2">
        <v>1.25</v>
      </c>
      <c r="AJ417" s="2">
        <v>0</v>
      </c>
      <c r="AK417" s="2">
        <v>0</v>
      </c>
      <c r="AL417" s="2">
        <v>0</v>
      </c>
      <c r="AM417" s="2">
        <v>15</v>
      </c>
      <c r="AN417" s="2">
        <v>0</v>
      </c>
      <c r="AO417" s="2" t="s">
        <v>762</v>
      </c>
      <c r="AP417" s="2" t="s">
        <v>763</v>
      </c>
      <c r="AQ417" s="2" t="s">
        <v>769</v>
      </c>
      <c r="AR417" s="2" t="s">
        <v>2046</v>
      </c>
      <c r="AS417" s="2">
        <v>0</v>
      </c>
      <c r="AT417" s="2">
        <v>658</v>
      </c>
      <c r="AU417" s="2">
        <v>658</v>
      </c>
      <c r="AV417" s="2" t="s">
        <v>772</v>
      </c>
      <c r="AW417" s="2" t="s">
        <v>2047</v>
      </c>
      <c r="AX417" s="2">
        <v>6.5</v>
      </c>
      <c r="AY417" s="2">
        <v>646.5</v>
      </c>
      <c r="AZ417" s="2">
        <v>653</v>
      </c>
      <c r="BA417" s="2" t="s">
        <v>765</v>
      </c>
      <c r="BB417" s="2">
        <v>0</v>
      </c>
      <c r="BC417" s="2">
        <v>0</v>
      </c>
      <c r="BD417" s="6">
        <v>38604</v>
      </c>
      <c r="BE417" s="18">
        <f t="shared" si="20"/>
        <v>11.826602783481627</v>
      </c>
      <c r="BF417" s="2" t="s">
        <v>767</v>
      </c>
      <c r="BG417" s="6">
        <v>44243</v>
      </c>
      <c r="BH417" s="2">
        <v>322.12471593550111</v>
      </c>
      <c r="BI417" t="str">
        <f>VLOOKUP($A417,'[1]SW_Pipes 1222_soil.shp'!$AE$2:$AR$1223,10,FALSE)</f>
        <v>113688</v>
      </c>
      <c r="BJ417" t="str">
        <f>VLOOKUP($A417,'[1]SW_Pipes 1222_soil.shp'!$AE$2:$AR$1223,11,FALSE)</f>
        <v>Ur</v>
      </c>
      <c r="BK417" t="str">
        <f>VLOOKUP($A417,'[1]SW_Pipes 1222_soil.shp'!$AE$2:$AR$1223,12,FALSE)</f>
        <v>Urban land</v>
      </c>
      <c r="BL417" t="str">
        <f>VLOOKUP($A417,'[1]SW_Pipes 1222_soil.shp'!$AE$2:$AR$1223,13,FALSE)</f>
        <v>N/A</v>
      </c>
      <c r="BM417">
        <f>VLOOKUP($A417,'[1]SW_Pipes 1222_soil.shp'!$AE$2:$AR$1223,14,FALSE)</f>
        <v>4</v>
      </c>
      <c r="BN417">
        <f>VLOOKUP(A417,[2]SW_Pipes1222_prec!$AE$2:$AO$1223, 11, FALSE)</f>
        <v>3.714</v>
      </c>
    </row>
    <row r="418" spans="1:66" x14ac:dyDescent="0.25">
      <c r="A418" s="3">
        <v>88685</v>
      </c>
      <c r="B418" s="3">
        <v>10885</v>
      </c>
      <c r="C418" s="3" t="s">
        <v>288</v>
      </c>
      <c r="D418" s="3" t="s">
        <v>26</v>
      </c>
      <c r="E418" s="3" t="s">
        <v>29</v>
      </c>
      <c r="F418" s="6">
        <f>VLOOKUP(A418&amp;B418,'input_raw cmsws'!$C$2:$D$1602,2,FALSE)</f>
        <v>42923.666666666664</v>
      </c>
      <c r="G418" s="3">
        <v>9</v>
      </c>
      <c r="H418" s="3" t="s">
        <v>23</v>
      </c>
      <c r="I418" s="2">
        <f>VLOOKUP(H418,'scoring schema'!$D$4:$E$9,2,FALSE)</f>
        <v>0</v>
      </c>
      <c r="J418" s="3" t="s">
        <v>22</v>
      </c>
      <c r="K418" s="3" t="s">
        <v>22</v>
      </c>
      <c r="L418" s="3" t="s">
        <v>145</v>
      </c>
      <c r="M418" s="2">
        <f>VLOOKUP(L418,'scoring schema 2'!$E$18:$F$29,2,FALSE)</f>
        <v>10</v>
      </c>
      <c r="N418" s="3"/>
      <c r="O418" s="2">
        <f>VLOOKUP(N418,'scoring schema 2'!$E$8:$F$13,2, FALSE)</f>
        <v>2</v>
      </c>
      <c r="P418" s="3">
        <v>10</v>
      </c>
      <c r="Q418" s="3">
        <v>1.3</v>
      </c>
      <c r="R418" s="3">
        <v>8.4</v>
      </c>
      <c r="S418" s="3">
        <v>10.920000000000002</v>
      </c>
      <c r="T418" s="3">
        <v>1</v>
      </c>
      <c r="U418" s="3">
        <v>10</v>
      </c>
      <c r="V418" s="3">
        <v>6.2000000000000011</v>
      </c>
      <c r="W418" s="3">
        <v>8.4</v>
      </c>
      <c r="X418" s="3">
        <v>52.080000000000013</v>
      </c>
      <c r="Y418" s="3">
        <v>4.24</v>
      </c>
      <c r="Z418" s="3">
        <v>8.4</v>
      </c>
      <c r="AA418" s="3">
        <v>35.616000000000007</v>
      </c>
      <c r="AB418" s="3">
        <v>7674933</v>
      </c>
      <c r="AC418" s="3" t="s">
        <v>3966</v>
      </c>
      <c r="AD418" s="6">
        <v>40139</v>
      </c>
      <c r="AE418" s="3" t="s">
        <v>760</v>
      </c>
      <c r="AF418" s="3" t="s">
        <v>761</v>
      </c>
      <c r="AG418" s="3" t="s">
        <v>762</v>
      </c>
      <c r="AH418" s="3" t="s">
        <v>768</v>
      </c>
      <c r="AI418" s="3">
        <v>1.25</v>
      </c>
      <c r="AJ418" s="3">
        <v>0</v>
      </c>
      <c r="AK418" s="3">
        <v>0</v>
      </c>
      <c r="AL418" s="3">
        <v>0</v>
      </c>
      <c r="AM418" s="3">
        <v>15</v>
      </c>
      <c r="AN418" s="3">
        <v>0</v>
      </c>
      <c r="AO418" s="3" t="s">
        <v>762</v>
      </c>
      <c r="AP418" s="3" t="s">
        <v>763</v>
      </c>
      <c r="AQ418" s="3" t="s">
        <v>769</v>
      </c>
      <c r="AR418" s="3" t="s">
        <v>3967</v>
      </c>
      <c r="AS418" s="3">
        <v>3.2</v>
      </c>
      <c r="AT418" s="3">
        <v>657.8</v>
      </c>
      <c r="AU418" s="3">
        <v>661</v>
      </c>
      <c r="AV418" s="3" t="s">
        <v>765</v>
      </c>
      <c r="AW418" s="3" t="s">
        <v>3968</v>
      </c>
      <c r="AX418" s="3">
        <v>2.5</v>
      </c>
      <c r="AY418" s="3">
        <v>655.5</v>
      </c>
      <c r="AZ418" s="3">
        <v>658</v>
      </c>
      <c r="BA418" s="3" t="s">
        <v>765</v>
      </c>
      <c r="BB418" s="3">
        <v>1.2021199999999999E-2</v>
      </c>
      <c r="BC418" s="3">
        <v>0</v>
      </c>
      <c r="BD418" s="7">
        <v>38604</v>
      </c>
      <c r="BE418" s="18">
        <f t="shared" si="20"/>
        <v>11.826602783481627</v>
      </c>
      <c r="BF418" s="3" t="s">
        <v>767</v>
      </c>
      <c r="BG418" s="7">
        <v>44243</v>
      </c>
      <c r="BH418" s="3">
        <v>191.32860802533139</v>
      </c>
      <c r="BI418" t="str">
        <f>VLOOKUP($A418,'[1]SW_Pipes 1222_soil.shp'!$AE$2:$AR$1223,10,FALSE)</f>
        <v>113688</v>
      </c>
      <c r="BJ418" t="str">
        <f>VLOOKUP($A418,'[1]SW_Pipes 1222_soil.shp'!$AE$2:$AR$1223,11,FALSE)</f>
        <v>Ur</v>
      </c>
      <c r="BK418" t="str">
        <f>VLOOKUP($A418,'[1]SW_Pipes 1222_soil.shp'!$AE$2:$AR$1223,12,FALSE)</f>
        <v>Urban land</v>
      </c>
      <c r="BL418" t="str">
        <f>VLOOKUP($A418,'[1]SW_Pipes 1222_soil.shp'!$AE$2:$AR$1223,13,FALSE)</f>
        <v>N/A</v>
      </c>
      <c r="BM418">
        <f>VLOOKUP($A418,'[1]SW_Pipes 1222_soil.shp'!$AE$2:$AR$1223,14,FALSE)</f>
        <v>4</v>
      </c>
      <c r="BN418">
        <f>VLOOKUP(A418,[2]SW_Pipes1222_prec!$AE$2:$AO$1223, 11, FALSE)</f>
        <v>3.7160000000000002</v>
      </c>
    </row>
    <row r="419" spans="1:66" x14ac:dyDescent="0.25">
      <c r="A419" s="3">
        <v>88813</v>
      </c>
      <c r="B419" s="3">
        <v>11092</v>
      </c>
      <c r="C419" s="3" t="s">
        <v>284</v>
      </c>
      <c r="D419" s="3" t="s">
        <v>21</v>
      </c>
      <c r="E419" s="3" t="s">
        <v>29</v>
      </c>
      <c r="F419" s="6">
        <f>VLOOKUP(A419&amp;B419,'input_raw cmsws'!$C$2:$D$1602,2,FALSE)</f>
        <v>43432.666666666664</v>
      </c>
      <c r="G419" s="3">
        <v>16</v>
      </c>
      <c r="H419" s="3" t="s">
        <v>23</v>
      </c>
      <c r="I419" s="2">
        <f>VLOOKUP(H419,'scoring schema'!$D$4:$E$9,2,FALSE)</f>
        <v>0</v>
      </c>
      <c r="J419" s="3" t="s">
        <v>22</v>
      </c>
      <c r="K419" s="3" t="s">
        <v>22</v>
      </c>
      <c r="L419" s="3" t="s">
        <v>145</v>
      </c>
      <c r="M419" s="2">
        <f>VLOOKUP(L419,'scoring schema 2'!$E$18:$F$29,2,FALSE)</f>
        <v>10</v>
      </c>
      <c r="N419" s="3" t="s">
        <v>33</v>
      </c>
      <c r="O419" s="2">
        <f>VLOOKUP(N419,'scoring schema 2'!$E$8:$F$13,2, FALSE)</f>
        <v>0</v>
      </c>
      <c r="P419" s="3">
        <v>10</v>
      </c>
      <c r="Q419" s="3">
        <v>0</v>
      </c>
      <c r="R419" s="3">
        <v>8.9</v>
      </c>
      <c r="S419" s="3">
        <v>0</v>
      </c>
      <c r="T419" s="3">
        <v>1</v>
      </c>
      <c r="U419" s="3">
        <v>10</v>
      </c>
      <c r="V419" s="3">
        <v>3.8000000000000003</v>
      </c>
      <c r="W419" s="3">
        <v>8.9</v>
      </c>
      <c r="X419" s="3">
        <v>33.82</v>
      </c>
      <c r="Y419" s="3">
        <v>2.2800000000000002</v>
      </c>
      <c r="Z419" s="3">
        <v>8.9</v>
      </c>
      <c r="AA419" s="3">
        <v>20.292000000000002</v>
      </c>
      <c r="AB419" s="3">
        <v>7717143</v>
      </c>
      <c r="AC419" s="3" t="s">
        <v>3369</v>
      </c>
      <c r="AD419" s="6">
        <v>40140</v>
      </c>
      <c r="AE419" s="3" t="s">
        <v>760</v>
      </c>
      <c r="AF419" s="3" t="s">
        <v>761</v>
      </c>
      <c r="AG419" s="3" t="s">
        <v>839</v>
      </c>
      <c r="AH419" s="3" t="s">
        <v>768</v>
      </c>
      <c r="AI419" s="3">
        <v>6</v>
      </c>
      <c r="AJ419" s="3">
        <v>0</v>
      </c>
      <c r="AK419" s="3">
        <v>0</v>
      </c>
      <c r="AL419" s="3">
        <v>0</v>
      </c>
      <c r="AM419" s="3">
        <v>72</v>
      </c>
      <c r="AN419" s="3">
        <v>0</v>
      </c>
      <c r="AO419" s="3" t="s">
        <v>762</v>
      </c>
      <c r="AP419" s="3" t="s">
        <v>763</v>
      </c>
      <c r="AQ419" s="3" t="s">
        <v>769</v>
      </c>
      <c r="AR419" s="3" t="s">
        <v>3370</v>
      </c>
      <c r="AS419" s="3">
        <v>7.5</v>
      </c>
      <c r="AT419" s="3">
        <v>653.5</v>
      </c>
      <c r="AU419" s="3">
        <v>661</v>
      </c>
      <c r="AV419" s="3" t="s">
        <v>765</v>
      </c>
      <c r="AW419" s="3" t="s">
        <v>3371</v>
      </c>
      <c r="AX419" s="3">
        <v>7.8</v>
      </c>
      <c r="AY419" s="3">
        <v>650.20000000000005</v>
      </c>
      <c r="AZ419" s="3">
        <v>658</v>
      </c>
      <c r="BA419" s="3" t="s">
        <v>765</v>
      </c>
      <c r="BB419" s="3">
        <v>2.1330620000000002E-2</v>
      </c>
      <c r="BC419" s="3">
        <v>1</v>
      </c>
      <c r="BD419" s="7">
        <v>18629</v>
      </c>
      <c r="BE419" s="18">
        <f t="shared" si="20"/>
        <v>67.908738307095589</v>
      </c>
      <c r="BF419" s="3" t="s">
        <v>767</v>
      </c>
      <c r="BG419" s="7">
        <v>43846</v>
      </c>
      <c r="BH419" s="3">
        <v>154.7072033927204</v>
      </c>
      <c r="BI419" t="str">
        <f>VLOOKUP($A419,'[1]SW_Pipes 1222_soil.shp'!$AE$2:$AR$1223,10,FALSE)</f>
        <v>113658</v>
      </c>
      <c r="BJ419" t="str">
        <f>VLOOKUP($A419,'[1]SW_Pipes 1222_soil.shp'!$AE$2:$AR$1223,11,FALSE)</f>
        <v>CeB2</v>
      </c>
      <c r="BK419" t="str">
        <f>VLOOKUP($A419,'[1]SW_Pipes 1222_soil.shp'!$AE$2:$AR$1223,12,FALSE)</f>
        <v>Cecil sandy clay loam, 2 to 8 percent slopes, eroded</v>
      </c>
      <c r="BL419" t="str">
        <f>VLOOKUP($A419,'[1]SW_Pipes 1222_soil.shp'!$AE$2:$AR$1223,13,FALSE)</f>
        <v>B</v>
      </c>
      <c r="BM419">
        <f>VLOOKUP($A419,'[1]SW_Pipes 1222_soil.shp'!$AE$2:$AR$1223,14,FALSE)</f>
        <v>1</v>
      </c>
      <c r="BN419">
        <f>VLOOKUP(A419,[2]SW_Pipes1222_prec!$AE$2:$AO$1223, 11, FALSE)</f>
        <v>3.7890000000000001</v>
      </c>
    </row>
    <row r="420" spans="1:66" x14ac:dyDescent="0.25">
      <c r="A420" s="2">
        <v>89563</v>
      </c>
      <c r="B420" s="2">
        <v>11214</v>
      </c>
      <c r="C420" s="2" t="s">
        <v>375</v>
      </c>
      <c r="D420" s="2" t="s">
        <v>21</v>
      </c>
      <c r="E420" s="2" t="s">
        <v>29</v>
      </c>
      <c r="F420" s="6">
        <f>VLOOKUP(A420&amp;B420,'input_raw cmsws'!$C$2:$D$1602,2,FALSE)</f>
        <v>43257.666666666664</v>
      </c>
      <c r="G420" s="2">
        <v>13</v>
      </c>
      <c r="H420" s="2" t="s">
        <v>28</v>
      </c>
      <c r="I420" s="2">
        <f>VLOOKUP(H420,'scoring schema'!$D$4:$E$9,2,FALSE)</f>
        <v>5</v>
      </c>
      <c r="J420" s="2" t="s">
        <v>22</v>
      </c>
      <c r="K420" s="2" t="s">
        <v>22</v>
      </c>
      <c r="L420" s="2" t="s">
        <v>37</v>
      </c>
      <c r="M420" s="2">
        <f>VLOOKUP(L420,'scoring schema 2'!$E$18:$F$29,2,FALSE)</f>
        <v>8</v>
      </c>
      <c r="N420" s="2" t="s">
        <v>33</v>
      </c>
      <c r="O420" s="2">
        <f>VLOOKUP(N420,'scoring schema 2'!$E$8:$F$13,2, FALSE)</f>
        <v>0</v>
      </c>
      <c r="P420" s="2">
        <v>10</v>
      </c>
      <c r="Q420" s="2">
        <v>1.75</v>
      </c>
      <c r="R420" s="2">
        <v>8</v>
      </c>
      <c r="S420" s="2">
        <v>14</v>
      </c>
      <c r="T420" s="2">
        <v>1</v>
      </c>
      <c r="U420" s="2">
        <v>0</v>
      </c>
      <c r="V420" s="2">
        <v>1.4000000000000001</v>
      </c>
      <c r="W420" s="2">
        <v>2.9000000000000004</v>
      </c>
      <c r="X420" s="2">
        <v>4.0600000000000005</v>
      </c>
      <c r="Y420" s="2">
        <v>1.54</v>
      </c>
      <c r="Z420" s="2">
        <v>4.9400000000000004</v>
      </c>
      <c r="AA420" s="2">
        <v>7.6076000000000006</v>
      </c>
      <c r="AB420" s="2">
        <v>7573283</v>
      </c>
      <c r="AC420" s="2" t="s">
        <v>1972</v>
      </c>
      <c r="AD420" s="6">
        <v>40141</v>
      </c>
      <c r="AE420" s="2" t="s">
        <v>760</v>
      </c>
      <c r="AF420" s="2" t="s">
        <v>761</v>
      </c>
      <c r="AG420" s="2" t="s">
        <v>762</v>
      </c>
      <c r="AH420" s="2" t="s">
        <v>768</v>
      </c>
      <c r="AI420" s="2">
        <v>5</v>
      </c>
      <c r="AJ420" s="2">
        <v>0</v>
      </c>
      <c r="AK420" s="2">
        <v>0</v>
      </c>
      <c r="AL420" s="2">
        <v>0</v>
      </c>
      <c r="AM420" s="2">
        <v>60</v>
      </c>
      <c r="AN420" s="2">
        <v>0</v>
      </c>
      <c r="AO420" s="2" t="s">
        <v>762</v>
      </c>
      <c r="AP420" s="2" t="s">
        <v>763</v>
      </c>
      <c r="AQ420" s="2" t="s">
        <v>769</v>
      </c>
      <c r="AR420" s="2" t="s">
        <v>1973</v>
      </c>
      <c r="AS420" s="2">
        <v>7</v>
      </c>
      <c r="AT420" s="2">
        <v>720.46</v>
      </c>
      <c r="AU420" s="2">
        <v>710.96997069999998</v>
      </c>
      <c r="AV420" s="2" t="s">
        <v>765</v>
      </c>
      <c r="AW420" s="2" t="s">
        <v>1974</v>
      </c>
      <c r="AX420" s="2">
        <v>9</v>
      </c>
      <c r="AY420" s="2">
        <v>719.16</v>
      </c>
      <c r="AZ420" s="2">
        <v>710.71002196999996</v>
      </c>
      <c r="BA420" s="2" t="s">
        <v>765</v>
      </c>
      <c r="BB420" s="2">
        <v>1.3969209999999999E-2</v>
      </c>
      <c r="BC420" s="2">
        <v>0</v>
      </c>
      <c r="BD420" s="6">
        <v>36217</v>
      </c>
      <c r="BE420" s="18">
        <f t="shared" si="20"/>
        <v>19.276294775268074</v>
      </c>
      <c r="BF420" s="2" t="s">
        <v>767</v>
      </c>
      <c r="BG420" s="6">
        <v>44243</v>
      </c>
      <c r="BH420" s="2">
        <v>97.08112020614773</v>
      </c>
      <c r="BI420" t="str">
        <f>VLOOKUP($A420,'[1]SW_Pipes 1222_soil.shp'!$AE$2:$AR$1223,10,FALSE)</f>
        <v>113671</v>
      </c>
      <c r="BJ420" t="str">
        <f>VLOOKUP($A420,'[1]SW_Pipes 1222_soil.shp'!$AE$2:$AR$1223,11,FALSE)</f>
        <v>HeB</v>
      </c>
      <c r="BK420" t="str">
        <f>VLOOKUP($A420,'[1]SW_Pipes 1222_soil.shp'!$AE$2:$AR$1223,12,FALSE)</f>
        <v>Helena sandy loam, 2 to 8 percent slopes</v>
      </c>
      <c r="BL420" t="str">
        <f>VLOOKUP($A420,'[1]SW_Pipes 1222_soil.shp'!$AE$2:$AR$1223,13,FALSE)</f>
        <v>C</v>
      </c>
      <c r="BM420">
        <f>VLOOKUP($A420,'[1]SW_Pipes 1222_soil.shp'!$AE$2:$AR$1223,14,FALSE)</f>
        <v>2</v>
      </c>
      <c r="BN420">
        <f>VLOOKUP(A420,[2]SW_Pipes1222_prec!$AE$2:$AO$1223, 11, FALSE)</f>
        <v>3.7930000000000001</v>
      </c>
    </row>
    <row r="421" spans="1:66" x14ac:dyDescent="0.25">
      <c r="A421" s="3">
        <v>89564</v>
      </c>
      <c r="B421" s="3">
        <v>12214</v>
      </c>
      <c r="C421" s="3" t="s">
        <v>375</v>
      </c>
      <c r="D421" s="3" t="s">
        <v>21</v>
      </c>
      <c r="E421" s="3" t="s">
        <v>29</v>
      </c>
      <c r="F421" s="6">
        <f>VLOOKUP(A421&amp;B421,'input_raw cmsws'!$C$2:$D$1602,2,FALSE)</f>
        <v>43257.666666666664</v>
      </c>
      <c r="G421" s="3">
        <v>13</v>
      </c>
      <c r="H421" s="3" t="s">
        <v>28</v>
      </c>
      <c r="I421" s="2">
        <f>VLOOKUP(H421,'scoring schema'!$D$4:$E$9,2,FALSE)</f>
        <v>5</v>
      </c>
      <c r="J421" s="3" t="s">
        <v>22</v>
      </c>
      <c r="K421" s="3" t="s">
        <v>22</v>
      </c>
      <c r="L421" s="3" t="s">
        <v>37</v>
      </c>
      <c r="M421" s="2">
        <f>VLOOKUP(L421,'scoring schema 2'!$E$18:$F$29,2,FALSE)</f>
        <v>8</v>
      </c>
      <c r="N421" s="3" t="s">
        <v>33</v>
      </c>
      <c r="O421" s="2">
        <f>VLOOKUP(N421,'scoring schema 2'!$E$8:$F$13,2, FALSE)</f>
        <v>0</v>
      </c>
      <c r="P421" s="3">
        <v>10</v>
      </c>
      <c r="Q421" s="3">
        <v>1.75</v>
      </c>
      <c r="R421" s="3">
        <v>8</v>
      </c>
      <c r="S421" s="3">
        <v>14</v>
      </c>
      <c r="T421" s="3">
        <v>1</v>
      </c>
      <c r="U421" s="3">
        <v>0</v>
      </c>
      <c r="V421" s="3">
        <v>1.4000000000000001</v>
      </c>
      <c r="W421" s="3">
        <v>2.9000000000000004</v>
      </c>
      <c r="X421" s="3">
        <v>4.0600000000000005</v>
      </c>
      <c r="Y421" s="3">
        <v>1.54</v>
      </c>
      <c r="Z421" s="3">
        <v>4.9400000000000004</v>
      </c>
      <c r="AA421" s="3">
        <v>7.6076000000000006</v>
      </c>
      <c r="AB421" s="3">
        <v>7646284</v>
      </c>
      <c r="AC421" s="3" t="s">
        <v>1975</v>
      </c>
      <c r="AD421" s="6">
        <v>40142</v>
      </c>
      <c r="AE421" s="3" t="s">
        <v>760</v>
      </c>
      <c r="AF421" s="3" t="s">
        <v>761</v>
      </c>
      <c r="AG421" s="3" t="s">
        <v>762</v>
      </c>
      <c r="AH421" s="3" t="s">
        <v>768</v>
      </c>
      <c r="AI421" s="3">
        <v>5</v>
      </c>
      <c r="AJ421" s="3">
        <v>0</v>
      </c>
      <c r="AK421" s="3">
        <v>0</v>
      </c>
      <c r="AL421" s="3">
        <v>0</v>
      </c>
      <c r="AM421" s="3">
        <v>60</v>
      </c>
      <c r="AN421" s="3">
        <v>0</v>
      </c>
      <c r="AO421" s="3" t="s">
        <v>762</v>
      </c>
      <c r="AP421" s="3" t="s">
        <v>763</v>
      </c>
      <c r="AQ421" s="3" t="s">
        <v>769</v>
      </c>
      <c r="AR421" s="3" t="s">
        <v>1973</v>
      </c>
      <c r="AS421" s="3">
        <v>7</v>
      </c>
      <c r="AT421" s="3">
        <v>720.46</v>
      </c>
      <c r="AU421" s="3">
        <v>710.96997069999998</v>
      </c>
      <c r="AV421" s="3" t="s">
        <v>765</v>
      </c>
      <c r="AW421" s="3" t="s">
        <v>1974</v>
      </c>
      <c r="AX421" s="3">
        <v>9</v>
      </c>
      <c r="AY421" s="3">
        <v>719.16</v>
      </c>
      <c r="AZ421" s="3">
        <v>710.71002196999996</v>
      </c>
      <c r="BA421" s="3" t="s">
        <v>765</v>
      </c>
      <c r="BB421" s="3">
        <v>1.3969209999999999E-2</v>
      </c>
      <c r="BC421" s="3">
        <v>0</v>
      </c>
      <c r="BD421" s="7">
        <v>36217</v>
      </c>
      <c r="BE421" s="18">
        <f t="shared" si="20"/>
        <v>19.276294775268074</v>
      </c>
      <c r="BF421" s="3" t="s">
        <v>767</v>
      </c>
      <c r="BG421" s="7">
        <v>44243</v>
      </c>
      <c r="BH421" s="3">
        <v>95.670039375450543</v>
      </c>
      <c r="BI421" t="str">
        <f>VLOOKUP($A421,'[1]SW_Pipes 1222_soil.shp'!$AE$2:$AR$1223,10,FALSE)</f>
        <v>113671</v>
      </c>
      <c r="BJ421" t="str">
        <f>VLOOKUP($A421,'[1]SW_Pipes 1222_soil.shp'!$AE$2:$AR$1223,11,FALSE)</f>
        <v>HeB</v>
      </c>
      <c r="BK421" t="str">
        <f>VLOOKUP($A421,'[1]SW_Pipes 1222_soil.shp'!$AE$2:$AR$1223,12,FALSE)</f>
        <v>Helena sandy loam, 2 to 8 percent slopes</v>
      </c>
      <c r="BL421" t="str">
        <f>VLOOKUP($A421,'[1]SW_Pipes 1222_soil.shp'!$AE$2:$AR$1223,13,FALSE)</f>
        <v>C</v>
      </c>
      <c r="BM421">
        <f>VLOOKUP($A421,'[1]SW_Pipes 1222_soil.shp'!$AE$2:$AR$1223,14,FALSE)</f>
        <v>2</v>
      </c>
      <c r="BN421">
        <f>VLOOKUP(A421,[2]SW_Pipes1222_prec!$AE$2:$AO$1223, 11, FALSE)</f>
        <v>3.7930000000000001</v>
      </c>
    </row>
    <row r="422" spans="1:66" x14ac:dyDescent="0.25">
      <c r="A422" s="3">
        <v>89663</v>
      </c>
      <c r="B422" s="3">
        <v>13018</v>
      </c>
      <c r="C422" s="3" t="s">
        <v>547</v>
      </c>
      <c r="D422" s="3" t="s">
        <v>26</v>
      </c>
      <c r="E422" s="3" t="s">
        <v>29</v>
      </c>
      <c r="F422" s="6">
        <f>VLOOKUP(A422&amp;B422,'input_raw cmsws'!$C$2:$D$1602,2,FALSE)</f>
        <v>43887.666666666664</v>
      </c>
      <c r="G422" s="3">
        <v>3</v>
      </c>
      <c r="H422" s="3"/>
      <c r="I422" s="2">
        <v>0</v>
      </c>
      <c r="J422" s="3"/>
      <c r="K422" s="3" t="s">
        <v>22</v>
      </c>
      <c r="L422" s="3"/>
      <c r="M422" s="2">
        <f>VLOOKUP(L422,'scoring schema 2'!$E$18:$F$29,2,FALSE)</f>
        <v>0</v>
      </c>
      <c r="N422" s="3"/>
      <c r="O422" s="2">
        <f>VLOOKUP(N422,'scoring schema 2'!$E$8:$F$13,2, FALSE)</f>
        <v>2</v>
      </c>
      <c r="P422" s="3">
        <v>0</v>
      </c>
      <c r="Q422" s="3">
        <v>1.3</v>
      </c>
      <c r="R422" s="3">
        <v>1.4</v>
      </c>
      <c r="S422" s="3">
        <v>1.8199999999999998</v>
      </c>
      <c r="T422" s="3">
        <v>1</v>
      </c>
      <c r="U422" s="3">
        <v>5</v>
      </c>
      <c r="V422" s="3">
        <v>8.6</v>
      </c>
      <c r="W422" s="3">
        <v>3.0500000000000003</v>
      </c>
      <c r="X422" s="3">
        <v>26.23</v>
      </c>
      <c r="Y422" s="3">
        <v>5.68</v>
      </c>
      <c r="Z422" s="3">
        <v>2.39</v>
      </c>
      <c r="AA422" s="3">
        <v>13.575200000000001</v>
      </c>
      <c r="AB422" s="3">
        <v>7713120</v>
      </c>
      <c r="AC422" s="3" t="s">
        <v>2720</v>
      </c>
      <c r="AD422" s="6">
        <v>40143</v>
      </c>
      <c r="AE422" s="3" t="s">
        <v>760</v>
      </c>
      <c r="AF422" s="3" t="s">
        <v>761</v>
      </c>
      <c r="AG422" s="3" t="s">
        <v>762</v>
      </c>
      <c r="AH422" s="3" t="s">
        <v>768</v>
      </c>
      <c r="AI422" s="3">
        <v>1.25</v>
      </c>
      <c r="AJ422" s="3">
        <v>0</v>
      </c>
      <c r="AK422" s="3">
        <v>0</v>
      </c>
      <c r="AL422" s="3">
        <v>0</v>
      </c>
      <c r="AM422" s="3">
        <v>15</v>
      </c>
      <c r="AN422" s="3">
        <v>0</v>
      </c>
      <c r="AO422" s="3" t="s">
        <v>762</v>
      </c>
      <c r="AP422" s="3" t="s">
        <v>763</v>
      </c>
      <c r="AQ422" s="3" t="s">
        <v>769</v>
      </c>
      <c r="AR422" s="3" t="s">
        <v>2721</v>
      </c>
      <c r="AS422" s="3">
        <v>3.6</v>
      </c>
      <c r="AT422" s="3">
        <v>781.76</v>
      </c>
      <c r="AU422" s="3">
        <v>755.84997557999998</v>
      </c>
      <c r="AV422" s="3" t="s">
        <v>765</v>
      </c>
      <c r="AW422" s="3" t="s">
        <v>2722</v>
      </c>
      <c r="AX422" s="3">
        <v>3.4</v>
      </c>
      <c r="AY422" s="3">
        <v>769.18</v>
      </c>
      <c r="AZ422" s="3">
        <v>754.88000488</v>
      </c>
      <c r="BA422" s="3" t="s">
        <v>765</v>
      </c>
      <c r="BB422" s="3">
        <v>0.40519851000000001</v>
      </c>
      <c r="BC422" s="3">
        <v>0</v>
      </c>
      <c r="BD422" s="7">
        <v>37072</v>
      </c>
      <c r="BE422" s="18">
        <f t="shared" si="20"/>
        <v>18.660278348163352</v>
      </c>
      <c r="BF422" s="3" t="s">
        <v>767</v>
      </c>
      <c r="BG422" s="7">
        <v>44243</v>
      </c>
      <c r="BH422" s="3">
        <v>31.046568292065171</v>
      </c>
      <c r="BI422" t="str">
        <f>VLOOKUP($A422,'[1]SW_Pipes 1222_soil.shp'!$AE$2:$AR$1223,10,FALSE)</f>
        <v>113660</v>
      </c>
      <c r="BJ422" t="str">
        <f>VLOOKUP($A422,'[1]SW_Pipes 1222_soil.shp'!$AE$2:$AR$1223,11,FALSE)</f>
        <v>CuB</v>
      </c>
      <c r="BK422" t="str">
        <f>VLOOKUP($A422,'[1]SW_Pipes 1222_soil.shp'!$AE$2:$AR$1223,12,FALSE)</f>
        <v>Cecil-Urban land complex, 2 to 8 percent slopes</v>
      </c>
      <c r="BL422" t="str">
        <f>VLOOKUP($A422,'[1]SW_Pipes 1222_soil.shp'!$AE$2:$AR$1223,13,FALSE)</f>
        <v>B</v>
      </c>
      <c r="BM422">
        <f>VLOOKUP($A422,'[1]SW_Pipes 1222_soil.shp'!$AE$2:$AR$1223,14,FALSE)</f>
        <v>1</v>
      </c>
      <c r="BN422">
        <f>VLOOKUP(A422,[2]SW_Pipes1222_prec!$AE$2:$AO$1223, 11, FALSE)</f>
        <v>3.794</v>
      </c>
    </row>
    <row r="423" spans="1:66" x14ac:dyDescent="0.25">
      <c r="A423" s="2">
        <v>89930</v>
      </c>
      <c r="B423" s="2">
        <v>11212</v>
      </c>
      <c r="C423" s="2" t="s">
        <v>321</v>
      </c>
      <c r="D423" s="2" t="s">
        <v>21</v>
      </c>
      <c r="E423" s="2" t="s">
        <v>29</v>
      </c>
      <c r="F423" s="6">
        <f>VLOOKUP(A423&amp;B423,'input_raw cmsws'!$C$2:$D$1602,2,FALSE)</f>
        <v>43432.666666666664</v>
      </c>
      <c r="G423" s="2">
        <v>10</v>
      </c>
      <c r="H423" s="2" t="s">
        <v>28</v>
      </c>
      <c r="I423" s="2">
        <f>VLOOKUP(H423,'scoring schema'!$D$4:$E$9,2,FALSE)</f>
        <v>5</v>
      </c>
      <c r="J423" s="2" t="s">
        <v>22</v>
      </c>
      <c r="K423" s="2" t="s">
        <v>22</v>
      </c>
      <c r="L423" s="2" t="s">
        <v>115</v>
      </c>
      <c r="M423" s="2">
        <f>VLOOKUP(L423,'scoring schema 2'!$E$18:$F$29,2,FALSE)</f>
        <v>8</v>
      </c>
      <c r="N423" s="2" t="s">
        <v>33</v>
      </c>
      <c r="O423" s="2">
        <f>VLOOKUP(N423,'scoring schema 2'!$E$8:$F$13,2, FALSE)</f>
        <v>0</v>
      </c>
      <c r="P423" s="2">
        <v>10</v>
      </c>
      <c r="Q423" s="2">
        <v>1.75</v>
      </c>
      <c r="R423" s="2">
        <v>7.5</v>
      </c>
      <c r="S423" s="2">
        <v>13.125</v>
      </c>
      <c r="T423" s="2">
        <v>1</v>
      </c>
      <c r="U423" s="2">
        <v>0</v>
      </c>
      <c r="V423" s="2">
        <v>1.4000000000000001</v>
      </c>
      <c r="W423" s="2">
        <v>2.4000000000000004</v>
      </c>
      <c r="X423" s="2">
        <v>3.3600000000000008</v>
      </c>
      <c r="Y423" s="2">
        <v>1.54</v>
      </c>
      <c r="Z423" s="2">
        <v>4.4400000000000004</v>
      </c>
      <c r="AA423" s="2">
        <v>6.837600000000001</v>
      </c>
      <c r="AB423" s="2">
        <v>7705531</v>
      </c>
      <c r="AC423" s="2" t="s">
        <v>1760</v>
      </c>
      <c r="AD423" s="6">
        <v>40144</v>
      </c>
      <c r="AE423" s="2" t="s">
        <v>760</v>
      </c>
      <c r="AF423" s="2" t="s">
        <v>761</v>
      </c>
      <c r="AG423" s="2" t="s">
        <v>762</v>
      </c>
      <c r="AH423" s="2" t="s">
        <v>768</v>
      </c>
      <c r="AI423" s="2">
        <v>5</v>
      </c>
      <c r="AJ423" s="2">
        <v>0</v>
      </c>
      <c r="AK423" s="2">
        <v>0</v>
      </c>
      <c r="AL423" s="2">
        <v>0</v>
      </c>
      <c r="AM423" s="2">
        <v>66</v>
      </c>
      <c r="AN423" s="2">
        <v>0</v>
      </c>
      <c r="AO423" s="2" t="s">
        <v>762</v>
      </c>
      <c r="AP423" s="2" t="s">
        <v>763</v>
      </c>
      <c r="AQ423" s="2" t="s">
        <v>769</v>
      </c>
      <c r="AR423" s="2" t="s">
        <v>1761</v>
      </c>
      <c r="AS423" s="2">
        <v>7.5</v>
      </c>
      <c r="AT423" s="2">
        <v>617.5</v>
      </c>
      <c r="AU423" s="2">
        <v>625</v>
      </c>
      <c r="AV423" s="2" t="s">
        <v>765</v>
      </c>
      <c r="AW423" s="2" t="s">
        <v>1762</v>
      </c>
      <c r="AX423" s="2">
        <v>6.1</v>
      </c>
      <c r="AY423" s="2">
        <v>611.9</v>
      </c>
      <c r="AZ423" s="2">
        <v>618</v>
      </c>
      <c r="BA423" s="2" t="s">
        <v>765</v>
      </c>
      <c r="BB423" s="2">
        <v>9.0457369999999995E-2</v>
      </c>
      <c r="BC423" s="2">
        <v>0</v>
      </c>
      <c r="BD423" s="6">
        <v>40372</v>
      </c>
      <c r="BE423" s="18">
        <f>(F423-AD423)/365.25</f>
        <v>9.0038786219484308</v>
      </c>
      <c r="BF423" s="2" t="s">
        <v>767</v>
      </c>
      <c r="BG423" s="6">
        <v>44243</v>
      </c>
      <c r="BH423" s="2">
        <v>61.907611749294688</v>
      </c>
      <c r="BI423" t="str">
        <f>VLOOKUP($A423,'[1]SW_Pipes 1222_soil.shp'!$AE$2:$AR$1223,10,FALSE)</f>
        <v>113677</v>
      </c>
      <c r="BJ423" t="str">
        <f>VLOOKUP($A423,'[1]SW_Pipes 1222_soil.shp'!$AE$2:$AR$1223,11,FALSE)</f>
        <v>MO</v>
      </c>
      <c r="BK423" t="str">
        <f>VLOOKUP($A423,'[1]SW_Pipes 1222_soil.shp'!$AE$2:$AR$1223,12,FALSE)</f>
        <v>Monacan loam</v>
      </c>
      <c r="BL423" t="str">
        <f>VLOOKUP($A423,'[1]SW_Pipes 1222_soil.shp'!$AE$2:$AR$1223,13,FALSE)</f>
        <v>C</v>
      </c>
      <c r="BM423">
        <f>VLOOKUP($A423,'[1]SW_Pipes 1222_soil.shp'!$AE$2:$AR$1223,14,FALSE)</f>
        <v>2</v>
      </c>
      <c r="BN423">
        <f>VLOOKUP(A423,[2]SW_Pipes1222_prec!$AE$2:$AO$1223, 11, FALSE)</f>
        <v>3.7829999999999999</v>
      </c>
    </row>
    <row r="424" spans="1:66" x14ac:dyDescent="0.25">
      <c r="A424" s="2">
        <v>90358</v>
      </c>
      <c r="B424" s="2">
        <v>18255</v>
      </c>
      <c r="C424" s="2" t="s">
        <v>258</v>
      </c>
      <c r="D424" s="2" t="s">
        <v>26</v>
      </c>
      <c r="E424" s="2" t="s">
        <v>29</v>
      </c>
      <c r="F424" s="6">
        <f>VLOOKUP(A424&amp;B424,'input_raw cmsws'!$C$2:$D$1602,2,FALSE)</f>
        <v>43977.666666666664</v>
      </c>
      <c r="G424" s="2">
        <v>6</v>
      </c>
      <c r="H424" s="2" t="s">
        <v>23</v>
      </c>
      <c r="I424" s="2">
        <f>VLOOKUP(H424,'scoring schema'!$D$4:$E$9,2,FALSE)</f>
        <v>0</v>
      </c>
      <c r="J424" s="2" t="s">
        <v>22</v>
      </c>
      <c r="K424" s="2" t="s">
        <v>22</v>
      </c>
      <c r="L424" s="2" t="s">
        <v>30</v>
      </c>
      <c r="M424" s="2">
        <f>VLOOKUP(L424,'scoring schema 2'!$E$18:$F$29,2,FALSE)</f>
        <v>6</v>
      </c>
      <c r="N424" s="2"/>
      <c r="O424" s="2">
        <f>VLOOKUP(N424,'scoring schema 2'!$E$8:$F$13,2, FALSE)</f>
        <v>2</v>
      </c>
      <c r="P424" s="2">
        <v>10</v>
      </c>
      <c r="Q424" s="2">
        <v>1.3</v>
      </c>
      <c r="R424" s="2">
        <v>6.8</v>
      </c>
      <c r="S424" s="2">
        <v>8.84</v>
      </c>
      <c r="T424" s="2">
        <v>1</v>
      </c>
      <c r="U424" s="2">
        <v>0</v>
      </c>
      <c r="V424" s="2">
        <v>1.4000000000000001</v>
      </c>
      <c r="W424" s="2">
        <v>2.6</v>
      </c>
      <c r="X424" s="2">
        <v>3.6400000000000006</v>
      </c>
      <c r="Y424" s="2">
        <v>1.36</v>
      </c>
      <c r="Z424" s="2">
        <v>4.28</v>
      </c>
      <c r="AA424" s="2">
        <v>5.8208000000000011</v>
      </c>
      <c r="AB424" s="2">
        <v>7635614</v>
      </c>
      <c r="AC424" s="2" t="s">
        <v>1590</v>
      </c>
      <c r="AD424" s="6">
        <v>40145</v>
      </c>
      <c r="AE424" s="2" t="s">
        <v>760</v>
      </c>
      <c r="AF424" s="2" t="s">
        <v>761</v>
      </c>
      <c r="AG424" s="2" t="s">
        <v>762</v>
      </c>
      <c r="AH424" s="2" t="s">
        <v>768</v>
      </c>
      <c r="AI424" s="2">
        <v>1.25</v>
      </c>
      <c r="AJ424" s="2">
        <v>0</v>
      </c>
      <c r="AK424" s="2">
        <v>0</v>
      </c>
      <c r="AL424" s="2">
        <v>0</v>
      </c>
      <c r="AM424" s="2">
        <v>15</v>
      </c>
      <c r="AN424" s="2">
        <v>0</v>
      </c>
      <c r="AO424" s="2" t="s">
        <v>762</v>
      </c>
      <c r="AP424" s="2" t="s">
        <v>763</v>
      </c>
      <c r="AQ424" s="2" t="s">
        <v>769</v>
      </c>
      <c r="AR424" s="2" t="s">
        <v>1513</v>
      </c>
      <c r="AS424" s="2">
        <v>4.0999999999999996</v>
      </c>
      <c r="AT424" s="2">
        <v>570.9</v>
      </c>
      <c r="AU424" s="2">
        <v>575</v>
      </c>
      <c r="AV424" s="2" t="s">
        <v>772</v>
      </c>
      <c r="AW424" s="2" t="s">
        <v>1591</v>
      </c>
      <c r="AX424" s="2">
        <v>9.6</v>
      </c>
      <c r="AY424" s="2">
        <v>566.4</v>
      </c>
      <c r="AZ424" s="2">
        <v>576</v>
      </c>
      <c r="BA424" s="2" t="s">
        <v>765</v>
      </c>
      <c r="BB424" s="2">
        <v>3.4706220000000003E-2</v>
      </c>
      <c r="BC424" s="2">
        <v>1</v>
      </c>
      <c r="BD424" s="6">
        <v>32874</v>
      </c>
      <c r="BE424" s="18">
        <f t="shared" ref="BE424:BE441" si="21">(F424-BD424)/365.25</f>
        <v>30.400182523385801</v>
      </c>
      <c r="BF424" s="2" t="s">
        <v>767</v>
      </c>
      <c r="BG424" s="6">
        <v>44243</v>
      </c>
      <c r="BH424" s="2">
        <v>129.6597676285119</v>
      </c>
      <c r="BI424" t="str">
        <f>VLOOKUP($A424,'[1]SW_Pipes 1222_soil.shp'!$AE$2:$AR$1223,10,FALSE)</f>
        <v>113674</v>
      </c>
      <c r="BJ424" t="str">
        <f>VLOOKUP($A424,'[1]SW_Pipes 1222_soil.shp'!$AE$2:$AR$1223,11,FALSE)</f>
        <v>IrB</v>
      </c>
      <c r="BK424" t="str">
        <f>VLOOKUP($A424,'[1]SW_Pipes 1222_soil.shp'!$AE$2:$AR$1223,12,FALSE)</f>
        <v>Iredell fine sandy loam, 1 to 8 percent slopes</v>
      </c>
      <c r="BL424" t="str">
        <f>VLOOKUP($A424,'[1]SW_Pipes 1222_soil.shp'!$AE$2:$AR$1223,13,FALSE)</f>
        <v>C/D</v>
      </c>
      <c r="BM424">
        <f>VLOOKUP($A424,'[1]SW_Pipes 1222_soil.shp'!$AE$2:$AR$1223,14,FALSE)</f>
        <v>3</v>
      </c>
      <c r="BN424">
        <f>VLOOKUP(A424,[2]SW_Pipes1222_prec!$AE$2:$AO$1223, 11, FALSE)</f>
        <v>3.7290000000000001</v>
      </c>
    </row>
    <row r="425" spans="1:66" x14ac:dyDescent="0.25">
      <c r="A425" s="2">
        <v>90359</v>
      </c>
      <c r="B425" s="2">
        <v>18255</v>
      </c>
      <c r="C425" s="2" t="s">
        <v>258</v>
      </c>
      <c r="D425" s="2" t="s">
        <v>26</v>
      </c>
      <c r="E425" s="2" t="s">
        <v>29</v>
      </c>
      <c r="F425" s="6">
        <f>VLOOKUP(A425&amp;B425,'input_raw cmsws'!$C$2:$D$1602,2,FALSE)</f>
        <v>43977.666666666664</v>
      </c>
      <c r="G425" s="2">
        <v>6</v>
      </c>
      <c r="H425" s="2" t="s">
        <v>23</v>
      </c>
      <c r="I425" s="2">
        <f>VLOOKUP(H425,'scoring schema'!$D$4:$E$9,2,FALSE)</f>
        <v>0</v>
      </c>
      <c r="J425" s="2" t="s">
        <v>22</v>
      </c>
      <c r="K425" s="2" t="s">
        <v>22</v>
      </c>
      <c r="L425" s="2" t="s">
        <v>30</v>
      </c>
      <c r="M425" s="2">
        <f>VLOOKUP(L425,'scoring schema 2'!$E$18:$F$29,2,FALSE)</f>
        <v>6</v>
      </c>
      <c r="N425" s="2"/>
      <c r="O425" s="2">
        <f>VLOOKUP(N425,'scoring schema 2'!$E$8:$F$13,2, FALSE)</f>
        <v>2</v>
      </c>
      <c r="P425" s="2">
        <v>5</v>
      </c>
      <c r="Q425" s="2">
        <v>1.3</v>
      </c>
      <c r="R425" s="2">
        <v>6.05</v>
      </c>
      <c r="S425" s="2">
        <v>7.8650000000000002</v>
      </c>
      <c r="T425" s="2">
        <v>1</v>
      </c>
      <c r="U425" s="2">
        <v>0</v>
      </c>
      <c r="V425" s="2">
        <v>1.4000000000000001</v>
      </c>
      <c r="W425" s="2">
        <v>2.6</v>
      </c>
      <c r="X425" s="2">
        <v>3.6400000000000006</v>
      </c>
      <c r="Y425" s="2">
        <v>1.36</v>
      </c>
      <c r="Z425" s="2">
        <v>3.98</v>
      </c>
      <c r="AA425" s="2">
        <v>5.4128000000000007</v>
      </c>
      <c r="AB425" s="2">
        <v>7689788</v>
      </c>
      <c r="AC425" s="2" t="s">
        <v>1511</v>
      </c>
      <c r="AD425" s="6">
        <v>40146</v>
      </c>
      <c r="AE425" s="2" t="s">
        <v>760</v>
      </c>
      <c r="AF425" s="2" t="s">
        <v>761</v>
      </c>
      <c r="AG425" s="2" t="s">
        <v>762</v>
      </c>
      <c r="AH425" s="2" t="s">
        <v>768</v>
      </c>
      <c r="AI425" s="2">
        <v>1.25</v>
      </c>
      <c r="AJ425" s="2">
        <v>0</v>
      </c>
      <c r="AK425" s="2">
        <v>0</v>
      </c>
      <c r="AL425" s="2">
        <v>0</v>
      </c>
      <c r="AM425" s="2">
        <v>15</v>
      </c>
      <c r="AN425" s="2">
        <v>0</v>
      </c>
      <c r="AO425" s="2" t="s">
        <v>762</v>
      </c>
      <c r="AP425" s="2" t="s">
        <v>763</v>
      </c>
      <c r="AQ425" s="2" t="s">
        <v>769</v>
      </c>
      <c r="AR425" s="2" t="s">
        <v>1512</v>
      </c>
      <c r="AS425" s="2">
        <v>5.7</v>
      </c>
      <c r="AT425" s="2">
        <v>576.29999999999995</v>
      </c>
      <c r="AU425" s="2">
        <v>582</v>
      </c>
      <c r="AV425" s="2" t="s">
        <v>765</v>
      </c>
      <c r="AW425" s="2" t="s">
        <v>1513</v>
      </c>
      <c r="AX425" s="2">
        <v>4.0999999999999996</v>
      </c>
      <c r="AY425" s="2">
        <v>570.9</v>
      </c>
      <c r="AZ425" s="2">
        <v>575</v>
      </c>
      <c r="BA425" s="2" t="s">
        <v>772</v>
      </c>
      <c r="BB425" s="2">
        <v>3.3135320000000003E-2</v>
      </c>
      <c r="BC425" s="2">
        <v>1</v>
      </c>
      <c r="BD425" s="6">
        <v>32874</v>
      </c>
      <c r="BE425" s="18">
        <f t="shared" si="21"/>
        <v>30.400182523385801</v>
      </c>
      <c r="BF425" s="2" t="s">
        <v>767</v>
      </c>
      <c r="BG425" s="6">
        <v>44243</v>
      </c>
      <c r="BH425" s="2">
        <v>162.96811053566771</v>
      </c>
      <c r="BI425" t="str">
        <f>VLOOKUP($A425,'[1]SW_Pipes 1222_soil.shp'!$AE$2:$AR$1223,10,FALSE)</f>
        <v>113674</v>
      </c>
      <c r="BJ425" t="str">
        <f>VLOOKUP($A425,'[1]SW_Pipes 1222_soil.shp'!$AE$2:$AR$1223,11,FALSE)</f>
        <v>IrB</v>
      </c>
      <c r="BK425" t="str">
        <f>VLOOKUP($A425,'[1]SW_Pipes 1222_soil.shp'!$AE$2:$AR$1223,12,FALSE)</f>
        <v>Iredell fine sandy loam, 1 to 8 percent slopes</v>
      </c>
      <c r="BL425" t="str">
        <f>VLOOKUP($A425,'[1]SW_Pipes 1222_soil.shp'!$AE$2:$AR$1223,13,FALSE)</f>
        <v>C/D</v>
      </c>
      <c r="BM425">
        <f>VLOOKUP($A425,'[1]SW_Pipes 1222_soil.shp'!$AE$2:$AR$1223,14,FALSE)</f>
        <v>3</v>
      </c>
      <c r="BN425">
        <f>VLOOKUP(A425,[2]SW_Pipes1222_prec!$AE$2:$AO$1223, 11, FALSE)</f>
        <v>3.7290000000000001</v>
      </c>
    </row>
    <row r="426" spans="1:66" x14ac:dyDescent="0.25">
      <c r="A426" s="3">
        <v>90914</v>
      </c>
      <c r="B426" s="3">
        <v>11189</v>
      </c>
      <c r="C426" s="3" t="s">
        <v>327</v>
      </c>
      <c r="D426" s="3" t="s">
        <v>21</v>
      </c>
      <c r="E426" s="3" t="s">
        <v>29</v>
      </c>
      <c r="F426" s="6">
        <f>VLOOKUP(A426&amp;B426,'input_raw cmsws'!$C$2:$D$1602,2,FALSE)</f>
        <v>43838.666666666664</v>
      </c>
      <c r="G426" s="3">
        <v>20</v>
      </c>
      <c r="H426" s="3" t="s">
        <v>23</v>
      </c>
      <c r="I426" s="2">
        <f>VLOOKUP(H426,'scoring schema'!$D$4:$E$9,2,FALSE)</f>
        <v>0</v>
      </c>
      <c r="J426" s="3" t="s">
        <v>22</v>
      </c>
      <c r="K426" s="3" t="s">
        <v>22</v>
      </c>
      <c r="L426" s="3" t="s">
        <v>37</v>
      </c>
      <c r="M426" s="2">
        <f>VLOOKUP(L426,'scoring schema 2'!$E$18:$F$29,2,FALSE)</f>
        <v>8</v>
      </c>
      <c r="N426" s="3" t="s">
        <v>35</v>
      </c>
      <c r="O426" s="2">
        <f>VLOOKUP(N426,'scoring schema 2'!$E$8:$F$13,2, FALSE)</f>
        <v>2</v>
      </c>
      <c r="P426" s="3">
        <v>10</v>
      </c>
      <c r="Q426" s="3">
        <v>1.3</v>
      </c>
      <c r="R426" s="3">
        <v>8</v>
      </c>
      <c r="S426" s="3">
        <v>10.4</v>
      </c>
      <c r="T426" s="3">
        <v>1</v>
      </c>
      <c r="U426" s="3">
        <v>10</v>
      </c>
      <c r="V426" s="3">
        <v>4.5999999999999996</v>
      </c>
      <c r="W426" s="3">
        <v>7.1000000000000005</v>
      </c>
      <c r="X426" s="3">
        <v>32.659999999999997</v>
      </c>
      <c r="Y426" s="3">
        <v>3.28</v>
      </c>
      <c r="Z426" s="3">
        <v>7.46</v>
      </c>
      <c r="AA426" s="3">
        <v>24.468799999999998</v>
      </c>
      <c r="AB426" s="3">
        <v>7622802</v>
      </c>
      <c r="AC426" s="3" t="s">
        <v>3608</v>
      </c>
      <c r="AD426" s="6">
        <v>40147</v>
      </c>
      <c r="AE426" s="3" t="s">
        <v>760</v>
      </c>
      <c r="AF426" s="3" t="s">
        <v>761</v>
      </c>
      <c r="AG426" s="3" t="s">
        <v>762</v>
      </c>
      <c r="AH426" s="3" t="s">
        <v>768</v>
      </c>
      <c r="AI426" s="3">
        <v>5.5</v>
      </c>
      <c r="AJ426" s="3">
        <v>0</v>
      </c>
      <c r="AK426" s="3">
        <v>0</v>
      </c>
      <c r="AL426" s="3">
        <v>0</v>
      </c>
      <c r="AM426" s="3">
        <v>66</v>
      </c>
      <c r="AN426" s="3">
        <v>0</v>
      </c>
      <c r="AO426" s="3" t="s">
        <v>762</v>
      </c>
      <c r="AP426" s="3" t="s">
        <v>763</v>
      </c>
      <c r="AQ426" s="3" t="s">
        <v>769</v>
      </c>
      <c r="AR426" s="3" t="s">
        <v>2337</v>
      </c>
      <c r="AS426" s="3">
        <v>0</v>
      </c>
      <c r="AT426" s="3">
        <v>0</v>
      </c>
      <c r="AU426" s="3">
        <v>0</v>
      </c>
      <c r="AV426" s="3" t="s">
        <v>762</v>
      </c>
      <c r="AW426" s="3" t="s">
        <v>2338</v>
      </c>
      <c r="AX426" s="3">
        <v>0</v>
      </c>
      <c r="AY426" s="3">
        <v>0</v>
      </c>
      <c r="AZ426" s="3">
        <v>0</v>
      </c>
      <c r="BA426" s="3" t="s">
        <v>762</v>
      </c>
      <c r="BB426" s="3">
        <v>0</v>
      </c>
      <c r="BC426" s="3">
        <v>1</v>
      </c>
      <c r="BD426" s="7">
        <v>38539</v>
      </c>
      <c r="BE426" s="18">
        <f t="shared" si="21"/>
        <v>14.509696554871086</v>
      </c>
      <c r="BF426" s="3" t="s">
        <v>767</v>
      </c>
      <c r="BG426" s="7">
        <v>44025</v>
      </c>
      <c r="BH426" s="3">
        <v>101.655924939042</v>
      </c>
      <c r="BI426" t="str">
        <f>VLOOKUP($A426,'[1]SW_Pipes 1222_soil.shp'!$AE$2:$AR$1223,10,FALSE)</f>
        <v>113677</v>
      </c>
      <c r="BJ426" t="str">
        <f>VLOOKUP($A426,'[1]SW_Pipes 1222_soil.shp'!$AE$2:$AR$1223,11,FALSE)</f>
        <v>MO</v>
      </c>
      <c r="BK426" t="str">
        <f>VLOOKUP($A426,'[1]SW_Pipes 1222_soil.shp'!$AE$2:$AR$1223,12,FALSE)</f>
        <v>Monacan loam</v>
      </c>
      <c r="BL426" t="str">
        <f>VLOOKUP($A426,'[1]SW_Pipes 1222_soil.shp'!$AE$2:$AR$1223,13,FALSE)</f>
        <v>C</v>
      </c>
      <c r="BM426">
        <f>VLOOKUP($A426,'[1]SW_Pipes 1222_soil.shp'!$AE$2:$AR$1223,14,FALSE)</f>
        <v>2</v>
      </c>
      <c r="BN426">
        <f>VLOOKUP(A426,[2]SW_Pipes1222_prec!$AE$2:$AO$1223, 11, FALSE)</f>
        <v>3.77</v>
      </c>
    </row>
    <row r="427" spans="1:66" x14ac:dyDescent="0.25">
      <c r="A427" s="2">
        <v>90928</v>
      </c>
      <c r="B427" s="2">
        <v>13517</v>
      </c>
      <c r="C427" s="2" t="s">
        <v>609</v>
      </c>
      <c r="D427" s="2" t="s">
        <v>21</v>
      </c>
      <c r="E427" s="2" t="s">
        <v>29</v>
      </c>
      <c r="F427" s="6">
        <f>VLOOKUP(A427&amp;B427,'input_raw cmsws'!$C$2:$D$1602,2,FALSE)</f>
        <v>43934.666666666664</v>
      </c>
      <c r="G427" s="2">
        <v>5</v>
      </c>
      <c r="H427" s="2"/>
      <c r="I427" s="2">
        <v>0</v>
      </c>
      <c r="J427" s="2" t="s">
        <v>22</v>
      </c>
      <c r="K427" s="2" t="s">
        <v>22</v>
      </c>
      <c r="L427" s="2"/>
      <c r="M427" s="2">
        <f>VLOOKUP(L427,'scoring schema 2'!$E$18:$F$29,2,FALSE)</f>
        <v>0</v>
      </c>
      <c r="N427" s="2"/>
      <c r="O427" s="2">
        <f>VLOOKUP(N427,'scoring schema 2'!$E$8:$F$13,2, FALSE)</f>
        <v>2</v>
      </c>
      <c r="P427" s="2">
        <v>0</v>
      </c>
      <c r="Q427" s="2">
        <v>1.3</v>
      </c>
      <c r="R427" s="2">
        <v>0.8</v>
      </c>
      <c r="S427" s="2">
        <v>1.04</v>
      </c>
      <c r="T427" s="2">
        <v>1</v>
      </c>
      <c r="U427" s="2">
        <v>10</v>
      </c>
      <c r="V427" s="2">
        <v>9.1999999999999993</v>
      </c>
      <c r="W427" s="2">
        <v>4.0999999999999996</v>
      </c>
      <c r="X427" s="2">
        <v>37.719999999999992</v>
      </c>
      <c r="Y427" s="2">
        <v>6.0399999999999991</v>
      </c>
      <c r="Z427" s="2">
        <v>2.7799999999999994</v>
      </c>
      <c r="AA427" s="2">
        <v>16.791199999999993</v>
      </c>
      <c r="AB427" s="2">
        <v>7550739</v>
      </c>
      <c r="AC427" s="2" t="s">
        <v>3091</v>
      </c>
      <c r="AD427" s="6">
        <v>40148</v>
      </c>
      <c r="AE427" s="2" t="s">
        <v>760</v>
      </c>
      <c r="AF427" s="2" t="s">
        <v>761</v>
      </c>
      <c r="AG427" s="2" t="s">
        <v>762</v>
      </c>
      <c r="AH427" s="2" t="s">
        <v>768</v>
      </c>
      <c r="AI427" s="2">
        <v>1.5</v>
      </c>
      <c r="AJ427" s="2">
        <v>0</v>
      </c>
      <c r="AK427" s="2">
        <v>0</v>
      </c>
      <c r="AL427" s="2">
        <v>0</v>
      </c>
      <c r="AM427" s="2">
        <v>18</v>
      </c>
      <c r="AN427" s="2">
        <v>0</v>
      </c>
      <c r="AO427" s="2" t="s">
        <v>762</v>
      </c>
      <c r="AP427" s="2" t="s">
        <v>778</v>
      </c>
      <c r="AQ427" s="2" t="s">
        <v>781</v>
      </c>
      <c r="AR427" s="2" t="s">
        <v>3092</v>
      </c>
      <c r="AS427" s="2">
        <v>4.7</v>
      </c>
      <c r="AT427" s="2">
        <v>0</v>
      </c>
      <c r="AU427" s="2">
        <v>0</v>
      </c>
      <c r="AV427" s="2" t="s">
        <v>762</v>
      </c>
      <c r="AW427" s="2" t="s">
        <v>3093</v>
      </c>
      <c r="AX427" s="2">
        <v>1.5</v>
      </c>
      <c r="AY427" s="2">
        <v>0</v>
      </c>
      <c r="AZ427" s="2">
        <v>0</v>
      </c>
      <c r="BA427" s="2" t="s">
        <v>762</v>
      </c>
      <c r="BB427" s="2">
        <v>0</v>
      </c>
      <c r="BC427" s="2">
        <v>0</v>
      </c>
      <c r="BD427" s="6">
        <v>31958</v>
      </c>
      <c r="BE427" s="18">
        <f t="shared" si="21"/>
        <v>32.790326260552128</v>
      </c>
      <c r="BF427" s="2" t="s">
        <v>767</v>
      </c>
      <c r="BG427" s="6">
        <v>44243</v>
      </c>
      <c r="BH427" s="2">
        <v>22.68278717115253</v>
      </c>
      <c r="BI427" t="str">
        <f>VLOOKUP($A427,'[1]SW_Pipes 1222_soil.shp'!$AE$2:$AR$1223,10,FALSE)</f>
        <v>113683</v>
      </c>
      <c r="BJ427" t="str">
        <f>VLOOKUP($A427,'[1]SW_Pipes 1222_soil.shp'!$AE$2:$AR$1223,11,FALSE)</f>
        <v>PaE</v>
      </c>
      <c r="BK427" t="str">
        <f>VLOOKUP($A427,'[1]SW_Pipes 1222_soil.shp'!$AE$2:$AR$1223,12,FALSE)</f>
        <v>Pacolet sandy loam, 15 to 25 percent slopes</v>
      </c>
      <c r="BL427" t="str">
        <f>VLOOKUP($A427,'[1]SW_Pipes 1222_soil.shp'!$AE$2:$AR$1223,13,FALSE)</f>
        <v>B</v>
      </c>
      <c r="BM427">
        <f>VLOOKUP($A427,'[1]SW_Pipes 1222_soil.shp'!$AE$2:$AR$1223,14,FALSE)</f>
        <v>1</v>
      </c>
      <c r="BN427">
        <f>VLOOKUP(A427,[2]SW_Pipes1222_prec!$AE$2:$AO$1223, 11, FALSE)</f>
        <v>3.766</v>
      </c>
    </row>
    <row r="428" spans="1:66" x14ac:dyDescent="0.25">
      <c r="A428" s="2">
        <v>90935</v>
      </c>
      <c r="B428" s="2">
        <v>17074</v>
      </c>
      <c r="C428" s="2" t="s">
        <v>552</v>
      </c>
      <c r="D428" s="2" t="s">
        <v>21</v>
      </c>
      <c r="E428" s="2" t="s">
        <v>29</v>
      </c>
      <c r="F428" s="6">
        <f>VLOOKUP(A428&amp;B428,'input_raw cmsws'!$C$2:$D$1602,2,FALSE)</f>
        <v>43908.666666666664</v>
      </c>
      <c r="G428" s="2">
        <v>10</v>
      </c>
      <c r="H428" s="2" t="s">
        <v>23</v>
      </c>
      <c r="I428" s="2">
        <f>VLOOKUP(H428,'scoring schema'!$D$4:$E$9,2,FALSE)</f>
        <v>0</v>
      </c>
      <c r="J428" s="2" t="s">
        <v>22</v>
      </c>
      <c r="K428" s="2" t="s">
        <v>22</v>
      </c>
      <c r="L428" s="2" t="s">
        <v>37</v>
      </c>
      <c r="M428" s="2">
        <f>VLOOKUP(L428,'scoring schema 2'!$E$18:$F$29,2,FALSE)</f>
        <v>8</v>
      </c>
      <c r="N428" s="2" t="s">
        <v>202</v>
      </c>
      <c r="O428" s="2">
        <f>VLOOKUP(N428,'scoring schema 2'!$E$8:$F$13,2, FALSE)</f>
        <v>3</v>
      </c>
      <c r="P428" s="2">
        <v>10</v>
      </c>
      <c r="Q428" s="2">
        <v>1.9500000000000002</v>
      </c>
      <c r="R428" s="2">
        <v>7.5</v>
      </c>
      <c r="S428" s="2">
        <v>14.625000000000002</v>
      </c>
      <c r="T428" s="2">
        <v>1</v>
      </c>
      <c r="U428" s="2">
        <v>10</v>
      </c>
      <c r="V428" s="2">
        <v>7.6000000000000005</v>
      </c>
      <c r="W428" s="2">
        <v>7.5</v>
      </c>
      <c r="X428" s="2">
        <v>57.000000000000007</v>
      </c>
      <c r="Y428" s="2">
        <v>5.3400000000000007</v>
      </c>
      <c r="Z428" s="2">
        <v>7.5</v>
      </c>
      <c r="AA428" s="2">
        <v>40.050000000000004</v>
      </c>
      <c r="AB428" s="2">
        <v>7665068</v>
      </c>
      <c r="AC428" s="2" t="s">
        <v>4019</v>
      </c>
      <c r="AD428" s="6">
        <v>40149</v>
      </c>
      <c r="AE428" s="2" t="s">
        <v>760</v>
      </c>
      <c r="AF428" s="2" t="s">
        <v>762</v>
      </c>
      <c r="AG428" s="2" t="s">
        <v>762</v>
      </c>
      <c r="AH428" s="2" t="s">
        <v>885</v>
      </c>
      <c r="AI428" s="2">
        <v>6</v>
      </c>
      <c r="AJ428" s="2">
        <v>0</v>
      </c>
      <c r="AK428" s="2">
        <v>0</v>
      </c>
      <c r="AL428" s="2">
        <v>0</v>
      </c>
      <c r="AM428" s="2">
        <f>6*12</f>
        <v>72</v>
      </c>
      <c r="AN428" s="2">
        <v>0</v>
      </c>
      <c r="AO428" s="2" t="s">
        <v>762</v>
      </c>
      <c r="AP428" s="2" t="s">
        <v>762</v>
      </c>
      <c r="AQ428" s="2" t="s">
        <v>800</v>
      </c>
      <c r="AR428" s="2" t="s">
        <v>3437</v>
      </c>
      <c r="AS428" s="2">
        <v>0</v>
      </c>
      <c r="AT428" s="2">
        <v>0</v>
      </c>
      <c r="AU428" s="2">
        <v>0</v>
      </c>
      <c r="AV428" s="2" t="s">
        <v>765</v>
      </c>
      <c r="AW428" s="2" t="s">
        <v>3898</v>
      </c>
      <c r="AX428" s="2">
        <v>0</v>
      </c>
      <c r="AY428" s="2">
        <v>0</v>
      </c>
      <c r="AZ428" s="2">
        <v>0</v>
      </c>
      <c r="BA428" s="2" t="s">
        <v>765</v>
      </c>
      <c r="BB428" s="2">
        <v>0</v>
      </c>
      <c r="BC428" s="2">
        <v>0</v>
      </c>
      <c r="BD428" s="6">
        <v>37896</v>
      </c>
      <c r="BE428" s="18">
        <f t="shared" si="21"/>
        <v>16.461784166096276</v>
      </c>
      <c r="BF428" s="2" t="s">
        <v>767</v>
      </c>
      <c r="BG428" s="6">
        <v>43916</v>
      </c>
      <c r="BH428" s="2">
        <v>31.339123405455972</v>
      </c>
      <c r="BI428" t="str">
        <f>VLOOKUP($A428,'[1]SW_Pipes 1222_soil.shp'!$AE$2:$AR$1223,10,FALSE)</f>
        <v>113694</v>
      </c>
      <c r="BJ428" t="str">
        <f>VLOOKUP($A428,'[1]SW_Pipes 1222_soil.shp'!$AE$2:$AR$1223,11,FALSE)</f>
        <v>WkE</v>
      </c>
      <c r="BK428" t="str">
        <f>VLOOKUP($A428,'[1]SW_Pipes 1222_soil.shp'!$AE$2:$AR$1223,12,FALSE)</f>
        <v>Wilkes loam, 15 to 25 percent slopes</v>
      </c>
      <c r="BL428" t="str">
        <f>VLOOKUP($A428,'[1]SW_Pipes 1222_soil.shp'!$AE$2:$AR$1223,13,FALSE)</f>
        <v>D</v>
      </c>
      <c r="BM428">
        <f>VLOOKUP($A428,'[1]SW_Pipes 1222_soil.shp'!$AE$2:$AR$1223,14,FALSE)</f>
        <v>4</v>
      </c>
      <c r="BN428">
        <f>VLOOKUP(A428,[2]SW_Pipes1222_prec!$AE$2:$AO$1223, 11, FALSE)</f>
        <v>3.78</v>
      </c>
    </row>
    <row r="429" spans="1:66" x14ac:dyDescent="0.25">
      <c r="A429" s="2">
        <v>91596</v>
      </c>
      <c r="B429" s="2">
        <v>12647</v>
      </c>
      <c r="C429" s="2" t="s">
        <v>251</v>
      </c>
      <c r="D429" s="2" t="s">
        <v>21</v>
      </c>
      <c r="E429" s="2" t="s">
        <v>29</v>
      </c>
      <c r="F429" s="6">
        <f>VLOOKUP(A429&amp;B429,'input_raw cmsws'!$C$2:$D$1602,2,FALSE)</f>
        <v>43865.708333333336</v>
      </c>
      <c r="G429" s="2">
        <v>4</v>
      </c>
      <c r="H429" s="2" t="s">
        <v>32</v>
      </c>
      <c r="I429" s="2">
        <f>VLOOKUP(H429,'scoring schema'!$D$4:$E$9,2,FALSE)</f>
        <v>10</v>
      </c>
      <c r="J429" s="2" t="s">
        <v>29</v>
      </c>
      <c r="K429" s="2" t="s">
        <v>29</v>
      </c>
      <c r="L429" s="2" t="s">
        <v>115</v>
      </c>
      <c r="M429" s="2">
        <f>VLOOKUP(L429,'scoring schema 2'!$E$18:$F$29,2,FALSE)</f>
        <v>8</v>
      </c>
      <c r="N429" s="2" t="s">
        <v>33</v>
      </c>
      <c r="O429" s="2">
        <f>VLOOKUP(N429,'scoring schema 2'!$E$8:$F$13,2, FALSE)</f>
        <v>0</v>
      </c>
      <c r="P429" s="2">
        <v>10</v>
      </c>
      <c r="Q429" s="2">
        <v>3.5</v>
      </c>
      <c r="R429" s="2">
        <v>5.9</v>
      </c>
      <c r="S429" s="2">
        <v>20.650000000000002</v>
      </c>
      <c r="T429" s="2">
        <v>1</v>
      </c>
      <c r="U429" s="2">
        <v>10</v>
      </c>
      <c r="V429" s="2">
        <v>10</v>
      </c>
      <c r="W429" s="2">
        <v>5.9</v>
      </c>
      <c r="X429" s="2">
        <v>59</v>
      </c>
      <c r="Y429" s="2">
        <v>7.4</v>
      </c>
      <c r="Z429" s="2">
        <v>5.9</v>
      </c>
      <c r="AA429" s="2">
        <v>43.660000000000004</v>
      </c>
      <c r="AB429" s="2">
        <v>7615741</v>
      </c>
      <c r="AC429" s="2" t="s">
        <v>4041</v>
      </c>
      <c r="AD429" s="6">
        <v>40150</v>
      </c>
      <c r="AE429" s="2" t="s">
        <v>760</v>
      </c>
      <c r="AF429" s="2" t="s">
        <v>761</v>
      </c>
      <c r="AG429" s="2" t="s">
        <v>762</v>
      </c>
      <c r="AH429" s="2" t="s">
        <v>768</v>
      </c>
      <c r="AI429" s="2">
        <v>1.25</v>
      </c>
      <c r="AJ429" s="2">
        <v>0</v>
      </c>
      <c r="AK429" s="2">
        <v>0</v>
      </c>
      <c r="AL429" s="2">
        <v>0</v>
      </c>
      <c r="AM429" s="2">
        <v>15</v>
      </c>
      <c r="AN429" s="2">
        <v>0</v>
      </c>
      <c r="AO429" s="2" t="s">
        <v>762</v>
      </c>
      <c r="AP429" s="2" t="s">
        <v>763</v>
      </c>
      <c r="AQ429" s="2" t="s">
        <v>769</v>
      </c>
      <c r="AR429" s="2" t="s">
        <v>3777</v>
      </c>
      <c r="AS429" s="2">
        <v>0</v>
      </c>
      <c r="AT429" s="2">
        <v>706</v>
      </c>
      <c r="AU429" s="2">
        <v>706</v>
      </c>
      <c r="AV429" s="2" t="s">
        <v>986</v>
      </c>
      <c r="AW429" s="2" t="s">
        <v>4042</v>
      </c>
      <c r="AX429" s="2">
        <v>3.8</v>
      </c>
      <c r="AY429" s="2">
        <v>701.2</v>
      </c>
      <c r="AZ429" s="2">
        <v>705</v>
      </c>
      <c r="BA429" s="2" t="s">
        <v>765</v>
      </c>
      <c r="BB429" s="2">
        <v>0</v>
      </c>
      <c r="BC429" s="2">
        <v>0</v>
      </c>
      <c r="BD429" s="6">
        <v>28856</v>
      </c>
      <c r="BE429" s="18">
        <f t="shared" si="21"/>
        <v>41.094341775039936</v>
      </c>
      <c r="BF429" s="2" t="s">
        <v>767</v>
      </c>
      <c r="BG429" s="6">
        <v>43495</v>
      </c>
      <c r="BH429" s="2">
        <v>23.71008409364142</v>
      </c>
      <c r="BI429" t="str">
        <f>VLOOKUP($A429,'[1]SW_Pipes 1222_soil.shp'!$AE$2:$AR$1223,10,FALSE)</f>
        <v>113660</v>
      </c>
      <c r="BJ429" t="str">
        <f>VLOOKUP($A429,'[1]SW_Pipes 1222_soil.shp'!$AE$2:$AR$1223,11,FALSE)</f>
        <v>CuB</v>
      </c>
      <c r="BK429" t="str">
        <f>VLOOKUP($A429,'[1]SW_Pipes 1222_soil.shp'!$AE$2:$AR$1223,12,FALSE)</f>
        <v>Cecil-Urban land complex, 2 to 8 percent slopes</v>
      </c>
      <c r="BL429" t="str">
        <f>VLOOKUP($A429,'[1]SW_Pipes 1222_soil.shp'!$AE$2:$AR$1223,13,FALSE)</f>
        <v>B</v>
      </c>
      <c r="BM429">
        <f>VLOOKUP($A429,'[1]SW_Pipes 1222_soil.shp'!$AE$2:$AR$1223,14,FALSE)</f>
        <v>1</v>
      </c>
      <c r="BN429">
        <f>VLOOKUP(A429,[2]SW_Pipes1222_prec!$AE$2:$AO$1223, 11, FALSE)</f>
        <v>3.8149999999999999</v>
      </c>
    </row>
    <row r="430" spans="1:66" x14ac:dyDescent="0.25">
      <c r="A430" s="3">
        <v>91607</v>
      </c>
      <c r="B430" s="3">
        <v>12647</v>
      </c>
      <c r="C430" s="3" t="s">
        <v>251</v>
      </c>
      <c r="D430" s="3" t="s">
        <v>21</v>
      </c>
      <c r="E430" s="3" t="s">
        <v>29</v>
      </c>
      <c r="F430" s="6">
        <f>VLOOKUP(A430&amp;B430,'input_raw cmsws'!$C$2:$D$1602,2,FALSE)</f>
        <v>43865.708333333336</v>
      </c>
      <c r="G430" s="3">
        <v>4</v>
      </c>
      <c r="H430" s="3" t="s">
        <v>23</v>
      </c>
      <c r="I430" s="2">
        <f>VLOOKUP(H430,'scoring schema'!$D$4:$E$9,2,FALSE)</f>
        <v>0</v>
      </c>
      <c r="J430" s="3" t="s">
        <v>22</v>
      </c>
      <c r="K430" s="3" t="s">
        <v>22</v>
      </c>
      <c r="L430" s="3" t="s">
        <v>115</v>
      </c>
      <c r="M430" s="2">
        <f>VLOOKUP(L430,'scoring schema 2'!$E$18:$F$29,2,FALSE)</f>
        <v>8</v>
      </c>
      <c r="N430" s="3" t="s">
        <v>202</v>
      </c>
      <c r="O430" s="2">
        <f>VLOOKUP(N430,'scoring schema 2'!$E$8:$F$13,2, FALSE)</f>
        <v>3</v>
      </c>
      <c r="P430" s="3">
        <v>10</v>
      </c>
      <c r="Q430" s="3">
        <v>1.9500000000000002</v>
      </c>
      <c r="R430" s="3">
        <v>5.9</v>
      </c>
      <c r="S430" s="3">
        <v>11.505000000000003</v>
      </c>
      <c r="T430" s="3">
        <v>1</v>
      </c>
      <c r="U430" s="3">
        <v>10</v>
      </c>
      <c r="V430" s="3">
        <v>6.8000000000000007</v>
      </c>
      <c r="W430" s="3">
        <v>5.9</v>
      </c>
      <c r="X430" s="3">
        <v>40.120000000000005</v>
      </c>
      <c r="Y430" s="3">
        <v>4.8600000000000003</v>
      </c>
      <c r="Z430" s="3">
        <v>5.9</v>
      </c>
      <c r="AA430" s="3">
        <v>28.674000000000003</v>
      </c>
      <c r="AB430" s="3">
        <v>7649261</v>
      </c>
      <c r="AC430" s="3" t="s">
        <v>3775</v>
      </c>
      <c r="AD430" s="6">
        <v>40151</v>
      </c>
      <c r="AE430" s="3" t="s">
        <v>760</v>
      </c>
      <c r="AF430" s="3" t="s">
        <v>882</v>
      </c>
      <c r="AG430" s="3" t="s">
        <v>762</v>
      </c>
      <c r="AH430" s="3" t="s">
        <v>885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 t="s">
        <v>762</v>
      </c>
      <c r="AP430" s="3" t="s">
        <v>882</v>
      </c>
      <c r="AQ430" s="3" t="s">
        <v>800</v>
      </c>
      <c r="AR430" s="3" t="s">
        <v>3776</v>
      </c>
      <c r="AS430" s="3">
        <v>0</v>
      </c>
      <c r="AT430" s="3">
        <v>706</v>
      </c>
      <c r="AU430" s="3">
        <v>706</v>
      </c>
      <c r="AV430" s="3" t="s">
        <v>986</v>
      </c>
      <c r="AW430" s="3" t="s">
        <v>3777</v>
      </c>
      <c r="AX430" s="3">
        <v>0</v>
      </c>
      <c r="AY430" s="3">
        <v>706</v>
      </c>
      <c r="AZ430" s="3">
        <v>706</v>
      </c>
      <c r="BA430" s="3" t="s">
        <v>986</v>
      </c>
      <c r="BB430" s="3">
        <v>0</v>
      </c>
      <c r="BC430" s="3">
        <v>0</v>
      </c>
      <c r="BD430" s="7">
        <v>27064</v>
      </c>
      <c r="BE430" s="18">
        <f t="shared" si="21"/>
        <v>46.000570385580659</v>
      </c>
      <c r="BF430" s="3" t="s">
        <v>767</v>
      </c>
      <c r="BG430" s="7">
        <v>43495</v>
      </c>
      <c r="BH430" s="3">
        <v>36.836366287682843</v>
      </c>
      <c r="BI430" t="str">
        <f>VLOOKUP($A430,'[1]SW_Pipes 1222_soil.shp'!$AE$2:$AR$1223,10,FALSE)</f>
        <v>113660</v>
      </c>
      <c r="BJ430" t="str">
        <f>VLOOKUP($A430,'[1]SW_Pipes 1222_soil.shp'!$AE$2:$AR$1223,11,FALSE)</f>
        <v>CuB</v>
      </c>
      <c r="BK430" t="str">
        <f>VLOOKUP($A430,'[1]SW_Pipes 1222_soil.shp'!$AE$2:$AR$1223,12,FALSE)</f>
        <v>Cecil-Urban land complex, 2 to 8 percent slopes</v>
      </c>
      <c r="BL430" t="str">
        <f>VLOOKUP($A430,'[1]SW_Pipes 1222_soil.shp'!$AE$2:$AR$1223,13,FALSE)</f>
        <v>B</v>
      </c>
      <c r="BM430">
        <f>VLOOKUP($A430,'[1]SW_Pipes 1222_soil.shp'!$AE$2:$AR$1223,14,FALSE)</f>
        <v>1</v>
      </c>
      <c r="BN430">
        <f>VLOOKUP(A430,[2]SW_Pipes1222_prec!$AE$2:$AO$1223, 11, FALSE)</f>
        <v>3.8149999999999999</v>
      </c>
    </row>
    <row r="431" spans="1:66" x14ac:dyDescent="0.25">
      <c r="A431" s="2">
        <v>92627</v>
      </c>
      <c r="B431" s="2">
        <v>23018</v>
      </c>
      <c r="C431" s="2" t="s">
        <v>344</v>
      </c>
      <c r="D431" s="2" t="s">
        <v>26</v>
      </c>
      <c r="E431" s="2" t="s">
        <v>29</v>
      </c>
      <c r="F431" s="6">
        <f>VLOOKUP(A431&amp;B431,'input_raw cmsws'!$C$2:$D$1602,2,FALSE)</f>
        <v>44357.666666666664</v>
      </c>
      <c r="G431" s="2">
        <v>4</v>
      </c>
      <c r="H431" s="2" t="s">
        <v>23</v>
      </c>
      <c r="I431" s="2">
        <f>VLOOKUP(H431,'scoring schema'!$D$4:$E$9,2,FALSE)</f>
        <v>0</v>
      </c>
      <c r="J431" s="2" t="s">
        <v>29</v>
      </c>
      <c r="K431" s="2" t="s">
        <v>29</v>
      </c>
      <c r="L431" s="2" t="s">
        <v>24</v>
      </c>
      <c r="M431" s="2">
        <f>VLOOKUP(L431,'scoring schema 2'!$E$18:$F$29,2,FALSE)</f>
        <v>0</v>
      </c>
      <c r="N431" s="2" t="s">
        <v>35</v>
      </c>
      <c r="O431" s="2">
        <f>VLOOKUP(N431,'scoring schema 2'!$E$8:$F$13,2, FALSE)</f>
        <v>2</v>
      </c>
      <c r="P431" s="2">
        <v>0</v>
      </c>
      <c r="Q431" s="2">
        <v>4.8</v>
      </c>
      <c r="R431" s="2">
        <v>2</v>
      </c>
      <c r="S431" s="2">
        <v>9.6</v>
      </c>
      <c r="T431" s="2">
        <v>1</v>
      </c>
      <c r="U431" s="2">
        <v>0</v>
      </c>
      <c r="V431" s="2">
        <v>5.4</v>
      </c>
      <c r="W431" s="2">
        <v>3.8000000000000003</v>
      </c>
      <c r="X431" s="2">
        <v>20.520000000000003</v>
      </c>
      <c r="Y431" s="2">
        <v>5.16</v>
      </c>
      <c r="Z431" s="2">
        <v>3.08</v>
      </c>
      <c r="AA431" s="2">
        <v>15.892800000000001</v>
      </c>
      <c r="AB431" s="2">
        <v>7615289</v>
      </c>
      <c r="AC431" s="2" t="s">
        <v>2998</v>
      </c>
      <c r="AD431" s="6">
        <v>40152</v>
      </c>
      <c r="AE431" s="2" t="s">
        <v>760</v>
      </c>
      <c r="AF431" s="2" t="s">
        <v>761</v>
      </c>
      <c r="AG431" s="2" t="s">
        <v>762</v>
      </c>
      <c r="AH431" s="2" t="s">
        <v>768</v>
      </c>
      <c r="AI431" s="2">
        <v>1.5</v>
      </c>
      <c r="AJ431" s="2">
        <v>0</v>
      </c>
      <c r="AK431" s="2">
        <v>0</v>
      </c>
      <c r="AL431" s="2">
        <v>0</v>
      </c>
      <c r="AM431" s="2">
        <v>18</v>
      </c>
      <c r="AN431" s="2">
        <v>0</v>
      </c>
      <c r="AO431" s="2" t="s">
        <v>762</v>
      </c>
      <c r="AP431" s="2" t="s">
        <v>763</v>
      </c>
      <c r="AQ431" s="2" t="s">
        <v>769</v>
      </c>
      <c r="AR431" s="2" t="s">
        <v>2999</v>
      </c>
      <c r="AS431" s="2">
        <v>6.1</v>
      </c>
      <c r="AT431" s="2">
        <v>583.9</v>
      </c>
      <c r="AU431" s="2">
        <v>590</v>
      </c>
      <c r="AV431" s="2" t="s">
        <v>765</v>
      </c>
      <c r="AW431" s="2" t="s">
        <v>3000</v>
      </c>
      <c r="AX431" s="2">
        <v>4.5999999999999996</v>
      </c>
      <c r="AY431" s="2">
        <v>575.4</v>
      </c>
      <c r="AZ431" s="2">
        <v>580</v>
      </c>
      <c r="BA431" s="2" t="s">
        <v>765</v>
      </c>
      <c r="BB431" s="2">
        <v>3.624177E-2</v>
      </c>
      <c r="BC431" s="2">
        <v>1</v>
      </c>
      <c r="BD431" s="6">
        <v>30132</v>
      </c>
      <c r="BE431" s="18">
        <f t="shared" si="21"/>
        <v>38.947752680812222</v>
      </c>
      <c r="BF431" s="2" t="s">
        <v>767</v>
      </c>
      <c r="BG431" s="6">
        <v>44357</v>
      </c>
      <c r="BH431" s="2">
        <v>234.53598116150141</v>
      </c>
      <c r="BI431" t="str">
        <f>VLOOKUP($A431,'[1]SW_Pipes 1222_soil.shp'!$AE$2:$AR$1223,10,FALSE)</f>
        <v>113679</v>
      </c>
      <c r="BJ431" t="str">
        <f>VLOOKUP($A431,'[1]SW_Pipes 1222_soil.shp'!$AE$2:$AR$1223,11,FALSE)</f>
        <v>MeB</v>
      </c>
      <c r="BK431" t="str">
        <f>VLOOKUP($A431,'[1]SW_Pipes 1222_soil.shp'!$AE$2:$AR$1223,12,FALSE)</f>
        <v>Mecklenburg fine sandy loam, 2 to 8 percent slopes</v>
      </c>
      <c r="BL431" t="str">
        <f>VLOOKUP($A431,'[1]SW_Pipes 1222_soil.shp'!$AE$2:$AR$1223,13,FALSE)</f>
        <v>C</v>
      </c>
      <c r="BM431">
        <f>VLOOKUP($A431,'[1]SW_Pipes 1222_soil.shp'!$AE$2:$AR$1223,14,FALSE)</f>
        <v>2</v>
      </c>
      <c r="BN431">
        <f>VLOOKUP(A431,[2]SW_Pipes1222_prec!$AE$2:$AO$1223, 11, FALSE)</f>
        <v>3.746</v>
      </c>
    </row>
    <row r="432" spans="1:66" x14ac:dyDescent="0.25">
      <c r="A432" s="3">
        <v>92665</v>
      </c>
      <c r="B432" s="3">
        <v>21166</v>
      </c>
      <c r="C432" s="3" t="s">
        <v>410</v>
      </c>
      <c r="D432" s="3" t="s">
        <v>21</v>
      </c>
      <c r="E432" s="3" t="s">
        <v>29</v>
      </c>
      <c r="F432" s="6">
        <f>VLOOKUP(A432&amp;B432,'input_raw cmsws'!$C$2:$D$1602,2,FALSE)</f>
        <v>44200.666666666664</v>
      </c>
      <c r="G432" s="3">
        <v>13</v>
      </c>
      <c r="H432" s="3" t="s">
        <v>31</v>
      </c>
      <c r="I432" s="2">
        <f>VLOOKUP(H432,'scoring schema'!$D$4:$E$9,2,FALSE)</f>
        <v>7</v>
      </c>
      <c r="J432" s="3" t="s">
        <v>22</v>
      </c>
      <c r="K432" s="3" t="s">
        <v>22</v>
      </c>
      <c r="L432" s="3" t="s">
        <v>30</v>
      </c>
      <c r="M432" s="2">
        <f>VLOOKUP(L432,'scoring schema 2'!$E$18:$F$29,2,FALSE)</f>
        <v>6</v>
      </c>
      <c r="N432" s="3" t="s">
        <v>35</v>
      </c>
      <c r="O432" s="2">
        <f>VLOOKUP(N432,'scoring schema 2'!$E$8:$F$13,2, FALSE)</f>
        <v>2</v>
      </c>
      <c r="P432" s="3">
        <v>5</v>
      </c>
      <c r="Q432" s="3">
        <v>3.75</v>
      </c>
      <c r="R432" s="3">
        <v>5.75</v>
      </c>
      <c r="S432" s="3">
        <v>21.5625</v>
      </c>
      <c r="T432" s="3">
        <v>1</v>
      </c>
      <c r="U432" s="3">
        <v>0</v>
      </c>
      <c r="V432" s="3">
        <v>1.4000000000000001</v>
      </c>
      <c r="W432" s="3">
        <v>2.2999999999999998</v>
      </c>
      <c r="X432" s="3">
        <v>3.22</v>
      </c>
      <c r="Y432" s="3">
        <v>2.34</v>
      </c>
      <c r="Z432" s="3">
        <v>3.68</v>
      </c>
      <c r="AA432" s="3">
        <v>8.6112000000000002</v>
      </c>
      <c r="AB432" s="3">
        <v>7689501</v>
      </c>
      <c r="AC432" s="3" t="s">
        <v>2131</v>
      </c>
      <c r="AD432" s="6">
        <v>40153</v>
      </c>
      <c r="AE432" s="3" t="s">
        <v>760</v>
      </c>
      <c r="AF432" s="3" t="s">
        <v>761</v>
      </c>
      <c r="AG432" s="3" t="s">
        <v>762</v>
      </c>
      <c r="AH432" s="3" t="s">
        <v>768</v>
      </c>
      <c r="AI432" s="3">
        <v>3.5</v>
      </c>
      <c r="AJ432" s="3">
        <v>0</v>
      </c>
      <c r="AK432" s="3">
        <v>0</v>
      </c>
      <c r="AL432" s="3">
        <v>0</v>
      </c>
      <c r="AM432" s="3">
        <v>42</v>
      </c>
      <c r="AN432" s="3">
        <v>0</v>
      </c>
      <c r="AO432" s="3" t="s">
        <v>762</v>
      </c>
      <c r="AP432" s="3" t="s">
        <v>763</v>
      </c>
      <c r="AQ432" s="3" t="s">
        <v>769</v>
      </c>
      <c r="AR432" s="3" t="s">
        <v>2132</v>
      </c>
      <c r="AS432" s="3">
        <v>13</v>
      </c>
      <c r="AT432" s="3">
        <v>550</v>
      </c>
      <c r="AU432" s="3">
        <v>563</v>
      </c>
      <c r="AV432" s="3" t="s">
        <v>765</v>
      </c>
      <c r="AW432" s="3" t="s">
        <v>2133</v>
      </c>
      <c r="AX432" s="3">
        <v>3.8</v>
      </c>
      <c r="AY432" s="3">
        <v>549.20000000000005</v>
      </c>
      <c r="AZ432" s="3">
        <v>553</v>
      </c>
      <c r="BA432" s="3" t="s">
        <v>765</v>
      </c>
      <c r="BB432" s="3">
        <v>4.3880799999999999E-3</v>
      </c>
      <c r="BC432" s="3">
        <v>1</v>
      </c>
      <c r="BD432" s="7">
        <v>31413</v>
      </c>
      <c r="BE432" s="18">
        <f t="shared" si="21"/>
        <v>35.010723248916264</v>
      </c>
      <c r="BF432" s="3" t="s">
        <v>767</v>
      </c>
      <c r="BG432" s="7">
        <v>44357</v>
      </c>
      <c r="BH432" s="3">
        <v>182.31204883870021</v>
      </c>
      <c r="BI432" t="str">
        <f>VLOOKUP($A432,'[1]SW_Pipes 1222_soil.shp'!$AE$2:$AR$1223,10,FALSE)</f>
        <v>113693</v>
      </c>
      <c r="BJ432" t="str">
        <f>VLOOKUP($A432,'[1]SW_Pipes 1222_soil.shp'!$AE$2:$AR$1223,11,FALSE)</f>
        <v>WkD</v>
      </c>
      <c r="BK432" t="str">
        <f>VLOOKUP($A432,'[1]SW_Pipes 1222_soil.shp'!$AE$2:$AR$1223,12,FALSE)</f>
        <v>Wilkes loam, 8 to 15 percent slopes</v>
      </c>
      <c r="BL432" t="str">
        <f>VLOOKUP($A432,'[1]SW_Pipes 1222_soil.shp'!$AE$2:$AR$1223,13,FALSE)</f>
        <v>D</v>
      </c>
      <c r="BM432">
        <f>VLOOKUP($A432,'[1]SW_Pipes 1222_soil.shp'!$AE$2:$AR$1223,14,FALSE)</f>
        <v>4</v>
      </c>
      <c r="BN432">
        <f>VLOOKUP(A432,[2]SW_Pipes1222_prec!$AE$2:$AO$1223, 11, FALSE)</f>
        <v>3.7370000000000001</v>
      </c>
    </row>
    <row r="433" spans="1:66" x14ac:dyDescent="0.25">
      <c r="A433" s="3">
        <v>92765</v>
      </c>
      <c r="B433" s="3">
        <v>8544</v>
      </c>
      <c r="C433" s="3" t="s">
        <v>298</v>
      </c>
      <c r="D433" s="3" t="s">
        <v>21</v>
      </c>
      <c r="E433" s="3" t="s">
        <v>29</v>
      </c>
      <c r="F433" s="6">
        <f>VLOOKUP(A433&amp;B433,'input_raw cmsws'!$C$2:$D$1602,2,FALSE)</f>
        <v>43684.708333333336</v>
      </c>
      <c r="G433" s="3">
        <v>5</v>
      </c>
      <c r="H433" s="3" t="s">
        <v>23</v>
      </c>
      <c r="I433" s="2">
        <f>VLOOKUP(H433,'scoring schema'!$D$4:$E$9,2,FALSE)</f>
        <v>0</v>
      </c>
      <c r="J433" s="3"/>
      <c r="K433" s="3" t="s">
        <v>22</v>
      </c>
      <c r="L433" s="3" t="s">
        <v>24</v>
      </c>
      <c r="M433" s="2">
        <f>VLOOKUP(L433,'scoring schema 2'!$E$18:$F$29,2,FALSE)</f>
        <v>0</v>
      </c>
      <c r="N433" s="3" t="s">
        <v>33</v>
      </c>
      <c r="O433" s="2">
        <f>VLOOKUP(N433,'scoring schema 2'!$E$8:$F$13,2, FALSE)</f>
        <v>0</v>
      </c>
      <c r="P433" s="3">
        <v>0</v>
      </c>
      <c r="Q433" s="3">
        <v>0</v>
      </c>
      <c r="R433" s="3">
        <v>0.8</v>
      </c>
      <c r="S433" s="3">
        <v>0</v>
      </c>
      <c r="T433" s="3">
        <v>1</v>
      </c>
      <c r="U433" s="3">
        <v>0</v>
      </c>
      <c r="V433" s="3">
        <v>7.8000000000000007</v>
      </c>
      <c r="W433" s="3">
        <v>1.7000000000000002</v>
      </c>
      <c r="X433" s="3">
        <v>13.260000000000003</v>
      </c>
      <c r="Y433" s="3">
        <v>4.6800000000000006</v>
      </c>
      <c r="Z433" s="3">
        <v>1.34</v>
      </c>
      <c r="AA433" s="3">
        <v>6.2712000000000012</v>
      </c>
      <c r="AB433" s="3">
        <v>7574929</v>
      </c>
      <c r="AC433" s="3" t="s">
        <v>1666</v>
      </c>
      <c r="AD433" s="6">
        <v>40154</v>
      </c>
      <c r="AE433" s="3" t="s">
        <v>760</v>
      </c>
      <c r="AF433" s="3" t="s">
        <v>761</v>
      </c>
      <c r="AG433" s="3" t="s">
        <v>762</v>
      </c>
      <c r="AH433" s="3" t="s">
        <v>768</v>
      </c>
      <c r="AI433" s="3">
        <v>1.25</v>
      </c>
      <c r="AJ433" s="3">
        <v>0</v>
      </c>
      <c r="AK433" s="3">
        <v>0</v>
      </c>
      <c r="AL433" s="3">
        <v>0</v>
      </c>
      <c r="AM433" s="3">
        <v>15</v>
      </c>
      <c r="AN433" s="3">
        <v>0</v>
      </c>
      <c r="AO433" s="3" t="s">
        <v>762</v>
      </c>
      <c r="AP433" s="3" t="s">
        <v>763</v>
      </c>
      <c r="AQ433" s="3" t="s">
        <v>769</v>
      </c>
      <c r="AR433" s="3" t="s">
        <v>1667</v>
      </c>
      <c r="AS433" s="3">
        <v>5</v>
      </c>
      <c r="AT433" s="3">
        <v>658</v>
      </c>
      <c r="AU433" s="3">
        <v>663</v>
      </c>
      <c r="AV433" s="3" t="s">
        <v>765</v>
      </c>
      <c r="AW433" s="3" t="s">
        <v>1668</v>
      </c>
      <c r="AX433" s="3">
        <v>1.5</v>
      </c>
      <c r="AY433" s="3">
        <v>650.5</v>
      </c>
      <c r="AZ433" s="3">
        <v>652</v>
      </c>
      <c r="BA433" s="3" t="s">
        <v>765</v>
      </c>
      <c r="BB433" s="3">
        <v>5.6844060000000002E-2</v>
      </c>
      <c r="BC433" s="3">
        <v>1</v>
      </c>
      <c r="BD433" s="7">
        <v>35431</v>
      </c>
      <c r="BE433" s="18">
        <f t="shared" si="21"/>
        <v>22.597421857175458</v>
      </c>
      <c r="BF433" s="3" t="s">
        <v>767</v>
      </c>
      <c r="BG433" s="7">
        <v>44243</v>
      </c>
      <c r="BH433" s="3">
        <v>131.93989800542249</v>
      </c>
      <c r="BI433" t="str">
        <f>VLOOKUP($A433,'[1]SW_Pipes 1222_soil.shp'!$AE$2:$AR$1223,10,FALSE)</f>
        <v>113693</v>
      </c>
      <c r="BJ433" t="str">
        <f>VLOOKUP($A433,'[1]SW_Pipes 1222_soil.shp'!$AE$2:$AR$1223,11,FALSE)</f>
        <v>WkD</v>
      </c>
      <c r="BK433" t="str">
        <f>VLOOKUP($A433,'[1]SW_Pipes 1222_soil.shp'!$AE$2:$AR$1223,12,FALSE)</f>
        <v>Wilkes loam, 8 to 15 percent slopes</v>
      </c>
      <c r="BL433" t="str">
        <f>VLOOKUP($A433,'[1]SW_Pipes 1222_soil.shp'!$AE$2:$AR$1223,13,FALSE)</f>
        <v>D</v>
      </c>
      <c r="BM433">
        <f>VLOOKUP($A433,'[1]SW_Pipes 1222_soil.shp'!$AE$2:$AR$1223,14,FALSE)</f>
        <v>4</v>
      </c>
      <c r="BN433">
        <f>VLOOKUP(A433,[2]SW_Pipes1222_prec!$AE$2:$AO$1223, 11, FALSE)</f>
        <v>3.7330000000000001</v>
      </c>
    </row>
    <row r="434" spans="1:66" x14ac:dyDescent="0.25">
      <c r="A434" s="3">
        <v>93009</v>
      </c>
      <c r="B434" s="3">
        <v>17243</v>
      </c>
      <c r="C434" s="3" t="s">
        <v>157</v>
      </c>
      <c r="D434" s="3" t="s">
        <v>26</v>
      </c>
      <c r="E434" s="3" t="s">
        <v>29</v>
      </c>
      <c r="F434" s="6">
        <f>VLOOKUP(A434&amp;B434,'input_raw cmsws'!$C$2:$D$1602,2,FALSE)</f>
        <v>43950.666666666664</v>
      </c>
      <c r="G434" s="3">
        <v>3</v>
      </c>
      <c r="H434" s="3" t="s">
        <v>23</v>
      </c>
      <c r="I434" s="2">
        <f>VLOOKUP(H434,'scoring schema'!$D$4:$E$9,2,FALSE)</f>
        <v>0</v>
      </c>
      <c r="J434" s="3" t="s">
        <v>22</v>
      </c>
      <c r="K434" s="3" t="s">
        <v>22</v>
      </c>
      <c r="L434" s="3"/>
      <c r="M434" s="2">
        <f>VLOOKUP(L434,'scoring schema 2'!$E$18:$F$29,2,FALSE)</f>
        <v>0</v>
      </c>
      <c r="N434" s="3"/>
      <c r="O434" s="2">
        <f>VLOOKUP(N434,'scoring schema 2'!$E$8:$F$13,2, FALSE)</f>
        <v>2</v>
      </c>
      <c r="P434" s="3">
        <v>10</v>
      </c>
      <c r="Q434" s="3">
        <v>1.3</v>
      </c>
      <c r="R434" s="3">
        <v>2.9</v>
      </c>
      <c r="S434" s="3">
        <v>3.77</v>
      </c>
      <c r="T434" s="3">
        <v>1</v>
      </c>
      <c r="U434" s="3">
        <v>10</v>
      </c>
      <c r="V434" s="3">
        <v>3.8000000000000007</v>
      </c>
      <c r="W434" s="3">
        <v>6.5</v>
      </c>
      <c r="X434" s="3">
        <v>24.700000000000003</v>
      </c>
      <c r="Y434" s="3">
        <v>2.8000000000000003</v>
      </c>
      <c r="Z434" s="3">
        <v>5.0599999999999996</v>
      </c>
      <c r="AA434" s="3">
        <v>14.168000000000001</v>
      </c>
      <c r="AB434" s="3">
        <v>7547871</v>
      </c>
      <c r="AC434" s="3" t="s">
        <v>2806</v>
      </c>
      <c r="AD434" s="6">
        <v>40155</v>
      </c>
      <c r="AE434" s="3" t="s">
        <v>760</v>
      </c>
      <c r="AF434" s="3" t="s">
        <v>761</v>
      </c>
      <c r="AG434" s="3" t="s">
        <v>762</v>
      </c>
      <c r="AH434" s="3" t="s">
        <v>768</v>
      </c>
      <c r="AI434" s="3">
        <v>4</v>
      </c>
      <c r="AJ434" s="3">
        <v>0</v>
      </c>
      <c r="AK434" s="3">
        <v>0</v>
      </c>
      <c r="AL434" s="3">
        <v>0</v>
      </c>
      <c r="AM434" s="3">
        <v>42</v>
      </c>
      <c r="AN434" s="3">
        <v>0</v>
      </c>
      <c r="AO434" s="3" t="s">
        <v>762</v>
      </c>
      <c r="AP434" s="3" t="s">
        <v>902</v>
      </c>
      <c r="AQ434" s="3" t="s">
        <v>905</v>
      </c>
      <c r="AR434" s="3" t="s">
        <v>2807</v>
      </c>
      <c r="AS434" s="3">
        <v>6.9</v>
      </c>
      <c r="AT434" s="3">
        <v>559.1</v>
      </c>
      <c r="AU434" s="3">
        <v>566</v>
      </c>
      <c r="AV434" s="3" t="s">
        <v>765</v>
      </c>
      <c r="AW434" s="3" t="s">
        <v>2808</v>
      </c>
      <c r="AX434" s="3">
        <v>4.0999999999999996</v>
      </c>
      <c r="AY434" s="3">
        <v>560.9</v>
      </c>
      <c r="AZ434" s="3">
        <v>565</v>
      </c>
      <c r="BA434" s="3" t="s">
        <v>765</v>
      </c>
      <c r="BB434" s="3">
        <v>-8.9954480000000003E-2</v>
      </c>
      <c r="BC434" s="3">
        <v>0</v>
      </c>
      <c r="BD434" s="7">
        <v>35431</v>
      </c>
      <c r="BE434" s="18">
        <f t="shared" si="21"/>
        <v>23.325576089436453</v>
      </c>
      <c r="BF434" s="3" t="s">
        <v>767</v>
      </c>
      <c r="BG434" s="7">
        <v>44243</v>
      </c>
      <c r="BH434" s="3">
        <v>20.010121653844472</v>
      </c>
      <c r="BI434" t="str">
        <f>VLOOKUP($A434,'[1]SW_Pipes 1222_soil.shp'!$AE$2:$AR$1223,10,FALSE)</f>
        <v>113693</v>
      </c>
      <c r="BJ434" t="str">
        <f>VLOOKUP($A434,'[1]SW_Pipes 1222_soil.shp'!$AE$2:$AR$1223,11,FALSE)</f>
        <v>WkD</v>
      </c>
      <c r="BK434" t="str">
        <f>VLOOKUP($A434,'[1]SW_Pipes 1222_soil.shp'!$AE$2:$AR$1223,12,FALSE)</f>
        <v>Wilkes loam, 8 to 15 percent slopes</v>
      </c>
      <c r="BL434" t="str">
        <f>VLOOKUP($A434,'[1]SW_Pipes 1222_soil.shp'!$AE$2:$AR$1223,13,FALSE)</f>
        <v>D</v>
      </c>
      <c r="BM434">
        <f>VLOOKUP($A434,'[1]SW_Pipes 1222_soil.shp'!$AE$2:$AR$1223,14,FALSE)</f>
        <v>4</v>
      </c>
      <c r="BN434">
        <f>VLOOKUP(A434,[2]SW_Pipes1222_prec!$AE$2:$AO$1223, 11, FALSE)</f>
        <v>3.7160000000000002</v>
      </c>
    </row>
    <row r="435" spans="1:66" x14ac:dyDescent="0.25">
      <c r="A435" s="2">
        <v>93010</v>
      </c>
      <c r="B435" s="2">
        <v>17243</v>
      </c>
      <c r="C435" s="2" t="s">
        <v>157</v>
      </c>
      <c r="D435" s="2" t="s">
        <v>26</v>
      </c>
      <c r="E435" s="2" t="s">
        <v>29</v>
      </c>
      <c r="F435" s="6">
        <f>VLOOKUP(A435&amp;B435,'input_raw cmsws'!$C$2:$D$1602,2,FALSE)</f>
        <v>43950.666666666664</v>
      </c>
      <c r="G435" s="2">
        <v>2.5</v>
      </c>
      <c r="H435" s="2" t="s">
        <v>28</v>
      </c>
      <c r="I435" s="2">
        <f>VLOOKUP(H435,'scoring schema'!$D$4:$E$9,2,FALSE)</f>
        <v>5</v>
      </c>
      <c r="J435" s="2" t="s">
        <v>22</v>
      </c>
      <c r="K435" s="2" t="s">
        <v>22</v>
      </c>
      <c r="L435" s="2"/>
      <c r="M435" s="2">
        <f>VLOOKUP(L435,'scoring schema 2'!$E$18:$F$29,2,FALSE)</f>
        <v>0</v>
      </c>
      <c r="N435" s="2"/>
      <c r="O435" s="2">
        <f>VLOOKUP(N435,'scoring schema 2'!$E$8:$F$13,2, FALSE)</f>
        <v>2</v>
      </c>
      <c r="P435" s="2">
        <v>10</v>
      </c>
      <c r="Q435" s="2">
        <v>3.05</v>
      </c>
      <c r="R435" s="2">
        <v>2.9</v>
      </c>
      <c r="S435" s="2">
        <v>8.8449999999999989</v>
      </c>
      <c r="T435" s="2">
        <v>1</v>
      </c>
      <c r="U435" s="2">
        <v>0</v>
      </c>
      <c r="V435" s="2">
        <v>2.2000000000000002</v>
      </c>
      <c r="W435" s="2">
        <v>1.4</v>
      </c>
      <c r="X435" s="2">
        <v>3.08</v>
      </c>
      <c r="Y435" s="2">
        <v>2.54</v>
      </c>
      <c r="Z435" s="2">
        <v>2</v>
      </c>
      <c r="AA435" s="2">
        <v>5.08</v>
      </c>
      <c r="AB435" s="2">
        <v>7705248</v>
      </c>
      <c r="AC435" s="2" t="s">
        <v>1463</v>
      </c>
      <c r="AD435" s="6">
        <v>40156</v>
      </c>
      <c r="AE435" s="2" t="s">
        <v>760</v>
      </c>
      <c r="AF435" s="2" t="s">
        <v>761</v>
      </c>
      <c r="AG435" s="2" t="s">
        <v>762</v>
      </c>
      <c r="AH435" s="2" t="s">
        <v>885</v>
      </c>
      <c r="AI435" s="2">
        <v>4</v>
      </c>
      <c r="AJ435" s="2">
        <v>0</v>
      </c>
      <c r="AK435" s="2">
        <v>0</v>
      </c>
      <c r="AL435" s="2">
        <v>0</v>
      </c>
      <c r="AM435" s="2">
        <f>48</f>
        <v>48</v>
      </c>
      <c r="AN435" s="2">
        <v>0</v>
      </c>
      <c r="AO435" s="2" t="s">
        <v>762</v>
      </c>
      <c r="AP435" s="2" t="s">
        <v>902</v>
      </c>
      <c r="AQ435" s="2" t="s">
        <v>905</v>
      </c>
      <c r="AR435" s="2" t="s">
        <v>1464</v>
      </c>
      <c r="AS435" s="2">
        <v>11.3</v>
      </c>
      <c r="AT435" s="2">
        <v>549.70000000000005</v>
      </c>
      <c r="AU435" s="2">
        <v>561</v>
      </c>
      <c r="AV435" s="2" t="s">
        <v>765</v>
      </c>
      <c r="AW435" s="2" t="s">
        <v>1465</v>
      </c>
      <c r="AX435" s="2">
        <v>4.3</v>
      </c>
      <c r="AY435" s="2">
        <v>546.70000000000005</v>
      </c>
      <c r="AZ435" s="2">
        <v>551</v>
      </c>
      <c r="BA435" s="2" t="s">
        <v>765</v>
      </c>
      <c r="BB435" s="2">
        <v>4.0923620000000001E-2</v>
      </c>
      <c r="BC435" s="2">
        <v>0</v>
      </c>
      <c r="BD435" s="6">
        <v>35431</v>
      </c>
      <c r="BE435" s="18">
        <f t="shared" si="21"/>
        <v>23.325576089436453</v>
      </c>
      <c r="BF435" s="2" t="s">
        <v>767</v>
      </c>
      <c r="BG435" s="6">
        <v>44243</v>
      </c>
      <c r="BH435" s="2">
        <v>73.307293070601403</v>
      </c>
      <c r="BI435" t="str">
        <f>VLOOKUP($A435,'[1]SW_Pipes 1222_soil.shp'!$AE$2:$AR$1223,10,FALSE)</f>
        <v>113691</v>
      </c>
      <c r="BJ435" t="str">
        <f>VLOOKUP($A435,'[1]SW_Pipes 1222_soil.shp'!$AE$2:$AR$1223,11,FALSE)</f>
        <v>W</v>
      </c>
      <c r="BK435" t="str">
        <f>VLOOKUP($A435,'[1]SW_Pipes 1222_soil.shp'!$AE$2:$AR$1223,12,FALSE)</f>
        <v>Water</v>
      </c>
      <c r="BL435" t="str">
        <f>VLOOKUP($A435,'[1]SW_Pipes 1222_soil.shp'!$AE$2:$AR$1223,13,FALSE)</f>
        <v>N/A</v>
      </c>
      <c r="BM435">
        <f>VLOOKUP($A435,'[1]SW_Pipes 1222_soil.shp'!$AE$2:$AR$1223,14,FALSE)</f>
        <v>4</v>
      </c>
      <c r="BN435">
        <f>VLOOKUP(A435,[2]SW_Pipes1222_prec!$AE$2:$AO$1223, 11, FALSE)</f>
        <v>3.714</v>
      </c>
    </row>
    <row r="436" spans="1:66" x14ac:dyDescent="0.25">
      <c r="A436" s="2">
        <v>93611</v>
      </c>
      <c r="B436" s="2">
        <v>17411</v>
      </c>
      <c r="C436" s="2" t="s">
        <v>442</v>
      </c>
      <c r="D436" s="2" t="s">
        <v>21</v>
      </c>
      <c r="E436" s="2" t="s">
        <v>29</v>
      </c>
      <c r="F436" s="6">
        <f>VLOOKUP(A436&amp;B436,'input_raw cmsws'!$C$2:$D$1602,2,FALSE)</f>
        <v>43959.666666666664</v>
      </c>
      <c r="G436" s="2">
        <v>6</v>
      </c>
      <c r="H436" s="2" t="s">
        <v>23</v>
      </c>
      <c r="I436" s="2">
        <f>VLOOKUP(H436,'scoring schema'!$D$4:$E$9,2,FALSE)</f>
        <v>0</v>
      </c>
      <c r="J436" s="2" t="s">
        <v>22</v>
      </c>
      <c r="K436" s="2" t="s">
        <v>22</v>
      </c>
      <c r="L436" s="2"/>
      <c r="M436" s="2">
        <f>VLOOKUP(L436,'scoring schema 2'!$E$18:$F$29,2,FALSE)</f>
        <v>0</v>
      </c>
      <c r="N436" s="2"/>
      <c r="O436" s="2">
        <f>VLOOKUP(N436,'scoring schema 2'!$E$8:$F$13,2, FALSE)</f>
        <v>2</v>
      </c>
      <c r="P436" s="2">
        <v>0</v>
      </c>
      <c r="Q436" s="2">
        <v>1.3</v>
      </c>
      <c r="R436" s="2">
        <v>1.4</v>
      </c>
      <c r="S436" s="2">
        <v>1.8199999999999998</v>
      </c>
      <c r="T436" s="2">
        <v>1</v>
      </c>
      <c r="U436" s="2">
        <v>0</v>
      </c>
      <c r="V436" s="2">
        <v>7.6000000000000005</v>
      </c>
      <c r="W436" s="2">
        <v>2.3000000000000003</v>
      </c>
      <c r="X436" s="2">
        <v>17.480000000000004</v>
      </c>
      <c r="Y436" s="2">
        <v>5.08</v>
      </c>
      <c r="Z436" s="2">
        <v>1.94</v>
      </c>
      <c r="AA436" s="2">
        <v>9.8552</v>
      </c>
      <c r="AB436" s="2">
        <v>7641197</v>
      </c>
      <c r="AC436" s="2" t="s">
        <v>2275</v>
      </c>
      <c r="AD436" s="6">
        <v>40157</v>
      </c>
      <c r="AE436" s="2" t="s">
        <v>760</v>
      </c>
      <c r="AF436" s="2" t="s">
        <v>761</v>
      </c>
      <c r="AG436" s="2" t="s">
        <v>762</v>
      </c>
      <c r="AH436" s="2" t="s">
        <v>768</v>
      </c>
      <c r="AI436" s="2">
        <v>3</v>
      </c>
      <c r="AJ436" s="2">
        <v>0</v>
      </c>
      <c r="AK436" s="2">
        <v>0</v>
      </c>
      <c r="AL436" s="2">
        <v>0</v>
      </c>
      <c r="AM436" s="2">
        <v>36</v>
      </c>
      <c r="AN436" s="2">
        <v>0</v>
      </c>
      <c r="AO436" s="2" t="s">
        <v>762</v>
      </c>
      <c r="AP436" s="2" t="s">
        <v>781</v>
      </c>
      <c r="AQ436" s="2" t="s">
        <v>781</v>
      </c>
      <c r="AR436" s="2" t="s">
        <v>2276</v>
      </c>
      <c r="AS436" s="2">
        <v>4.9000000000000004</v>
      </c>
      <c r="AT436" s="2">
        <v>602.1</v>
      </c>
      <c r="AU436" s="2">
        <v>607</v>
      </c>
      <c r="AV436" s="2" t="s">
        <v>765</v>
      </c>
      <c r="AW436" s="2" t="s">
        <v>2277</v>
      </c>
      <c r="AX436" s="2">
        <v>8.6</v>
      </c>
      <c r="AY436" s="2">
        <v>579.4</v>
      </c>
      <c r="AZ436" s="2">
        <v>588</v>
      </c>
      <c r="BA436" s="2" t="s">
        <v>765</v>
      </c>
      <c r="BB436" s="2">
        <v>8.747046E-2</v>
      </c>
      <c r="BC436" s="2">
        <v>0</v>
      </c>
      <c r="BD436" s="6">
        <v>27210</v>
      </c>
      <c r="BE436" s="18">
        <f t="shared" si="21"/>
        <v>45.858088067533643</v>
      </c>
      <c r="BF436" s="2" t="s">
        <v>767</v>
      </c>
      <c r="BG436" s="6">
        <v>43179</v>
      </c>
      <c r="BH436" s="2">
        <v>259.51623421064721</v>
      </c>
      <c r="BI436" t="str">
        <f>VLOOKUP($A436,'[1]SW_Pipes 1222_soil.shp'!$AE$2:$AR$1223,10,FALSE)</f>
        <v>113661</v>
      </c>
      <c r="BJ436" t="str">
        <f>VLOOKUP($A436,'[1]SW_Pipes 1222_soil.shp'!$AE$2:$AR$1223,11,FALSE)</f>
        <v>CuD</v>
      </c>
      <c r="BK436" t="str">
        <f>VLOOKUP($A436,'[1]SW_Pipes 1222_soil.shp'!$AE$2:$AR$1223,12,FALSE)</f>
        <v>Cecil-Urban land complex, 8 to 15 percent slopes</v>
      </c>
      <c r="BL436" t="str">
        <f>VLOOKUP($A436,'[1]SW_Pipes 1222_soil.shp'!$AE$2:$AR$1223,13,FALSE)</f>
        <v>B</v>
      </c>
      <c r="BM436">
        <f>VLOOKUP($A436,'[1]SW_Pipes 1222_soil.shp'!$AE$2:$AR$1223,14,FALSE)</f>
        <v>1</v>
      </c>
      <c r="BN436">
        <f>VLOOKUP(A436,[2]SW_Pipes1222_prec!$AE$2:$AO$1223, 11, FALSE)</f>
        <v>3.7360000000000002</v>
      </c>
    </row>
    <row r="437" spans="1:66" x14ac:dyDescent="0.25">
      <c r="A437" s="3">
        <v>93678</v>
      </c>
      <c r="B437" s="3">
        <v>24148</v>
      </c>
      <c r="C437" s="3" t="s">
        <v>269</v>
      </c>
      <c r="D437" s="3" t="s">
        <v>21</v>
      </c>
      <c r="E437" s="3" t="s">
        <v>29</v>
      </c>
      <c r="F437" s="6">
        <f>VLOOKUP(A437&amp;B437,'input_raw cmsws'!$C$2:$D$1602,2,FALSE)</f>
        <v>44452.666666666664</v>
      </c>
      <c r="G437" s="3">
        <v>3.5</v>
      </c>
      <c r="H437" s="3" t="s">
        <v>23</v>
      </c>
      <c r="I437" s="2">
        <f>VLOOKUP(H437,'scoring schema'!$D$4:$E$9,2,FALSE)</f>
        <v>0</v>
      </c>
      <c r="J437" s="3" t="s">
        <v>22</v>
      </c>
      <c r="K437" s="3" t="s">
        <v>22</v>
      </c>
      <c r="L437" s="3" t="s">
        <v>30</v>
      </c>
      <c r="M437" s="2">
        <f>VLOOKUP(L437,'scoring schema 2'!$E$18:$F$29,2,FALSE)</f>
        <v>6</v>
      </c>
      <c r="N437" s="3" t="s">
        <v>35</v>
      </c>
      <c r="O437" s="2">
        <f>VLOOKUP(N437,'scoring schema 2'!$E$8:$F$13,2, FALSE)</f>
        <v>2</v>
      </c>
      <c r="P437" s="3">
        <v>0</v>
      </c>
      <c r="Q437" s="3">
        <v>1.3</v>
      </c>
      <c r="R437" s="3">
        <v>3.5000000000000004</v>
      </c>
      <c r="S437" s="3">
        <v>4.5500000000000007</v>
      </c>
      <c r="T437" s="3">
        <v>1</v>
      </c>
      <c r="U437" s="3">
        <v>0</v>
      </c>
      <c r="V437" s="3">
        <v>3.0000000000000004</v>
      </c>
      <c r="W437" s="3">
        <v>1.7000000000000002</v>
      </c>
      <c r="X437" s="3">
        <v>5.1000000000000014</v>
      </c>
      <c r="Y437" s="3">
        <v>2.3200000000000003</v>
      </c>
      <c r="Z437" s="3">
        <v>2.4200000000000004</v>
      </c>
      <c r="AA437" s="3">
        <v>5.6144000000000016</v>
      </c>
      <c r="AB437" s="3">
        <v>7671657</v>
      </c>
      <c r="AC437" s="3" t="s">
        <v>1555</v>
      </c>
      <c r="AD437" s="6">
        <v>40158</v>
      </c>
      <c r="AE437" s="3" t="s">
        <v>760</v>
      </c>
      <c r="AF437" s="3" t="s">
        <v>761</v>
      </c>
      <c r="AG437" s="3" t="s">
        <v>762</v>
      </c>
      <c r="AH437" s="3" t="s">
        <v>768</v>
      </c>
      <c r="AI437" s="3">
        <v>1.5</v>
      </c>
      <c r="AJ437" s="3">
        <v>0</v>
      </c>
      <c r="AK437" s="3">
        <v>0</v>
      </c>
      <c r="AL437" s="3">
        <v>0</v>
      </c>
      <c r="AM437" s="3">
        <v>18</v>
      </c>
      <c r="AN437" s="3">
        <v>0</v>
      </c>
      <c r="AO437" s="3" t="s">
        <v>762</v>
      </c>
      <c r="AP437" s="3" t="s">
        <v>769</v>
      </c>
      <c r="AQ437" s="3" t="s">
        <v>769</v>
      </c>
      <c r="AR437" s="3" t="s">
        <v>1556</v>
      </c>
      <c r="AS437" s="3">
        <v>3.2</v>
      </c>
      <c r="AT437" s="3">
        <v>622.79999999999995</v>
      </c>
      <c r="AU437" s="3">
        <v>626</v>
      </c>
      <c r="AV437" s="3" t="s">
        <v>765</v>
      </c>
      <c r="AW437" s="3" t="s">
        <v>1557</v>
      </c>
      <c r="AX437" s="3">
        <v>1.5</v>
      </c>
      <c r="AY437" s="3">
        <v>611.5</v>
      </c>
      <c r="AZ437" s="3">
        <v>613</v>
      </c>
      <c r="BA437" s="3" t="s">
        <v>765</v>
      </c>
      <c r="BB437" s="3">
        <v>6.4511860000000004E-2</v>
      </c>
      <c r="BC437" s="3">
        <v>0</v>
      </c>
      <c r="BD437" s="7">
        <v>27395</v>
      </c>
      <c r="BE437" s="18">
        <f t="shared" si="21"/>
        <v>46.701346109970331</v>
      </c>
      <c r="BF437" s="3" t="s">
        <v>767</v>
      </c>
      <c r="BG437" s="7">
        <v>43179</v>
      </c>
      <c r="BH437" s="3">
        <v>175.1615150211687</v>
      </c>
      <c r="BI437" t="str">
        <f>VLOOKUP($A437,'[1]SW_Pipes 1222_soil.shp'!$AE$2:$AR$1223,10,FALSE)</f>
        <v>113696</v>
      </c>
      <c r="BJ437" t="str">
        <f>VLOOKUP($A437,'[1]SW_Pipes 1222_soil.shp'!$AE$2:$AR$1223,11,FALSE)</f>
        <v>WuD</v>
      </c>
      <c r="BK437" t="str">
        <f>VLOOKUP($A437,'[1]SW_Pipes 1222_soil.shp'!$AE$2:$AR$1223,12,FALSE)</f>
        <v>Wilkes-Urban land complex, 8 to 15 percent slopes</v>
      </c>
      <c r="BL437" t="str">
        <f>VLOOKUP($A437,'[1]SW_Pipes 1222_soil.shp'!$AE$2:$AR$1223,13,FALSE)</f>
        <v>D</v>
      </c>
      <c r="BM437">
        <f>VLOOKUP($A437,'[1]SW_Pipes 1222_soil.shp'!$AE$2:$AR$1223,14,FALSE)</f>
        <v>4</v>
      </c>
      <c r="BN437">
        <f>VLOOKUP(A437,[2]SW_Pipes1222_prec!$AE$2:$AO$1223, 11, FALSE)</f>
        <v>3.7389999999999999</v>
      </c>
    </row>
    <row r="438" spans="1:66" x14ac:dyDescent="0.25">
      <c r="A438" s="2">
        <v>93768</v>
      </c>
      <c r="B438" s="2">
        <v>18573</v>
      </c>
      <c r="C438" s="2" t="s">
        <v>196</v>
      </c>
      <c r="D438" s="2" t="s">
        <v>21</v>
      </c>
      <c r="E438" s="2" t="s">
        <v>29</v>
      </c>
      <c r="F438" s="6">
        <f>VLOOKUP(A438&amp;B438,'input_raw cmsws'!$C$2:$D$1602,2,FALSE)</f>
        <v>44022.666666666664</v>
      </c>
      <c r="G438" s="2">
        <v>3</v>
      </c>
      <c r="H438" s="2" t="s">
        <v>68</v>
      </c>
      <c r="I438" s="2">
        <f>VLOOKUP(H438,'scoring schema'!$D$4:$E$9,2,FALSE)</f>
        <v>0</v>
      </c>
      <c r="J438" s="2" t="s">
        <v>22</v>
      </c>
      <c r="K438" s="2" t="s">
        <v>22</v>
      </c>
      <c r="L438" s="2" t="s">
        <v>115</v>
      </c>
      <c r="M438" s="2">
        <f>VLOOKUP(L438,'scoring schema 2'!$E$18:$F$29,2,FALSE)</f>
        <v>8</v>
      </c>
      <c r="N438" s="2" t="s">
        <v>35</v>
      </c>
      <c r="O438" s="2">
        <f>VLOOKUP(N438,'scoring schema 2'!$E$8:$F$13,2, FALSE)</f>
        <v>2</v>
      </c>
      <c r="P438" s="2">
        <v>0</v>
      </c>
      <c r="Q438" s="2">
        <v>1.3</v>
      </c>
      <c r="R438" s="2">
        <v>4.4000000000000004</v>
      </c>
      <c r="S438" s="2">
        <v>5.7200000000000006</v>
      </c>
      <c r="T438" s="2">
        <v>1</v>
      </c>
      <c r="U438" s="2">
        <v>0</v>
      </c>
      <c r="V438" s="2">
        <v>3.0000000000000004</v>
      </c>
      <c r="W438" s="2">
        <v>1.7000000000000002</v>
      </c>
      <c r="X438" s="2">
        <v>5.1000000000000014</v>
      </c>
      <c r="Y438" s="2">
        <v>2.3200000000000003</v>
      </c>
      <c r="Z438" s="2">
        <v>2.7800000000000002</v>
      </c>
      <c r="AA438" s="2">
        <v>6.4496000000000011</v>
      </c>
      <c r="AB438" s="2">
        <v>7631274</v>
      </c>
      <c r="AC438" s="2" t="s">
        <v>1698</v>
      </c>
      <c r="AD438" s="6">
        <v>40159</v>
      </c>
      <c r="AE438" s="2" t="s">
        <v>760</v>
      </c>
      <c r="AF438" s="2" t="s">
        <v>761</v>
      </c>
      <c r="AG438" s="2" t="s">
        <v>762</v>
      </c>
      <c r="AH438" s="2" t="s">
        <v>768</v>
      </c>
      <c r="AI438" s="2">
        <v>1.5</v>
      </c>
      <c r="AJ438" s="2">
        <v>0</v>
      </c>
      <c r="AK438" s="2">
        <v>0</v>
      </c>
      <c r="AL438" s="2">
        <v>0</v>
      </c>
      <c r="AM438" s="2">
        <v>18</v>
      </c>
      <c r="AN438" s="2">
        <v>0</v>
      </c>
      <c r="AO438" s="2" t="s">
        <v>762</v>
      </c>
      <c r="AP438" s="2" t="s">
        <v>769</v>
      </c>
      <c r="AQ438" s="2" t="s">
        <v>769</v>
      </c>
      <c r="AR438" s="2" t="s">
        <v>1699</v>
      </c>
      <c r="AS438" s="2">
        <v>0</v>
      </c>
      <c r="AT438" s="2">
        <v>-9999</v>
      </c>
      <c r="AU438" s="2">
        <v>660</v>
      </c>
      <c r="AV438" s="2" t="s">
        <v>772</v>
      </c>
      <c r="AW438" s="2" t="s">
        <v>1700</v>
      </c>
      <c r="AX438" s="2">
        <v>2.2000000000000002</v>
      </c>
      <c r="AY438" s="2">
        <v>649.79999999999995</v>
      </c>
      <c r="AZ438" s="2">
        <v>652</v>
      </c>
      <c r="BA438" s="2" t="s">
        <v>765</v>
      </c>
      <c r="BB438" s="2">
        <v>0</v>
      </c>
      <c r="BC438" s="2">
        <v>0</v>
      </c>
      <c r="BD438" s="6">
        <v>24473</v>
      </c>
      <c r="BE438" s="18">
        <f t="shared" si="21"/>
        <v>53.524070271503533</v>
      </c>
      <c r="BF438" s="2" t="s">
        <v>767</v>
      </c>
      <c r="BG438" s="6">
        <v>43179</v>
      </c>
      <c r="BH438" s="2">
        <v>61.661957031338623</v>
      </c>
      <c r="BI438" t="str">
        <f>VLOOKUP($A438,'[1]SW_Pipes 1222_soil.shp'!$AE$2:$AR$1223,10,FALSE)</f>
        <v>113660</v>
      </c>
      <c r="BJ438" t="str">
        <f>VLOOKUP($A438,'[1]SW_Pipes 1222_soil.shp'!$AE$2:$AR$1223,11,FALSE)</f>
        <v>CuB</v>
      </c>
      <c r="BK438" t="str">
        <f>VLOOKUP($A438,'[1]SW_Pipes 1222_soil.shp'!$AE$2:$AR$1223,12,FALSE)</f>
        <v>Cecil-Urban land complex, 2 to 8 percent slopes</v>
      </c>
      <c r="BL438" t="str">
        <f>VLOOKUP($A438,'[1]SW_Pipes 1222_soil.shp'!$AE$2:$AR$1223,13,FALSE)</f>
        <v>B</v>
      </c>
      <c r="BM438">
        <f>VLOOKUP($A438,'[1]SW_Pipes 1222_soil.shp'!$AE$2:$AR$1223,14,FALSE)</f>
        <v>1</v>
      </c>
      <c r="BN438">
        <f>VLOOKUP(A438,[2]SW_Pipes1222_prec!$AE$2:$AO$1223, 11, FALSE)</f>
        <v>3.7389999999999999</v>
      </c>
    </row>
    <row r="439" spans="1:66" x14ac:dyDescent="0.25">
      <c r="A439" s="2">
        <v>95587</v>
      </c>
      <c r="B439" s="2">
        <v>13582</v>
      </c>
      <c r="C439" s="2" t="s">
        <v>294</v>
      </c>
      <c r="D439" s="2" t="s">
        <v>21</v>
      </c>
      <c r="E439" s="2" t="s">
        <v>29</v>
      </c>
      <c r="F439" s="6">
        <f>VLOOKUP(A439&amp;B439,'input_raw cmsws'!$C$2:$D$1602,2,FALSE)</f>
        <v>43943.666666666664</v>
      </c>
      <c r="G439" s="2">
        <v>7.5</v>
      </c>
      <c r="H439" s="2" t="s">
        <v>23</v>
      </c>
      <c r="I439" s="2">
        <f>VLOOKUP(H439,'scoring schema'!$D$4:$E$9,2,FALSE)</f>
        <v>0</v>
      </c>
      <c r="J439" s="2" t="s">
        <v>22</v>
      </c>
      <c r="K439" s="2" t="s">
        <v>22</v>
      </c>
      <c r="L439" s="2"/>
      <c r="M439" s="2">
        <f>VLOOKUP(L439,'scoring schema 2'!$E$18:$F$29,2,FALSE)</f>
        <v>0</v>
      </c>
      <c r="N439" s="2"/>
      <c r="O439" s="2">
        <f>VLOOKUP(N439,'scoring schema 2'!$E$8:$F$13,2, FALSE)</f>
        <v>2</v>
      </c>
      <c r="P439" s="2">
        <v>10</v>
      </c>
      <c r="Q439" s="2">
        <v>1.3</v>
      </c>
      <c r="R439" s="2">
        <v>2.9</v>
      </c>
      <c r="S439" s="2">
        <v>3.77</v>
      </c>
      <c r="T439" s="2">
        <v>1</v>
      </c>
      <c r="U439" s="2">
        <v>10</v>
      </c>
      <c r="V439" s="2">
        <v>7.8000000000000007</v>
      </c>
      <c r="W439" s="2">
        <v>5.6</v>
      </c>
      <c r="X439" s="2">
        <v>43.68</v>
      </c>
      <c r="Y439" s="2">
        <v>5.2000000000000011</v>
      </c>
      <c r="Z439" s="2">
        <v>4.5199999999999996</v>
      </c>
      <c r="AA439" s="2">
        <v>23.504000000000001</v>
      </c>
      <c r="AB439" s="2">
        <v>7553604</v>
      </c>
      <c r="AC439" s="2" t="s">
        <v>3568</v>
      </c>
      <c r="AD439" s="6">
        <v>40160</v>
      </c>
      <c r="AE439" s="2" t="s">
        <v>760</v>
      </c>
      <c r="AF439" s="2" t="s">
        <v>761</v>
      </c>
      <c r="AG439" s="2" t="s">
        <v>762</v>
      </c>
      <c r="AH439" s="2" t="s">
        <v>768</v>
      </c>
      <c r="AI439" s="2">
        <v>2.5</v>
      </c>
      <c r="AJ439" s="2">
        <v>0</v>
      </c>
      <c r="AK439" s="2">
        <v>0</v>
      </c>
      <c r="AL439" s="2">
        <v>0</v>
      </c>
      <c r="AM439" s="2">
        <v>30</v>
      </c>
      <c r="AN439" s="2">
        <v>0</v>
      </c>
      <c r="AO439" s="2" t="s">
        <v>762</v>
      </c>
      <c r="AP439" s="2" t="s">
        <v>763</v>
      </c>
      <c r="AQ439" s="2" t="s">
        <v>769</v>
      </c>
      <c r="AR439" s="2" t="s">
        <v>3569</v>
      </c>
      <c r="AS439" s="2">
        <v>7.3</v>
      </c>
      <c r="AT439" s="2">
        <v>635.70000000000005</v>
      </c>
      <c r="AU439" s="2">
        <v>643</v>
      </c>
      <c r="AV439" s="2" t="s">
        <v>765</v>
      </c>
      <c r="AW439" s="2" t="s">
        <v>3570</v>
      </c>
      <c r="AX439" s="2">
        <v>7.9</v>
      </c>
      <c r="AY439" s="2">
        <v>635.1</v>
      </c>
      <c r="AZ439" s="2">
        <v>643</v>
      </c>
      <c r="BA439" s="2" t="s">
        <v>765</v>
      </c>
      <c r="BB439" s="2">
        <v>1.3006159999999999E-2</v>
      </c>
      <c r="BC439" s="2">
        <v>0</v>
      </c>
      <c r="BD439" s="6">
        <v>36445</v>
      </c>
      <c r="BE439" s="18">
        <f t="shared" si="21"/>
        <v>20.530230435774577</v>
      </c>
      <c r="BF439" s="2" t="s">
        <v>767</v>
      </c>
      <c r="BG439" s="6">
        <v>44244</v>
      </c>
      <c r="BH439" s="2">
        <v>46.131977552323278</v>
      </c>
      <c r="BI439" t="str">
        <f>VLOOKUP($A439,'[1]SW_Pipes 1222_soil.shp'!$AE$2:$AR$1223,10,FALSE)</f>
        <v>113679</v>
      </c>
      <c r="BJ439" t="str">
        <f>VLOOKUP($A439,'[1]SW_Pipes 1222_soil.shp'!$AE$2:$AR$1223,11,FALSE)</f>
        <v>MeB</v>
      </c>
      <c r="BK439" t="str">
        <f>VLOOKUP($A439,'[1]SW_Pipes 1222_soil.shp'!$AE$2:$AR$1223,12,FALSE)</f>
        <v>Mecklenburg fine sandy loam, 2 to 8 percent slopes</v>
      </c>
      <c r="BL439" t="str">
        <f>VLOOKUP($A439,'[1]SW_Pipes 1222_soil.shp'!$AE$2:$AR$1223,13,FALSE)</f>
        <v>C</v>
      </c>
      <c r="BM439">
        <f>VLOOKUP($A439,'[1]SW_Pipes 1222_soil.shp'!$AE$2:$AR$1223,14,FALSE)</f>
        <v>2</v>
      </c>
      <c r="BN439">
        <f>VLOOKUP(A439,[2]SW_Pipes1222_prec!$AE$2:$AO$1223, 11, FALSE)</f>
        <v>3.7309999999999999</v>
      </c>
    </row>
    <row r="440" spans="1:66" x14ac:dyDescent="0.25">
      <c r="A440" s="2">
        <v>95665</v>
      </c>
      <c r="B440" s="2">
        <v>11005</v>
      </c>
      <c r="C440" s="2" t="s">
        <v>268</v>
      </c>
      <c r="D440" s="2" t="s">
        <v>26</v>
      </c>
      <c r="E440" s="2" t="s">
        <v>29</v>
      </c>
      <c r="F440" s="6">
        <f>VLOOKUP(A440&amp;B440,'input_raw cmsws'!$C$2:$D$1602,2,FALSE)</f>
        <v>43123.666666666664</v>
      </c>
      <c r="G440" s="2">
        <v>7</v>
      </c>
      <c r="H440" s="2" t="s">
        <v>23</v>
      </c>
      <c r="I440" s="2">
        <f>VLOOKUP(H440,'scoring schema'!$D$4:$E$9,2,FALSE)</f>
        <v>0</v>
      </c>
      <c r="J440" s="2" t="s">
        <v>22</v>
      </c>
      <c r="K440" s="2" t="s">
        <v>22</v>
      </c>
      <c r="L440" s="2" t="s">
        <v>24</v>
      </c>
      <c r="M440" s="2">
        <f>VLOOKUP(L440,'scoring schema 2'!$E$18:$F$29,2,FALSE)</f>
        <v>0</v>
      </c>
      <c r="N440" s="2"/>
      <c r="O440" s="2">
        <f>VLOOKUP(N440,'scoring schema 2'!$E$8:$F$13,2, FALSE)</f>
        <v>2</v>
      </c>
      <c r="P440" s="2">
        <v>0</v>
      </c>
      <c r="Q440" s="2">
        <v>1.3</v>
      </c>
      <c r="R440" s="2">
        <v>2</v>
      </c>
      <c r="S440" s="2">
        <v>2.6</v>
      </c>
      <c r="T440" s="2">
        <v>1</v>
      </c>
      <c r="U440" s="2">
        <v>0</v>
      </c>
      <c r="V440" s="2">
        <v>3.8000000000000007</v>
      </c>
      <c r="W440" s="2">
        <v>2</v>
      </c>
      <c r="X440" s="2">
        <v>7.6000000000000014</v>
      </c>
      <c r="Y440" s="2">
        <v>2.8000000000000003</v>
      </c>
      <c r="Z440" s="2">
        <v>2</v>
      </c>
      <c r="AA440" s="2">
        <v>5.6000000000000005</v>
      </c>
      <c r="AB440" s="2">
        <v>7606332</v>
      </c>
      <c r="AC440" s="2" t="s">
        <v>1552</v>
      </c>
      <c r="AD440" s="6">
        <v>40161</v>
      </c>
      <c r="AE440" s="2" t="s">
        <v>760</v>
      </c>
      <c r="AF440" s="2" t="s">
        <v>761</v>
      </c>
      <c r="AG440" s="2" t="s">
        <v>762</v>
      </c>
      <c r="AH440" s="2" t="s">
        <v>768</v>
      </c>
      <c r="AI440" s="2">
        <v>1.25</v>
      </c>
      <c r="AJ440" s="2">
        <v>0</v>
      </c>
      <c r="AK440" s="2">
        <v>0</v>
      </c>
      <c r="AL440" s="2">
        <v>0</v>
      </c>
      <c r="AM440" s="2">
        <v>15</v>
      </c>
      <c r="AN440" s="2">
        <v>0</v>
      </c>
      <c r="AO440" s="2" t="s">
        <v>762</v>
      </c>
      <c r="AP440" s="2" t="s">
        <v>763</v>
      </c>
      <c r="AQ440" s="2" t="s">
        <v>769</v>
      </c>
      <c r="AR440" s="2" t="s">
        <v>1553</v>
      </c>
      <c r="AS440" s="2">
        <v>4.8</v>
      </c>
      <c r="AT440" s="2">
        <v>654.20000000000005</v>
      </c>
      <c r="AU440" s="2">
        <v>659</v>
      </c>
      <c r="AV440" s="2" t="s">
        <v>765</v>
      </c>
      <c r="AW440" s="2" t="s">
        <v>1554</v>
      </c>
      <c r="AX440" s="2">
        <v>4.9000000000000004</v>
      </c>
      <c r="AY440" s="2">
        <v>653.1</v>
      </c>
      <c r="AZ440" s="2">
        <v>658</v>
      </c>
      <c r="BA440" s="2" t="s">
        <v>765</v>
      </c>
      <c r="BB440" s="2">
        <v>7.6871800000000001E-3</v>
      </c>
      <c r="BC440" s="2">
        <v>0</v>
      </c>
      <c r="BD440" s="6">
        <v>39034</v>
      </c>
      <c r="BE440" s="18">
        <f t="shared" si="21"/>
        <v>11.196897102441243</v>
      </c>
      <c r="BF440" s="2" t="s">
        <v>767</v>
      </c>
      <c r="BG440" s="6">
        <v>44243</v>
      </c>
      <c r="BH440" s="2">
        <v>143.09539795387821</v>
      </c>
      <c r="BI440" t="str">
        <f>VLOOKUP($A440,'[1]SW_Pipes 1222_soil.shp'!$AE$2:$AR$1223,10,FALSE)</f>
        <v>113658</v>
      </c>
      <c r="BJ440" t="str">
        <f>VLOOKUP($A440,'[1]SW_Pipes 1222_soil.shp'!$AE$2:$AR$1223,11,FALSE)</f>
        <v>CeB2</v>
      </c>
      <c r="BK440" t="str">
        <f>VLOOKUP($A440,'[1]SW_Pipes 1222_soil.shp'!$AE$2:$AR$1223,12,FALSE)</f>
        <v>Cecil sandy clay loam, 2 to 8 percent slopes, eroded</v>
      </c>
      <c r="BL440" t="str">
        <f>VLOOKUP($A440,'[1]SW_Pipes 1222_soil.shp'!$AE$2:$AR$1223,13,FALSE)</f>
        <v>B</v>
      </c>
      <c r="BM440">
        <f>VLOOKUP($A440,'[1]SW_Pipes 1222_soil.shp'!$AE$2:$AR$1223,14,FALSE)</f>
        <v>1</v>
      </c>
      <c r="BN440">
        <f>VLOOKUP(A440,[2]SW_Pipes1222_prec!$AE$2:$AO$1223, 11, FALSE)</f>
        <v>3.72</v>
      </c>
    </row>
    <row r="441" spans="1:66" x14ac:dyDescent="0.25">
      <c r="A441" s="2">
        <v>95671</v>
      </c>
      <c r="B441" s="2">
        <v>11005</v>
      </c>
      <c r="C441" s="2" t="s">
        <v>268</v>
      </c>
      <c r="D441" s="2" t="s">
        <v>26</v>
      </c>
      <c r="E441" s="2" t="s">
        <v>29</v>
      </c>
      <c r="F441" s="6">
        <f>VLOOKUP(A441&amp;B441,'input_raw cmsws'!$C$2:$D$1602,2,FALSE)</f>
        <v>43123.666666666664</v>
      </c>
      <c r="G441" s="2">
        <v>6.8</v>
      </c>
      <c r="H441" s="2" t="s">
        <v>23</v>
      </c>
      <c r="I441" s="2">
        <f>VLOOKUP(H441,'scoring schema'!$D$4:$E$9,2,FALSE)</f>
        <v>0</v>
      </c>
      <c r="J441" s="2" t="s">
        <v>22</v>
      </c>
      <c r="K441" s="2" t="s">
        <v>22</v>
      </c>
      <c r="L441" s="2" t="s">
        <v>24</v>
      </c>
      <c r="M441" s="2">
        <f>VLOOKUP(L441,'scoring schema 2'!$E$18:$F$29,2,FALSE)</f>
        <v>0</v>
      </c>
      <c r="N441" s="2"/>
      <c r="O441" s="2">
        <f>VLOOKUP(N441,'scoring schema 2'!$E$8:$F$13,2, FALSE)</f>
        <v>2</v>
      </c>
      <c r="P441" s="2">
        <v>0</v>
      </c>
      <c r="Q441" s="2">
        <v>1.3</v>
      </c>
      <c r="R441" s="2">
        <v>2</v>
      </c>
      <c r="S441" s="2">
        <v>2.6</v>
      </c>
      <c r="T441" s="2">
        <v>1</v>
      </c>
      <c r="U441" s="2">
        <v>0</v>
      </c>
      <c r="V441" s="2">
        <v>3.8000000000000007</v>
      </c>
      <c r="W441" s="2">
        <v>2.9000000000000004</v>
      </c>
      <c r="X441" s="2">
        <v>11.020000000000003</v>
      </c>
      <c r="Y441" s="2">
        <v>2.8000000000000003</v>
      </c>
      <c r="Z441" s="2">
        <v>2.54</v>
      </c>
      <c r="AA441" s="2">
        <v>7.112000000000001</v>
      </c>
      <c r="AB441" s="2">
        <v>7648391</v>
      </c>
      <c r="AC441" s="2" t="s">
        <v>1872</v>
      </c>
      <c r="AD441" s="6">
        <v>40162</v>
      </c>
      <c r="AE441" s="2" t="s">
        <v>760</v>
      </c>
      <c r="AF441" s="2" t="s">
        <v>761</v>
      </c>
      <c r="AG441" s="2" t="s">
        <v>762</v>
      </c>
      <c r="AH441" s="2" t="s">
        <v>768</v>
      </c>
      <c r="AI441" s="2">
        <v>1.25</v>
      </c>
      <c r="AJ441" s="2">
        <v>0</v>
      </c>
      <c r="AK441" s="2">
        <v>0</v>
      </c>
      <c r="AL441" s="2">
        <v>0</v>
      </c>
      <c r="AM441" s="2">
        <v>15</v>
      </c>
      <c r="AN441" s="2">
        <v>0</v>
      </c>
      <c r="AO441" s="2" t="s">
        <v>762</v>
      </c>
      <c r="AP441" s="2" t="s">
        <v>763</v>
      </c>
      <c r="AQ441" s="2" t="s">
        <v>769</v>
      </c>
      <c r="AR441" s="2" t="s">
        <v>1873</v>
      </c>
      <c r="AS441" s="2">
        <v>4.4000000000000004</v>
      </c>
      <c r="AT441" s="2">
        <v>638.6</v>
      </c>
      <c r="AU441" s="2">
        <v>643</v>
      </c>
      <c r="AV441" s="2" t="s">
        <v>765</v>
      </c>
      <c r="AW441" s="2" t="s">
        <v>1874</v>
      </c>
      <c r="AX441" s="2">
        <v>4.5999999999999996</v>
      </c>
      <c r="AY441" s="2">
        <v>638.4</v>
      </c>
      <c r="AZ441" s="2">
        <v>643</v>
      </c>
      <c r="BA441" s="2" t="s">
        <v>765</v>
      </c>
      <c r="BB441" s="2">
        <v>2.04777E-3</v>
      </c>
      <c r="BC441" s="2">
        <v>0</v>
      </c>
      <c r="BD441" s="6">
        <v>39034</v>
      </c>
      <c r="BE441" s="18">
        <f t="shared" si="21"/>
        <v>11.196897102441243</v>
      </c>
      <c r="BF441" s="2" t="s">
        <v>767</v>
      </c>
      <c r="BG441" s="6">
        <v>44243</v>
      </c>
      <c r="BH441" s="2">
        <v>97.667396541408337</v>
      </c>
      <c r="BI441" t="str">
        <f>VLOOKUP($A441,'[1]SW_Pipes 1222_soil.shp'!$AE$2:$AR$1223,10,FALSE)</f>
        <v>113658</v>
      </c>
      <c r="BJ441" t="str">
        <f>VLOOKUP($A441,'[1]SW_Pipes 1222_soil.shp'!$AE$2:$AR$1223,11,FALSE)</f>
        <v>CeB2</v>
      </c>
      <c r="BK441" t="str">
        <f>VLOOKUP($A441,'[1]SW_Pipes 1222_soil.shp'!$AE$2:$AR$1223,12,FALSE)</f>
        <v>Cecil sandy clay loam, 2 to 8 percent slopes, eroded</v>
      </c>
      <c r="BL441" t="str">
        <f>VLOOKUP($A441,'[1]SW_Pipes 1222_soil.shp'!$AE$2:$AR$1223,13,FALSE)</f>
        <v>B</v>
      </c>
      <c r="BM441">
        <f>VLOOKUP($A441,'[1]SW_Pipes 1222_soil.shp'!$AE$2:$AR$1223,14,FALSE)</f>
        <v>1</v>
      </c>
      <c r="BN441">
        <f>VLOOKUP(A441,[2]SW_Pipes1222_prec!$AE$2:$AO$1223, 11, FALSE)</f>
        <v>3.72</v>
      </c>
    </row>
    <row r="442" spans="1:66" x14ac:dyDescent="0.25">
      <c r="A442" s="3">
        <v>96068</v>
      </c>
      <c r="B442" s="3">
        <v>7325</v>
      </c>
      <c r="C442" s="3" t="s">
        <v>128</v>
      </c>
      <c r="D442" s="3" t="s">
        <v>26</v>
      </c>
      <c r="E442" s="3" t="s">
        <v>29</v>
      </c>
      <c r="F442" s="6">
        <f>VLOOKUP(A442&amp;B442,'input_raw cmsws'!$C$2:$D$1602,2,FALSE)</f>
        <v>43943.666666666664</v>
      </c>
      <c r="G442" s="3">
        <v>4</v>
      </c>
      <c r="H442" s="3" t="s">
        <v>23</v>
      </c>
      <c r="I442" s="2">
        <f>VLOOKUP(H442,'scoring schema'!$D$4:$E$9,2,FALSE)</f>
        <v>0</v>
      </c>
      <c r="J442" s="3" t="s">
        <v>22</v>
      </c>
      <c r="K442" s="3" t="s">
        <v>22</v>
      </c>
      <c r="L442" s="3"/>
      <c r="M442" s="2">
        <f>VLOOKUP(L442,'scoring schema 2'!$E$18:$F$29,2,FALSE)</f>
        <v>0</v>
      </c>
      <c r="N442" s="3"/>
      <c r="O442" s="2">
        <f>VLOOKUP(N442,'scoring schema 2'!$E$8:$F$13,2, FALSE)</f>
        <v>2</v>
      </c>
      <c r="P442" s="3">
        <v>10</v>
      </c>
      <c r="Q442" s="3">
        <v>1.3</v>
      </c>
      <c r="R442" s="3">
        <v>2.9</v>
      </c>
      <c r="S442" s="3">
        <v>3.77</v>
      </c>
      <c r="T442" s="3">
        <v>1</v>
      </c>
      <c r="U442" s="3">
        <v>0</v>
      </c>
      <c r="V442" s="3">
        <v>1.4000000000000001</v>
      </c>
      <c r="W442" s="3">
        <v>1.4</v>
      </c>
      <c r="X442" s="3">
        <v>1.96</v>
      </c>
      <c r="Y442" s="3">
        <v>1.36</v>
      </c>
      <c r="Z442" s="3">
        <v>2</v>
      </c>
      <c r="AA442" s="3">
        <v>2.72</v>
      </c>
      <c r="AB442" s="3">
        <v>7670617</v>
      </c>
      <c r="AC442" s="3" t="s">
        <v>1034</v>
      </c>
      <c r="AD442" s="6">
        <v>40163</v>
      </c>
      <c r="AE442" s="3" t="s">
        <v>760</v>
      </c>
      <c r="AF442" s="3" t="s">
        <v>761</v>
      </c>
      <c r="AG442" s="3" t="s">
        <v>762</v>
      </c>
      <c r="AH442" s="3" t="s">
        <v>768</v>
      </c>
      <c r="AI442" s="3">
        <v>3</v>
      </c>
      <c r="AJ442" s="3">
        <v>0</v>
      </c>
      <c r="AK442" s="3">
        <v>0</v>
      </c>
      <c r="AL442" s="3">
        <v>0</v>
      </c>
      <c r="AM442" s="3">
        <v>36</v>
      </c>
      <c r="AN442" s="3">
        <v>0</v>
      </c>
      <c r="AO442" s="3" t="s">
        <v>762</v>
      </c>
      <c r="AP442" s="3" t="s">
        <v>763</v>
      </c>
      <c r="AQ442" s="3" t="s">
        <v>769</v>
      </c>
      <c r="AR442" s="3" t="s">
        <v>1035</v>
      </c>
      <c r="AS442" s="3">
        <v>3.1</v>
      </c>
      <c r="AT442" s="3">
        <v>583.9</v>
      </c>
      <c r="AU442" s="3">
        <v>587</v>
      </c>
      <c r="AV442" s="3" t="s">
        <v>765</v>
      </c>
      <c r="AW442" s="3" t="s">
        <v>1036</v>
      </c>
      <c r="AX442" s="3">
        <v>5.0999999999999996</v>
      </c>
      <c r="AY442" s="3">
        <v>582.9</v>
      </c>
      <c r="AZ442" s="3">
        <v>588</v>
      </c>
      <c r="BA442" s="3" t="s">
        <v>765</v>
      </c>
      <c r="BB442" s="3">
        <v>1.673587E-2</v>
      </c>
      <c r="BC442" s="3">
        <v>0</v>
      </c>
      <c r="BD442" s="7">
        <v>41179</v>
      </c>
      <c r="BE442" s="18">
        <f>(F442-AD442)/365.25</f>
        <v>10.350901209217424</v>
      </c>
      <c r="BF442" s="3" t="s">
        <v>767</v>
      </c>
      <c r="BG442" s="7">
        <v>44243</v>
      </c>
      <c r="BH442" s="3">
        <v>59.751914468373243</v>
      </c>
      <c r="BI442" t="str">
        <f>VLOOKUP($A442,'[1]SW_Pipes 1222_soil.shp'!$AE$2:$AR$1223,10,FALSE)</f>
        <v>113680</v>
      </c>
      <c r="BJ442" t="str">
        <f>VLOOKUP($A442,'[1]SW_Pipes 1222_soil.shp'!$AE$2:$AR$1223,11,FALSE)</f>
        <v>MeD</v>
      </c>
      <c r="BK442" t="str">
        <f>VLOOKUP($A442,'[1]SW_Pipes 1222_soil.shp'!$AE$2:$AR$1223,12,FALSE)</f>
        <v>Mecklenburg fine sandy loam, 8 to 15 percent slopes</v>
      </c>
      <c r="BL442" t="str">
        <f>VLOOKUP($A442,'[1]SW_Pipes 1222_soil.shp'!$AE$2:$AR$1223,13,FALSE)</f>
        <v>C</v>
      </c>
      <c r="BM442">
        <f>VLOOKUP($A442,'[1]SW_Pipes 1222_soil.shp'!$AE$2:$AR$1223,14,FALSE)</f>
        <v>2</v>
      </c>
      <c r="BN442">
        <f>VLOOKUP(A442,[2]SW_Pipes1222_prec!$AE$2:$AO$1223, 11, FALSE)</f>
        <v>3.7210000000000001</v>
      </c>
    </row>
    <row r="443" spans="1:66" x14ac:dyDescent="0.25">
      <c r="A443" s="2">
        <v>96107</v>
      </c>
      <c r="B443" s="2">
        <v>17388</v>
      </c>
      <c r="C443" s="2" t="s">
        <v>77</v>
      </c>
      <c r="D443" s="2" t="s">
        <v>26</v>
      </c>
      <c r="E443" s="2" t="s">
        <v>29</v>
      </c>
      <c r="F443" s="6">
        <f>VLOOKUP(A443&amp;B443,'input_raw cmsws'!$C$2:$D$1602,2,FALSE)</f>
        <v>43970.666666666664</v>
      </c>
      <c r="G443" s="2">
        <v>4</v>
      </c>
      <c r="H443" s="2"/>
      <c r="I443" s="2">
        <v>0</v>
      </c>
      <c r="J443" s="2" t="s">
        <v>22</v>
      </c>
      <c r="K443" s="2" t="s">
        <v>22</v>
      </c>
      <c r="L443" s="2" t="s">
        <v>24</v>
      </c>
      <c r="M443" s="2">
        <f>VLOOKUP(L443,'scoring schema 2'!$E$18:$F$29,2,FALSE)</f>
        <v>0</v>
      </c>
      <c r="N443" s="2"/>
      <c r="O443" s="2">
        <f>VLOOKUP(N443,'scoring schema 2'!$E$8:$F$13,2, FALSE)</f>
        <v>2</v>
      </c>
      <c r="P443" s="2">
        <v>0</v>
      </c>
      <c r="Q443" s="2">
        <v>1.3</v>
      </c>
      <c r="R443" s="2">
        <v>0.8</v>
      </c>
      <c r="S443" s="2">
        <v>1.04</v>
      </c>
      <c r="T443" s="2">
        <v>1</v>
      </c>
      <c r="U443" s="2">
        <v>0</v>
      </c>
      <c r="V443" s="2">
        <v>2.2000000000000002</v>
      </c>
      <c r="W443" s="2">
        <v>0.8</v>
      </c>
      <c r="X443" s="2">
        <v>1.7600000000000002</v>
      </c>
      <c r="Y443" s="2">
        <v>1.84</v>
      </c>
      <c r="Z443" s="2">
        <v>0.8</v>
      </c>
      <c r="AA443" s="2">
        <v>1.4720000000000002</v>
      </c>
      <c r="AB443" s="2">
        <v>7570108</v>
      </c>
      <c r="AC443" s="2" t="s">
        <v>898</v>
      </c>
      <c r="AD443" s="6">
        <v>40164</v>
      </c>
      <c r="AE443" s="2" t="s">
        <v>760</v>
      </c>
      <c r="AF443" s="2" t="s">
        <v>761</v>
      </c>
      <c r="AG443" s="2" t="s">
        <v>762</v>
      </c>
      <c r="AH443" s="2" t="s">
        <v>768</v>
      </c>
      <c r="AI443" s="2">
        <v>2</v>
      </c>
      <c r="AJ443" s="2">
        <v>0</v>
      </c>
      <c r="AK443" s="2">
        <v>0</v>
      </c>
      <c r="AL443" s="2">
        <v>0</v>
      </c>
      <c r="AM443" s="2">
        <v>24</v>
      </c>
      <c r="AN443" s="2">
        <v>0</v>
      </c>
      <c r="AO443" s="2" t="s">
        <v>762</v>
      </c>
      <c r="AP443" s="2" t="s">
        <v>763</v>
      </c>
      <c r="AQ443" s="2" t="s">
        <v>769</v>
      </c>
      <c r="AR443" s="2" t="s">
        <v>899</v>
      </c>
      <c r="AS443" s="2">
        <v>4.83</v>
      </c>
      <c r="AT443" s="2">
        <v>576.16999999999996</v>
      </c>
      <c r="AU443" s="2">
        <v>581</v>
      </c>
      <c r="AV443" s="2" t="s">
        <v>765</v>
      </c>
      <c r="AW443" s="2" t="s">
        <v>900</v>
      </c>
      <c r="AX443" s="2">
        <v>5</v>
      </c>
      <c r="AY443" s="2">
        <v>576</v>
      </c>
      <c r="AZ443" s="2">
        <v>581</v>
      </c>
      <c r="BA443" s="2" t="s">
        <v>765</v>
      </c>
      <c r="BB443" s="2">
        <v>1.4469400000000001E-3</v>
      </c>
      <c r="BC443" s="2">
        <v>1</v>
      </c>
      <c r="BD443" s="6">
        <v>33239</v>
      </c>
      <c r="BE443" s="18">
        <f t="shared" ref="BE443:BE490" si="22">(F443-BD443)/365.25</f>
        <v>29.381702030572661</v>
      </c>
      <c r="BF443" s="2" t="s">
        <v>767</v>
      </c>
      <c r="BG443" s="6">
        <v>44243</v>
      </c>
      <c r="BH443" s="2">
        <v>117.4897246539757</v>
      </c>
      <c r="BI443" t="str">
        <f>VLOOKUP($A443,'[1]SW_Pipes 1222_soil.shp'!$AE$2:$AR$1223,10,FALSE)</f>
        <v>113680</v>
      </c>
      <c r="BJ443" t="str">
        <f>VLOOKUP($A443,'[1]SW_Pipes 1222_soil.shp'!$AE$2:$AR$1223,11,FALSE)</f>
        <v>MeD</v>
      </c>
      <c r="BK443" t="str">
        <f>VLOOKUP($A443,'[1]SW_Pipes 1222_soil.shp'!$AE$2:$AR$1223,12,FALSE)</f>
        <v>Mecklenburg fine sandy loam, 8 to 15 percent slopes</v>
      </c>
      <c r="BL443" t="str">
        <f>VLOOKUP($A443,'[1]SW_Pipes 1222_soil.shp'!$AE$2:$AR$1223,13,FALSE)</f>
        <v>C</v>
      </c>
      <c r="BM443">
        <f>VLOOKUP($A443,'[1]SW_Pipes 1222_soil.shp'!$AE$2:$AR$1223,14,FALSE)</f>
        <v>2</v>
      </c>
      <c r="BN443">
        <f>VLOOKUP(A443,[2]SW_Pipes1222_prec!$AE$2:$AO$1223, 11, FALSE)</f>
        <v>3.7210000000000001</v>
      </c>
    </row>
    <row r="444" spans="1:66" x14ac:dyDescent="0.25">
      <c r="A444" s="2">
        <v>96354</v>
      </c>
      <c r="B444" s="2">
        <v>11131</v>
      </c>
      <c r="C444" s="2" t="s">
        <v>27</v>
      </c>
      <c r="D444" s="2" t="s">
        <v>21</v>
      </c>
      <c r="E444" s="2" t="s">
        <v>22</v>
      </c>
      <c r="F444" s="6">
        <f>VLOOKUP(A444&amp;B444,'input_raw cmsws'!$C$2:$D$1602,2,FALSE)</f>
        <v>43277.666666666664</v>
      </c>
      <c r="G444" s="2">
        <v>15</v>
      </c>
      <c r="H444" s="2" t="s">
        <v>28</v>
      </c>
      <c r="I444" s="2">
        <f>VLOOKUP(H444,'scoring schema'!$D$4:$E$9,2,FALSE)</f>
        <v>5</v>
      </c>
      <c r="J444" s="2" t="s">
        <v>29</v>
      </c>
      <c r="K444" s="2" t="s">
        <v>29</v>
      </c>
      <c r="L444" s="2" t="s">
        <v>30</v>
      </c>
      <c r="M444" s="2">
        <f>VLOOKUP(L444,'scoring schema 2'!$E$18:$F$29,2,FALSE)</f>
        <v>6</v>
      </c>
      <c r="N444" s="2" t="s">
        <v>33</v>
      </c>
      <c r="O444" s="2">
        <f>VLOOKUP(N444,'scoring schema 2'!$E$8:$F$13,2, FALSE)</f>
        <v>0</v>
      </c>
      <c r="P444" s="2">
        <v>10</v>
      </c>
      <c r="Q444" s="2">
        <v>3.5</v>
      </c>
      <c r="R444" s="2">
        <v>0</v>
      </c>
      <c r="S444" s="2">
        <v>0</v>
      </c>
      <c r="T444" s="2">
        <v>1</v>
      </c>
      <c r="U444" s="2">
        <v>0</v>
      </c>
      <c r="V444" s="2">
        <v>2.8</v>
      </c>
      <c r="W444" s="2">
        <v>0</v>
      </c>
      <c r="X444" s="2">
        <v>0</v>
      </c>
      <c r="Y444" s="2">
        <v>3.08</v>
      </c>
      <c r="Z444" s="2">
        <v>0</v>
      </c>
      <c r="AA444" s="2">
        <v>0</v>
      </c>
      <c r="AB444" s="2">
        <v>7598065</v>
      </c>
      <c r="AC444" s="2" t="s">
        <v>784</v>
      </c>
      <c r="AD444" s="6">
        <v>40165</v>
      </c>
      <c r="AE444" s="2" t="s">
        <v>760</v>
      </c>
      <c r="AF444" s="2" t="s">
        <v>785</v>
      </c>
      <c r="AG444" s="2" t="s">
        <v>762</v>
      </c>
      <c r="AH444" s="2" t="s">
        <v>768</v>
      </c>
      <c r="AI444" s="2">
        <v>6</v>
      </c>
      <c r="AJ444" s="2">
        <v>0</v>
      </c>
      <c r="AK444" s="2">
        <v>6</v>
      </c>
      <c r="AL444" s="2">
        <v>7.8</v>
      </c>
      <c r="AM444" s="2">
        <v>72</v>
      </c>
      <c r="AN444" s="2">
        <v>0</v>
      </c>
      <c r="AO444" s="2" t="s">
        <v>762</v>
      </c>
      <c r="AP444" s="2" t="s">
        <v>778</v>
      </c>
      <c r="AQ444" s="2" t="s">
        <v>781</v>
      </c>
      <c r="AR444" s="2" t="s">
        <v>786</v>
      </c>
      <c r="AS444" s="2">
        <v>7.8</v>
      </c>
      <c r="AT444" s="2">
        <v>649.20000000000005</v>
      </c>
      <c r="AU444" s="2">
        <v>657</v>
      </c>
      <c r="AV444" s="2" t="s">
        <v>765</v>
      </c>
      <c r="AW444" s="2" t="s">
        <v>787</v>
      </c>
      <c r="AX444" s="2">
        <v>6.3</v>
      </c>
      <c r="AY444" s="2">
        <v>648.70000000000005</v>
      </c>
      <c r="AZ444" s="2">
        <v>655</v>
      </c>
      <c r="BA444" s="2" t="s">
        <v>765</v>
      </c>
      <c r="BB444" s="2">
        <v>4.9113200000000003E-3</v>
      </c>
      <c r="BC444" s="2">
        <v>1</v>
      </c>
      <c r="BD444" s="6">
        <v>35796</v>
      </c>
      <c r="BE444" s="18">
        <f t="shared" si="22"/>
        <v>20.483686972393333</v>
      </c>
      <c r="BF444" s="2" t="s">
        <v>767</v>
      </c>
      <c r="BG444" s="6">
        <v>44243</v>
      </c>
      <c r="BH444" s="2">
        <v>101.8056237128724</v>
      </c>
      <c r="BI444" t="str">
        <f>VLOOKUP($A444,'[1]SW_Pipes 1222_soil.shp'!$AE$2:$AR$1223,10,FALSE)</f>
        <v>113658</v>
      </c>
      <c r="BJ444" t="str">
        <f>VLOOKUP($A444,'[1]SW_Pipes 1222_soil.shp'!$AE$2:$AR$1223,11,FALSE)</f>
        <v>CeB2</v>
      </c>
      <c r="BK444" t="str">
        <f>VLOOKUP($A444,'[1]SW_Pipes 1222_soil.shp'!$AE$2:$AR$1223,12,FALSE)</f>
        <v>Cecil sandy clay loam, 2 to 8 percent slopes, eroded</v>
      </c>
      <c r="BL444" t="str">
        <f>VLOOKUP($A444,'[1]SW_Pipes 1222_soil.shp'!$AE$2:$AR$1223,13,FALSE)</f>
        <v>B</v>
      </c>
      <c r="BM444">
        <f>VLOOKUP($A444,'[1]SW_Pipes 1222_soil.shp'!$AE$2:$AR$1223,14,FALSE)</f>
        <v>1</v>
      </c>
      <c r="BN444">
        <f>VLOOKUP(A444,[2]SW_Pipes1222_prec!$AE$2:$AO$1223, 11, FALSE)</f>
        <v>3.7250000000000001</v>
      </c>
    </row>
    <row r="445" spans="1:66" x14ac:dyDescent="0.25">
      <c r="A445" s="3">
        <v>96355</v>
      </c>
      <c r="B445" s="3">
        <v>11131</v>
      </c>
      <c r="C445" s="3" t="s">
        <v>27</v>
      </c>
      <c r="D445" s="3" t="s">
        <v>21</v>
      </c>
      <c r="E445" s="3" t="s">
        <v>22</v>
      </c>
      <c r="F445" s="6">
        <f>VLOOKUP(A445&amp;B445,'input_raw cmsws'!$C$2:$D$1602,2,FALSE)</f>
        <v>43277.666666666664</v>
      </c>
      <c r="G445" s="3">
        <v>15</v>
      </c>
      <c r="H445" s="3" t="s">
        <v>32</v>
      </c>
      <c r="I445" s="2">
        <f>VLOOKUP(H445,'scoring schema'!$D$4:$E$9,2,FALSE)</f>
        <v>10</v>
      </c>
      <c r="J445" s="3" t="s">
        <v>29</v>
      </c>
      <c r="K445" s="3" t="s">
        <v>29</v>
      </c>
      <c r="L445" s="3" t="s">
        <v>30</v>
      </c>
      <c r="M445" s="2">
        <f>VLOOKUP(L445,'scoring schema 2'!$E$18:$F$29,2,FALSE)</f>
        <v>6</v>
      </c>
      <c r="N445" s="3" t="s">
        <v>33</v>
      </c>
      <c r="O445" s="2">
        <f>VLOOKUP(N445,'scoring schema 2'!$E$8:$F$13,2, FALSE)</f>
        <v>0</v>
      </c>
      <c r="P445" s="3">
        <v>10</v>
      </c>
      <c r="Q445" s="3">
        <v>3.5</v>
      </c>
      <c r="R445" s="3">
        <v>0</v>
      </c>
      <c r="S445" s="3">
        <v>0</v>
      </c>
      <c r="T445" s="3">
        <v>1</v>
      </c>
      <c r="U445" s="3">
        <v>0</v>
      </c>
      <c r="V445" s="3">
        <v>2.8</v>
      </c>
      <c r="W445" s="3">
        <v>0</v>
      </c>
      <c r="X445" s="3">
        <v>0</v>
      </c>
      <c r="Y445" s="3">
        <v>3.08</v>
      </c>
      <c r="Z445" s="3">
        <v>0</v>
      </c>
      <c r="AA445" s="3">
        <v>0</v>
      </c>
      <c r="AB445" s="3">
        <v>7547185</v>
      </c>
      <c r="AC445" s="3" t="s">
        <v>784</v>
      </c>
      <c r="AD445" s="6">
        <v>40166</v>
      </c>
      <c r="AE445" s="3" t="s">
        <v>760</v>
      </c>
      <c r="AF445" s="3" t="s">
        <v>785</v>
      </c>
      <c r="AG445" s="3" t="s">
        <v>762</v>
      </c>
      <c r="AH445" s="3" t="s">
        <v>768</v>
      </c>
      <c r="AI445" s="3">
        <v>6</v>
      </c>
      <c r="AJ445" s="3">
        <v>0</v>
      </c>
      <c r="AK445" s="3">
        <v>6</v>
      </c>
      <c r="AL445" s="3">
        <v>7.8</v>
      </c>
      <c r="AM445" s="3">
        <v>72</v>
      </c>
      <c r="AN445" s="3">
        <v>0</v>
      </c>
      <c r="AO445" s="3" t="s">
        <v>762</v>
      </c>
      <c r="AP445" s="3" t="s">
        <v>778</v>
      </c>
      <c r="AQ445" s="2" t="s">
        <v>781</v>
      </c>
      <c r="AR445" s="3" t="s">
        <v>786</v>
      </c>
      <c r="AS445" s="3">
        <v>7.8</v>
      </c>
      <c r="AT445" s="3">
        <v>649.20000000000005</v>
      </c>
      <c r="AU445" s="3">
        <v>657</v>
      </c>
      <c r="AV445" s="3" t="s">
        <v>765</v>
      </c>
      <c r="AW445" s="3" t="s">
        <v>787</v>
      </c>
      <c r="AX445" s="3">
        <v>6.3</v>
      </c>
      <c r="AY445" s="3">
        <v>648.70000000000005</v>
      </c>
      <c r="AZ445" s="3">
        <v>655</v>
      </c>
      <c r="BA445" s="3" t="s">
        <v>765</v>
      </c>
      <c r="BB445" s="3">
        <v>4.9628600000000004E-3</v>
      </c>
      <c r="BC445" s="3">
        <v>1</v>
      </c>
      <c r="BD445" s="7">
        <v>35796</v>
      </c>
      <c r="BE445" s="18">
        <f t="shared" si="22"/>
        <v>20.483686972393333</v>
      </c>
      <c r="BF445" s="3" t="s">
        <v>767</v>
      </c>
      <c r="BG445" s="7">
        <v>44243</v>
      </c>
      <c r="BH445" s="3">
        <v>100.7484002050588</v>
      </c>
      <c r="BI445" t="str">
        <f>VLOOKUP($A445,'[1]SW_Pipes 1222_soil.shp'!$AE$2:$AR$1223,10,FALSE)</f>
        <v>113658</v>
      </c>
      <c r="BJ445" t="str">
        <f>VLOOKUP($A445,'[1]SW_Pipes 1222_soil.shp'!$AE$2:$AR$1223,11,FALSE)</f>
        <v>CeB2</v>
      </c>
      <c r="BK445" t="str">
        <f>VLOOKUP($A445,'[1]SW_Pipes 1222_soil.shp'!$AE$2:$AR$1223,12,FALSE)</f>
        <v>Cecil sandy clay loam, 2 to 8 percent slopes, eroded</v>
      </c>
      <c r="BL445" t="str">
        <f>VLOOKUP($A445,'[1]SW_Pipes 1222_soil.shp'!$AE$2:$AR$1223,13,FALSE)</f>
        <v>B</v>
      </c>
      <c r="BM445">
        <f>VLOOKUP($A445,'[1]SW_Pipes 1222_soil.shp'!$AE$2:$AR$1223,14,FALSE)</f>
        <v>1</v>
      </c>
      <c r="BN445">
        <f>VLOOKUP(A445,[2]SW_Pipes1222_prec!$AE$2:$AO$1223, 11, FALSE)</f>
        <v>3.7250000000000001</v>
      </c>
    </row>
    <row r="446" spans="1:66" x14ac:dyDescent="0.25">
      <c r="A446" s="3">
        <v>96660</v>
      </c>
      <c r="B446" s="3">
        <v>24593</v>
      </c>
      <c r="C446" s="3" t="s">
        <v>248</v>
      </c>
      <c r="D446" s="3" t="s">
        <v>21</v>
      </c>
      <c r="E446" s="3" t="s">
        <v>29</v>
      </c>
      <c r="F446" s="6">
        <f>VLOOKUP(A446&amp;B446,'input_raw cmsws'!$C$2:$D$1602,2,FALSE)</f>
        <v>44497.666666666664</v>
      </c>
      <c r="G446" s="3">
        <v>8.5</v>
      </c>
      <c r="H446" s="3" t="s">
        <v>23</v>
      </c>
      <c r="I446" s="2">
        <f>VLOOKUP(H446,'scoring schema'!$D$4:$E$9,2,FALSE)</f>
        <v>0</v>
      </c>
      <c r="J446" s="3" t="s">
        <v>22</v>
      </c>
      <c r="K446" s="3" t="s">
        <v>22</v>
      </c>
      <c r="L446" s="3" t="s">
        <v>30</v>
      </c>
      <c r="M446" s="2">
        <f>VLOOKUP(L446,'scoring schema 2'!$E$18:$F$29,2,FALSE)</f>
        <v>6</v>
      </c>
      <c r="N446" s="3" t="s">
        <v>33</v>
      </c>
      <c r="O446" s="2">
        <f>VLOOKUP(N446,'scoring schema 2'!$E$8:$F$13,2, FALSE)</f>
        <v>0</v>
      </c>
      <c r="P446" s="3">
        <v>10</v>
      </c>
      <c r="Q446" s="3">
        <v>0</v>
      </c>
      <c r="R446" s="3">
        <v>6.6000000000000005</v>
      </c>
      <c r="S446" s="3">
        <v>0</v>
      </c>
      <c r="T446" s="3">
        <v>1</v>
      </c>
      <c r="U446" s="3">
        <v>10</v>
      </c>
      <c r="V446" s="3">
        <v>8.6</v>
      </c>
      <c r="W446" s="3">
        <v>6.6000000000000005</v>
      </c>
      <c r="X446" s="3">
        <v>56.760000000000005</v>
      </c>
      <c r="Y446" s="3">
        <v>5.1599999999999993</v>
      </c>
      <c r="Z446" s="3">
        <v>6.6000000000000005</v>
      </c>
      <c r="AA446" s="3">
        <v>34.055999999999997</v>
      </c>
      <c r="AB446" s="3">
        <v>7691613</v>
      </c>
      <c r="AC446" s="3" t="s">
        <v>3949</v>
      </c>
      <c r="AD446" s="6">
        <v>40167</v>
      </c>
      <c r="AE446" s="3" t="s">
        <v>760</v>
      </c>
      <c r="AF446" s="3" t="s">
        <v>761</v>
      </c>
      <c r="AG446" s="3" t="s">
        <v>839</v>
      </c>
      <c r="AH446" s="3" t="s">
        <v>768</v>
      </c>
      <c r="AI446" s="3">
        <v>4.5</v>
      </c>
      <c r="AJ446" s="3">
        <v>0</v>
      </c>
      <c r="AK446" s="3">
        <v>0</v>
      </c>
      <c r="AL446" s="3">
        <v>0</v>
      </c>
      <c r="AM446" s="3">
        <v>54</v>
      </c>
      <c r="AN446" s="3">
        <v>0</v>
      </c>
      <c r="AO446" s="3" t="s">
        <v>762</v>
      </c>
      <c r="AP446" s="3" t="s">
        <v>763</v>
      </c>
      <c r="AQ446" s="3" t="s">
        <v>769</v>
      </c>
      <c r="AR446" s="3" t="s">
        <v>3950</v>
      </c>
      <c r="AS446" s="3">
        <v>7</v>
      </c>
      <c r="AT446" s="3">
        <v>732</v>
      </c>
      <c r="AU446" s="3">
        <v>739</v>
      </c>
      <c r="AV446" s="3" t="s">
        <v>765</v>
      </c>
      <c r="AW446" s="3" t="s">
        <v>3951</v>
      </c>
      <c r="AX446" s="3">
        <v>6</v>
      </c>
      <c r="AY446" s="3">
        <v>727</v>
      </c>
      <c r="AZ446" s="3">
        <v>733</v>
      </c>
      <c r="BA446" s="3" t="s">
        <v>765</v>
      </c>
      <c r="BB446" s="3">
        <v>4.4823889999999998E-2</v>
      </c>
      <c r="BC446" s="3">
        <v>1</v>
      </c>
      <c r="BD446" s="7">
        <v>36526</v>
      </c>
      <c r="BE446" s="18">
        <f t="shared" si="22"/>
        <v>21.825233858088062</v>
      </c>
      <c r="BF446" s="3" t="s">
        <v>767</v>
      </c>
      <c r="BG446" s="7">
        <v>43179</v>
      </c>
      <c r="BH446" s="3">
        <v>111.5475106965623</v>
      </c>
      <c r="BI446" t="str">
        <f>VLOOKUP($A446,'[1]SW_Pipes 1222_soil.shp'!$AE$2:$AR$1223,10,FALSE)</f>
        <v>113671</v>
      </c>
      <c r="BJ446" t="str">
        <f>VLOOKUP($A446,'[1]SW_Pipes 1222_soil.shp'!$AE$2:$AR$1223,11,FALSE)</f>
        <v>HeB</v>
      </c>
      <c r="BK446" t="str">
        <f>VLOOKUP($A446,'[1]SW_Pipes 1222_soil.shp'!$AE$2:$AR$1223,12,FALSE)</f>
        <v>Helena sandy loam, 2 to 8 percent slopes</v>
      </c>
      <c r="BL446" t="str">
        <f>VLOOKUP($A446,'[1]SW_Pipes 1222_soil.shp'!$AE$2:$AR$1223,13,FALSE)</f>
        <v>C</v>
      </c>
      <c r="BM446">
        <f>VLOOKUP($A446,'[1]SW_Pipes 1222_soil.shp'!$AE$2:$AR$1223,14,FALSE)</f>
        <v>2</v>
      </c>
      <c r="BN446">
        <f>VLOOKUP(A446,[2]SW_Pipes1222_prec!$AE$2:$AO$1223, 11, FALSE)</f>
        <v>3.8889999999999998</v>
      </c>
    </row>
    <row r="447" spans="1:66" x14ac:dyDescent="0.25">
      <c r="A447" s="2">
        <v>96664</v>
      </c>
      <c r="B447" s="2">
        <v>16934</v>
      </c>
      <c r="C447" s="2" t="s">
        <v>455</v>
      </c>
      <c r="D447" s="2" t="s">
        <v>21</v>
      </c>
      <c r="E447" s="2" t="s">
        <v>29</v>
      </c>
      <c r="F447" s="6">
        <f>VLOOKUP(A447&amp;B447,'input_raw cmsws'!$C$2:$D$1602,2,FALSE)</f>
        <v>43846.666666666664</v>
      </c>
      <c r="G447" s="2">
        <v>7.1</v>
      </c>
      <c r="H447" s="2" t="s">
        <v>23</v>
      </c>
      <c r="I447" s="2">
        <f>VLOOKUP(H447,'scoring schema'!$D$4:$E$9,2,FALSE)</f>
        <v>0</v>
      </c>
      <c r="J447" s="2" t="s">
        <v>22</v>
      </c>
      <c r="K447" s="2" t="s">
        <v>22</v>
      </c>
      <c r="L447" s="2" t="s">
        <v>30</v>
      </c>
      <c r="M447" s="2">
        <f>VLOOKUP(L447,'scoring schema 2'!$E$18:$F$29,2,FALSE)</f>
        <v>6</v>
      </c>
      <c r="N447" s="2" t="s">
        <v>33</v>
      </c>
      <c r="O447" s="2">
        <f>VLOOKUP(N447,'scoring schema 2'!$E$8:$F$13,2, FALSE)</f>
        <v>0</v>
      </c>
      <c r="P447" s="2">
        <v>10</v>
      </c>
      <c r="Q447" s="2">
        <v>0</v>
      </c>
      <c r="R447" s="2">
        <v>6.2</v>
      </c>
      <c r="S447" s="2">
        <v>0</v>
      </c>
      <c r="T447" s="2">
        <v>1</v>
      </c>
      <c r="U447" s="2">
        <v>10</v>
      </c>
      <c r="V447" s="2">
        <v>7.8000000000000007</v>
      </c>
      <c r="W447" s="2">
        <v>6.2</v>
      </c>
      <c r="X447" s="2">
        <v>48.360000000000007</v>
      </c>
      <c r="Y447" s="2">
        <v>4.6800000000000006</v>
      </c>
      <c r="Z447" s="2">
        <v>6.2</v>
      </c>
      <c r="AA447" s="2">
        <v>29.016000000000005</v>
      </c>
      <c r="AB447" s="2">
        <v>7692047</v>
      </c>
      <c r="AC447" s="2" t="s">
        <v>3794</v>
      </c>
      <c r="AD447" s="6">
        <v>40168</v>
      </c>
      <c r="AE447" s="2" t="s">
        <v>760</v>
      </c>
      <c r="AF447" s="2" t="s">
        <v>761</v>
      </c>
      <c r="AG447" s="2" t="s">
        <v>762</v>
      </c>
      <c r="AH447" s="2" t="s">
        <v>768</v>
      </c>
      <c r="AI447" s="2">
        <v>4.5</v>
      </c>
      <c r="AJ447" s="2">
        <v>0</v>
      </c>
      <c r="AK447" s="2">
        <v>0</v>
      </c>
      <c r="AL447" s="2">
        <v>0</v>
      </c>
      <c r="AM447" s="2">
        <v>54</v>
      </c>
      <c r="AN447" s="2">
        <v>0</v>
      </c>
      <c r="AO447" s="2" t="s">
        <v>762</v>
      </c>
      <c r="AP447" s="2" t="s">
        <v>763</v>
      </c>
      <c r="AQ447" s="2" t="s">
        <v>769</v>
      </c>
      <c r="AR447" s="2" t="s">
        <v>3015</v>
      </c>
      <c r="AS447" s="2">
        <v>6.6</v>
      </c>
      <c r="AT447" s="2">
        <v>752.4</v>
      </c>
      <c r="AU447" s="2">
        <v>759</v>
      </c>
      <c r="AV447" s="2" t="s">
        <v>765</v>
      </c>
      <c r="AW447" s="2" t="s">
        <v>3548</v>
      </c>
      <c r="AX447" s="2">
        <v>7.4</v>
      </c>
      <c r="AY447" s="2">
        <v>749.6</v>
      </c>
      <c r="AZ447" s="2">
        <v>757</v>
      </c>
      <c r="BA447" s="2" t="s">
        <v>765</v>
      </c>
      <c r="BB447" s="2">
        <v>1.9823750000000001E-2</v>
      </c>
      <c r="BC447" s="2">
        <v>1</v>
      </c>
      <c r="BD447" s="6">
        <v>33604</v>
      </c>
      <c r="BE447" s="18">
        <f t="shared" si="22"/>
        <v>28.042892995665063</v>
      </c>
      <c r="BF447" s="2" t="s">
        <v>767</v>
      </c>
      <c r="BG447" s="6">
        <v>43179</v>
      </c>
      <c r="BH447" s="2">
        <v>141.24454972413571</v>
      </c>
      <c r="BI447" t="str">
        <f>VLOOKUP($A447,'[1]SW_Pipes 1222_soil.shp'!$AE$2:$AR$1223,10,FALSE)</f>
        <v>113671</v>
      </c>
      <c r="BJ447" t="str">
        <f>VLOOKUP($A447,'[1]SW_Pipes 1222_soil.shp'!$AE$2:$AR$1223,11,FALSE)</f>
        <v>HeB</v>
      </c>
      <c r="BK447" t="str">
        <f>VLOOKUP($A447,'[1]SW_Pipes 1222_soil.shp'!$AE$2:$AR$1223,12,FALSE)</f>
        <v>Helena sandy loam, 2 to 8 percent slopes</v>
      </c>
      <c r="BL447" t="str">
        <f>VLOOKUP($A447,'[1]SW_Pipes 1222_soil.shp'!$AE$2:$AR$1223,13,FALSE)</f>
        <v>C</v>
      </c>
      <c r="BM447">
        <f>VLOOKUP($A447,'[1]SW_Pipes 1222_soil.shp'!$AE$2:$AR$1223,14,FALSE)</f>
        <v>2</v>
      </c>
      <c r="BN447">
        <f>VLOOKUP(A447,[2]SW_Pipes1222_prec!$AE$2:$AO$1223, 11, FALSE)</f>
        <v>3.8940000000000001</v>
      </c>
    </row>
    <row r="448" spans="1:66" x14ac:dyDescent="0.25">
      <c r="A448" s="3">
        <v>96674</v>
      </c>
      <c r="B448" s="3">
        <v>16934</v>
      </c>
      <c r="C448" s="3" t="s">
        <v>455</v>
      </c>
      <c r="D448" s="3" t="s">
        <v>21</v>
      </c>
      <c r="E448" s="3" t="s">
        <v>29</v>
      </c>
      <c r="F448" s="6">
        <f>VLOOKUP(A448&amp;B448,'input_raw cmsws'!$C$2:$D$1602,2,FALSE)</f>
        <v>43846.666666666664</v>
      </c>
      <c r="G448" s="3">
        <v>6.8</v>
      </c>
      <c r="H448" s="3" t="s">
        <v>23</v>
      </c>
      <c r="I448" s="2">
        <f>VLOOKUP(H448,'scoring schema'!$D$4:$E$9,2,FALSE)</f>
        <v>0</v>
      </c>
      <c r="J448" s="3" t="s">
        <v>22</v>
      </c>
      <c r="K448" s="3" t="s">
        <v>22</v>
      </c>
      <c r="L448" s="3" t="s">
        <v>30</v>
      </c>
      <c r="M448" s="2">
        <f>VLOOKUP(L448,'scoring schema 2'!$E$18:$F$29,2,FALSE)</f>
        <v>6</v>
      </c>
      <c r="N448" s="3" t="s">
        <v>33</v>
      </c>
      <c r="O448" s="2">
        <f>VLOOKUP(N448,'scoring schema 2'!$E$8:$F$13,2, FALSE)</f>
        <v>0</v>
      </c>
      <c r="P448" s="3">
        <v>5</v>
      </c>
      <c r="Q448" s="3">
        <v>0</v>
      </c>
      <c r="R448" s="3">
        <v>5.45</v>
      </c>
      <c r="S448" s="3">
        <v>0</v>
      </c>
      <c r="T448" s="3">
        <v>1</v>
      </c>
      <c r="U448" s="3">
        <v>5</v>
      </c>
      <c r="V448" s="3">
        <v>6.2000000000000011</v>
      </c>
      <c r="W448" s="3">
        <v>3.6500000000000004</v>
      </c>
      <c r="X448" s="3">
        <v>22.630000000000006</v>
      </c>
      <c r="Y448" s="3">
        <v>3.7200000000000006</v>
      </c>
      <c r="Z448" s="3">
        <v>4.37</v>
      </c>
      <c r="AA448" s="3">
        <v>16.256400000000003</v>
      </c>
      <c r="AB448" s="3">
        <v>7712879</v>
      </c>
      <c r="AC448" s="3" t="s">
        <v>3013</v>
      </c>
      <c r="AD448" s="6">
        <v>40169</v>
      </c>
      <c r="AE448" s="3" t="s">
        <v>760</v>
      </c>
      <c r="AF448" s="3" t="s">
        <v>761</v>
      </c>
      <c r="AG448" s="3" t="s">
        <v>762</v>
      </c>
      <c r="AH448" s="3" t="s">
        <v>768</v>
      </c>
      <c r="AI448" s="3">
        <v>4.5</v>
      </c>
      <c r="AJ448" s="3">
        <v>0</v>
      </c>
      <c r="AK448" s="3">
        <v>0</v>
      </c>
      <c r="AL448" s="3">
        <v>0</v>
      </c>
      <c r="AM448" s="3">
        <v>54</v>
      </c>
      <c r="AN448" s="3">
        <v>0</v>
      </c>
      <c r="AO448" s="3" t="s">
        <v>762</v>
      </c>
      <c r="AP448" s="3" t="s">
        <v>763</v>
      </c>
      <c r="AQ448" s="3" t="s">
        <v>769</v>
      </c>
      <c r="AR448" s="3" t="s">
        <v>3014</v>
      </c>
      <c r="AS448" s="3">
        <v>7</v>
      </c>
      <c r="AT448" s="3">
        <v>753</v>
      </c>
      <c r="AU448" s="3">
        <v>760</v>
      </c>
      <c r="AV448" s="3" t="s">
        <v>765</v>
      </c>
      <c r="AW448" s="3" t="s">
        <v>3015</v>
      </c>
      <c r="AX448" s="3">
        <v>6.5</v>
      </c>
      <c r="AY448" s="3">
        <v>752.5</v>
      </c>
      <c r="AZ448" s="3">
        <v>759</v>
      </c>
      <c r="BA448" s="3" t="s">
        <v>765</v>
      </c>
      <c r="BB448" s="3">
        <v>1.0367009999999999E-2</v>
      </c>
      <c r="BC448" s="3">
        <v>1</v>
      </c>
      <c r="BD448" s="7">
        <v>33604</v>
      </c>
      <c r="BE448" s="18">
        <f t="shared" si="22"/>
        <v>28.042892995665063</v>
      </c>
      <c r="BF448" s="3" t="s">
        <v>767</v>
      </c>
      <c r="BG448" s="7">
        <v>43179</v>
      </c>
      <c r="BH448" s="3">
        <v>48.229969533326823</v>
      </c>
      <c r="BI448" t="str">
        <f>VLOOKUP($A448,'[1]SW_Pipes 1222_soil.shp'!$AE$2:$AR$1223,10,FALSE)</f>
        <v>113671</v>
      </c>
      <c r="BJ448" t="str">
        <f>VLOOKUP($A448,'[1]SW_Pipes 1222_soil.shp'!$AE$2:$AR$1223,11,FALSE)</f>
        <v>HeB</v>
      </c>
      <c r="BK448" t="str">
        <f>VLOOKUP($A448,'[1]SW_Pipes 1222_soil.shp'!$AE$2:$AR$1223,12,FALSE)</f>
        <v>Helena sandy loam, 2 to 8 percent slopes</v>
      </c>
      <c r="BL448" t="str">
        <f>VLOOKUP($A448,'[1]SW_Pipes 1222_soil.shp'!$AE$2:$AR$1223,13,FALSE)</f>
        <v>C</v>
      </c>
      <c r="BM448">
        <f>VLOOKUP($A448,'[1]SW_Pipes 1222_soil.shp'!$AE$2:$AR$1223,14,FALSE)</f>
        <v>2</v>
      </c>
      <c r="BN448">
        <f>VLOOKUP(A448,[2]SW_Pipes1222_prec!$AE$2:$AO$1223, 11, FALSE)</f>
        <v>3.8940000000000001</v>
      </c>
    </row>
    <row r="449" spans="1:66" x14ac:dyDescent="0.25">
      <c r="A449" s="2">
        <v>96681</v>
      </c>
      <c r="B449" s="2">
        <v>16934</v>
      </c>
      <c r="C449" s="2" t="s">
        <v>455</v>
      </c>
      <c r="D449" s="2" t="s">
        <v>21</v>
      </c>
      <c r="E449" s="2" t="s">
        <v>29</v>
      </c>
      <c r="F449" s="6">
        <f>VLOOKUP(A449&amp;B449,'input_raw cmsws'!$C$2:$D$1602,2,FALSE)</f>
        <v>43846.666666666664</v>
      </c>
      <c r="G449" s="2">
        <v>7.7</v>
      </c>
      <c r="H449" s="2" t="s">
        <v>23</v>
      </c>
      <c r="I449" s="2">
        <f>VLOOKUP(H449,'scoring schema'!$D$4:$E$9,2,FALSE)</f>
        <v>0</v>
      </c>
      <c r="J449" s="2" t="s">
        <v>22</v>
      </c>
      <c r="K449" s="2" t="s">
        <v>22</v>
      </c>
      <c r="L449" s="2" t="s">
        <v>30</v>
      </c>
      <c r="M449" s="2">
        <f>VLOOKUP(L449,'scoring schema 2'!$E$18:$F$29,2,FALSE)</f>
        <v>6</v>
      </c>
      <c r="N449" s="2" t="s">
        <v>33</v>
      </c>
      <c r="O449" s="2">
        <f>VLOOKUP(N449,'scoring schema 2'!$E$8:$F$13,2, FALSE)</f>
        <v>0</v>
      </c>
      <c r="P449" s="2">
        <v>10</v>
      </c>
      <c r="Q449" s="2">
        <v>0</v>
      </c>
      <c r="R449" s="2">
        <v>6.2</v>
      </c>
      <c r="S449" s="2">
        <v>0</v>
      </c>
      <c r="T449" s="2">
        <v>1</v>
      </c>
      <c r="U449" s="2">
        <v>10</v>
      </c>
      <c r="V449" s="2">
        <v>6.2000000000000011</v>
      </c>
      <c r="W449" s="2">
        <v>6.2</v>
      </c>
      <c r="X449" s="2">
        <v>38.440000000000005</v>
      </c>
      <c r="Y449" s="2">
        <v>3.7200000000000006</v>
      </c>
      <c r="Z449" s="2">
        <v>6.2</v>
      </c>
      <c r="AA449" s="2">
        <v>23.064000000000004</v>
      </c>
      <c r="AB449" s="2">
        <v>7577755</v>
      </c>
      <c r="AC449" s="2" t="s">
        <v>3547</v>
      </c>
      <c r="AD449" s="6">
        <v>40170</v>
      </c>
      <c r="AE449" s="2" t="s">
        <v>760</v>
      </c>
      <c r="AF449" s="2" t="s">
        <v>761</v>
      </c>
      <c r="AG449" s="2" t="s">
        <v>762</v>
      </c>
      <c r="AH449" s="2" t="s">
        <v>768</v>
      </c>
      <c r="AI449" s="2">
        <v>4.5</v>
      </c>
      <c r="AJ449" s="2">
        <v>0</v>
      </c>
      <c r="AK449" s="2">
        <v>0</v>
      </c>
      <c r="AL449" s="2">
        <v>0</v>
      </c>
      <c r="AM449" s="2">
        <v>54</v>
      </c>
      <c r="AN449" s="2">
        <v>0</v>
      </c>
      <c r="AO449" s="2" t="s">
        <v>762</v>
      </c>
      <c r="AP449" s="2" t="s">
        <v>763</v>
      </c>
      <c r="AQ449" s="2" t="s">
        <v>769</v>
      </c>
      <c r="AR449" s="2" t="s">
        <v>3548</v>
      </c>
      <c r="AS449" s="2">
        <v>7.6</v>
      </c>
      <c r="AT449" s="2">
        <v>749.4</v>
      </c>
      <c r="AU449" s="2">
        <v>757</v>
      </c>
      <c r="AV449" s="2" t="s">
        <v>765</v>
      </c>
      <c r="AW449" s="2" t="s">
        <v>3549</v>
      </c>
      <c r="AX449" s="2">
        <v>7.6</v>
      </c>
      <c r="AY449" s="2">
        <v>748.4</v>
      </c>
      <c r="AZ449" s="2">
        <v>756</v>
      </c>
      <c r="BA449" s="2" t="s">
        <v>765</v>
      </c>
      <c r="BB449" s="2">
        <v>1.2384579999999999E-2</v>
      </c>
      <c r="BC449" s="2">
        <v>1</v>
      </c>
      <c r="BD449" s="6">
        <v>39448</v>
      </c>
      <c r="BE449" s="18">
        <f t="shared" si="22"/>
        <v>12.042892995665063</v>
      </c>
      <c r="BF449" s="2" t="s">
        <v>767</v>
      </c>
      <c r="BG449" s="6">
        <v>43179</v>
      </c>
      <c r="BH449" s="2">
        <v>80.745582742752092</v>
      </c>
      <c r="BI449" t="str">
        <f>VLOOKUP($A449,'[1]SW_Pipes 1222_soil.shp'!$AE$2:$AR$1223,10,FALSE)</f>
        <v>113671</v>
      </c>
      <c r="BJ449" t="str">
        <f>VLOOKUP($A449,'[1]SW_Pipes 1222_soil.shp'!$AE$2:$AR$1223,11,FALSE)</f>
        <v>HeB</v>
      </c>
      <c r="BK449" t="str">
        <f>VLOOKUP($A449,'[1]SW_Pipes 1222_soil.shp'!$AE$2:$AR$1223,12,FALSE)</f>
        <v>Helena sandy loam, 2 to 8 percent slopes</v>
      </c>
      <c r="BL449" t="str">
        <f>VLOOKUP($A449,'[1]SW_Pipes 1222_soil.shp'!$AE$2:$AR$1223,13,FALSE)</f>
        <v>C</v>
      </c>
      <c r="BM449">
        <f>VLOOKUP($A449,'[1]SW_Pipes 1222_soil.shp'!$AE$2:$AR$1223,14,FALSE)</f>
        <v>2</v>
      </c>
      <c r="BN449">
        <f>VLOOKUP(A449,[2]SW_Pipes1222_prec!$AE$2:$AO$1223, 11, FALSE)</f>
        <v>3.8940000000000001</v>
      </c>
    </row>
    <row r="450" spans="1:66" x14ac:dyDescent="0.25">
      <c r="A450" s="3">
        <v>96768</v>
      </c>
      <c r="B450" s="3">
        <v>11128</v>
      </c>
      <c r="C450" s="3" t="s">
        <v>383</v>
      </c>
      <c r="D450" s="3" t="s">
        <v>21</v>
      </c>
      <c r="E450" s="3" t="s">
        <v>29</v>
      </c>
      <c r="F450" s="6">
        <f>VLOOKUP(A450&amp;B450,'input_raw cmsws'!$C$2:$D$1602,2,FALSE)</f>
        <v>43277.666666666664</v>
      </c>
      <c r="G450" s="3">
        <v>16</v>
      </c>
      <c r="H450" s="3" t="s">
        <v>31</v>
      </c>
      <c r="I450" s="2">
        <f>VLOOKUP(H450,'scoring schema'!$D$4:$E$9,2,FALSE)</f>
        <v>7</v>
      </c>
      <c r="J450" s="3" t="s">
        <v>29</v>
      </c>
      <c r="K450" s="3" t="s">
        <v>29</v>
      </c>
      <c r="L450" s="3" t="s">
        <v>30</v>
      </c>
      <c r="M450" s="2">
        <f>VLOOKUP(L450,'scoring schema 2'!$E$18:$F$29,2,FALSE)</f>
        <v>6</v>
      </c>
      <c r="N450" s="3" t="s">
        <v>33</v>
      </c>
      <c r="O450" s="2">
        <f>VLOOKUP(N450,'scoring schema 2'!$E$8:$F$13,2, FALSE)</f>
        <v>0</v>
      </c>
      <c r="P450" s="3">
        <v>10</v>
      </c>
      <c r="Q450" s="3">
        <v>3.5</v>
      </c>
      <c r="R450" s="3">
        <v>7.1000000000000005</v>
      </c>
      <c r="S450" s="3">
        <v>24.85</v>
      </c>
      <c r="T450" s="3">
        <v>1</v>
      </c>
      <c r="U450" s="3">
        <v>0</v>
      </c>
      <c r="V450" s="3">
        <v>1.4000000000000001</v>
      </c>
      <c r="W450" s="3">
        <v>2.9000000000000004</v>
      </c>
      <c r="X450" s="3">
        <v>4.0600000000000005</v>
      </c>
      <c r="Y450" s="3">
        <v>2.2400000000000002</v>
      </c>
      <c r="Z450" s="3">
        <v>4.58</v>
      </c>
      <c r="AA450" s="3">
        <v>10.259200000000002</v>
      </c>
      <c r="AB450" s="3">
        <v>7601850</v>
      </c>
      <c r="AC450" s="3" t="s">
        <v>2342</v>
      </c>
      <c r="AD450" s="6">
        <v>40171</v>
      </c>
      <c r="AE450" s="3" t="s">
        <v>760</v>
      </c>
      <c r="AF450" s="3" t="s">
        <v>761</v>
      </c>
      <c r="AG450" s="3" t="s">
        <v>762</v>
      </c>
      <c r="AH450" s="3" t="s">
        <v>768</v>
      </c>
      <c r="AI450" s="3">
        <v>5</v>
      </c>
      <c r="AJ450" s="3">
        <v>0</v>
      </c>
      <c r="AK450" s="3">
        <v>0</v>
      </c>
      <c r="AL450" s="3">
        <v>0</v>
      </c>
      <c r="AM450" s="3">
        <v>60</v>
      </c>
      <c r="AN450" s="3">
        <v>0</v>
      </c>
      <c r="AO450" s="3" t="s">
        <v>762</v>
      </c>
      <c r="AP450" s="3" t="s">
        <v>763</v>
      </c>
      <c r="AQ450" s="3" t="s">
        <v>769</v>
      </c>
      <c r="AR450" s="3" t="s">
        <v>2343</v>
      </c>
      <c r="AS450" s="3">
        <v>7</v>
      </c>
      <c r="AT450" s="3">
        <v>604</v>
      </c>
      <c r="AU450" s="3">
        <v>611</v>
      </c>
      <c r="AV450" s="3" t="s">
        <v>765</v>
      </c>
      <c r="AW450" s="3" t="s">
        <v>2344</v>
      </c>
      <c r="AX450" s="3">
        <v>8</v>
      </c>
      <c r="AY450" s="3">
        <v>604</v>
      </c>
      <c r="AZ450" s="3">
        <v>612</v>
      </c>
      <c r="BA450" s="3" t="s">
        <v>765</v>
      </c>
      <c r="BB450" s="3">
        <v>0</v>
      </c>
      <c r="BC450" s="3">
        <v>1</v>
      </c>
      <c r="BD450" s="7">
        <v>34270</v>
      </c>
      <c r="BE450" s="18">
        <f t="shared" si="22"/>
        <v>24.661647273556916</v>
      </c>
      <c r="BF450" s="3" t="s">
        <v>767</v>
      </c>
      <c r="BG450" s="7">
        <v>44243</v>
      </c>
      <c r="BH450" s="3">
        <v>149.1951263989169</v>
      </c>
      <c r="BI450" t="str">
        <f>VLOOKUP($A450,'[1]SW_Pipes 1222_soil.shp'!$AE$2:$AR$1223,10,FALSE)</f>
        <v>113683</v>
      </c>
      <c r="BJ450" t="str">
        <f>VLOOKUP($A450,'[1]SW_Pipes 1222_soil.shp'!$AE$2:$AR$1223,11,FALSE)</f>
        <v>PaE</v>
      </c>
      <c r="BK450" t="str">
        <f>VLOOKUP($A450,'[1]SW_Pipes 1222_soil.shp'!$AE$2:$AR$1223,12,FALSE)</f>
        <v>Pacolet sandy loam, 15 to 25 percent slopes</v>
      </c>
      <c r="BL450" t="str">
        <f>VLOOKUP($A450,'[1]SW_Pipes 1222_soil.shp'!$AE$2:$AR$1223,13,FALSE)</f>
        <v>B</v>
      </c>
      <c r="BM450">
        <f>VLOOKUP($A450,'[1]SW_Pipes 1222_soil.shp'!$AE$2:$AR$1223,14,FALSE)</f>
        <v>1</v>
      </c>
      <c r="BN450">
        <f>VLOOKUP(A450,[2]SW_Pipes1222_prec!$AE$2:$AO$1223, 11, FALSE)</f>
        <v>3.72</v>
      </c>
    </row>
    <row r="451" spans="1:66" x14ac:dyDescent="0.25">
      <c r="A451" s="2">
        <v>97021</v>
      </c>
      <c r="B451" s="2">
        <v>11711</v>
      </c>
      <c r="C451" s="2" t="s">
        <v>443</v>
      </c>
      <c r="D451" s="2" t="s">
        <v>21</v>
      </c>
      <c r="E451" s="2" t="s">
        <v>29</v>
      </c>
      <c r="F451" s="6">
        <f>VLOOKUP(A451&amp;B451,'input_raw cmsws'!$C$2:$D$1602,2,FALSE)</f>
        <v>43748.666666666664</v>
      </c>
      <c r="G451" s="2">
        <v>3.5</v>
      </c>
      <c r="H451" s="2" t="s">
        <v>23</v>
      </c>
      <c r="I451" s="2">
        <f>VLOOKUP(H451,'scoring schema'!$D$4:$E$9,2,FALSE)</f>
        <v>0</v>
      </c>
      <c r="J451" s="2" t="s">
        <v>22</v>
      </c>
      <c r="K451" s="2" t="s">
        <v>22</v>
      </c>
      <c r="L451" s="2" t="s">
        <v>24</v>
      </c>
      <c r="M451" s="2">
        <f>VLOOKUP(L451,'scoring schema 2'!$E$18:$F$29,2,FALSE)</f>
        <v>0</v>
      </c>
      <c r="N451" s="2" t="s">
        <v>202</v>
      </c>
      <c r="O451" s="2">
        <f>VLOOKUP(N451,'scoring schema 2'!$E$8:$F$13,2, FALSE)</f>
        <v>3</v>
      </c>
      <c r="P451" s="2">
        <v>0</v>
      </c>
      <c r="Q451" s="2">
        <v>1.9500000000000002</v>
      </c>
      <c r="R451" s="2">
        <v>1.4</v>
      </c>
      <c r="S451" s="2">
        <v>2.73</v>
      </c>
      <c r="T451" s="2">
        <v>1</v>
      </c>
      <c r="U451" s="2">
        <v>0</v>
      </c>
      <c r="V451" s="2">
        <v>7.8000000000000007</v>
      </c>
      <c r="W451" s="2">
        <v>2.3000000000000003</v>
      </c>
      <c r="X451" s="2">
        <v>17.940000000000005</v>
      </c>
      <c r="Y451" s="2">
        <v>5.4600000000000009</v>
      </c>
      <c r="Z451" s="2">
        <v>1.94</v>
      </c>
      <c r="AA451" s="2">
        <v>10.592400000000001</v>
      </c>
      <c r="AB451" s="2">
        <v>7612054</v>
      </c>
      <c r="AC451" s="2" t="s">
        <v>2387</v>
      </c>
      <c r="AD451" s="6">
        <v>40172</v>
      </c>
      <c r="AE451" s="2" t="s">
        <v>760</v>
      </c>
      <c r="AF451" s="2" t="s">
        <v>761</v>
      </c>
      <c r="AG451" s="2" t="s">
        <v>839</v>
      </c>
      <c r="AH451" s="2" t="s">
        <v>768</v>
      </c>
      <c r="AI451" s="2">
        <v>3</v>
      </c>
      <c r="AJ451" s="2">
        <v>0</v>
      </c>
      <c r="AK451" s="2">
        <v>0</v>
      </c>
      <c r="AL451" s="2">
        <v>0</v>
      </c>
      <c r="AM451" s="2">
        <v>36</v>
      </c>
      <c r="AN451" s="2">
        <v>0</v>
      </c>
      <c r="AO451" s="2" t="s">
        <v>762</v>
      </c>
      <c r="AP451" s="2" t="s">
        <v>763</v>
      </c>
      <c r="AQ451" s="2" t="s">
        <v>769</v>
      </c>
      <c r="AR451" s="2" t="s">
        <v>2388</v>
      </c>
      <c r="AS451" s="2">
        <v>3.2</v>
      </c>
      <c r="AT451" s="2">
        <v>671.8</v>
      </c>
      <c r="AU451" s="2">
        <v>675</v>
      </c>
      <c r="AV451" s="2" t="s">
        <v>765</v>
      </c>
      <c r="AW451" s="2" t="s">
        <v>2389</v>
      </c>
      <c r="AX451" s="2">
        <v>3.2</v>
      </c>
      <c r="AY451" s="2">
        <v>668.8</v>
      </c>
      <c r="AZ451" s="2">
        <v>672</v>
      </c>
      <c r="BA451" s="2" t="s">
        <v>765</v>
      </c>
      <c r="BB451" s="2">
        <v>0.10204147</v>
      </c>
      <c r="BC451" s="2">
        <v>1</v>
      </c>
      <c r="BD451" s="6">
        <v>0</v>
      </c>
      <c r="BE451" s="18">
        <f t="shared" si="22"/>
        <v>119.77732146931325</v>
      </c>
      <c r="BF451" s="2" t="s">
        <v>767</v>
      </c>
      <c r="BG451" s="6">
        <v>44243</v>
      </c>
      <c r="BH451" s="2">
        <v>29.399810412161841</v>
      </c>
      <c r="BI451" t="str">
        <f>VLOOKUP($A451,'[1]SW_Pipes 1222_soil.shp'!$AE$2:$AR$1223,10,FALSE)</f>
        <v>113683</v>
      </c>
      <c r="BJ451" t="str">
        <f>VLOOKUP($A451,'[1]SW_Pipes 1222_soil.shp'!$AE$2:$AR$1223,11,FALSE)</f>
        <v>PaE</v>
      </c>
      <c r="BK451" t="str">
        <f>VLOOKUP($A451,'[1]SW_Pipes 1222_soil.shp'!$AE$2:$AR$1223,12,FALSE)</f>
        <v>Pacolet sandy loam, 15 to 25 percent slopes</v>
      </c>
      <c r="BL451" t="str">
        <f>VLOOKUP($A451,'[1]SW_Pipes 1222_soil.shp'!$AE$2:$AR$1223,13,FALSE)</f>
        <v>B</v>
      </c>
      <c r="BM451">
        <f>VLOOKUP($A451,'[1]SW_Pipes 1222_soil.shp'!$AE$2:$AR$1223,14,FALSE)</f>
        <v>1</v>
      </c>
      <c r="BN451">
        <f>VLOOKUP(A451,[2]SW_Pipes1222_prec!$AE$2:$AO$1223, 11, FALSE)</f>
        <v>3.72</v>
      </c>
    </row>
    <row r="452" spans="1:66" x14ac:dyDescent="0.25">
      <c r="A452" s="2">
        <v>97202</v>
      </c>
      <c r="B452" s="2">
        <v>18825</v>
      </c>
      <c r="C452" s="2" t="s">
        <v>130</v>
      </c>
      <c r="D452" s="2" t="s">
        <v>21</v>
      </c>
      <c r="E452" s="2" t="s">
        <v>29</v>
      </c>
      <c r="F452" s="6">
        <f>VLOOKUP(A452&amp;B452,'input_raw cmsws'!$C$2:$D$1602,2,FALSE)</f>
        <v>44134.708333333336</v>
      </c>
      <c r="G452" s="2">
        <v>4</v>
      </c>
      <c r="H452" s="2" t="s">
        <v>23</v>
      </c>
      <c r="I452" s="2">
        <f>VLOOKUP(H452,'scoring schema'!$D$4:$E$9,2,FALSE)</f>
        <v>0</v>
      </c>
      <c r="J452" s="2" t="s">
        <v>22</v>
      </c>
      <c r="K452" s="2" t="s">
        <v>22</v>
      </c>
      <c r="L452" s="2" t="s">
        <v>24</v>
      </c>
      <c r="M452" s="2">
        <f>VLOOKUP(L452,'scoring schema 2'!$E$18:$F$29,2,FALSE)</f>
        <v>0</v>
      </c>
      <c r="N452" s="2"/>
      <c r="O452" s="2">
        <f>VLOOKUP(N452,'scoring schema 2'!$E$8:$F$13,2, FALSE)</f>
        <v>2</v>
      </c>
      <c r="P452" s="2">
        <v>10</v>
      </c>
      <c r="Q452" s="2">
        <v>1.3</v>
      </c>
      <c r="R452" s="2">
        <v>2.9</v>
      </c>
      <c r="S452" s="2">
        <v>3.77</v>
      </c>
      <c r="T452" s="2">
        <v>1</v>
      </c>
      <c r="U452" s="2">
        <v>0</v>
      </c>
      <c r="V452" s="2">
        <v>1.4000000000000001</v>
      </c>
      <c r="W452" s="2">
        <v>1.4</v>
      </c>
      <c r="X452" s="2">
        <v>1.96</v>
      </c>
      <c r="Y452" s="2">
        <v>1.36</v>
      </c>
      <c r="Z452" s="2">
        <v>2</v>
      </c>
      <c r="AA452" s="2">
        <v>2.72</v>
      </c>
      <c r="AB452" s="2">
        <v>7581326</v>
      </c>
      <c r="AC452" s="2" t="s">
        <v>1043</v>
      </c>
      <c r="AD452" s="6">
        <v>40173</v>
      </c>
      <c r="AE452" s="2" t="s">
        <v>760</v>
      </c>
      <c r="AF452" s="2" t="s">
        <v>761</v>
      </c>
      <c r="AG452" s="2" t="s">
        <v>762</v>
      </c>
      <c r="AH452" s="2" t="s">
        <v>768</v>
      </c>
      <c r="AI452" s="2">
        <v>2.5</v>
      </c>
      <c r="AJ452" s="2">
        <v>0</v>
      </c>
      <c r="AK452" s="2">
        <v>0</v>
      </c>
      <c r="AL452" s="2">
        <v>0</v>
      </c>
      <c r="AM452" s="2">
        <v>30</v>
      </c>
      <c r="AN452" s="2">
        <v>0</v>
      </c>
      <c r="AO452" s="2" t="s">
        <v>762</v>
      </c>
      <c r="AP452" s="2" t="s">
        <v>763</v>
      </c>
      <c r="AQ452" s="2" t="s">
        <v>769</v>
      </c>
      <c r="AR452" s="2" t="s">
        <v>1044</v>
      </c>
      <c r="AS452" s="2">
        <v>4.4000000000000004</v>
      </c>
      <c r="AT452" s="2">
        <v>730.6</v>
      </c>
      <c r="AU452" s="2">
        <v>735</v>
      </c>
      <c r="AV452" s="2" t="s">
        <v>765</v>
      </c>
      <c r="AW452" s="2" t="s">
        <v>1045</v>
      </c>
      <c r="AX452" s="2">
        <v>0</v>
      </c>
      <c r="AY452" s="2">
        <v>0</v>
      </c>
      <c r="AZ452" s="2">
        <v>736</v>
      </c>
      <c r="BA452" s="2" t="s">
        <v>772</v>
      </c>
      <c r="BB452" s="2">
        <v>0</v>
      </c>
      <c r="BC452" s="2">
        <v>0</v>
      </c>
      <c r="BD452" s="6">
        <v>24838</v>
      </c>
      <c r="BE452" s="18">
        <f t="shared" si="22"/>
        <v>52.831508099475251</v>
      </c>
      <c r="BF452" s="2" t="s">
        <v>767</v>
      </c>
      <c r="BG452" s="6">
        <v>43508</v>
      </c>
      <c r="BH452" s="2">
        <v>65.912273221884874</v>
      </c>
      <c r="BI452" t="str">
        <f>VLOOKUP($A452,'[1]SW_Pipes 1222_soil.shp'!$AE$2:$AR$1223,10,FALSE)</f>
        <v>113660</v>
      </c>
      <c r="BJ452" t="str">
        <f>VLOOKUP($A452,'[1]SW_Pipes 1222_soil.shp'!$AE$2:$AR$1223,11,FALSE)</f>
        <v>CuB</v>
      </c>
      <c r="BK452" t="str">
        <f>VLOOKUP($A452,'[1]SW_Pipes 1222_soil.shp'!$AE$2:$AR$1223,12,FALSE)</f>
        <v>Cecil-Urban land complex, 2 to 8 percent slopes</v>
      </c>
      <c r="BL452" t="str">
        <f>VLOOKUP($A452,'[1]SW_Pipes 1222_soil.shp'!$AE$2:$AR$1223,13,FALSE)</f>
        <v>B</v>
      </c>
      <c r="BM452">
        <f>VLOOKUP($A452,'[1]SW_Pipes 1222_soil.shp'!$AE$2:$AR$1223,14,FALSE)</f>
        <v>1</v>
      </c>
      <c r="BN452">
        <f>VLOOKUP(A452,[2]SW_Pipes1222_prec!$AE$2:$AO$1223, 11, FALSE)</f>
        <v>3.8149999999999999</v>
      </c>
    </row>
    <row r="453" spans="1:66" x14ac:dyDescent="0.25">
      <c r="A453" s="3">
        <v>97203</v>
      </c>
      <c r="B453" s="3">
        <v>18825</v>
      </c>
      <c r="C453" s="3" t="s">
        <v>178</v>
      </c>
      <c r="D453" s="3" t="s">
        <v>21</v>
      </c>
      <c r="E453" s="3" t="s">
        <v>29</v>
      </c>
      <c r="F453" s="6">
        <f>VLOOKUP(A453&amp;B453,'input_raw cmsws'!$C$2:$D$1602,2,FALSE)</f>
        <v>44134.708333333336</v>
      </c>
      <c r="G453" s="3">
        <v>5</v>
      </c>
      <c r="H453" s="3" t="s">
        <v>28</v>
      </c>
      <c r="I453" s="2">
        <f>VLOOKUP(H453,'scoring schema'!$D$4:$E$9,2,FALSE)</f>
        <v>5</v>
      </c>
      <c r="J453" s="3" t="s">
        <v>22</v>
      </c>
      <c r="K453" s="3" t="s">
        <v>22</v>
      </c>
      <c r="L453" s="3" t="s">
        <v>24</v>
      </c>
      <c r="M453" s="2">
        <f>VLOOKUP(L453,'scoring schema 2'!$E$18:$F$29,2,FALSE)</f>
        <v>0</v>
      </c>
      <c r="N453" s="3"/>
      <c r="O453" s="2">
        <f>VLOOKUP(N453,'scoring schema 2'!$E$8:$F$13,2, FALSE)</f>
        <v>2</v>
      </c>
      <c r="P453" s="3">
        <v>5</v>
      </c>
      <c r="Q453" s="3">
        <v>3.05</v>
      </c>
      <c r="R453" s="3">
        <v>2.15</v>
      </c>
      <c r="S453" s="3">
        <v>6.5574999999999992</v>
      </c>
      <c r="T453" s="3">
        <v>1</v>
      </c>
      <c r="U453" s="3">
        <v>0</v>
      </c>
      <c r="V453" s="3">
        <v>1.4000000000000001</v>
      </c>
      <c r="W453" s="3">
        <v>1.4</v>
      </c>
      <c r="X453" s="3">
        <v>1.96</v>
      </c>
      <c r="Y453" s="3">
        <v>2.06</v>
      </c>
      <c r="Z453" s="3">
        <v>1.7</v>
      </c>
      <c r="AA453" s="3">
        <v>3.5019999999999998</v>
      </c>
      <c r="AB453" s="3">
        <v>7601652</v>
      </c>
      <c r="AC453" s="3" t="s">
        <v>1191</v>
      </c>
      <c r="AD453" s="6">
        <v>40174</v>
      </c>
      <c r="AE453" s="3" t="s">
        <v>760</v>
      </c>
      <c r="AF453" s="3" t="s">
        <v>761</v>
      </c>
      <c r="AG453" s="3" t="s">
        <v>762</v>
      </c>
      <c r="AH453" s="3" t="s">
        <v>768</v>
      </c>
      <c r="AI453" s="3">
        <v>2.5</v>
      </c>
      <c r="AJ453" s="3">
        <v>0</v>
      </c>
      <c r="AK453" s="3">
        <v>0</v>
      </c>
      <c r="AL453" s="3">
        <v>0</v>
      </c>
      <c r="AM453" s="3">
        <v>30</v>
      </c>
      <c r="AN453" s="3">
        <v>0</v>
      </c>
      <c r="AO453" s="3" t="s">
        <v>762</v>
      </c>
      <c r="AP453" s="3" t="s">
        <v>763</v>
      </c>
      <c r="AQ453" s="3" t="s">
        <v>769</v>
      </c>
      <c r="AR453" s="3" t="s">
        <v>1045</v>
      </c>
      <c r="AS453" s="3">
        <v>0</v>
      </c>
      <c r="AT453" s="3">
        <v>0</v>
      </c>
      <c r="AU453" s="3">
        <v>736</v>
      </c>
      <c r="AV453" s="3" t="s">
        <v>772</v>
      </c>
      <c r="AW453" s="3" t="s">
        <v>1192</v>
      </c>
      <c r="AX453" s="3">
        <v>3.4</v>
      </c>
      <c r="AY453" s="3">
        <v>730.6</v>
      </c>
      <c r="AZ453" s="3">
        <v>734</v>
      </c>
      <c r="BA453" s="3" t="s">
        <v>765</v>
      </c>
      <c r="BB453" s="3">
        <v>0</v>
      </c>
      <c r="BC453" s="3">
        <v>0</v>
      </c>
      <c r="BD453" s="7">
        <v>24838</v>
      </c>
      <c r="BE453" s="18">
        <f t="shared" si="22"/>
        <v>52.831508099475251</v>
      </c>
      <c r="BF453" s="3" t="s">
        <v>767</v>
      </c>
      <c r="BG453" s="7">
        <v>43508</v>
      </c>
      <c r="BH453" s="3">
        <v>58.229530802242977</v>
      </c>
      <c r="BI453" t="str">
        <f>VLOOKUP($A453,'[1]SW_Pipes 1222_soil.shp'!$AE$2:$AR$1223,10,FALSE)</f>
        <v>113660</v>
      </c>
      <c r="BJ453" t="str">
        <f>VLOOKUP($A453,'[1]SW_Pipes 1222_soil.shp'!$AE$2:$AR$1223,11,FALSE)</f>
        <v>CuB</v>
      </c>
      <c r="BK453" t="str">
        <f>VLOOKUP($A453,'[1]SW_Pipes 1222_soil.shp'!$AE$2:$AR$1223,12,FALSE)</f>
        <v>Cecil-Urban land complex, 2 to 8 percent slopes</v>
      </c>
      <c r="BL453" t="str">
        <f>VLOOKUP($A453,'[1]SW_Pipes 1222_soil.shp'!$AE$2:$AR$1223,13,FALSE)</f>
        <v>B</v>
      </c>
      <c r="BM453">
        <f>VLOOKUP($A453,'[1]SW_Pipes 1222_soil.shp'!$AE$2:$AR$1223,14,FALSE)</f>
        <v>1</v>
      </c>
      <c r="BN453">
        <f>VLOOKUP(A453,[2]SW_Pipes1222_prec!$AE$2:$AO$1223, 11, FALSE)</f>
        <v>3.8149999999999999</v>
      </c>
    </row>
    <row r="454" spans="1:66" x14ac:dyDescent="0.25">
      <c r="A454" s="2">
        <v>97297</v>
      </c>
      <c r="B454" s="2">
        <v>11712</v>
      </c>
      <c r="C454" s="2" t="s">
        <v>96</v>
      </c>
      <c r="D454" s="2" t="s">
        <v>26</v>
      </c>
      <c r="E454" s="2" t="s">
        <v>29</v>
      </c>
      <c r="F454" s="6">
        <f>VLOOKUP(A454&amp;B454,'input_raw cmsws'!$C$2:$D$1602,2,FALSE)</f>
        <v>43759.666666666664</v>
      </c>
      <c r="G454" s="2">
        <v>0</v>
      </c>
      <c r="H454" s="2" t="s">
        <v>32</v>
      </c>
      <c r="I454" s="2">
        <f>VLOOKUP(H454,'scoring schema'!$D$4:$E$9,2,FALSE)</f>
        <v>10</v>
      </c>
      <c r="J454" s="2" t="s">
        <v>22</v>
      </c>
      <c r="K454" s="2" t="s">
        <v>22</v>
      </c>
      <c r="L454" s="2"/>
      <c r="M454" s="2">
        <f>VLOOKUP(L454,'scoring schema 2'!$E$18:$F$29,2,FALSE)</f>
        <v>0</v>
      </c>
      <c r="N454" s="2"/>
      <c r="O454" s="2">
        <f>VLOOKUP(N454,'scoring schema 2'!$E$8:$F$13,2, FALSE)</f>
        <v>2</v>
      </c>
      <c r="P454" s="2">
        <v>5</v>
      </c>
      <c r="Q454" s="2">
        <v>4.8</v>
      </c>
      <c r="R454" s="2">
        <v>1.55</v>
      </c>
      <c r="S454" s="2">
        <v>7.4399999999999995</v>
      </c>
      <c r="T454" s="2">
        <v>1</v>
      </c>
      <c r="U454" s="2">
        <v>5</v>
      </c>
      <c r="V454" s="2">
        <v>6.2000000000000011</v>
      </c>
      <c r="W454" s="2">
        <v>1.55</v>
      </c>
      <c r="X454" s="2">
        <v>9.6100000000000012</v>
      </c>
      <c r="Y454" s="2">
        <v>5.6400000000000006</v>
      </c>
      <c r="Z454" s="2">
        <v>1.55</v>
      </c>
      <c r="AA454" s="2">
        <v>8.7420000000000009</v>
      </c>
      <c r="AB454" s="2">
        <v>7648272</v>
      </c>
      <c r="AC454" s="2" t="s">
        <v>2140</v>
      </c>
      <c r="AD454" s="6">
        <v>40175</v>
      </c>
      <c r="AE454" s="2" t="s">
        <v>760</v>
      </c>
      <c r="AF454" s="2" t="s">
        <v>761</v>
      </c>
      <c r="AG454" s="2" t="s">
        <v>762</v>
      </c>
      <c r="AH454" s="2" t="s">
        <v>768</v>
      </c>
      <c r="AI454" s="2">
        <v>1</v>
      </c>
      <c r="AJ454" s="2">
        <v>0</v>
      </c>
      <c r="AK454" s="2">
        <v>0</v>
      </c>
      <c r="AL454" s="2">
        <v>0</v>
      </c>
      <c r="AM454" s="2">
        <v>12</v>
      </c>
      <c r="AN454" s="2">
        <v>0</v>
      </c>
      <c r="AO454" s="2" t="s">
        <v>762</v>
      </c>
      <c r="AP454" s="2" t="s">
        <v>763</v>
      </c>
      <c r="AQ454" s="2" t="s">
        <v>769</v>
      </c>
      <c r="AR454" s="2" t="s">
        <v>2141</v>
      </c>
      <c r="AS454" s="2">
        <v>2.6</v>
      </c>
      <c r="AT454" s="2">
        <v>736.4</v>
      </c>
      <c r="AU454" s="2">
        <v>739</v>
      </c>
      <c r="AV454" s="2" t="s">
        <v>765</v>
      </c>
      <c r="AW454" s="2" t="s">
        <v>2142</v>
      </c>
      <c r="AX454" s="2">
        <v>2.9</v>
      </c>
      <c r="AY454" s="2">
        <v>736.1</v>
      </c>
      <c r="AZ454" s="2">
        <v>739</v>
      </c>
      <c r="BA454" s="2" t="s">
        <v>765</v>
      </c>
      <c r="BB454" s="2">
        <v>4.5757899999999997E-3</v>
      </c>
      <c r="BC454" s="2">
        <v>1</v>
      </c>
      <c r="BD454" s="6">
        <v>31778</v>
      </c>
      <c r="BE454" s="18">
        <f t="shared" si="22"/>
        <v>32.804015514487787</v>
      </c>
      <c r="BF454" s="2" t="s">
        <v>767</v>
      </c>
      <c r="BG454" s="6">
        <v>43509</v>
      </c>
      <c r="BH454" s="2">
        <v>65.562421505983252</v>
      </c>
      <c r="BI454" t="str">
        <f>VLOOKUP($A454,'[1]SW_Pipes 1222_soil.shp'!$AE$2:$AR$1223,10,FALSE)</f>
        <v>113658</v>
      </c>
      <c r="BJ454" t="str">
        <f>VLOOKUP($A454,'[1]SW_Pipes 1222_soil.shp'!$AE$2:$AR$1223,11,FALSE)</f>
        <v>CeB2</v>
      </c>
      <c r="BK454" t="str">
        <f>VLOOKUP($A454,'[1]SW_Pipes 1222_soil.shp'!$AE$2:$AR$1223,12,FALSE)</f>
        <v>Cecil sandy clay loam, 2 to 8 percent slopes, eroded</v>
      </c>
      <c r="BL454" t="str">
        <f>VLOOKUP($A454,'[1]SW_Pipes 1222_soil.shp'!$AE$2:$AR$1223,13,FALSE)</f>
        <v>B</v>
      </c>
      <c r="BM454">
        <f>VLOOKUP($A454,'[1]SW_Pipes 1222_soil.shp'!$AE$2:$AR$1223,14,FALSE)</f>
        <v>1</v>
      </c>
      <c r="BN454">
        <f>VLOOKUP(A454,[2]SW_Pipes1222_prec!$AE$2:$AO$1223, 11, FALSE)</f>
        <v>3.82</v>
      </c>
    </row>
    <row r="455" spans="1:66" x14ac:dyDescent="0.25">
      <c r="A455" s="3">
        <v>97526</v>
      </c>
      <c r="B455" s="3">
        <v>18108</v>
      </c>
      <c r="C455" s="3" t="s">
        <v>43</v>
      </c>
      <c r="D455" s="3" t="s">
        <v>26</v>
      </c>
      <c r="E455" s="3" t="s">
        <v>29</v>
      </c>
      <c r="F455" s="6">
        <f>VLOOKUP(A455&amp;B455,'input_raw cmsws'!$C$2:$D$1602,2,FALSE)</f>
        <v>43987.666666666664</v>
      </c>
      <c r="G455" s="3">
        <v>2</v>
      </c>
      <c r="H455" s="3" t="s">
        <v>23</v>
      </c>
      <c r="I455" s="2">
        <f>VLOOKUP(H455,'scoring schema'!$D$4:$E$9,2,FALSE)</f>
        <v>0</v>
      </c>
      <c r="J455" s="3" t="s">
        <v>22</v>
      </c>
      <c r="K455" s="3" t="s">
        <v>22</v>
      </c>
      <c r="L455" s="3" t="s">
        <v>30</v>
      </c>
      <c r="M455" s="2">
        <f>VLOOKUP(L455,'scoring schema 2'!$E$18:$F$29,2,FALSE)</f>
        <v>6</v>
      </c>
      <c r="N455" s="3"/>
      <c r="O455" s="2">
        <f>VLOOKUP(N455,'scoring schema 2'!$E$8:$F$13,2, FALSE)</f>
        <v>2</v>
      </c>
      <c r="P455" s="3">
        <v>10</v>
      </c>
      <c r="Q455" s="3">
        <v>1.3</v>
      </c>
      <c r="R455" s="3">
        <v>5</v>
      </c>
      <c r="S455" s="3">
        <v>6.5</v>
      </c>
      <c r="T455" s="3">
        <v>1</v>
      </c>
      <c r="U455" s="3">
        <v>10</v>
      </c>
      <c r="V455" s="3">
        <v>3.8000000000000007</v>
      </c>
      <c r="W455" s="3">
        <v>5</v>
      </c>
      <c r="X455" s="3">
        <v>19.000000000000004</v>
      </c>
      <c r="Y455" s="3">
        <v>2.8000000000000003</v>
      </c>
      <c r="Z455" s="3">
        <v>5</v>
      </c>
      <c r="AA455" s="3">
        <v>14.000000000000002</v>
      </c>
      <c r="AB455" s="3">
        <v>7598888</v>
      </c>
      <c r="AC455" s="3" t="s">
        <v>2770</v>
      </c>
      <c r="AD455" s="6">
        <v>40176</v>
      </c>
      <c r="AE455" s="3" t="s">
        <v>760</v>
      </c>
      <c r="AF455" s="3" t="s">
        <v>761</v>
      </c>
      <c r="AG455" s="3" t="s">
        <v>762</v>
      </c>
      <c r="AH455" s="3" t="s">
        <v>768</v>
      </c>
      <c r="AI455" s="3">
        <v>2</v>
      </c>
      <c r="AJ455" s="3">
        <v>0</v>
      </c>
      <c r="AK455" s="3">
        <v>0</v>
      </c>
      <c r="AL455" s="3">
        <v>0</v>
      </c>
      <c r="AM455" s="3">
        <v>24</v>
      </c>
      <c r="AN455" s="3">
        <v>0</v>
      </c>
      <c r="AO455" s="3" t="s">
        <v>762</v>
      </c>
      <c r="AP455" s="3" t="s">
        <v>763</v>
      </c>
      <c r="AQ455" s="3" t="s">
        <v>769</v>
      </c>
      <c r="AR455" s="3" t="s">
        <v>2771</v>
      </c>
      <c r="AS455" s="3">
        <v>16</v>
      </c>
      <c r="AT455" s="3">
        <v>573</v>
      </c>
      <c r="AU455" s="3">
        <v>589</v>
      </c>
      <c r="AV455" s="3" t="s">
        <v>765</v>
      </c>
      <c r="AW455" s="3" t="s">
        <v>2772</v>
      </c>
      <c r="AX455" s="3">
        <v>12</v>
      </c>
      <c r="AY455" s="3">
        <v>572</v>
      </c>
      <c r="AZ455" s="3">
        <v>584</v>
      </c>
      <c r="BA455" s="3" t="s">
        <v>765</v>
      </c>
      <c r="BB455" s="3">
        <v>4.0526700000000004E-3</v>
      </c>
      <c r="BC455" s="3">
        <v>1</v>
      </c>
      <c r="BD455" s="7">
        <v>37305</v>
      </c>
      <c r="BE455" s="18">
        <f t="shared" si="22"/>
        <v>18.296144193474781</v>
      </c>
      <c r="BF455" s="3" t="s">
        <v>767</v>
      </c>
      <c r="BG455" s="7">
        <v>44243</v>
      </c>
      <c r="BH455" s="3">
        <v>246.75095296198089</v>
      </c>
      <c r="BI455" t="str">
        <f>VLOOKUP($A455,'[1]SW_Pipes 1222_soil.shp'!$AE$2:$AR$1223,10,FALSE)</f>
        <v>113679</v>
      </c>
      <c r="BJ455" t="str">
        <f>VLOOKUP($A455,'[1]SW_Pipes 1222_soil.shp'!$AE$2:$AR$1223,11,FALSE)</f>
        <v>MeB</v>
      </c>
      <c r="BK455" t="str">
        <f>VLOOKUP($A455,'[1]SW_Pipes 1222_soil.shp'!$AE$2:$AR$1223,12,FALSE)</f>
        <v>Mecklenburg fine sandy loam, 2 to 8 percent slopes</v>
      </c>
      <c r="BL455" t="str">
        <f>VLOOKUP($A455,'[1]SW_Pipes 1222_soil.shp'!$AE$2:$AR$1223,13,FALSE)</f>
        <v>C</v>
      </c>
      <c r="BM455">
        <f>VLOOKUP($A455,'[1]SW_Pipes 1222_soil.shp'!$AE$2:$AR$1223,14,FALSE)</f>
        <v>2</v>
      </c>
      <c r="BN455">
        <f>VLOOKUP(A455,[2]SW_Pipes1222_prec!$AE$2:$AO$1223, 11, FALSE)</f>
        <v>3.7189999999999999</v>
      </c>
    </row>
    <row r="456" spans="1:66" x14ac:dyDescent="0.25">
      <c r="A456" s="3">
        <v>97526</v>
      </c>
      <c r="B456" s="3">
        <v>23779</v>
      </c>
      <c r="C456" s="3" t="s">
        <v>535</v>
      </c>
      <c r="D456" s="3" t="s">
        <v>26</v>
      </c>
      <c r="E456" s="3" t="s">
        <v>29</v>
      </c>
      <c r="F456" s="6">
        <f>VLOOKUP(A456&amp;B456,'input_raw cmsws'!$C$2:$D$1602,2,FALSE)</f>
        <v>43973.666666666664</v>
      </c>
      <c r="G456" s="3">
        <v>2</v>
      </c>
      <c r="H456" s="3" t="s">
        <v>23</v>
      </c>
      <c r="I456" s="2">
        <f>VLOOKUP(H456,'scoring schema'!$D$4:$E$9,2,FALSE)</f>
        <v>0</v>
      </c>
      <c r="J456" s="3" t="s">
        <v>22</v>
      </c>
      <c r="K456" s="3" t="s">
        <v>22</v>
      </c>
      <c r="L456" s="3"/>
      <c r="M456" s="2">
        <f>VLOOKUP(L456,'scoring schema 2'!$E$18:$F$29,2,FALSE)</f>
        <v>0</v>
      </c>
      <c r="N456" s="3"/>
      <c r="O456" s="2">
        <f>VLOOKUP(N456,'scoring schema 2'!$E$8:$F$13,2, FALSE)</f>
        <v>2</v>
      </c>
      <c r="P456" s="3">
        <v>10</v>
      </c>
      <c r="Q456" s="3">
        <v>1.3</v>
      </c>
      <c r="R456" s="3">
        <v>2.9</v>
      </c>
      <c r="S456" s="3">
        <v>3.77</v>
      </c>
      <c r="T456" s="3">
        <v>1</v>
      </c>
      <c r="U456" s="3">
        <v>10</v>
      </c>
      <c r="V456" s="3">
        <v>5.4</v>
      </c>
      <c r="W456" s="3">
        <v>5.6</v>
      </c>
      <c r="X456" s="3">
        <v>30.24</v>
      </c>
      <c r="Y456" s="3">
        <v>3.7600000000000002</v>
      </c>
      <c r="Z456" s="3">
        <v>4.5199999999999996</v>
      </c>
      <c r="AA456" s="3">
        <v>16.995200000000001</v>
      </c>
      <c r="AB456" s="3">
        <v>7598888</v>
      </c>
      <c r="AC456" s="3" t="s">
        <v>2770</v>
      </c>
      <c r="AD456" s="6">
        <v>40177</v>
      </c>
      <c r="AE456" s="3" t="s">
        <v>760</v>
      </c>
      <c r="AF456" s="3" t="s">
        <v>761</v>
      </c>
      <c r="AG456" s="3" t="s">
        <v>762</v>
      </c>
      <c r="AH456" s="3" t="s">
        <v>768</v>
      </c>
      <c r="AI456" s="3">
        <v>2</v>
      </c>
      <c r="AJ456" s="3">
        <v>0</v>
      </c>
      <c r="AK456" s="3">
        <v>0</v>
      </c>
      <c r="AL456" s="3">
        <v>0</v>
      </c>
      <c r="AM456" s="3">
        <v>24</v>
      </c>
      <c r="AN456" s="3">
        <v>0</v>
      </c>
      <c r="AO456" s="3" t="s">
        <v>762</v>
      </c>
      <c r="AP456" s="3" t="s">
        <v>763</v>
      </c>
      <c r="AQ456" s="3" t="s">
        <v>769</v>
      </c>
      <c r="AR456" s="3" t="s">
        <v>2771</v>
      </c>
      <c r="AS456" s="3">
        <v>16</v>
      </c>
      <c r="AT456" s="3">
        <v>573</v>
      </c>
      <c r="AU456" s="3">
        <v>589</v>
      </c>
      <c r="AV456" s="3" t="s">
        <v>765</v>
      </c>
      <c r="AW456" s="3" t="s">
        <v>2772</v>
      </c>
      <c r="AX456" s="3">
        <v>12</v>
      </c>
      <c r="AY456" s="3">
        <v>572</v>
      </c>
      <c r="AZ456" s="3">
        <v>584</v>
      </c>
      <c r="BA456" s="3" t="s">
        <v>765</v>
      </c>
      <c r="BB456" s="3">
        <v>4.0526700000000004E-3</v>
      </c>
      <c r="BC456" s="3">
        <v>1</v>
      </c>
      <c r="BD456" s="7">
        <v>37305</v>
      </c>
      <c r="BE456" s="18">
        <f t="shared" si="22"/>
        <v>18.257814282454934</v>
      </c>
      <c r="BF456" s="3" t="s">
        <v>767</v>
      </c>
      <c r="BG456" s="7">
        <v>44243</v>
      </c>
      <c r="BH456" s="3">
        <v>246.75095296198089</v>
      </c>
      <c r="BI456" t="str">
        <f>VLOOKUP($A456,'[1]SW_Pipes 1222_soil.shp'!$AE$2:$AR$1223,10,FALSE)</f>
        <v>113679</v>
      </c>
      <c r="BJ456" t="str">
        <f>VLOOKUP($A456,'[1]SW_Pipes 1222_soil.shp'!$AE$2:$AR$1223,11,FALSE)</f>
        <v>MeB</v>
      </c>
      <c r="BK456" t="str">
        <f>VLOOKUP($A456,'[1]SW_Pipes 1222_soil.shp'!$AE$2:$AR$1223,12,FALSE)</f>
        <v>Mecklenburg fine sandy loam, 2 to 8 percent slopes</v>
      </c>
      <c r="BL456" t="str">
        <f>VLOOKUP($A456,'[1]SW_Pipes 1222_soil.shp'!$AE$2:$AR$1223,13,FALSE)</f>
        <v>C</v>
      </c>
      <c r="BM456">
        <f>VLOOKUP($A456,'[1]SW_Pipes 1222_soil.shp'!$AE$2:$AR$1223,14,FALSE)</f>
        <v>2</v>
      </c>
      <c r="BN456">
        <f>VLOOKUP(A456,[2]SW_Pipes1222_prec!$AE$2:$AO$1223, 11, FALSE)</f>
        <v>3.7189999999999999</v>
      </c>
    </row>
    <row r="457" spans="1:66" x14ac:dyDescent="0.25">
      <c r="A457" s="2">
        <v>97527</v>
      </c>
      <c r="B457" s="2">
        <v>18108</v>
      </c>
      <c r="C457" s="2" t="s">
        <v>43</v>
      </c>
      <c r="D457" s="2" t="s">
        <v>26</v>
      </c>
      <c r="E457" s="2" t="s">
        <v>29</v>
      </c>
      <c r="F457" s="6">
        <f>VLOOKUP(A457&amp;B457,'input_raw cmsws'!$C$2:$D$1602,2,FALSE)</f>
        <v>43987.666666666664</v>
      </c>
      <c r="G457" s="2">
        <v>2.2999999999999998</v>
      </c>
      <c r="H457" s="2" t="s">
        <v>23</v>
      </c>
      <c r="I457" s="2">
        <f>VLOOKUP(H457,'scoring schema'!$D$4:$E$9,2,FALSE)</f>
        <v>0</v>
      </c>
      <c r="J457" s="2" t="s">
        <v>22</v>
      </c>
      <c r="K457" s="2" t="s">
        <v>22</v>
      </c>
      <c r="L457" s="2" t="s">
        <v>30</v>
      </c>
      <c r="M457" s="2">
        <f>VLOOKUP(L457,'scoring schema 2'!$E$18:$F$29,2,FALSE)</f>
        <v>6</v>
      </c>
      <c r="N457" s="2"/>
      <c r="O457" s="2">
        <f>VLOOKUP(N457,'scoring schema 2'!$E$8:$F$13,2, FALSE)</f>
        <v>2</v>
      </c>
      <c r="P457" s="2">
        <v>10</v>
      </c>
      <c r="Q457" s="2">
        <v>1.3</v>
      </c>
      <c r="R457" s="2">
        <v>5</v>
      </c>
      <c r="S457" s="2">
        <v>6.5</v>
      </c>
      <c r="T457" s="2">
        <v>1</v>
      </c>
      <c r="U457" s="2">
        <v>10</v>
      </c>
      <c r="V457" s="2">
        <v>3.8000000000000007</v>
      </c>
      <c r="W457" s="2">
        <v>5</v>
      </c>
      <c r="X457" s="2">
        <v>19.000000000000004</v>
      </c>
      <c r="Y457" s="2">
        <v>2.8000000000000003</v>
      </c>
      <c r="Z457" s="2">
        <v>5</v>
      </c>
      <c r="AA457" s="2">
        <v>14.000000000000002</v>
      </c>
      <c r="AB457" s="2">
        <v>7609086</v>
      </c>
      <c r="AC457" s="2" t="s">
        <v>2773</v>
      </c>
      <c r="AD457" s="6">
        <v>40178</v>
      </c>
      <c r="AE457" s="2" t="s">
        <v>760</v>
      </c>
      <c r="AF457" s="2" t="s">
        <v>761</v>
      </c>
      <c r="AG457" s="2" t="s">
        <v>762</v>
      </c>
      <c r="AH457" s="2" t="s">
        <v>768</v>
      </c>
      <c r="AI457" s="2">
        <v>2</v>
      </c>
      <c r="AJ457" s="2">
        <v>0</v>
      </c>
      <c r="AK457" s="2">
        <v>0</v>
      </c>
      <c r="AL457" s="2">
        <v>0</v>
      </c>
      <c r="AM457" s="2">
        <v>24</v>
      </c>
      <c r="AN457" s="2">
        <v>0</v>
      </c>
      <c r="AO457" s="2" t="s">
        <v>762</v>
      </c>
      <c r="AP457" s="2" t="s">
        <v>763</v>
      </c>
      <c r="AQ457" s="2" t="s">
        <v>769</v>
      </c>
      <c r="AR457" s="2" t="s">
        <v>2774</v>
      </c>
      <c r="AS457" s="2">
        <v>12.3</v>
      </c>
      <c r="AT457" s="2">
        <v>572.70000000000005</v>
      </c>
      <c r="AU457" s="2">
        <v>585</v>
      </c>
      <c r="AV457" s="2" t="s">
        <v>765</v>
      </c>
      <c r="AW457" s="2" t="s">
        <v>2772</v>
      </c>
      <c r="AX457" s="2">
        <v>12.1</v>
      </c>
      <c r="AY457" s="2">
        <v>571.9</v>
      </c>
      <c r="AZ457" s="2">
        <v>584</v>
      </c>
      <c r="BA457" s="2" t="s">
        <v>765</v>
      </c>
      <c r="BB457" s="2">
        <v>3.1385110000000001E-2</v>
      </c>
      <c r="BC457" s="2">
        <v>1</v>
      </c>
      <c r="BD457" s="6">
        <v>37305</v>
      </c>
      <c r="BE457" s="18">
        <f t="shared" si="22"/>
        <v>18.296144193474781</v>
      </c>
      <c r="BF457" s="2" t="s">
        <v>767</v>
      </c>
      <c r="BG457" s="6">
        <v>44243</v>
      </c>
      <c r="BH457" s="2">
        <v>25.48979773815924</v>
      </c>
      <c r="BI457" t="str">
        <f>VLOOKUP($A457,'[1]SW_Pipes 1222_soil.shp'!$AE$2:$AR$1223,10,FALSE)</f>
        <v>113679</v>
      </c>
      <c r="BJ457" t="str">
        <f>VLOOKUP($A457,'[1]SW_Pipes 1222_soil.shp'!$AE$2:$AR$1223,11,FALSE)</f>
        <v>MeB</v>
      </c>
      <c r="BK457" t="str">
        <f>VLOOKUP($A457,'[1]SW_Pipes 1222_soil.shp'!$AE$2:$AR$1223,12,FALSE)</f>
        <v>Mecklenburg fine sandy loam, 2 to 8 percent slopes</v>
      </c>
      <c r="BL457" t="str">
        <f>VLOOKUP($A457,'[1]SW_Pipes 1222_soil.shp'!$AE$2:$AR$1223,13,FALSE)</f>
        <v>C</v>
      </c>
      <c r="BM457">
        <f>VLOOKUP($A457,'[1]SW_Pipes 1222_soil.shp'!$AE$2:$AR$1223,14,FALSE)</f>
        <v>2</v>
      </c>
      <c r="BN457">
        <f>VLOOKUP(A457,[2]SW_Pipes1222_prec!$AE$2:$AO$1223, 11, FALSE)</f>
        <v>3.7189999999999999</v>
      </c>
    </row>
    <row r="458" spans="1:66" x14ac:dyDescent="0.25">
      <c r="A458" s="2">
        <v>97527</v>
      </c>
      <c r="B458" s="2">
        <v>23779</v>
      </c>
      <c r="C458" s="2" t="s">
        <v>535</v>
      </c>
      <c r="D458" s="2" t="s">
        <v>26</v>
      </c>
      <c r="E458" s="2" t="s">
        <v>29</v>
      </c>
      <c r="F458" s="6">
        <f>VLOOKUP(A458&amp;B458,'input_raw cmsws'!$C$2:$D$1602,2,FALSE)</f>
        <v>43973.666666666664</v>
      </c>
      <c r="G458" s="2">
        <v>2.2999999999999998</v>
      </c>
      <c r="H458" s="2" t="s">
        <v>23</v>
      </c>
      <c r="I458" s="2">
        <f>VLOOKUP(H458,'scoring schema'!$D$4:$E$9,2,FALSE)</f>
        <v>0</v>
      </c>
      <c r="J458" s="2" t="s">
        <v>22</v>
      </c>
      <c r="K458" s="2" t="s">
        <v>22</v>
      </c>
      <c r="L458" s="2"/>
      <c r="M458" s="2">
        <f>VLOOKUP(L458,'scoring schema 2'!$E$18:$F$29,2,FALSE)</f>
        <v>0</v>
      </c>
      <c r="N458" s="2"/>
      <c r="O458" s="2">
        <f>VLOOKUP(N458,'scoring schema 2'!$E$8:$F$13,2, FALSE)</f>
        <v>2</v>
      </c>
      <c r="P458" s="2">
        <v>10</v>
      </c>
      <c r="Q458" s="2">
        <v>1.3</v>
      </c>
      <c r="R458" s="2">
        <v>2.9</v>
      </c>
      <c r="S458" s="2">
        <v>3.77</v>
      </c>
      <c r="T458" s="2">
        <v>1</v>
      </c>
      <c r="U458" s="2">
        <v>10</v>
      </c>
      <c r="V458" s="2">
        <v>5.4</v>
      </c>
      <c r="W458" s="2">
        <v>5.6</v>
      </c>
      <c r="X458" s="2">
        <v>30.24</v>
      </c>
      <c r="Y458" s="2">
        <v>3.7600000000000002</v>
      </c>
      <c r="Z458" s="2">
        <v>4.5199999999999996</v>
      </c>
      <c r="AA458" s="2">
        <v>16.995200000000001</v>
      </c>
      <c r="AB458" s="2">
        <v>7609086</v>
      </c>
      <c r="AC458" s="2" t="s">
        <v>2773</v>
      </c>
      <c r="AD458" s="6">
        <v>40179</v>
      </c>
      <c r="AE458" s="2" t="s">
        <v>760</v>
      </c>
      <c r="AF458" s="2" t="s">
        <v>761</v>
      </c>
      <c r="AG458" s="2" t="s">
        <v>762</v>
      </c>
      <c r="AH458" s="2" t="s">
        <v>768</v>
      </c>
      <c r="AI458" s="2">
        <v>2</v>
      </c>
      <c r="AJ458" s="2">
        <v>0</v>
      </c>
      <c r="AK458" s="2">
        <v>0</v>
      </c>
      <c r="AL458" s="2">
        <v>0</v>
      </c>
      <c r="AM458" s="2">
        <v>24</v>
      </c>
      <c r="AN458" s="2">
        <v>0</v>
      </c>
      <c r="AO458" s="2" t="s">
        <v>762</v>
      </c>
      <c r="AP458" s="2" t="s">
        <v>763</v>
      </c>
      <c r="AQ458" s="2" t="s">
        <v>769</v>
      </c>
      <c r="AR458" s="2" t="s">
        <v>2774</v>
      </c>
      <c r="AS458" s="2">
        <v>12.3</v>
      </c>
      <c r="AT458" s="2">
        <v>572.70000000000005</v>
      </c>
      <c r="AU458" s="2">
        <v>585</v>
      </c>
      <c r="AV458" s="2" t="s">
        <v>765</v>
      </c>
      <c r="AW458" s="2" t="s">
        <v>2772</v>
      </c>
      <c r="AX458" s="2">
        <v>12.1</v>
      </c>
      <c r="AY458" s="2">
        <v>571.9</v>
      </c>
      <c r="AZ458" s="2">
        <v>584</v>
      </c>
      <c r="BA458" s="2" t="s">
        <v>765</v>
      </c>
      <c r="BB458" s="2">
        <v>3.1385110000000001E-2</v>
      </c>
      <c r="BC458" s="2">
        <v>1</v>
      </c>
      <c r="BD458" s="6">
        <v>37305</v>
      </c>
      <c r="BE458" s="18">
        <f t="shared" si="22"/>
        <v>18.257814282454934</v>
      </c>
      <c r="BF458" s="2" t="s">
        <v>767</v>
      </c>
      <c r="BG458" s="6">
        <v>44243</v>
      </c>
      <c r="BH458" s="2">
        <v>25.48979773815924</v>
      </c>
      <c r="BI458" t="str">
        <f>VLOOKUP($A458,'[1]SW_Pipes 1222_soil.shp'!$AE$2:$AR$1223,10,FALSE)</f>
        <v>113679</v>
      </c>
      <c r="BJ458" t="str">
        <f>VLOOKUP($A458,'[1]SW_Pipes 1222_soil.shp'!$AE$2:$AR$1223,11,FALSE)</f>
        <v>MeB</v>
      </c>
      <c r="BK458" t="str">
        <f>VLOOKUP($A458,'[1]SW_Pipes 1222_soil.shp'!$AE$2:$AR$1223,12,FALSE)</f>
        <v>Mecklenburg fine sandy loam, 2 to 8 percent slopes</v>
      </c>
      <c r="BL458" t="str">
        <f>VLOOKUP($A458,'[1]SW_Pipes 1222_soil.shp'!$AE$2:$AR$1223,13,FALSE)</f>
        <v>C</v>
      </c>
      <c r="BM458">
        <f>VLOOKUP($A458,'[1]SW_Pipes 1222_soil.shp'!$AE$2:$AR$1223,14,FALSE)</f>
        <v>2</v>
      </c>
      <c r="BN458">
        <f>VLOOKUP(A458,[2]SW_Pipes1222_prec!$AE$2:$AO$1223, 11, FALSE)</f>
        <v>3.7189999999999999</v>
      </c>
    </row>
    <row r="459" spans="1:66" x14ac:dyDescent="0.25">
      <c r="A459" s="2">
        <v>97956</v>
      </c>
      <c r="B459" s="2">
        <v>11126</v>
      </c>
      <c r="C459" s="2" t="s">
        <v>316</v>
      </c>
      <c r="D459" s="2" t="s">
        <v>21</v>
      </c>
      <c r="E459" s="2" t="s">
        <v>29</v>
      </c>
      <c r="F459" s="6">
        <f>VLOOKUP(A459&amp;B459,'input_raw cmsws'!$C$2:$D$1602,2,FALSE)</f>
        <v>43889.666666666664</v>
      </c>
      <c r="G459" s="2">
        <v>8</v>
      </c>
      <c r="H459" s="2" t="s">
        <v>23</v>
      </c>
      <c r="I459" s="2">
        <f>VLOOKUP(H459,'scoring schema'!$D$4:$E$9,2,FALSE)</f>
        <v>0</v>
      </c>
      <c r="J459" s="2" t="s">
        <v>22</v>
      </c>
      <c r="K459" s="2" t="s">
        <v>22</v>
      </c>
      <c r="L459" s="2" t="s">
        <v>30</v>
      </c>
      <c r="M459" s="2">
        <f>VLOOKUP(L459,'scoring schema 2'!$E$18:$F$29,2,FALSE)</f>
        <v>6</v>
      </c>
      <c r="N459" s="2" t="s">
        <v>33</v>
      </c>
      <c r="O459" s="2">
        <f>VLOOKUP(N459,'scoring schema 2'!$E$8:$F$13,2, FALSE)</f>
        <v>0</v>
      </c>
      <c r="P459" s="2">
        <v>10</v>
      </c>
      <c r="Q459" s="2">
        <v>0</v>
      </c>
      <c r="R459" s="2">
        <v>6.2</v>
      </c>
      <c r="S459" s="2">
        <v>0</v>
      </c>
      <c r="T459" s="2">
        <v>4</v>
      </c>
      <c r="U459" s="2">
        <v>10</v>
      </c>
      <c r="V459" s="2">
        <v>7</v>
      </c>
      <c r="W459" s="2">
        <v>6.2</v>
      </c>
      <c r="X459" s="2">
        <v>43.4</v>
      </c>
      <c r="Y459" s="2">
        <v>4.2</v>
      </c>
      <c r="Z459" s="2">
        <v>6.2</v>
      </c>
      <c r="AA459" s="2">
        <v>26.040000000000003</v>
      </c>
      <c r="AB459" s="2">
        <v>7563325</v>
      </c>
      <c r="AC459" s="2" t="s">
        <v>3667</v>
      </c>
      <c r="AD459" s="6">
        <v>40180</v>
      </c>
      <c r="AE459" s="2" t="s">
        <v>760</v>
      </c>
      <c r="AF459" s="2" t="s">
        <v>761</v>
      </c>
      <c r="AG459" s="2" t="s">
        <v>839</v>
      </c>
      <c r="AH459" s="2" t="s">
        <v>768</v>
      </c>
      <c r="AI459" s="2">
        <v>6</v>
      </c>
      <c r="AJ459" s="2">
        <v>0</v>
      </c>
      <c r="AK459" s="2">
        <v>0</v>
      </c>
      <c r="AL459" s="2">
        <v>0</v>
      </c>
      <c r="AM459" s="2">
        <v>72</v>
      </c>
      <c r="AN459" s="2">
        <v>0</v>
      </c>
      <c r="AO459" s="2" t="s">
        <v>762</v>
      </c>
      <c r="AP459" s="2" t="s">
        <v>763</v>
      </c>
      <c r="AQ459" s="2" t="s">
        <v>769</v>
      </c>
      <c r="AR459" s="2" t="s">
        <v>3668</v>
      </c>
      <c r="AS459" s="2">
        <v>7.3</v>
      </c>
      <c r="AT459" s="2">
        <v>659.2</v>
      </c>
      <c r="AU459" s="2">
        <v>666.5</v>
      </c>
      <c r="AV459" s="2" t="s">
        <v>765</v>
      </c>
      <c r="AW459" s="2" t="s">
        <v>3669</v>
      </c>
      <c r="AX459" s="2">
        <v>9.35</v>
      </c>
      <c r="AY459" s="2">
        <v>658.3</v>
      </c>
      <c r="AZ459" s="2">
        <v>667.65</v>
      </c>
      <c r="BA459" s="2" t="s">
        <v>765</v>
      </c>
      <c r="BB459" s="2">
        <v>6.5287339999999999E-2</v>
      </c>
      <c r="BC459" s="2">
        <v>1</v>
      </c>
      <c r="BD459" s="6">
        <v>39448</v>
      </c>
      <c r="BE459" s="18">
        <f t="shared" si="22"/>
        <v>12.160620579511743</v>
      </c>
      <c r="BF459" s="2" t="s">
        <v>767</v>
      </c>
      <c r="BG459" s="6">
        <v>44188</v>
      </c>
      <c r="BH459" s="2">
        <v>13.78521467111422</v>
      </c>
      <c r="BI459" t="str">
        <f>VLOOKUP($A459,'[1]SW_Pipes 1222_soil.shp'!$AE$2:$AR$1223,10,FALSE)</f>
        <v>113659</v>
      </c>
      <c r="BJ459" t="str">
        <f>VLOOKUP($A459,'[1]SW_Pipes 1222_soil.shp'!$AE$2:$AR$1223,11,FALSE)</f>
        <v>CeD2</v>
      </c>
      <c r="BK459" t="str">
        <f>VLOOKUP($A459,'[1]SW_Pipes 1222_soil.shp'!$AE$2:$AR$1223,12,FALSE)</f>
        <v>Cecil sandy clay loam, 8 to 15 percent slopes, eroded</v>
      </c>
      <c r="BL459" t="str">
        <f>VLOOKUP($A459,'[1]SW_Pipes 1222_soil.shp'!$AE$2:$AR$1223,13,FALSE)</f>
        <v>B</v>
      </c>
      <c r="BM459">
        <f>VLOOKUP($A459,'[1]SW_Pipes 1222_soil.shp'!$AE$2:$AR$1223,14,FALSE)</f>
        <v>1</v>
      </c>
      <c r="BN459">
        <f>VLOOKUP(A459,[2]SW_Pipes1222_prec!$AE$2:$AO$1223, 11, FALSE)</f>
        <v>3.698</v>
      </c>
    </row>
    <row r="460" spans="1:66" x14ac:dyDescent="0.25">
      <c r="A460" s="2">
        <v>98662</v>
      </c>
      <c r="B460" s="2">
        <v>22659</v>
      </c>
      <c r="C460" s="2" t="s">
        <v>238</v>
      </c>
      <c r="D460" s="2" t="s">
        <v>26</v>
      </c>
      <c r="E460" s="2" t="s">
        <v>29</v>
      </c>
      <c r="F460" s="6">
        <f>VLOOKUP(A460&amp;B460,'input_raw cmsws'!$C$2:$D$1602,2,FALSE)</f>
        <v>44323.666666666664</v>
      </c>
      <c r="G460" s="2">
        <v>8</v>
      </c>
      <c r="H460" s="2" t="s">
        <v>23</v>
      </c>
      <c r="I460" s="2">
        <f>VLOOKUP(H460,'scoring schema'!$D$4:$E$9,2,FALSE)</f>
        <v>0</v>
      </c>
      <c r="J460" s="2" t="s">
        <v>22</v>
      </c>
      <c r="K460" s="2" t="s">
        <v>22</v>
      </c>
      <c r="L460" s="2"/>
      <c r="M460" s="2">
        <f>VLOOKUP(L460,'scoring schema 2'!$E$18:$F$29,2,FALSE)</f>
        <v>0</v>
      </c>
      <c r="N460" s="2"/>
      <c r="O460" s="2">
        <f>VLOOKUP(N460,'scoring schema 2'!$E$8:$F$13,2, FALSE)</f>
        <v>2</v>
      </c>
      <c r="P460" s="2">
        <v>10</v>
      </c>
      <c r="Q460" s="2">
        <v>1.3</v>
      </c>
      <c r="R460" s="2">
        <v>3.5</v>
      </c>
      <c r="S460" s="2">
        <v>4.55</v>
      </c>
      <c r="T460" s="2">
        <v>1</v>
      </c>
      <c r="U460" s="2">
        <v>0</v>
      </c>
      <c r="V460" s="2">
        <v>2.2000000000000002</v>
      </c>
      <c r="W460" s="2">
        <v>2</v>
      </c>
      <c r="X460" s="2">
        <v>4.4000000000000004</v>
      </c>
      <c r="Y460" s="2">
        <v>1.84</v>
      </c>
      <c r="Z460" s="2">
        <v>2.6</v>
      </c>
      <c r="AA460" s="2">
        <v>4.7840000000000007</v>
      </c>
      <c r="AB460" s="2">
        <v>7550438</v>
      </c>
      <c r="AC460" s="2" t="s">
        <v>1429</v>
      </c>
      <c r="AD460" s="6">
        <v>40181</v>
      </c>
      <c r="AE460" s="2" t="s">
        <v>760</v>
      </c>
      <c r="AF460" s="2" t="s">
        <v>761</v>
      </c>
      <c r="AG460" s="2" t="s">
        <v>762</v>
      </c>
      <c r="AH460" s="2" t="s">
        <v>768</v>
      </c>
      <c r="AI460" s="2">
        <v>2</v>
      </c>
      <c r="AJ460" s="2">
        <v>0</v>
      </c>
      <c r="AK460" s="2">
        <v>0</v>
      </c>
      <c r="AL460" s="2">
        <v>0</v>
      </c>
      <c r="AM460" s="2">
        <v>24</v>
      </c>
      <c r="AN460" s="2">
        <v>0</v>
      </c>
      <c r="AO460" s="2" t="s">
        <v>762</v>
      </c>
      <c r="AP460" s="2" t="s">
        <v>763</v>
      </c>
      <c r="AQ460" s="2" t="s">
        <v>769</v>
      </c>
      <c r="AR460" s="2" t="s">
        <v>1430</v>
      </c>
      <c r="AS460" s="2">
        <v>8.1999999999999993</v>
      </c>
      <c r="AT460" s="2">
        <v>700.8</v>
      </c>
      <c r="AU460" s="2">
        <v>709</v>
      </c>
      <c r="AV460" s="2" t="s">
        <v>765</v>
      </c>
      <c r="AW460" s="2" t="s">
        <v>1431</v>
      </c>
      <c r="AX460" s="2">
        <v>6</v>
      </c>
      <c r="AY460" s="2">
        <v>691</v>
      </c>
      <c r="AZ460" s="2">
        <v>697</v>
      </c>
      <c r="BA460" s="2" t="s">
        <v>765</v>
      </c>
      <c r="BB460" s="2">
        <v>4.6807109999999999E-2</v>
      </c>
      <c r="BC460" s="2">
        <v>0</v>
      </c>
      <c r="BD460" s="6">
        <v>21916</v>
      </c>
      <c r="BE460" s="18">
        <f t="shared" si="22"/>
        <v>61.348847821127073</v>
      </c>
      <c r="BF460" s="2" t="s">
        <v>767</v>
      </c>
      <c r="BG460" s="6">
        <v>44243</v>
      </c>
      <c r="BH460" s="2">
        <v>209.37001386787739</v>
      </c>
      <c r="BI460" t="str">
        <f>VLOOKUP($A460,'[1]SW_Pipes 1222_soil.shp'!$AE$2:$AR$1223,10,FALSE)</f>
        <v>113660</v>
      </c>
      <c r="BJ460" t="str">
        <f>VLOOKUP($A460,'[1]SW_Pipes 1222_soil.shp'!$AE$2:$AR$1223,11,FALSE)</f>
        <v>CuB</v>
      </c>
      <c r="BK460" t="str">
        <f>VLOOKUP($A460,'[1]SW_Pipes 1222_soil.shp'!$AE$2:$AR$1223,12,FALSE)</f>
        <v>Cecil-Urban land complex, 2 to 8 percent slopes</v>
      </c>
      <c r="BL460" t="str">
        <f>VLOOKUP($A460,'[1]SW_Pipes 1222_soil.shp'!$AE$2:$AR$1223,13,FALSE)</f>
        <v>B</v>
      </c>
      <c r="BM460">
        <f>VLOOKUP($A460,'[1]SW_Pipes 1222_soil.shp'!$AE$2:$AR$1223,14,FALSE)</f>
        <v>1</v>
      </c>
      <c r="BN460">
        <f>VLOOKUP(A460,[2]SW_Pipes1222_prec!$AE$2:$AO$1223, 11, FALSE)</f>
        <v>3.8210000000000002</v>
      </c>
    </row>
    <row r="461" spans="1:66" x14ac:dyDescent="0.25">
      <c r="A461" s="2">
        <v>98663</v>
      </c>
      <c r="B461" s="2">
        <v>22659</v>
      </c>
      <c r="C461" s="2" t="s">
        <v>600</v>
      </c>
      <c r="D461" s="2" t="s">
        <v>26</v>
      </c>
      <c r="E461" s="2" t="s">
        <v>29</v>
      </c>
      <c r="F461" s="6">
        <f>VLOOKUP(A461&amp;B461,'input_raw cmsws'!$C$2:$D$1602,2,FALSE)</f>
        <v>44323.666666666664</v>
      </c>
      <c r="G461" s="2">
        <v>13.5</v>
      </c>
      <c r="H461" s="2" t="s">
        <v>23</v>
      </c>
      <c r="I461" s="2">
        <f>VLOOKUP(H461,'scoring schema'!$D$4:$E$9,2,FALSE)</f>
        <v>0</v>
      </c>
      <c r="J461" s="2" t="s">
        <v>22</v>
      </c>
      <c r="K461" s="2" t="s">
        <v>22</v>
      </c>
      <c r="L461" s="2"/>
      <c r="M461" s="2">
        <f>VLOOKUP(L461,'scoring schema 2'!$E$18:$F$29,2,FALSE)</f>
        <v>0</v>
      </c>
      <c r="N461" s="2"/>
      <c r="O461" s="2">
        <f>VLOOKUP(N461,'scoring schema 2'!$E$8:$F$13,2, FALSE)</f>
        <v>2</v>
      </c>
      <c r="P461" s="2">
        <v>10</v>
      </c>
      <c r="Q461" s="2">
        <v>1.3</v>
      </c>
      <c r="R461" s="2">
        <v>3.8</v>
      </c>
      <c r="S461" s="2">
        <v>4.9399999999999995</v>
      </c>
      <c r="T461" s="2">
        <v>1</v>
      </c>
      <c r="U461" s="2">
        <v>10</v>
      </c>
      <c r="V461" s="2">
        <v>8.6</v>
      </c>
      <c r="W461" s="2">
        <v>4.7</v>
      </c>
      <c r="X461" s="2">
        <v>40.42</v>
      </c>
      <c r="Y461" s="2">
        <v>5.68</v>
      </c>
      <c r="Z461" s="2">
        <v>4.34</v>
      </c>
      <c r="AA461" s="2">
        <v>24.651199999999999</v>
      </c>
      <c r="AB461" s="2">
        <v>7584097</v>
      </c>
      <c r="AC461" s="2" t="s">
        <v>3615</v>
      </c>
      <c r="AD461" s="6">
        <v>40182</v>
      </c>
      <c r="AE461" s="2" t="s">
        <v>760</v>
      </c>
      <c r="AF461" s="2" t="s">
        <v>761</v>
      </c>
      <c r="AG461" s="2" t="s">
        <v>762</v>
      </c>
      <c r="AH461" s="2" t="s">
        <v>768</v>
      </c>
      <c r="AI461" s="2">
        <v>1.5</v>
      </c>
      <c r="AJ461" s="2">
        <v>0</v>
      </c>
      <c r="AK461" s="2">
        <v>0</v>
      </c>
      <c r="AL461" s="2">
        <v>0</v>
      </c>
      <c r="AM461" s="2">
        <v>18</v>
      </c>
      <c r="AN461" s="2">
        <v>0</v>
      </c>
      <c r="AO461" s="2" t="s">
        <v>762</v>
      </c>
      <c r="AP461" s="2" t="s">
        <v>763</v>
      </c>
      <c r="AQ461" s="2" t="s">
        <v>769</v>
      </c>
      <c r="AR461" s="2" t="s">
        <v>3026</v>
      </c>
      <c r="AS461" s="2">
        <v>6.6</v>
      </c>
      <c r="AT461" s="2">
        <v>683.4</v>
      </c>
      <c r="AU461" s="2">
        <v>690</v>
      </c>
      <c r="AV461" s="2" t="s">
        <v>765</v>
      </c>
      <c r="AW461" s="2" t="s">
        <v>3616</v>
      </c>
      <c r="AX461" s="2">
        <v>1.8</v>
      </c>
      <c r="AY461" s="2">
        <v>681.2</v>
      </c>
      <c r="AZ461" s="2">
        <v>683</v>
      </c>
      <c r="BA461" s="2" t="s">
        <v>765</v>
      </c>
      <c r="BB461" s="2">
        <v>7.9163010000000006E-2</v>
      </c>
      <c r="BC461" s="2">
        <v>0</v>
      </c>
      <c r="BD461" s="6">
        <v>21916</v>
      </c>
      <c r="BE461" s="18">
        <f t="shared" si="22"/>
        <v>61.348847821127073</v>
      </c>
      <c r="BF461" s="2" t="s">
        <v>767</v>
      </c>
      <c r="BG461" s="6">
        <v>44243</v>
      </c>
      <c r="BH461" s="2">
        <v>27.790945659824871</v>
      </c>
      <c r="BI461" t="str">
        <f>VLOOKUP($A461,'[1]SW_Pipes 1222_soil.shp'!$AE$2:$AR$1223,10,FALSE)</f>
        <v>113659</v>
      </c>
      <c r="BJ461" t="str">
        <f>VLOOKUP($A461,'[1]SW_Pipes 1222_soil.shp'!$AE$2:$AR$1223,11,FALSE)</f>
        <v>CeD2</v>
      </c>
      <c r="BK461" t="str">
        <f>VLOOKUP($A461,'[1]SW_Pipes 1222_soil.shp'!$AE$2:$AR$1223,12,FALSE)</f>
        <v>Cecil sandy clay loam, 8 to 15 percent slopes, eroded</v>
      </c>
      <c r="BL461" t="str">
        <f>VLOOKUP($A461,'[1]SW_Pipes 1222_soil.shp'!$AE$2:$AR$1223,13,FALSE)</f>
        <v>B</v>
      </c>
      <c r="BM461">
        <f>VLOOKUP($A461,'[1]SW_Pipes 1222_soil.shp'!$AE$2:$AR$1223,14,FALSE)</f>
        <v>1</v>
      </c>
      <c r="BN461">
        <f>VLOOKUP(A461,[2]SW_Pipes1222_prec!$AE$2:$AO$1223, 11, FALSE)</f>
        <v>3.8210000000000002</v>
      </c>
    </row>
    <row r="462" spans="1:66" x14ac:dyDescent="0.25">
      <c r="A462" s="3">
        <v>98664</v>
      </c>
      <c r="B462" s="3">
        <v>22659</v>
      </c>
      <c r="C462" s="3" t="s">
        <v>600</v>
      </c>
      <c r="D462" s="3" t="s">
        <v>26</v>
      </c>
      <c r="E462" s="3" t="s">
        <v>29</v>
      </c>
      <c r="F462" s="6">
        <f>VLOOKUP(A462&amp;B462,'input_raw cmsws'!$C$2:$D$1602,2,FALSE)</f>
        <v>44323.666666666664</v>
      </c>
      <c r="G462" s="3">
        <v>14.65</v>
      </c>
      <c r="H462" s="3" t="s">
        <v>23</v>
      </c>
      <c r="I462" s="2">
        <f>VLOOKUP(H462,'scoring schema'!$D$4:$E$9,2,FALSE)</f>
        <v>0</v>
      </c>
      <c r="J462" s="3" t="s">
        <v>22</v>
      </c>
      <c r="K462" s="3" t="s">
        <v>22</v>
      </c>
      <c r="L462" s="3"/>
      <c r="M462" s="2">
        <f>VLOOKUP(L462,'scoring schema 2'!$E$18:$F$29,2,FALSE)</f>
        <v>0</v>
      </c>
      <c r="N462" s="3"/>
      <c r="O462" s="2">
        <f>VLOOKUP(N462,'scoring schema 2'!$E$8:$F$13,2, FALSE)</f>
        <v>2</v>
      </c>
      <c r="P462" s="3">
        <v>10</v>
      </c>
      <c r="Q462" s="3">
        <v>1.3</v>
      </c>
      <c r="R462" s="3">
        <v>3.8</v>
      </c>
      <c r="S462" s="3">
        <v>4.9399999999999995</v>
      </c>
      <c r="T462" s="3">
        <v>1</v>
      </c>
      <c r="U462" s="3">
        <v>10</v>
      </c>
      <c r="V462" s="3">
        <v>5.4</v>
      </c>
      <c r="W462" s="3">
        <v>4.7</v>
      </c>
      <c r="X462" s="3">
        <v>25.380000000000003</v>
      </c>
      <c r="Y462" s="3">
        <v>3.7600000000000002</v>
      </c>
      <c r="Z462" s="3">
        <v>4.34</v>
      </c>
      <c r="AA462" s="3">
        <v>16.3184</v>
      </c>
      <c r="AB462" s="3">
        <v>7666690</v>
      </c>
      <c r="AC462" s="3" t="s">
        <v>3025</v>
      </c>
      <c r="AD462" s="6">
        <v>40183</v>
      </c>
      <c r="AE462" s="3" t="s">
        <v>760</v>
      </c>
      <c r="AF462" s="3" t="s">
        <v>761</v>
      </c>
      <c r="AG462" s="3" t="s">
        <v>762</v>
      </c>
      <c r="AH462" s="3" t="s">
        <v>768</v>
      </c>
      <c r="AI462" s="3">
        <v>1.5</v>
      </c>
      <c r="AJ462" s="3">
        <v>0</v>
      </c>
      <c r="AK462" s="3">
        <v>0</v>
      </c>
      <c r="AL462" s="3">
        <v>0</v>
      </c>
      <c r="AM462" s="3">
        <v>18</v>
      </c>
      <c r="AN462" s="3">
        <v>0</v>
      </c>
      <c r="AO462" s="3" t="s">
        <v>762</v>
      </c>
      <c r="AP462" s="3" t="s">
        <v>763</v>
      </c>
      <c r="AQ462" s="3" t="s">
        <v>769</v>
      </c>
      <c r="AR462" s="3" t="s">
        <v>1431</v>
      </c>
      <c r="AS462" s="3">
        <v>6.1</v>
      </c>
      <c r="AT462" s="3">
        <v>690.9</v>
      </c>
      <c r="AU462" s="3">
        <v>697</v>
      </c>
      <c r="AV462" s="3" t="s">
        <v>765</v>
      </c>
      <c r="AW462" s="3" t="s">
        <v>3026</v>
      </c>
      <c r="AX462" s="3">
        <v>6.5</v>
      </c>
      <c r="AY462" s="3">
        <v>683.5</v>
      </c>
      <c r="AZ462" s="3">
        <v>690</v>
      </c>
      <c r="BA462" s="3" t="s">
        <v>765</v>
      </c>
      <c r="BB462" s="3">
        <v>6.4263329999999994E-2</v>
      </c>
      <c r="BC462" s="3">
        <v>0</v>
      </c>
      <c r="BD462" s="7">
        <v>21916</v>
      </c>
      <c r="BE462" s="18">
        <f t="shared" si="22"/>
        <v>61.348847821127073</v>
      </c>
      <c r="BF462" s="3" t="s">
        <v>767</v>
      </c>
      <c r="BG462" s="7">
        <v>44243</v>
      </c>
      <c r="BH462" s="3">
        <v>115.1513020437381</v>
      </c>
      <c r="BI462" t="str">
        <f>VLOOKUP($A462,'[1]SW_Pipes 1222_soil.shp'!$AE$2:$AR$1223,10,FALSE)</f>
        <v>113659</v>
      </c>
      <c r="BJ462" t="str">
        <f>VLOOKUP($A462,'[1]SW_Pipes 1222_soil.shp'!$AE$2:$AR$1223,11,FALSE)</f>
        <v>CeD2</v>
      </c>
      <c r="BK462" t="str">
        <f>VLOOKUP($A462,'[1]SW_Pipes 1222_soil.shp'!$AE$2:$AR$1223,12,FALSE)</f>
        <v>Cecil sandy clay loam, 8 to 15 percent slopes, eroded</v>
      </c>
      <c r="BL462" t="str">
        <f>VLOOKUP($A462,'[1]SW_Pipes 1222_soil.shp'!$AE$2:$AR$1223,13,FALSE)</f>
        <v>B</v>
      </c>
      <c r="BM462">
        <f>VLOOKUP($A462,'[1]SW_Pipes 1222_soil.shp'!$AE$2:$AR$1223,14,FALSE)</f>
        <v>1</v>
      </c>
      <c r="BN462">
        <f>VLOOKUP(A462,[2]SW_Pipes1222_prec!$AE$2:$AO$1223, 11, FALSE)</f>
        <v>3.8210000000000002</v>
      </c>
    </row>
    <row r="463" spans="1:66" x14ac:dyDescent="0.25">
      <c r="A463" s="2">
        <v>98761</v>
      </c>
      <c r="B463" s="2">
        <v>19999</v>
      </c>
      <c r="C463" s="2" t="s">
        <v>290</v>
      </c>
      <c r="D463" s="2" t="s">
        <v>26</v>
      </c>
      <c r="E463" s="2" t="s">
        <v>29</v>
      </c>
      <c r="F463" s="6">
        <f>VLOOKUP(A463&amp;B463,'input_raw cmsws'!$C$2:$D$1602,2,FALSE)</f>
        <v>44113.708333333336</v>
      </c>
      <c r="G463" s="2">
        <v>8.5</v>
      </c>
      <c r="H463" s="2" t="s">
        <v>23</v>
      </c>
      <c r="I463" s="2">
        <f>VLOOKUP(H463,'scoring schema'!$D$4:$E$9,2,FALSE)</f>
        <v>0</v>
      </c>
      <c r="J463" s="2" t="s">
        <v>22</v>
      </c>
      <c r="K463" s="2" t="s">
        <v>22</v>
      </c>
      <c r="L463" s="2"/>
      <c r="M463" s="2">
        <f>VLOOKUP(L463,'scoring schema 2'!$E$18:$F$29,2,FALSE)</f>
        <v>0</v>
      </c>
      <c r="N463" s="2"/>
      <c r="O463" s="2">
        <f>VLOOKUP(N463,'scoring schema 2'!$E$8:$F$13,2, FALSE)</f>
        <v>2</v>
      </c>
      <c r="P463" s="2">
        <v>10</v>
      </c>
      <c r="Q463" s="2">
        <v>1.3</v>
      </c>
      <c r="R463" s="2">
        <v>3.9000000000000004</v>
      </c>
      <c r="S463" s="2">
        <v>5.07</v>
      </c>
      <c r="T463" s="2">
        <v>1</v>
      </c>
      <c r="U463" s="2">
        <v>10</v>
      </c>
      <c r="V463" s="2">
        <v>1.4000000000000001</v>
      </c>
      <c r="W463" s="2">
        <v>4.8000000000000007</v>
      </c>
      <c r="X463" s="2">
        <v>6.7200000000000015</v>
      </c>
      <c r="Y463" s="2">
        <v>1.36</v>
      </c>
      <c r="Z463" s="2">
        <v>4.4400000000000004</v>
      </c>
      <c r="AA463" s="2">
        <v>6.0384000000000011</v>
      </c>
      <c r="AB463" s="2">
        <v>7632653</v>
      </c>
      <c r="AC463" s="2" t="s">
        <v>1624</v>
      </c>
      <c r="AD463" s="6">
        <v>40184</v>
      </c>
      <c r="AE463" s="2" t="s">
        <v>760</v>
      </c>
      <c r="AF463" s="2" t="s">
        <v>761</v>
      </c>
      <c r="AG463" s="2" t="s">
        <v>762</v>
      </c>
      <c r="AH463" s="2" t="s">
        <v>768</v>
      </c>
      <c r="AI463" s="2">
        <v>1.5</v>
      </c>
      <c r="AJ463" s="2">
        <v>0</v>
      </c>
      <c r="AK463" s="2">
        <v>0</v>
      </c>
      <c r="AL463" s="2">
        <v>0</v>
      </c>
      <c r="AM463" s="2">
        <v>18</v>
      </c>
      <c r="AN463" s="2">
        <v>0</v>
      </c>
      <c r="AO463" s="2" t="s">
        <v>762</v>
      </c>
      <c r="AP463" s="2" t="s">
        <v>763</v>
      </c>
      <c r="AQ463" s="2" t="s">
        <v>769</v>
      </c>
      <c r="AR463" s="2" t="s">
        <v>1625</v>
      </c>
      <c r="AS463" s="2">
        <v>0</v>
      </c>
      <c r="AT463" s="2">
        <v>0</v>
      </c>
      <c r="AU463" s="2">
        <v>718</v>
      </c>
      <c r="AV463" s="2" t="s">
        <v>772</v>
      </c>
      <c r="AW463" s="2" t="s">
        <v>1626</v>
      </c>
      <c r="AX463" s="2">
        <v>3.8</v>
      </c>
      <c r="AY463" s="2">
        <v>711.2</v>
      </c>
      <c r="AZ463" s="2">
        <v>715</v>
      </c>
      <c r="BA463" s="2" t="s">
        <v>765</v>
      </c>
      <c r="BB463" s="2">
        <v>0</v>
      </c>
      <c r="BC463" s="2">
        <v>1</v>
      </c>
      <c r="BD463" s="6">
        <v>20090</v>
      </c>
      <c r="BE463" s="18">
        <f t="shared" si="22"/>
        <v>65.773328770248696</v>
      </c>
      <c r="BF463" s="2" t="s">
        <v>767</v>
      </c>
      <c r="BG463" s="6">
        <v>43179</v>
      </c>
      <c r="BH463" s="2">
        <v>106.024781417738</v>
      </c>
      <c r="BI463" t="str">
        <f>VLOOKUP($A463,'[1]SW_Pipes 1222_soil.shp'!$AE$2:$AR$1223,10,FALSE)</f>
        <v>113660</v>
      </c>
      <c r="BJ463" t="str">
        <f>VLOOKUP($A463,'[1]SW_Pipes 1222_soil.shp'!$AE$2:$AR$1223,11,FALSE)</f>
        <v>CuB</v>
      </c>
      <c r="BK463" t="str">
        <f>VLOOKUP($A463,'[1]SW_Pipes 1222_soil.shp'!$AE$2:$AR$1223,12,FALSE)</f>
        <v>Cecil-Urban land complex, 2 to 8 percent slopes</v>
      </c>
      <c r="BL463" t="str">
        <f>VLOOKUP($A463,'[1]SW_Pipes 1222_soil.shp'!$AE$2:$AR$1223,13,FALSE)</f>
        <v>B</v>
      </c>
      <c r="BM463">
        <f>VLOOKUP($A463,'[1]SW_Pipes 1222_soil.shp'!$AE$2:$AR$1223,14,FALSE)</f>
        <v>1</v>
      </c>
      <c r="BN463">
        <f>VLOOKUP(A463,[2]SW_Pipes1222_prec!$AE$2:$AO$1223, 11, FALSE)</f>
        <v>3.82</v>
      </c>
    </row>
    <row r="464" spans="1:66" x14ac:dyDescent="0.25">
      <c r="A464" s="2">
        <v>98761</v>
      </c>
      <c r="B464" s="2">
        <v>19999</v>
      </c>
      <c r="C464" s="2" t="s">
        <v>379</v>
      </c>
      <c r="D464" s="2" t="s">
        <v>26</v>
      </c>
      <c r="E464" s="2" t="s">
        <v>29</v>
      </c>
      <c r="F464" s="6">
        <f>VLOOKUP(A464&amp;B464,'input_raw cmsws'!$C$2:$D$1602,2,FALSE)</f>
        <v>44113.708333333336</v>
      </c>
      <c r="G464" s="2">
        <v>8.5</v>
      </c>
      <c r="H464" s="2" t="s">
        <v>23</v>
      </c>
      <c r="I464" s="2">
        <f>VLOOKUP(H464,'scoring schema'!$D$4:$E$9,2,FALSE)</f>
        <v>0</v>
      </c>
      <c r="J464" s="2" t="s">
        <v>22</v>
      </c>
      <c r="K464" s="2" t="s">
        <v>22</v>
      </c>
      <c r="L464" s="2"/>
      <c r="M464" s="2">
        <f>VLOOKUP(L464,'scoring schema 2'!$E$18:$F$29,2,FALSE)</f>
        <v>0</v>
      </c>
      <c r="N464" s="2"/>
      <c r="O464" s="2">
        <f>VLOOKUP(N464,'scoring schema 2'!$E$8:$F$13,2, FALSE)</f>
        <v>2</v>
      </c>
      <c r="P464" s="2">
        <v>10</v>
      </c>
      <c r="Q464" s="2">
        <v>1.3</v>
      </c>
      <c r="R464" s="2">
        <v>4.0999999999999996</v>
      </c>
      <c r="S464" s="2">
        <v>5.33</v>
      </c>
      <c r="T464" s="2">
        <v>1</v>
      </c>
      <c r="U464" s="2">
        <v>10</v>
      </c>
      <c r="V464" s="2">
        <v>1.4000000000000001</v>
      </c>
      <c r="W464" s="2">
        <v>6.8</v>
      </c>
      <c r="X464" s="2">
        <v>9.5200000000000014</v>
      </c>
      <c r="Y464" s="2">
        <v>1.36</v>
      </c>
      <c r="Z464" s="2">
        <v>5.72</v>
      </c>
      <c r="AA464" s="2">
        <v>7.7792000000000003</v>
      </c>
      <c r="AB464" s="2">
        <v>7632653</v>
      </c>
      <c r="AC464" s="2" t="s">
        <v>1624</v>
      </c>
      <c r="AD464" s="6">
        <v>40185</v>
      </c>
      <c r="AE464" s="2" t="s">
        <v>760</v>
      </c>
      <c r="AF464" s="2" t="s">
        <v>761</v>
      </c>
      <c r="AG464" s="2" t="s">
        <v>762</v>
      </c>
      <c r="AH464" s="2" t="s">
        <v>768</v>
      </c>
      <c r="AI464" s="2">
        <v>1.5</v>
      </c>
      <c r="AJ464" s="2">
        <v>0</v>
      </c>
      <c r="AK464" s="2">
        <v>0</v>
      </c>
      <c r="AL464" s="2">
        <v>0</v>
      </c>
      <c r="AM464" s="2">
        <v>18</v>
      </c>
      <c r="AN464" s="2">
        <v>0</v>
      </c>
      <c r="AO464" s="2" t="s">
        <v>762</v>
      </c>
      <c r="AP464" s="2" t="s">
        <v>763</v>
      </c>
      <c r="AQ464" s="2" t="s">
        <v>769</v>
      </c>
      <c r="AR464" s="2" t="s">
        <v>1625</v>
      </c>
      <c r="AS464" s="2">
        <v>0</v>
      </c>
      <c r="AT464" s="2">
        <v>0</v>
      </c>
      <c r="AU464" s="2">
        <v>718</v>
      </c>
      <c r="AV464" s="2" t="s">
        <v>772</v>
      </c>
      <c r="AW464" s="2" t="s">
        <v>1626</v>
      </c>
      <c r="AX464" s="2">
        <v>3.8</v>
      </c>
      <c r="AY464" s="2">
        <v>711.2</v>
      </c>
      <c r="AZ464" s="2">
        <v>715</v>
      </c>
      <c r="BA464" s="2" t="s">
        <v>765</v>
      </c>
      <c r="BB464" s="2">
        <v>0</v>
      </c>
      <c r="BC464" s="2">
        <v>1</v>
      </c>
      <c r="BD464" s="6">
        <v>20090</v>
      </c>
      <c r="BE464" s="18">
        <f t="shared" si="22"/>
        <v>65.773328770248696</v>
      </c>
      <c r="BF464" s="2" t="s">
        <v>767</v>
      </c>
      <c r="BG464" s="6">
        <v>43179</v>
      </c>
      <c r="BH464" s="2">
        <v>106.024781417738</v>
      </c>
      <c r="BI464" t="str">
        <f>VLOOKUP($A464,'[1]SW_Pipes 1222_soil.shp'!$AE$2:$AR$1223,10,FALSE)</f>
        <v>113660</v>
      </c>
      <c r="BJ464" t="str">
        <f>VLOOKUP($A464,'[1]SW_Pipes 1222_soil.shp'!$AE$2:$AR$1223,11,FALSE)</f>
        <v>CuB</v>
      </c>
      <c r="BK464" t="str">
        <f>VLOOKUP($A464,'[1]SW_Pipes 1222_soil.shp'!$AE$2:$AR$1223,12,FALSE)</f>
        <v>Cecil-Urban land complex, 2 to 8 percent slopes</v>
      </c>
      <c r="BL464" t="str">
        <f>VLOOKUP($A464,'[1]SW_Pipes 1222_soil.shp'!$AE$2:$AR$1223,13,FALSE)</f>
        <v>B</v>
      </c>
      <c r="BM464">
        <f>VLOOKUP($A464,'[1]SW_Pipes 1222_soil.shp'!$AE$2:$AR$1223,14,FALSE)</f>
        <v>1</v>
      </c>
      <c r="BN464">
        <f>VLOOKUP(A464,[2]SW_Pipes1222_prec!$AE$2:$AO$1223, 11, FALSE)</f>
        <v>3.82</v>
      </c>
    </row>
    <row r="465" spans="1:66" x14ac:dyDescent="0.25">
      <c r="A465" s="3">
        <v>99188</v>
      </c>
      <c r="B465" s="3">
        <v>10929</v>
      </c>
      <c r="C465" s="3" t="s">
        <v>318</v>
      </c>
      <c r="D465" s="3" t="s">
        <v>21</v>
      </c>
      <c r="E465" s="3" t="s">
        <v>29</v>
      </c>
      <c r="F465" s="6">
        <f>VLOOKUP(A465&amp;B465,'input_raw cmsws'!$C$2:$D$1602,2,FALSE)</f>
        <v>43047.666666666664</v>
      </c>
      <c r="G465" s="3">
        <v>9.5</v>
      </c>
      <c r="H465" s="3" t="s">
        <v>23</v>
      </c>
      <c r="I465" s="2">
        <f>VLOOKUP(H465,'scoring schema'!$D$4:$E$9,2,FALSE)</f>
        <v>0</v>
      </c>
      <c r="J465" s="3" t="s">
        <v>22</v>
      </c>
      <c r="K465" s="3" t="s">
        <v>22</v>
      </c>
      <c r="L465" s="3" t="s">
        <v>145</v>
      </c>
      <c r="M465" s="2">
        <f>VLOOKUP(L465,'scoring schema 2'!$E$18:$F$29,2,FALSE)</f>
        <v>10</v>
      </c>
      <c r="N465" s="3" t="s">
        <v>33</v>
      </c>
      <c r="O465" s="2">
        <f>VLOOKUP(N465,'scoring schema 2'!$E$8:$F$13,2, FALSE)</f>
        <v>0</v>
      </c>
      <c r="P465" s="3">
        <v>10</v>
      </c>
      <c r="Q465" s="3">
        <v>0</v>
      </c>
      <c r="R465" s="3">
        <v>9</v>
      </c>
      <c r="S465" s="3">
        <v>0</v>
      </c>
      <c r="T465" s="3">
        <v>1</v>
      </c>
      <c r="U465" s="3">
        <v>10</v>
      </c>
      <c r="V465" s="3">
        <v>8.4</v>
      </c>
      <c r="W465" s="3">
        <v>9</v>
      </c>
      <c r="X465" s="3">
        <v>75.600000000000009</v>
      </c>
      <c r="Y465" s="3">
        <v>5.04</v>
      </c>
      <c r="Z465" s="3">
        <v>9</v>
      </c>
      <c r="AA465" s="3">
        <v>45.36</v>
      </c>
      <c r="AB465" s="3">
        <v>7705359</v>
      </c>
      <c r="AC465" s="3" t="s">
        <v>4047</v>
      </c>
      <c r="AD465" s="6">
        <v>40186</v>
      </c>
      <c r="AE465" s="3" t="s">
        <v>760</v>
      </c>
      <c r="AF465" s="3" t="s">
        <v>761</v>
      </c>
      <c r="AG465" s="3" t="s">
        <v>762</v>
      </c>
      <c r="AH465" s="3" t="s">
        <v>768</v>
      </c>
      <c r="AI465" s="3">
        <v>6</v>
      </c>
      <c r="AJ465" s="3">
        <v>7</v>
      </c>
      <c r="AK465" s="3">
        <v>0</v>
      </c>
      <c r="AL465" s="3">
        <v>0</v>
      </c>
      <c r="AM465" s="3">
        <v>833</v>
      </c>
      <c r="AN465" s="3">
        <v>0</v>
      </c>
      <c r="AO465" s="3" t="s">
        <v>762</v>
      </c>
      <c r="AP465" s="3" t="s">
        <v>778</v>
      </c>
      <c r="AQ465" s="3" t="s">
        <v>781</v>
      </c>
      <c r="AR465" s="3" t="s">
        <v>4048</v>
      </c>
      <c r="AS465" s="3">
        <v>6</v>
      </c>
      <c r="AT465" s="3">
        <v>587</v>
      </c>
      <c r="AU465" s="3">
        <v>593</v>
      </c>
      <c r="AV465" s="3" t="s">
        <v>765</v>
      </c>
      <c r="AW465" s="3" t="s">
        <v>4049</v>
      </c>
      <c r="AX465" s="3">
        <v>7.3</v>
      </c>
      <c r="AY465" s="3">
        <v>582.70000000000005</v>
      </c>
      <c r="AZ465" s="3">
        <v>590</v>
      </c>
      <c r="BA465" s="3" t="s">
        <v>765</v>
      </c>
      <c r="BB465" s="3">
        <v>3.6392710000000002E-2</v>
      </c>
      <c r="BC465" s="3">
        <v>1</v>
      </c>
      <c r="BD465" s="7">
        <v>27210</v>
      </c>
      <c r="BE465" s="18">
        <f t="shared" si="22"/>
        <v>43.361168149669169</v>
      </c>
      <c r="BF465" s="3" t="s">
        <v>767</v>
      </c>
      <c r="BG465" s="7">
        <v>44243</v>
      </c>
      <c r="BH465" s="3">
        <v>118.1555471533582</v>
      </c>
      <c r="BI465" t="str">
        <f>VLOOKUP($A465,'[1]SW_Pipes 1222_soil.shp'!$AE$2:$AR$1223,10,FALSE)</f>
        <v>113677</v>
      </c>
      <c r="BJ465" t="str">
        <f>VLOOKUP($A465,'[1]SW_Pipes 1222_soil.shp'!$AE$2:$AR$1223,11,FALSE)</f>
        <v>MO</v>
      </c>
      <c r="BK465" t="str">
        <f>VLOOKUP($A465,'[1]SW_Pipes 1222_soil.shp'!$AE$2:$AR$1223,12,FALSE)</f>
        <v>Monacan loam</v>
      </c>
      <c r="BL465" t="str">
        <f>VLOOKUP($A465,'[1]SW_Pipes 1222_soil.shp'!$AE$2:$AR$1223,13,FALSE)</f>
        <v>C</v>
      </c>
      <c r="BM465">
        <f>VLOOKUP($A465,'[1]SW_Pipes 1222_soil.shp'!$AE$2:$AR$1223,14,FALSE)</f>
        <v>2</v>
      </c>
      <c r="BN465">
        <f>VLOOKUP(A465,[2]SW_Pipes1222_prec!$AE$2:$AO$1223, 11, FALSE)</f>
        <v>3.72</v>
      </c>
    </row>
    <row r="466" spans="1:66" x14ac:dyDescent="0.25">
      <c r="A466" s="2">
        <v>99849</v>
      </c>
      <c r="B466" s="2">
        <v>12017</v>
      </c>
      <c r="C466" s="2" t="s">
        <v>464</v>
      </c>
      <c r="D466" s="2" t="s">
        <v>26</v>
      </c>
      <c r="E466" s="2" t="s">
        <v>29</v>
      </c>
      <c r="F466" s="6">
        <f>VLOOKUP(A466&amp;B466,'input_raw cmsws'!$C$2:$D$1602,2,FALSE)</f>
        <v>43795.708333333336</v>
      </c>
      <c r="G466" s="2">
        <v>6</v>
      </c>
      <c r="H466" s="2" t="s">
        <v>23</v>
      </c>
      <c r="I466" s="2">
        <f>VLOOKUP(H466,'scoring schema'!$D$4:$E$9,2,FALSE)</f>
        <v>0</v>
      </c>
      <c r="J466" s="2" t="s">
        <v>22</v>
      </c>
      <c r="K466" s="2" t="s">
        <v>22</v>
      </c>
      <c r="L466" s="2"/>
      <c r="M466" s="2">
        <f>VLOOKUP(L466,'scoring schema 2'!$E$18:$F$29,2,FALSE)</f>
        <v>0</v>
      </c>
      <c r="N466" s="2"/>
      <c r="O466" s="2">
        <f>VLOOKUP(N466,'scoring schema 2'!$E$8:$F$13,2, FALSE)</f>
        <v>2</v>
      </c>
      <c r="P466" s="2">
        <v>10</v>
      </c>
      <c r="Q466" s="2">
        <v>1.3</v>
      </c>
      <c r="R466" s="2">
        <v>2.9</v>
      </c>
      <c r="S466" s="2">
        <v>3.77</v>
      </c>
      <c r="T466" s="2">
        <v>1</v>
      </c>
      <c r="U466" s="2">
        <v>10</v>
      </c>
      <c r="V466" s="2">
        <v>3.8000000000000007</v>
      </c>
      <c r="W466" s="2">
        <v>5.6</v>
      </c>
      <c r="X466" s="2">
        <v>21.28</v>
      </c>
      <c r="Y466" s="2">
        <v>2.8000000000000003</v>
      </c>
      <c r="Z466" s="2">
        <v>4.5199999999999996</v>
      </c>
      <c r="AA466" s="2">
        <v>12.656000000000001</v>
      </c>
      <c r="AB466" s="2">
        <v>7558627</v>
      </c>
      <c r="AC466" s="2" t="s">
        <v>2617</v>
      </c>
      <c r="AD466" s="6">
        <v>40187</v>
      </c>
      <c r="AE466" s="2" t="s">
        <v>760</v>
      </c>
      <c r="AF466" s="2" t="s">
        <v>761</v>
      </c>
      <c r="AG466" s="2" t="s">
        <v>762</v>
      </c>
      <c r="AH466" s="2" t="s">
        <v>768</v>
      </c>
      <c r="AI466" s="2">
        <v>1.5</v>
      </c>
      <c r="AJ466" s="2">
        <v>0</v>
      </c>
      <c r="AK466" s="2">
        <v>0</v>
      </c>
      <c r="AL466" s="2">
        <v>0</v>
      </c>
      <c r="AM466" s="2">
        <v>18</v>
      </c>
      <c r="AN466" s="2">
        <v>0</v>
      </c>
      <c r="AO466" s="2" t="s">
        <v>762</v>
      </c>
      <c r="AP466" s="2" t="s">
        <v>763</v>
      </c>
      <c r="AQ466" s="2" t="s">
        <v>769</v>
      </c>
      <c r="AR466" s="2" t="s">
        <v>2618</v>
      </c>
      <c r="AS466" s="2">
        <v>0</v>
      </c>
      <c r="AT466" s="2">
        <v>726</v>
      </c>
      <c r="AU466" s="2">
        <v>726</v>
      </c>
      <c r="AV466" s="2" t="s">
        <v>772</v>
      </c>
      <c r="AW466" s="2" t="s">
        <v>1574</v>
      </c>
      <c r="AX466" s="2">
        <v>6.3</v>
      </c>
      <c r="AY466" s="2">
        <v>722.7</v>
      </c>
      <c r="AZ466" s="2">
        <v>729</v>
      </c>
      <c r="BA466" s="2" t="s">
        <v>765</v>
      </c>
      <c r="BB466" s="2">
        <v>0</v>
      </c>
      <c r="BC466" s="2">
        <v>0</v>
      </c>
      <c r="BD466" s="6">
        <v>39994</v>
      </c>
      <c r="BE466" s="18">
        <f t="shared" si="22"/>
        <v>10.408510152863343</v>
      </c>
      <c r="BF466" s="2" t="s">
        <v>767</v>
      </c>
      <c r="BG466" s="6">
        <v>43179</v>
      </c>
      <c r="BH466" s="2">
        <v>23.232984173081981</v>
      </c>
      <c r="BI466" t="str">
        <f>VLOOKUP($A466,'[1]SW_Pipes 1222_soil.shp'!$AE$2:$AR$1223,10,FALSE)</f>
        <v>113671</v>
      </c>
      <c r="BJ466" t="str">
        <f>VLOOKUP($A466,'[1]SW_Pipes 1222_soil.shp'!$AE$2:$AR$1223,11,FALSE)</f>
        <v>HeB</v>
      </c>
      <c r="BK466" t="str">
        <f>VLOOKUP($A466,'[1]SW_Pipes 1222_soil.shp'!$AE$2:$AR$1223,12,FALSE)</f>
        <v>Helena sandy loam, 2 to 8 percent slopes</v>
      </c>
      <c r="BL466" t="str">
        <f>VLOOKUP($A466,'[1]SW_Pipes 1222_soil.shp'!$AE$2:$AR$1223,13,FALSE)</f>
        <v>C</v>
      </c>
      <c r="BM466">
        <f>VLOOKUP($A466,'[1]SW_Pipes 1222_soil.shp'!$AE$2:$AR$1223,14,FALSE)</f>
        <v>2</v>
      </c>
      <c r="BN466">
        <f>VLOOKUP(A466,[2]SW_Pipes1222_prec!$AE$2:$AO$1223, 11, FALSE)</f>
        <v>3.8769999999999998</v>
      </c>
    </row>
    <row r="467" spans="1:66" x14ac:dyDescent="0.25">
      <c r="A467" s="3">
        <v>99850</v>
      </c>
      <c r="B467" s="3">
        <v>12017</v>
      </c>
      <c r="C467" s="3" t="s">
        <v>464</v>
      </c>
      <c r="D467" s="3" t="s">
        <v>26</v>
      </c>
      <c r="E467" s="3" t="s">
        <v>29</v>
      </c>
      <c r="F467" s="6">
        <f>VLOOKUP(A467&amp;B467,'input_raw cmsws'!$C$2:$D$1602,2,FALSE)</f>
        <v>43795.708333333336</v>
      </c>
      <c r="G467" s="3">
        <v>6.3</v>
      </c>
      <c r="H467" s="3" t="s">
        <v>23</v>
      </c>
      <c r="I467" s="2">
        <f>VLOOKUP(H467,'scoring schema'!$D$4:$E$9,2,FALSE)</f>
        <v>0</v>
      </c>
      <c r="J467" s="3" t="s">
        <v>22</v>
      </c>
      <c r="K467" s="3" t="s">
        <v>22</v>
      </c>
      <c r="L467" s="3"/>
      <c r="M467" s="2">
        <f>VLOOKUP(L467,'scoring schema 2'!$E$18:$F$29,2,FALSE)</f>
        <v>0</v>
      </c>
      <c r="N467" s="3"/>
      <c r="O467" s="2">
        <f>VLOOKUP(N467,'scoring schema 2'!$E$8:$F$13,2, FALSE)</f>
        <v>2</v>
      </c>
      <c r="P467" s="3">
        <v>10</v>
      </c>
      <c r="Q467" s="3">
        <v>1.3</v>
      </c>
      <c r="R467" s="3">
        <v>3.5</v>
      </c>
      <c r="S467" s="3">
        <v>4.55</v>
      </c>
      <c r="T467" s="3">
        <v>1</v>
      </c>
      <c r="U467" s="3">
        <v>10</v>
      </c>
      <c r="V467" s="3">
        <v>3.8000000000000007</v>
      </c>
      <c r="W467" s="3">
        <v>6.2</v>
      </c>
      <c r="X467" s="3">
        <v>23.560000000000006</v>
      </c>
      <c r="Y467" s="3">
        <v>2.8000000000000003</v>
      </c>
      <c r="Z467" s="3">
        <v>5.12</v>
      </c>
      <c r="AA467" s="3">
        <v>14.336000000000002</v>
      </c>
      <c r="AB467" s="3">
        <v>7717450</v>
      </c>
      <c r="AC467" s="3" t="s">
        <v>2838</v>
      </c>
      <c r="AD467" s="6">
        <v>40188</v>
      </c>
      <c r="AE467" s="3" t="s">
        <v>760</v>
      </c>
      <c r="AF467" s="3" t="s">
        <v>761</v>
      </c>
      <c r="AG467" s="3" t="s">
        <v>762</v>
      </c>
      <c r="AH467" s="3" t="s">
        <v>768</v>
      </c>
      <c r="AI467" s="3">
        <v>1.25</v>
      </c>
      <c r="AJ467" s="3">
        <v>0</v>
      </c>
      <c r="AK467" s="3">
        <v>0</v>
      </c>
      <c r="AL467" s="3">
        <v>0</v>
      </c>
      <c r="AM467" s="3">
        <v>15</v>
      </c>
      <c r="AN467" s="3">
        <v>0</v>
      </c>
      <c r="AO467" s="3" t="s">
        <v>762</v>
      </c>
      <c r="AP467" s="3" t="s">
        <v>763</v>
      </c>
      <c r="AQ467" s="3" t="s">
        <v>769</v>
      </c>
      <c r="AR467" s="3" t="s">
        <v>2839</v>
      </c>
      <c r="AS467" s="3">
        <v>3.4</v>
      </c>
      <c r="AT467" s="3">
        <v>721.6</v>
      </c>
      <c r="AU467" s="3">
        <v>725</v>
      </c>
      <c r="AV467" s="3" t="s">
        <v>765</v>
      </c>
      <c r="AW467" s="3" t="s">
        <v>2618</v>
      </c>
      <c r="AX467" s="3">
        <v>0</v>
      </c>
      <c r="AY467" s="3">
        <v>726</v>
      </c>
      <c r="AZ467" s="3">
        <v>726</v>
      </c>
      <c r="BA467" s="3" t="s">
        <v>772</v>
      </c>
      <c r="BB467" s="3">
        <v>0</v>
      </c>
      <c r="BC467" s="3">
        <v>1</v>
      </c>
      <c r="BD467" s="7">
        <v>38718</v>
      </c>
      <c r="BE467" s="18">
        <f t="shared" si="22"/>
        <v>13.902007757243904</v>
      </c>
      <c r="BF467" s="3" t="s">
        <v>767</v>
      </c>
      <c r="BG467" s="7">
        <v>43179</v>
      </c>
      <c r="BH467" s="3">
        <v>137.6818828481461</v>
      </c>
      <c r="BI467" t="str">
        <f>VLOOKUP($A467,'[1]SW_Pipes 1222_soil.shp'!$AE$2:$AR$1223,10,FALSE)</f>
        <v>113671</v>
      </c>
      <c r="BJ467" t="str">
        <f>VLOOKUP($A467,'[1]SW_Pipes 1222_soil.shp'!$AE$2:$AR$1223,11,FALSE)</f>
        <v>HeB</v>
      </c>
      <c r="BK467" t="str">
        <f>VLOOKUP($A467,'[1]SW_Pipes 1222_soil.shp'!$AE$2:$AR$1223,12,FALSE)</f>
        <v>Helena sandy loam, 2 to 8 percent slopes</v>
      </c>
      <c r="BL467" t="str">
        <f>VLOOKUP($A467,'[1]SW_Pipes 1222_soil.shp'!$AE$2:$AR$1223,13,FALSE)</f>
        <v>C</v>
      </c>
      <c r="BM467">
        <f>VLOOKUP($A467,'[1]SW_Pipes 1222_soil.shp'!$AE$2:$AR$1223,14,FALSE)</f>
        <v>2</v>
      </c>
      <c r="BN467">
        <f>VLOOKUP(A467,[2]SW_Pipes1222_prec!$AE$2:$AO$1223, 11, FALSE)</f>
        <v>3.8730000000000002</v>
      </c>
    </row>
    <row r="468" spans="1:66" x14ac:dyDescent="0.25">
      <c r="A468" s="3">
        <v>99855</v>
      </c>
      <c r="B468" s="3">
        <v>12017</v>
      </c>
      <c r="C468" s="3" t="s">
        <v>353</v>
      </c>
      <c r="D468" s="3" t="s">
        <v>26</v>
      </c>
      <c r="E468" s="3" t="s">
        <v>29</v>
      </c>
      <c r="F468" s="6">
        <f>VLOOKUP(A468&amp;B468,'input_raw cmsws'!$C$2:$D$1602,2,FALSE)</f>
        <v>43795.708333333336</v>
      </c>
      <c r="G468" s="3">
        <v>11.2</v>
      </c>
      <c r="H468" s="3" t="s">
        <v>23</v>
      </c>
      <c r="I468" s="2">
        <f>VLOOKUP(H468,'scoring schema'!$D$4:$E$9,2,FALSE)</f>
        <v>0</v>
      </c>
      <c r="J468" s="3" t="s">
        <v>22</v>
      </c>
      <c r="K468" s="3" t="s">
        <v>22</v>
      </c>
      <c r="L468" s="3"/>
      <c r="M468" s="2">
        <f>VLOOKUP(L468,'scoring schema 2'!$E$18:$F$29,2,FALSE)</f>
        <v>0</v>
      </c>
      <c r="N468" s="3"/>
      <c r="O468" s="2">
        <f>VLOOKUP(N468,'scoring schema 2'!$E$8:$F$13,2, FALSE)</f>
        <v>2</v>
      </c>
      <c r="P468" s="3">
        <v>10</v>
      </c>
      <c r="Q468" s="3">
        <v>1.3</v>
      </c>
      <c r="R468" s="3">
        <v>3.3</v>
      </c>
      <c r="S468" s="3">
        <v>4.29</v>
      </c>
      <c r="T468" s="3">
        <v>1</v>
      </c>
      <c r="U468" s="3">
        <v>10</v>
      </c>
      <c r="V468" s="3">
        <v>2.2000000000000002</v>
      </c>
      <c r="W468" s="3">
        <v>4.2</v>
      </c>
      <c r="X468" s="3">
        <v>9.240000000000002</v>
      </c>
      <c r="Y468" s="3">
        <v>1.84</v>
      </c>
      <c r="Z468" s="3">
        <v>3.84</v>
      </c>
      <c r="AA468" s="3">
        <v>7.0655999999999999</v>
      </c>
      <c r="AB468" s="3">
        <v>7704932</v>
      </c>
      <c r="AC468" s="3" t="s">
        <v>1863</v>
      </c>
      <c r="AD468" s="6">
        <v>40189</v>
      </c>
      <c r="AE468" s="3" t="s">
        <v>760</v>
      </c>
      <c r="AF468" s="3" t="s">
        <v>761</v>
      </c>
      <c r="AG468" s="3" t="s">
        <v>762</v>
      </c>
      <c r="AH468" s="3" t="s">
        <v>768</v>
      </c>
      <c r="AI468" s="3">
        <v>1</v>
      </c>
      <c r="AJ468" s="3">
        <v>0</v>
      </c>
      <c r="AK468" s="3">
        <v>0</v>
      </c>
      <c r="AL468" s="3">
        <v>0</v>
      </c>
      <c r="AM468" s="3">
        <v>12</v>
      </c>
      <c r="AN468" s="3">
        <v>0</v>
      </c>
      <c r="AO468" s="3" t="s">
        <v>762</v>
      </c>
      <c r="AP468" s="3" t="s">
        <v>763</v>
      </c>
      <c r="AQ468" s="3" t="s">
        <v>769</v>
      </c>
      <c r="AR468" s="3" t="s">
        <v>1864</v>
      </c>
      <c r="AS468" s="3">
        <v>0</v>
      </c>
      <c r="AT468" s="3">
        <v>0</v>
      </c>
      <c r="AU468" s="3">
        <v>725</v>
      </c>
      <c r="AV468" s="3" t="s">
        <v>986</v>
      </c>
      <c r="AW468" s="3" t="s">
        <v>1865</v>
      </c>
      <c r="AX468" s="3">
        <v>0.9</v>
      </c>
      <c r="AY468" s="3">
        <v>722.7</v>
      </c>
      <c r="AZ468" s="3">
        <v>723.6</v>
      </c>
      <c r="BA468" s="3" t="s">
        <v>765</v>
      </c>
      <c r="BB468" s="3">
        <v>0</v>
      </c>
      <c r="BC468" s="3">
        <v>1</v>
      </c>
      <c r="BD468" s="7">
        <v>19725</v>
      </c>
      <c r="BE468" s="18">
        <f t="shared" si="22"/>
        <v>65.902007757243908</v>
      </c>
      <c r="BF468" s="3" t="s">
        <v>767</v>
      </c>
      <c r="BG468" s="7">
        <v>43179</v>
      </c>
      <c r="BH468" s="3">
        <v>39.783580265380991</v>
      </c>
      <c r="BI468" t="str">
        <f>VLOOKUP($A468,'[1]SW_Pipes 1222_soil.shp'!$AE$2:$AR$1223,10,FALSE)</f>
        <v>113660</v>
      </c>
      <c r="BJ468" t="str">
        <f>VLOOKUP($A468,'[1]SW_Pipes 1222_soil.shp'!$AE$2:$AR$1223,11,FALSE)</f>
        <v>CuB</v>
      </c>
      <c r="BK468" t="str">
        <f>VLOOKUP($A468,'[1]SW_Pipes 1222_soil.shp'!$AE$2:$AR$1223,12,FALSE)</f>
        <v>Cecil-Urban land complex, 2 to 8 percent slopes</v>
      </c>
      <c r="BL468" t="str">
        <f>VLOOKUP($A468,'[1]SW_Pipes 1222_soil.shp'!$AE$2:$AR$1223,13,FALSE)</f>
        <v>B</v>
      </c>
      <c r="BM468">
        <f>VLOOKUP($A468,'[1]SW_Pipes 1222_soil.shp'!$AE$2:$AR$1223,14,FALSE)</f>
        <v>1</v>
      </c>
      <c r="BN468">
        <f>VLOOKUP(A468,[2]SW_Pipes1222_prec!$AE$2:$AO$1223, 11, FALSE)</f>
        <v>3.8780000000000001</v>
      </c>
    </row>
    <row r="469" spans="1:66" x14ac:dyDescent="0.25">
      <c r="A469" s="2">
        <v>99868</v>
      </c>
      <c r="B469" s="2">
        <v>12597</v>
      </c>
      <c r="C469" s="2" t="s">
        <v>446</v>
      </c>
      <c r="D469" s="2" t="s">
        <v>26</v>
      </c>
      <c r="E469" s="2" t="s">
        <v>29</v>
      </c>
      <c r="F469" s="6">
        <f>VLOOKUP(A469&amp;B469,'input_raw cmsws'!$C$2:$D$1602,2,FALSE)</f>
        <v>43846.708333333336</v>
      </c>
      <c r="G469" s="2">
        <v>13.25</v>
      </c>
      <c r="H469" s="2" t="s">
        <v>23</v>
      </c>
      <c r="I469" s="2">
        <f>VLOOKUP(H469,'scoring schema'!$D$4:$E$9,2,FALSE)</f>
        <v>0</v>
      </c>
      <c r="J469" s="2" t="s">
        <v>22</v>
      </c>
      <c r="K469" s="2" t="s">
        <v>22</v>
      </c>
      <c r="L469" s="2"/>
      <c r="M469" s="2">
        <f>VLOOKUP(L469,'scoring schema 2'!$E$18:$F$29,2,FALSE)</f>
        <v>0</v>
      </c>
      <c r="N469" s="2"/>
      <c r="O469" s="2">
        <f>VLOOKUP(N469,'scoring schema 2'!$E$8:$F$13,2, FALSE)</f>
        <v>2</v>
      </c>
      <c r="P469" s="2">
        <v>10</v>
      </c>
      <c r="Q469" s="2">
        <v>1.3</v>
      </c>
      <c r="R469" s="2">
        <v>3.8</v>
      </c>
      <c r="S469" s="2">
        <v>4.9399999999999995</v>
      </c>
      <c r="T469" s="2">
        <v>1</v>
      </c>
      <c r="U469" s="2">
        <v>10</v>
      </c>
      <c r="V469" s="2">
        <v>2.2000000000000002</v>
      </c>
      <c r="W469" s="2">
        <v>6.5</v>
      </c>
      <c r="X469" s="2">
        <v>14.3</v>
      </c>
      <c r="Y469" s="2">
        <v>1.84</v>
      </c>
      <c r="Z469" s="2">
        <v>5.42</v>
      </c>
      <c r="AA469" s="2">
        <v>9.9727999999999994</v>
      </c>
      <c r="AB469" s="2">
        <v>7700580</v>
      </c>
      <c r="AC469" s="2" t="s">
        <v>2293</v>
      </c>
      <c r="AD469" s="6">
        <v>40190</v>
      </c>
      <c r="AE469" s="2" t="s">
        <v>760</v>
      </c>
      <c r="AF469" s="2" t="s">
        <v>761</v>
      </c>
      <c r="AG469" s="2" t="s">
        <v>762</v>
      </c>
      <c r="AH469" s="2" t="s">
        <v>768</v>
      </c>
      <c r="AI469" s="2">
        <v>2.5</v>
      </c>
      <c r="AJ469" s="2">
        <v>0</v>
      </c>
      <c r="AK469" s="2">
        <v>0</v>
      </c>
      <c r="AL469" s="2">
        <v>0</v>
      </c>
      <c r="AM469" s="2">
        <v>30</v>
      </c>
      <c r="AN469" s="2">
        <v>0</v>
      </c>
      <c r="AO469" s="2" t="s">
        <v>762</v>
      </c>
      <c r="AP469" s="2" t="s">
        <v>763</v>
      </c>
      <c r="AQ469" s="2" t="s">
        <v>769</v>
      </c>
      <c r="AR469" s="2" t="s">
        <v>1575</v>
      </c>
      <c r="AS469" s="2">
        <v>8.1999999999999993</v>
      </c>
      <c r="AT469" s="2">
        <v>716.8</v>
      </c>
      <c r="AU469" s="2">
        <v>725</v>
      </c>
      <c r="AV469" s="2" t="s">
        <v>765</v>
      </c>
      <c r="AW469" s="2" t="s">
        <v>2294</v>
      </c>
      <c r="AX469" s="2">
        <v>8</v>
      </c>
      <c r="AY469" s="2">
        <v>713</v>
      </c>
      <c r="AZ469" s="2">
        <v>721</v>
      </c>
      <c r="BA469" s="2" t="s">
        <v>765</v>
      </c>
      <c r="BB469" s="2">
        <v>6.3327969999999997E-2</v>
      </c>
      <c r="BC469" s="2">
        <v>1</v>
      </c>
      <c r="BD469" s="6">
        <v>0</v>
      </c>
      <c r="BE469" s="18">
        <f t="shared" si="22"/>
        <v>120.04574492356834</v>
      </c>
      <c r="BF469" s="2" t="s">
        <v>767</v>
      </c>
      <c r="BG469" s="6">
        <v>43179</v>
      </c>
      <c r="BH469" s="2">
        <v>60.0052844863988</v>
      </c>
      <c r="BI469" t="str">
        <f>VLOOKUP($A469,'[1]SW_Pipes 1222_soil.shp'!$AE$2:$AR$1223,10,FALSE)</f>
        <v>113671</v>
      </c>
      <c r="BJ469" t="str">
        <f>VLOOKUP($A469,'[1]SW_Pipes 1222_soil.shp'!$AE$2:$AR$1223,11,FALSE)</f>
        <v>HeB</v>
      </c>
      <c r="BK469" t="str">
        <f>VLOOKUP($A469,'[1]SW_Pipes 1222_soil.shp'!$AE$2:$AR$1223,12,FALSE)</f>
        <v>Helena sandy loam, 2 to 8 percent slopes</v>
      </c>
      <c r="BL469" t="str">
        <f>VLOOKUP($A469,'[1]SW_Pipes 1222_soil.shp'!$AE$2:$AR$1223,13,FALSE)</f>
        <v>C</v>
      </c>
      <c r="BM469">
        <f>VLOOKUP($A469,'[1]SW_Pipes 1222_soil.shp'!$AE$2:$AR$1223,14,FALSE)</f>
        <v>2</v>
      </c>
      <c r="BN469">
        <f>VLOOKUP(A469,[2]SW_Pipes1222_prec!$AE$2:$AO$1223, 11, FALSE)</f>
        <v>3.8769999999999998</v>
      </c>
    </row>
    <row r="470" spans="1:66" x14ac:dyDescent="0.25">
      <c r="A470" s="3">
        <v>99868</v>
      </c>
      <c r="B470" s="3">
        <v>12597</v>
      </c>
      <c r="C470" s="3" t="s">
        <v>272</v>
      </c>
      <c r="D470" s="3" t="s">
        <v>26</v>
      </c>
      <c r="E470" s="3" t="s">
        <v>29</v>
      </c>
      <c r="F470" s="6">
        <f>VLOOKUP(A470&amp;B470,'input_raw cmsws'!$C$2:$D$1602,2,FALSE)</f>
        <v>43846.708333333336</v>
      </c>
      <c r="G470" s="3">
        <v>13.25</v>
      </c>
      <c r="H470" s="3" t="s">
        <v>23</v>
      </c>
      <c r="I470" s="2">
        <f>VLOOKUP(H470,'scoring schema'!$D$4:$E$9,2,FALSE)</f>
        <v>0</v>
      </c>
      <c r="J470" s="3" t="s">
        <v>22</v>
      </c>
      <c r="K470" s="3" t="s">
        <v>22</v>
      </c>
      <c r="L470" s="3"/>
      <c r="M470" s="2">
        <f>VLOOKUP(L470,'scoring schema 2'!$E$18:$F$29,2,FALSE)</f>
        <v>0</v>
      </c>
      <c r="N470" s="3"/>
      <c r="O470" s="2">
        <f>VLOOKUP(N470,'scoring schema 2'!$E$8:$F$13,2, FALSE)</f>
        <v>2</v>
      </c>
      <c r="P470" s="3">
        <v>10</v>
      </c>
      <c r="Q470" s="3">
        <v>1.3</v>
      </c>
      <c r="R470" s="3">
        <v>3.8</v>
      </c>
      <c r="S470" s="3">
        <v>4.9399999999999995</v>
      </c>
      <c r="T470" s="3">
        <v>1</v>
      </c>
      <c r="U470" s="3">
        <v>10</v>
      </c>
      <c r="V470" s="3">
        <v>3.8000000000000007</v>
      </c>
      <c r="W470" s="3">
        <v>6.5</v>
      </c>
      <c r="X470" s="3">
        <v>24.700000000000003</v>
      </c>
      <c r="Y470" s="3">
        <v>2.8000000000000003</v>
      </c>
      <c r="Z470" s="3">
        <v>5.42</v>
      </c>
      <c r="AA470" s="3">
        <v>15.176000000000002</v>
      </c>
      <c r="AB470" s="3">
        <v>7700580</v>
      </c>
      <c r="AC470" s="3" t="s">
        <v>2293</v>
      </c>
      <c r="AD470" s="6">
        <v>40191</v>
      </c>
      <c r="AE470" s="3" t="s">
        <v>760</v>
      </c>
      <c r="AF470" s="3" t="s">
        <v>761</v>
      </c>
      <c r="AG470" s="3" t="s">
        <v>762</v>
      </c>
      <c r="AH470" s="3" t="s">
        <v>768</v>
      </c>
      <c r="AI470" s="3">
        <v>2.5</v>
      </c>
      <c r="AJ470" s="3">
        <v>0</v>
      </c>
      <c r="AK470" s="3">
        <v>0</v>
      </c>
      <c r="AL470" s="3">
        <v>0</v>
      </c>
      <c r="AM470" s="3">
        <v>30</v>
      </c>
      <c r="AN470" s="3">
        <v>0</v>
      </c>
      <c r="AO470" s="3" t="s">
        <v>762</v>
      </c>
      <c r="AP470" s="3" t="s">
        <v>763</v>
      </c>
      <c r="AQ470" s="3" t="s">
        <v>769</v>
      </c>
      <c r="AR470" s="3" t="s">
        <v>1575</v>
      </c>
      <c r="AS470" s="3">
        <v>8.1999999999999993</v>
      </c>
      <c r="AT470" s="3">
        <v>716.8</v>
      </c>
      <c r="AU470" s="3">
        <v>725</v>
      </c>
      <c r="AV470" s="3" t="s">
        <v>765</v>
      </c>
      <c r="AW470" s="3" t="s">
        <v>2294</v>
      </c>
      <c r="AX470" s="3">
        <v>8</v>
      </c>
      <c r="AY470" s="3">
        <v>713</v>
      </c>
      <c r="AZ470" s="3">
        <v>721</v>
      </c>
      <c r="BA470" s="3" t="s">
        <v>765</v>
      </c>
      <c r="BB470" s="3">
        <v>6.3327969999999997E-2</v>
      </c>
      <c r="BC470" s="3">
        <v>1</v>
      </c>
      <c r="BD470" s="7">
        <v>0</v>
      </c>
      <c r="BE470" s="18">
        <f t="shared" si="22"/>
        <v>120.04574492356834</v>
      </c>
      <c r="BF470" s="3" t="s">
        <v>767</v>
      </c>
      <c r="BG470" s="7">
        <v>43179</v>
      </c>
      <c r="BH470" s="3">
        <v>60.0052844863988</v>
      </c>
      <c r="BI470" t="str">
        <f>VLOOKUP($A470,'[1]SW_Pipes 1222_soil.shp'!$AE$2:$AR$1223,10,FALSE)</f>
        <v>113671</v>
      </c>
      <c r="BJ470" t="str">
        <f>VLOOKUP($A470,'[1]SW_Pipes 1222_soil.shp'!$AE$2:$AR$1223,11,FALSE)</f>
        <v>HeB</v>
      </c>
      <c r="BK470" t="str">
        <f>VLOOKUP($A470,'[1]SW_Pipes 1222_soil.shp'!$AE$2:$AR$1223,12,FALSE)</f>
        <v>Helena sandy loam, 2 to 8 percent slopes</v>
      </c>
      <c r="BL470" t="str">
        <f>VLOOKUP($A470,'[1]SW_Pipes 1222_soil.shp'!$AE$2:$AR$1223,13,FALSE)</f>
        <v>C</v>
      </c>
      <c r="BM470">
        <f>VLOOKUP($A470,'[1]SW_Pipes 1222_soil.shp'!$AE$2:$AR$1223,14,FALSE)</f>
        <v>2</v>
      </c>
      <c r="BN470">
        <f>VLOOKUP(A470,[2]SW_Pipes1222_prec!$AE$2:$AO$1223, 11, FALSE)</f>
        <v>3.8769999999999998</v>
      </c>
    </row>
    <row r="471" spans="1:66" x14ac:dyDescent="0.25">
      <c r="A471" s="2">
        <v>99869</v>
      </c>
      <c r="B471" s="2">
        <v>12597</v>
      </c>
      <c r="C471" s="2" t="s">
        <v>272</v>
      </c>
      <c r="D471" s="2" t="s">
        <v>26</v>
      </c>
      <c r="E471" s="2" t="s">
        <v>29</v>
      </c>
      <c r="F471" s="6">
        <f>VLOOKUP(A471&amp;B471,'input_raw cmsws'!$C$2:$D$1602,2,FALSE)</f>
        <v>43846.708333333336</v>
      </c>
      <c r="G471" s="2">
        <v>3.5</v>
      </c>
      <c r="H471" s="2" t="s">
        <v>23</v>
      </c>
      <c r="I471" s="2">
        <f>VLOOKUP(H471,'scoring schema'!$D$4:$E$9,2,FALSE)</f>
        <v>0</v>
      </c>
      <c r="J471" s="2" t="s">
        <v>22</v>
      </c>
      <c r="K471" s="2" t="s">
        <v>22</v>
      </c>
      <c r="L471" s="2"/>
      <c r="M471" s="2">
        <f>VLOOKUP(L471,'scoring schema 2'!$E$18:$F$29,2,FALSE)</f>
        <v>0</v>
      </c>
      <c r="N471" s="2"/>
      <c r="O471" s="2">
        <f>VLOOKUP(N471,'scoring schema 2'!$E$8:$F$13,2, FALSE)</f>
        <v>2</v>
      </c>
      <c r="P471" s="2">
        <v>0</v>
      </c>
      <c r="Q471" s="2">
        <v>1.3</v>
      </c>
      <c r="R471" s="2">
        <v>0.8</v>
      </c>
      <c r="S471" s="2">
        <v>1.04</v>
      </c>
      <c r="T471" s="2">
        <v>1</v>
      </c>
      <c r="U471" s="2">
        <v>0</v>
      </c>
      <c r="V471" s="2">
        <v>6.2000000000000011</v>
      </c>
      <c r="W471" s="2">
        <v>1.7000000000000002</v>
      </c>
      <c r="X471" s="2">
        <v>10.540000000000003</v>
      </c>
      <c r="Y471" s="2">
        <v>4.24</v>
      </c>
      <c r="Z471" s="2">
        <v>1.34</v>
      </c>
      <c r="AA471" s="2">
        <v>5.6816000000000004</v>
      </c>
      <c r="AB471" s="2">
        <v>7552553</v>
      </c>
      <c r="AC471" s="2" t="s">
        <v>1573</v>
      </c>
      <c r="AD471" s="6">
        <v>40192</v>
      </c>
      <c r="AE471" s="2" t="s">
        <v>760</v>
      </c>
      <c r="AF471" s="2" t="s">
        <v>761</v>
      </c>
      <c r="AG471" s="2" t="s">
        <v>762</v>
      </c>
      <c r="AH471" s="2" t="s">
        <v>768</v>
      </c>
      <c r="AI471" s="2">
        <v>2.5</v>
      </c>
      <c r="AJ471" s="2">
        <v>0</v>
      </c>
      <c r="AK471" s="2">
        <v>0</v>
      </c>
      <c r="AL471" s="2">
        <v>0</v>
      </c>
      <c r="AM471" s="2">
        <v>30</v>
      </c>
      <c r="AN471" s="2">
        <v>0</v>
      </c>
      <c r="AO471" s="2" t="s">
        <v>762</v>
      </c>
      <c r="AP471" s="2" t="s">
        <v>763</v>
      </c>
      <c r="AQ471" s="2" t="s">
        <v>769</v>
      </c>
      <c r="AR471" s="2" t="s">
        <v>1574</v>
      </c>
      <c r="AS471" s="2">
        <v>9.1999999999999993</v>
      </c>
      <c r="AT471" s="2">
        <v>719.8</v>
      </c>
      <c r="AU471" s="2">
        <v>729</v>
      </c>
      <c r="AV471" s="2" t="s">
        <v>765</v>
      </c>
      <c r="AW471" s="2" t="s">
        <v>1575</v>
      </c>
      <c r="AX471" s="2">
        <v>8.1999999999999993</v>
      </c>
      <c r="AY471" s="2">
        <v>716.8</v>
      </c>
      <c r="AZ471" s="2">
        <v>725</v>
      </c>
      <c r="BA471" s="2" t="s">
        <v>765</v>
      </c>
      <c r="BB471" s="2">
        <v>1.441547E-2</v>
      </c>
      <c r="BC471" s="2">
        <v>1</v>
      </c>
      <c r="BD471" s="6">
        <v>0</v>
      </c>
      <c r="BE471" s="18">
        <f t="shared" si="22"/>
        <v>120.04574492356834</v>
      </c>
      <c r="BF471" s="2" t="s">
        <v>767</v>
      </c>
      <c r="BG471" s="6">
        <v>43179</v>
      </c>
      <c r="BH471" s="2">
        <v>208.10974963859869</v>
      </c>
      <c r="BI471" t="str">
        <f>VLOOKUP($A471,'[1]SW_Pipes 1222_soil.shp'!$AE$2:$AR$1223,10,FALSE)</f>
        <v>113671</v>
      </c>
      <c r="BJ471" t="str">
        <f>VLOOKUP($A471,'[1]SW_Pipes 1222_soil.shp'!$AE$2:$AR$1223,11,FALSE)</f>
        <v>HeB</v>
      </c>
      <c r="BK471" t="str">
        <f>VLOOKUP($A471,'[1]SW_Pipes 1222_soil.shp'!$AE$2:$AR$1223,12,FALSE)</f>
        <v>Helena sandy loam, 2 to 8 percent slopes</v>
      </c>
      <c r="BL471" t="str">
        <f>VLOOKUP($A471,'[1]SW_Pipes 1222_soil.shp'!$AE$2:$AR$1223,13,FALSE)</f>
        <v>C</v>
      </c>
      <c r="BM471">
        <f>VLOOKUP($A471,'[1]SW_Pipes 1222_soil.shp'!$AE$2:$AR$1223,14,FALSE)</f>
        <v>2</v>
      </c>
      <c r="BN471">
        <f>VLOOKUP(A471,[2]SW_Pipes1222_prec!$AE$2:$AO$1223, 11, FALSE)</f>
        <v>3.8769999999999998</v>
      </c>
    </row>
    <row r="472" spans="1:66" x14ac:dyDescent="0.25">
      <c r="A472" s="2">
        <v>99914</v>
      </c>
      <c r="B472" s="2">
        <v>20593</v>
      </c>
      <c r="C472" s="2" t="s">
        <v>234</v>
      </c>
      <c r="D472" s="2" t="s">
        <v>21</v>
      </c>
      <c r="E472" s="2" t="s">
        <v>29</v>
      </c>
      <c r="F472" s="6">
        <f>VLOOKUP(A472&amp;B472,'input_raw cmsws'!$C$2:$D$1602,2,FALSE)</f>
        <v>44148.708333333336</v>
      </c>
      <c r="G472" s="2">
        <v>3.2</v>
      </c>
      <c r="H472" s="2" t="s">
        <v>31</v>
      </c>
      <c r="I472" s="2">
        <f>VLOOKUP(H472,'scoring schema'!$D$4:$E$9,2,FALSE)</f>
        <v>7</v>
      </c>
      <c r="J472" s="2" t="s">
        <v>22</v>
      </c>
      <c r="K472" s="2" t="s">
        <v>22</v>
      </c>
      <c r="L472" s="2"/>
      <c r="M472" s="2">
        <f>VLOOKUP(L472,'scoring schema 2'!$E$18:$F$29,2,FALSE)</f>
        <v>0</v>
      </c>
      <c r="N472" s="2"/>
      <c r="O472" s="2">
        <f>VLOOKUP(N472,'scoring schema 2'!$E$8:$F$13,2, FALSE)</f>
        <v>2</v>
      </c>
      <c r="P472" s="2">
        <v>10</v>
      </c>
      <c r="Q472" s="2">
        <v>3.75</v>
      </c>
      <c r="R472" s="2">
        <v>2.9</v>
      </c>
      <c r="S472" s="2">
        <v>10.875</v>
      </c>
      <c r="T472" s="2">
        <v>1</v>
      </c>
      <c r="U472" s="2">
        <v>0</v>
      </c>
      <c r="V472" s="2">
        <v>1.4000000000000001</v>
      </c>
      <c r="W472" s="2">
        <v>1.4</v>
      </c>
      <c r="X472" s="2">
        <v>1.96</v>
      </c>
      <c r="Y472" s="2">
        <v>2.34</v>
      </c>
      <c r="Z472" s="2">
        <v>2</v>
      </c>
      <c r="AA472" s="2">
        <v>4.68</v>
      </c>
      <c r="AB472" s="2">
        <v>7606686</v>
      </c>
      <c r="AC472" s="2" t="s">
        <v>1414</v>
      </c>
      <c r="AD472" s="6">
        <v>40193</v>
      </c>
      <c r="AE472" s="2" t="s">
        <v>760</v>
      </c>
      <c r="AF472" s="2" t="s">
        <v>761</v>
      </c>
      <c r="AG472" s="2" t="s">
        <v>762</v>
      </c>
      <c r="AH472" s="2" t="s">
        <v>768</v>
      </c>
      <c r="AI472" s="2">
        <v>2.5</v>
      </c>
      <c r="AJ472" s="2">
        <v>0</v>
      </c>
      <c r="AK472" s="2">
        <v>0</v>
      </c>
      <c r="AL472" s="2">
        <v>0</v>
      </c>
      <c r="AM472" s="2">
        <v>30</v>
      </c>
      <c r="AN472" s="2">
        <v>0</v>
      </c>
      <c r="AO472" s="2" t="s">
        <v>762</v>
      </c>
      <c r="AP472" s="2" t="s">
        <v>763</v>
      </c>
      <c r="AQ472" s="2" t="s">
        <v>769</v>
      </c>
      <c r="AR472" s="2" t="s">
        <v>1415</v>
      </c>
      <c r="AS472" s="2">
        <v>3.2</v>
      </c>
      <c r="AT472" s="2">
        <v>734.8</v>
      </c>
      <c r="AU472" s="2">
        <v>738</v>
      </c>
      <c r="AV472" s="2" t="s">
        <v>765</v>
      </c>
      <c r="AW472" s="2" t="s">
        <v>1416</v>
      </c>
      <c r="AX472" s="2">
        <v>2.2999999999999998</v>
      </c>
      <c r="AY472" s="2">
        <v>731.8</v>
      </c>
      <c r="AZ472" s="2">
        <v>734.1</v>
      </c>
      <c r="BA472" s="2" t="s">
        <v>765</v>
      </c>
      <c r="BB472" s="2">
        <v>0.16408447000000001</v>
      </c>
      <c r="BC472" s="2">
        <v>1</v>
      </c>
      <c r="BD472" s="6">
        <v>32582</v>
      </c>
      <c r="BE472" s="18">
        <f t="shared" si="22"/>
        <v>31.667921514944108</v>
      </c>
      <c r="BF472" s="2" t="s">
        <v>767</v>
      </c>
      <c r="BG472" s="6">
        <v>43179</v>
      </c>
      <c r="BH472" s="2">
        <v>18.283246325188699</v>
      </c>
      <c r="BI472" t="str">
        <f>VLOOKUP($A472,'[1]SW_Pipes 1222_soil.shp'!$AE$2:$AR$1223,10,FALSE)</f>
        <v>113671</v>
      </c>
      <c r="BJ472" t="str">
        <f>VLOOKUP($A472,'[1]SW_Pipes 1222_soil.shp'!$AE$2:$AR$1223,11,FALSE)</f>
        <v>HeB</v>
      </c>
      <c r="BK472" t="str">
        <f>VLOOKUP($A472,'[1]SW_Pipes 1222_soil.shp'!$AE$2:$AR$1223,12,FALSE)</f>
        <v>Helena sandy loam, 2 to 8 percent slopes</v>
      </c>
      <c r="BL472" t="str">
        <f>VLOOKUP($A472,'[1]SW_Pipes 1222_soil.shp'!$AE$2:$AR$1223,13,FALSE)</f>
        <v>C</v>
      </c>
      <c r="BM472">
        <f>VLOOKUP($A472,'[1]SW_Pipes 1222_soil.shp'!$AE$2:$AR$1223,14,FALSE)</f>
        <v>2</v>
      </c>
      <c r="BN472">
        <f>VLOOKUP(A472,[2]SW_Pipes1222_prec!$AE$2:$AO$1223, 11, FALSE)</f>
        <v>3.8849999999999998</v>
      </c>
    </row>
    <row r="473" spans="1:66" x14ac:dyDescent="0.25">
      <c r="A473" s="2">
        <v>100162</v>
      </c>
      <c r="B473" s="2">
        <v>17242</v>
      </c>
      <c r="C473" s="2" t="s">
        <v>715</v>
      </c>
      <c r="D473" s="2" t="s">
        <v>21</v>
      </c>
      <c r="E473" s="2" t="s">
        <v>29</v>
      </c>
      <c r="F473" s="6">
        <f>VLOOKUP(A473&amp;B473,'input_raw cmsws'!$C$2:$D$1602,2,FALSE)</f>
        <v>43955.666666666664</v>
      </c>
      <c r="G473" s="2">
        <v>5</v>
      </c>
      <c r="H473" s="2" t="s">
        <v>32</v>
      </c>
      <c r="I473" s="2">
        <f>VLOOKUP(H473,'scoring schema'!$D$4:$E$9,2,FALSE)</f>
        <v>10</v>
      </c>
      <c r="J473" s="2" t="s">
        <v>22</v>
      </c>
      <c r="K473" s="2" t="s">
        <v>22</v>
      </c>
      <c r="L473" s="2"/>
      <c r="M473" s="2">
        <f>VLOOKUP(L473,'scoring schema 2'!$E$18:$F$29,2,FALSE)</f>
        <v>0</v>
      </c>
      <c r="N473" s="2"/>
      <c r="O473" s="2">
        <f>VLOOKUP(N473,'scoring schema 2'!$E$8:$F$13,2, FALSE)</f>
        <v>2</v>
      </c>
      <c r="P473" s="2">
        <v>10</v>
      </c>
      <c r="Q473" s="2">
        <v>4.8</v>
      </c>
      <c r="R473" s="2">
        <v>3.5</v>
      </c>
      <c r="S473" s="2">
        <v>16.8</v>
      </c>
      <c r="T473" s="2">
        <v>1</v>
      </c>
      <c r="U473" s="2">
        <v>10</v>
      </c>
      <c r="V473" s="2">
        <v>7.8000000000000007</v>
      </c>
      <c r="W473" s="2">
        <v>6.2</v>
      </c>
      <c r="X473" s="2">
        <v>48.360000000000007</v>
      </c>
      <c r="Y473" s="2">
        <v>6.6000000000000005</v>
      </c>
      <c r="Z473" s="2">
        <v>5.12</v>
      </c>
      <c r="AA473" s="2">
        <v>33.792000000000002</v>
      </c>
      <c r="AB473" s="2">
        <v>7631535</v>
      </c>
      <c r="AC473" s="2" t="s">
        <v>3932</v>
      </c>
      <c r="AD473" s="6">
        <v>40194</v>
      </c>
      <c r="AE473" s="2" t="s">
        <v>760</v>
      </c>
      <c r="AF473" s="2" t="s">
        <v>761</v>
      </c>
      <c r="AG473" s="2" t="s">
        <v>762</v>
      </c>
      <c r="AH473" s="2" t="s">
        <v>768</v>
      </c>
      <c r="AI473" s="2">
        <v>4.5</v>
      </c>
      <c r="AJ473" s="2">
        <v>0</v>
      </c>
      <c r="AK473" s="2">
        <v>0</v>
      </c>
      <c r="AL473" s="2">
        <v>0</v>
      </c>
      <c r="AM473" s="2">
        <v>54</v>
      </c>
      <c r="AN473" s="2">
        <v>0</v>
      </c>
      <c r="AO473" s="2" t="s">
        <v>762</v>
      </c>
      <c r="AP473" s="2" t="s">
        <v>763</v>
      </c>
      <c r="AQ473" s="2" t="s">
        <v>769</v>
      </c>
      <c r="AR473" s="2" t="s">
        <v>3933</v>
      </c>
      <c r="AS473" s="2">
        <v>5</v>
      </c>
      <c r="AT473" s="2">
        <v>696.3</v>
      </c>
      <c r="AU473" s="2">
        <v>701.3</v>
      </c>
      <c r="AV473" s="2" t="s">
        <v>765</v>
      </c>
      <c r="AW473" s="2" t="s">
        <v>3934</v>
      </c>
      <c r="AX473" s="2">
        <v>4.7</v>
      </c>
      <c r="AY473" s="2">
        <v>696.1</v>
      </c>
      <c r="AZ473" s="2">
        <v>700.8</v>
      </c>
      <c r="BA473" s="2" t="s">
        <v>765</v>
      </c>
      <c r="BB473" s="2">
        <v>2.49796E-3</v>
      </c>
      <c r="BC473" s="2">
        <v>0</v>
      </c>
      <c r="BD473" s="6">
        <v>34075</v>
      </c>
      <c r="BE473" s="18">
        <f t="shared" si="22"/>
        <v>27.051791010723242</v>
      </c>
      <c r="BF473" s="2" t="s">
        <v>767</v>
      </c>
      <c r="BG473" s="6">
        <v>43179</v>
      </c>
      <c r="BH473" s="2">
        <v>80.065332595506689</v>
      </c>
      <c r="BI473" t="str">
        <f>VLOOKUP($A473,'[1]SW_Pipes 1222_soil.shp'!$AE$2:$AR$1223,10,FALSE)</f>
        <v>113672</v>
      </c>
      <c r="BJ473" t="str">
        <f>VLOOKUP($A473,'[1]SW_Pipes 1222_soil.shp'!$AE$2:$AR$1223,11,FALSE)</f>
        <v>HuB</v>
      </c>
      <c r="BK473" t="str">
        <f>VLOOKUP($A473,'[1]SW_Pipes 1222_soil.shp'!$AE$2:$AR$1223,12,FALSE)</f>
        <v>Helena-Urban land complex, 2 to 8 percent slopes</v>
      </c>
      <c r="BL473" t="str">
        <f>VLOOKUP($A473,'[1]SW_Pipes 1222_soil.shp'!$AE$2:$AR$1223,13,FALSE)</f>
        <v>C</v>
      </c>
      <c r="BM473">
        <f>VLOOKUP($A473,'[1]SW_Pipes 1222_soil.shp'!$AE$2:$AR$1223,14,FALSE)</f>
        <v>2</v>
      </c>
      <c r="BN473">
        <f>VLOOKUP(A473,[2]SW_Pipes1222_prec!$AE$2:$AO$1223, 11, FALSE)</f>
        <v>3.87</v>
      </c>
    </row>
    <row r="474" spans="1:66" x14ac:dyDescent="0.25">
      <c r="A474" s="2">
        <v>100163</v>
      </c>
      <c r="B474" s="2">
        <v>17242</v>
      </c>
      <c r="C474" s="2" t="s">
        <v>717</v>
      </c>
      <c r="D474" s="2" t="s">
        <v>21</v>
      </c>
      <c r="E474" s="2" t="s">
        <v>29</v>
      </c>
      <c r="F474" s="6">
        <f>VLOOKUP(A474&amp;B474,'input_raw cmsws'!$C$2:$D$1602,2,FALSE)</f>
        <v>43955.666666666664</v>
      </c>
      <c r="G474" s="2">
        <v>5</v>
      </c>
      <c r="H474" s="2" t="s">
        <v>32</v>
      </c>
      <c r="I474" s="2">
        <f>VLOOKUP(H474,'scoring schema'!$D$4:$E$9,2,FALSE)</f>
        <v>10</v>
      </c>
      <c r="J474" s="2" t="s">
        <v>22</v>
      </c>
      <c r="K474" s="2" t="s">
        <v>22</v>
      </c>
      <c r="L474" s="2"/>
      <c r="M474" s="2">
        <f>VLOOKUP(L474,'scoring schema 2'!$E$18:$F$29,2,FALSE)</f>
        <v>0</v>
      </c>
      <c r="N474" s="2"/>
      <c r="O474" s="2">
        <f>VLOOKUP(N474,'scoring schema 2'!$E$8:$F$13,2, FALSE)</f>
        <v>2</v>
      </c>
      <c r="P474" s="2">
        <v>10</v>
      </c>
      <c r="Q474" s="2">
        <v>4.8</v>
      </c>
      <c r="R474" s="2">
        <v>3.5</v>
      </c>
      <c r="S474" s="2">
        <v>16.8</v>
      </c>
      <c r="T474" s="2">
        <v>1</v>
      </c>
      <c r="U474" s="2">
        <v>10</v>
      </c>
      <c r="V474" s="2">
        <v>7.8000000000000007</v>
      </c>
      <c r="W474" s="2">
        <v>6.2</v>
      </c>
      <c r="X474" s="2">
        <v>48.360000000000007</v>
      </c>
      <c r="Y474" s="2">
        <v>6.6000000000000005</v>
      </c>
      <c r="Z474" s="2">
        <v>5.12</v>
      </c>
      <c r="AA474" s="2">
        <v>33.792000000000002</v>
      </c>
      <c r="AB474" s="2">
        <v>7683023</v>
      </c>
      <c r="AC474" s="2" t="s">
        <v>3932</v>
      </c>
      <c r="AD474" s="6">
        <v>40195</v>
      </c>
      <c r="AE474" s="2" t="s">
        <v>760</v>
      </c>
      <c r="AF474" s="2" t="s">
        <v>761</v>
      </c>
      <c r="AG474" s="2" t="s">
        <v>762</v>
      </c>
      <c r="AH474" s="2" t="s">
        <v>768</v>
      </c>
      <c r="AI474" s="2">
        <v>4.5</v>
      </c>
      <c r="AJ474" s="2">
        <v>0</v>
      </c>
      <c r="AK474" s="2">
        <v>0</v>
      </c>
      <c r="AL474" s="2">
        <v>0</v>
      </c>
      <c r="AM474" s="2">
        <v>54</v>
      </c>
      <c r="AN474" s="2">
        <v>0</v>
      </c>
      <c r="AO474" s="2" t="s">
        <v>762</v>
      </c>
      <c r="AP474" s="2" t="s">
        <v>763</v>
      </c>
      <c r="AQ474" s="2" t="s">
        <v>769</v>
      </c>
      <c r="AR474" s="2" t="s">
        <v>3933</v>
      </c>
      <c r="AS474" s="2">
        <v>5</v>
      </c>
      <c r="AT474" s="2">
        <v>696.3</v>
      </c>
      <c r="AU474" s="2">
        <v>701.3</v>
      </c>
      <c r="AV474" s="2" t="s">
        <v>765</v>
      </c>
      <c r="AW474" s="2" t="s">
        <v>3934</v>
      </c>
      <c r="AX474" s="2">
        <v>4.7</v>
      </c>
      <c r="AY474" s="2">
        <v>696.1</v>
      </c>
      <c r="AZ474" s="2">
        <v>700.8</v>
      </c>
      <c r="BA474" s="2" t="s">
        <v>765</v>
      </c>
      <c r="BB474" s="2">
        <v>2.5118100000000002E-3</v>
      </c>
      <c r="BC474" s="2">
        <v>0</v>
      </c>
      <c r="BD474" s="6">
        <v>34075</v>
      </c>
      <c r="BE474" s="18">
        <f t="shared" si="22"/>
        <v>27.051791010723242</v>
      </c>
      <c r="BF474" s="2" t="s">
        <v>767</v>
      </c>
      <c r="BG474" s="6">
        <v>43179</v>
      </c>
      <c r="BH474" s="2">
        <v>79.623401499791356</v>
      </c>
      <c r="BI474" t="str">
        <f>VLOOKUP($A474,'[1]SW_Pipes 1222_soil.shp'!$AE$2:$AR$1223,10,FALSE)</f>
        <v>113672</v>
      </c>
      <c r="BJ474" t="str">
        <f>VLOOKUP($A474,'[1]SW_Pipes 1222_soil.shp'!$AE$2:$AR$1223,11,FALSE)</f>
        <v>HuB</v>
      </c>
      <c r="BK474" t="str">
        <f>VLOOKUP($A474,'[1]SW_Pipes 1222_soil.shp'!$AE$2:$AR$1223,12,FALSE)</f>
        <v>Helena-Urban land complex, 2 to 8 percent slopes</v>
      </c>
      <c r="BL474" t="str">
        <f>VLOOKUP($A474,'[1]SW_Pipes 1222_soil.shp'!$AE$2:$AR$1223,13,FALSE)</f>
        <v>C</v>
      </c>
      <c r="BM474">
        <f>VLOOKUP($A474,'[1]SW_Pipes 1222_soil.shp'!$AE$2:$AR$1223,14,FALSE)</f>
        <v>2</v>
      </c>
      <c r="BN474">
        <f>VLOOKUP(A474,[2]SW_Pipes1222_prec!$AE$2:$AO$1223, 11, FALSE)</f>
        <v>3.87</v>
      </c>
    </row>
    <row r="475" spans="1:66" x14ac:dyDescent="0.25">
      <c r="A475" s="2">
        <v>100608</v>
      </c>
      <c r="B475" s="2">
        <v>19855</v>
      </c>
      <c r="C475" s="2" t="s">
        <v>640</v>
      </c>
      <c r="D475" s="2" t="s">
        <v>21</v>
      </c>
      <c r="E475" s="2" t="s">
        <v>29</v>
      </c>
      <c r="F475" s="6">
        <f>VLOOKUP(A475&amp;B475,'input_raw cmsws'!$C$2:$D$1602,2,FALSE)</f>
        <v>44095.708333333336</v>
      </c>
      <c r="G475" s="2">
        <v>4.2</v>
      </c>
      <c r="H475" s="2" t="s">
        <v>23</v>
      </c>
      <c r="I475" s="2">
        <f>VLOOKUP(H475,'scoring schema'!$D$4:$E$9,2,FALSE)</f>
        <v>0</v>
      </c>
      <c r="J475" s="2" t="s">
        <v>22</v>
      </c>
      <c r="K475" s="2" t="s">
        <v>22</v>
      </c>
      <c r="L475" s="2"/>
      <c r="M475" s="2">
        <f>VLOOKUP(L475,'scoring schema 2'!$E$18:$F$29,2,FALSE)</f>
        <v>0</v>
      </c>
      <c r="N475" s="2"/>
      <c r="O475" s="2">
        <f>VLOOKUP(N475,'scoring schema 2'!$E$8:$F$13,2, FALSE)</f>
        <v>2</v>
      </c>
      <c r="P475" s="2">
        <v>10</v>
      </c>
      <c r="Q475" s="2">
        <v>1.3</v>
      </c>
      <c r="R475" s="2">
        <v>2.9</v>
      </c>
      <c r="S475" s="2">
        <v>3.77</v>
      </c>
      <c r="T475" s="2">
        <v>1</v>
      </c>
      <c r="U475" s="2">
        <v>10</v>
      </c>
      <c r="V475" s="2">
        <v>7</v>
      </c>
      <c r="W475" s="2">
        <v>4.7</v>
      </c>
      <c r="X475" s="2">
        <v>32.9</v>
      </c>
      <c r="Y475" s="2">
        <v>4.7200000000000006</v>
      </c>
      <c r="Z475" s="2">
        <v>3.9799999999999995</v>
      </c>
      <c r="AA475" s="2">
        <v>18.785599999999999</v>
      </c>
      <c r="AB475" s="2">
        <v>7709569</v>
      </c>
      <c r="AC475" s="2" t="s">
        <v>3245</v>
      </c>
      <c r="AD475" s="6">
        <v>40196</v>
      </c>
      <c r="AE475" s="2" t="s">
        <v>760</v>
      </c>
      <c r="AF475" s="2" t="s">
        <v>761</v>
      </c>
      <c r="AG475" s="2" t="s">
        <v>762</v>
      </c>
      <c r="AH475" s="2" t="s">
        <v>768</v>
      </c>
      <c r="AI475" s="2">
        <v>2.5</v>
      </c>
      <c r="AJ475" s="2">
        <v>0</v>
      </c>
      <c r="AK475" s="2">
        <v>0</v>
      </c>
      <c r="AL475" s="2">
        <v>0</v>
      </c>
      <c r="AM475" s="2">
        <v>30</v>
      </c>
      <c r="AN475" s="2">
        <v>0</v>
      </c>
      <c r="AO475" s="2" t="s">
        <v>762</v>
      </c>
      <c r="AP475" s="2" t="s">
        <v>763</v>
      </c>
      <c r="AQ475" s="2" t="s">
        <v>769</v>
      </c>
      <c r="AR475" s="2" t="s">
        <v>3246</v>
      </c>
      <c r="AS475" s="2">
        <v>0</v>
      </c>
      <c r="AT475" s="2">
        <v>0</v>
      </c>
      <c r="AU475" s="2">
        <v>0</v>
      </c>
      <c r="AV475" s="2" t="s">
        <v>765</v>
      </c>
      <c r="AW475" s="2" t="s">
        <v>3247</v>
      </c>
      <c r="AX475" s="2">
        <v>0</v>
      </c>
      <c r="AY475" s="2">
        <v>0</v>
      </c>
      <c r="AZ475" s="2">
        <v>0</v>
      </c>
      <c r="BA475" s="2" t="s">
        <v>772</v>
      </c>
      <c r="BB475" s="2">
        <v>0</v>
      </c>
      <c r="BC475" s="2">
        <v>0</v>
      </c>
      <c r="BD475" s="6">
        <v>23017</v>
      </c>
      <c r="BE475" s="18">
        <f t="shared" si="22"/>
        <v>57.710358202144654</v>
      </c>
      <c r="BF475" s="2" t="s">
        <v>767</v>
      </c>
      <c r="BG475" s="6">
        <v>44090</v>
      </c>
      <c r="BH475" s="2">
        <v>187.9822389880143</v>
      </c>
      <c r="BI475" t="str">
        <f>VLOOKUP($A475,'[1]SW_Pipes 1222_soil.shp'!$AE$2:$AR$1223,10,FALSE)</f>
        <v>113661</v>
      </c>
      <c r="BJ475" t="str">
        <f>VLOOKUP($A475,'[1]SW_Pipes 1222_soil.shp'!$AE$2:$AR$1223,11,FALSE)</f>
        <v>CuD</v>
      </c>
      <c r="BK475" t="str">
        <f>VLOOKUP($A475,'[1]SW_Pipes 1222_soil.shp'!$AE$2:$AR$1223,12,FALSE)</f>
        <v>Cecil-Urban land complex, 8 to 15 percent slopes</v>
      </c>
      <c r="BL475" t="str">
        <f>VLOOKUP($A475,'[1]SW_Pipes 1222_soil.shp'!$AE$2:$AR$1223,13,FALSE)</f>
        <v>B</v>
      </c>
      <c r="BM475">
        <f>VLOOKUP($A475,'[1]SW_Pipes 1222_soil.shp'!$AE$2:$AR$1223,14,FALSE)</f>
        <v>1</v>
      </c>
      <c r="BN475">
        <f>VLOOKUP(A475,[2]SW_Pipes1222_prec!$AE$2:$AO$1223, 11, FALSE)</f>
        <v>3.706</v>
      </c>
    </row>
    <row r="476" spans="1:66" x14ac:dyDescent="0.25">
      <c r="A476" s="3">
        <v>100735</v>
      </c>
      <c r="B476" s="3">
        <v>19598</v>
      </c>
      <c r="C476" s="3" t="s">
        <v>677</v>
      </c>
      <c r="D476" s="3" t="s">
        <v>21</v>
      </c>
      <c r="E476" s="3" t="s">
        <v>29</v>
      </c>
      <c r="F476" s="6">
        <f>VLOOKUP(A476&amp;B476,'input_raw cmsws'!$C$2:$D$1602,2,FALSE)</f>
        <v>44096.666666666664</v>
      </c>
      <c r="G476" s="3">
        <v>3.6</v>
      </c>
      <c r="H476" s="3" t="s">
        <v>23</v>
      </c>
      <c r="I476" s="2">
        <f>VLOOKUP(H476,'scoring schema'!$D$4:$E$9,2,FALSE)</f>
        <v>0</v>
      </c>
      <c r="J476" s="3" t="s">
        <v>22</v>
      </c>
      <c r="K476" s="3" t="s">
        <v>22</v>
      </c>
      <c r="L476" s="3" t="s">
        <v>30</v>
      </c>
      <c r="M476" s="2">
        <f>VLOOKUP(L476,'scoring schema 2'!$E$18:$F$29,2,FALSE)</f>
        <v>6</v>
      </c>
      <c r="N476" s="3" t="s">
        <v>33</v>
      </c>
      <c r="O476" s="2">
        <f>VLOOKUP(N476,'scoring schema 2'!$E$8:$F$13,2, FALSE)</f>
        <v>0</v>
      </c>
      <c r="P476" s="3">
        <v>10</v>
      </c>
      <c r="Q476" s="3">
        <v>0</v>
      </c>
      <c r="R476" s="3">
        <v>5</v>
      </c>
      <c r="S476" s="3">
        <v>0</v>
      </c>
      <c r="T476" s="3">
        <v>1</v>
      </c>
      <c r="U476" s="3">
        <v>10</v>
      </c>
      <c r="V476" s="3">
        <v>7.8000000000000007</v>
      </c>
      <c r="W476" s="3">
        <v>5</v>
      </c>
      <c r="X476" s="3">
        <v>39</v>
      </c>
      <c r="Y476" s="3">
        <v>4.6800000000000006</v>
      </c>
      <c r="Z476" s="3">
        <v>5</v>
      </c>
      <c r="AA476" s="3">
        <v>23.400000000000002</v>
      </c>
      <c r="AB476" s="3">
        <v>7621094</v>
      </c>
      <c r="AC476" s="3" t="s">
        <v>3565</v>
      </c>
      <c r="AD476" s="6">
        <v>40197</v>
      </c>
      <c r="AE476" s="3" t="s">
        <v>760</v>
      </c>
      <c r="AF476" s="3" t="s">
        <v>761</v>
      </c>
      <c r="AG476" s="3" t="s">
        <v>762</v>
      </c>
      <c r="AH476" s="3" t="s">
        <v>768</v>
      </c>
      <c r="AI476" s="3">
        <v>2</v>
      </c>
      <c r="AJ476" s="3">
        <v>0</v>
      </c>
      <c r="AK476" s="3">
        <v>0</v>
      </c>
      <c r="AL476" s="3">
        <v>0</v>
      </c>
      <c r="AM476" s="3">
        <v>24</v>
      </c>
      <c r="AN476" s="3">
        <v>0</v>
      </c>
      <c r="AO476" s="3" t="s">
        <v>762</v>
      </c>
      <c r="AP476" s="3" t="s">
        <v>763</v>
      </c>
      <c r="AQ476" s="3" t="s">
        <v>769</v>
      </c>
      <c r="AR476" s="3" t="s">
        <v>3566</v>
      </c>
      <c r="AS476" s="3">
        <v>4.8</v>
      </c>
      <c r="AT476" s="3">
        <v>640.4</v>
      </c>
      <c r="AU476" s="3">
        <v>645.20000000000005</v>
      </c>
      <c r="AV476" s="3" t="s">
        <v>765</v>
      </c>
      <c r="AW476" s="3" t="s">
        <v>3567</v>
      </c>
      <c r="AX476" s="3">
        <v>6.2</v>
      </c>
      <c r="AY476" s="3">
        <v>626.79999999999995</v>
      </c>
      <c r="AZ476" s="3">
        <v>633</v>
      </c>
      <c r="BA476" s="3" t="s">
        <v>765</v>
      </c>
      <c r="BB476" s="3">
        <v>5.3079639999999997E-2</v>
      </c>
      <c r="BC476" s="3">
        <v>0</v>
      </c>
      <c r="BD476" s="7">
        <v>24782</v>
      </c>
      <c r="BE476" s="18">
        <f t="shared" si="22"/>
        <v>52.880675336527489</v>
      </c>
      <c r="BF476" s="3" t="s">
        <v>767</v>
      </c>
      <c r="BG476" s="7">
        <v>44243</v>
      </c>
      <c r="BH476" s="3">
        <v>296.24573153429043</v>
      </c>
      <c r="BI476" t="str">
        <f>VLOOKUP($A476,'[1]SW_Pipes 1222_soil.shp'!$AE$2:$AR$1223,10,FALSE)</f>
        <v>113681</v>
      </c>
      <c r="BJ476" t="str">
        <f>VLOOKUP($A476,'[1]SW_Pipes 1222_soil.shp'!$AE$2:$AR$1223,11,FALSE)</f>
        <v>MkB</v>
      </c>
      <c r="BK476" t="str">
        <f>VLOOKUP($A476,'[1]SW_Pipes 1222_soil.shp'!$AE$2:$AR$1223,12,FALSE)</f>
        <v>Mecklenburg-Urban land complex, 2 to 8 percent slopes</v>
      </c>
      <c r="BL476" t="str">
        <f>VLOOKUP($A476,'[1]SW_Pipes 1222_soil.shp'!$AE$2:$AR$1223,13,FALSE)</f>
        <v>C</v>
      </c>
      <c r="BM476">
        <f>VLOOKUP($A476,'[1]SW_Pipes 1222_soil.shp'!$AE$2:$AR$1223,14,FALSE)</f>
        <v>2</v>
      </c>
      <c r="BN476">
        <f>VLOOKUP(A476,[2]SW_Pipes1222_prec!$AE$2:$AO$1223, 11, FALSE)</f>
        <v>3.714</v>
      </c>
    </row>
    <row r="477" spans="1:66" x14ac:dyDescent="0.25">
      <c r="A477" s="3">
        <v>100788</v>
      </c>
      <c r="B477" s="3">
        <v>21017</v>
      </c>
      <c r="C477" s="3" t="s">
        <v>360</v>
      </c>
      <c r="D477" s="3" t="s">
        <v>21</v>
      </c>
      <c r="E477" s="3" t="s">
        <v>29</v>
      </c>
      <c r="F477" s="6">
        <f>VLOOKUP(A477&amp;B477,'input_raw cmsws'!$C$2:$D$1602,2,FALSE)</f>
        <v>44188.666666666664</v>
      </c>
      <c r="G477" s="3">
        <v>2</v>
      </c>
      <c r="H477" s="3" t="s">
        <v>23</v>
      </c>
      <c r="I477" s="2">
        <f>VLOOKUP(H477,'scoring schema'!$D$4:$E$9,2,FALSE)</f>
        <v>0</v>
      </c>
      <c r="J477" s="3" t="s">
        <v>22</v>
      </c>
      <c r="K477" s="3" t="s">
        <v>22</v>
      </c>
      <c r="L477" s="3" t="s">
        <v>30</v>
      </c>
      <c r="M477" s="2">
        <f>VLOOKUP(L477,'scoring schema 2'!$E$18:$F$29,2,FALSE)</f>
        <v>6</v>
      </c>
      <c r="N477" s="3" t="s">
        <v>40</v>
      </c>
      <c r="O477" s="2">
        <f>VLOOKUP(N477,'scoring schema 2'!$E$8:$F$13,2, FALSE)</f>
        <v>8</v>
      </c>
      <c r="P477" s="3">
        <v>10</v>
      </c>
      <c r="Q477" s="3">
        <v>5.2</v>
      </c>
      <c r="R477" s="3">
        <v>5</v>
      </c>
      <c r="S477" s="3">
        <v>26</v>
      </c>
      <c r="T477" s="3">
        <v>1</v>
      </c>
      <c r="U477" s="3">
        <v>0</v>
      </c>
      <c r="V477" s="3">
        <v>1.4000000000000001</v>
      </c>
      <c r="W477" s="3">
        <v>0.8</v>
      </c>
      <c r="X477" s="3">
        <v>1.1200000000000001</v>
      </c>
      <c r="Y477" s="3">
        <v>2.92</v>
      </c>
      <c r="Z477" s="3">
        <v>2.48</v>
      </c>
      <c r="AA477" s="3">
        <v>7.2416</v>
      </c>
      <c r="AB477" s="3">
        <v>7626110</v>
      </c>
      <c r="AC477" s="3" t="s">
        <v>1897</v>
      </c>
      <c r="AD477" s="6">
        <v>40198</v>
      </c>
      <c r="AE477" s="3" t="s">
        <v>760</v>
      </c>
      <c r="AF477" s="3" t="s">
        <v>761</v>
      </c>
      <c r="AG477" s="3" t="s">
        <v>762</v>
      </c>
      <c r="AH477" s="3" t="s">
        <v>768</v>
      </c>
      <c r="AI477" s="3">
        <v>1.25</v>
      </c>
      <c r="AJ477" s="3">
        <v>0</v>
      </c>
      <c r="AK477" s="3">
        <v>0</v>
      </c>
      <c r="AL477" s="3">
        <v>0</v>
      </c>
      <c r="AM477" s="3">
        <v>15</v>
      </c>
      <c r="AN477" s="3">
        <v>0</v>
      </c>
      <c r="AO477" s="3" t="s">
        <v>762</v>
      </c>
      <c r="AP477" s="3" t="s">
        <v>769</v>
      </c>
      <c r="AQ477" s="3" t="s">
        <v>769</v>
      </c>
      <c r="AR477" s="3" t="s">
        <v>1898</v>
      </c>
      <c r="AS477" s="3">
        <v>2.7</v>
      </c>
      <c r="AT477" s="3">
        <v>645.29999999999995</v>
      </c>
      <c r="AU477" s="3">
        <v>648</v>
      </c>
      <c r="AV477" s="3" t="s">
        <v>765</v>
      </c>
      <c r="AW477" s="3" t="s">
        <v>1899</v>
      </c>
      <c r="AX477" s="3">
        <v>2</v>
      </c>
      <c r="AY477" s="3">
        <v>646</v>
      </c>
      <c r="AZ477" s="3">
        <v>648</v>
      </c>
      <c r="BA477" s="3" t="s">
        <v>765</v>
      </c>
      <c r="BB477" s="3">
        <v>-3.8917489999999999E-2</v>
      </c>
      <c r="BC477" s="3">
        <v>0</v>
      </c>
      <c r="BD477" s="7">
        <v>38604</v>
      </c>
      <c r="BE477" s="18">
        <f t="shared" si="22"/>
        <v>15.289984029203735</v>
      </c>
      <c r="BF477" s="3" t="s">
        <v>767</v>
      </c>
      <c r="BG477" s="7">
        <v>43266</v>
      </c>
      <c r="BH477" s="3">
        <v>17.986790784454179</v>
      </c>
      <c r="BI477" t="str">
        <f>VLOOKUP($A477,'[1]SW_Pipes 1222_soil.shp'!$AE$2:$AR$1223,10,FALSE)</f>
        <v>113660</v>
      </c>
      <c r="BJ477" t="str">
        <f>VLOOKUP($A477,'[1]SW_Pipes 1222_soil.shp'!$AE$2:$AR$1223,11,FALSE)</f>
        <v>CuB</v>
      </c>
      <c r="BK477" t="str">
        <f>VLOOKUP($A477,'[1]SW_Pipes 1222_soil.shp'!$AE$2:$AR$1223,12,FALSE)</f>
        <v>Cecil-Urban land complex, 2 to 8 percent slopes</v>
      </c>
      <c r="BL477" t="str">
        <f>VLOOKUP($A477,'[1]SW_Pipes 1222_soil.shp'!$AE$2:$AR$1223,13,FALSE)</f>
        <v>B</v>
      </c>
      <c r="BM477">
        <f>VLOOKUP($A477,'[1]SW_Pipes 1222_soil.shp'!$AE$2:$AR$1223,14,FALSE)</f>
        <v>1</v>
      </c>
      <c r="BN477">
        <f>VLOOKUP(A477,[2]SW_Pipes1222_prec!$AE$2:$AO$1223, 11, FALSE)</f>
        <v>3.706</v>
      </c>
    </row>
    <row r="478" spans="1:66" x14ac:dyDescent="0.25">
      <c r="A478" s="2">
        <v>100794</v>
      </c>
      <c r="B478" s="2">
        <v>21017</v>
      </c>
      <c r="C478" s="2" t="s">
        <v>360</v>
      </c>
      <c r="D478" s="2" t="s">
        <v>21</v>
      </c>
      <c r="E478" s="2" t="s">
        <v>29</v>
      </c>
      <c r="F478" s="6">
        <f>VLOOKUP(A478&amp;B478,'input_raw cmsws'!$C$2:$D$1602,2,FALSE)</f>
        <v>44188.666666666664</v>
      </c>
      <c r="G478" s="2">
        <v>2</v>
      </c>
      <c r="H478" s="2" t="s">
        <v>23</v>
      </c>
      <c r="I478" s="2">
        <f>VLOOKUP(H478,'scoring schema'!$D$4:$E$9,2,FALSE)</f>
        <v>0</v>
      </c>
      <c r="J478" s="2" t="s">
        <v>22</v>
      </c>
      <c r="K478" s="2" t="s">
        <v>22</v>
      </c>
      <c r="L478" s="2" t="s">
        <v>30</v>
      </c>
      <c r="M478" s="2">
        <f>VLOOKUP(L478,'scoring schema 2'!$E$18:$F$29,2,FALSE)</f>
        <v>6</v>
      </c>
      <c r="N478" s="2" t="s">
        <v>40</v>
      </c>
      <c r="O478" s="2">
        <f>VLOOKUP(N478,'scoring schema 2'!$E$8:$F$13,2, FALSE)</f>
        <v>8</v>
      </c>
      <c r="P478" s="2">
        <v>10</v>
      </c>
      <c r="Q478" s="2">
        <v>5.2</v>
      </c>
      <c r="R478" s="2">
        <v>5</v>
      </c>
      <c r="S478" s="2">
        <v>26</v>
      </c>
      <c r="T478" s="2">
        <v>1</v>
      </c>
      <c r="U478" s="2">
        <v>0</v>
      </c>
      <c r="V478" s="2">
        <v>1.4000000000000001</v>
      </c>
      <c r="W478" s="2">
        <v>0.8</v>
      </c>
      <c r="X478" s="2">
        <v>1.1200000000000001</v>
      </c>
      <c r="Y478" s="2">
        <v>2.92</v>
      </c>
      <c r="Z478" s="2">
        <v>2.48</v>
      </c>
      <c r="AA478" s="2">
        <v>7.2416</v>
      </c>
      <c r="AB478" s="2">
        <v>7630383</v>
      </c>
      <c r="AC478" s="2" t="s">
        <v>1900</v>
      </c>
      <c r="AD478" s="6">
        <v>40199</v>
      </c>
      <c r="AE478" s="2" t="s">
        <v>760</v>
      </c>
      <c r="AF478" s="2" t="s">
        <v>761</v>
      </c>
      <c r="AG478" s="2" t="s">
        <v>762</v>
      </c>
      <c r="AH478" s="2" t="s">
        <v>768</v>
      </c>
      <c r="AI478" s="2">
        <v>1.25</v>
      </c>
      <c r="AJ478" s="2">
        <v>0</v>
      </c>
      <c r="AK478" s="2">
        <v>0</v>
      </c>
      <c r="AL478" s="2">
        <v>0</v>
      </c>
      <c r="AM478" s="2">
        <v>15</v>
      </c>
      <c r="AN478" s="2">
        <v>0</v>
      </c>
      <c r="AO478" s="2" t="s">
        <v>762</v>
      </c>
      <c r="AP478" s="2" t="s">
        <v>769</v>
      </c>
      <c r="AQ478" s="2" t="s">
        <v>769</v>
      </c>
      <c r="AR478" s="2" t="s">
        <v>1901</v>
      </c>
      <c r="AS478" s="2">
        <v>2</v>
      </c>
      <c r="AT478" s="2">
        <v>646</v>
      </c>
      <c r="AU478" s="2">
        <v>648</v>
      </c>
      <c r="AV478" s="2" t="s">
        <v>765</v>
      </c>
      <c r="AW478" s="2" t="s">
        <v>1898</v>
      </c>
      <c r="AX478" s="2">
        <v>2.6</v>
      </c>
      <c r="AY478" s="2">
        <v>645.4</v>
      </c>
      <c r="AZ478" s="2">
        <v>648</v>
      </c>
      <c r="BA478" s="2" t="s">
        <v>765</v>
      </c>
      <c r="BB478" s="2">
        <v>8.1889390000000006E-2</v>
      </c>
      <c r="BC478" s="2">
        <v>0</v>
      </c>
      <c r="BD478" s="6">
        <v>38604</v>
      </c>
      <c r="BE478" s="18">
        <f t="shared" si="22"/>
        <v>15.289984029203735</v>
      </c>
      <c r="BF478" s="2" t="s">
        <v>767</v>
      </c>
      <c r="BG478" s="6">
        <v>43266</v>
      </c>
      <c r="BH478" s="2">
        <v>7.326991327849095</v>
      </c>
      <c r="BI478" t="str">
        <f>VLOOKUP($A478,'[1]SW_Pipes 1222_soil.shp'!$AE$2:$AR$1223,10,FALSE)</f>
        <v>113660</v>
      </c>
      <c r="BJ478" t="str">
        <f>VLOOKUP($A478,'[1]SW_Pipes 1222_soil.shp'!$AE$2:$AR$1223,11,FALSE)</f>
        <v>CuB</v>
      </c>
      <c r="BK478" t="str">
        <f>VLOOKUP($A478,'[1]SW_Pipes 1222_soil.shp'!$AE$2:$AR$1223,12,FALSE)</f>
        <v>Cecil-Urban land complex, 2 to 8 percent slopes</v>
      </c>
      <c r="BL478" t="str">
        <f>VLOOKUP($A478,'[1]SW_Pipes 1222_soil.shp'!$AE$2:$AR$1223,13,FALSE)</f>
        <v>B</v>
      </c>
      <c r="BM478">
        <f>VLOOKUP($A478,'[1]SW_Pipes 1222_soil.shp'!$AE$2:$AR$1223,14,FALSE)</f>
        <v>1</v>
      </c>
      <c r="BN478">
        <f>VLOOKUP(A478,[2]SW_Pipes1222_prec!$AE$2:$AO$1223, 11, FALSE)</f>
        <v>3.706</v>
      </c>
    </row>
    <row r="479" spans="1:66" x14ac:dyDescent="0.25">
      <c r="A479" s="3">
        <v>100945</v>
      </c>
      <c r="B479" s="3">
        <v>23640</v>
      </c>
      <c r="C479" s="3" t="s">
        <v>468</v>
      </c>
      <c r="D479" s="3" t="s">
        <v>26</v>
      </c>
      <c r="E479" s="3" t="s">
        <v>29</v>
      </c>
      <c r="F479" s="6">
        <f>VLOOKUP(A479&amp;B479,'input_raw cmsws'!$C$2:$D$1602,2,FALSE)</f>
        <v>44410.666666666664</v>
      </c>
      <c r="G479" s="3">
        <v>7.3</v>
      </c>
      <c r="H479" s="3"/>
      <c r="I479" s="2">
        <v>0</v>
      </c>
      <c r="J479" s="3"/>
      <c r="K479" s="3" t="s">
        <v>22</v>
      </c>
      <c r="L479" s="3"/>
      <c r="M479" s="2">
        <f>VLOOKUP(L479,'scoring schema 2'!$E$18:$F$29,2,FALSE)</f>
        <v>0</v>
      </c>
      <c r="N479" s="3"/>
      <c r="O479" s="2">
        <f>VLOOKUP(N479,'scoring schema 2'!$E$8:$F$13,2, FALSE)</f>
        <v>2</v>
      </c>
      <c r="P479" s="3">
        <v>0</v>
      </c>
      <c r="Q479" s="3">
        <v>1.3</v>
      </c>
      <c r="R479" s="3">
        <v>0.8</v>
      </c>
      <c r="S479" s="3">
        <v>1.04</v>
      </c>
      <c r="T479" s="3">
        <v>2</v>
      </c>
      <c r="U479" s="3">
        <v>10</v>
      </c>
      <c r="V479" s="3">
        <v>8.6</v>
      </c>
      <c r="W479" s="3">
        <v>5</v>
      </c>
      <c r="X479" s="3">
        <v>43</v>
      </c>
      <c r="Y479" s="3">
        <v>5.68</v>
      </c>
      <c r="Z479" s="3">
        <v>3.3200000000000003</v>
      </c>
      <c r="AA479" s="3">
        <v>18.857600000000001</v>
      </c>
      <c r="AB479" s="3">
        <v>7666910</v>
      </c>
      <c r="AC479" s="3" t="s">
        <v>3264</v>
      </c>
      <c r="AD479" s="6">
        <v>40200</v>
      </c>
      <c r="AE479" s="3" t="s">
        <v>760</v>
      </c>
      <c r="AF479" s="3" t="s">
        <v>761</v>
      </c>
      <c r="AG479" s="3" t="s">
        <v>762</v>
      </c>
      <c r="AH479" s="3" t="s">
        <v>768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 t="s">
        <v>762</v>
      </c>
      <c r="AP479" s="3" t="s">
        <v>763</v>
      </c>
      <c r="AQ479" s="3" t="s">
        <v>769</v>
      </c>
      <c r="AR479" s="3" t="s">
        <v>3265</v>
      </c>
      <c r="AS479" s="3">
        <v>0</v>
      </c>
      <c r="AT479" s="3">
        <v>0</v>
      </c>
      <c r="AU479" s="3">
        <v>732</v>
      </c>
      <c r="AV479" s="3" t="s">
        <v>765</v>
      </c>
      <c r="AW479" s="3" t="s">
        <v>3266</v>
      </c>
      <c r="AX479" s="3">
        <v>0</v>
      </c>
      <c r="AY479" s="3">
        <v>0</v>
      </c>
      <c r="AZ479" s="3">
        <v>730</v>
      </c>
      <c r="BA479" s="3" t="s">
        <v>765</v>
      </c>
      <c r="BB479" s="3">
        <v>0</v>
      </c>
      <c r="BC479" s="3">
        <v>0</v>
      </c>
      <c r="BD479" s="7">
        <v>29952</v>
      </c>
      <c r="BE479" s="18">
        <f t="shared" si="22"/>
        <v>39.585671914214004</v>
      </c>
      <c r="BF479" s="3" t="s">
        <v>767</v>
      </c>
      <c r="BG479" s="7">
        <v>44253</v>
      </c>
      <c r="BH479" s="3">
        <v>596.8725316973447</v>
      </c>
      <c r="BI479" t="str">
        <f>VLOOKUP($A479,'[1]SW_Pipes 1222_soil.shp'!$AE$2:$AR$1223,10,FALSE)</f>
        <v>113677</v>
      </c>
      <c r="BJ479" t="str">
        <f>VLOOKUP($A479,'[1]SW_Pipes 1222_soil.shp'!$AE$2:$AR$1223,11,FALSE)</f>
        <v>MO</v>
      </c>
      <c r="BK479" t="str">
        <f>VLOOKUP($A479,'[1]SW_Pipes 1222_soil.shp'!$AE$2:$AR$1223,12,FALSE)</f>
        <v>Monacan loam</v>
      </c>
      <c r="BL479" t="str">
        <f>VLOOKUP($A479,'[1]SW_Pipes 1222_soil.shp'!$AE$2:$AR$1223,13,FALSE)</f>
        <v>C</v>
      </c>
      <c r="BM479">
        <f>VLOOKUP($A479,'[1]SW_Pipes 1222_soil.shp'!$AE$2:$AR$1223,14,FALSE)</f>
        <v>2</v>
      </c>
      <c r="BN479">
        <f>VLOOKUP(A479,[2]SW_Pipes1222_prec!$AE$2:$AO$1223, 11, FALSE)</f>
        <v>3.734</v>
      </c>
    </row>
    <row r="480" spans="1:66" x14ac:dyDescent="0.25">
      <c r="A480" s="2">
        <v>101010</v>
      </c>
      <c r="B480" s="2">
        <v>19757</v>
      </c>
      <c r="C480" s="2" t="s">
        <v>36</v>
      </c>
      <c r="D480" s="2" t="s">
        <v>21</v>
      </c>
      <c r="E480" s="2" t="s">
        <v>29</v>
      </c>
      <c r="F480" s="6">
        <f>VLOOKUP(A480&amp;B480,'input_raw cmsws'!$C$2:$D$1602,2,FALSE)</f>
        <v>44119.666666666664</v>
      </c>
      <c r="G480" s="2">
        <v>3</v>
      </c>
      <c r="H480" s="2" t="s">
        <v>23</v>
      </c>
      <c r="I480" s="2">
        <f>VLOOKUP(H480,'scoring schema'!$D$4:$E$9,2,FALSE)</f>
        <v>0</v>
      </c>
      <c r="J480" s="2" t="s">
        <v>22</v>
      </c>
      <c r="K480" s="2" t="s">
        <v>22</v>
      </c>
      <c r="L480" s="2" t="s">
        <v>37</v>
      </c>
      <c r="M480" s="2">
        <f>VLOOKUP(L480,'scoring schema 2'!$E$18:$F$29,2,FALSE)</f>
        <v>8</v>
      </c>
      <c r="N480" s="2" t="s">
        <v>35</v>
      </c>
      <c r="O480" s="2">
        <f>VLOOKUP(N480,'scoring schema 2'!$E$8:$F$13,2, FALSE)</f>
        <v>2</v>
      </c>
      <c r="P480" s="2">
        <v>10</v>
      </c>
      <c r="Q480" s="2">
        <v>1.3</v>
      </c>
      <c r="R480" s="2">
        <v>5.9</v>
      </c>
      <c r="S480" s="2">
        <v>7.6700000000000008</v>
      </c>
      <c r="T480" s="2">
        <v>1</v>
      </c>
      <c r="U480" s="2">
        <v>10</v>
      </c>
      <c r="V480" s="2">
        <v>3.0000000000000004</v>
      </c>
      <c r="W480" s="2">
        <v>5.9</v>
      </c>
      <c r="X480" s="2">
        <v>17.700000000000003</v>
      </c>
      <c r="Y480" s="2">
        <v>2.3200000000000003</v>
      </c>
      <c r="Z480" s="2">
        <v>5.9</v>
      </c>
      <c r="AA480" s="2">
        <v>13.688000000000002</v>
      </c>
      <c r="AB480" s="2">
        <v>7621906</v>
      </c>
      <c r="AC480" s="2" t="s">
        <v>2740</v>
      </c>
      <c r="AD480" s="6">
        <v>40201</v>
      </c>
      <c r="AE480" s="2" t="s">
        <v>760</v>
      </c>
      <c r="AF480" s="2" t="s">
        <v>761</v>
      </c>
      <c r="AG480" s="2" t="s">
        <v>762</v>
      </c>
      <c r="AH480" s="2" t="s">
        <v>768</v>
      </c>
      <c r="AI480" s="2">
        <v>1.5</v>
      </c>
      <c r="AJ480" s="2">
        <v>0</v>
      </c>
      <c r="AK480" s="2">
        <v>0</v>
      </c>
      <c r="AL480" s="2">
        <v>0</v>
      </c>
      <c r="AM480" s="2">
        <v>18</v>
      </c>
      <c r="AN480" s="2">
        <v>0</v>
      </c>
      <c r="AO480" s="2" t="s">
        <v>762</v>
      </c>
      <c r="AP480" s="2" t="s">
        <v>763</v>
      </c>
      <c r="AQ480" s="2" t="s">
        <v>769</v>
      </c>
      <c r="AR480" s="2" t="s">
        <v>793</v>
      </c>
      <c r="AS480" s="2">
        <v>3.7</v>
      </c>
      <c r="AT480" s="2">
        <v>557.29999999999995</v>
      </c>
      <c r="AU480" s="2">
        <v>561</v>
      </c>
      <c r="AV480" s="2" t="s">
        <v>765</v>
      </c>
      <c r="AW480" s="2" t="s">
        <v>2741</v>
      </c>
      <c r="AX480" s="2">
        <v>4</v>
      </c>
      <c r="AY480" s="2">
        <v>556</v>
      </c>
      <c r="AZ480" s="2">
        <v>560</v>
      </c>
      <c r="BA480" s="2" t="s">
        <v>765</v>
      </c>
      <c r="BB480" s="2">
        <v>4.577589E-2</v>
      </c>
      <c r="BC480" s="2">
        <v>0</v>
      </c>
      <c r="BD480" s="6">
        <v>33288</v>
      </c>
      <c r="BE480" s="18">
        <f t="shared" si="22"/>
        <v>29.655487109285872</v>
      </c>
      <c r="BF480" s="2" t="s">
        <v>767</v>
      </c>
      <c r="BG480" s="6">
        <v>44300</v>
      </c>
      <c r="BH480" s="2">
        <v>28.399229529584431</v>
      </c>
      <c r="BI480" t="str">
        <f>VLOOKUP($A480,'[1]SW_Pipes 1222_soil.shp'!$AE$2:$AR$1223,10,FALSE)</f>
        <v>113693</v>
      </c>
      <c r="BJ480" t="str">
        <f>VLOOKUP($A480,'[1]SW_Pipes 1222_soil.shp'!$AE$2:$AR$1223,11,FALSE)</f>
        <v>WkD</v>
      </c>
      <c r="BK480" t="str">
        <f>VLOOKUP($A480,'[1]SW_Pipes 1222_soil.shp'!$AE$2:$AR$1223,12,FALSE)</f>
        <v>Wilkes loam, 8 to 15 percent slopes</v>
      </c>
      <c r="BL480" t="str">
        <f>VLOOKUP($A480,'[1]SW_Pipes 1222_soil.shp'!$AE$2:$AR$1223,13,FALSE)</f>
        <v>D</v>
      </c>
      <c r="BM480">
        <f>VLOOKUP($A480,'[1]SW_Pipes 1222_soil.shp'!$AE$2:$AR$1223,14,FALSE)</f>
        <v>4</v>
      </c>
      <c r="BN480">
        <f>VLOOKUP(A480,[2]SW_Pipes1222_prec!$AE$2:$AO$1223, 11, FALSE)</f>
        <v>3.7629999999999999</v>
      </c>
    </row>
    <row r="481" spans="1:66" x14ac:dyDescent="0.25">
      <c r="A481" s="2">
        <v>101011</v>
      </c>
      <c r="B481" s="2">
        <v>19757</v>
      </c>
      <c r="C481" s="2" t="s">
        <v>36</v>
      </c>
      <c r="D481" s="2" t="s">
        <v>21</v>
      </c>
      <c r="E481" s="2" t="s">
        <v>22</v>
      </c>
      <c r="F481" s="6">
        <f>VLOOKUP(A481&amp;B481,'input_raw cmsws'!$C$2:$D$1602,2,FALSE)</f>
        <v>44119.666666666664</v>
      </c>
      <c r="G481" s="2">
        <v>3</v>
      </c>
      <c r="H481" s="2" t="s">
        <v>23</v>
      </c>
      <c r="I481" s="2">
        <f>VLOOKUP(H481,'scoring schema'!$D$4:$E$9,2,FALSE)</f>
        <v>0</v>
      </c>
      <c r="J481" s="2" t="s">
        <v>22</v>
      </c>
      <c r="K481" s="2" t="s">
        <v>22</v>
      </c>
      <c r="L481" s="2" t="s">
        <v>37</v>
      </c>
      <c r="M481" s="2">
        <f>VLOOKUP(L481,'scoring schema 2'!$E$18:$F$29,2,FALSE)</f>
        <v>8</v>
      </c>
      <c r="N481" s="2" t="s">
        <v>35</v>
      </c>
      <c r="O481" s="2">
        <f>VLOOKUP(N481,'scoring schema 2'!$E$8:$F$13,2, FALSE)</f>
        <v>2</v>
      </c>
      <c r="P481" s="2">
        <v>10</v>
      </c>
      <c r="Q481" s="2">
        <v>1.3</v>
      </c>
      <c r="R481" s="2">
        <v>0</v>
      </c>
      <c r="S481" s="2">
        <v>0</v>
      </c>
      <c r="T481" s="2">
        <v>1</v>
      </c>
      <c r="U481" s="2">
        <v>0</v>
      </c>
      <c r="V481" s="2">
        <v>1.4000000000000001</v>
      </c>
      <c r="W481" s="2">
        <v>0</v>
      </c>
      <c r="X481" s="2">
        <v>0</v>
      </c>
      <c r="Y481" s="2">
        <v>1.36</v>
      </c>
      <c r="Z481" s="2">
        <v>0</v>
      </c>
      <c r="AA481" s="2">
        <v>0</v>
      </c>
      <c r="AB481" s="2">
        <v>7619307</v>
      </c>
      <c r="AC481" s="2" t="s">
        <v>791</v>
      </c>
      <c r="AD481" s="6">
        <v>40202</v>
      </c>
      <c r="AE481" s="2" t="s">
        <v>760</v>
      </c>
      <c r="AF481" s="2" t="s">
        <v>761</v>
      </c>
      <c r="AG481" s="2" t="s">
        <v>762</v>
      </c>
      <c r="AH481" s="2" t="s">
        <v>768</v>
      </c>
      <c r="AI481" s="2">
        <v>1.5</v>
      </c>
      <c r="AJ481" s="2">
        <v>0</v>
      </c>
      <c r="AK481" s="2">
        <v>0</v>
      </c>
      <c r="AL481" s="2">
        <v>0</v>
      </c>
      <c r="AM481" s="2">
        <v>18</v>
      </c>
      <c r="AN481" s="2">
        <v>0</v>
      </c>
      <c r="AO481" s="2" t="s">
        <v>762</v>
      </c>
      <c r="AP481" s="2" t="s">
        <v>763</v>
      </c>
      <c r="AQ481" s="2" t="s">
        <v>769</v>
      </c>
      <c r="AR481" s="2" t="s">
        <v>792</v>
      </c>
      <c r="AS481" s="2">
        <v>2.4</v>
      </c>
      <c r="AT481" s="2">
        <v>558.6</v>
      </c>
      <c r="AU481" s="2">
        <v>561</v>
      </c>
      <c r="AV481" s="2" t="s">
        <v>765</v>
      </c>
      <c r="AW481" s="2" t="s">
        <v>793</v>
      </c>
      <c r="AX481" s="2">
        <v>3.5</v>
      </c>
      <c r="AY481" s="2">
        <v>557.5</v>
      </c>
      <c r="AZ481" s="2">
        <v>561</v>
      </c>
      <c r="BA481" s="2" t="s">
        <v>765</v>
      </c>
      <c r="BB481" s="2">
        <v>8.4453420000000001E-2</v>
      </c>
      <c r="BC481" s="2">
        <v>0</v>
      </c>
      <c r="BD481" s="6">
        <v>33288</v>
      </c>
      <c r="BE481" s="18">
        <f t="shared" si="22"/>
        <v>29.655487109285872</v>
      </c>
      <c r="BF481" s="2" t="s">
        <v>767</v>
      </c>
      <c r="BG481" s="6">
        <v>44300</v>
      </c>
      <c r="BH481" s="2">
        <v>13.024931625576359</v>
      </c>
      <c r="BI481" t="str">
        <f>VLOOKUP($A481,'[1]SW_Pipes 1222_soil.shp'!$AE$2:$AR$1223,10,FALSE)</f>
        <v>113693</v>
      </c>
      <c r="BJ481" t="str">
        <f>VLOOKUP($A481,'[1]SW_Pipes 1222_soil.shp'!$AE$2:$AR$1223,11,FALSE)</f>
        <v>WkD</v>
      </c>
      <c r="BK481" t="str">
        <f>VLOOKUP($A481,'[1]SW_Pipes 1222_soil.shp'!$AE$2:$AR$1223,12,FALSE)</f>
        <v>Wilkes loam, 8 to 15 percent slopes</v>
      </c>
      <c r="BL481" t="str">
        <f>VLOOKUP($A481,'[1]SW_Pipes 1222_soil.shp'!$AE$2:$AR$1223,13,FALSE)</f>
        <v>D</v>
      </c>
      <c r="BM481">
        <f>VLOOKUP($A481,'[1]SW_Pipes 1222_soil.shp'!$AE$2:$AR$1223,14,FALSE)</f>
        <v>4</v>
      </c>
      <c r="BN481">
        <f>VLOOKUP(A481,[2]SW_Pipes1222_prec!$AE$2:$AO$1223, 11, FALSE)</f>
        <v>3.7629999999999999</v>
      </c>
    </row>
    <row r="482" spans="1:66" x14ac:dyDescent="0.25">
      <c r="A482" s="2">
        <v>101171</v>
      </c>
      <c r="B482" s="2">
        <v>20984</v>
      </c>
      <c r="C482" s="2" t="s">
        <v>230</v>
      </c>
      <c r="D482" s="2" t="s">
        <v>26</v>
      </c>
      <c r="E482" s="2" t="s">
        <v>29</v>
      </c>
      <c r="F482" s="6">
        <f>VLOOKUP(A482&amp;B482,'input_raw cmsws'!$C$2:$D$1602,2,FALSE)</f>
        <v>44183.666666666664</v>
      </c>
      <c r="G482" s="2">
        <v>4</v>
      </c>
      <c r="H482" s="2" t="s">
        <v>23</v>
      </c>
      <c r="I482" s="2">
        <f>VLOOKUP(H482,'scoring schema'!$D$4:$E$9,2,FALSE)</f>
        <v>0</v>
      </c>
      <c r="J482" s="2" t="s">
        <v>22</v>
      </c>
      <c r="K482" s="2" t="s">
        <v>22</v>
      </c>
      <c r="L482" s="2" t="s">
        <v>30</v>
      </c>
      <c r="M482" s="2">
        <f>VLOOKUP(L482,'scoring schema 2'!$E$18:$F$29,2,FALSE)</f>
        <v>6</v>
      </c>
      <c r="N482" s="2" t="s">
        <v>35</v>
      </c>
      <c r="O482" s="2">
        <f>VLOOKUP(N482,'scoring schema 2'!$E$8:$F$13,2, FALSE)</f>
        <v>2</v>
      </c>
      <c r="P482" s="2">
        <v>10</v>
      </c>
      <c r="Q482" s="2">
        <v>1.3</v>
      </c>
      <c r="R482" s="2">
        <v>5</v>
      </c>
      <c r="S482" s="2">
        <v>6.5</v>
      </c>
      <c r="T482" s="2">
        <v>1</v>
      </c>
      <c r="U482" s="2">
        <v>0</v>
      </c>
      <c r="V482" s="2">
        <v>2.2000000000000002</v>
      </c>
      <c r="W482" s="2">
        <v>0.8</v>
      </c>
      <c r="X482" s="2">
        <v>1.7600000000000002</v>
      </c>
      <c r="Y482" s="2">
        <v>1.84</v>
      </c>
      <c r="Z482" s="2">
        <v>2.48</v>
      </c>
      <c r="AA482" s="2">
        <v>4.5632000000000001</v>
      </c>
      <c r="AB482" s="2">
        <v>7701859</v>
      </c>
      <c r="AC482" s="2" t="s">
        <v>1403</v>
      </c>
      <c r="AD482" s="6">
        <v>40203</v>
      </c>
      <c r="AE482" s="2" t="s">
        <v>760</v>
      </c>
      <c r="AF482" s="2" t="s">
        <v>761</v>
      </c>
      <c r="AG482" s="2" t="s">
        <v>762</v>
      </c>
      <c r="AH482" s="2" t="s">
        <v>768</v>
      </c>
      <c r="AI482" s="2">
        <v>2.5</v>
      </c>
      <c r="AJ482" s="2">
        <v>0</v>
      </c>
      <c r="AK482" s="2">
        <v>0</v>
      </c>
      <c r="AL482" s="2">
        <v>0</v>
      </c>
      <c r="AM482" s="2">
        <v>30</v>
      </c>
      <c r="AN482" s="2">
        <v>0</v>
      </c>
      <c r="AO482" s="2" t="s">
        <v>762</v>
      </c>
      <c r="AP482" s="2" t="s">
        <v>763</v>
      </c>
      <c r="AQ482" s="2" t="s">
        <v>769</v>
      </c>
      <c r="AR482" s="2" t="s">
        <v>1404</v>
      </c>
      <c r="AS482" s="2">
        <v>5</v>
      </c>
      <c r="AT482" s="2">
        <v>0</v>
      </c>
      <c r="AU482" s="2">
        <v>0</v>
      </c>
      <c r="AV482" s="2" t="s">
        <v>765</v>
      </c>
      <c r="AW482" s="2" t="s">
        <v>1405</v>
      </c>
      <c r="AX482" s="2">
        <v>5.8</v>
      </c>
      <c r="AY482" s="2">
        <v>0</v>
      </c>
      <c r="AZ482" s="2">
        <v>0</v>
      </c>
      <c r="BA482" s="2" t="s">
        <v>765</v>
      </c>
      <c r="BB482" s="2">
        <v>0</v>
      </c>
      <c r="BC482" s="2">
        <v>0</v>
      </c>
      <c r="BD482" s="6">
        <v>39448</v>
      </c>
      <c r="BE482" s="18">
        <f t="shared" si="22"/>
        <v>12.965548710928582</v>
      </c>
      <c r="BF482" s="2" t="s">
        <v>767</v>
      </c>
      <c r="BG482" s="6">
        <v>44243</v>
      </c>
      <c r="BH482" s="2">
        <v>154.46208801832441</v>
      </c>
      <c r="BI482" t="str">
        <f>VLOOKUP($A482,'[1]SW_Pipes 1222_soil.shp'!$AE$2:$AR$1223,10,FALSE)</f>
        <v>113658</v>
      </c>
      <c r="BJ482" t="str">
        <f>VLOOKUP($A482,'[1]SW_Pipes 1222_soil.shp'!$AE$2:$AR$1223,11,FALSE)</f>
        <v>CeB2</v>
      </c>
      <c r="BK482" t="str">
        <f>VLOOKUP($A482,'[1]SW_Pipes 1222_soil.shp'!$AE$2:$AR$1223,12,FALSE)</f>
        <v>Cecil sandy clay loam, 2 to 8 percent slopes, eroded</v>
      </c>
      <c r="BL482" t="str">
        <f>VLOOKUP($A482,'[1]SW_Pipes 1222_soil.shp'!$AE$2:$AR$1223,13,FALSE)</f>
        <v>B</v>
      </c>
      <c r="BM482">
        <f>VLOOKUP($A482,'[1]SW_Pipes 1222_soil.shp'!$AE$2:$AR$1223,14,FALSE)</f>
        <v>1</v>
      </c>
      <c r="BN482">
        <f>VLOOKUP(A482,[2]SW_Pipes1222_prec!$AE$2:$AO$1223, 11, FALSE)</f>
        <v>3.8559999999999999</v>
      </c>
    </row>
    <row r="483" spans="1:66" x14ac:dyDescent="0.25">
      <c r="A483" s="3">
        <v>101172</v>
      </c>
      <c r="B483" s="3">
        <v>20984</v>
      </c>
      <c r="C483" s="3" t="s">
        <v>230</v>
      </c>
      <c r="D483" s="3" t="s">
        <v>26</v>
      </c>
      <c r="E483" s="3" t="s">
        <v>29</v>
      </c>
      <c r="F483" s="6">
        <f>VLOOKUP(A483&amp;B483,'input_raw cmsws'!$C$2:$D$1602,2,FALSE)</f>
        <v>44183.666666666664</v>
      </c>
      <c r="G483" s="3">
        <v>3</v>
      </c>
      <c r="H483" s="3" t="s">
        <v>23</v>
      </c>
      <c r="I483" s="2">
        <f>VLOOKUP(H483,'scoring schema'!$D$4:$E$9,2,FALSE)</f>
        <v>0</v>
      </c>
      <c r="J483" s="3" t="s">
        <v>22</v>
      </c>
      <c r="K483" s="3" t="s">
        <v>22</v>
      </c>
      <c r="L483" s="3" t="s">
        <v>30</v>
      </c>
      <c r="M483" s="2">
        <f>VLOOKUP(L483,'scoring schema 2'!$E$18:$F$29,2,FALSE)</f>
        <v>6</v>
      </c>
      <c r="N483" s="3" t="s">
        <v>35</v>
      </c>
      <c r="O483" s="2">
        <f>VLOOKUP(N483,'scoring schema 2'!$E$8:$F$13,2, FALSE)</f>
        <v>2</v>
      </c>
      <c r="P483" s="3">
        <v>10</v>
      </c>
      <c r="Q483" s="3">
        <v>1.3</v>
      </c>
      <c r="R483" s="3">
        <v>5</v>
      </c>
      <c r="S483" s="3">
        <v>6.5</v>
      </c>
      <c r="T483" s="3">
        <v>1</v>
      </c>
      <c r="U483" s="3">
        <v>0</v>
      </c>
      <c r="V483" s="3">
        <v>2.2000000000000002</v>
      </c>
      <c r="W483" s="3">
        <v>0.8</v>
      </c>
      <c r="X483" s="3">
        <v>1.7600000000000002</v>
      </c>
      <c r="Y483" s="3">
        <v>1.84</v>
      </c>
      <c r="Z483" s="3">
        <v>2.48</v>
      </c>
      <c r="AA483" s="3">
        <v>4.5632000000000001</v>
      </c>
      <c r="AB483" s="3">
        <v>7633743</v>
      </c>
      <c r="AC483" s="3" t="s">
        <v>1406</v>
      </c>
      <c r="AD483" s="6">
        <v>40204</v>
      </c>
      <c r="AE483" s="3" t="s">
        <v>760</v>
      </c>
      <c r="AF483" s="3" t="s">
        <v>761</v>
      </c>
      <c r="AG483" s="3" t="s">
        <v>762</v>
      </c>
      <c r="AH483" s="3" t="s">
        <v>768</v>
      </c>
      <c r="AI483" s="3">
        <v>1.5</v>
      </c>
      <c r="AJ483" s="3">
        <v>0</v>
      </c>
      <c r="AK483" s="3">
        <v>0</v>
      </c>
      <c r="AL483" s="3">
        <v>0</v>
      </c>
      <c r="AM483" s="3">
        <v>18</v>
      </c>
      <c r="AN483" s="3">
        <v>0</v>
      </c>
      <c r="AO483" s="3" t="s">
        <v>762</v>
      </c>
      <c r="AP483" s="3" t="s">
        <v>763</v>
      </c>
      <c r="AQ483" s="3" t="s">
        <v>769</v>
      </c>
      <c r="AR483" s="3" t="s">
        <v>1407</v>
      </c>
      <c r="AS483" s="3">
        <v>2.6</v>
      </c>
      <c r="AT483" s="3">
        <v>0</v>
      </c>
      <c r="AU483" s="3">
        <v>0</v>
      </c>
      <c r="AV483" s="3" t="s">
        <v>765</v>
      </c>
      <c r="AW483" s="3" t="s">
        <v>1404</v>
      </c>
      <c r="AX483" s="3">
        <v>4</v>
      </c>
      <c r="AY483" s="3">
        <v>0</v>
      </c>
      <c r="AZ483" s="3">
        <v>0</v>
      </c>
      <c r="BA483" s="3" t="s">
        <v>765</v>
      </c>
      <c r="BB483" s="3">
        <v>0</v>
      </c>
      <c r="BC483" s="3">
        <v>0</v>
      </c>
      <c r="BD483" s="7">
        <v>39448</v>
      </c>
      <c r="BE483" s="18">
        <f t="shared" si="22"/>
        <v>12.965548710928582</v>
      </c>
      <c r="BF483" s="3" t="s">
        <v>767</v>
      </c>
      <c r="BG483" s="7">
        <v>44243</v>
      </c>
      <c r="BH483" s="3">
        <v>23.787590108507789</v>
      </c>
      <c r="BI483" t="str">
        <f>VLOOKUP($A483,'[1]SW_Pipes 1222_soil.shp'!$AE$2:$AR$1223,10,FALSE)</f>
        <v>113658</v>
      </c>
      <c r="BJ483" t="str">
        <f>VLOOKUP($A483,'[1]SW_Pipes 1222_soil.shp'!$AE$2:$AR$1223,11,FALSE)</f>
        <v>CeB2</v>
      </c>
      <c r="BK483" t="str">
        <f>VLOOKUP($A483,'[1]SW_Pipes 1222_soil.shp'!$AE$2:$AR$1223,12,FALSE)</f>
        <v>Cecil sandy clay loam, 2 to 8 percent slopes, eroded</v>
      </c>
      <c r="BL483" t="str">
        <f>VLOOKUP($A483,'[1]SW_Pipes 1222_soil.shp'!$AE$2:$AR$1223,13,FALSE)</f>
        <v>B</v>
      </c>
      <c r="BM483">
        <f>VLOOKUP($A483,'[1]SW_Pipes 1222_soil.shp'!$AE$2:$AR$1223,14,FALSE)</f>
        <v>1</v>
      </c>
      <c r="BN483">
        <f>VLOOKUP(A483,[2]SW_Pipes1222_prec!$AE$2:$AO$1223, 11, FALSE)</f>
        <v>3.8580000000000001</v>
      </c>
    </row>
    <row r="484" spans="1:66" x14ac:dyDescent="0.25">
      <c r="A484" s="3">
        <v>101340</v>
      </c>
      <c r="B484" s="3">
        <v>22674</v>
      </c>
      <c r="C484" s="3" t="s">
        <v>564</v>
      </c>
      <c r="D484" s="3" t="s">
        <v>21</v>
      </c>
      <c r="E484" s="3" t="s">
        <v>29</v>
      </c>
      <c r="F484" s="6">
        <f>VLOOKUP(A484&amp;B484,'input_raw cmsws'!$C$2:$D$1602,2,FALSE)</f>
        <v>44320.666666666664</v>
      </c>
      <c r="G484" s="3">
        <v>8</v>
      </c>
      <c r="H484" s="3" t="s">
        <v>68</v>
      </c>
      <c r="I484" s="2">
        <f>VLOOKUP(H484,'scoring schema'!$D$4:$E$9,2,FALSE)</f>
        <v>0</v>
      </c>
      <c r="J484" s="3"/>
      <c r="K484" s="3" t="s">
        <v>22</v>
      </c>
      <c r="L484" s="3" t="s">
        <v>145</v>
      </c>
      <c r="M484" s="2">
        <f>VLOOKUP(L484,'scoring schema 2'!$E$18:$F$29,2,FALSE)</f>
        <v>10</v>
      </c>
      <c r="N484" s="3" t="s">
        <v>35</v>
      </c>
      <c r="O484" s="2">
        <f>VLOOKUP(N484,'scoring schema 2'!$E$8:$F$13,2, FALSE)</f>
        <v>2</v>
      </c>
      <c r="P484" s="3">
        <v>0</v>
      </c>
      <c r="Q484" s="3">
        <v>1.3</v>
      </c>
      <c r="R484" s="3">
        <v>6.5</v>
      </c>
      <c r="S484" s="3">
        <v>8.4500000000000011</v>
      </c>
      <c r="T484" s="3">
        <v>1</v>
      </c>
      <c r="U484" s="3">
        <v>0</v>
      </c>
      <c r="V484" s="3">
        <v>4.5999999999999996</v>
      </c>
      <c r="W484" s="3">
        <v>2.9000000000000004</v>
      </c>
      <c r="X484" s="3">
        <v>13.34</v>
      </c>
      <c r="Y484" s="3">
        <v>3.28</v>
      </c>
      <c r="Z484" s="3">
        <v>4.34</v>
      </c>
      <c r="AA484" s="3">
        <v>14.235199999999999</v>
      </c>
      <c r="AB484" s="3">
        <v>7649217</v>
      </c>
      <c r="AC484" s="3" t="s">
        <v>2824</v>
      </c>
      <c r="AD484" s="6">
        <v>40205</v>
      </c>
      <c r="AE484" s="3" t="s">
        <v>760</v>
      </c>
      <c r="AF484" s="3" t="s">
        <v>761</v>
      </c>
      <c r="AG484" s="3" t="s">
        <v>762</v>
      </c>
      <c r="AH484" s="3" t="s">
        <v>768</v>
      </c>
      <c r="AI484" s="3">
        <v>4</v>
      </c>
      <c r="AJ484" s="3">
        <v>0</v>
      </c>
      <c r="AK484" s="3">
        <v>0</v>
      </c>
      <c r="AL484" s="3">
        <v>0</v>
      </c>
      <c r="AM484" s="3">
        <v>48</v>
      </c>
      <c r="AN484" s="3">
        <v>0</v>
      </c>
      <c r="AO484" s="3" t="s">
        <v>762</v>
      </c>
      <c r="AP484" s="3" t="s">
        <v>763</v>
      </c>
      <c r="AQ484" s="3" t="s">
        <v>769</v>
      </c>
      <c r="AR484" s="3" t="s">
        <v>2825</v>
      </c>
      <c r="AS484" s="3">
        <v>5.2</v>
      </c>
      <c r="AT484" s="3">
        <v>624.79999999999995</v>
      </c>
      <c r="AU484" s="3">
        <v>630</v>
      </c>
      <c r="AV484" s="3" t="s">
        <v>765</v>
      </c>
      <c r="AW484" s="3" t="s">
        <v>2826</v>
      </c>
      <c r="AX484" s="3">
        <v>7.92</v>
      </c>
      <c r="AY484" s="3">
        <v>624.08000000000004</v>
      </c>
      <c r="AZ484" s="3">
        <v>632</v>
      </c>
      <c r="BA484" s="3" t="s">
        <v>765</v>
      </c>
      <c r="BB484" s="3">
        <v>6.7164900000000003E-3</v>
      </c>
      <c r="BC484" s="3">
        <v>1</v>
      </c>
      <c r="BD484" s="7">
        <v>36647</v>
      </c>
      <c r="BE484" s="18">
        <f t="shared" si="22"/>
        <v>21.009354323522693</v>
      </c>
      <c r="BF484" s="3" t="s">
        <v>767</v>
      </c>
      <c r="BG484" s="7">
        <v>44243</v>
      </c>
      <c r="BH484" s="3">
        <v>107.1989121558782</v>
      </c>
      <c r="BI484" t="str">
        <f>VLOOKUP($A484,'[1]SW_Pipes 1222_soil.shp'!$AE$2:$AR$1223,10,FALSE)</f>
        <v>113659</v>
      </c>
      <c r="BJ484" t="str">
        <f>VLOOKUP($A484,'[1]SW_Pipes 1222_soil.shp'!$AE$2:$AR$1223,11,FALSE)</f>
        <v>CeD2</v>
      </c>
      <c r="BK484" t="str">
        <f>VLOOKUP($A484,'[1]SW_Pipes 1222_soil.shp'!$AE$2:$AR$1223,12,FALSE)</f>
        <v>Cecil sandy clay loam, 8 to 15 percent slopes, eroded</v>
      </c>
      <c r="BL484" t="str">
        <f>VLOOKUP($A484,'[1]SW_Pipes 1222_soil.shp'!$AE$2:$AR$1223,13,FALSE)</f>
        <v>B</v>
      </c>
      <c r="BM484">
        <f>VLOOKUP($A484,'[1]SW_Pipes 1222_soil.shp'!$AE$2:$AR$1223,14,FALSE)</f>
        <v>1</v>
      </c>
      <c r="BN484">
        <f>VLOOKUP(A484,[2]SW_Pipes1222_prec!$AE$2:$AO$1223, 11, FALSE)</f>
        <v>3.72</v>
      </c>
    </row>
    <row r="485" spans="1:66" x14ac:dyDescent="0.25">
      <c r="A485" s="2">
        <v>101340</v>
      </c>
      <c r="B485" s="2">
        <v>22674</v>
      </c>
      <c r="C485" s="2" t="s">
        <v>564</v>
      </c>
      <c r="D485" s="2" t="s">
        <v>21</v>
      </c>
      <c r="E485" s="2" t="s">
        <v>29</v>
      </c>
      <c r="F485" s="6">
        <f>VLOOKUP(A485&amp;B485,'input_raw cmsws'!$C$2:$D$1602,2,FALSE)</f>
        <v>44320.666666666664</v>
      </c>
      <c r="G485" s="2">
        <v>8</v>
      </c>
      <c r="H485" s="2" t="s">
        <v>23</v>
      </c>
      <c r="I485" s="2">
        <f>VLOOKUP(H485,'scoring schema'!$D$4:$E$9,2,FALSE)</f>
        <v>0</v>
      </c>
      <c r="J485" s="2" t="s">
        <v>22</v>
      </c>
      <c r="K485" s="2" t="s">
        <v>22</v>
      </c>
      <c r="L485" s="2" t="s">
        <v>145</v>
      </c>
      <c r="M485" s="2">
        <f>VLOOKUP(L485,'scoring schema 2'!$E$18:$F$29,2,FALSE)</f>
        <v>10</v>
      </c>
      <c r="N485" s="2" t="s">
        <v>35</v>
      </c>
      <c r="O485" s="2">
        <f>VLOOKUP(N485,'scoring schema 2'!$E$8:$F$13,2, FALSE)</f>
        <v>2</v>
      </c>
      <c r="P485" s="2">
        <v>0</v>
      </c>
      <c r="Q485" s="2">
        <v>1.3</v>
      </c>
      <c r="R485" s="2">
        <v>6.5</v>
      </c>
      <c r="S485" s="2">
        <v>8.4500000000000011</v>
      </c>
      <c r="T485" s="2">
        <v>1</v>
      </c>
      <c r="U485" s="2">
        <v>0</v>
      </c>
      <c r="V485" s="2">
        <v>4.5999999999999996</v>
      </c>
      <c r="W485" s="2">
        <v>2.9000000000000004</v>
      </c>
      <c r="X485" s="2">
        <v>13.34</v>
      </c>
      <c r="Y485" s="2">
        <v>3.28</v>
      </c>
      <c r="Z485" s="2">
        <v>4.34</v>
      </c>
      <c r="AA485" s="2">
        <v>14.235199999999999</v>
      </c>
      <c r="AB485" s="2">
        <v>7649217</v>
      </c>
      <c r="AC485" s="2" t="s">
        <v>2824</v>
      </c>
      <c r="AD485" s="6">
        <v>40206</v>
      </c>
      <c r="AE485" s="2" t="s">
        <v>760</v>
      </c>
      <c r="AF485" s="2" t="s">
        <v>761</v>
      </c>
      <c r="AG485" s="2" t="s">
        <v>762</v>
      </c>
      <c r="AH485" s="2" t="s">
        <v>768</v>
      </c>
      <c r="AI485" s="2">
        <v>4</v>
      </c>
      <c r="AJ485" s="2">
        <v>0</v>
      </c>
      <c r="AK485" s="2">
        <v>0</v>
      </c>
      <c r="AL485" s="2">
        <v>0</v>
      </c>
      <c r="AM485" s="2">
        <v>48</v>
      </c>
      <c r="AN485" s="2">
        <v>0</v>
      </c>
      <c r="AO485" s="2" t="s">
        <v>762</v>
      </c>
      <c r="AP485" s="2" t="s">
        <v>763</v>
      </c>
      <c r="AQ485" s="2" t="s">
        <v>769</v>
      </c>
      <c r="AR485" s="2" t="s">
        <v>2825</v>
      </c>
      <c r="AS485" s="2">
        <v>5.2</v>
      </c>
      <c r="AT485" s="2">
        <v>624.79999999999995</v>
      </c>
      <c r="AU485" s="2">
        <v>630</v>
      </c>
      <c r="AV485" s="2" t="s">
        <v>765</v>
      </c>
      <c r="AW485" s="2" t="s">
        <v>2826</v>
      </c>
      <c r="AX485" s="2">
        <v>7.92</v>
      </c>
      <c r="AY485" s="2">
        <v>624.08000000000004</v>
      </c>
      <c r="AZ485" s="2">
        <v>632</v>
      </c>
      <c r="BA485" s="2" t="s">
        <v>765</v>
      </c>
      <c r="BB485" s="2">
        <v>6.7164900000000003E-3</v>
      </c>
      <c r="BC485" s="2">
        <v>1</v>
      </c>
      <c r="BD485" s="6">
        <v>36647</v>
      </c>
      <c r="BE485" s="18">
        <f t="shared" si="22"/>
        <v>21.009354323522693</v>
      </c>
      <c r="BF485" s="2" t="s">
        <v>767</v>
      </c>
      <c r="BG485" s="6">
        <v>44243</v>
      </c>
      <c r="BH485" s="2">
        <v>107.1989121558782</v>
      </c>
      <c r="BI485" t="str">
        <f>VLOOKUP($A485,'[1]SW_Pipes 1222_soil.shp'!$AE$2:$AR$1223,10,FALSE)</f>
        <v>113659</v>
      </c>
      <c r="BJ485" t="str">
        <f>VLOOKUP($A485,'[1]SW_Pipes 1222_soil.shp'!$AE$2:$AR$1223,11,FALSE)</f>
        <v>CeD2</v>
      </c>
      <c r="BK485" t="str">
        <f>VLOOKUP($A485,'[1]SW_Pipes 1222_soil.shp'!$AE$2:$AR$1223,12,FALSE)</f>
        <v>Cecil sandy clay loam, 8 to 15 percent slopes, eroded</v>
      </c>
      <c r="BL485" t="str">
        <f>VLOOKUP($A485,'[1]SW_Pipes 1222_soil.shp'!$AE$2:$AR$1223,13,FALSE)</f>
        <v>B</v>
      </c>
      <c r="BM485">
        <f>VLOOKUP($A485,'[1]SW_Pipes 1222_soil.shp'!$AE$2:$AR$1223,14,FALSE)</f>
        <v>1</v>
      </c>
      <c r="BN485">
        <f>VLOOKUP(A485,[2]SW_Pipes1222_prec!$AE$2:$AO$1223, 11, FALSE)</f>
        <v>3.72</v>
      </c>
    </row>
    <row r="486" spans="1:66" x14ac:dyDescent="0.25">
      <c r="A486" s="3">
        <v>101352</v>
      </c>
      <c r="B486" s="3">
        <v>11127</v>
      </c>
      <c r="C486" s="3" t="s">
        <v>224</v>
      </c>
      <c r="D486" s="3" t="s">
        <v>21</v>
      </c>
      <c r="E486" s="3" t="s">
        <v>29</v>
      </c>
      <c r="F486" s="6">
        <f>VLOOKUP(A486&amp;B486,'input_raw cmsws'!$C$2:$D$1602,2,FALSE)</f>
        <v>43306.666666666664</v>
      </c>
      <c r="G486" s="3">
        <v>8.5</v>
      </c>
      <c r="H486" s="3" t="s">
        <v>23</v>
      </c>
      <c r="I486" s="2">
        <f>VLOOKUP(H486,'scoring schema'!$D$4:$E$9,2,FALSE)</f>
        <v>0</v>
      </c>
      <c r="J486" s="3" t="s">
        <v>22</v>
      </c>
      <c r="K486" s="3" t="s">
        <v>22</v>
      </c>
      <c r="L486" s="3" t="s">
        <v>145</v>
      </c>
      <c r="M486" s="2">
        <f>VLOOKUP(L486,'scoring schema 2'!$E$18:$F$29,2,FALSE)</f>
        <v>10</v>
      </c>
      <c r="N486" s="3" t="s">
        <v>33</v>
      </c>
      <c r="O486" s="2">
        <f>VLOOKUP(N486,'scoring schema 2'!$E$8:$F$13,2, FALSE)</f>
        <v>0</v>
      </c>
      <c r="P486" s="3">
        <v>10</v>
      </c>
      <c r="Q486" s="3">
        <v>0</v>
      </c>
      <c r="R486" s="3">
        <v>9</v>
      </c>
      <c r="S486" s="3">
        <v>0</v>
      </c>
      <c r="T486" s="3">
        <v>1</v>
      </c>
      <c r="U486" s="3">
        <v>0</v>
      </c>
      <c r="V486" s="3">
        <v>1.4000000000000001</v>
      </c>
      <c r="W486" s="3">
        <v>3</v>
      </c>
      <c r="X486" s="3">
        <v>4.2</v>
      </c>
      <c r="Y486" s="3">
        <v>0.84000000000000008</v>
      </c>
      <c r="Z486" s="3">
        <v>5.4</v>
      </c>
      <c r="AA486" s="3">
        <v>4.5360000000000005</v>
      </c>
      <c r="AB486" s="3">
        <v>7718859</v>
      </c>
      <c r="AC486" s="3" t="s">
        <v>1366</v>
      </c>
      <c r="AD486" s="6">
        <v>40207</v>
      </c>
      <c r="AE486" s="3" t="s">
        <v>760</v>
      </c>
      <c r="AF486" s="3" t="s">
        <v>838</v>
      </c>
      <c r="AG486" s="3" t="s">
        <v>762</v>
      </c>
      <c r="AH486" s="3" t="s">
        <v>842</v>
      </c>
      <c r="AI486" s="3">
        <v>0</v>
      </c>
      <c r="AJ486" s="3">
        <v>0</v>
      </c>
      <c r="AK486" s="3">
        <v>4</v>
      </c>
      <c r="AL486" s="3">
        <v>7</v>
      </c>
      <c r="AM486" s="3">
        <v>48</v>
      </c>
      <c r="AN486" s="3">
        <v>84</v>
      </c>
      <c r="AO486" s="3" t="s">
        <v>762</v>
      </c>
      <c r="AP486" s="3" t="s">
        <v>763</v>
      </c>
      <c r="AQ486" s="3" t="s">
        <v>769</v>
      </c>
      <c r="AR486" s="3" t="s">
        <v>1365</v>
      </c>
      <c r="AS486" s="3">
        <v>10</v>
      </c>
      <c r="AT486" s="3">
        <v>600</v>
      </c>
      <c r="AU486" s="3">
        <v>610</v>
      </c>
      <c r="AV486" s="3" t="s">
        <v>765</v>
      </c>
      <c r="AW486" s="3" t="s">
        <v>1367</v>
      </c>
      <c r="AX486" s="3">
        <v>8.4</v>
      </c>
      <c r="AY486" s="3">
        <v>597.6</v>
      </c>
      <c r="AZ486" s="3">
        <v>606</v>
      </c>
      <c r="BA486" s="3" t="s">
        <v>765</v>
      </c>
      <c r="BB486" s="3">
        <v>8.5849209999999995E-2</v>
      </c>
      <c r="BC486" s="3">
        <v>1</v>
      </c>
      <c r="BD486" s="7">
        <v>39996</v>
      </c>
      <c r="BE486" s="18">
        <f t="shared" si="22"/>
        <v>9.0641113392653363</v>
      </c>
      <c r="BF486" s="3" t="s">
        <v>767</v>
      </c>
      <c r="BG486" s="7">
        <v>44480</v>
      </c>
      <c r="BH486" s="3">
        <v>27.955995337377409</v>
      </c>
      <c r="BI486" t="str">
        <f>VLOOKUP($A486,'[1]SW_Pipes 1222_soil.shp'!$AE$2:$AR$1223,10,FALSE)</f>
        <v>113681</v>
      </c>
      <c r="BJ486" t="str">
        <f>VLOOKUP($A486,'[1]SW_Pipes 1222_soil.shp'!$AE$2:$AR$1223,11,FALSE)</f>
        <v>MkB</v>
      </c>
      <c r="BK486" t="str">
        <f>VLOOKUP($A486,'[1]SW_Pipes 1222_soil.shp'!$AE$2:$AR$1223,12,FALSE)</f>
        <v>Mecklenburg-Urban land complex, 2 to 8 percent slopes</v>
      </c>
      <c r="BL486" t="str">
        <f>VLOOKUP($A486,'[1]SW_Pipes 1222_soil.shp'!$AE$2:$AR$1223,13,FALSE)</f>
        <v>C</v>
      </c>
      <c r="BM486">
        <f>VLOOKUP($A486,'[1]SW_Pipes 1222_soil.shp'!$AE$2:$AR$1223,14,FALSE)</f>
        <v>2</v>
      </c>
      <c r="BN486">
        <f>VLOOKUP(A486,[2]SW_Pipes1222_prec!$AE$2:$AO$1223, 11, FALSE)</f>
        <v>3.72</v>
      </c>
    </row>
    <row r="487" spans="1:66" x14ac:dyDescent="0.25">
      <c r="A487" s="2">
        <v>101353</v>
      </c>
      <c r="B487" s="2">
        <v>11127</v>
      </c>
      <c r="C487" s="2" t="s">
        <v>224</v>
      </c>
      <c r="D487" s="2" t="s">
        <v>21</v>
      </c>
      <c r="E487" s="2" t="s">
        <v>29</v>
      </c>
      <c r="F487" s="6">
        <f>VLOOKUP(A487&amp;B487,'input_raw cmsws'!$C$2:$D$1602,2,FALSE)</f>
        <v>43306.666666666664</v>
      </c>
      <c r="G487" s="2">
        <v>10.3</v>
      </c>
      <c r="H487" s="2" t="s">
        <v>23</v>
      </c>
      <c r="I487" s="2">
        <f>VLOOKUP(H487,'scoring schema'!$D$4:$E$9,2,FALSE)</f>
        <v>0</v>
      </c>
      <c r="J487" s="2" t="s">
        <v>22</v>
      </c>
      <c r="K487" s="2" t="s">
        <v>22</v>
      </c>
      <c r="L487" s="2" t="s">
        <v>145</v>
      </c>
      <c r="M487" s="2">
        <f>VLOOKUP(L487,'scoring schema 2'!$E$18:$F$29,2,FALSE)</f>
        <v>10</v>
      </c>
      <c r="N487" s="2" t="s">
        <v>33</v>
      </c>
      <c r="O487" s="2">
        <f>VLOOKUP(N487,'scoring schema 2'!$E$8:$F$13,2, FALSE)</f>
        <v>0</v>
      </c>
      <c r="P487" s="2">
        <v>10</v>
      </c>
      <c r="Q487" s="2">
        <v>0</v>
      </c>
      <c r="R487" s="2">
        <v>9</v>
      </c>
      <c r="S487" s="2">
        <v>0</v>
      </c>
      <c r="T487" s="2">
        <v>1</v>
      </c>
      <c r="U487" s="2">
        <v>0</v>
      </c>
      <c r="V487" s="2">
        <v>1.4000000000000001</v>
      </c>
      <c r="W487" s="2">
        <v>3</v>
      </c>
      <c r="X487" s="2">
        <v>4.2</v>
      </c>
      <c r="Y487" s="2">
        <v>0.84000000000000008</v>
      </c>
      <c r="Z487" s="2">
        <v>5.4</v>
      </c>
      <c r="AA487" s="2">
        <v>4.5360000000000005</v>
      </c>
      <c r="AB487" s="2">
        <v>7548668</v>
      </c>
      <c r="AC487" s="2" t="s">
        <v>1363</v>
      </c>
      <c r="AD487" s="6">
        <v>40208</v>
      </c>
      <c r="AE487" s="2" t="s">
        <v>760</v>
      </c>
      <c r="AF487" s="2" t="s">
        <v>838</v>
      </c>
      <c r="AG487" s="2" t="s">
        <v>762</v>
      </c>
      <c r="AH487" s="2" t="s">
        <v>842</v>
      </c>
      <c r="AI487" s="2">
        <v>0</v>
      </c>
      <c r="AJ487" s="2">
        <v>0</v>
      </c>
      <c r="AK487" s="2">
        <v>4</v>
      </c>
      <c r="AL487" s="2">
        <v>7</v>
      </c>
      <c r="AM487" s="2">
        <v>48</v>
      </c>
      <c r="AN487" s="2">
        <v>84</v>
      </c>
      <c r="AO487" s="2" t="s">
        <v>762</v>
      </c>
      <c r="AP487" s="2" t="s">
        <v>763</v>
      </c>
      <c r="AQ487" s="2" t="s">
        <v>769</v>
      </c>
      <c r="AR487" s="2" t="s">
        <v>1364</v>
      </c>
      <c r="AS487" s="2">
        <v>10.6</v>
      </c>
      <c r="AT487" s="2">
        <v>600.4</v>
      </c>
      <c r="AU487" s="2">
        <v>611</v>
      </c>
      <c r="AV487" s="2" t="s">
        <v>765</v>
      </c>
      <c r="AW487" s="2" t="s">
        <v>1365</v>
      </c>
      <c r="AX487" s="2">
        <v>10</v>
      </c>
      <c r="AY487" s="2">
        <v>600</v>
      </c>
      <c r="AZ487" s="2">
        <v>610</v>
      </c>
      <c r="BA487" s="2" t="s">
        <v>765</v>
      </c>
      <c r="BB487" s="2">
        <v>7.9365700000000004E-3</v>
      </c>
      <c r="BC487" s="2">
        <v>1</v>
      </c>
      <c r="BD487" s="6">
        <v>39996</v>
      </c>
      <c r="BE487" s="18">
        <f t="shared" si="22"/>
        <v>9.0641113392653363</v>
      </c>
      <c r="BF487" s="2" t="s">
        <v>767</v>
      </c>
      <c r="BG487" s="6">
        <v>44480</v>
      </c>
      <c r="BH487" s="2">
        <v>50.399580939589818</v>
      </c>
      <c r="BI487" t="str">
        <f>VLOOKUP($A487,'[1]SW_Pipes 1222_soil.shp'!$AE$2:$AR$1223,10,FALSE)</f>
        <v>113681</v>
      </c>
      <c r="BJ487" t="str">
        <f>VLOOKUP($A487,'[1]SW_Pipes 1222_soil.shp'!$AE$2:$AR$1223,11,FALSE)</f>
        <v>MkB</v>
      </c>
      <c r="BK487" t="str">
        <f>VLOOKUP($A487,'[1]SW_Pipes 1222_soil.shp'!$AE$2:$AR$1223,12,FALSE)</f>
        <v>Mecklenburg-Urban land complex, 2 to 8 percent slopes</v>
      </c>
      <c r="BL487" t="str">
        <f>VLOOKUP($A487,'[1]SW_Pipes 1222_soil.shp'!$AE$2:$AR$1223,13,FALSE)</f>
        <v>C</v>
      </c>
      <c r="BM487">
        <f>VLOOKUP($A487,'[1]SW_Pipes 1222_soil.shp'!$AE$2:$AR$1223,14,FALSE)</f>
        <v>2</v>
      </c>
      <c r="BN487">
        <f>VLOOKUP(A487,[2]SW_Pipes1222_prec!$AE$2:$AO$1223, 11, FALSE)</f>
        <v>3.72</v>
      </c>
    </row>
    <row r="488" spans="1:66" x14ac:dyDescent="0.25">
      <c r="A488" s="3">
        <v>101354</v>
      </c>
      <c r="B488" s="3">
        <v>11127</v>
      </c>
      <c r="C488" s="3" t="s">
        <v>224</v>
      </c>
      <c r="D488" s="3" t="s">
        <v>21</v>
      </c>
      <c r="E488" s="3" t="s">
        <v>29</v>
      </c>
      <c r="F488" s="6">
        <f>VLOOKUP(A488&amp;B488,'input_raw cmsws'!$C$2:$D$1602,2,FALSE)</f>
        <v>43306.666666666664</v>
      </c>
      <c r="G488" s="3">
        <v>10.55</v>
      </c>
      <c r="H488" s="3" t="s">
        <v>23</v>
      </c>
      <c r="I488" s="2">
        <f>VLOOKUP(H488,'scoring schema'!$D$4:$E$9,2,FALSE)</f>
        <v>0</v>
      </c>
      <c r="J488" s="3" t="s">
        <v>22</v>
      </c>
      <c r="K488" s="3" t="s">
        <v>22</v>
      </c>
      <c r="L488" s="3" t="s">
        <v>145</v>
      </c>
      <c r="M488" s="2">
        <f>VLOOKUP(L488,'scoring schema 2'!$E$18:$F$29,2,FALSE)</f>
        <v>10</v>
      </c>
      <c r="N488" s="3" t="s">
        <v>33</v>
      </c>
      <c r="O488" s="2">
        <f>VLOOKUP(N488,'scoring schema 2'!$E$8:$F$13,2, FALSE)</f>
        <v>0</v>
      </c>
      <c r="P488" s="3">
        <v>10</v>
      </c>
      <c r="Q488" s="3">
        <v>0</v>
      </c>
      <c r="R488" s="3">
        <v>8.4</v>
      </c>
      <c r="S488" s="3">
        <v>0</v>
      </c>
      <c r="T488" s="3">
        <v>1</v>
      </c>
      <c r="U488" s="3">
        <v>10</v>
      </c>
      <c r="V488" s="3">
        <v>4.5999999999999996</v>
      </c>
      <c r="W488" s="3">
        <v>4.8000000000000007</v>
      </c>
      <c r="X488" s="3">
        <v>22.080000000000002</v>
      </c>
      <c r="Y488" s="3">
        <v>2.76</v>
      </c>
      <c r="Z488" s="3">
        <v>6.24</v>
      </c>
      <c r="AA488" s="3">
        <v>17.2224</v>
      </c>
      <c r="AB488" s="3">
        <v>7645736</v>
      </c>
      <c r="AC488" s="3" t="s">
        <v>3111</v>
      </c>
      <c r="AD488" s="6">
        <v>40209</v>
      </c>
      <c r="AE488" s="3" t="s">
        <v>760</v>
      </c>
      <c r="AF488" s="3" t="s">
        <v>761</v>
      </c>
      <c r="AG488" s="3" t="s">
        <v>762</v>
      </c>
      <c r="AH488" s="3" t="s">
        <v>768</v>
      </c>
      <c r="AI488" s="3">
        <v>6</v>
      </c>
      <c r="AJ488" s="3">
        <v>0</v>
      </c>
      <c r="AK488" s="3">
        <v>0</v>
      </c>
      <c r="AL488" s="3">
        <v>0</v>
      </c>
      <c r="AM488" s="3">
        <v>72</v>
      </c>
      <c r="AN488" s="3">
        <v>0</v>
      </c>
      <c r="AO488" s="3" t="s">
        <v>762</v>
      </c>
      <c r="AP488" s="3" t="s">
        <v>763</v>
      </c>
      <c r="AQ488" s="3" t="s">
        <v>769</v>
      </c>
      <c r="AR488" s="3" t="s">
        <v>3112</v>
      </c>
      <c r="AS488" s="3">
        <v>10.5</v>
      </c>
      <c r="AT488" s="3">
        <v>601.5</v>
      </c>
      <c r="AU488" s="3">
        <v>612</v>
      </c>
      <c r="AV488" s="3" t="s">
        <v>765</v>
      </c>
      <c r="AW488" s="3" t="s">
        <v>1364</v>
      </c>
      <c r="AX488" s="3">
        <v>9.9</v>
      </c>
      <c r="AY488" s="3">
        <v>601.1</v>
      </c>
      <c r="AZ488" s="3">
        <v>611</v>
      </c>
      <c r="BA488" s="3" t="s">
        <v>765</v>
      </c>
      <c r="BB488" s="3">
        <v>6.8705600000000004E-3</v>
      </c>
      <c r="BC488" s="3">
        <v>1</v>
      </c>
      <c r="BD488" s="7">
        <v>39996</v>
      </c>
      <c r="BE488" s="18">
        <f t="shared" si="22"/>
        <v>9.0641113392653363</v>
      </c>
      <c r="BF488" s="3" t="s">
        <v>767</v>
      </c>
      <c r="BG488" s="7">
        <v>44480</v>
      </c>
      <c r="BH488" s="3">
        <v>58.219386577745908</v>
      </c>
      <c r="BI488" t="str">
        <f>VLOOKUP($A488,'[1]SW_Pipes 1222_soil.shp'!$AE$2:$AR$1223,10,FALSE)</f>
        <v>113681</v>
      </c>
      <c r="BJ488" t="str">
        <f>VLOOKUP($A488,'[1]SW_Pipes 1222_soil.shp'!$AE$2:$AR$1223,11,FALSE)</f>
        <v>MkB</v>
      </c>
      <c r="BK488" t="str">
        <f>VLOOKUP($A488,'[1]SW_Pipes 1222_soil.shp'!$AE$2:$AR$1223,12,FALSE)</f>
        <v>Mecklenburg-Urban land complex, 2 to 8 percent slopes</v>
      </c>
      <c r="BL488" t="str">
        <f>VLOOKUP($A488,'[1]SW_Pipes 1222_soil.shp'!$AE$2:$AR$1223,13,FALSE)</f>
        <v>C</v>
      </c>
      <c r="BM488">
        <f>VLOOKUP($A488,'[1]SW_Pipes 1222_soil.shp'!$AE$2:$AR$1223,14,FALSE)</f>
        <v>2</v>
      </c>
      <c r="BN488">
        <f>VLOOKUP(A488,[2]SW_Pipes1222_prec!$AE$2:$AO$1223, 11, FALSE)</f>
        <v>3.72</v>
      </c>
    </row>
    <row r="489" spans="1:66" x14ac:dyDescent="0.25">
      <c r="A489" s="2">
        <v>101949</v>
      </c>
      <c r="B489" s="2">
        <v>12952</v>
      </c>
      <c r="C489" s="2" t="s">
        <v>106</v>
      </c>
      <c r="D489" s="2" t="s">
        <v>21</v>
      </c>
      <c r="E489" s="2" t="s">
        <v>29</v>
      </c>
      <c r="F489" s="6">
        <f>VLOOKUP(A489&amp;B489,'input_raw cmsws'!$C$2:$D$1602,2,FALSE)</f>
        <v>43889.666666666664</v>
      </c>
      <c r="G489" s="2">
        <v>3</v>
      </c>
      <c r="H489" s="2" t="s">
        <v>23</v>
      </c>
      <c r="I489" s="2">
        <f>VLOOKUP(H489,'scoring schema'!$D$4:$E$9,2,FALSE)</f>
        <v>0</v>
      </c>
      <c r="J489" s="2" t="s">
        <v>22</v>
      </c>
      <c r="K489" s="2" t="s">
        <v>22</v>
      </c>
      <c r="L489" s="2" t="s">
        <v>30</v>
      </c>
      <c r="M489" s="2">
        <f>VLOOKUP(L489,'scoring schema 2'!$E$18:$F$29,2,FALSE)</f>
        <v>6</v>
      </c>
      <c r="N489" s="2" t="s">
        <v>33</v>
      </c>
      <c r="O489" s="2">
        <f>VLOOKUP(N489,'scoring schema 2'!$E$8:$F$13,2, FALSE)</f>
        <v>0</v>
      </c>
      <c r="P489" s="2">
        <v>10</v>
      </c>
      <c r="Q489" s="2">
        <v>0</v>
      </c>
      <c r="R489" s="2">
        <v>5</v>
      </c>
      <c r="S489" s="2">
        <v>0</v>
      </c>
      <c r="T489" s="2">
        <v>1</v>
      </c>
      <c r="U489" s="2">
        <v>0</v>
      </c>
      <c r="V489" s="2">
        <v>1.4000000000000001</v>
      </c>
      <c r="W489" s="2">
        <v>0.8</v>
      </c>
      <c r="X489" s="2">
        <v>1.1200000000000001</v>
      </c>
      <c r="Y489" s="2">
        <v>0.84000000000000008</v>
      </c>
      <c r="Z489" s="2">
        <v>2.48</v>
      </c>
      <c r="AA489" s="2">
        <v>2.0832000000000002</v>
      </c>
      <c r="AB489" s="2">
        <v>7724053</v>
      </c>
      <c r="AC489" s="2" t="s">
        <v>978</v>
      </c>
      <c r="AD489" s="6">
        <v>40210</v>
      </c>
      <c r="AE489" s="2" t="s">
        <v>760</v>
      </c>
      <c r="AF489" s="2" t="s">
        <v>761</v>
      </c>
      <c r="AG489" s="2" t="s">
        <v>762</v>
      </c>
      <c r="AH489" s="2" t="s">
        <v>768</v>
      </c>
      <c r="AI489" s="2">
        <v>1.25</v>
      </c>
      <c r="AJ489" s="2">
        <v>0</v>
      </c>
      <c r="AK489" s="2">
        <v>0</v>
      </c>
      <c r="AL489" s="2">
        <v>0</v>
      </c>
      <c r="AM489" s="2">
        <v>15</v>
      </c>
      <c r="AN489" s="2">
        <v>0</v>
      </c>
      <c r="AO489" s="2" t="s">
        <v>762</v>
      </c>
      <c r="AP489" s="2" t="s">
        <v>769</v>
      </c>
      <c r="AQ489" s="2" t="s">
        <v>769</v>
      </c>
      <c r="AR489" s="2" t="s">
        <v>979</v>
      </c>
      <c r="AS489" s="2">
        <v>4.0999999999999996</v>
      </c>
      <c r="AT489" s="2">
        <v>696.9</v>
      </c>
      <c r="AU489" s="2">
        <v>701</v>
      </c>
      <c r="AV489" s="2" t="s">
        <v>765</v>
      </c>
      <c r="AW489" s="2" t="s">
        <v>980</v>
      </c>
      <c r="AX489" s="2">
        <v>4.8</v>
      </c>
      <c r="AY489" s="2">
        <v>697.2</v>
      </c>
      <c r="AZ489" s="2">
        <v>702</v>
      </c>
      <c r="BA489" s="2" t="s">
        <v>765</v>
      </c>
      <c r="BB489" s="2">
        <v>-1.266552E-2</v>
      </c>
      <c r="BC489" s="2">
        <v>0</v>
      </c>
      <c r="BD489" s="6">
        <v>18264</v>
      </c>
      <c r="BE489" s="18">
        <f t="shared" si="22"/>
        <v>70.159251654118179</v>
      </c>
      <c r="BF489" s="2" t="s">
        <v>767</v>
      </c>
      <c r="BG489" s="6">
        <v>43179</v>
      </c>
      <c r="BH489" s="2">
        <v>23.68615419233376</v>
      </c>
      <c r="BI489" t="str">
        <f>VLOOKUP($A489,'[1]SW_Pipes 1222_soil.shp'!$AE$2:$AR$1223,10,FALSE)</f>
        <v>113681</v>
      </c>
      <c r="BJ489" t="str">
        <f>VLOOKUP($A489,'[1]SW_Pipes 1222_soil.shp'!$AE$2:$AR$1223,11,FALSE)</f>
        <v>MkB</v>
      </c>
      <c r="BK489" t="str">
        <f>VLOOKUP($A489,'[1]SW_Pipes 1222_soil.shp'!$AE$2:$AR$1223,12,FALSE)</f>
        <v>Mecklenburg-Urban land complex, 2 to 8 percent slopes</v>
      </c>
      <c r="BL489" t="str">
        <f>VLOOKUP($A489,'[1]SW_Pipes 1222_soil.shp'!$AE$2:$AR$1223,13,FALSE)</f>
        <v>C</v>
      </c>
      <c r="BM489">
        <f>VLOOKUP($A489,'[1]SW_Pipes 1222_soil.shp'!$AE$2:$AR$1223,14,FALSE)</f>
        <v>2</v>
      </c>
      <c r="BN489">
        <f>VLOOKUP(A489,[2]SW_Pipes1222_prec!$AE$2:$AO$1223, 11, FALSE)</f>
        <v>3.69</v>
      </c>
    </row>
    <row r="490" spans="1:66" x14ac:dyDescent="0.25">
      <c r="A490" s="2">
        <v>102163</v>
      </c>
      <c r="B490" s="2">
        <v>11015</v>
      </c>
      <c r="C490" s="2" t="s">
        <v>380</v>
      </c>
      <c r="D490" s="2" t="s">
        <v>26</v>
      </c>
      <c r="E490" s="2" t="s">
        <v>29</v>
      </c>
      <c r="F490" s="6">
        <f>VLOOKUP(A490&amp;B490,'input_raw cmsws'!$C$2:$D$1602,2,FALSE)</f>
        <v>43893.666666666664</v>
      </c>
      <c r="G490" s="2">
        <v>7.5</v>
      </c>
      <c r="H490" s="2" t="s">
        <v>23</v>
      </c>
      <c r="I490" s="2">
        <f>VLOOKUP(H490,'scoring schema'!$D$4:$E$9,2,FALSE)</f>
        <v>0</v>
      </c>
      <c r="J490" s="2" t="s">
        <v>22</v>
      </c>
      <c r="K490" s="2" t="s">
        <v>22</v>
      </c>
      <c r="L490" s="2" t="s">
        <v>30</v>
      </c>
      <c r="M490" s="2">
        <f>VLOOKUP(L490,'scoring schema 2'!$E$18:$F$29,2,FALSE)</f>
        <v>6</v>
      </c>
      <c r="N490" s="2"/>
      <c r="O490" s="2">
        <f>VLOOKUP(N490,'scoring schema 2'!$E$8:$F$13,2, FALSE)</f>
        <v>2</v>
      </c>
      <c r="P490" s="2">
        <v>10</v>
      </c>
      <c r="Q490" s="2">
        <v>1.3</v>
      </c>
      <c r="R490" s="2">
        <v>6.2</v>
      </c>
      <c r="S490" s="2">
        <v>8.06</v>
      </c>
      <c r="T490" s="2">
        <v>1</v>
      </c>
      <c r="U490" s="2">
        <v>10</v>
      </c>
      <c r="V490" s="2">
        <v>7.0000000000000009</v>
      </c>
      <c r="W490" s="2">
        <v>6.2</v>
      </c>
      <c r="X490" s="2">
        <v>43.400000000000006</v>
      </c>
      <c r="Y490" s="2">
        <v>4.7200000000000006</v>
      </c>
      <c r="Z490" s="2">
        <v>6.2</v>
      </c>
      <c r="AA490" s="2">
        <v>29.264000000000006</v>
      </c>
      <c r="AB490" s="2">
        <v>7565581</v>
      </c>
      <c r="AC490" s="2" t="s">
        <v>3808</v>
      </c>
      <c r="AD490" s="6">
        <v>40211</v>
      </c>
      <c r="AE490" s="2" t="s">
        <v>760</v>
      </c>
      <c r="AF490" s="2" t="s">
        <v>761</v>
      </c>
      <c r="AG490" s="2" t="s">
        <v>762</v>
      </c>
      <c r="AH490" s="2" t="s">
        <v>768</v>
      </c>
      <c r="AI490" s="2">
        <v>1.5</v>
      </c>
      <c r="AJ490" s="2">
        <v>0</v>
      </c>
      <c r="AK490" s="2">
        <v>0</v>
      </c>
      <c r="AL490" s="2">
        <v>0</v>
      </c>
      <c r="AM490" s="2">
        <v>18</v>
      </c>
      <c r="AN490" s="2">
        <v>0</v>
      </c>
      <c r="AO490" s="2" t="s">
        <v>762</v>
      </c>
      <c r="AP490" s="2" t="s">
        <v>763</v>
      </c>
      <c r="AQ490" s="2" t="s">
        <v>769</v>
      </c>
      <c r="AR490" s="2" t="s">
        <v>3809</v>
      </c>
      <c r="AS490" s="2">
        <v>4.3</v>
      </c>
      <c r="AT490" s="2">
        <v>760.7</v>
      </c>
      <c r="AU490" s="2">
        <v>765</v>
      </c>
      <c r="AV490" s="2" t="s">
        <v>765</v>
      </c>
      <c r="AW490" s="2" t="s">
        <v>3810</v>
      </c>
      <c r="AX490" s="2">
        <v>4</v>
      </c>
      <c r="AY490" s="2">
        <v>758</v>
      </c>
      <c r="AZ490" s="2">
        <v>762</v>
      </c>
      <c r="BA490" s="2" t="s">
        <v>765</v>
      </c>
      <c r="BB490" s="2">
        <v>5.3171530000000002E-2</v>
      </c>
      <c r="BC490" s="2">
        <v>1</v>
      </c>
      <c r="BD490" s="6">
        <v>20821</v>
      </c>
      <c r="BE490" s="18">
        <f t="shared" si="22"/>
        <v>63.169518594569922</v>
      </c>
      <c r="BF490" s="2" t="s">
        <v>767</v>
      </c>
      <c r="BG490" s="6">
        <v>44243</v>
      </c>
      <c r="BH490" s="2">
        <v>50.779057064949363</v>
      </c>
      <c r="BI490" t="str">
        <f>VLOOKUP($A490,'[1]SW_Pipes 1222_soil.shp'!$AE$2:$AR$1223,10,FALSE)</f>
        <v>113660</v>
      </c>
      <c r="BJ490" t="str">
        <f>VLOOKUP($A490,'[1]SW_Pipes 1222_soil.shp'!$AE$2:$AR$1223,11,FALSE)</f>
        <v>CuB</v>
      </c>
      <c r="BK490" t="str">
        <f>VLOOKUP($A490,'[1]SW_Pipes 1222_soil.shp'!$AE$2:$AR$1223,12,FALSE)</f>
        <v>Cecil-Urban land complex, 2 to 8 percent slopes</v>
      </c>
      <c r="BL490" t="str">
        <f>VLOOKUP($A490,'[1]SW_Pipes 1222_soil.shp'!$AE$2:$AR$1223,13,FALSE)</f>
        <v>B</v>
      </c>
      <c r="BM490">
        <f>VLOOKUP($A490,'[1]SW_Pipes 1222_soil.shp'!$AE$2:$AR$1223,14,FALSE)</f>
        <v>1</v>
      </c>
      <c r="BN490">
        <f>VLOOKUP(A490,[2]SW_Pipes1222_prec!$AE$2:$AO$1223, 11, FALSE)</f>
        <v>3.7490000000000001</v>
      </c>
    </row>
    <row r="491" spans="1:66" x14ac:dyDescent="0.25">
      <c r="A491" s="3">
        <v>102510</v>
      </c>
      <c r="B491" s="3">
        <v>22909</v>
      </c>
      <c r="C491" s="3" t="s">
        <v>524</v>
      </c>
      <c r="D491" s="3" t="s">
        <v>26</v>
      </c>
      <c r="E491" s="3" t="s">
        <v>29</v>
      </c>
      <c r="F491" s="6">
        <f>VLOOKUP(A491&amp;B491,'input_raw cmsws'!$C$2:$D$1602,2,FALSE)</f>
        <v>44356.666666666664</v>
      </c>
      <c r="G491" s="3">
        <v>3.5</v>
      </c>
      <c r="H491" s="3" t="s">
        <v>31</v>
      </c>
      <c r="I491" s="2">
        <f>VLOOKUP(H491,'scoring schema'!$D$4:$E$9,2,FALSE)</f>
        <v>7</v>
      </c>
      <c r="J491" s="3" t="s">
        <v>22</v>
      </c>
      <c r="K491" s="3" t="s">
        <v>22</v>
      </c>
      <c r="L491" s="3"/>
      <c r="M491" s="2">
        <f>VLOOKUP(L491,'scoring schema 2'!$E$18:$F$29,2,FALSE)</f>
        <v>0</v>
      </c>
      <c r="N491" s="3"/>
      <c r="O491" s="2">
        <f>VLOOKUP(N491,'scoring schema 2'!$E$8:$F$13,2, FALSE)</f>
        <v>2</v>
      </c>
      <c r="P491" s="3">
        <v>5</v>
      </c>
      <c r="Q491" s="3">
        <v>3.75</v>
      </c>
      <c r="R491" s="3">
        <v>1.55</v>
      </c>
      <c r="S491" s="3">
        <v>5.8125</v>
      </c>
      <c r="T491" s="3">
        <v>2</v>
      </c>
      <c r="U491" s="3">
        <v>5</v>
      </c>
      <c r="V491" s="3">
        <v>7.6000000000000005</v>
      </c>
      <c r="W491" s="3">
        <v>2.4500000000000002</v>
      </c>
      <c r="X491" s="3">
        <v>18.62</v>
      </c>
      <c r="Y491" s="3">
        <v>6.0600000000000005</v>
      </c>
      <c r="Z491" s="3">
        <v>2.09</v>
      </c>
      <c r="AA491" s="3">
        <v>12.6654</v>
      </c>
      <c r="AB491" s="3">
        <v>7563502</v>
      </c>
      <c r="AC491" s="3" t="s">
        <v>2619</v>
      </c>
      <c r="AD491" s="6">
        <v>40212</v>
      </c>
      <c r="AE491" s="3" t="s">
        <v>760</v>
      </c>
      <c r="AF491" s="3" t="s">
        <v>761</v>
      </c>
      <c r="AG491" s="3" t="s">
        <v>762</v>
      </c>
      <c r="AH491" s="3" t="s">
        <v>768</v>
      </c>
      <c r="AI491" s="3">
        <v>1.25</v>
      </c>
      <c r="AJ491" s="3">
        <v>0</v>
      </c>
      <c r="AK491" s="3">
        <v>0</v>
      </c>
      <c r="AL491" s="3">
        <v>0</v>
      </c>
      <c r="AM491" s="3">
        <v>15</v>
      </c>
      <c r="AN491" s="3">
        <v>0</v>
      </c>
      <c r="AO491" s="3" t="s">
        <v>762</v>
      </c>
      <c r="AP491" s="3" t="s">
        <v>763</v>
      </c>
      <c r="AQ491" s="3" t="s">
        <v>769</v>
      </c>
      <c r="AR491" s="3" t="s">
        <v>2620</v>
      </c>
      <c r="AS491" s="3">
        <v>2.9</v>
      </c>
      <c r="AT491" s="3">
        <v>730.1</v>
      </c>
      <c r="AU491" s="3">
        <v>733</v>
      </c>
      <c r="AV491" s="3" t="s">
        <v>765</v>
      </c>
      <c r="AW491" s="3" t="s">
        <v>2621</v>
      </c>
      <c r="AX491" s="3">
        <v>3.7</v>
      </c>
      <c r="AY491" s="3">
        <v>729.3</v>
      </c>
      <c r="AZ491" s="3">
        <v>733</v>
      </c>
      <c r="BA491" s="3" t="s">
        <v>765</v>
      </c>
      <c r="BB491" s="3">
        <v>2.806049E-2</v>
      </c>
      <c r="BC491" s="3">
        <v>0</v>
      </c>
      <c r="BD491" s="7">
        <v>40750</v>
      </c>
      <c r="BE491" s="18">
        <f>(F491-AD491)/365.25</f>
        <v>11.347478895733509</v>
      </c>
      <c r="BF491" s="3" t="s">
        <v>767</v>
      </c>
      <c r="BG491" s="7">
        <v>43179</v>
      </c>
      <c r="BH491" s="3">
        <v>28.509623239907231</v>
      </c>
      <c r="BI491" t="str">
        <f>VLOOKUP($A491,'[1]SW_Pipes 1222_soil.shp'!$AE$2:$AR$1223,10,FALSE)</f>
        <v>113660</v>
      </c>
      <c r="BJ491" t="str">
        <f>VLOOKUP($A491,'[1]SW_Pipes 1222_soil.shp'!$AE$2:$AR$1223,11,FALSE)</f>
        <v>CuB</v>
      </c>
      <c r="BK491" t="str">
        <f>VLOOKUP($A491,'[1]SW_Pipes 1222_soil.shp'!$AE$2:$AR$1223,12,FALSE)</f>
        <v>Cecil-Urban land complex, 2 to 8 percent slopes</v>
      </c>
      <c r="BL491" t="str">
        <f>VLOOKUP($A491,'[1]SW_Pipes 1222_soil.shp'!$AE$2:$AR$1223,13,FALSE)</f>
        <v>B</v>
      </c>
      <c r="BM491">
        <f>VLOOKUP($A491,'[1]SW_Pipes 1222_soil.shp'!$AE$2:$AR$1223,14,FALSE)</f>
        <v>1</v>
      </c>
      <c r="BN491">
        <f>VLOOKUP(A491,[2]SW_Pipes1222_prec!$AE$2:$AO$1223, 11, FALSE)</f>
        <v>3.8849999999999998</v>
      </c>
    </row>
    <row r="492" spans="1:66" x14ac:dyDescent="0.25">
      <c r="A492" s="2">
        <v>102511</v>
      </c>
      <c r="B492" s="2">
        <v>22909</v>
      </c>
      <c r="C492" s="2" t="s">
        <v>524</v>
      </c>
      <c r="D492" s="2" t="s">
        <v>26</v>
      </c>
      <c r="E492" s="2" t="s">
        <v>29</v>
      </c>
      <c r="F492" s="6">
        <f>VLOOKUP(A492&amp;B492,'input_raw cmsws'!$C$2:$D$1602,2,FALSE)</f>
        <v>44356.666666666664</v>
      </c>
      <c r="G492" s="2">
        <v>3</v>
      </c>
      <c r="H492" s="2" t="s">
        <v>32</v>
      </c>
      <c r="I492" s="2">
        <f>VLOOKUP(H492,'scoring schema'!$D$4:$E$9,2,FALSE)</f>
        <v>10</v>
      </c>
      <c r="J492" s="2" t="s">
        <v>22</v>
      </c>
      <c r="K492" s="2" t="s">
        <v>22</v>
      </c>
      <c r="L492" s="2"/>
      <c r="M492" s="2">
        <f>VLOOKUP(L492,'scoring schema 2'!$E$18:$F$29,2,FALSE)</f>
        <v>0</v>
      </c>
      <c r="N492" s="2"/>
      <c r="O492" s="2">
        <f>VLOOKUP(N492,'scoring schema 2'!$E$8:$F$13,2, FALSE)</f>
        <v>2</v>
      </c>
      <c r="P492" s="2">
        <v>5</v>
      </c>
      <c r="Q492" s="2">
        <v>4.8</v>
      </c>
      <c r="R492" s="2">
        <v>1.55</v>
      </c>
      <c r="S492" s="2">
        <v>7.4399999999999995</v>
      </c>
      <c r="T492" s="2">
        <v>1</v>
      </c>
      <c r="U492" s="2">
        <v>5</v>
      </c>
      <c r="V492" s="2">
        <v>9.1999999999999993</v>
      </c>
      <c r="W492" s="2">
        <v>2.4500000000000002</v>
      </c>
      <c r="X492" s="2">
        <v>22.54</v>
      </c>
      <c r="Y492" s="2">
        <v>7.4399999999999995</v>
      </c>
      <c r="Z492" s="2">
        <v>2.09</v>
      </c>
      <c r="AA492" s="2">
        <v>15.549599999999998</v>
      </c>
      <c r="AB492" s="2">
        <v>7691159</v>
      </c>
      <c r="AC492" s="2" t="s">
        <v>2962</v>
      </c>
      <c r="AD492" s="6">
        <v>40213</v>
      </c>
      <c r="AE492" s="2" t="s">
        <v>760</v>
      </c>
      <c r="AF492" s="2" t="s">
        <v>761</v>
      </c>
      <c r="AG492" s="2" t="s">
        <v>762</v>
      </c>
      <c r="AH492" s="2" t="s">
        <v>768</v>
      </c>
      <c r="AI492" s="2">
        <v>2</v>
      </c>
      <c r="AJ492" s="2">
        <v>0</v>
      </c>
      <c r="AK492" s="2">
        <v>0</v>
      </c>
      <c r="AL492" s="2">
        <v>0</v>
      </c>
      <c r="AM492" s="2">
        <v>24</v>
      </c>
      <c r="AN492" s="2">
        <v>0</v>
      </c>
      <c r="AO492" s="2" t="s">
        <v>762</v>
      </c>
      <c r="AP492" s="2" t="s">
        <v>763</v>
      </c>
      <c r="AQ492" s="2" t="s">
        <v>769</v>
      </c>
      <c r="AR492" s="2" t="s">
        <v>2963</v>
      </c>
      <c r="AS492" s="2">
        <v>3.7</v>
      </c>
      <c r="AT492" s="2">
        <v>730.3</v>
      </c>
      <c r="AU492" s="2">
        <v>734</v>
      </c>
      <c r="AV492" s="2" t="s">
        <v>765</v>
      </c>
      <c r="AW492" s="2" t="s">
        <v>2621</v>
      </c>
      <c r="AX492" s="2">
        <v>3.5</v>
      </c>
      <c r="AY492" s="2">
        <v>729.5</v>
      </c>
      <c r="AZ492" s="2">
        <v>733</v>
      </c>
      <c r="BA492" s="2" t="s">
        <v>765</v>
      </c>
      <c r="BB492" s="2">
        <v>1.0239460000000001E-2</v>
      </c>
      <c r="BC492" s="2">
        <v>0</v>
      </c>
      <c r="BD492" s="6">
        <v>40750</v>
      </c>
      <c r="BE492" s="18">
        <f>(F492-AD492)/365.25</f>
        <v>11.344741044946376</v>
      </c>
      <c r="BF492" s="2" t="s">
        <v>767</v>
      </c>
      <c r="BG492" s="6">
        <v>43179</v>
      </c>
      <c r="BH492" s="2">
        <v>78.129211014710307</v>
      </c>
      <c r="BI492" t="str">
        <f>VLOOKUP($A492,'[1]SW_Pipes 1222_soil.shp'!$AE$2:$AR$1223,10,FALSE)</f>
        <v>113660</v>
      </c>
      <c r="BJ492" t="str">
        <f>VLOOKUP($A492,'[1]SW_Pipes 1222_soil.shp'!$AE$2:$AR$1223,11,FALSE)</f>
        <v>CuB</v>
      </c>
      <c r="BK492" t="str">
        <f>VLOOKUP($A492,'[1]SW_Pipes 1222_soil.shp'!$AE$2:$AR$1223,12,FALSE)</f>
        <v>Cecil-Urban land complex, 2 to 8 percent slopes</v>
      </c>
      <c r="BL492" t="str">
        <f>VLOOKUP($A492,'[1]SW_Pipes 1222_soil.shp'!$AE$2:$AR$1223,13,FALSE)</f>
        <v>B</v>
      </c>
      <c r="BM492">
        <f>VLOOKUP($A492,'[1]SW_Pipes 1222_soil.shp'!$AE$2:$AR$1223,14,FALSE)</f>
        <v>1</v>
      </c>
      <c r="BN492">
        <f>VLOOKUP(A492,[2]SW_Pipes1222_prec!$AE$2:$AO$1223, 11, FALSE)</f>
        <v>3.8849999999999998</v>
      </c>
    </row>
    <row r="493" spans="1:66" x14ac:dyDescent="0.25">
      <c r="A493" s="3">
        <v>102512</v>
      </c>
      <c r="B493" s="3">
        <v>22909</v>
      </c>
      <c r="C493" s="3" t="s">
        <v>34</v>
      </c>
      <c r="D493" s="3" t="s">
        <v>26</v>
      </c>
      <c r="E493" s="3" t="s">
        <v>29</v>
      </c>
      <c r="F493" s="6">
        <f>VLOOKUP(A493&amp;B493,'input_raw cmsws'!$C$2:$D$1602,2,FALSE)</f>
        <v>44356.666666666664</v>
      </c>
      <c r="G493" s="3">
        <v>3</v>
      </c>
      <c r="H493" s="3" t="s">
        <v>32</v>
      </c>
      <c r="I493" s="2">
        <f>VLOOKUP(H493,'scoring schema'!$D$4:$E$9,2,FALSE)</f>
        <v>10</v>
      </c>
      <c r="J493" s="3" t="s">
        <v>22</v>
      </c>
      <c r="K493" s="3" t="s">
        <v>22</v>
      </c>
      <c r="L493" s="3"/>
      <c r="M493" s="2">
        <f>VLOOKUP(L493,'scoring schema 2'!$E$18:$F$29,2,FALSE)</f>
        <v>0</v>
      </c>
      <c r="N493" s="3"/>
      <c r="O493" s="2">
        <f>VLOOKUP(N493,'scoring schema 2'!$E$8:$F$13,2, FALSE)</f>
        <v>2</v>
      </c>
      <c r="P493" s="3">
        <v>5</v>
      </c>
      <c r="Q493" s="3">
        <v>4.8</v>
      </c>
      <c r="R493" s="3">
        <v>1.55</v>
      </c>
      <c r="S493" s="3">
        <v>7.4399999999999995</v>
      </c>
      <c r="T493" s="3">
        <v>1</v>
      </c>
      <c r="U493" s="3">
        <v>5</v>
      </c>
      <c r="V493" s="3">
        <v>9.1999999999999993</v>
      </c>
      <c r="W493" s="3">
        <v>2.4500000000000002</v>
      </c>
      <c r="X493" s="3">
        <v>22.54</v>
      </c>
      <c r="Y493" s="3">
        <v>7.4399999999999995</v>
      </c>
      <c r="Z493" s="3">
        <v>2.09</v>
      </c>
      <c r="AA493" s="3">
        <v>15.549599999999998</v>
      </c>
      <c r="AB493" s="3">
        <v>7604652</v>
      </c>
      <c r="AC493" s="3" t="s">
        <v>2969</v>
      </c>
      <c r="AD493" s="6">
        <v>40214</v>
      </c>
      <c r="AE493" s="3" t="s">
        <v>760</v>
      </c>
      <c r="AF493" s="3" t="s">
        <v>761</v>
      </c>
      <c r="AG493" s="3" t="s">
        <v>762</v>
      </c>
      <c r="AH493" s="3" t="s">
        <v>768</v>
      </c>
      <c r="AI493" s="3">
        <v>2</v>
      </c>
      <c r="AJ493" s="3">
        <v>0</v>
      </c>
      <c r="AK493" s="3">
        <v>0</v>
      </c>
      <c r="AL493" s="3">
        <v>0</v>
      </c>
      <c r="AM493" s="3">
        <v>24</v>
      </c>
      <c r="AN493" s="3">
        <v>0</v>
      </c>
      <c r="AO493" s="3" t="s">
        <v>762</v>
      </c>
      <c r="AP493" s="3" t="s">
        <v>763</v>
      </c>
      <c r="AQ493" s="3" t="s">
        <v>769</v>
      </c>
      <c r="AR493" s="3" t="s">
        <v>2965</v>
      </c>
      <c r="AS493" s="3">
        <v>3.5</v>
      </c>
      <c r="AT493" s="3">
        <v>730.5</v>
      </c>
      <c r="AU493" s="3">
        <v>734</v>
      </c>
      <c r="AV493" s="3" t="s">
        <v>765</v>
      </c>
      <c r="AW493" s="3" t="s">
        <v>2963</v>
      </c>
      <c r="AX493" s="3">
        <v>3.5</v>
      </c>
      <c r="AY493" s="3">
        <v>730.5</v>
      </c>
      <c r="AZ493" s="3">
        <v>734</v>
      </c>
      <c r="BA493" s="3" t="s">
        <v>765</v>
      </c>
      <c r="BB493" s="3">
        <v>0</v>
      </c>
      <c r="BC493" s="3">
        <v>0</v>
      </c>
      <c r="BD493" s="7">
        <v>40750</v>
      </c>
      <c r="BE493" s="18">
        <f>(F493-AD493)/365.25</f>
        <v>11.342003194159245</v>
      </c>
      <c r="BF493" s="3" t="s">
        <v>767</v>
      </c>
      <c r="BG493" s="7">
        <v>43179</v>
      </c>
      <c r="BH493" s="3">
        <v>27.50980489799737</v>
      </c>
      <c r="BI493" t="str">
        <f>VLOOKUP($A493,'[1]SW_Pipes 1222_soil.shp'!$AE$2:$AR$1223,10,FALSE)</f>
        <v>113660</v>
      </c>
      <c r="BJ493" t="str">
        <f>VLOOKUP($A493,'[1]SW_Pipes 1222_soil.shp'!$AE$2:$AR$1223,11,FALSE)</f>
        <v>CuB</v>
      </c>
      <c r="BK493" t="str">
        <f>VLOOKUP($A493,'[1]SW_Pipes 1222_soil.shp'!$AE$2:$AR$1223,12,FALSE)</f>
        <v>Cecil-Urban land complex, 2 to 8 percent slopes</v>
      </c>
      <c r="BL493" t="str">
        <f>VLOOKUP($A493,'[1]SW_Pipes 1222_soil.shp'!$AE$2:$AR$1223,13,FALSE)</f>
        <v>B</v>
      </c>
      <c r="BM493">
        <f>VLOOKUP($A493,'[1]SW_Pipes 1222_soil.shp'!$AE$2:$AR$1223,14,FALSE)</f>
        <v>1</v>
      </c>
      <c r="BN493">
        <f>VLOOKUP(A493,[2]SW_Pipes1222_prec!$AE$2:$AO$1223, 11, FALSE)</f>
        <v>3.8849999999999998</v>
      </c>
    </row>
    <row r="494" spans="1:66" x14ac:dyDescent="0.25">
      <c r="A494" s="3">
        <v>102513</v>
      </c>
      <c r="B494" s="3">
        <v>22909</v>
      </c>
      <c r="C494" s="3" t="s">
        <v>559</v>
      </c>
      <c r="D494" s="3" t="s">
        <v>26</v>
      </c>
      <c r="E494" s="3" t="s">
        <v>29</v>
      </c>
      <c r="F494" s="6">
        <f>VLOOKUP(A494&amp;B494,'input_raw cmsws'!$C$2:$D$1602,2,FALSE)</f>
        <v>44356.666666666664</v>
      </c>
      <c r="G494" s="3">
        <v>3</v>
      </c>
      <c r="H494" s="3" t="s">
        <v>32</v>
      </c>
      <c r="I494" s="2">
        <f>VLOOKUP(H494,'scoring schema'!$D$4:$E$9,2,FALSE)</f>
        <v>10</v>
      </c>
      <c r="J494" s="3" t="s">
        <v>22</v>
      </c>
      <c r="K494" s="3" t="s">
        <v>22</v>
      </c>
      <c r="L494" s="3"/>
      <c r="M494" s="2">
        <f>VLOOKUP(L494,'scoring schema 2'!$E$18:$F$29,2,FALSE)</f>
        <v>0</v>
      </c>
      <c r="N494" s="3"/>
      <c r="O494" s="2">
        <f>VLOOKUP(N494,'scoring schema 2'!$E$8:$F$13,2, FALSE)</f>
        <v>2</v>
      </c>
      <c r="P494" s="3">
        <v>5</v>
      </c>
      <c r="Q494" s="3">
        <v>4.8</v>
      </c>
      <c r="R494" s="3">
        <v>1.55</v>
      </c>
      <c r="S494" s="3">
        <v>7.4399999999999995</v>
      </c>
      <c r="T494" s="3">
        <v>1</v>
      </c>
      <c r="U494" s="3">
        <v>5</v>
      </c>
      <c r="V494" s="3">
        <v>9.1999999999999993</v>
      </c>
      <c r="W494" s="3">
        <v>2.4500000000000002</v>
      </c>
      <c r="X494" s="3">
        <v>22.54</v>
      </c>
      <c r="Y494" s="3">
        <v>7.4399999999999995</v>
      </c>
      <c r="Z494" s="3">
        <v>2.09</v>
      </c>
      <c r="AA494" s="3">
        <v>15.549599999999998</v>
      </c>
      <c r="AB494" s="3">
        <v>7548425</v>
      </c>
      <c r="AC494" s="3" t="s">
        <v>2964</v>
      </c>
      <c r="AD494" s="6">
        <v>40215</v>
      </c>
      <c r="AE494" s="3" t="s">
        <v>760</v>
      </c>
      <c r="AF494" s="3" t="s">
        <v>761</v>
      </c>
      <c r="AG494" s="3" t="s">
        <v>762</v>
      </c>
      <c r="AH494" s="3" t="s">
        <v>768</v>
      </c>
      <c r="AI494" s="3">
        <v>1.5</v>
      </c>
      <c r="AJ494" s="3">
        <v>0</v>
      </c>
      <c r="AK494" s="3">
        <v>0</v>
      </c>
      <c r="AL494" s="3">
        <v>0</v>
      </c>
      <c r="AM494" s="3">
        <v>18</v>
      </c>
      <c r="AN494" s="3">
        <v>0</v>
      </c>
      <c r="AO494" s="3" t="s">
        <v>762</v>
      </c>
      <c r="AP494" s="3" t="s">
        <v>763</v>
      </c>
      <c r="AQ494" s="3" t="s">
        <v>769</v>
      </c>
      <c r="AR494" s="3" t="s">
        <v>1190</v>
      </c>
      <c r="AS494" s="3">
        <v>4.5999999999999996</v>
      </c>
      <c r="AT494" s="3">
        <v>734.4</v>
      </c>
      <c r="AU494" s="3">
        <v>739</v>
      </c>
      <c r="AV494" s="3" t="s">
        <v>765</v>
      </c>
      <c r="AW494" s="3" t="s">
        <v>2965</v>
      </c>
      <c r="AX494" s="3">
        <v>3.2</v>
      </c>
      <c r="AY494" s="3">
        <v>730.8</v>
      </c>
      <c r="AZ494" s="3">
        <v>734</v>
      </c>
      <c r="BA494" s="3" t="s">
        <v>765</v>
      </c>
      <c r="BB494" s="3">
        <v>3.3979769999999999E-2</v>
      </c>
      <c r="BC494" s="3">
        <v>1</v>
      </c>
      <c r="BD494" s="7">
        <v>40750</v>
      </c>
      <c r="BE494" s="18">
        <f>(F494-AD494)/365.25</f>
        <v>11.339265343372112</v>
      </c>
      <c r="BF494" s="3" t="s">
        <v>767</v>
      </c>
      <c r="BG494" s="7">
        <v>43179</v>
      </c>
      <c r="BH494" s="3">
        <v>105.9454246646701</v>
      </c>
      <c r="BI494" t="str">
        <f>VLOOKUP($A494,'[1]SW_Pipes 1222_soil.shp'!$AE$2:$AR$1223,10,FALSE)</f>
        <v>113660</v>
      </c>
      <c r="BJ494" t="str">
        <f>VLOOKUP($A494,'[1]SW_Pipes 1222_soil.shp'!$AE$2:$AR$1223,11,FALSE)</f>
        <v>CuB</v>
      </c>
      <c r="BK494" t="str">
        <f>VLOOKUP($A494,'[1]SW_Pipes 1222_soil.shp'!$AE$2:$AR$1223,12,FALSE)</f>
        <v>Cecil-Urban land complex, 2 to 8 percent slopes</v>
      </c>
      <c r="BL494" t="str">
        <f>VLOOKUP($A494,'[1]SW_Pipes 1222_soil.shp'!$AE$2:$AR$1223,13,FALSE)</f>
        <v>B</v>
      </c>
      <c r="BM494">
        <f>VLOOKUP($A494,'[1]SW_Pipes 1222_soil.shp'!$AE$2:$AR$1223,14,FALSE)</f>
        <v>1</v>
      </c>
      <c r="BN494">
        <f>VLOOKUP(A494,[2]SW_Pipes1222_prec!$AE$2:$AO$1223, 11, FALSE)</f>
        <v>3.8849999999999998</v>
      </c>
    </row>
    <row r="495" spans="1:66" x14ac:dyDescent="0.25">
      <c r="A495" s="2">
        <v>102514</v>
      </c>
      <c r="B495" s="2">
        <v>22909</v>
      </c>
      <c r="C495" s="2" t="s">
        <v>559</v>
      </c>
      <c r="D495" s="2" t="s">
        <v>26</v>
      </c>
      <c r="E495" s="2" t="s">
        <v>29</v>
      </c>
      <c r="F495" s="6">
        <f>VLOOKUP(A495&amp;B495,'input_raw cmsws'!$C$2:$D$1602,2,FALSE)</f>
        <v>44356.666666666664</v>
      </c>
      <c r="G495" s="2">
        <v>3</v>
      </c>
      <c r="H495" s="2" t="s">
        <v>28</v>
      </c>
      <c r="I495" s="2">
        <f>VLOOKUP(H495,'scoring schema'!$D$4:$E$9,2,FALSE)</f>
        <v>5</v>
      </c>
      <c r="J495" s="2" t="s">
        <v>22</v>
      </c>
      <c r="K495" s="2" t="s">
        <v>22</v>
      </c>
      <c r="L495" s="2"/>
      <c r="M495" s="2">
        <f>VLOOKUP(L495,'scoring schema 2'!$E$18:$F$29,2,FALSE)</f>
        <v>0</v>
      </c>
      <c r="N495" s="2"/>
      <c r="O495" s="2">
        <f>VLOOKUP(N495,'scoring schema 2'!$E$8:$F$13,2, FALSE)</f>
        <v>2</v>
      </c>
      <c r="P495" s="2">
        <v>5</v>
      </c>
      <c r="Q495" s="2">
        <v>3.05</v>
      </c>
      <c r="R495" s="2">
        <v>1.55</v>
      </c>
      <c r="S495" s="2">
        <v>4.7275</v>
      </c>
      <c r="T495" s="2">
        <v>1</v>
      </c>
      <c r="U495" s="2">
        <v>5</v>
      </c>
      <c r="V495" s="2">
        <v>9.1999999999999993</v>
      </c>
      <c r="W495" s="2">
        <v>2.4500000000000002</v>
      </c>
      <c r="X495" s="2">
        <v>22.54</v>
      </c>
      <c r="Y495" s="2">
        <v>6.7399999999999993</v>
      </c>
      <c r="Z495" s="2">
        <v>2.09</v>
      </c>
      <c r="AA495" s="2">
        <v>14.086599999999997</v>
      </c>
      <c r="AB495" s="2">
        <v>7612626</v>
      </c>
      <c r="AC495" s="2" t="s">
        <v>2792</v>
      </c>
      <c r="AD495" s="6">
        <v>40216</v>
      </c>
      <c r="AE495" s="2" t="s">
        <v>760</v>
      </c>
      <c r="AF495" s="2" t="s">
        <v>761</v>
      </c>
      <c r="AG495" s="2" t="s">
        <v>762</v>
      </c>
      <c r="AH495" s="2" t="s">
        <v>768</v>
      </c>
      <c r="AI495" s="2">
        <v>1.25</v>
      </c>
      <c r="AJ495" s="2">
        <v>0</v>
      </c>
      <c r="AK495" s="2">
        <v>0</v>
      </c>
      <c r="AL495" s="2">
        <v>0</v>
      </c>
      <c r="AM495" s="2">
        <v>15</v>
      </c>
      <c r="AN495" s="2">
        <v>0</v>
      </c>
      <c r="AO495" s="2" t="s">
        <v>762</v>
      </c>
      <c r="AP495" s="2" t="s">
        <v>763</v>
      </c>
      <c r="AQ495" s="2" t="s">
        <v>769</v>
      </c>
      <c r="AR495" s="2" t="s">
        <v>2793</v>
      </c>
      <c r="AS495" s="2">
        <v>3.2</v>
      </c>
      <c r="AT495" s="2">
        <v>734.8</v>
      </c>
      <c r="AU495" s="2">
        <v>738</v>
      </c>
      <c r="AV495" s="2" t="s">
        <v>765</v>
      </c>
      <c r="AW495" s="2" t="s">
        <v>1190</v>
      </c>
      <c r="AX495" s="2">
        <v>4.2</v>
      </c>
      <c r="AY495" s="2">
        <v>734.8</v>
      </c>
      <c r="AZ495" s="2">
        <v>739</v>
      </c>
      <c r="BA495" s="2" t="s">
        <v>765</v>
      </c>
      <c r="BB495" s="2">
        <v>0</v>
      </c>
      <c r="BC495" s="2">
        <v>1</v>
      </c>
      <c r="BD495" s="6">
        <v>28671</v>
      </c>
      <c r="BE495" s="18">
        <f t="shared" ref="BE495:BE526" si="23">(F495-BD495)/365.25</f>
        <v>42.945014830025087</v>
      </c>
      <c r="BF495" s="2" t="s">
        <v>767</v>
      </c>
      <c r="BG495" s="6">
        <v>43179</v>
      </c>
      <c r="BH495" s="2">
        <v>52.048683449540647</v>
      </c>
      <c r="BI495" t="str">
        <f>VLOOKUP($A495,'[1]SW_Pipes 1222_soil.shp'!$AE$2:$AR$1223,10,FALSE)</f>
        <v>113660</v>
      </c>
      <c r="BJ495" t="str">
        <f>VLOOKUP($A495,'[1]SW_Pipes 1222_soil.shp'!$AE$2:$AR$1223,11,FALSE)</f>
        <v>CuB</v>
      </c>
      <c r="BK495" t="str">
        <f>VLOOKUP($A495,'[1]SW_Pipes 1222_soil.shp'!$AE$2:$AR$1223,12,FALSE)</f>
        <v>Cecil-Urban land complex, 2 to 8 percent slopes</v>
      </c>
      <c r="BL495" t="str">
        <f>VLOOKUP($A495,'[1]SW_Pipes 1222_soil.shp'!$AE$2:$AR$1223,13,FALSE)</f>
        <v>B</v>
      </c>
      <c r="BM495">
        <f>VLOOKUP($A495,'[1]SW_Pipes 1222_soil.shp'!$AE$2:$AR$1223,14,FALSE)</f>
        <v>1</v>
      </c>
      <c r="BN495">
        <f>VLOOKUP(A495,[2]SW_Pipes1222_prec!$AE$2:$AO$1223, 11, FALSE)</f>
        <v>3.8849999999999998</v>
      </c>
    </row>
    <row r="496" spans="1:66" x14ac:dyDescent="0.25">
      <c r="A496" s="2">
        <v>102515</v>
      </c>
      <c r="B496" s="2">
        <v>22909</v>
      </c>
      <c r="C496" s="2" t="s">
        <v>34</v>
      </c>
      <c r="D496" s="2" t="s">
        <v>26</v>
      </c>
      <c r="E496" s="2" t="s">
        <v>29</v>
      </c>
      <c r="F496" s="6">
        <f>VLOOKUP(A496&amp;B496,'input_raw cmsws'!$C$2:$D$1602,2,FALSE)</f>
        <v>44356.666666666664</v>
      </c>
      <c r="G496" s="2">
        <v>3.5</v>
      </c>
      <c r="H496" s="2" t="s">
        <v>31</v>
      </c>
      <c r="I496" s="2">
        <f>VLOOKUP(H496,'scoring schema'!$D$4:$E$9,2,FALSE)</f>
        <v>7</v>
      </c>
      <c r="J496" s="2" t="s">
        <v>22</v>
      </c>
      <c r="K496" s="2" t="s">
        <v>22</v>
      </c>
      <c r="L496" s="2"/>
      <c r="M496" s="2">
        <f>VLOOKUP(L496,'scoring schema 2'!$E$18:$F$29,2,FALSE)</f>
        <v>0</v>
      </c>
      <c r="N496" s="2"/>
      <c r="O496" s="2">
        <f>VLOOKUP(N496,'scoring schema 2'!$E$8:$F$13,2, FALSE)</f>
        <v>2</v>
      </c>
      <c r="P496" s="2">
        <v>5</v>
      </c>
      <c r="Q496" s="2">
        <v>3.75</v>
      </c>
      <c r="R496" s="2">
        <v>1.55</v>
      </c>
      <c r="S496" s="2">
        <v>5.8125</v>
      </c>
      <c r="T496" s="2">
        <v>1</v>
      </c>
      <c r="U496" s="2">
        <v>0</v>
      </c>
      <c r="V496" s="2">
        <v>2.8</v>
      </c>
      <c r="W496" s="2">
        <v>0.8</v>
      </c>
      <c r="X496" s="2">
        <v>2.2399999999999998</v>
      </c>
      <c r="Y496" s="2">
        <v>3.1799999999999997</v>
      </c>
      <c r="Z496" s="2">
        <v>1.1000000000000001</v>
      </c>
      <c r="AA496" s="2">
        <v>3.4979999999999998</v>
      </c>
      <c r="AB496" s="2">
        <v>7618216</v>
      </c>
      <c r="AC496" s="2" t="s">
        <v>1188</v>
      </c>
      <c r="AD496" s="6">
        <v>40217</v>
      </c>
      <c r="AE496" s="2" t="s">
        <v>760</v>
      </c>
      <c r="AF496" s="2" t="s">
        <v>761</v>
      </c>
      <c r="AG496" s="2" t="s">
        <v>762</v>
      </c>
      <c r="AH496" s="2" t="s">
        <v>768</v>
      </c>
      <c r="AI496" s="2">
        <v>1.5</v>
      </c>
      <c r="AJ496" s="2">
        <v>0</v>
      </c>
      <c r="AK496" s="2">
        <v>0</v>
      </c>
      <c r="AL496" s="2">
        <v>0</v>
      </c>
      <c r="AM496" s="2">
        <v>18</v>
      </c>
      <c r="AN496" s="2">
        <v>0</v>
      </c>
      <c r="AO496" s="2" t="s">
        <v>762</v>
      </c>
      <c r="AP496" s="2" t="s">
        <v>763</v>
      </c>
      <c r="AQ496" s="2" t="s">
        <v>769</v>
      </c>
      <c r="AR496" s="2" t="s">
        <v>1189</v>
      </c>
      <c r="AS496" s="2">
        <v>7.6</v>
      </c>
      <c r="AT496" s="2">
        <v>738.4</v>
      </c>
      <c r="AU496" s="2">
        <v>746</v>
      </c>
      <c r="AV496" s="2" t="s">
        <v>765</v>
      </c>
      <c r="AW496" s="2" t="s">
        <v>1190</v>
      </c>
      <c r="AX496" s="2">
        <v>4.5</v>
      </c>
      <c r="AY496" s="2">
        <v>734.5</v>
      </c>
      <c r="AZ496" s="2">
        <v>739</v>
      </c>
      <c r="BA496" s="2" t="s">
        <v>765</v>
      </c>
      <c r="BB496" s="2">
        <v>1.8697269999999998E-2</v>
      </c>
      <c r="BC496" s="2">
        <v>1</v>
      </c>
      <c r="BD496" s="6">
        <v>27210</v>
      </c>
      <c r="BE496" s="18">
        <f t="shared" si="23"/>
        <v>46.945014830025087</v>
      </c>
      <c r="BF496" s="2" t="s">
        <v>767</v>
      </c>
      <c r="BG496" s="6">
        <v>43179</v>
      </c>
      <c r="BH496" s="2">
        <v>208.58629600624309</v>
      </c>
      <c r="BI496" t="str">
        <f>VLOOKUP($A496,'[1]SW_Pipes 1222_soil.shp'!$AE$2:$AR$1223,10,FALSE)</f>
        <v>113660</v>
      </c>
      <c r="BJ496" t="str">
        <f>VLOOKUP($A496,'[1]SW_Pipes 1222_soil.shp'!$AE$2:$AR$1223,11,FALSE)</f>
        <v>CuB</v>
      </c>
      <c r="BK496" t="str">
        <f>VLOOKUP($A496,'[1]SW_Pipes 1222_soil.shp'!$AE$2:$AR$1223,12,FALSE)</f>
        <v>Cecil-Urban land complex, 2 to 8 percent slopes</v>
      </c>
      <c r="BL496" t="str">
        <f>VLOOKUP($A496,'[1]SW_Pipes 1222_soil.shp'!$AE$2:$AR$1223,13,FALSE)</f>
        <v>B</v>
      </c>
      <c r="BM496">
        <f>VLOOKUP($A496,'[1]SW_Pipes 1222_soil.shp'!$AE$2:$AR$1223,14,FALSE)</f>
        <v>1</v>
      </c>
      <c r="BN496">
        <f>VLOOKUP(A496,[2]SW_Pipes1222_prec!$AE$2:$AO$1223, 11, FALSE)</f>
        <v>3.8849999999999998</v>
      </c>
    </row>
    <row r="497" spans="1:66" x14ac:dyDescent="0.25">
      <c r="A497" s="2">
        <v>102846</v>
      </c>
      <c r="B497" s="2">
        <v>20698</v>
      </c>
      <c r="C497" s="2" t="s">
        <v>302</v>
      </c>
      <c r="D497" s="2" t="s">
        <v>26</v>
      </c>
      <c r="E497" s="2" t="s">
        <v>29</v>
      </c>
      <c r="F497" s="6">
        <f>VLOOKUP(A497&amp;B497,'input_raw cmsws'!$C$2:$D$1602,2,FALSE)</f>
        <v>44153.708333333336</v>
      </c>
      <c r="G497" s="2">
        <v>1.3</v>
      </c>
      <c r="H497" s="2" t="s">
        <v>31</v>
      </c>
      <c r="I497" s="2">
        <f>VLOOKUP(H497,'scoring schema'!$D$4:$E$9,2,FALSE)</f>
        <v>7</v>
      </c>
      <c r="J497" s="2" t="s">
        <v>29</v>
      </c>
      <c r="K497" s="2" t="s">
        <v>29</v>
      </c>
      <c r="L497" s="2" t="s">
        <v>115</v>
      </c>
      <c r="M497" s="2">
        <f>VLOOKUP(L497,'scoring schema 2'!$E$18:$F$29,2,FALSE)</f>
        <v>8</v>
      </c>
      <c r="N497" s="2" t="s">
        <v>33</v>
      </c>
      <c r="O497" s="2">
        <f>VLOOKUP(N497,'scoring schema 2'!$E$8:$F$13,2, FALSE)</f>
        <v>0</v>
      </c>
      <c r="P497" s="2">
        <v>10</v>
      </c>
      <c r="Q497" s="2">
        <v>3.5</v>
      </c>
      <c r="R497" s="2">
        <v>5.9</v>
      </c>
      <c r="S497" s="2">
        <v>20.650000000000002</v>
      </c>
      <c r="T497" s="2">
        <v>1</v>
      </c>
      <c r="U497" s="2">
        <v>0</v>
      </c>
      <c r="V497" s="2">
        <v>1.4000000000000001</v>
      </c>
      <c r="W497" s="2">
        <v>0.8</v>
      </c>
      <c r="X497" s="2">
        <v>1.1200000000000001</v>
      </c>
      <c r="Y497" s="2">
        <v>2.2400000000000002</v>
      </c>
      <c r="Z497" s="2">
        <v>2.8400000000000003</v>
      </c>
      <c r="AA497" s="2">
        <v>6.361600000000001</v>
      </c>
      <c r="AB497" s="2">
        <v>7680987</v>
      </c>
      <c r="AC497" s="2" t="s">
        <v>1681</v>
      </c>
      <c r="AD497" s="6">
        <v>40218</v>
      </c>
      <c r="AE497" s="2" t="s">
        <v>760</v>
      </c>
      <c r="AF497" s="2" t="s">
        <v>761</v>
      </c>
      <c r="AG497" s="2" t="s">
        <v>762</v>
      </c>
      <c r="AH497" s="2" t="s">
        <v>768</v>
      </c>
      <c r="AI497" s="2">
        <v>1.25</v>
      </c>
      <c r="AJ497" s="2">
        <v>0</v>
      </c>
      <c r="AK497" s="2">
        <v>0</v>
      </c>
      <c r="AL497" s="2">
        <v>0</v>
      </c>
      <c r="AM497" s="2">
        <v>15</v>
      </c>
      <c r="AN497" s="2">
        <v>0</v>
      </c>
      <c r="AO497" s="2" t="s">
        <v>762</v>
      </c>
      <c r="AP497" s="2" t="s">
        <v>763</v>
      </c>
      <c r="AQ497" s="2" t="s">
        <v>769</v>
      </c>
      <c r="AR497" s="2" t="s">
        <v>1682</v>
      </c>
      <c r="AS497" s="2">
        <v>7.6</v>
      </c>
      <c r="AT497" s="2">
        <v>685.4</v>
      </c>
      <c r="AU497" s="2">
        <v>693</v>
      </c>
      <c r="AV497" s="2" t="s">
        <v>765</v>
      </c>
      <c r="AW497" s="2" t="s">
        <v>1683</v>
      </c>
      <c r="AX497" s="2">
        <v>2</v>
      </c>
      <c r="AY497" s="2">
        <v>680</v>
      </c>
      <c r="AZ497" s="2">
        <v>682</v>
      </c>
      <c r="BA497" s="2" t="s">
        <v>765</v>
      </c>
      <c r="BB497" s="2">
        <v>3.4504720000000003E-2</v>
      </c>
      <c r="BC497" s="2">
        <v>1</v>
      </c>
      <c r="BD497" s="6">
        <v>27210</v>
      </c>
      <c r="BE497" s="18">
        <f t="shared" si="23"/>
        <v>46.389345197353414</v>
      </c>
      <c r="BF497" s="2" t="s">
        <v>767</v>
      </c>
      <c r="BG497" s="6">
        <v>44243</v>
      </c>
      <c r="BH497" s="2">
        <v>156.50032244678189</v>
      </c>
      <c r="BI497" t="str">
        <f>VLOOKUP($A497,'[1]SW_Pipes 1222_soil.shp'!$AE$2:$AR$1223,10,FALSE)</f>
        <v>113660</v>
      </c>
      <c r="BJ497" t="str">
        <f>VLOOKUP($A497,'[1]SW_Pipes 1222_soil.shp'!$AE$2:$AR$1223,11,FALSE)</f>
        <v>CuB</v>
      </c>
      <c r="BK497" t="str">
        <f>VLOOKUP($A497,'[1]SW_Pipes 1222_soil.shp'!$AE$2:$AR$1223,12,FALSE)</f>
        <v>Cecil-Urban land complex, 2 to 8 percent slopes</v>
      </c>
      <c r="BL497" t="str">
        <f>VLOOKUP($A497,'[1]SW_Pipes 1222_soil.shp'!$AE$2:$AR$1223,13,FALSE)</f>
        <v>B</v>
      </c>
      <c r="BM497">
        <f>VLOOKUP($A497,'[1]SW_Pipes 1222_soil.shp'!$AE$2:$AR$1223,14,FALSE)</f>
        <v>1</v>
      </c>
      <c r="BN497">
        <f>VLOOKUP(A497,[2]SW_Pipes1222_prec!$AE$2:$AO$1223, 11, FALSE)</f>
        <v>3.7229999999999999</v>
      </c>
    </row>
    <row r="498" spans="1:66" x14ac:dyDescent="0.25">
      <c r="A498" s="3">
        <v>103042</v>
      </c>
      <c r="B498" s="3">
        <v>18115</v>
      </c>
      <c r="C498" s="3" t="s">
        <v>204</v>
      </c>
      <c r="D498" s="3" t="s">
        <v>26</v>
      </c>
      <c r="E498" s="3" t="s">
        <v>29</v>
      </c>
      <c r="F498" s="6">
        <f>VLOOKUP(A498&amp;B498,'input_raw cmsws'!$C$2:$D$1602,2,FALSE)</f>
        <v>44063.666666666664</v>
      </c>
      <c r="G498" s="3">
        <v>6.3</v>
      </c>
      <c r="H498" s="3" t="s">
        <v>23</v>
      </c>
      <c r="I498" s="2">
        <f>VLOOKUP(H498,'scoring schema'!$D$4:$E$9,2,FALSE)</f>
        <v>0</v>
      </c>
      <c r="J498" s="3" t="s">
        <v>22</v>
      </c>
      <c r="K498" s="3" t="s">
        <v>22</v>
      </c>
      <c r="L498" s="3" t="s">
        <v>30</v>
      </c>
      <c r="M498" s="2">
        <f>VLOOKUP(L498,'scoring schema 2'!$E$18:$F$29,2,FALSE)</f>
        <v>6</v>
      </c>
      <c r="N498" s="3" t="s">
        <v>33</v>
      </c>
      <c r="O498" s="2">
        <f>VLOOKUP(N498,'scoring schema 2'!$E$8:$F$13,2, FALSE)</f>
        <v>0</v>
      </c>
      <c r="P498" s="3">
        <v>10</v>
      </c>
      <c r="Q498" s="3">
        <v>0</v>
      </c>
      <c r="R498" s="3">
        <v>5.6</v>
      </c>
      <c r="S498" s="3">
        <v>0</v>
      </c>
      <c r="T498" s="3">
        <v>1</v>
      </c>
      <c r="U498" s="3">
        <v>0</v>
      </c>
      <c r="V498" s="3">
        <v>2.2000000000000002</v>
      </c>
      <c r="W498" s="3">
        <v>1.4</v>
      </c>
      <c r="X498" s="3">
        <v>3.08</v>
      </c>
      <c r="Y498" s="3">
        <v>1.32</v>
      </c>
      <c r="Z498" s="3">
        <v>3.0799999999999996</v>
      </c>
      <c r="AA498" s="3">
        <v>4.0655999999999999</v>
      </c>
      <c r="AB498" s="3">
        <v>7558887</v>
      </c>
      <c r="AC498" s="3" t="s">
        <v>1280</v>
      </c>
      <c r="AD498" s="6">
        <v>40219</v>
      </c>
      <c r="AE498" s="3" t="s">
        <v>760</v>
      </c>
      <c r="AF498" s="3" t="s">
        <v>761</v>
      </c>
      <c r="AG498" s="3" t="s">
        <v>762</v>
      </c>
      <c r="AH498" s="3" t="s">
        <v>768</v>
      </c>
      <c r="AI498" s="3">
        <v>5</v>
      </c>
      <c r="AJ498" s="3">
        <v>0</v>
      </c>
      <c r="AK498" s="3">
        <v>0</v>
      </c>
      <c r="AL498" s="3">
        <v>0</v>
      </c>
      <c r="AM498" s="3">
        <v>60</v>
      </c>
      <c r="AN498" s="3">
        <v>0</v>
      </c>
      <c r="AO498" s="3" t="s">
        <v>762</v>
      </c>
      <c r="AP498" s="3" t="s">
        <v>763</v>
      </c>
      <c r="AQ498" s="3" t="s">
        <v>769</v>
      </c>
      <c r="AR498" s="3" t="s">
        <v>1281</v>
      </c>
      <c r="AS498" s="3">
        <v>0</v>
      </c>
      <c r="AT498" s="3">
        <v>0</v>
      </c>
      <c r="AU498" s="3">
        <v>593</v>
      </c>
      <c r="AV498" s="3" t="s">
        <v>772</v>
      </c>
      <c r="AW498" s="3" t="s">
        <v>1282</v>
      </c>
      <c r="AX498" s="3">
        <v>5</v>
      </c>
      <c r="AY498" s="3">
        <v>573</v>
      </c>
      <c r="AZ498" s="3">
        <v>578</v>
      </c>
      <c r="BA498" s="3" t="s">
        <v>765</v>
      </c>
      <c r="BB498" s="3">
        <v>0</v>
      </c>
      <c r="BC498" s="3">
        <v>0</v>
      </c>
      <c r="BD498" s="7">
        <v>22647</v>
      </c>
      <c r="BE498" s="18">
        <f t="shared" si="23"/>
        <v>58.635637691079161</v>
      </c>
      <c r="BF498" s="3" t="s">
        <v>767</v>
      </c>
      <c r="BG498" s="7">
        <v>44243</v>
      </c>
      <c r="BH498" s="3">
        <v>200.383905097677</v>
      </c>
      <c r="BI498" t="str">
        <f>VLOOKUP($A498,'[1]SW_Pipes 1222_soil.shp'!$AE$2:$AR$1223,10,FALSE)</f>
        <v>113677</v>
      </c>
      <c r="BJ498" t="str">
        <f>VLOOKUP($A498,'[1]SW_Pipes 1222_soil.shp'!$AE$2:$AR$1223,11,FALSE)</f>
        <v>MO</v>
      </c>
      <c r="BK498" t="str">
        <f>VLOOKUP($A498,'[1]SW_Pipes 1222_soil.shp'!$AE$2:$AR$1223,12,FALSE)</f>
        <v>Monacan loam</v>
      </c>
      <c r="BL498" t="str">
        <f>VLOOKUP($A498,'[1]SW_Pipes 1222_soil.shp'!$AE$2:$AR$1223,13,FALSE)</f>
        <v>C</v>
      </c>
      <c r="BM498">
        <f>VLOOKUP($A498,'[1]SW_Pipes 1222_soil.shp'!$AE$2:$AR$1223,14,FALSE)</f>
        <v>2</v>
      </c>
      <c r="BN498">
        <f>VLOOKUP(A498,[2]SW_Pipes1222_prec!$AE$2:$AO$1223, 11, FALSE)</f>
        <v>3.7280000000000002</v>
      </c>
    </row>
    <row r="499" spans="1:66" x14ac:dyDescent="0.25">
      <c r="A499" s="2">
        <v>103044</v>
      </c>
      <c r="B499" s="2">
        <v>18115</v>
      </c>
      <c r="C499" s="2" t="s">
        <v>204</v>
      </c>
      <c r="D499" s="2" t="s">
        <v>26</v>
      </c>
      <c r="E499" s="2" t="s">
        <v>29</v>
      </c>
      <c r="F499" s="6">
        <f>VLOOKUP(A499&amp;B499,'input_raw cmsws'!$C$2:$D$1602,2,FALSE)</f>
        <v>44063.666666666664</v>
      </c>
      <c r="G499" s="2">
        <v>7.3</v>
      </c>
      <c r="H499" s="2" t="s">
        <v>23</v>
      </c>
      <c r="I499" s="2">
        <f>VLOOKUP(H499,'scoring schema'!$D$4:$E$9,2,FALSE)</f>
        <v>0</v>
      </c>
      <c r="J499" s="2" t="s">
        <v>22</v>
      </c>
      <c r="K499" s="2" t="s">
        <v>22</v>
      </c>
      <c r="L499" s="2" t="s">
        <v>30</v>
      </c>
      <c r="M499" s="2">
        <f>VLOOKUP(L499,'scoring schema 2'!$E$18:$F$29,2,FALSE)</f>
        <v>6</v>
      </c>
      <c r="N499" s="2" t="s">
        <v>33</v>
      </c>
      <c r="O499" s="2">
        <f>VLOOKUP(N499,'scoring schema 2'!$E$8:$F$13,2, FALSE)</f>
        <v>0</v>
      </c>
      <c r="P499" s="2">
        <v>10</v>
      </c>
      <c r="Q499" s="2">
        <v>0</v>
      </c>
      <c r="R499" s="2">
        <v>5.6</v>
      </c>
      <c r="S499" s="2">
        <v>0</v>
      </c>
      <c r="T499" s="2">
        <v>1</v>
      </c>
      <c r="U499" s="2">
        <v>0</v>
      </c>
      <c r="V499" s="2">
        <v>2.2000000000000002</v>
      </c>
      <c r="W499" s="2">
        <v>1.4</v>
      </c>
      <c r="X499" s="2">
        <v>3.08</v>
      </c>
      <c r="Y499" s="2">
        <v>1.32</v>
      </c>
      <c r="Z499" s="2">
        <v>3.0799999999999996</v>
      </c>
      <c r="AA499" s="2">
        <v>4.0655999999999999</v>
      </c>
      <c r="AB499" s="2">
        <v>7634761</v>
      </c>
      <c r="AC499" s="2" t="s">
        <v>1283</v>
      </c>
      <c r="AD499" s="6">
        <v>40220</v>
      </c>
      <c r="AE499" s="2" t="s">
        <v>760</v>
      </c>
      <c r="AF499" s="2" t="s">
        <v>761</v>
      </c>
      <c r="AG499" s="2" t="s">
        <v>762</v>
      </c>
      <c r="AH499" s="2" t="s">
        <v>768</v>
      </c>
      <c r="AI499" s="2">
        <v>4</v>
      </c>
      <c r="AJ499" s="2">
        <v>0</v>
      </c>
      <c r="AK499" s="2">
        <v>0</v>
      </c>
      <c r="AL499" s="2">
        <v>0</v>
      </c>
      <c r="AM499" s="2">
        <v>48</v>
      </c>
      <c r="AN499" s="2">
        <v>0</v>
      </c>
      <c r="AO499" s="2" t="s">
        <v>762</v>
      </c>
      <c r="AP499" s="2" t="s">
        <v>778</v>
      </c>
      <c r="AQ499" s="2" t="s">
        <v>781</v>
      </c>
      <c r="AR499" s="2" t="s">
        <v>1284</v>
      </c>
      <c r="AS499" s="2">
        <v>0</v>
      </c>
      <c r="AT499" s="2">
        <v>0</v>
      </c>
      <c r="AU499" s="2">
        <v>597</v>
      </c>
      <c r="AV499" s="2" t="s">
        <v>772</v>
      </c>
      <c r="AW499" s="2" t="s">
        <v>1285</v>
      </c>
      <c r="AX499" s="2">
        <v>0</v>
      </c>
      <c r="AY499" s="2">
        <v>0</v>
      </c>
      <c r="AZ499" s="2">
        <v>597</v>
      </c>
      <c r="BA499" s="2" t="s">
        <v>772</v>
      </c>
      <c r="BB499" s="2">
        <v>0</v>
      </c>
      <c r="BC499" s="2">
        <v>0</v>
      </c>
      <c r="BD499" s="6">
        <v>24289</v>
      </c>
      <c r="BE499" s="18">
        <f t="shared" si="23"/>
        <v>54.140086698608251</v>
      </c>
      <c r="BF499" s="2" t="s">
        <v>767</v>
      </c>
      <c r="BG499" s="6">
        <v>44243</v>
      </c>
      <c r="BH499" s="2">
        <v>24.261152900642269</v>
      </c>
      <c r="BI499" t="str">
        <f>VLOOKUP($A499,'[1]SW_Pipes 1222_soil.shp'!$AE$2:$AR$1223,10,FALSE)</f>
        <v>113681</v>
      </c>
      <c r="BJ499" t="str">
        <f>VLOOKUP($A499,'[1]SW_Pipes 1222_soil.shp'!$AE$2:$AR$1223,11,FALSE)</f>
        <v>MkB</v>
      </c>
      <c r="BK499" t="str">
        <f>VLOOKUP($A499,'[1]SW_Pipes 1222_soil.shp'!$AE$2:$AR$1223,12,FALSE)</f>
        <v>Mecklenburg-Urban land complex, 2 to 8 percent slopes</v>
      </c>
      <c r="BL499" t="str">
        <f>VLOOKUP($A499,'[1]SW_Pipes 1222_soil.shp'!$AE$2:$AR$1223,13,FALSE)</f>
        <v>C</v>
      </c>
      <c r="BM499">
        <f>VLOOKUP($A499,'[1]SW_Pipes 1222_soil.shp'!$AE$2:$AR$1223,14,FALSE)</f>
        <v>2</v>
      </c>
      <c r="BN499">
        <f>VLOOKUP(A499,[2]SW_Pipes1222_prec!$AE$2:$AO$1223, 11, FALSE)</f>
        <v>3.7280000000000002</v>
      </c>
    </row>
    <row r="500" spans="1:66" x14ac:dyDescent="0.25">
      <c r="A500" s="3">
        <v>103186</v>
      </c>
      <c r="B500" s="3">
        <v>11203</v>
      </c>
      <c r="C500" s="3" t="s">
        <v>159</v>
      </c>
      <c r="D500" s="3" t="s">
        <v>26</v>
      </c>
      <c r="E500" s="3" t="s">
        <v>29</v>
      </c>
      <c r="F500" s="6">
        <f>VLOOKUP(A500&amp;B500,'input_raw cmsws'!$C$2:$D$1602,2,FALSE)</f>
        <v>43943.666666666664</v>
      </c>
      <c r="G500" s="3">
        <v>7.5</v>
      </c>
      <c r="H500" s="3" t="s">
        <v>23</v>
      </c>
      <c r="I500" s="2">
        <f>VLOOKUP(H500,'scoring schema'!$D$4:$E$9,2,FALSE)</f>
        <v>0</v>
      </c>
      <c r="J500" s="3" t="s">
        <v>22</v>
      </c>
      <c r="K500" s="3" t="s">
        <v>22</v>
      </c>
      <c r="L500" s="3" t="s">
        <v>30</v>
      </c>
      <c r="M500" s="2">
        <f>VLOOKUP(L500,'scoring schema 2'!$E$18:$F$29,2,FALSE)</f>
        <v>6</v>
      </c>
      <c r="N500" s="3"/>
      <c r="O500" s="2">
        <f>VLOOKUP(N500,'scoring schema 2'!$E$8:$F$13,2, FALSE)</f>
        <v>2</v>
      </c>
      <c r="P500" s="3">
        <v>10</v>
      </c>
      <c r="Q500" s="3">
        <v>1.3</v>
      </c>
      <c r="R500" s="3">
        <v>6.2</v>
      </c>
      <c r="S500" s="3">
        <v>8.06</v>
      </c>
      <c r="T500" s="3">
        <v>1</v>
      </c>
      <c r="U500" s="3">
        <v>0</v>
      </c>
      <c r="V500" s="3">
        <v>2.2000000000000002</v>
      </c>
      <c r="W500" s="3">
        <v>2</v>
      </c>
      <c r="X500" s="3">
        <v>4.4000000000000004</v>
      </c>
      <c r="Y500" s="3">
        <v>1.84</v>
      </c>
      <c r="Z500" s="3">
        <v>3.6800000000000006</v>
      </c>
      <c r="AA500" s="3">
        <v>6.7712000000000012</v>
      </c>
      <c r="AB500" s="3">
        <v>7564387</v>
      </c>
      <c r="AC500" s="3" t="s">
        <v>1745</v>
      </c>
      <c r="AD500" s="6">
        <v>40221</v>
      </c>
      <c r="AE500" s="3" t="s">
        <v>760</v>
      </c>
      <c r="AF500" s="3" t="s">
        <v>761</v>
      </c>
      <c r="AG500" s="3" t="s">
        <v>762</v>
      </c>
      <c r="AH500" s="3" t="s">
        <v>768</v>
      </c>
      <c r="AI500" s="3">
        <v>1.25</v>
      </c>
      <c r="AJ500" s="3">
        <v>0</v>
      </c>
      <c r="AK500" s="3">
        <v>0</v>
      </c>
      <c r="AL500" s="3">
        <v>0</v>
      </c>
      <c r="AM500" s="3">
        <v>15</v>
      </c>
      <c r="AN500" s="3">
        <v>0</v>
      </c>
      <c r="AO500" s="3" t="s">
        <v>762</v>
      </c>
      <c r="AP500" s="3" t="s">
        <v>763</v>
      </c>
      <c r="AQ500" s="3" t="s">
        <v>769</v>
      </c>
      <c r="AR500" s="3" t="s">
        <v>1746</v>
      </c>
      <c r="AS500" s="3">
        <v>2.8</v>
      </c>
      <c r="AT500" s="3">
        <v>683.2</v>
      </c>
      <c r="AU500" s="3">
        <v>686</v>
      </c>
      <c r="AV500" s="3" t="s">
        <v>765</v>
      </c>
      <c r="AW500" s="3" t="s">
        <v>1747</v>
      </c>
      <c r="AX500" s="3">
        <v>0</v>
      </c>
      <c r="AY500" s="3">
        <v>0</v>
      </c>
      <c r="AZ500" s="3">
        <v>686</v>
      </c>
      <c r="BA500" s="3" t="s">
        <v>772</v>
      </c>
      <c r="BB500" s="3">
        <v>0</v>
      </c>
      <c r="BC500" s="3">
        <v>0</v>
      </c>
      <c r="BD500" s="7">
        <v>38604</v>
      </c>
      <c r="BE500" s="18">
        <f t="shared" si="23"/>
        <v>14.61921058635637</v>
      </c>
      <c r="BF500" s="3" t="s">
        <v>767</v>
      </c>
      <c r="BG500" s="7">
        <v>44243</v>
      </c>
      <c r="BH500" s="3">
        <v>51.919268940274449</v>
      </c>
      <c r="BI500" t="str">
        <f>VLOOKUP($A500,'[1]SW_Pipes 1222_soil.shp'!$AE$2:$AR$1223,10,FALSE)</f>
        <v>113688</v>
      </c>
      <c r="BJ500" t="str">
        <f>VLOOKUP($A500,'[1]SW_Pipes 1222_soil.shp'!$AE$2:$AR$1223,11,FALSE)</f>
        <v>Ur</v>
      </c>
      <c r="BK500" t="str">
        <f>VLOOKUP($A500,'[1]SW_Pipes 1222_soil.shp'!$AE$2:$AR$1223,12,FALSE)</f>
        <v>Urban land</v>
      </c>
      <c r="BL500" t="str">
        <f>VLOOKUP($A500,'[1]SW_Pipes 1222_soil.shp'!$AE$2:$AR$1223,13,FALSE)</f>
        <v>N/A</v>
      </c>
      <c r="BM500">
        <f>VLOOKUP($A500,'[1]SW_Pipes 1222_soil.shp'!$AE$2:$AR$1223,14,FALSE)</f>
        <v>4</v>
      </c>
      <c r="BN500">
        <f>VLOOKUP(A500,[2]SW_Pipes1222_prec!$AE$2:$AO$1223, 11, FALSE)</f>
        <v>3.7160000000000002</v>
      </c>
    </row>
    <row r="501" spans="1:66" x14ac:dyDescent="0.25">
      <c r="A501" s="2">
        <v>103187</v>
      </c>
      <c r="B501" s="2">
        <v>11203</v>
      </c>
      <c r="C501" s="2" t="s">
        <v>159</v>
      </c>
      <c r="D501" s="2" t="s">
        <v>26</v>
      </c>
      <c r="E501" s="2" t="s">
        <v>29</v>
      </c>
      <c r="F501" s="6">
        <f>VLOOKUP(A501&amp;B501,'input_raw cmsws'!$C$2:$D$1602,2,FALSE)</f>
        <v>43943.666666666664</v>
      </c>
      <c r="G501" s="2">
        <v>7.5</v>
      </c>
      <c r="H501" s="2" t="s">
        <v>23</v>
      </c>
      <c r="I501" s="2">
        <f>VLOOKUP(H501,'scoring schema'!$D$4:$E$9,2,FALSE)</f>
        <v>0</v>
      </c>
      <c r="J501" s="2" t="s">
        <v>22</v>
      </c>
      <c r="K501" s="2" t="s">
        <v>22</v>
      </c>
      <c r="L501" s="2" t="s">
        <v>30</v>
      </c>
      <c r="M501" s="2">
        <f>VLOOKUP(L501,'scoring schema 2'!$E$18:$F$29,2,FALSE)</f>
        <v>6</v>
      </c>
      <c r="N501" s="2"/>
      <c r="O501" s="2">
        <f>VLOOKUP(N501,'scoring schema 2'!$E$8:$F$13,2, FALSE)</f>
        <v>2</v>
      </c>
      <c r="P501" s="2">
        <v>10</v>
      </c>
      <c r="Q501" s="2">
        <v>1.3</v>
      </c>
      <c r="R501" s="2">
        <v>6.2</v>
      </c>
      <c r="S501" s="2">
        <v>8.06</v>
      </c>
      <c r="T501" s="2">
        <v>1</v>
      </c>
      <c r="U501" s="2">
        <v>0</v>
      </c>
      <c r="V501" s="2">
        <v>2.2000000000000002</v>
      </c>
      <c r="W501" s="2">
        <v>2</v>
      </c>
      <c r="X501" s="2">
        <v>4.4000000000000004</v>
      </c>
      <c r="Y501" s="2">
        <v>1.84</v>
      </c>
      <c r="Z501" s="2">
        <v>3.6800000000000006</v>
      </c>
      <c r="AA501" s="2">
        <v>6.7712000000000012</v>
      </c>
      <c r="AB501" s="2">
        <v>7689569</v>
      </c>
      <c r="AC501" s="2" t="s">
        <v>1748</v>
      </c>
      <c r="AD501" s="6">
        <v>40222</v>
      </c>
      <c r="AE501" s="2" t="s">
        <v>760</v>
      </c>
      <c r="AF501" s="2" t="s">
        <v>761</v>
      </c>
      <c r="AG501" s="2" t="s">
        <v>762</v>
      </c>
      <c r="AH501" s="2" t="s">
        <v>768</v>
      </c>
      <c r="AI501" s="2">
        <v>1.25</v>
      </c>
      <c r="AJ501" s="2">
        <v>0</v>
      </c>
      <c r="AK501" s="2">
        <v>0</v>
      </c>
      <c r="AL501" s="2">
        <v>0</v>
      </c>
      <c r="AM501" s="2">
        <v>15</v>
      </c>
      <c r="AN501" s="2">
        <v>0</v>
      </c>
      <c r="AO501" s="2" t="s">
        <v>762</v>
      </c>
      <c r="AP501" s="2" t="s">
        <v>763</v>
      </c>
      <c r="AQ501" s="2" t="s">
        <v>769</v>
      </c>
      <c r="AR501" s="2" t="s">
        <v>1749</v>
      </c>
      <c r="AS501" s="2">
        <v>4.4000000000000004</v>
      </c>
      <c r="AT501" s="2">
        <v>678.6</v>
      </c>
      <c r="AU501" s="2">
        <v>683</v>
      </c>
      <c r="AV501" s="2" t="s">
        <v>765</v>
      </c>
      <c r="AW501" s="2" t="s">
        <v>1750</v>
      </c>
      <c r="AX501" s="2">
        <v>3.4</v>
      </c>
      <c r="AY501" s="2">
        <v>677.6</v>
      </c>
      <c r="AZ501" s="2">
        <v>681</v>
      </c>
      <c r="BA501" s="2" t="s">
        <v>765</v>
      </c>
      <c r="BB501" s="2">
        <v>1.2605689999999999E-2</v>
      </c>
      <c r="BC501" s="2">
        <v>0</v>
      </c>
      <c r="BD501" s="6">
        <v>38604</v>
      </c>
      <c r="BE501" s="18">
        <f t="shared" si="23"/>
        <v>14.61921058635637</v>
      </c>
      <c r="BF501" s="2" t="s">
        <v>767</v>
      </c>
      <c r="BG501" s="6">
        <v>43642</v>
      </c>
      <c r="BH501" s="2">
        <v>79.329238450931754</v>
      </c>
      <c r="BI501" t="str">
        <f>VLOOKUP($A501,'[1]SW_Pipes 1222_soil.shp'!$AE$2:$AR$1223,10,FALSE)</f>
        <v>113688</v>
      </c>
      <c r="BJ501" t="str">
        <f>VLOOKUP($A501,'[1]SW_Pipes 1222_soil.shp'!$AE$2:$AR$1223,11,FALSE)</f>
        <v>Ur</v>
      </c>
      <c r="BK501" t="str">
        <f>VLOOKUP($A501,'[1]SW_Pipes 1222_soil.shp'!$AE$2:$AR$1223,12,FALSE)</f>
        <v>Urban land</v>
      </c>
      <c r="BL501" t="str">
        <f>VLOOKUP($A501,'[1]SW_Pipes 1222_soil.shp'!$AE$2:$AR$1223,13,FALSE)</f>
        <v>N/A</v>
      </c>
      <c r="BM501">
        <f>VLOOKUP($A501,'[1]SW_Pipes 1222_soil.shp'!$AE$2:$AR$1223,14,FALSE)</f>
        <v>4</v>
      </c>
      <c r="BN501">
        <f>VLOOKUP(A501,[2]SW_Pipes1222_prec!$AE$2:$AO$1223, 11, FALSE)</f>
        <v>3.7160000000000002</v>
      </c>
    </row>
    <row r="502" spans="1:66" x14ac:dyDescent="0.25">
      <c r="A502" s="2">
        <v>103620</v>
      </c>
      <c r="B502" s="2">
        <v>12161</v>
      </c>
      <c r="C502" s="2" t="s">
        <v>521</v>
      </c>
      <c r="D502" s="2" t="s">
        <v>21</v>
      </c>
      <c r="E502" s="2" t="s">
        <v>29</v>
      </c>
      <c r="F502" s="6">
        <f>VLOOKUP(A502&amp;B502,'input_raw cmsws'!$C$2:$D$1602,2,FALSE)</f>
        <v>43805.708333333336</v>
      </c>
      <c r="G502" s="2">
        <v>6</v>
      </c>
      <c r="H502" s="2" t="s">
        <v>23</v>
      </c>
      <c r="I502" s="2">
        <f>VLOOKUP(H502,'scoring schema'!$D$4:$E$9,2,FALSE)</f>
        <v>0</v>
      </c>
      <c r="J502" s="2" t="s">
        <v>22</v>
      </c>
      <c r="K502" s="2" t="s">
        <v>22</v>
      </c>
      <c r="L502" s="2"/>
      <c r="M502" s="2">
        <f>VLOOKUP(L502,'scoring schema 2'!$E$18:$F$29,2,FALSE)</f>
        <v>0</v>
      </c>
      <c r="N502" s="2"/>
      <c r="O502" s="2">
        <f>VLOOKUP(N502,'scoring schema 2'!$E$8:$F$13,2, FALSE)</f>
        <v>2</v>
      </c>
      <c r="P502" s="2">
        <v>10</v>
      </c>
      <c r="Q502" s="2">
        <v>1.3</v>
      </c>
      <c r="R502" s="2">
        <v>2.2999999999999998</v>
      </c>
      <c r="S502" s="2">
        <v>2.9899999999999998</v>
      </c>
      <c r="T502" s="2">
        <v>1</v>
      </c>
      <c r="U502" s="2">
        <v>10</v>
      </c>
      <c r="V502" s="2">
        <v>6.2000000000000011</v>
      </c>
      <c r="W502" s="2">
        <v>5</v>
      </c>
      <c r="X502" s="2">
        <v>31.000000000000007</v>
      </c>
      <c r="Y502" s="2">
        <v>4.24</v>
      </c>
      <c r="Z502" s="2">
        <v>3.92</v>
      </c>
      <c r="AA502" s="2">
        <v>16.620799999999999</v>
      </c>
      <c r="AB502" s="2">
        <v>7558060</v>
      </c>
      <c r="AC502" s="2" t="s">
        <v>3064</v>
      </c>
      <c r="AD502" s="6">
        <v>40223</v>
      </c>
      <c r="AE502" s="2" t="s">
        <v>760</v>
      </c>
      <c r="AF502" s="2" t="s">
        <v>761</v>
      </c>
      <c r="AG502" s="2" t="s">
        <v>762</v>
      </c>
      <c r="AH502" s="2" t="s">
        <v>768</v>
      </c>
      <c r="AI502" s="2">
        <v>1.5</v>
      </c>
      <c r="AJ502" s="2">
        <v>0</v>
      </c>
      <c r="AK502" s="2">
        <v>0</v>
      </c>
      <c r="AL502" s="2">
        <v>0</v>
      </c>
      <c r="AM502" s="2">
        <v>15</v>
      </c>
      <c r="AN502" s="2">
        <v>0</v>
      </c>
      <c r="AO502" s="2" t="s">
        <v>762</v>
      </c>
      <c r="AP502" s="2" t="s">
        <v>763</v>
      </c>
      <c r="AQ502" s="2" t="s">
        <v>769</v>
      </c>
      <c r="AR502" s="2" t="s">
        <v>2777</v>
      </c>
      <c r="AS502" s="2">
        <v>5.3</v>
      </c>
      <c r="AT502" s="2">
        <v>603.70000000000005</v>
      </c>
      <c r="AU502" s="2">
        <v>609</v>
      </c>
      <c r="AV502" s="2" t="s">
        <v>762</v>
      </c>
      <c r="AW502" s="2" t="s">
        <v>1879</v>
      </c>
      <c r="AX502" s="2">
        <v>7.2</v>
      </c>
      <c r="AY502" s="2">
        <v>600.79999999999995</v>
      </c>
      <c r="AZ502" s="2">
        <v>608</v>
      </c>
      <c r="BA502" s="2" t="s">
        <v>762</v>
      </c>
      <c r="BB502" s="2">
        <v>0.11457159</v>
      </c>
      <c r="BC502" s="2">
        <v>0</v>
      </c>
      <c r="BD502" s="6">
        <v>21916</v>
      </c>
      <c r="BE502" s="18">
        <f t="shared" si="23"/>
        <v>59.930755190508791</v>
      </c>
      <c r="BF502" s="2" t="s">
        <v>767</v>
      </c>
      <c r="BG502" s="6">
        <v>44369</v>
      </c>
      <c r="BH502" s="2">
        <v>25.311684273124818</v>
      </c>
      <c r="BI502" t="str">
        <f>VLOOKUP($A502,'[1]SW_Pipes 1222_soil.shp'!$AE$2:$AR$1223,10,FALSE)</f>
        <v>113683</v>
      </c>
      <c r="BJ502" t="str">
        <f>VLOOKUP($A502,'[1]SW_Pipes 1222_soil.shp'!$AE$2:$AR$1223,11,FALSE)</f>
        <v>PaE</v>
      </c>
      <c r="BK502" t="str">
        <f>VLOOKUP($A502,'[1]SW_Pipes 1222_soil.shp'!$AE$2:$AR$1223,12,FALSE)</f>
        <v>Pacolet sandy loam, 15 to 25 percent slopes</v>
      </c>
      <c r="BL502" t="str">
        <f>VLOOKUP($A502,'[1]SW_Pipes 1222_soil.shp'!$AE$2:$AR$1223,13,FALSE)</f>
        <v>B</v>
      </c>
      <c r="BM502">
        <f>VLOOKUP($A502,'[1]SW_Pipes 1222_soil.shp'!$AE$2:$AR$1223,14,FALSE)</f>
        <v>1</v>
      </c>
      <c r="BN502">
        <f>VLOOKUP(A502,[2]SW_Pipes1222_prec!$AE$2:$AO$1223, 11, FALSE)</f>
        <v>3.7269999999999999</v>
      </c>
    </row>
    <row r="503" spans="1:66" x14ac:dyDescent="0.25">
      <c r="A503" s="3">
        <v>103621</v>
      </c>
      <c r="B503" s="3">
        <v>12161</v>
      </c>
      <c r="C503" s="3" t="s">
        <v>521</v>
      </c>
      <c r="D503" s="3" t="s">
        <v>21</v>
      </c>
      <c r="E503" s="3" t="s">
        <v>29</v>
      </c>
      <c r="F503" s="6">
        <f>VLOOKUP(A503&amp;B503,'input_raw cmsws'!$C$2:$D$1602,2,FALSE)</f>
        <v>43805.708333333336</v>
      </c>
      <c r="G503" s="3">
        <v>7</v>
      </c>
      <c r="H503" s="3" t="s">
        <v>28</v>
      </c>
      <c r="I503" s="2">
        <f>VLOOKUP(H503,'scoring schema'!$D$4:$E$9,2,FALSE)</f>
        <v>5</v>
      </c>
      <c r="J503" s="3" t="s">
        <v>22</v>
      </c>
      <c r="K503" s="3" t="s">
        <v>22</v>
      </c>
      <c r="L503" s="3"/>
      <c r="M503" s="2">
        <f>VLOOKUP(L503,'scoring schema 2'!$E$18:$F$29,2,FALSE)</f>
        <v>0</v>
      </c>
      <c r="N503" s="3"/>
      <c r="O503" s="2">
        <f>VLOOKUP(N503,'scoring schema 2'!$E$8:$F$13,2, FALSE)</f>
        <v>2</v>
      </c>
      <c r="P503" s="3">
        <v>10</v>
      </c>
      <c r="Q503" s="3">
        <v>3.05</v>
      </c>
      <c r="R503" s="3">
        <v>2.2999999999999998</v>
      </c>
      <c r="S503" s="3">
        <v>7.0149999999999988</v>
      </c>
      <c r="T503" s="3">
        <v>1</v>
      </c>
      <c r="U503" s="3">
        <v>10</v>
      </c>
      <c r="V503" s="3">
        <v>6.2000000000000011</v>
      </c>
      <c r="W503" s="3">
        <v>3.2</v>
      </c>
      <c r="X503" s="3">
        <v>19.840000000000003</v>
      </c>
      <c r="Y503" s="3">
        <v>4.9400000000000004</v>
      </c>
      <c r="Z503" s="3">
        <v>2.84</v>
      </c>
      <c r="AA503" s="3">
        <v>14.0296</v>
      </c>
      <c r="AB503" s="3">
        <v>7569645</v>
      </c>
      <c r="AC503" s="3" t="s">
        <v>2775</v>
      </c>
      <c r="AD503" s="6">
        <v>40224</v>
      </c>
      <c r="AE503" s="3" t="s">
        <v>760</v>
      </c>
      <c r="AF503" s="3" t="s">
        <v>761</v>
      </c>
      <c r="AG503" s="3" t="s">
        <v>762</v>
      </c>
      <c r="AH503" s="3" t="s">
        <v>768</v>
      </c>
      <c r="AI503" s="3">
        <v>1.25</v>
      </c>
      <c r="AJ503" s="3">
        <v>0</v>
      </c>
      <c r="AK503" s="3">
        <v>0</v>
      </c>
      <c r="AL503" s="3">
        <v>0</v>
      </c>
      <c r="AM503" s="3">
        <v>15</v>
      </c>
      <c r="AN503" s="3">
        <v>0</v>
      </c>
      <c r="AO503" s="3" t="s">
        <v>762</v>
      </c>
      <c r="AP503" s="3" t="s">
        <v>769</v>
      </c>
      <c r="AQ503" s="3" t="s">
        <v>769</v>
      </c>
      <c r="AR503" s="3" t="s">
        <v>2776</v>
      </c>
      <c r="AS503" s="3">
        <v>7</v>
      </c>
      <c r="AT503" s="3">
        <v>605</v>
      </c>
      <c r="AU503" s="3">
        <v>612</v>
      </c>
      <c r="AV503" s="3" t="s">
        <v>762</v>
      </c>
      <c r="AW503" s="3" t="s">
        <v>2777</v>
      </c>
      <c r="AX503" s="3">
        <v>5.2</v>
      </c>
      <c r="AY503" s="3">
        <v>603.79999999999995</v>
      </c>
      <c r="AZ503" s="3">
        <v>609</v>
      </c>
      <c r="BA503" s="3" t="s">
        <v>762</v>
      </c>
      <c r="BB503" s="3">
        <v>2.7950889999999999E-2</v>
      </c>
      <c r="BC503" s="3">
        <v>0</v>
      </c>
      <c r="BD503" s="7">
        <v>21916</v>
      </c>
      <c r="BE503" s="18">
        <f t="shared" si="23"/>
        <v>59.930755190508791</v>
      </c>
      <c r="BF503" s="3" t="s">
        <v>767</v>
      </c>
      <c r="BG503" s="7">
        <v>44369</v>
      </c>
      <c r="BH503" s="3">
        <v>42.932446711559074</v>
      </c>
      <c r="BI503" t="str">
        <f>VLOOKUP($A503,'[1]SW_Pipes 1222_soil.shp'!$AE$2:$AR$1223,10,FALSE)</f>
        <v>113683</v>
      </c>
      <c r="BJ503" t="str">
        <f>VLOOKUP($A503,'[1]SW_Pipes 1222_soil.shp'!$AE$2:$AR$1223,11,FALSE)</f>
        <v>PaE</v>
      </c>
      <c r="BK503" t="str">
        <f>VLOOKUP($A503,'[1]SW_Pipes 1222_soil.shp'!$AE$2:$AR$1223,12,FALSE)</f>
        <v>Pacolet sandy loam, 15 to 25 percent slopes</v>
      </c>
      <c r="BL503" t="str">
        <f>VLOOKUP($A503,'[1]SW_Pipes 1222_soil.shp'!$AE$2:$AR$1223,13,FALSE)</f>
        <v>B</v>
      </c>
      <c r="BM503">
        <f>VLOOKUP($A503,'[1]SW_Pipes 1222_soil.shp'!$AE$2:$AR$1223,14,FALSE)</f>
        <v>1</v>
      </c>
      <c r="BN503">
        <f>VLOOKUP(A503,[2]SW_Pipes1222_prec!$AE$2:$AO$1223, 11, FALSE)</f>
        <v>3.7269999999999999</v>
      </c>
    </row>
    <row r="504" spans="1:66" x14ac:dyDescent="0.25">
      <c r="A504" s="2">
        <v>103622</v>
      </c>
      <c r="B504" s="2">
        <v>12161</v>
      </c>
      <c r="C504" s="2" t="s">
        <v>521</v>
      </c>
      <c r="D504" s="2" t="s">
        <v>21</v>
      </c>
      <c r="E504" s="2" t="s">
        <v>29</v>
      </c>
      <c r="F504" s="6">
        <f>VLOOKUP(A504&amp;B504,'input_raw cmsws'!$C$2:$D$1602,2,FALSE)</f>
        <v>43805.708333333336</v>
      </c>
      <c r="G504" s="2">
        <v>6</v>
      </c>
      <c r="H504" s="2" t="s">
        <v>31</v>
      </c>
      <c r="I504" s="2">
        <f>VLOOKUP(H504,'scoring schema'!$D$4:$E$9,2,FALSE)</f>
        <v>7</v>
      </c>
      <c r="J504" s="2" t="s">
        <v>22</v>
      </c>
      <c r="K504" s="2" t="s">
        <v>22</v>
      </c>
      <c r="L504" s="2" t="s">
        <v>24</v>
      </c>
      <c r="M504" s="2">
        <f>VLOOKUP(L504,'scoring schema 2'!$E$18:$F$29,2,FALSE)</f>
        <v>0</v>
      </c>
      <c r="N504" s="2"/>
      <c r="O504" s="2">
        <f>VLOOKUP(N504,'scoring schema 2'!$E$8:$F$13,2, FALSE)</f>
        <v>2</v>
      </c>
      <c r="P504" s="2">
        <v>10</v>
      </c>
      <c r="Q504" s="2">
        <v>3.75</v>
      </c>
      <c r="R504" s="2">
        <v>2.2999999999999998</v>
      </c>
      <c r="S504" s="2">
        <v>8.625</v>
      </c>
      <c r="T504" s="2">
        <v>1</v>
      </c>
      <c r="U504" s="2">
        <v>10</v>
      </c>
      <c r="V504" s="2">
        <v>3.0000000000000004</v>
      </c>
      <c r="W504" s="2">
        <v>5</v>
      </c>
      <c r="X504" s="2">
        <v>15.000000000000002</v>
      </c>
      <c r="Y504" s="2">
        <v>3.3000000000000003</v>
      </c>
      <c r="Z504" s="2">
        <v>3.92</v>
      </c>
      <c r="AA504" s="2">
        <v>12.936</v>
      </c>
      <c r="AB504" s="2">
        <v>7639998</v>
      </c>
      <c r="AC504" s="2" t="s">
        <v>2686</v>
      </c>
      <c r="AD504" s="6">
        <v>40225</v>
      </c>
      <c r="AE504" s="2" t="s">
        <v>760</v>
      </c>
      <c r="AF504" s="2" t="s">
        <v>761</v>
      </c>
      <c r="AG504" s="2" t="s">
        <v>762</v>
      </c>
      <c r="AH504" s="2" t="s">
        <v>768</v>
      </c>
      <c r="AI504" s="2">
        <v>1.25</v>
      </c>
      <c r="AJ504" s="2">
        <v>0</v>
      </c>
      <c r="AK504" s="2">
        <v>0</v>
      </c>
      <c r="AL504" s="2">
        <v>0</v>
      </c>
      <c r="AM504" s="2">
        <v>15</v>
      </c>
      <c r="AN504" s="2">
        <v>0</v>
      </c>
      <c r="AO504" s="2" t="s">
        <v>762</v>
      </c>
      <c r="AP504" s="2" t="s">
        <v>769</v>
      </c>
      <c r="AQ504" s="2" t="s">
        <v>769</v>
      </c>
      <c r="AR504" s="2" t="s">
        <v>2687</v>
      </c>
      <c r="AS504" s="2">
        <v>6</v>
      </c>
      <c r="AT504" s="2">
        <v>606</v>
      </c>
      <c r="AU504" s="2">
        <v>612</v>
      </c>
      <c r="AV504" s="2" t="s">
        <v>765</v>
      </c>
      <c r="AW504" s="2" t="s">
        <v>2688</v>
      </c>
      <c r="AX504" s="2">
        <v>6.9</v>
      </c>
      <c r="AY504" s="2">
        <v>605.1</v>
      </c>
      <c r="AZ504" s="2">
        <v>612</v>
      </c>
      <c r="BA504" s="2" t="s">
        <v>765</v>
      </c>
      <c r="BB504" s="2">
        <v>3.840462E-2</v>
      </c>
      <c r="BC504" s="2">
        <v>0</v>
      </c>
      <c r="BD504" s="6">
        <v>38604</v>
      </c>
      <c r="BE504" s="18">
        <f t="shared" si="23"/>
        <v>14.241501254848284</v>
      </c>
      <c r="BF504" s="2" t="s">
        <v>767</v>
      </c>
      <c r="BG504" s="6">
        <v>44369</v>
      </c>
      <c r="BH504" s="2">
        <v>23.434681523807019</v>
      </c>
      <c r="BI504" t="str">
        <f>VLOOKUP($A504,'[1]SW_Pipes 1222_soil.shp'!$AE$2:$AR$1223,10,FALSE)</f>
        <v>113683</v>
      </c>
      <c r="BJ504" t="str">
        <f>VLOOKUP($A504,'[1]SW_Pipes 1222_soil.shp'!$AE$2:$AR$1223,11,FALSE)</f>
        <v>PaE</v>
      </c>
      <c r="BK504" t="str">
        <f>VLOOKUP($A504,'[1]SW_Pipes 1222_soil.shp'!$AE$2:$AR$1223,12,FALSE)</f>
        <v>Pacolet sandy loam, 15 to 25 percent slopes</v>
      </c>
      <c r="BL504" t="str">
        <f>VLOOKUP($A504,'[1]SW_Pipes 1222_soil.shp'!$AE$2:$AR$1223,13,FALSE)</f>
        <v>B</v>
      </c>
      <c r="BM504">
        <f>VLOOKUP($A504,'[1]SW_Pipes 1222_soil.shp'!$AE$2:$AR$1223,14,FALSE)</f>
        <v>1</v>
      </c>
      <c r="BN504">
        <f>VLOOKUP(A504,[2]SW_Pipes1222_prec!$AE$2:$AO$1223, 11, FALSE)</f>
        <v>3.7269999999999999</v>
      </c>
    </row>
    <row r="505" spans="1:66" x14ac:dyDescent="0.25">
      <c r="A505" s="3">
        <v>103640</v>
      </c>
      <c r="B505" s="3">
        <v>11022</v>
      </c>
      <c r="C505" s="3" t="s">
        <v>242</v>
      </c>
      <c r="D505" s="3" t="s">
        <v>26</v>
      </c>
      <c r="E505" s="3" t="s">
        <v>29</v>
      </c>
      <c r="F505" s="6">
        <f>VLOOKUP(A505&amp;B505,'input_raw cmsws'!$C$2:$D$1602,2,FALSE)</f>
        <v>43173.666666666664</v>
      </c>
      <c r="G505" s="3">
        <v>7</v>
      </c>
      <c r="H505" s="3" t="s">
        <v>23</v>
      </c>
      <c r="I505" s="2">
        <f>VLOOKUP(H505,'scoring schema'!$D$4:$E$9,2,FALSE)</f>
        <v>0</v>
      </c>
      <c r="J505" s="3" t="s">
        <v>22</v>
      </c>
      <c r="K505" s="3" t="s">
        <v>22</v>
      </c>
      <c r="L505" s="3" t="s">
        <v>30</v>
      </c>
      <c r="M505" s="2">
        <f>VLOOKUP(L505,'scoring schema 2'!$E$18:$F$29,2,FALSE)</f>
        <v>6</v>
      </c>
      <c r="N505" s="3"/>
      <c r="O505" s="2">
        <f>VLOOKUP(N505,'scoring schema 2'!$E$8:$F$13,2, FALSE)</f>
        <v>2</v>
      </c>
      <c r="P505" s="3">
        <v>10</v>
      </c>
      <c r="Q505" s="3">
        <v>1.3</v>
      </c>
      <c r="R505" s="3">
        <v>6.2</v>
      </c>
      <c r="S505" s="3">
        <v>8.06</v>
      </c>
      <c r="T505" s="3">
        <v>1</v>
      </c>
      <c r="U505" s="3">
        <v>0</v>
      </c>
      <c r="V505" s="3">
        <v>2.2000000000000002</v>
      </c>
      <c r="W505" s="3">
        <v>2</v>
      </c>
      <c r="X505" s="3">
        <v>4.4000000000000004</v>
      </c>
      <c r="Y505" s="3">
        <v>1.84</v>
      </c>
      <c r="Z505" s="3">
        <v>3.6800000000000006</v>
      </c>
      <c r="AA505" s="3">
        <v>6.7712000000000012</v>
      </c>
      <c r="AB505" s="3">
        <v>7571906</v>
      </c>
      <c r="AC505" s="3" t="s">
        <v>1729</v>
      </c>
      <c r="AD505" s="6">
        <v>40226</v>
      </c>
      <c r="AE505" s="3" t="s">
        <v>760</v>
      </c>
      <c r="AF505" s="3" t="s">
        <v>761</v>
      </c>
      <c r="AG505" s="3" t="s">
        <v>762</v>
      </c>
      <c r="AH505" s="3" t="s">
        <v>768</v>
      </c>
      <c r="AI505" s="3">
        <v>1.25</v>
      </c>
      <c r="AJ505" s="3">
        <v>0</v>
      </c>
      <c r="AK505" s="3">
        <v>0</v>
      </c>
      <c r="AL505" s="3">
        <v>0</v>
      </c>
      <c r="AM505" s="3">
        <v>15</v>
      </c>
      <c r="AN505" s="3">
        <v>0</v>
      </c>
      <c r="AO505" s="3" t="s">
        <v>762</v>
      </c>
      <c r="AP505" s="3" t="s">
        <v>769</v>
      </c>
      <c r="AQ505" s="3" t="s">
        <v>769</v>
      </c>
      <c r="AR505" s="3" t="s">
        <v>1730</v>
      </c>
      <c r="AS505" s="3">
        <v>3.5</v>
      </c>
      <c r="AT505" s="3">
        <v>621.5</v>
      </c>
      <c r="AU505" s="3">
        <v>625</v>
      </c>
      <c r="AV505" s="3" t="s">
        <v>765</v>
      </c>
      <c r="AW505" s="3" t="s">
        <v>1731</v>
      </c>
      <c r="AX505" s="3">
        <v>5.5</v>
      </c>
      <c r="AY505" s="3">
        <v>619.5</v>
      </c>
      <c r="AZ505" s="3">
        <v>625</v>
      </c>
      <c r="BA505" s="3" t="s">
        <v>765</v>
      </c>
      <c r="BB505" s="3">
        <v>0</v>
      </c>
      <c r="BC505" s="3">
        <v>0</v>
      </c>
      <c r="BD505" s="7">
        <v>38604</v>
      </c>
      <c r="BE505" s="18">
        <f t="shared" si="23"/>
        <v>12.511065480264651</v>
      </c>
      <c r="BF505" s="3" t="s">
        <v>767</v>
      </c>
      <c r="BG505" s="7">
        <v>43179</v>
      </c>
      <c r="BH505" s="3">
        <v>25.696346959905341</v>
      </c>
      <c r="BI505" t="str">
        <f>VLOOKUP($A505,'[1]SW_Pipes 1222_soil.shp'!$AE$2:$AR$1223,10,FALSE)</f>
        <v>113681</v>
      </c>
      <c r="BJ505" t="str">
        <f>VLOOKUP($A505,'[1]SW_Pipes 1222_soil.shp'!$AE$2:$AR$1223,11,FALSE)</f>
        <v>MkB</v>
      </c>
      <c r="BK505" t="str">
        <f>VLOOKUP($A505,'[1]SW_Pipes 1222_soil.shp'!$AE$2:$AR$1223,12,FALSE)</f>
        <v>Mecklenburg-Urban land complex, 2 to 8 percent slopes</v>
      </c>
      <c r="BL505" t="str">
        <f>VLOOKUP($A505,'[1]SW_Pipes 1222_soil.shp'!$AE$2:$AR$1223,13,FALSE)</f>
        <v>C</v>
      </c>
      <c r="BM505">
        <f>VLOOKUP($A505,'[1]SW_Pipes 1222_soil.shp'!$AE$2:$AR$1223,14,FALSE)</f>
        <v>2</v>
      </c>
      <c r="BN505">
        <f>VLOOKUP(A505,[2]SW_Pipes1222_prec!$AE$2:$AO$1223, 11, FALSE)</f>
        <v>3.7250000000000001</v>
      </c>
    </row>
    <row r="506" spans="1:66" x14ac:dyDescent="0.25">
      <c r="A506" s="2">
        <v>103641</v>
      </c>
      <c r="B506" s="2">
        <v>11022</v>
      </c>
      <c r="C506" s="2" t="s">
        <v>242</v>
      </c>
      <c r="D506" s="2" t="s">
        <v>26</v>
      </c>
      <c r="E506" s="2" t="s">
        <v>29</v>
      </c>
      <c r="F506" s="6">
        <f>VLOOKUP(A506&amp;B506,'input_raw cmsws'!$C$2:$D$1602,2,FALSE)</f>
        <v>43173.666666666664</v>
      </c>
      <c r="G506" s="2">
        <v>7</v>
      </c>
      <c r="H506" s="2" t="s">
        <v>23</v>
      </c>
      <c r="I506" s="2">
        <f>VLOOKUP(H506,'scoring schema'!$D$4:$E$9,2,FALSE)</f>
        <v>0</v>
      </c>
      <c r="J506" s="2" t="s">
        <v>22</v>
      </c>
      <c r="K506" s="2" t="s">
        <v>22</v>
      </c>
      <c r="L506" s="2" t="s">
        <v>30</v>
      </c>
      <c r="M506" s="2">
        <f>VLOOKUP(L506,'scoring schema 2'!$E$18:$F$29,2,FALSE)</f>
        <v>6</v>
      </c>
      <c r="N506" s="2"/>
      <c r="O506" s="2">
        <f>VLOOKUP(N506,'scoring schema 2'!$E$8:$F$13,2, FALSE)</f>
        <v>2</v>
      </c>
      <c r="P506" s="2">
        <v>10</v>
      </c>
      <c r="Q506" s="2">
        <v>1.3</v>
      </c>
      <c r="R506" s="2">
        <v>6.2</v>
      </c>
      <c r="S506" s="2">
        <v>8.06</v>
      </c>
      <c r="T506" s="2">
        <v>1</v>
      </c>
      <c r="U506" s="2">
        <v>0</v>
      </c>
      <c r="V506" s="2">
        <v>2.2000000000000002</v>
      </c>
      <c r="W506" s="2">
        <v>2</v>
      </c>
      <c r="X506" s="2">
        <v>4.4000000000000004</v>
      </c>
      <c r="Y506" s="2">
        <v>1.84</v>
      </c>
      <c r="Z506" s="2">
        <v>3.6800000000000006</v>
      </c>
      <c r="AA506" s="2">
        <v>6.7712000000000012</v>
      </c>
      <c r="AB506" s="2">
        <v>7623724</v>
      </c>
      <c r="AC506" s="2" t="s">
        <v>1732</v>
      </c>
      <c r="AD506" s="6">
        <v>40227</v>
      </c>
      <c r="AE506" s="2" t="s">
        <v>760</v>
      </c>
      <c r="AF506" s="2" t="s">
        <v>761</v>
      </c>
      <c r="AG506" s="2" t="s">
        <v>762</v>
      </c>
      <c r="AH506" s="2" t="s">
        <v>768</v>
      </c>
      <c r="AI506" s="2">
        <v>1.25</v>
      </c>
      <c r="AJ506" s="2">
        <v>0</v>
      </c>
      <c r="AK506" s="2">
        <v>0</v>
      </c>
      <c r="AL506" s="2">
        <v>0</v>
      </c>
      <c r="AM506" s="2">
        <v>15</v>
      </c>
      <c r="AN506" s="2">
        <v>0</v>
      </c>
      <c r="AO506" s="2" t="s">
        <v>762</v>
      </c>
      <c r="AP506" s="2" t="s">
        <v>769</v>
      </c>
      <c r="AQ506" s="2" t="s">
        <v>769</v>
      </c>
      <c r="AR506" s="2" t="s">
        <v>1733</v>
      </c>
      <c r="AS506" s="2">
        <v>3.4</v>
      </c>
      <c r="AT506" s="2">
        <v>625.6</v>
      </c>
      <c r="AU506" s="2">
        <v>629</v>
      </c>
      <c r="AV506" s="2" t="s">
        <v>765</v>
      </c>
      <c r="AW506" s="2" t="s">
        <v>1734</v>
      </c>
      <c r="AX506" s="2">
        <v>0</v>
      </c>
      <c r="AY506" s="2">
        <v>0</v>
      </c>
      <c r="AZ506" s="2">
        <v>626</v>
      </c>
      <c r="BA506" s="2" t="s">
        <v>772</v>
      </c>
      <c r="BB506" s="2">
        <v>0</v>
      </c>
      <c r="BC506" s="2">
        <v>0</v>
      </c>
      <c r="BD506" s="6">
        <v>21916</v>
      </c>
      <c r="BE506" s="18">
        <f t="shared" si="23"/>
        <v>58.200319415925158</v>
      </c>
      <c r="BF506" s="2" t="s">
        <v>767</v>
      </c>
      <c r="BG506" s="6">
        <v>43179</v>
      </c>
      <c r="BH506" s="2">
        <v>110.44683005496231</v>
      </c>
      <c r="BI506" t="str">
        <f>VLOOKUP($A506,'[1]SW_Pipes 1222_soil.shp'!$AE$2:$AR$1223,10,FALSE)</f>
        <v>113681</v>
      </c>
      <c r="BJ506" t="str">
        <f>VLOOKUP($A506,'[1]SW_Pipes 1222_soil.shp'!$AE$2:$AR$1223,11,FALSE)</f>
        <v>MkB</v>
      </c>
      <c r="BK506" t="str">
        <f>VLOOKUP($A506,'[1]SW_Pipes 1222_soil.shp'!$AE$2:$AR$1223,12,FALSE)</f>
        <v>Mecklenburg-Urban land complex, 2 to 8 percent slopes</v>
      </c>
      <c r="BL506" t="str">
        <f>VLOOKUP($A506,'[1]SW_Pipes 1222_soil.shp'!$AE$2:$AR$1223,13,FALSE)</f>
        <v>C</v>
      </c>
      <c r="BM506">
        <f>VLOOKUP($A506,'[1]SW_Pipes 1222_soil.shp'!$AE$2:$AR$1223,14,FALSE)</f>
        <v>2</v>
      </c>
      <c r="BN506">
        <f>VLOOKUP(A506,[2]SW_Pipes1222_prec!$AE$2:$AO$1223, 11, FALSE)</f>
        <v>3.7250000000000001</v>
      </c>
    </row>
    <row r="507" spans="1:66" x14ac:dyDescent="0.25">
      <c r="A507" s="2">
        <v>103819</v>
      </c>
      <c r="B507" s="2">
        <v>11547</v>
      </c>
      <c r="C507" s="2" t="s">
        <v>39</v>
      </c>
      <c r="D507" s="2" t="s">
        <v>26</v>
      </c>
      <c r="E507" s="2" t="s">
        <v>29</v>
      </c>
      <c r="F507" s="6">
        <f>VLOOKUP(A507&amp;B507,'input_raw cmsws'!$C$2:$D$1602,2,FALSE)</f>
        <v>43720.666666666664</v>
      </c>
      <c r="G507" s="2">
        <v>3.4</v>
      </c>
      <c r="H507" s="2" t="s">
        <v>23</v>
      </c>
      <c r="I507" s="2">
        <f>VLOOKUP(H507,'scoring schema'!$D$4:$E$9,2,FALSE)</f>
        <v>0</v>
      </c>
      <c r="J507" s="2" t="s">
        <v>22</v>
      </c>
      <c r="K507" s="2" t="s">
        <v>22</v>
      </c>
      <c r="L507" s="2" t="s">
        <v>30</v>
      </c>
      <c r="M507" s="2">
        <f>VLOOKUP(L507,'scoring schema 2'!$E$18:$F$29,2,FALSE)</f>
        <v>6</v>
      </c>
      <c r="N507" s="2"/>
      <c r="O507" s="2">
        <f>VLOOKUP(N507,'scoring schema 2'!$E$8:$F$13,2, FALSE)</f>
        <v>2</v>
      </c>
      <c r="P507" s="2">
        <v>10</v>
      </c>
      <c r="Q507" s="2">
        <v>1.3</v>
      </c>
      <c r="R507" s="2">
        <v>5</v>
      </c>
      <c r="S507" s="2">
        <v>6.5</v>
      </c>
      <c r="T507" s="2">
        <v>1</v>
      </c>
      <c r="U507" s="2">
        <v>0</v>
      </c>
      <c r="V507" s="2">
        <v>2.2000000000000002</v>
      </c>
      <c r="W507" s="2">
        <v>0.8</v>
      </c>
      <c r="X507" s="2">
        <v>1.7600000000000002</v>
      </c>
      <c r="Y507" s="2">
        <v>1.84</v>
      </c>
      <c r="Z507" s="2">
        <v>2.48</v>
      </c>
      <c r="AA507" s="2">
        <v>4.5632000000000001</v>
      </c>
      <c r="AB507" s="2">
        <v>7548307</v>
      </c>
      <c r="AC507" s="2" t="s">
        <v>1397</v>
      </c>
      <c r="AD507" s="6">
        <v>40228</v>
      </c>
      <c r="AE507" s="2" t="s">
        <v>760</v>
      </c>
      <c r="AF507" s="2" t="s">
        <v>761</v>
      </c>
      <c r="AG507" s="2" t="s">
        <v>762</v>
      </c>
      <c r="AH507" s="2" t="s">
        <v>768</v>
      </c>
      <c r="AI507" s="2">
        <v>2</v>
      </c>
      <c r="AJ507" s="2">
        <v>0</v>
      </c>
      <c r="AK507" s="2">
        <v>0</v>
      </c>
      <c r="AL507" s="2">
        <v>0</v>
      </c>
      <c r="AM507" s="2">
        <v>24</v>
      </c>
      <c r="AN507" s="2">
        <v>0</v>
      </c>
      <c r="AO507" s="2" t="s">
        <v>762</v>
      </c>
      <c r="AP507" s="2" t="s">
        <v>769</v>
      </c>
      <c r="AQ507" s="2" t="s">
        <v>769</v>
      </c>
      <c r="AR507" s="2" t="s">
        <v>1398</v>
      </c>
      <c r="AS507" s="2">
        <v>3.43</v>
      </c>
      <c r="AT507" s="2">
        <v>646.57000000000005</v>
      </c>
      <c r="AU507" s="2">
        <v>650</v>
      </c>
      <c r="AV507" s="2" t="s">
        <v>765</v>
      </c>
      <c r="AW507" s="2" t="s">
        <v>1399</v>
      </c>
      <c r="AX507" s="2">
        <v>8.4</v>
      </c>
      <c r="AY507" s="2">
        <v>634.6</v>
      </c>
      <c r="AZ507" s="2">
        <v>643</v>
      </c>
      <c r="BA507" s="2" t="s">
        <v>765</v>
      </c>
      <c r="BB507" s="2">
        <v>0</v>
      </c>
      <c r="BC507" s="2">
        <v>0</v>
      </c>
      <c r="BD507" s="6">
        <v>37622</v>
      </c>
      <c r="BE507" s="18">
        <f t="shared" si="23"/>
        <v>16.697239333789636</v>
      </c>
      <c r="BF507" s="2" t="s">
        <v>767</v>
      </c>
      <c r="BG507" s="6">
        <v>43179</v>
      </c>
      <c r="BH507" s="2">
        <v>196.68974808481869</v>
      </c>
      <c r="BI507" t="str">
        <f>VLOOKUP($A507,'[1]SW_Pipes 1222_soil.shp'!$AE$2:$AR$1223,10,FALSE)</f>
        <v>113661</v>
      </c>
      <c r="BJ507" t="str">
        <f>VLOOKUP($A507,'[1]SW_Pipes 1222_soil.shp'!$AE$2:$AR$1223,11,FALSE)</f>
        <v>CuD</v>
      </c>
      <c r="BK507" t="str">
        <f>VLOOKUP($A507,'[1]SW_Pipes 1222_soil.shp'!$AE$2:$AR$1223,12,FALSE)</f>
        <v>Cecil-Urban land complex, 8 to 15 percent slopes</v>
      </c>
      <c r="BL507" t="str">
        <f>VLOOKUP($A507,'[1]SW_Pipes 1222_soil.shp'!$AE$2:$AR$1223,13,FALSE)</f>
        <v>B</v>
      </c>
      <c r="BM507">
        <f>VLOOKUP($A507,'[1]SW_Pipes 1222_soil.shp'!$AE$2:$AR$1223,14,FALSE)</f>
        <v>1</v>
      </c>
      <c r="BN507">
        <f>VLOOKUP(A507,[2]SW_Pipes1222_prec!$AE$2:$AO$1223, 11, FALSE)</f>
        <v>3.7130000000000001</v>
      </c>
    </row>
    <row r="508" spans="1:66" x14ac:dyDescent="0.25">
      <c r="A508" s="2">
        <v>103820</v>
      </c>
      <c r="B508" s="2">
        <v>11547</v>
      </c>
      <c r="C508" s="2" t="s">
        <v>39</v>
      </c>
      <c r="D508" s="2" t="s">
        <v>26</v>
      </c>
      <c r="E508" s="2" t="s">
        <v>29</v>
      </c>
      <c r="F508" s="6">
        <f>VLOOKUP(A508&amp;B508,'input_raw cmsws'!$C$2:$D$1602,2,FALSE)</f>
        <v>43658.666666666664</v>
      </c>
      <c r="G508" s="2">
        <v>6.2</v>
      </c>
      <c r="H508" s="2" t="s">
        <v>23</v>
      </c>
      <c r="I508" s="2">
        <f>VLOOKUP(H508,'scoring schema'!$D$4:$E$9,2,FALSE)</f>
        <v>0</v>
      </c>
      <c r="J508" s="2" t="s">
        <v>22</v>
      </c>
      <c r="K508" s="2" t="s">
        <v>22</v>
      </c>
      <c r="L508" s="2" t="s">
        <v>30</v>
      </c>
      <c r="M508" s="2">
        <f>VLOOKUP(L508,'scoring schema 2'!$E$18:$F$29,2,FALSE)</f>
        <v>6</v>
      </c>
      <c r="N508" s="2"/>
      <c r="O508" s="2">
        <f>VLOOKUP(N508,'scoring schema 2'!$E$8:$F$13,2, FALSE)</f>
        <v>2</v>
      </c>
      <c r="P508" s="2">
        <v>10</v>
      </c>
      <c r="Q508" s="2">
        <v>1.3</v>
      </c>
      <c r="R508" s="2">
        <v>5.6</v>
      </c>
      <c r="S508" s="2">
        <v>7.2799999999999994</v>
      </c>
      <c r="T508" s="2">
        <v>1</v>
      </c>
      <c r="U508" s="2">
        <v>0</v>
      </c>
      <c r="V508" s="2">
        <v>2.2000000000000002</v>
      </c>
      <c r="W508" s="2">
        <v>1.4</v>
      </c>
      <c r="X508" s="2">
        <v>3.08</v>
      </c>
      <c r="Y508" s="2">
        <v>1.84</v>
      </c>
      <c r="Z508" s="2">
        <v>3.0799999999999996</v>
      </c>
      <c r="AA508" s="2">
        <v>5.6671999999999993</v>
      </c>
      <c r="AB508" s="2">
        <v>7563730</v>
      </c>
      <c r="AC508" s="2" t="s">
        <v>1563</v>
      </c>
      <c r="AD508" s="6">
        <v>40229</v>
      </c>
      <c r="AE508" s="2" t="s">
        <v>760</v>
      </c>
      <c r="AF508" s="2" t="s">
        <v>761</v>
      </c>
      <c r="AG508" s="2" t="s">
        <v>762</v>
      </c>
      <c r="AH508" s="2" t="s">
        <v>768</v>
      </c>
      <c r="AI508" s="2">
        <v>2</v>
      </c>
      <c r="AJ508" s="2">
        <v>0</v>
      </c>
      <c r="AK508" s="2">
        <v>0</v>
      </c>
      <c r="AL508" s="2">
        <v>0</v>
      </c>
      <c r="AM508" s="2">
        <v>24</v>
      </c>
      <c r="AN508" s="2">
        <v>0</v>
      </c>
      <c r="AO508" s="2" t="s">
        <v>762</v>
      </c>
      <c r="AP508" s="2" t="s">
        <v>769</v>
      </c>
      <c r="AQ508" s="2" t="s">
        <v>769</v>
      </c>
      <c r="AR508" s="2" t="s">
        <v>1399</v>
      </c>
      <c r="AS508" s="2">
        <v>8.5</v>
      </c>
      <c r="AT508" s="2">
        <v>634.5</v>
      </c>
      <c r="AU508" s="2">
        <v>643</v>
      </c>
      <c r="AV508" s="2" t="s">
        <v>765</v>
      </c>
      <c r="AW508" s="2" t="s">
        <v>1564</v>
      </c>
      <c r="AX508" s="2">
        <v>0</v>
      </c>
      <c r="AY508" s="2">
        <v>0</v>
      </c>
      <c r="AZ508" s="2">
        <v>635</v>
      </c>
      <c r="BA508" s="2" t="s">
        <v>772</v>
      </c>
      <c r="BB508" s="2">
        <v>0</v>
      </c>
      <c r="BC508" s="2">
        <v>0</v>
      </c>
      <c r="BD508" s="6">
        <v>37622</v>
      </c>
      <c r="BE508" s="18">
        <f t="shared" si="23"/>
        <v>16.527492584987446</v>
      </c>
      <c r="BF508" s="2" t="s">
        <v>767</v>
      </c>
      <c r="BG508" s="6">
        <v>43179</v>
      </c>
      <c r="BH508" s="2">
        <v>417.26234294748218</v>
      </c>
      <c r="BI508" t="str">
        <f>VLOOKUP($A508,'[1]SW_Pipes 1222_soil.shp'!$AE$2:$AR$1223,10,FALSE)</f>
        <v>113661</v>
      </c>
      <c r="BJ508" t="str">
        <f>VLOOKUP($A508,'[1]SW_Pipes 1222_soil.shp'!$AE$2:$AR$1223,11,FALSE)</f>
        <v>CuD</v>
      </c>
      <c r="BK508" t="str">
        <f>VLOOKUP($A508,'[1]SW_Pipes 1222_soil.shp'!$AE$2:$AR$1223,12,FALSE)</f>
        <v>Cecil-Urban land complex, 8 to 15 percent slopes</v>
      </c>
      <c r="BL508" t="str">
        <f>VLOOKUP($A508,'[1]SW_Pipes 1222_soil.shp'!$AE$2:$AR$1223,13,FALSE)</f>
        <v>B</v>
      </c>
      <c r="BM508">
        <f>VLOOKUP($A508,'[1]SW_Pipes 1222_soil.shp'!$AE$2:$AR$1223,14,FALSE)</f>
        <v>1</v>
      </c>
      <c r="BN508">
        <f>VLOOKUP(A508,[2]SW_Pipes1222_prec!$AE$2:$AO$1223, 11, FALSE)</f>
        <v>3.7149999999999999</v>
      </c>
    </row>
    <row r="509" spans="1:66" x14ac:dyDescent="0.25">
      <c r="A509" s="3">
        <v>105373</v>
      </c>
      <c r="B509" s="3">
        <v>21477</v>
      </c>
      <c r="C509" s="3" t="s">
        <v>151</v>
      </c>
      <c r="D509" s="3" t="s">
        <v>26</v>
      </c>
      <c r="E509" s="3" t="s">
        <v>29</v>
      </c>
      <c r="F509" s="6">
        <f>VLOOKUP(A509&amp;B509,'input_raw cmsws'!$C$2:$D$1602,2,FALSE)</f>
        <v>44238.708333333336</v>
      </c>
      <c r="G509" s="3">
        <v>3.5</v>
      </c>
      <c r="H509" s="3" t="s">
        <v>23</v>
      </c>
      <c r="I509" s="2">
        <f>VLOOKUP(H509,'scoring schema'!$D$4:$E$9,2,FALSE)</f>
        <v>0</v>
      </c>
      <c r="J509" s="3" t="s">
        <v>22</v>
      </c>
      <c r="K509" s="3" t="s">
        <v>22</v>
      </c>
      <c r="L509" s="3" t="s">
        <v>152</v>
      </c>
      <c r="M509" s="2">
        <f>VLOOKUP(L509,'scoring schema 2'!$E$18:$F$29,2,FALSE)</f>
        <v>3</v>
      </c>
      <c r="N509" s="3"/>
      <c r="O509" s="2">
        <f>VLOOKUP(N509,'scoring schema 2'!$E$8:$F$13,2, FALSE)</f>
        <v>2</v>
      </c>
      <c r="P509" s="3">
        <v>5</v>
      </c>
      <c r="Q509" s="3">
        <v>1.3</v>
      </c>
      <c r="R509" s="3">
        <v>3.5000000000000004</v>
      </c>
      <c r="S509" s="3">
        <v>4.5500000000000007</v>
      </c>
      <c r="T509" s="3">
        <v>1</v>
      </c>
      <c r="U509" s="3">
        <v>0</v>
      </c>
      <c r="V509" s="3">
        <v>2.2000000000000002</v>
      </c>
      <c r="W509" s="3">
        <v>1.4</v>
      </c>
      <c r="X509" s="3">
        <v>3.08</v>
      </c>
      <c r="Y509" s="3">
        <v>1.84</v>
      </c>
      <c r="Z509" s="3">
        <v>2.2400000000000002</v>
      </c>
      <c r="AA509" s="3">
        <v>4.1216000000000008</v>
      </c>
      <c r="AB509" s="3">
        <v>7628313</v>
      </c>
      <c r="AC509" s="3" t="s">
        <v>1286</v>
      </c>
      <c r="AD509" s="6">
        <v>40230</v>
      </c>
      <c r="AE509" s="3" t="s">
        <v>760</v>
      </c>
      <c r="AF509" s="3" t="s">
        <v>761</v>
      </c>
      <c r="AG509" s="3" t="s">
        <v>762</v>
      </c>
      <c r="AH509" s="3" t="s">
        <v>768</v>
      </c>
      <c r="AI509" s="3">
        <v>1.25</v>
      </c>
      <c r="AJ509" s="3">
        <v>0</v>
      </c>
      <c r="AK509" s="3">
        <v>0</v>
      </c>
      <c r="AL509" s="3">
        <v>0</v>
      </c>
      <c r="AM509" s="3">
        <v>15</v>
      </c>
      <c r="AN509" s="3">
        <v>0</v>
      </c>
      <c r="AO509" s="3" t="s">
        <v>762</v>
      </c>
      <c r="AP509" s="3" t="s">
        <v>769</v>
      </c>
      <c r="AQ509" s="3" t="s">
        <v>769</v>
      </c>
      <c r="AR509" s="3" t="s">
        <v>1099</v>
      </c>
      <c r="AS509" s="3">
        <v>2.9</v>
      </c>
      <c r="AT509" s="3">
        <v>671.1</v>
      </c>
      <c r="AU509" s="3">
        <v>674</v>
      </c>
      <c r="AV509" s="3" t="s">
        <v>765</v>
      </c>
      <c r="AW509" s="3" t="s">
        <v>1287</v>
      </c>
      <c r="AX509" s="3">
        <v>2.9</v>
      </c>
      <c r="AY509" s="3">
        <v>670.1</v>
      </c>
      <c r="AZ509" s="3">
        <v>673</v>
      </c>
      <c r="BA509" s="3" t="s">
        <v>765</v>
      </c>
      <c r="BB509" s="3">
        <v>1.5278999999999999E-2</v>
      </c>
      <c r="BC509" s="3">
        <v>0</v>
      </c>
      <c r="BD509" s="7">
        <v>21551</v>
      </c>
      <c r="BE509" s="18">
        <f t="shared" si="23"/>
        <v>62.115560118640211</v>
      </c>
      <c r="BF509" s="3" t="s">
        <v>767</v>
      </c>
      <c r="BG509" s="7">
        <v>44243</v>
      </c>
      <c r="BH509" s="3">
        <v>65.449545437892297</v>
      </c>
      <c r="BI509" t="str">
        <f>VLOOKUP($A509,'[1]SW_Pipes 1222_soil.shp'!$AE$2:$AR$1223,10,FALSE)</f>
        <v>113661</v>
      </c>
      <c r="BJ509" t="str">
        <f>VLOOKUP($A509,'[1]SW_Pipes 1222_soil.shp'!$AE$2:$AR$1223,11,FALSE)</f>
        <v>CuD</v>
      </c>
      <c r="BK509" t="str">
        <f>VLOOKUP($A509,'[1]SW_Pipes 1222_soil.shp'!$AE$2:$AR$1223,12,FALSE)</f>
        <v>Cecil-Urban land complex, 8 to 15 percent slopes</v>
      </c>
      <c r="BL509" t="str">
        <f>VLOOKUP($A509,'[1]SW_Pipes 1222_soil.shp'!$AE$2:$AR$1223,13,FALSE)</f>
        <v>B</v>
      </c>
      <c r="BM509">
        <f>VLOOKUP($A509,'[1]SW_Pipes 1222_soil.shp'!$AE$2:$AR$1223,14,FALSE)</f>
        <v>1</v>
      </c>
      <c r="BN509">
        <f>VLOOKUP(A509,[2]SW_Pipes1222_prec!$AE$2:$AO$1223, 11, FALSE)</f>
        <v>3.6920000000000002</v>
      </c>
    </row>
    <row r="510" spans="1:66" x14ac:dyDescent="0.25">
      <c r="A510" s="2">
        <v>105374</v>
      </c>
      <c r="B510" s="2">
        <v>21477</v>
      </c>
      <c r="C510" s="2" t="s">
        <v>151</v>
      </c>
      <c r="D510" s="2" t="s">
        <v>26</v>
      </c>
      <c r="E510" s="2" t="s">
        <v>29</v>
      </c>
      <c r="F510" s="6">
        <f>VLOOKUP(A510&amp;B510,'input_raw cmsws'!$C$2:$D$1602,2,FALSE)</f>
        <v>44238.708333333336</v>
      </c>
      <c r="G510" s="2">
        <v>3.5</v>
      </c>
      <c r="H510" s="2" t="s">
        <v>23</v>
      </c>
      <c r="I510" s="2">
        <f>VLOOKUP(H510,'scoring schema'!$D$4:$E$9,2,FALSE)</f>
        <v>0</v>
      </c>
      <c r="J510" s="2" t="s">
        <v>22</v>
      </c>
      <c r="K510" s="2" t="s">
        <v>22</v>
      </c>
      <c r="L510" s="2" t="s">
        <v>152</v>
      </c>
      <c r="M510" s="2">
        <f>VLOOKUP(L510,'scoring schema 2'!$E$18:$F$29,2,FALSE)</f>
        <v>3</v>
      </c>
      <c r="N510" s="2"/>
      <c r="O510" s="2">
        <f>VLOOKUP(N510,'scoring schema 2'!$E$8:$F$13,2, FALSE)</f>
        <v>2</v>
      </c>
      <c r="P510" s="2">
        <v>5</v>
      </c>
      <c r="Q510" s="2">
        <v>1.3</v>
      </c>
      <c r="R510" s="2">
        <v>3.5000000000000004</v>
      </c>
      <c r="S510" s="2">
        <v>4.5500000000000007</v>
      </c>
      <c r="T510" s="2">
        <v>1</v>
      </c>
      <c r="U510" s="2">
        <v>0</v>
      </c>
      <c r="V510" s="2">
        <v>1.4000000000000001</v>
      </c>
      <c r="W510" s="2">
        <v>1.4</v>
      </c>
      <c r="X510" s="2">
        <v>1.96</v>
      </c>
      <c r="Y510" s="2">
        <v>1.36</v>
      </c>
      <c r="Z510" s="2">
        <v>2.2400000000000002</v>
      </c>
      <c r="AA510" s="2">
        <v>3.0464000000000007</v>
      </c>
      <c r="AB510" s="2">
        <v>7569152</v>
      </c>
      <c r="AC510" s="2" t="s">
        <v>1096</v>
      </c>
      <c r="AD510" s="6">
        <v>40231</v>
      </c>
      <c r="AE510" s="2" t="s">
        <v>760</v>
      </c>
      <c r="AF510" s="2" t="s">
        <v>761</v>
      </c>
      <c r="AG510" s="2" t="s">
        <v>762</v>
      </c>
      <c r="AH510" s="2" t="s">
        <v>768</v>
      </c>
      <c r="AI510" s="2">
        <v>1</v>
      </c>
      <c r="AJ510" s="2">
        <v>0</v>
      </c>
      <c r="AK510" s="2">
        <v>0</v>
      </c>
      <c r="AL510" s="2">
        <v>0</v>
      </c>
      <c r="AM510" s="2">
        <v>12</v>
      </c>
      <c r="AN510" s="2">
        <v>0</v>
      </c>
      <c r="AO510" s="2" t="s">
        <v>762</v>
      </c>
      <c r="AP510" s="2" t="s">
        <v>1097</v>
      </c>
      <c r="AQ510" s="2" t="s">
        <v>905</v>
      </c>
      <c r="AR510" s="2" t="s">
        <v>1098</v>
      </c>
      <c r="AS510" s="2">
        <v>6</v>
      </c>
      <c r="AT510" s="2">
        <v>673</v>
      </c>
      <c r="AU510" s="2">
        <v>679</v>
      </c>
      <c r="AV510" s="2" t="s">
        <v>765</v>
      </c>
      <c r="AW510" s="2" t="s">
        <v>1099</v>
      </c>
      <c r="AX510" s="2">
        <v>2.9</v>
      </c>
      <c r="AY510" s="2">
        <v>671.1</v>
      </c>
      <c r="AZ510" s="2">
        <v>674</v>
      </c>
      <c r="BA510" s="2" t="s">
        <v>765</v>
      </c>
      <c r="BB510" s="2">
        <v>2.3697429999999998E-2</v>
      </c>
      <c r="BC510" s="2">
        <v>0</v>
      </c>
      <c r="BD510" s="6">
        <v>21551</v>
      </c>
      <c r="BE510" s="18">
        <f t="shared" si="23"/>
        <v>62.115560118640211</v>
      </c>
      <c r="BF510" s="2" t="s">
        <v>767</v>
      </c>
      <c r="BG510" s="6">
        <v>44243</v>
      </c>
      <c r="BH510" s="2">
        <v>80.177479411822063</v>
      </c>
      <c r="BI510" t="str">
        <f>VLOOKUP($A510,'[1]SW_Pipes 1222_soil.shp'!$AE$2:$AR$1223,10,FALSE)</f>
        <v>113661</v>
      </c>
      <c r="BJ510" t="str">
        <f>VLOOKUP($A510,'[1]SW_Pipes 1222_soil.shp'!$AE$2:$AR$1223,11,FALSE)</f>
        <v>CuD</v>
      </c>
      <c r="BK510" t="str">
        <f>VLOOKUP($A510,'[1]SW_Pipes 1222_soil.shp'!$AE$2:$AR$1223,12,FALSE)</f>
        <v>Cecil-Urban land complex, 8 to 15 percent slopes</v>
      </c>
      <c r="BL510" t="str">
        <f>VLOOKUP($A510,'[1]SW_Pipes 1222_soil.shp'!$AE$2:$AR$1223,13,FALSE)</f>
        <v>B</v>
      </c>
      <c r="BM510">
        <f>VLOOKUP($A510,'[1]SW_Pipes 1222_soil.shp'!$AE$2:$AR$1223,14,FALSE)</f>
        <v>1</v>
      </c>
      <c r="BN510">
        <f>VLOOKUP(A510,[2]SW_Pipes1222_prec!$AE$2:$AO$1223, 11, FALSE)</f>
        <v>3.6920000000000002</v>
      </c>
    </row>
    <row r="511" spans="1:66" x14ac:dyDescent="0.25">
      <c r="A511" s="2">
        <v>105703</v>
      </c>
      <c r="B511" s="2">
        <v>19180</v>
      </c>
      <c r="C511" s="2" t="s">
        <v>122</v>
      </c>
      <c r="D511" s="2" t="s">
        <v>21</v>
      </c>
      <c r="E511" s="2" t="s">
        <v>29</v>
      </c>
      <c r="F511" s="6">
        <f>VLOOKUP(A511&amp;B511,'input_raw cmsws'!$C$2:$D$1602,2,FALSE)</f>
        <v>44137.708333333336</v>
      </c>
      <c r="G511" s="2">
        <v>4</v>
      </c>
      <c r="H511" s="2" t="s">
        <v>23</v>
      </c>
      <c r="I511" s="2">
        <f>VLOOKUP(H511,'scoring schema'!$D$4:$E$9,2,FALSE)</f>
        <v>0</v>
      </c>
      <c r="J511" s="2" t="s">
        <v>22</v>
      </c>
      <c r="K511" s="2" t="s">
        <v>22</v>
      </c>
      <c r="L511" s="2"/>
      <c r="M511" s="2">
        <f>VLOOKUP(L511,'scoring schema 2'!$E$18:$F$29,2,FALSE)</f>
        <v>0</v>
      </c>
      <c r="N511" s="2"/>
      <c r="O511" s="2">
        <f>VLOOKUP(N511,'scoring schema 2'!$E$8:$F$13,2, FALSE)</f>
        <v>2</v>
      </c>
      <c r="P511" s="2">
        <v>10</v>
      </c>
      <c r="Q511" s="2">
        <v>1.3</v>
      </c>
      <c r="R511" s="2">
        <v>2.2999999999999998</v>
      </c>
      <c r="S511" s="2">
        <v>2.9899999999999998</v>
      </c>
      <c r="T511" s="2">
        <v>1</v>
      </c>
      <c r="U511" s="2">
        <v>10</v>
      </c>
      <c r="V511" s="2">
        <v>4.5999999999999996</v>
      </c>
      <c r="W511" s="2">
        <v>5</v>
      </c>
      <c r="X511" s="2">
        <v>23</v>
      </c>
      <c r="Y511" s="2">
        <v>3.28</v>
      </c>
      <c r="Z511" s="2">
        <v>3.92</v>
      </c>
      <c r="AA511" s="2">
        <v>12.8576</v>
      </c>
      <c r="AB511" s="2">
        <v>7656068</v>
      </c>
      <c r="AC511" s="2" t="s">
        <v>2659</v>
      </c>
      <c r="AD511" s="6">
        <v>40232</v>
      </c>
      <c r="AE511" s="2" t="s">
        <v>760</v>
      </c>
      <c r="AF511" s="2" t="s">
        <v>761</v>
      </c>
      <c r="AG511" s="2" t="s">
        <v>762</v>
      </c>
      <c r="AH511" s="2" t="s">
        <v>768</v>
      </c>
      <c r="AI511" s="2">
        <v>1.5</v>
      </c>
      <c r="AJ511" s="2">
        <v>0</v>
      </c>
      <c r="AK511" s="2">
        <v>0</v>
      </c>
      <c r="AL511" s="2">
        <v>0</v>
      </c>
      <c r="AM511" s="2">
        <v>18</v>
      </c>
      <c r="AN511" s="2">
        <v>0</v>
      </c>
      <c r="AO511" s="2" t="s">
        <v>762</v>
      </c>
      <c r="AP511" s="2" t="s">
        <v>763</v>
      </c>
      <c r="AQ511" s="2" t="s">
        <v>769</v>
      </c>
      <c r="AR511" s="2" t="s">
        <v>2660</v>
      </c>
      <c r="AS511" s="2">
        <v>3.6</v>
      </c>
      <c r="AT511" s="2">
        <v>716.4</v>
      </c>
      <c r="AU511" s="2">
        <v>720</v>
      </c>
      <c r="AV511" s="2" t="s">
        <v>765</v>
      </c>
      <c r="AW511" s="2" t="s">
        <v>2661</v>
      </c>
      <c r="AX511" s="2">
        <v>3.7</v>
      </c>
      <c r="AY511" s="2">
        <v>707.3</v>
      </c>
      <c r="AZ511" s="2">
        <v>711</v>
      </c>
      <c r="BA511" s="2" t="s">
        <v>765</v>
      </c>
      <c r="BB511" s="2">
        <v>3.1748079999999998E-2</v>
      </c>
      <c r="BC511" s="2">
        <v>1</v>
      </c>
      <c r="BD511" s="6">
        <v>20637</v>
      </c>
      <c r="BE511" s="18">
        <f t="shared" si="23"/>
        <v>64.341432808578602</v>
      </c>
      <c r="BF511" s="2" t="s">
        <v>767</v>
      </c>
      <c r="BG511" s="6">
        <v>44243</v>
      </c>
      <c r="BH511" s="2">
        <v>286.63153885501367</v>
      </c>
      <c r="BI511" t="str">
        <f>VLOOKUP($A511,'[1]SW_Pipes 1222_soil.shp'!$AE$2:$AR$1223,10,FALSE)</f>
        <v>113660</v>
      </c>
      <c r="BJ511" t="str">
        <f>VLOOKUP($A511,'[1]SW_Pipes 1222_soil.shp'!$AE$2:$AR$1223,11,FALSE)</f>
        <v>CuB</v>
      </c>
      <c r="BK511" t="str">
        <f>VLOOKUP($A511,'[1]SW_Pipes 1222_soil.shp'!$AE$2:$AR$1223,12,FALSE)</f>
        <v>Cecil-Urban land complex, 2 to 8 percent slopes</v>
      </c>
      <c r="BL511" t="str">
        <f>VLOOKUP($A511,'[1]SW_Pipes 1222_soil.shp'!$AE$2:$AR$1223,13,FALSE)</f>
        <v>B</v>
      </c>
      <c r="BM511">
        <f>VLOOKUP($A511,'[1]SW_Pipes 1222_soil.shp'!$AE$2:$AR$1223,14,FALSE)</f>
        <v>1</v>
      </c>
      <c r="BN511">
        <f>VLOOKUP(A511,[2]SW_Pipes1222_prec!$AE$2:$AO$1223, 11, FALSE)</f>
        <v>3.8050000000000002</v>
      </c>
    </row>
    <row r="512" spans="1:66" x14ac:dyDescent="0.25">
      <c r="A512" s="2">
        <v>105703</v>
      </c>
      <c r="B512" s="2">
        <v>19180</v>
      </c>
      <c r="C512" s="2" t="s">
        <v>122</v>
      </c>
      <c r="D512" s="2" t="s">
        <v>21</v>
      </c>
      <c r="E512" s="2" t="s">
        <v>29</v>
      </c>
      <c r="F512" s="6">
        <f>VLOOKUP(A512&amp;B512,'input_raw cmsws'!$C$2:$D$1602,2,FALSE)</f>
        <v>44137.708333333336</v>
      </c>
      <c r="G512" s="2">
        <v>4</v>
      </c>
      <c r="H512" s="2" t="s">
        <v>23</v>
      </c>
      <c r="I512" s="2">
        <f>VLOOKUP(H512,'scoring schema'!$D$4:$E$9,2,FALSE)</f>
        <v>0</v>
      </c>
      <c r="J512" s="2" t="s">
        <v>22</v>
      </c>
      <c r="K512" s="2" t="s">
        <v>22</v>
      </c>
      <c r="L512" s="2" t="s">
        <v>24</v>
      </c>
      <c r="M512" s="2">
        <f>VLOOKUP(L512,'scoring schema 2'!$E$18:$F$29,2,FALSE)</f>
        <v>0</v>
      </c>
      <c r="N512" s="2"/>
      <c r="O512" s="2">
        <f>VLOOKUP(N512,'scoring schema 2'!$E$8:$F$13,2, FALSE)</f>
        <v>2</v>
      </c>
      <c r="P512" s="2">
        <v>10</v>
      </c>
      <c r="Q512" s="2">
        <v>1.3</v>
      </c>
      <c r="R512" s="2">
        <v>2.2999999999999998</v>
      </c>
      <c r="S512" s="2">
        <v>2.9899999999999998</v>
      </c>
      <c r="T512" s="2">
        <v>1</v>
      </c>
      <c r="U512" s="2">
        <v>10</v>
      </c>
      <c r="V512" s="2">
        <v>6.2000000000000011</v>
      </c>
      <c r="W512" s="2">
        <v>5</v>
      </c>
      <c r="X512" s="2">
        <v>31.000000000000007</v>
      </c>
      <c r="Y512" s="2">
        <v>4.24</v>
      </c>
      <c r="Z512" s="2">
        <v>3.92</v>
      </c>
      <c r="AA512" s="2">
        <v>16.620799999999999</v>
      </c>
      <c r="AB512" s="2">
        <v>7656068</v>
      </c>
      <c r="AC512" s="2" t="s">
        <v>2659</v>
      </c>
      <c r="AD512" s="6">
        <v>40233</v>
      </c>
      <c r="AE512" s="2" t="s">
        <v>760</v>
      </c>
      <c r="AF512" s="2" t="s">
        <v>761</v>
      </c>
      <c r="AG512" s="2" t="s">
        <v>762</v>
      </c>
      <c r="AH512" s="2" t="s">
        <v>768</v>
      </c>
      <c r="AI512" s="2">
        <v>1.5</v>
      </c>
      <c r="AJ512" s="2">
        <v>0</v>
      </c>
      <c r="AK512" s="2">
        <v>0</v>
      </c>
      <c r="AL512" s="2">
        <v>0</v>
      </c>
      <c r="AM512" s="2">
        <v>18</v>
      </c>
      <c r="AN512" s="2">
        <v>0</v>
      </c>
      <c r="AO512" s="2" t="s">
        <v>762</v>
      </c>
      <c r="AP512" s="2" t="s">
        <v>763</v>
      </c>
      <c r="AQ512" s="2" t="s">
        <v>769</v>
      </c>
      <c r="AR512" s="2" t="s">
        <v>2660</v>
      </c>
      <c r="AS512" s="2">
        <v>3.6</v>
      </c>
      <c r="AT512" s="2">
        <v>716.4</v>
      </c>
      <c r="AU512" s="2">
        <v>720</v>
      </c>
      <c r="AV512" s="2" t="s">
        <v>765</v>
      </c>
      <c r="AW512" s="2" t="s">
        <v>2661</v>
      </c>
      <c r="AX512" s="2">
        <v>3.7</v>
      </c>
      <c r="AY512" s="2">
        <v>707.3</v>
      </c>
      <c r="AZ512" s="2">
        <v>711</v>
      </c>
      <c r="BA512" s="2" t="s">
        <v>765</v>
      </c>
      <c r="BB512" s="2">
        <v>3.1748079999999998E-2</v>
      </c>
      <c r="BC512" s="2">
        <v>1</v>
      </c>
      <c r="BD512" s="6">
        <v>20637</v>
      </c>
      <c r="BE512" s="18">
        <f t="shared" si="23"/>
        <v>64.341432808578602</v>
      </c>
      <c r="BF512" s="2" t="s">
        <v>767</v>
      </c>
      <c r="BG512" s="6">
        <v>44243</v>
      </c>
      <c r="BH512" s="2">
        <v>286.63153885501367</v>
      </c>
      <c r="BI512" t="str">
        <f>VLOOKUP($A512,'[1]SW_Pipes 1222_soil.shp'!$AE$2:$AR$1223,10,FALSE)</f>
        <v>113660</v>
      </c>
      <c r="BJ512" t="str">
        <f>VLOOKUP($A512,'[1]SW_Pipes 1222_soil.shp'!$AE$2:$AR$1223,11,FALSE)</f>
        <v>CuB</v>
      </c>
      <c r="BK512" t="str">
        <f>VLOOKUP($A512,'[1]SW_Pipes 1222_soil.shp'!$AE$2:$AR$1223,12,FALSE)</f>
        <v>Cecil-Urban land complex, 2 to 8 percent slopes</v>
      </c>
      <c r="BL512" t="str">
        <f>VLOOKUP($A512,'[1]SW_Pipes 1222_soil.shp'!$AE$2:$AR$1223,13,FALSE)</f>
        <v>B</v>
      </c>
      <c r="BM512">
        <f>VLOOKUP($A512,'[1]SW_Pipes 1222_soil.shp'!$AE$2:$AR$1223,14,FALSE)</f>
        <v>1</v>
      </c>
      <c r="BN512">
        <f>VLOOKUP(A512,[2]SW_Pipes1222_prec!$AE$2:$AO$1223, 11, FALSE)</f>
        <v>3.8050000000000002</v>
      </c>
    </row>
    <row r="513" spans="1:66" x14ac:dyDescent="0.25">
      <c r="A513" s="3">
        <v>105811</v>
      </c>
      <c r="B513" s="3">
        <v>19439</v>
      </c>
      <c r="C513" s="3" t="s">
        <v>219</v>
      </c>
      <c r="D513" s="3" t="s">
        <v>21</v>
      </c>
      <c r="E513" s="3" t="s">
        <v>29</v>
      </c>
      <c r="F513" s="6">
        <f>VLOOKUP(A513&amp;B513,'input_raw cmsws'!$C$2:$D$1602,2,FALSE)</f>
        <v>44077.666666666664</v>
      </c>
      <c r="G513" s="3">
        <v>2.7</v>
      </c>
      <c r="H513" s="3" t="s">
        <v>28</v>
      </c>
      <c r="I513" s="2">
        <f>VLOOKUP(H513,'scoring schema'!$D$4:$E$9,2,FALSE)</f>
        <v>5</v>
      </c>
      <c r="J513" s="3" t="s">
        <v>22</v>
      </c>
      <c r="K513" s="3" t="s">
        <v>22</v>
      </c>
      <c r="L513" s="3"/>
      <c r="M513" s="2">
        <f>VLOOKUP(L513,'scoring schema 2'!$E$18:$F$29,2,FALSE)</f>
        <v>0</v>
      </c>
      <c r="N513" s="3"/>
      <c r="O513" s="2">
        <f>VLOOKUP(N513,'scoring schema 2'!$E$8:$F$13,2, FALSE)</f>
        <v>2</v>
      </c>
      <c r="P513" s="3">
        <v>5</v>
      </c>
      <c r="Q513" s="3">
        <v>3.05</v>
      </c>
      <c r="R513" s="3">
        <v>2.15</v>
      </c>
      <c r="S513" s="3">
        <v>6.5574999999999992</v>
      </c>
      <c r="T513" s="3">
        <v>1</v>
      </c>
      <c r="U513" s="3">
        <v>5</v>
      </c>
      <c r="V513" s="3">
        <v>1.4000000000000001</v>
      </c>
      <c r="W513" s="3">
        <v>2.15</v>
      </c>
      <c r="X513" s="3">
        <v>3.0100000000000002</v>
      </c>
      <c r="Y513" s="3">
        <v>2.06</v>
      </c>
      <c r="Z513" s="3">
        <v>2.15</v>
      </c>
      <c r="AA513" s="3">
        <v>4.4290000000000003</v>
      </c>
      <c r="AB513" s="3">
        <v>7638284</v>
      </c>
      <c r="AC513" s="3" t="s">
        <v>1348</v>
      </c>
      <c r="AD513" s="6">
        <v>40234</v>
      </c>
      <c r="AE513" s="3" t="s">
        <v>760</v>
      </c>
      <c r="AF513" s="3" t="s">
        <v>761</v>
      </c>
      <c r="AG513" s="3" t="s">
        <v>762</v>
      </c>
      <c r="AH513" s="3" t="s">
        <v>768</v>
      </c>
      <c r="AI513" s="3">
        <v>2.5</v>
      </c>
      <c r="AJ513" s="3">
        <v>0</v>
      </c>
      <c r="AK513" s="3">
        <v>0</v>
      </c>
      <c r="AL513" s="3">
        <v>0</v>
      </c>
      <c r="AM513" s="3">
        <v>30</v>
      </c>
      <c r="AN513" s="3">
        <v>0</v>
      </c>
      <c r="AO513" s="3" t="s">
        <v>762</v>
      </c>
      <c r="AP513" s="3" t="s">
        <v>763</v>
      </c>
      <c r="AQ513" s="3" t="s">
        <v>769</v>
      </c>
      <c r="AR513" s="3" t="s">
        <v>1349</v>
      </c>
      <c r="AS513" s="3">
        <v>0</v>
      </c>
      <c r="AT513" s="3">
        <v>0</v>
      </c>
      <c r="AU513" s="3">
        <v>699</v>
      </c>
      <c r="AV513" s="3" t="s">
        <v>772</v>
      </c>
      <c r="AW513" s="3" t="s">
        <v>1350</v>
      </c>
      <c r="AX513" s="3">
        <v>8.4</v>
      </c>
      <c r="AY513" s="3">
        <v>666.6</v>
      </c>
      <c r="AZ513" s="3">
        <v>675</v>
      </c>
      <c r="BA513" s="3" t="s">
        <v>765</v>
      </c>
      <c r="BB513" s="3">
        <v>0</v>
      </c>
      <c r="BC513" s="3">
        <v>1</v>
      </c>
      <c r="BD513" s="7">
        <v>0</v>
      </c>
      <c r="BE513" s="18">
        <f t="shared" si="23"/>
        <v>120.67807437827972</v>
      </c>
      <c r="BF513" s="3" t="s">
        <v>767</v>
      </c>
      <c r="BG513" s="7">
        <v>44243</v>
      </c>
      <c r="BH513" s="3">
        <v>159.98622942433281</v>
      </c>
      <c r="BI513" t="str">
        <f>VLOOKUP($A513,'[1]SW_Pipes 1222_soil.shp'!$AE$2:$AR$1223,10,FALSE)</f>
        <v>113688</v>
      </c>
      <c r="BJ513" t="str">
        <f>VLOOKUP($A513,'[1]SW_Pipes 1222_soil.shp'!$AE$2:$AR$1223,11,FALSE)</f>
        <v>Ur</v>
      </c>
      <c r="BK513" t="str">
        <f>VLOOKUP($A513,'[1]SW_Pipes 1222_soil.shp'!$AE$2:$AR$1223,12,FALSE)</f>
        <v>Urban land</v>
      </c>
      <c r="BL513" t="str">
        <f>VLOOKUP($A513,'[1]SW_Pipes 1222_soil.shp'!$AE$2:$AR$1223,13,FALSE)</f>
        <v>N/A</v>
      </c>
      <c r="BM513">
        <f>VLOOKUP($A513,'[1]SW_Pipes 1222_soil.shp'!$AE$2:$AR$1223,14,FALSE)</f>
        <v>4</v>
      </c>
      <c r="BN513">
        <f>VLOOKUP(A513,[2]SW_Pipes1222_prec!$AE$2:$AO$1223, 11, FALSE)</f>
        <v>3.7949999999999999</v>
      </c>
    </row>
    <row r="514" spans="1:66" x14ac:dyDescent="0.25">
      <c r="A514" s="2">
        <v>105947</v>
      </c>
      <c r="B514" s="2">
        <v>13435</v>
      </c>
      <c r="C514" s="2" t="s">
        <v>543</v>
      </c>
      <c r="D514" s="2" t="s">
        <v>26</v>
      </c>
      <c r="E514" s="2" t="s">
        <v>29</v>
      </c>
      <c r="F514" s="6">
        <f>VLOOKUP(A514&amp;B514,'input_raw cmsws'!$C$2:$D$1602,2,FALSE)</f>
        <v>43938.666666666664</v>
      </c>
      <c r="G514" s="2">
        <v>11</v>
      </c>
      <c r="H514" s="2"/>
      <c r="I514" s="2">
        <v>0</v>
      </c>
      <c r="J514" s="2"/>
      <c r="K514" s="3" t="s">
        <v>22</v>
      </c>
      <c r="L514" s="2"/>
      <c r="M514" s="2">
        <f>VLOOKUP(L514,'scoring schema 2'!$E$18:$F$29,2,FALSE)</f>
        <v>0</v>
      </c>
      <c r="N514" s="2"/>
      <c r="O514" s="2">
        <f>VLOOKUP(N514,'scoring schema 2'!$E$8:$F$13,2, FALSE)</f>
        <v>2</v>
      </c>
      <c r="P514" s="2">
        <v>0</v>
      </c>
      <c r="Q514" s="2">
        <v>1.3</v>
      </c>
      <c r="R514" s="2">
        <v>1.8</v>
      </c>
      <c r="S514" s="2">
        <v>2.3400000000000003</v>
      </c>
      <c r="T514" s="2">
        <v>1</v>
      </c>
      <c r="U514" s="2">
        <v>0</v>
      </c>
      <c r="V514" s="2">
        <v>8.6</v>
      </c>
      <c r="W514" s="2">
        <v>2.7</v>
      </c>
      <c r="X514" s="2">
        <v>23.22</v>
      </c>
      <c r="Y514" s="2">
        <v>5.68</v>
      </c>
      <c r="Z514" s="2">
        <v>2.3400000000000003</v>
      </c>
      <c r="AA514" s="2">
        <v>13.291200000000002</v>
      </c>
      <c r="AB514" s="2">
        <v>7646736</v>
      </c>
      <c r="AC514" s="2" t="s">
        <v>2705</v>
      </c>
      <c r="AD514" s="6">
        <v>40235</v>
      </c>
      <c r="AE514" s="2" t="s">
        <v>760</v>
      </c>
      <c r="AF514" s="2" t="s">
        <v>761</v>
      </c>
      <c r="AG514" s="2" t="s">
        <v>762</v>
      </c>
      <c r="AH514" s="2" t="s">
        <v>768</v>
      </c>
      <c r="AI514" s="2">
        <v>2.5</v>
      </c>
      <c r="AJ514" s="2">
        <v>0</v>
      </c>
      <c r="AK514" s="2">
        <v>0</v>
      </c>
      <c r="AL514" s="2">
        <v>0</v>
      </c>
      <c r="AM514" s="2">
        <v>30</v>
      </c>
      <c r="AN514" s="2">
        <v>0</v>
      </c>
      <c r="AO514" s="2" t="s">
        <v>762</v>
      </c>
      <c r="AP514" s="2" t="s">
        <v>763</v>
      </c>
      <c r="AQ514" s="2" t="s">
        <v>769</v>
      </c>
      <c r="AR514" s="2" t="s">
        <v>2706</v>
      </c>
      <c r="AS514" s="2">
        <v>4.0999999999999996</v>
      </c>
      <c r="AT514" s="2">
        <v>715.9</v>
      </c>
      <c r="AU514" s="2">
        <v>720</v>
      </c>
      <c r="AV514" s="2" t="s">
        <v>765</v>
      </c>
      <c r="AW514" s="2" t="s">
        <v>2707</v>
      </c>
      <c r="AX514" s="2">
        <v>7.1</v>
      </c>
      <c r="AY514" s="2">
        <v>709.9</v>
      </c>
      <c r="AZ514" s="2">
        <v>717</v>
      </c>
      <c r="BA514" s="2" t="s">
        <v>765</v>
      </c>
      <c r="BB514" s="2">
        <v>5.5377870000000003E-2</v>
      </c>
      <c r="BC514" s="2">
        <v>0</v>
      </c>
      <c r="BD514" s="6">
        <v>37437</v>
      </c>
      <c r="BE514" s="18">
        <f t="shared" si="23"/>
        <v>17.800593201003871</v>
      </c>
      <c r="BF514" s="2" t="s">
        <v>767</v>
      </c>
      <c r="BG514" s="6">
        <v>43258</v>
      </c>
      <c r="BH514" s="2">
        <v>108.3465205042306</v>
      </c>
      <c r="BI514" t="str">
        <f>VLOOKUP($A514,'[1]SW_Pipes 1222_soil.shp'!$AE$2:$AR$1223,10,FALSE)</f>
        <v>113660</v>
      </c>
      <c r="BJ514" t="str">
        <f>VLOOKUP($A514,'[1]SW_Pipes 1222_soil.shp'!$AE$2:$AR$1223,11,FALSE)</f>
        <v>CuB</v>
      </c>
      <c r="BK514" t="str">
        <f>VLOOKUP($A514,'[1]SW_Pipes 1222_soil.shp'!$AE$2:$AR$1223,12,FALSE)</f>
        <v>Cecil-Urban land complex, 2 to 8 percent slopes</v>
      </c>
      <c r="BL514" t="str">
        <f>VLOOKUP($A514,'[1]SW_Pipes 1222_soil.shp'!$AE$2:$AR$1223,13,FALSE)</f>
        <v>B</v>
      </c>
      <c r="BM514">
        <f>VLOOKUP($A514,'[1]SW_Pipes 1222_soil.shp'!$AE$2:$AR$1223,14,FALSE)</f>
        <v>1</v>
      </c>
      <c r="BN514">
        <f>VLOOKUP(A514,[2]SW_Pipes1222_prec!$AE$2:$AO$1223, 11, FALSE)</f>
        <v>3.7930000000000001</v>
      </c>
    </row>
    <row r="515" spans="1:66" x14ac:dyDescent="0.25">
      <c r="A515" s="2">
        <v>106151</v>
      </c>
      <c r="B515" s="2">
        <v>17311</v>
      </c>
      <c r="C515" s="2" t="s">
        <v>237</v>
      </c>
      <c r="D515" s="2" t="s">
        <v>26</v>
      </c>
      <c r="E515" s="2" t="s">
        <v>29</v>
      </c>
      <c r="F515" s="6">
        <f>VLOOKUP(A515&amp;B515,'input_raw cmsws'!$C$2:$D$1602,2,FALSE)</f>
        <v>43966.666666666664</v>
      </c>
      <c r="G515" s="2">
        <v>5</v>
      </c>
      <c r="H515" s="2" t="s">
        <v>23</v>
      </c>
      <c r="I515" s="2">
        <f>VLOOKUP(H515,'scoring schema'!$D$4:$E$9,2,FALSE)</f>
        <v>0</v>
      </c>
      <c r="J515" s="2"/>
      <c r="K515" s="3" t="s">
        <v>22</v>
      </c>
      <c r="L515" s="2"/>
      <c r="M515" s="2">
        <f>VLOOKUP(L515,'scoring schema 2'!$E$18:$F$29,2,FALSE)</f>
        <v>0</v>
      </c>
      <c r="N515" s="2"/>
      <c r="O515" s="2">
        <f>VLOOKUP(N515,'scoring schema 2'!$E$8:$F$13,2, FALSE)</f>
        <v>2</v>
      </c>
      <c r="P515" s="2">
        <v>0</v>
      </c>
      <c r="Q515" s="2">
        <v>1.3</v>
      </c>
      <c r="R515" s="2">
        <v>0.8</v>
      </c>
      <c r="S515" s="2">
        <v>1.04</v>
      </c>
      <c r="T515" s="2">
        <v>1</v>
      </c>
      <c r="U515" s="2">
        <v>10</v>
      </c>
      <c r="V515" s="2">
        <v>3.8000000000000007</v>
      </c>
      <c r="W515" s="2">
        <v>2.2999999999999998</v>
      </c>
      <c r="X515" s="2">
        <v>8.74</v>
      </c>
      <c r="Y515" s="2">
        <v>2.8000000000000003</v>
      </c>
      <c r="Z515" s="2">
        <v>1.7</v>
      </c>
      <c r="AA515" s="2">
        <v>4.7600000000000007</v>
      </c>
      <c r="AB515" s="2">
        <v>7658474</v>
      </c>
      <c r="AC515" s="2" t="s">
        <v>1423</v>
      </c>
      <c r="AD515" s="6">
        <v>40236</v>
      </c>
      <c r="AE515" s="2" t="s">
        <v>760</v>
      </c>
      <c r="AF515" s="2" t="s">
        <v>761</v>
      </c>
      <c r="AG515" s="2" t="s">
        <v>762</v>
      </c>
      <c r="AH515" s="2" t="s">
        <v>768</v>
      </c>
      <c r="AI515" s="2">
        <v>1.25</v>
      </c>
      <c r="AJ515" s="2">
        <v>0</v>
      </c>
      <c r="AK515" s="2">
        <v>0</v>
      </c>
      <c r="AL515" s="2">
        <v>0</v>
      </c>
      <c r="AM515" s="2">
        <v>15</v>
      </c>
      <c r="AN515" s="2">
        <v>0</v>
      </c>
      <c r="AO515" s="2" t="s">
        <v>762</v>
      </c>
      <c r="AP515" s="2" t="s">
        <v>763</v>
      </c>
      <c r="AQ515" s="2" t="s">
        <v>769</v>
      </c>
      <c r="AR515" s="2" t="s">
        <v>1424</v>
      </c>
      <c r="AS515" s="2">
        <v>3.2</v>
      </c>
      <c r="AT515" s="2">
        <v>740.8</v>
      </c>
      <c r="AU515" s="2">
        <v>744</v>
      </c>
      <c r="AV515" s="2" t="s">
        <v>765</v>
      </c>
      <c r="AW515" s="2" t="s">
        <v>1425</v>
      </c>
      <c r="AX515" s="2">
        <v>3.8</v>
      </c>
      <c r="AY515" s="2">
        <v>738.2</v>
      </c>
      <c r="AZ515" s="2">
        <v>742</v>
      </c>
      <c r="BA515" s="2" t="s">
        <v>765</v>
      </c>
      <c r="BB515" s="2">
        <v>6.0354119999999997E-2</v>
      </c>
      <c r="BC515" s="2">
        <v>1</v>
      </c>
      <c r="BD515" s="6">
        <v>37437</v>
      </c>
      <c r="BE515" s="18">
        <f t="shared" si="23"/>
        <v>17.877253023043572</v>
      </c>
      <c r="BF515" s="2" t="s">
        <v>767</v>
      </c>
      <c r="BG515" s="6">
        <v>43322</v>
      </c>
      <c r="BH515" s="2">
        <v>43.503278632689891</v>
      </c>
      <c r="BI515" t="str">
        <f>VLOOKUP($A515,'[1]SW_Pipes 1222_soil.shp'!$AE$2:$AR$1223,10,FALSE)</f>
        <v>113671</v>
      </c>
      <c r="BJ515" t="str">
        <f>VLOOKUP($A515,'[1]SW_Pipes 1222_soil.shp'!$AE$2:$AR$1223,11,FALSE)</f>
        <v>HeB</v>
      </c>
      <c r="BK515" t="str">
        <f>VLOOKUP($A515,'[1]SW_Pipes 1222_soil.shp'!$AE$2:$AR$1223,12,FALSE)</f>
        <v>Helena sandy loam, 2 to 8 percent slopes</v>
      </c>
      <c r="BL515" t="str">
        <f>VLOOKUP($A515,'[1]SW_Pipes 1222_soil.shp'!$AE$2:$AR$1223,13,FALSE)</f>
        <v>C</v>
      </c>
      <c r="BM515">
        <f>VLOOKUP($A515,'[1]SW_Pipes 1222_soil.shp'!$AE$2:$AR$1223,14,FALSE)</f>
        <v>2</v>
      </c>
      <c r="BN515">
        <f>VLOOKUP(A515,[2]SW_Pipes1222_prec!$AE$2:$AO$1223, 11, FALSE)</f>
        <v>3.8050000000000002</v>
      </c>
    </row>
    <row r="516" spans="1:66" x14ac:dyDescent="0.25">
      <c r="A516" s="3">
        <v>106162</v>
      </c>
      <c r="B516" s="3">
        <v>17311</v>
      </c>
      <c r="C516" s="3" t="s">
        <v>370</v>
      </c>
      <c r="D516" s="3" t="s">
        <v>26</v>
      </c>
      <c r="E516" s="3" t="s">
        <v>29</v>
      </c>
      <c r="F516" s="6">
        <f>VLOOKUP(A516&amp;B516,'input_raw cmsws'!$C$2:$D$1602,2,FALSE)</f>
        <v>43966.666666666664</v>
      </c>
      <c r="G516" s="3">
        <v>5</v>
      </c>
      <c r="H516" s="3" t="s">
        <v>28</v>
      </c>
      <c r="I516" s="2">
        <f>VLOOKUP(H516,'scoring schema'!$D$4:$E$9,2,FALSE)</f>
        <v>5</v>
      </c>
      <c r="J516" s="3" t="s">
        <v>29</v>
      </c>
      <c r="K516" s="3" t="s">
        <v>29</v>
      </c>
      <c r="L516" s="3" t="s">
        <v>30</v>
      </c>
      <c r="M516" s="2">
        <f>VLOOKUP(L516,'scoring schema 2'!$E$18:$F$29,2,FALSE)</f>
        <v>6</v>
      </c>
      <c r="N516" s="3" t="s">
        <v>202</v>
      </c>
      <c r="O516" s="2">
        <f>VLOOKUP(N516,'scoring schema 2'!$E$8:$F$13,2, FALSE)</f>
        <v>3</v>
      </c>
      <c r="P516" s="3">
        <v>10</v>
      </c>
      <c r="Q516" s="3">
        <v>5.45</v>
      </c>
      <c r="R516" s="3">
        <v>5</v>
      </c>
      <c r="S516" s="3">
        <v>27.25</v>
      </c>
      <c r="T516" s="3">
        <v>1</v>
      </c>
      <c r="U516" s="3">
        <v>10</v>
      </c>
      <c r="V516" s="3">
        <v>8.6</v>
      </c>
      <c r="W516" s="3">
        <v>5</v>
      </c>
      <c r="X516" s="3">
        <v>43</v>
      </c>
      <c r="Y516" s="3">
        <v>7.34</v>
      </c>
      <c r="Z516" s="3">
        <v>5</v>
      </c>
      <c r="AA516" s="3">
        <v>36.700000000000003</v>
      </c>
      <c r="AB516" s="3">
        <v>7566557</v>
      </c>
      <c r="AC516" s="3" t="s">
        <v>3983</v>
      </c>
      <c r="AD516" s="6">
        <v>40237</v>
      </c>
      <c r="AE516" s="3" t="s">
        <v>760</v>
      </c>
      <c r="AF516" s="3" t="s">
        <v>761</v>
      </c>
      <c r="AG516" s="3" t="s">
        <v>762</v>
      </c>
      <c r="AH516" s="3" t="s">
        <v>768</v>
      </c>
      <c r="AI516" s="3">
        <v>1.25</v>
      </c>
      <c r="AJ516" s="3">
        <v>0</v>
      </c>
      <c r="AK516" s="3">
        <v>0</v>
      </c>
      <c r="AL516" s="3">
        <v>0</v>
      </c>
      <c r="AM516" s="3">
        <v>15</v>
      </c>
      <c r="AN516" s="3">
        <v>0</v>
      </c>
      <c r="AO516" s="3" t="s">
        <v>762</v>
      </c>
      <c r="AP516" s="3" t="s">
        <v>763</v>
      </c>
      <c r="AQ516" s="3" t="s">
        <v>769</v>
      </c>
      <c r="AR516" s="3" t="s">
        <v>3984</v>
      </c>
      <c r="AS516" s="3">
        <v>4</v>
      </c>
      <c r="AT516" s="3">
        <v>768</v>
      </c>
      <c r="AU516" s="3">
        <v>772</v>
      </c>
      <c r="AV516" s="3" t="s">
        <v>765</v>
      </c>
      <c r="AW516" s="3" t="s">
        <v>3985</v>
      </c>
      <c r="AX516" s="3">
        <v>4</v>
      </c>
      <c r="AY516" s="3">
        <v>767</v>
      </c>
      <c r="AZ516" s="3">
        <v>771</v>
      </c>
      <c r="BA516" s="3" t="s">
        <v>765</v>
      </c>
      <c r="BB516" s="3">
        <v>1.341402E-2</v>
      </c>
      <c r="BC516" s="3">
        <v>1</v>
      </c>
      <c r="BD516" s="7">
        <v>29489</v>
      </c>
      <c r="BE516" s="18">
        <f t="shared" si="23"/>
        <v>39.637691079169514</v>
      </c>
      <c r="BF516" s="3" t="s">
        <v>767</v>
      </c>
      <c r="BG516" s="7">
        <v>43258</v>
      </c>
      <c r="BH516" s="3">
        <v>74.548878604383134</v>
      </c>
      <c r="BI516" t="str">
        <f>VLOOKUP($A516,'[1]SW_Pipes 1222_soil.shp'!$AE$2:$AR$1223,10,FALSE)</f>
        <v>113660</v>
      </c>
      <c r="BJ516" t="str">
        <f>VLOOKUP($A516,'[1]SW_Pipes 1222_soil.shp'!$AE$2:$AR$1223,11,FALSE)</f>
        <v>CuB</v>
      </c>
      <c r="BK516" t="str">
        <f>VLOOKUP($A516,'[1]SW_Pipes 1222_soil.shp'!$AE$2:$AR$1223,12,FALSE)</f>
        <v>Cecil-Urban land complex, 2 to 8 percent slopes</v>
      </c>
      <c r="BL516" t="str">
        <f>VLOOKUP($A516,'[1]SW_Pipes 1222_soil.shp'!$AE$2:$AR$1223,13,FALSE)</f>
        <v>B</v>
      </c>
      <c r="BM516">
        <f>VLOOKUP($A516,'[1]SW_Pipes 1222_soil.shp'!$AE$2:$AR$1223,14,FALSE)</f>
        <v>1</v>
      </c>
      <c r="BN516">
        <f>VLOOKUP(A516,[2]SW_Pipes1222_prec!$AE$2:$AO$1223, 11, FALSE)</f>
        <v>3.802</v>
      </c>
    </row>
    <row r="517" spans="1:66" x14ac:dyDescent="0.25">
      <c r="A517" s="2">
        <v>106166</v>
      </c>
      <c r="B517" s="2">
        <v>17311</v>
      </c>
      <c r="C517" s="2" t="s">
        <v>370</v>
      </c>
      <c r="D517" s="2" t="s">
        <v>26</v>
      </c>
      <c r="E517" s="2" t="s">
        <v>29</v>
      </c>
      <c r="F517" s="6">
        <f>VLOOKUP(A517&amp;B517,'input_raw cmsws'!$C$2:$D$1602,2,FALSE)</f>
        <v>43966.666666666664</v>
      </c>
      <c r="G517" s="2">
        <v>4</v>
      </c>
      <c r="H517" s="2" t="s">
        <v>31</v>
      </c>
      <c r="I517" s="2">
        <f>VLOOKUP(H517,'scoring schema'!$D$4:$E$9,2,FALSE)</f>
        <v>7</v>
      </c>
      <c r="J517" s="2" t="s">
        <v>29</v>
      </c>
      <c r="K517" s="2" t="s">
        <v>29</v>
      </c>
      <c r="L517" s="2" t="s">
        <v>30</v>
      </c>
      <c r="M517" s="2">
        <f>VLOOKUP(L517,'scoring schema 2'!$E$18:$F$29,2,FALSE)</f>
        <v>6</v>
      </c>
      <c r="N517" s="2" t="s">
        <v>202</v>
      </c>
      <c r="O517" s="2">
        <f>VLOOKUP(N517,'scoring schema 2'!$E$8:$F$13,2, FALSE)</f>
        <v>3</v>
      </c>
      <c r="P517" s="2">
        <v>10</v>
      </c>
      <c r="Q517" s="2">
        <v>5.45</v>
      </c>
      <c r="R517" s="2">
        <v>5</v>
      </c>
      <c r="S517" s="2">
        <v>27.25</v>
      </c>
      <c r="T517" s="2">
        <v>1</v>
      </c>
      <c r="U517" s="2">
        <v>10</v>
      </c>
      <c r="V517" s="2">
        <v>8.6</v>
      </c>
      <c r="W517" s="2">
        <v>3.2</v>
      </c>
      <c r="X517" s="2">
        <v>27.52</v>
      </c>
      <c r="Y517" s="2">
        <v>7.34</v>
      </c>
      <c r="Z517" s="2">
        <v>3.92</v>
      </c>
      <c r="AA517" s="2">
        <v>28.7728</v>
      </c>
      <c r="AB517" s="2">
        <v>7656274</v>
      </c>
      <c r="AC517" s="2" t="s">
        <v>3789</v>
      </c>
      <c r="AD517" s="6">
        <v>40238</v>
      </c>
      <c r="AE517" s="2" t="s">
        <v>760</v>
      </c>
      <c r="AF517" s="2" t="s">
        <v>761</v>
      </c>
      <c r="AG517" s="2" t="s">
        <v>762</v>
      </c>
      <c r="AH517" s="2" t="s">
        <v>768</v>
      </c>
      <c r="AI517" s="2">
        <v>3</v>
      </c>
      <c r="AJ517" s="2">
        <v>0</v>
      </c>
      <c r="AK517" s="2">
        <v>0</v>
      </c>
      <c r="AL517" s="2">
        <v>0</v>
      </c>
      <c r="AM517" s="2">
        <v>36</v>
      </c>
      <c r="AN517" s="2">
        <v>0</v>
      </c>
      <c r="AO517" s="2" t="s">
        <v>762</v>
      </c>
      <c r="AP517" s="2" t="s">
        <v>778</v>
      </c>
      <c r="AQ517" s="2" t="s">
        <v>781</v>
      </c>
      <c r="AR517" s="2" t="s">
        <v>3790</v>
      </c>
      <c r="AS517" s="2">
        <v>5.8</v>
      </c>
      <c r="AT517" s="2">
        <v>736.2</v>
      </c>
      <c r="AU517" s="2">
        <v>742</v>
      </c>
      <c r="AV517" s="2" t="s">
        <v>765</v>
      </c>
      <c r="AW517" s="2" t="s">
        <v>3791</v>
      </c>
      <c r="AX517" s="2">
        <v>7</v>
      </c>
      <c r="AY517" s="2">
        <v>735</v>
      </c>
      <c r="AZ517" s="2">
        <v>742</v>
      </c>
      <c r="BA517" s="2" t="s">
        <v>765</v>
      </c>
      <c r="BB517" s="2">
        <v>3.3316400000000003E-2</v>
      </c>
      <c r="BC517" s="2">
        <v>1</v>
      </c>
      <c r="BD517" s="6">
        <v>37437</v>
      </c>
      <c r="BE517" s="18">
        <f t="shared" si="23"/>
        <v>17.877253023043572</v>
      </c>
      <c r="BF517" s="2" t="s">
        <v>767</v>
      </c>
      <c r="BG517" s="6">
        <v>43322</v>
      </c>
      <c r="BH517" s="2">
        <v>36.018292684531907</v>
      </c>
      <c r="BI517" t="str">
        <f>VLOOKUP($A517,'[1]SW_Pipes 1222_soil.shp'!$AE$2:$AR$1223,10,FALSE)</f>
        <v>113671</v>
      </c>
      <c r="BJ517" t="str">
        <f>VLOOKUP($A517,'[1]SW_Pipes 1222_soil.shp'!$AE$2:$AR$1223,11,FALSE)</f>
        <v>HeB</v>
      </c>
      <c r="BK517" t="str">
        <f>VLOOKUP($A517,'[1]SW_Pipes 1222_soil.shp'!$AE$2:$AR$1223,12,FALSE)</f>
        <v>Helena sandy loam, 2 to 8 percent slopes</v>
      </c>
      <c r="BL517" t="str">
        <f>VLOOKUP($A517,'[1]SW_Pipes 1222_soil.shp'!$AE$2:$AR$1223,13,FALSE)</f>
        <v>C</v>
      </c>
      <c r="BM517">
        <f>VLOOKUP($A517,'[1]SW_Pipes 1222_soil.shp'!$AE$2:$AR$1223,14,FALSE)</f>
        <v>2</v>
      </c>
      <c r="BN517">
        <f>VLOOKUP(A517,[2]SW_Pipes1222_prec!$AE$2:$AO$1223, 11, FALSE)</f>
        <v>3.8050000000000002</v>
      </c>
    </row>
    <row r="518" spans="1:66" x14ac:dyDescent="0.25">
      <c r="A518" s="2">
        <v>106168</v>
      </c>
      <c r="B518" s="2">
        <v>17311</v>
      </c>
      <c r="C518" s="2" t="s">
        <v>370</v>
      </c>
      <c r="D518" s="2" t="s">
        <v>26</v>
      </c>
      <c r="E518" s="2" t="s">
        <v>29</v>
      </c>
      <c r="F518" s="6">
        <f>VLOOKUP(A518&amp;B518,'input_raw cmsws'!$C$2:$D$1602,2,FALSE)</f>
        <v>43966.666666666664</v>
      </c>
      <c r="G518" s="2">
        <v>7</v>
      </c>
      <c r="H518" s="2" t="s">
        <v>28</v>
      </c>
      <c r="I518" s="2">
        <f>VLOOKUP(H518,'scoring schema'!$D$4:$E$9,2,FALSE)</f>
        <v>5</v>
      </c>
      <c r="J518" s="2" t="s">
        <v>29</v>
      </c>
      <c r="K518" s="2" t="s">
        <v>29</v>
      </c>
      <c r="L518" s="2" t="s">
        <v>30</v>
      </c>
      <c r="M518" s="2">
        <f>VLOOKUP(L518,'scoring schema 2'!$E$18:$F$29,2,FALSE)</f>
        <v>6</v>
      </c>
      <c r="N518" s="2" t="s">
        <v>202</v>
      </c>
      <c r="O518" s="2">
        <f>VLOOKUP(N518,'scoring schema 2'!$E$8:$F$13,2, FALSE)</f>
        <v>3</v>
      </c>
      <c r="P518" s="2">
        <v>10</v>
      </c>
      <c r="Q518" s="2">
        <v>5.45</v>
      </c>
      <c r="R518" s="2">
        <v>5</v>
      </c>
      <c r="S518" s="2">
        <v>27.25</v>
      </c>
      <c r="T518" s="2">
        <v>1</v>
      </c>
      <c r="U518" s="2">
        <v>10</v>
      </c>
      <c r="V518" s="2">
        <v>5.4</v>
      </c>
      <c r="W518" s="2">
        <v>3.2</v>
      </c>
      <c r="X518" s="2">
        <v>17.28</v>
      </c>
      <c r="Y518" s="2">
        <v>5.42</v>
      </c>
      <c r="Z518" s="2">
        <v>3.92</v>
      </c>
      <c r="AA518" s="2">
        <v>21.246399999999998</v>
      </c>
      <c r="AB518" s="2">
        <v>7688827</v>
      </c>
      <c r="AC518" s="2" t="s">
        <v>3464</v>
      </c>
      <c r="AD518" s="6">
        <v>40239</v>
      </c>
      <c r="AE518" s="2" t="s">
        <v>760</v>
      </c>
      <c r="AF518" s="2" t="s">
        <v>761</v>
      </c>
      <c r="AG518" s="2" t="s">
        <v>762</v>
      </c>
      <c r="AH518" s="2" t="s">
        <v>768</v>
      </c>
      <c r="AI518" s="2">
        <v>3</v>
      </c>
      <c r="AJ518" s="2">
        <v>0</v>
      </c>
      <c r="AK518" s="2">
        <v>0</v>
      </c>
      <c r="AL518" s="2">
        <v>0</v>
      </c>
      <c r="AM518" s="2">
        <v>36</v>
      </c>
      <c r="AN518" s="2">
        <v>0</v>
      </c>
      <c r="AO518" s="2" t="s">
        <v>762</v>
      </c>
      <c r="AP518" s="2" t="s">
        <v>778</v>
      </c>
      <c r="AQ518" s="2" t="s">
        <v>781</v>
      </c>
      <c r="AR518" s="2" t="s">
        <v>3465</v>
      </c>
      <c r="AS518" s="2">
        <v>7.6</v>
      </c>
      <c r="AT518" s="2">
        <v>731.4</v>
      </c>
      <c r="AU518" s="2">
        <v>739</v>
      </c>
      <c r="AV518" s="2" t="s">
        <v>765</v>
      </c>
      <c r="AW518" s="2" t="s">
        <v>3466</v>
      </c>
      <c r="AX518" s="2">
        <v>5.6</v>
      </c>
      <c r="AY518" s="2">
        <v>729.4</v>
      </c>
      <c r="AZ518" s="2">
        <v>735</v>
      </c>
      <c r="BA518" s="2" t="s">
        <v>765</v>
      </c>
      <c r="BB518" s="2">
        <v>2.7544329999999999E-2</v>
      </c>
      <c r="BC518" s="2">
        <v>1</v>
      </c>
      <c r="BD518" s="6">
        <v>37437</v>
      </c>
      <c r="BE518" s="18">
        <f t="shared" si="23"/>
        <v>17.877253023043572</v>
      </c>
      <c r="BF518" s="2" t="s">
        <v>767</v>
      </c>
      <c r="BG518" s="6">
        <v>43322</v>
      </c>
      <c r="BH518" s="2">
        <v>72.610213667953388</v>
      </c>
      <c r="BI518" t="str">
        <f>VLOOKUP($A518,'[1]SW_Pipes 1222_soil.shp'!$AE$2:$AR$1223,10,FALSE)</f>
        <v>113671</v>
      </c>
      <c r="BJ518" t="str">
        <f>VLOOKUP($A518,'[1]SW_Pipes 1222_soil.shp'!$AE$2:$AR$1223,11,FALSE)</f>
        <v>HeB</v>
      </c>
      <c r="BK518" t="str">
        <f>VLOOKUP($A518,'[1]SW_Pipes 1222_soil.shp'!$AE$2:$AR$1223,12,FALSE)</f>
        <v>Helena sandy loam, 2 to 8 percent slopes</v>
      </c>
      <c r="BL518" t="str">
        <f>VLOOKUP($A518,'[1]SW_Pipes 1222_soil.shp'!$AE$2:$AR$1223,13,FALSE)</f>
        <v>C</v>
      </c>
      <c r="BM518">
        <f>VLOOKUP($A518,'[1]SW_Pipes 1222_soil.shp'!$AE$2:$AR$1223,14,FALSE)</f>
        <v>2</v>
      </c>
      <c r="BN518">
        <f>VLOOKUP(A518,[2]SW_Pipes1222_prec!$AE$2:$AO$1223, 11, FALSE)</f>
        <v>3.8050000000000002</v>
      </c>
    </row>
    <row r="519" spans="1:66" x14ac:dyDescent="0.25">
      <c r="A519" s="3">
        <v>106187</v>
      </c>
      <c r="B519" s="3">
        <v>11106</v>
      </c>
      <c r="C519" s="3" t="s">
        <v>153</v>
      </c>
      <c r="D519" s="3" t="s">
        <v>21</v>
      </c>
      <c r="E519" s="3" t="s">
        <v>29</v>
      </c>
      <c r="F519" s="6">
        <f>VLOOKUP(A519&amp;B519,'input_raw cmsws'!$C$2:$D$1602,2,FALSE)</f>
        <v>43810.666666666664</v>
      </c>
      <c r="G519" s="3">
        <v>5.5</v>
      </c>
      <c r="H519" s="3" t="s">
        <v>23</v>
      </c>
      <c r="I519" s="2">
        <f>VLOOKUP(H519,'scoring schema'!$D$4:$E$9,2,FALSE)</f>
        <v>0</v>
      </c>
      <c r="J519" s="3" t="s">
        <v>22</v>
      </c>
      <c r="K519" s="3" t="s">
        <v>22</v>
      </c>
      <c r="L519" s="3" t="s">
        <v>24</v>
      </c>
      <c r="M519" s="2">
        <f>VLOOKUP(L519,'scoring schema 2'!$E$18:$F$29,2,FALSE)</f>
        <v>0</v>
      </c>
      <c r="N519" s="3"/>
      <c r="O519" s="2">
        <f>VLOOKUP(N519,'scoring schema 2'!$E$8:$F$13,2, FALSE)</f>
        <v>2</v>
      </c>
      <c r="P519" s="3">
        <v>10</v>
      </c>
      <c r="Q519" s="3">
        <v>1.3</v>
      </c>
      <c r="R519" s="3">
        <v>3.5</v>
      </c>
      <c r="S519" s="3">
        <v>4.55</v>
      </c>
      <c r="T519" s="3">
        <v>1</v>
      </c>
      <c r="U519" s="3">
        <v>10</v>
      </c>
      <c r="V519" s="3">
        <v>6</v>
      </c>
      <c r="W519" s="3">
        <v>4.4000000000000004</v>
      </c>
      <c r="X519" s="3">
        <v>26.400000000000002</v>
      </c>
      <c r="Y519" s="3">
        <v>4.1199999999999992</v>
      </c>
      <c r="Z519" s="3">
        <v>4.04</v>
      </c>
      <c r="AA519" s="3">
        <v>16.644799999999996</v>
      </c>
      <c r="AB519" s="3">
        <v>7692815</v>
      </c>
      <c r="AC519" s="3" t="s">
        <v>3084</v>
      </c>
      <c r="AD519" s="6">
        <v>40240</v>
      </c>
      <c r="AE519" s="3" t="s">
        <v>760</v>
      </c>
      <c r="AF519" s="3" t="s">
        <v>761</v>
      </c>
      <c r="AG519" s="3" t="s">
        <v>762</v>
      </c>
      <c r="AH519" s="3" t="s">
        <v>768</v>
      </c>
      <c r="AI519" s="3">
        <v>4.5</v>
      </c>
      <c r="AJ519" s="3">
        <v>0</v>
      </c>
      <c r="AK519" s="3">
        <v>0</v>
      </c>
      <c r="AL519" s="3">
        <v>0</v>
      </c>
      <c r="AM519" s="3">
        <v>54</v>
      </c>
      <c r="AN519" s="3">
        <v>0</v>
      </c>
      <c r="AO519" s="3" t="s">
        <v>762</v>
      </c>
      <c r="AP519" s="3" t="s">
        <v>778</v>
      </c>
      <c r="AQ519" s="3" t="s">
        <v>781</v>
      </c>
      <c r="AR519" s="3" t="s">
        <v>3085</v>
      </c>
      <c r="AS519" s="3">
        <v>6</v>
      </c>
      <c r="AT519" s="3">
        <v>707</v>
      </c>
      <c r="AU519" s="3">
        <v>713</v>
      </c>
      <c r="AV519" s="3" t="s">
        <v>765</v>
      </c>
      <c r="AW519" s="3" t="s">
        <v>3086</v>
      </c>
      <c r="AX519" s="3">
        <v>5</v>
      </c>
      <c r="AY519" s="3">
        <v>703</v>
      </c>
      <c r="AZ519" s="3">
        <v>708</v>
      </c>
      <c r="BA519" s="3" t="s">
        <v>765</v>
      </c>
      <c r="BB519" s="3">
        <v>9.6725459999999999E-2</v>
      </c>
      <c r="BC519" s="3">
        <v>1</v>
      </c>
      <c r="BD519" s="7">
        <v>37437</v>
      </c>
      <c r="BE519" s="18">
        <f t="shared" si="23"/>
        <v>17.450148300250962</v>
      </c>
      <c r="BF519" s="3" t="s">
        <v>767</v>
      </c>
      <c r="BG519" s="7">
        <v>43258</v>
      </c>
      <c r="BH519" s="3">
        <v>41.354158317596863</v>
      </c>
      <c r="BI519" t="str">
        <f>VLOOKUP($A519,'[1]SW_Pipes 1222_soil.shp'!$AE$2:$AR$1223,10,FALSE)</f>
        <v>113683</v>
      </c>
      <c r="BJ519" t="str">
        <f>VLOOKUP($A519,'[1]SW_Pipes 1222_soil.shp'!$AE$2:$AR$1223,11,FALSE)</f>
        <v>PaE</v>
      </c>
      <c r="BK519" t="str">
        <f>VLOOKUP($A519,'[1]SW_Pipes 1222_soil.shp'!$AE$2:$AR$1223,12,FALSE)</f>
        <v>Pacolet sandy loam, 15 to 25 percent slopes</v>
      </c>
      <c r="BL519" t="str">
        <f>VLOOKUP($A519,'[1]SW_Pipes 1222_soil.shp'!$AE$2:$AR$1223,13,FALSE)</f>
        <v>B</v>
      </c>
      <c r="BM519">
        <f>VLOOKUP($A519,'[1]SW_Pipes 1222_soil.shp'!$AE$2:$AR$1223,14,FALSE)</f>
        <v>1</v>
      </c>
      <c r="BN519">
        <f>VLOOKUP(A519,[2]SW_Pipes1222_prec!$AE$2:$AO$1223, 11, FALSE)</f>
        <v>3.8029999999999999</v>
      </c>
    </row>
    <row r="520" spans="1:66" x14ac:dyDescent="0.25">
      <c r="A520" s="2">
        <v>106188</v>
      </c>
      <c r="B520" s="2">
        <v>11106</v>
      </c>
      <c r="C520" s="2" t="s">
        <v>153</v>
      </c>
      <c r="D520" s="2" t="s">
        <v>21</v>
      </c>
      <c r="E520" s="2" t="s">
        <v>29</v>
      </c>
      <c r="F520" s="6">
        <f>VLOOKUP(A520&amp;B520,'input_raw cmsws'!$C$2:$D$1602,2,FALSE)</f>
        <v>43810.666666666664</v>
      </c>
      <c r="G520" s="2">
        <v>6.8</v>
      </c>
      <c r="H520" s="2" t="s">
        <v>23</v>
      </c>
      <c r="I520" s="2">
        <f>VLOOKUP(H520,'scoring schema'!$D$4:$E$9,2,FALSE)</f>
        <v>0</v>
      </c>
      <c r="J520" s="2" t="s">
        <v>22</v>
      </c>
      <c r="K520" s="2" t="s">
        <v>22</v>
      </c>
      <c r="L520" s="2" t="s">
        <v>44</v>
      </c>
      <c r="M520" s="2">
        <f>VLOOKUP(L520,'scoring schema 2'!$E$18:$F$29,2,FALSE)</f>
        <v>4</v>
      </c>
      <c r="N520" s="2" t="s">
        <v>33</v>
      </c>
      <c r="O520" s="2">
        <f>VLOOKUP(N520,'scoring schema 2'!$E$8:$F$13,2, FALSE)</f>
        <v>0</v>
      </c>
      <c r="P520" s="2">
        <v>10</v>
      </c>
      <c r="Q520" s="2">
        <v>0</v>
      </c>
      <c r="R520" s="2">
        <v>5.3000000000000007</v>
      </c>
      <c r="S520" s="2">
        <v>0</v>
      </c>
      <c r="T520" s="2">
        <v>1</v>
      </c>
      <c r="U520" s="2">
        <v>10</v>
      </c>
      <c r="V520" s="2">
        <v>6.8000000000000007</v>
      </c>
      <c r="W520" s="2">
        <v>6.2</v>
      </c>
      <c r="X520" s="2">
        <v>42.160000000000004</v>
      </c>
      <c r="Y520" s="2">
        <v>4.08</v>
      </c>
      <c r="Z520" s="2">
        <v>5.84</v>
      </c>
      <c r="AA520" s="2">
        <v>23.827200000000001</v>
      </c>
      <c r="AB520" s="2">
        <v>7683242</v>
      </c>
      <c r="AC520" s="2" t="s">
        <v>3582</v>
      </c>
      <c r="AD520" s="6">
        <v>40241</v>
      </c>
      <c r="AE520" s="2" t="s">
        <v>760</v>
      </c>
      <c r="AF520" s="2" t="s">
        <v>761</v>
      </c>
      <c r="AG520" s="2" t="s">
        <v>762</v>
      </c>
      <c r="AH520" s="2" t="s">
        <v>768</v>
      </c>
      <c r="AI520" s="2">
        <v>4.5</v>
      </c>
      <c r="AJ520" s="2">
        <v>0</v>
      </c>
      <c r="AK520" s="2">
        <v>0</v>
      </c>
      <c r="AL520" s="2">
        <v>0</v>
      </c>
      <c r="AM520" s="2">
        <v>54</v>
      </c>
      <c r="AN520" s="2">
        <v>0</v>
      </c>
      <c r="AO520" s="2" t="s">
        <v>762</v>
      </c>
      <c r="AP520" s="2" t="s">
        <v>778</v>
      </c>
      <c r="AQ520" s="2" t="s">
        <v>781</v>
      </c>
      <c r="AR520" s="2" t="s">
        <v>3505</v>
      </c>
      <c r="AS520" s="2">
        <v>7.6</v>
      </c>
      <c r="AT520" s="2">
        <v>708.4</v>
      </c>
      <c r="AU520" s="2">
        <v>716</v>
      </c>
      <c r="AV520" s="2" t="s">
        <v>765</v>
      </c>
      <c r="AW520" s="2" t="s">
        <v>3085</v>
      </c>
      <c r="AX520" s="2">
        <v>5.6</v>
      </c>
      <c r="AY520" s="2">
        <v>707.4</v>
      </c>
      <c r="AZ520" s="2">
        <v>713</v>
      </c>
      <c r="BA520" s="2" t="s">
        <v>765</v>
      </c>
      <c r="BB520" s="2">
        <v>8.4203000000000004E-3</v>
      </c>
      <c r="BC520" s="2">
        <v>1</v>
      </c>
      <c r="BD520" s="6">
        <v>37437</v>
      </c>
      <c r="BE520" s="18">
        <f t="shared" si="23"/>
        <v>17.450148300250962</v>
      </c>
      <c r="BF520" s="2" t="s">
        <v>767</v>
      </c>
      <c r="BG520" s="6">
        <v>43258</v>
      </c>
      <c r="BH520" s="2">
        <v>118.7605454388401</v>
      </c>
      <c r="BI520" t="str">
        <f>VLOOKUP($A520,'[1]SW_Pipes 1222_soil.shp'!$AE$2:$AR$1223,10,FALSE)</f>
        <v>113660</v>
      </c>
      <c r="BJ520" t="str">
        <f>VLOOKUP($A520,'[1]SW_Pipes 1222_soil.shp'!$AE$2:$AR$1223,11,FALSE)</f>
        <v>CuB</v>
      </c>
      <c r="BK520" t="str">
        <f>VLOOKUP($A520,'[1]SW_Pipes 1222_soil.shp'!$AE$2:$AR$1223,12,FALSE)</f>
        <v>Cecil-Urban land complex, 2 to 8 percent slopes</v>
      </c>
      <c r="BL520" t="str">
        <f>VLOOKUP($A520,'[1]SW_Pipes 1222_soil.shp'!$AE$2:$AR$1223,13,FALSE)</f>
        <v>B</v>
      </c>
      <c r="BM520">
        <f>VLOOKUP($A520,'[1]SW_Pipes 1222_soil.shp'!$AE$2:$AR$1223,14,FALSE)</f>
        <v>1</v>
      </c>
      <c r="BN520">
        <f>VLOOKUP(A520,[2]SW_Pipes1222_prec!$AE$2:$AO$1223, 11, FALSE)</f>
        <v>3.8029999999999999</v>
      </c>
    </row>
    <row r="521" spans="1:66" x14ac:dyDescent="0.25">
      <c r="A521" s="3">
        <v>106189</v>
      </c>
      <c r="B521" s="3">
        <v>11106</v>
      </c>
      <c r="C521" s="3" t="s">
        <v>153</v>
      </c>
      <c r="D521" s="3" t="s">
        <v>21</v>
      </c>
      <c r="E521" s="3" t="s">
        <v>29</v>
      </c>
      <c r="F521" s="6">
        <f>VLOOKUP(A521&amp;B521,'input_raw cmsws'!$C$2:$D$1602,2,FALSE)</f>
        <v>43810.666666666664</v>
      </c>
      <c r="G521" s="3">
        <v>6.9</v>
      </c>
      <c r="H521" s="3" t="s">
        <v>23</v>
      </c>
      <c r="I521" s="2">
        <f>VLOOKUP(H521,'scoring schema'!$D$4:$E$9,2,FALSE)</f>
        <v>0</v>
      </c>
      <c r="J521" s="3" t="s">
        <v>22</v>
      </c>
      <c r="K521" s="3" t="s">
        <v>22</v>
      </c>
      <c r="L521" s="3" t="s">
        <v>37</v>
      </c>
      <c r="M521" s="2">
        <f>VLOOKUP(L521,'scoring schema 2'!$E$18:$F$29,2,FALSE)</f>
        <v>8</v>
      </c>
      <c r="N521" s="3" t="s">
        <v>33</v>
      </c>
      <c r="O521" s="2">
        <f>VLOOKUP(N521,'scoring schema 2'!$E$8:$F$13,2, FALSE)</f>
        <v>0</v>
      </c>
      <c r="P521" s="3">
        <v>10</v>
      </c>
      <c r="Q521" s="3">
        <v>0</v>
      </c>
      <c r="R521" s="3">
        <v>7.1</v>
      </c>
      <c r="S521" s="3">
        <v>0</v>
      </c>
      <c r="T521" s="3">
        <v>1</v>
      </c>
      <c r="U521" s="3">
        <v>10</v>
      </c>
      <c r="V521" s="3">
        <v>6.8000000000000007</v>
      </c>
      <c r="W521" s="3">
        <v>4.4000000000000004</v>
      </c>
      <c r="X521" s="3">
        <v>29.920000000000005</v>
      </c>
      <c r="Y521" s="3">
        <v>4.08</v>
      </c>
      <c r="Z521" s="3">
        <v>5.48</v>
      </c>
      <c r="AA521" s="3">
        <v>22.358400000000003</v>
      </c>
      <c r="AB521" s="3">
        <v>7548634</v>
      </c>
      <c r="AC521" s="3" t="s">
        <v>3504</v>
      </c>
      <c r="AD521" s="6">
        <v>40242</v>
      </c>
      <c r="AE521" s="3" t="s">
        <v>760</v>
      </c>
      <c r="AF521" s="3" t="s">
        <v>761</v>
      </c>
      <c r="AG521" s="3" t="s">
        <v>762</v>
      </c>
      <c r="AH521" s="3" t="s">
        <v>768</v>
      </c>
      <c r="AI521" s="3">
        <v>4.5</v>
      </c>
      <c r="AJ521" s="3">
        <v>0</v>
      </c>
      <c r="AK521" s="3">
        <v>0</v>
      </c>
      <c r="AL521" s="3">
        <v>0</v>
      </c>
      <c r="AM521" s="3">
        <v>54</v>
      </c>
      <c r="AN521" s="3">
        <v>0</v>
      </c>
      <c r="AO521" s="3" t="s">
        <v>762</v>
      </c>
      <c r="AP521" s="3" t="s">
        <v>778</v>
      </c>
      <c r="AQ521" s="3" t="s">
        <v>781</v>
      </c>
      <c r="AR521" s="3" t="s">
        <v>1105</v>
      </c>
      <c r="AS521" s="3">
        <v>6.2</v>
      </c>
      <c r="AT521" s="3">
        <v>709.8</v>
      </c>
      <c r="AU521" s="3">
        <v>716</v>
      </c>
      <c r="AV521" s="3" t="s">
        <v>765</v>
      </c>
      <c r="AW521" s="3" t="s">
        <v>3505</v>
      </c>
      <c r="AX521" s="3">
        <v>7.5</v>
      </c>
      <c r="AY521" s="3">
        <v>708.5</v>
      </c>
      <c r="AZ521" s="3">
        <v>716</v>
      </c>
      <c r="BA521" s="3" t="s">
        <v>765</v>
      </c>
      <c r="BB521" s="3">
        <v>2.486911E-2</v>
      </c>
      <c r="BC521" s="3">
        <v>1</v>
      </c>
      <c r="BD521" s="7">
        <v>37437</v>
      </c>
      <c r="BE521" s="18">
        <f t="shared" si="23"/>
        <v>17.450148300250962</v>
      </c>
      <c r="BF521" s="3" t="s">
        <v>767</v>
      </c>
      <c r="BG521" s="7">
        <v>43258</v>
      </c>
      <c r="BH521" s="3">
        <v>52.27367947712434</v>
      </c>
      <c r="BI521" t="str">
        <f>VLOOKUP($A521,'[1]SW_Pipes 1222_soil.shp'!$AE$2:$AR$1223,10,FALSE)</f>
        <v>113660</v>
      </c>
      <c r="BJ521" t="str">
        <f>VLOOKUP($A521,'[1]SW_Pipes 1222_soil.shp'!$AE$2:$AR$1223,11,FALSE)</f>
        <v>CuB</v>
      </c>
      <c r="BK521" t="str">
        <f>VLOOKUP($A521,'[1]SW_Pipes 1222_soil.shp'!$AE$2:$AR$1223,12,FALSE)</f>
        <v>Cecil-Urban land complex, 2 to 8 percent slopes</v>
      </c>
      <c r="BL521" t="str">
        <f>VLOOKUP($A521,'[1]SW_Pipes 1222_soil.shp'!$AE$2:$AR$1223,13,FALSE)</f>
        <v>B</v>
      </c>
      <c r="BM521">
        <f>VLOOKUP($A521,'[1]SW_Pipes 1222_soil.shp'!$AE$2:$AR$1223,14,FALSE)</f>
        <v>1</v>
      </c>
      <c r="BN521">
        <f>VLOOKUP(A521,[2]SW_Pipes1222_prec!$AE$2:$AO$1223, 11, FALSE)</f>
        <v>3.8029999999999999</v>
      </c>
    </row>
    <row r="522" spans="1:66" x14ac:dyDescent="0.25">
      <c r="A522" s="2">
        <v>106190</v>
      </c>
      <c r="B522" s="2">
        <v>11106</v>
      </c>
      <c r="C522" s="2" t="s">
        <v>153</v>
      </c>
      <c r="D522" s="2" t="s">
        <v>21</v>
      </c>
      <c r="E522" s="2" t="s">
        <v>29</v>
      </c>
      <c r="F522" s="6">
        <f>VLOOKUP(A522&amp;B522,'input_raw cmsws'!$C$2:$D$1602,2,FALSE)</f>
        <v>43810.666666666664</v>
      </c>
      <c r="G522" s="2">
        <v>6.05</v>
      </c>
      <c r="H522" s="2" t="s">
        <v>23</v>
      </c>
      <c r="I522" s="2">
        <f>VLOOKUP(H522,'scoring schema'!$D$4:$E$9,2,FALSE)</f>
        <v>0</v>
      </c>
      <c r="J522" s="2" t="s">
        <v>22</v>
      </c>
      <c r="K522" s="2" t="s">
        <v>22</v>
      </c>
      <c r="L522" s="2" t="s">
        <v>30</v>
      </c>
      <c r="M522" s="2">
        <f>VLOOKUP(L522,'scoring schema 2'!$E$18:$F$29,2,FALSE)</f>
        <v>6</v>
      </c>
      <c r="N522" s="2" t="s">
        <v>33</v>
      </c>
      <c r="O522" s="2">
        <f>VLOOKUP(N522,'scoring schema 2'!$E$8:$F$13,2, FALSE)</f>
        <v>0</v>
      </c>
      <c r="P522" s="2">
        <v>10</v>
      </c>
      <c r="Q522" s="2">
        <v>0</v>
      </c>
      <c r="R522" s="2">
        <v>6.2</v>
      </c>
      <c r="S522" s="2">
        <v>0</v>
      </c>
      <c r="T522" s="2">
        <v>1</v>
      </c>
      <c r="U522" s="2">
        <v>0</v>
      </c>
      <c r="V522" s="2">
        <v>1.4000000000000001</v>
      </c>
      <c r="W522" s="2">
        <v>2</v>
      </c>
      <c r="X522" s="2">
        <v>2.8000000000000003</v>
      </c>
      <c r="Y522" s="2">
        <v>0.84000000000000008</v>
      </c>
      <c r="Z522" s="2">
        <v>3.6800000000000006</v>
      </c>
      <c r="AA522" s="2">
        <v>3.0912000000000006</v>
      </c>
      <c r="AB522" s="2">
        <v>7622146</v>
      </c>
      <c r="AC522" s="2" t="s">
        <v>1103</v>
      </c>
      <c r="AD522" s="6">
        <v>40243</v>
      </c>
      <c r="AE522" s="2" t="s">
        <v>760</v>
      </c>
      <c r="AF522" s="2" t="s">
        <v>761</v>
      </c>
      <c r="AG522" s="2" t="s">
        <v>762</v>
      </c>
      <c r="AH522" s="2" t="s">
        <v>768</v>
      </c>
      <c r="AI522" s="2">
        <v>4.5</v>
      </c>
      <c r="AJ522" s="2">
        <v>0</v>
      </c>
      <c r="AK522" s="2">
        <v>0</v>
      </c>
      <c r="AL522" s="2">
        <v>0</v>
      </c>
      <c r="AM522" s="2">
        <v>54</v>
      </c>
      <c r="AN522" s="2">
        <v>0</v>
      </c>
      <c r="AO522" s="2" t="s">
        <v>762</v>
      </c>
      <c r="AP522" s="2" t="s">
        <v>763</v>
      </c>
      <c r="AQ522" s="2" t="s">
        <v>769</v>
      </c>
      <c r="AR522" s="2" t="s">
        <v>1104</v>
      </c>
      <c r="AS522" s="2">
        <v>5.9</v>
      </c>
      <c r="AT522" s="2">
        <v>710.1</v>
      </c>
      <c r="AU522" s="2">
        <v>716</v>
      </c>
      <c r="AV522" s="2" t="s">
        <v>765</v>
      </c>
      <c r="AW522" s="2" t="s">
        <v>1105</v>
      </c>
      <c r="AX522" s="2">
        <v>6</v>
      </c>
      <c r="AY522" s="2">
        <v>710</v>
      </c>
      <c r="AZ522" s="2">
        <v>716</v>
      </c>
      <c r="BA522" s="2" t="s">
        <v>765</v>
      </c>
      <c r="BB522" s="2">
        <v>3.4764700000000002E-3</v>
      </c>
      <c r="BC522" s="2">
        <v>1</v>
      </c>
      <c r="BD522" s="6">
        <v>37437</v>
      </c>
      <c r="BE522" s="18">
        <f t="shared" si="23"/>
        <v>17.450148300250962</v>
      </c>
      <c r="BF522" s="2" t="s">
        <v>767</v>
      </c>
      <c r="BG522" s="6">
        <v>43258</v>
      </c>
      <c r="BH522" s="2">
        <v>28.764807704002241</v>
      </c>
      <c r="BI522" t="str">
        <f>VLOOKUP($A522,'[1]SW_Pipes 1222_soil.shp'!$AE$2:$AR$1223,10,FALSE)</f>
        <v>113660</v>
      </c>
      <c r="BJ522" t="str">
        <f>VLOOKUP($A522,'[1]SW_Pipes 1222_soil.shp'!$AE$2:$AR$1223,11,FALSE)</f>
        <v>CuB</v>
      </c>
      <c r="BK522" t="str">
        <f>VLOOKUP($A522,'[1]SW_Pipes 1222_soil.shp'!$AE$2:$AR$1223,12,FALSE)</f>
        <v>Cecil-Urban land complex, 2 to 8 percent slopes</v>
      </c>
      <c r="BL522" t="str">
        <f>VLOOKUP($A522,'[1]SW_Pipes 1222_soil.shp'!$AE$2:$AR$1223,13,FALSE)</f>
        <v>B</v>
      </c>
      <c r="BM522">
        <f>VLOOKUP($A522,'[1]SW_Pipes 1222_soil.shp'!$AE$2:$AR$1223,14,FALSE)</f>
        <v>1</v>
      </c>
      <c r="BN522">
        <f>VLOOKUP(A522,[2]SW_Pipes1222_prec!$AE$2:$AO$1223, 11, FALSE)</f>
        <v>3.8029999999999999</v>
      </c>
    </row>
    <row r="523" spans="1:66" x14ac:dyDescent="0.25">
      <c r="A523" s="2">
        <v>106192</v>
      </c>
      <c r="B523" s="2">
        <v>11106</v>
      </c>
      <c r="C523" s="2" t="s">
        <v>153</v>
      </c>
      <c r="D523" s="2" t="s">
        <v>21</v>
      </c>
      <c r="E523" s="2" t="s">
        <v>29</v>
      </c>
      <c r="F523" s="6">
        <f>VLOOKUP(A523&amp;B523,'input_raw cmsws'!$C$2:$D$1602,2,FALSE)</f>
        <v>43810.666666666664</v>
      </c>
      <c r="G523" s="2">
        <v>7</v>
      </c>
      <c r="H523" s="2" t="s">
        <v>23</v>
      </c>
      <c r="I523" s="2">
        <f>VLOOKUP(H523,'scoring schema'!$D$4:$E$9,2,FALSE)</f>
        <v>0</v>
      </c>
      <c r="J523" s="2" t="s">
        <v>22</v>
      </c>
      <c r="K523" s="2" t="s">
        <v>22</v>
      </c>
      <c r="L523" s="2" t="s">
        <v>37</v>
      </c>
      <c r="M523" s="2">
        <f>VLOOKUP(L523,'scoring schema 2'!$E$18:$F$29,2,FALSE)</f>
        <v>8</v>
      </c>
      <c r="N523" s="2" t="s">
        <v>33</v>
      </c>
      <c r="O523" s="2">
        <f>VLOOKUP(N523,'scoring schema 2'!$E$8:$F$13,2, FALSE)</f>
        <v>0</v>
      </c>
      <c r="P523" s="2">
        <v>10</v>
      </c>
      <c r="Q523" s="2">
        <v>0</v>
      </c>
      <c r="R523" s="2">
        <v>7.1</v>
      </c>
      <c r="S523" s="2">
        <v>0</v>
      </c>
      <c r="T523" s="2">
        <v>1</v>
      </c>
      <c r="U523" s="2">
        <v>10</v>
      </c>
      <c r="V523" s="2">
        <v>6.8000000000000007</v>
      </c>
      <c r="W523" s="2">
        <v>6.2</v>
      </c>
      <c r="X523" s="2">
        <v>42.160000000000004</v>
      </c>
      <c r="Y523" s="2">
        <v>4.08</v>
      </c>
      <c r="Z523" s="2">
        <v>6.56</v>
      </c>
      <c r="AA523" s="2">
        <v>26.764799999999997</v>
      </c>
      <c r="AB523" s="2">
        <v>7640771</v>
      </c>
      <c r="AC523" s="2" t="s">
        <v>3697</v>
      </c>
      <c r="AD523" s="6">
        <v>40244</v>
      </c>
      <c r="AE523" s="2" t="s">
        <v>760</v>
      </c>
      <c r="AF523" s="2" t="s">
        <v>761</v>
      </c>
      <c r="AG523" s="2" t="s">
        <v>762</v>
      </c>
      <c r="AH523" s="2" t="s">
        <v>768</v>
      </c>
      <c r="AI523" s="2">
        <v>4.5</v>
      </c>
      <c r="AJ523" s="2">
        <v>0</v>
      </c>
      <c r="AK523" s="2">
        <v>0</v>
      </c>
      <c r="AL523" s="2">
        <v>0</v>
      </c>
      <c r="AM523" s="2">
        <v>54</v>
      </c>
      <c r="AN523" s="2">
        <v>0</v>
      </c>
      <c r="AO523" s="2" t="s">
        <v>762</v>
      </c>
      <c r="AP523" s="2" t="s">
        <v>778</v>
      </c>
      <c r="AQ523" s="2" t="s">
        <v>781</v>
      </c>
      <c r="AR523" s="2" t="s">
        <v>3394</v>
      </c>
      <c r="AS523" s="2">
        <v>8.1</v>
      </c>
      <c r="AT523" s="2">
        <v>710.9</v>
      </c>
      <c r="AU523" s="2">
        <v>719</v>
      </c>
      <c r="AV523" s="2" t="s">
        <v>765</v>
      </c>
      <c r="AW523" s="2" t="s">
        <v>1104</v>
      </c>
      <c r="AX523" s="2">
        <v>5.9</v>
      </c>
      <c r="AY523" s="2">
        <v>710.1</v>
      </c>
      <c r="AZ523" s="2">
        <v>716</v>
      </c>
      <c r="BA523" s="2" t="s">
        <v>765</v>
      </c>
      <c r="BB523" s="2">
        <v>1.61397E-2</v>
      </c>
      <c r="BC523" s="2">
        <v>1</v>
      </c>
      <c r="BD523" s="6">
        <v>37437</v>
      </c>
      <c r="BE523" s="18">
        <f t="shared" si="23"/>
        <v>17.450148300250962</v>
      </c>
      <c r="BF523" s="2" t="s">
        <v>767</v>
      </c>
      <c r="BG523" s="6">
        <v>43258</v>
      </c>
      <c r="BH523" s="2">
        <v>49.567204733030167</v>
      </c>
      <c r="BI523" t="str">
        <f>VLOOKUP($A523,'[1]SW_Pipes 1222_soil.shp'!$AE$2:$AR$1223,10,FALSE)</f>
        <v>113660</v>
      </c>
      <c r="BJ523" t="str">
        <f>VLOOKUP($A523,'[1]SW_Pipes 1222_soil.shp'!$AE$2:$AR$1223,11,FALSE)</f>
        <v>CuB</v>
      </c>
      <c r="BK523" t="str">
        <f>VLOOKUP($A523,'[1]SW_Pipes 1222_soil.shp'!$AE$2:$AR$1223,12,FALSE)</f>
        <v>Cecil-Urban land complex, 2 to 8 percent slopes</v>
      </c>
      <c r="BL523" t="str">
        <f>VLOOKUP($A523,'[1]SW_Pipes 1222_soil.shp'!$AE$2:$AR$1223,13,FALSE)</f>
        <v>B</v>
      </c>
      <c r="BM523">
        <f>VLOOKUP($A523,'[1]SW_Pipes 1222_soil.shp'!$AE$2:$AR$1223,14,FALSE)</f>
        <v>1</v>
      </c>
      <c r="BN523">
        <f>VLOOKUP(A523,[2]SW_Pipes1222_prec!$AE$2:$AO$1223, 11, FALSE)</f>
        <v>3.8029999999999999</v>
      </c>
    </row>
    <row r="524" spans="1:66" x14ac:dyDescent="0.25">
      <c r="A524" s="2">
        <v>106193</v>
      </c>
      <c r="B524" s="2">
        <v>11106</v>
      </c>
      <c r="C524" s="2" t="s">
        <v>153</v>
      </c>
      <c r="D524" s="2" t="s">
        <v>21</v>
      </c>
      <c r="E524" s="2" t="s">
        <v>29</v>
      </c>
      <c r="F524" s="6">
        <f>VLOOKUP(A524&amp;B524,'input_raw cmsws'!$C$2:$D$1602,2,FALSE)</f>
        <v>43810.666666666664</v>
      </c>
      <c r="G524" s="2">
        <v>8.1</v>
      </c>
      <c r="H524" s="2" t="s">
        <v>23</v>
      </c>
      <c r="I524" s="2">
        <f>VLOOKUP(H524,'scoring schema'!$D$4:$E$9,2,FALSE)</f>
        <v>0</v>
      </c>
      <c r="J524" s="2" t="s">
        <v>22</v>
      </c>
      <c r="K524" s="2" t="s">
        <v>22</v>
      </c>
      <c r="L524" s="2" t="s">
        <v>24</v>
      </c>
      <c r="M524" s="2">
        <f>VLOOKUP(L524,'scoring schema 2'!$E$18:$F$29,2,FALSE)</f>
        <v>0</v>
      </c>
      <c r="N524" s="2"/>
      <c r="O524" s="2">
        <f>VLOOKUP(N524,'scoring schema 2'!$E$8:$F$13,2, FALSE)</f>
        <v>2</v>
      </c>
      <c r="P524" s="2">
        <v>10</v>
      </c>
      <c r="Q524" s="2">
        <v>1.3</v>
      </c>
      <c r="R524" s="2">
        <v>3.9000000000000004</v>
      </c>
      <c r="S524" s="2">
        <v>5.07</v>
      </c>
      <c r="T524" s="2">
        <v>1</v>
      </c>
      <c r="U524" s="2">
        <v>10</v>
      </c>
      <c r="V524" s="2">
        <v>6.8000000000000007</v>
      </c>
      <c r="W524" s="2">
        <v>4.8000000000000007</v>
      </c>
      <c r="X524" s="2">
        <v>32.640000000000008</v>
      </c>
      <c r="Y524" s="2">
        <v>4.5999999999999996</v>
      </c>
      <c r="Z524" s="2">
        <v>4.4400000000000004</v>
      </c>
      <c r="AA524" s="2">
        <v>20.423999999999999</v>
      </c>
      <c r="AB524" s="2">
        <v>7609276</v>
      </c>
      <c r="AC524" s="2" t="s">
        <v>3393</v>
      </c>
      <c r="AD524" s="6">
        <v>40245</v>
      </c>
      <c r="AE524" s="2" t="s">
        <v>760</v>
      </c>
      <c r="AF524" s="2" t="s">
        <v>761</v>
      </c>
      <c r="AG524" s="2" t="s">
        <v>762</v>
      </c>
      <c r="AH524" s="2" t="s">
        <v>768</v>
      </c>
      <c r="AI524" s="2">
        <v>4.5</v>
      </c>
      <c r="AJ524" s="2">
        <v>0</v>
      </c>
      <c r="AK524" s="2">
        <v>0</v>
      </c>
      <c r="AL524" s="2">
        <v>0</v>
      </c>
      <c r="AM524" s="2">
        <v>54</v>
      </c>
      <c r="AN524" s="2">
        <v>0</v>
      </c>
      <c r="AO524" s="2" t="s">
        <v>762</v>
      </c>
      <c r="AP524" s="2" t="s">
        <v>778</v>
      </c>
      <c r="AQ524" s="2" t="s">
        <v>781</v>
      </c>
      <c r="AR524" s="2" t="s">
        <v>3392</v>
      </c>
      <c r="AS524" s="2">
        <v>8.1</v>
      </c>
      <c r="AT524" s="2">
        <v>711.9</v>
      </c>
      <c r="AU524" s="2">
        <v>720</v>
      </c>
      <c r="AV524" s="2" t="s">
        <v>765</v>
      </c>
      <c r="AW524" s="2" t="s">
        <v>3394</v>
      </c>
      <c r="AX524" s="2">
        <v>8</v>
      </c>
      <c r="AY524" s="2">
        <v>711</v>
      </c>
      <c r="AZ524" s="2">
        <v>719</v>
      </c>
      <c r="BA524" s="2" t="s">
        <v>765</v>
      </c>
      <c r="BB524" s="2">
        <v>1.188144E-2</v>
      </c>
      <c r="BC524" s="2">
        <v>1</v>
      </c>
      <c r="BD524" s="6">
        <v>37437</v>
      </c>
      <c r="BE524" s="18">
        <f t="shared" si="23"/>
        <v>17.450148300250962</v>
      </c>
      <c r="BF524" s="2" t="s">
        <v>767</v>
      </c>
      <c r="BG524" s="6">
        <v>43258</v>
      </c>
      <c r="BH524" s="2">
        <v>75.748408479047129</v>
      </c>
      <c r="BI524" t="str">
        <f>VLOOKUP($A524,'[1]SW_Pipes 1222_soil.shp'!$AE$2:$AR$1223,10,FALSE)</f>
        <v>113660</v>
      </c>
      <c r="BJ524" t="str">
        <f>VLOOKUP($A524,'[1]SW_Pipes 1222_soil.shp'!$AE$2:$AR$1223,11,FALSE)</f>
        <v>CuB</v>
      </c>
      <c r="BK524" t="str">
        <f>VLOOKUP($A524,'[1]SW_Pipes 1222_soil.shp'!$AE$2:$AR$1223,12,FALSE)</f>
        <v>Cecil-Urban land complex, 2 to 8 percent slopes</v>
      </c>
      <c r="BL524" t="str">
        <f>VLOOKUP($A524,'[1]SW_Pipes 1222_soil.shp'!$AE$2:$AR$1223,13,FALSE)</f>
        <v>B</v>
      </c>
      <c r="BM524">
        <f>VLOOKUP($A524,'[1]SW_Pipes 1222_soil.shp'!$AE$2:$AR$1223,14,FALSE)</f>
        <v>1</v>
      </c>
      <c r="BN524">
        <f>VLOOKUP(A524,[2]SW_Pipes1222_prec!$AE$2:$AO$1223, 11, FALSE)</f>
        <v>3.8029999999999999</v>
      </c>
    </row>
    <row r="525" spans="1:66" x14ac:dyDescent="0.25">
      <c r="A525" s="2">
        <v>106215</v>
      </c>
      <c r="B525" s="2">
        <v>11740</v>
      </c>
      <c r="C525" s="2" t="s">
        <v>593</v>
      </c>
      <c r="D525" s="2" t="s">
        <v>21</v>
      </c>
      <c r="E525" s="2" t="s">
        <v>29</v>
      </c>
      <c r="F525" s="6">
        <f>VLOOKUP(A525&amp;B525,'input_raw cmsws'!$C$2:$D$1602,2,FALSE)</f>
        <v>43753.666666666664</v>
      </c>
      <c r="G525" s="2">
        <v>5</v>
      </c>
      <c r="H525" s="2" t="s">
        <v>23</v>
      </c>
      <c r="I525" s="2">
        <f>VLOOKUP(H525,'scoring schema'!$D$4:$E$9,2,FALSE)</f>
        <v>0</v>
      </c>
      <c r="J525" s="2" t="s">
        <v>22</v>
      </c>
      <c r="K525" s="2" t="s">
        <v>22</v>
      </c>
      <c r="L525" s="2" t="s">
        <v>24</v>
      </c>
      <c r="M525" s="2">
        <f>VLOOKUP(L525,'scoring schema 2'!$E$18:$F$29,2,FALSE)</f>
        <v>0</v>
      </c>
      <c r="N525" s="2" t="s">
        <v>33</v>
      </c>
      <c r="O525" s="2">
        <f>VLOOKUP(N525,'scoring schema 2'!$E$8:$F$13,2, FALSE)</f>
        <v>0</v>
      </c>
      <c r="P525" s="2">
        <v>10</v>
      </c>
      <c r="Q525" s="2">
        <v>0</v>
      </c>
      <c r="R525" s="2">
        <v>2.2999999999999998</v>
      </c>
      <c r="S525" s="2">
        <v>0</v>
      </c>
      <c r="T525" s="2">
        <v>1</v>
      </c>
      <c r="U525" s="2">
        <v>10</v>
      </c>
      <c r="V525" s="2">
        <v>7.8000000000000007</v>
      </c>
      <c r="W525" s="2">
        <v>4.0999999999999996</v>
      </c>
      <c r="X525" s="2">
        <v>31.98</v>
      </c>
      <c r="Y525" s="2">
        <v>4.6800000000000006</v>
      </c>
      <c r="Z525" s="2">
        <v>3.3799999999999994</v>
      </c>
      <c r="AA525" s="2">
        <v>15.818399999999999</v>
      </c>
      <c r="AB525" s="2">
        <v>7702330</v>
      </c>
      <c r="AC525" s="2" t="s">
        <v>2989</v>
      </c>
      <c r="AD525" s="6">
        <v>40246</v>
      </c>
      <c r="AE525" s="2" t="s">
        <v>760</v>
      </c>
      <c r="AF525" s="2" t="s">
        <v>761</v>
      </c>
      <c r="AG525" s="2" t="s">
        <v>762</v>
      </c>
      <c r="AH525" s="2" t="s">
        <v>768</v>
      </c>
      <c r="AI525" s="2">
        <v>2</v>
      </c>
      <c r="AJ525" s="2">
        <v>0</v>
      </c>
      <c r="AK525" s="2">
        <v>0</v>
      </c>
      <c r="AL525" s="2">
        <v>0</v>
      </c>
      <c r="AM525" s="2">
        <v>24</v>
      </c>
      <c r="AN525" s="2">
        <v>0</v>
      </c>
      <c r="AO525" s="2" t="s">
        <v>762</v>
      </c>
      <c r="AP525" s="2" t="s">
        <v>763</v>
      </c>
      <c r="AQ525" s="2" t="s">
        <v>769</v>
      </c>
      <c r="AR525" s="2" t="s">
        <v>2990</v>
      </c>
      <c r="AS525" s="2">
        <v>5.4</v>
      </c>
      <c r="AT525" s="2">
        <v>706.6</v>
      </c>
      <c r="AU525" s="2">
        <v>712</v>
      </c>
      <c r="AV525" s="2" t="s">
        <v>765</v>
      </c>
      <c r="AW525" s="2" t="s">
        <v>2991</v>
      </c>
      <c r="AX525" s="2">
        <v>5</v>
      </c>
      <c r="AY525" s="2">
        <v>705</v>
      </c>
      <c r="AZ525" s="2">
        <v>710</v>
      </c>
      <c r="BA525" s="2" t="s">
        <v>765</v>
      </c>
      <c r="BB525" s="2">
        <v>2.2272589999999998E-2</v>
      </c>
      <c r="BC525" s="2">
        <v>1</v>
      </c>
      <c r="BD525" s="6">
        <v>37437</v>
      </c>
      <c r="BE525" s="18">
        <f t="shared" si="23"/>
        <v>17.294090805384432</v>
      </c>
      <c r="BF525" s="2" t="s">
        <v>767</v>
      </c>
      <c r="BG525" s="6">
        <v>43258</v>
      </c>
      <c r="BH525" s="2">
        <v>71.837168214986519</v>
      </c>
      <c r="BI525" t="str">
        <f>VLOOKUP($A525,'[1]SW_Pipes 1222_soil.shp'!$AE$2:$AR$1223,10,FALSE)</f>
        <v>113660</v>
      </c>
      <c r="BJ525" t="str">
        <f>VLOOKUP($A525,'[1]SW_Pipes 1222_soil.shp'!$AE$2:$AR$1223,11,FALSE)</f>
        <v>CuB</v>
      </c>
      <c r="BK525" t="str">
        <f>VLOOKUP($A525,'[1]SW_Pipes 1222_soil.shp'!$AE$2:$AR$1223,12,FALSE)</f>
        <v>Cecil-Urban land complex, 2 to 8 percent slopes</v>
      </c>
      <c r="BL525" t="str">
        <f>VLOOKUP($A525,'[1]SW_Pipes 1222_soil.shp'!$AE$2:$AR$1223,13,FALSE)</f>
        <v>B</v>
      </c>
      <c r="BM525">
        <f>VLOOKUP($A525,'[1]SW_Pipes 1222_soil.shp'!$AE$2:$AR$1223,14,FALSE)</f>
        <v>1</v>
      </c>
      <c r="BN525">
        <f>VLOOKUP(A525,[2]SW_Pipes1222_prec!$AE$2:$AO$1223, 11, FALSE)</f>
        <v>3.8029999999999999</v>
      </c>
    </row>
    <row r="526" spans="1:66" x14ac:dyDescent="0.25">
      <c r="A526" s="2">
        <v>106318</v>
      </c>
      <c r="B526" s="2">
        <v>13178</v>
      </c>
      <c r="C526" s="2" t="s">
        <v>506</v>
      </c>
      <c r="D526" s="2" t="s">
        <v>21</v>
      </c>
      <c r="E526" s="2" t="s">
        <v>29</v>
      </c>
      <c r="F526" s="6">
        <f>VLOOKUP(A526&amp;B526,'input_raw cmsws'!$C$2:$D$1602,2,FALSE)</f>
        <v>43895.666666666664</v>
      </c>
      <c r="G526" s="2">
        <v>6</v>
      </c>
      <c r="H526" s="2"/>
      <c r="I526" s="2">
        <v>0</v>
      </c>
      <c r="J526" s="2" t="s">
        <v>22</v>
      </c>
      <c r="K526" s="2" t="s">
        <v>22</v>
      </c>
      <c r="L526" s="2"/>
      <c r="M526" s="2">
        <f>VLOOKUP(L526,'scoring schema 2'!$E$18:$F$29,2,FALSE)</f>
        <v>0</v>
      </c>
      <c r="N526" s="2"/>
      <c r="O526" s="2">
        <f>VLOOKUP(N526,'scoring schema 2'!$E$8:$F$13,2, FALSE)</f>
        <v>2</v>
      </c>
      <c r="P526" s="2">
        <v>0</v>
      </c>
      <c r="Q526" s="2">
        <v>1.3</v>
      </c>
      <c r="R526" s="2">
        <v>2</v>
      </c>
      <c r="S526" s="2">
        <v>2.6</v>
      </c>
      <c r="T526" s="2">
        <v>1</v>
      </c>
      <c r="U526" s="2">
        <v>0</v>
      </c>
      <c r="V526" s="2">
        <v>9.1999999999999993</v>
      </c>
      <c r="W526" s="2">
        <v>2</v>
      </c>
      <c r="X526" s="2">
        <v>18.399999999999999</v>
      </c>
      <c r="Y526" s="2">
        <v>6.0399999999999991</v>
      </c>
      <c r="Z526" s="2">
        <v>2</v>
      </c>
      <c r="AA526" s="2">
        <v>12.079999999999998</v>
      </c>
      <c r="AB526" s="2">
        <v>7666337</v>
      </c>
      <c r="AC526" s="2" t="s">
        <v>2554</v>
      </c>
      <c r="AD526" s="6">
        <v>40247</v>
      </c>
      <c r="AE526" s="2" t="s">
        <v>760</v>
      </c>
      <c r="AF526" s="2" t="s">
        <v>761</v>
      </c>
      <c r="AG526" s="2" t="s">
        <v>762</v>
      </c>
      <c r="AH526" s="2" t="s">
        <v>768</v>
      </c>
      <c r="AI526" s="2">
        <v>4.5</v>
      </c>
      <c r="AJ526" s="2">
        <v>0</v>
      </c>
      <c r="AK526" s="2">
        <v>0</v>
      </c>
      <c r="AL526" s="2">
        <v>0</v>
      </c>
      <c r="AM526" s="2">
        <v>54</v>
      </c>
      <c r="AN526" s="2">
        <v>0</v>
      </c>
      <c r="AO526" s="2" t="s">
        <v>762</v>
      </c>
      <c r="AP526" s="2" t="s">
        <v>778</v>
      </c>
      <c r="AQ526" s="2" t="s">
        <v>781</v>
      </c>
      <c r="AR526" s="2" t="s">
        <v>2555</v>
      </c>
      <c r="AS526" s="2">
        <v>6.2</v>
      </c>
      <c r="AT526" s="2">
        <v>669.8</v>
      </c>
      <c r="AU526" s="2">
        <v>676</v>
      </c>
      <c r="AV526" s="2" t="s">
        <v>765</v>
      </c>
      <c r="AW526" s="2" t="s">
        <v>2556</v>
      </c>
      <c r="AX526" s="2">
        <v>4.5</v>
      </c>
      <c r="AY526" s="2">
        <v>668.5</v>
      </c>
      <c r="AZ526" s="2">
        <v>673</v>
      </c>
      <c r="BA526" s="2" t="s">
        <v>765</v>
      </c>
      <c r="BB526" s="2">
        <v>4.8269300000000001E-3</v>
      </c>
      <c r="BC526" s="2">
        <v>1</v>
      </c>
      <c r="BD526" s="6">
        <v>23377</v>
      </c>
      <c r="BE526" s="18">
        <f t="shared" si="23"/>
        <v>56.177047684234537</v>
      </c>
      <c r="BF526" s="2" t="s">
        <v>767</v>
      </c>
      <c r="BG526" s="6">
        <v>43258</v>
      </c>
      <c r="BH526" s="2">
        <v>269.32214237455639</v>
      </c>
      <c r="BI526" t="str">
        <f>VLOOKUP($A526,'[1]SW_Pipes 1222_soil.shp'!$AE$2:$AR$1223,10,FALSE)</f>
        <v>113688</v>
      </c>
      <c r="BJ526" t="str">
        <f>VLOOKUP($A526,'[1]SW_Pipes 1222_soil.shp'!$AE$2:$AR$1223,11,FALSE)</f>
        <v>Ur</v>
      </c>
      <c r="BK526" t="str">
        <f>VLOOKUP($A526,'[1]SW_Pipes 1222_soil.shp'!$AE$2:$AR$1223,12,FALSE)</f>
        <v>Urban land</v>
      </c>
      <c r="BL526" t="str">
        <f>VLOOKUP($A526,'[1]SW_Pipes 1222_soil.shp'!$AE$2:$AR$1223,13,FALSE)</f>
        <v>N/A</v>
      </c>
      <c r="BM526">
        <f>VLOOKUP($A526,'[1]SW_Pipes 1222_soil.shp'!$AE$2:$AR$1223,14,FALSE)</f>
        <v>4</v>
      </c>
      <c r="BN526">
        <f>VLOOKUP(A526,[2]SW_Pipes1222_prec!$AE$2:$AO$1223, 11, FALSE)</f>
        <v>3.7959999999999998</v>
      </c>
    </row>
    <row r="527" spans="1:66" x14ac:dyDescent="0.25">
      <c r="A527" s="3">
        <v>106441</v>
      </c>
      <c r="B527" s="3">
        <v>82666</v>
      </c>
      <c r="C527" s="3" t="s">
        <v>644</v>
      </c>
      <c r="D527" s="3" t="s">
        <v>21</v>
      </c>
      <c r="E527" s="3" t="s">
        <v>29</v>
      </c>
      <c r="F527" s="6">
        <f>VLOOKUP(A527&amp;B527,'input_raw cmsws'!$C$2:$D$1602,2,FALSE)</f>
        <v>44270.666666666664</v>
      </c>
      <c r="G527" s="3">
        <v>3</v>
      </c>
      <c r="H527" s="3" t="s">
        <v>31</v>
      </c>
      <c r="I527" s="2">
        <f>VLOOKUP(H527,'scoring schema'!$D$4:$E$9,2,FALSE)</f>
        <v>7</v>
      </c>
      <c r="J527" s="3" t="s">
        <v>22</v>
      </c>
      <c r="K527" s="3" t="s">
        <v>22</v>
      </c>
      <c r="L527" s="3"/>
      <c r="M527" s="2">
        <f>VLOOKUP(L527,'scoring schema 2'!$E$18:$F$29,2,FALSE)</f>
        <v>0</v>
      </c>
      <c r="N527" s="3"/>
      <c r="O527" s="2">
        <f>VLOOKUP(N527,'scoring schema 2'!$E$8:$F$13,2, FALSE)</f>
        <v>2</v>
      </c>
      <c r="P527" s="3">
        <v>10</v>
      </c>
      <c r="Q527" s="3">
        <v>3.75</v>
      </c>
      <c r="R527" s="3">
        <v>2.2999999999999998</v>
      </c>
      <c r="S527" s="3">
        <v>8.625</v>
      </c>
      <c r="T527" s="3">
        <v>1</v>
      </c>
      <c r="U527" s="3">
        <v>10</v>
      </c>
      <c r="V527" s="3">
        <v>6.2000000000000011</v>
      </c>
      <c r="W527" s="3">
        <v>5</v>
      </c>
      <c r="X527" s="3">
        <v>31.000000000000007</v>
      </c>
      <c r="Y527" s="3">
        <v>5.2200000000000006</v>
      </c>
      <c r="Z527" s="3">
        <v>3.92</v>
      </c>
      <c r="AA527" s="3">
        <v>20.462400000000002</v>
      </c>
      <c r="AB527" s="3">
        <v>7589209</v>
      </c>
      <c r="AC527" s="3" t="s">
        <v>3400</v>
      </c>
      <c r="AD527" s="6">
        <v>40248</v>
      </c>
      <c r="AE527" s="3" t="s">
        <v>760</v>
      </c>
      <c r="AF527" s="3" t="s">
        <v>761</v>
      </c>
      <c r="AG527" s="3" t="s">
        <v>762</v>
      </c>
      <c r="AH527" s="3" t="s">
        <v>768</v>
      </c>
      <c r="AI527" s="3">
        <v>1.25</v>
      </c>
      <c r="AJ527" s="3">
        <v>0</v>
      </c>
      <c r="AK527" s="3">
        <v>0</v>
      </c>
      <c r="AL527" s="3">
        <v>0</v>
      </c>
      <c r="AM527" s="3">
        <v>15</v>
      </c>
      <c r="AN527" s="3">
        <v>0</v>
      </c>
      <c r="AO527" s="3" t="s">
        <v>762</v>
      </c>
      <c r="AP527" s="3" t="s">
        <v>763</v>
      </c>
      <c r="AQ527" s="3" t="s">
        <v>769</v>
      </c>
      <c r="AR527" s="3" t="s">
        <v>3401</v>
      </c>
      <c r="AS527" s="3">
        <v>2.4</v>
      </c>
      <c r="AT527" s="3">
        <v>707.6</v>
      </c>
      <c r="AU527" s="3">
        <v>710</v>
      </c>
      <c r="AV527" s="3" t="s">
        <v>765</v>
      </c>
      <c r="AW527" s="3" t="s">
        <v>3402</v>
      </c>
      <c r="AX527" s="3">
        <v>0</v>
      </c>
      <c r="AY527" s="3">
        <v>705</v>
      </c>
      <c r="AZ527" s="3">
        <v>705</v>
      </c>
      <c r="BA527" s="3" t="s">
        <v>772</v>
      </c>
      <c r="BB527" s="3">
        <v>0</v>
      </c>
      <c r="BC527" s="3">
        <v>0</v>
      </c>
      <c r="BD527" s="7">
        <v>21916</v>
      </c>
      <c r="BE527" s="18">
        <f t="shared" ref="BE527:BE558" si="24">(F527-BD527)/365.25</f>
        <v>61.203741729409074</v>
      </c>
      <c r="BF527" s="3" t="s">
        <v>767</v>
      </c>
      <c r="BG527" s="7">
        <v>43179</v>
      </c>
      <c r="BH527" s="3">
        <v>142.39840159167829</v>
      </c>
      <c r="BI527" t="str">
        <f>VLOOKUP($A527,'[1]SW_Pipes 1222_soil.shp'!$AE$2:$AR$1223,10,FALSE)</f>
        <v>113660</v>
      </c>
      <c r="BJ527" t="str">
        <f>VLOOKUP($A527,'[1]SW_Pipes 1222_soil.shp'!$AE$2:$AR$1223,11,FALSE)</f>
        <v>CuB</v>
      </c>
      <c r="BK527" t="str">
        <f>VLOOKUP($A527,'[1]SW_Pipes 1222_soil.shp'!$AE$2:$AR$1223,12,FALSE)</f>
        <v>Cecil-Urban land complex, 2 to 8 percent slopes</v>
      </c>
      <c r="BL527" t="str">
        <f>VLOOKUP($A527,'[1]SW_Pipes 1222_soil.shp'!$AE$2:$AR$1223,13,FALSE)</f>
        <v>B</v>
      </c>
      <c r="BM527">
        <f>VLOOKUP($A527,'[1]SW_Pipes 1222_soil.shp'!$AE$2:$AR$1223,14,FALSE)</f>
        <v>1</v>
      </c>
      <c r="BN527">
        <f>VLOOKUP(A527,[2]SW_Pipes1222_prec!$AE$2:$AO$1223, 11, FALSE)</f>
        <v>3.8660000000000001</v>
      </c>
    </row>
    <row r="528" spans="1:66" x14ac:dyDescent="0.25">
      <c r="A528" s="3">
        <v>106549</v>
      </c>
      <c r="B528" s="3">
        <v>12410</v>
      </c>
      <c r="C528" s="3" t="s">
        <v>158</v>
      </c>
      <c r="D528" s="3" t="s">
        <v>21</v>
      </c>
      <c r="E528" s="3" t="s">
        <v>29</v>
      </c>
      <c r="F528" s="6">
        <f>VLOOKUP(A528&amp;B528,'input_raw cmsws'!$C$2:$D$1602,2,FALSE)</f>
        <v>43847.708333333336</v>
      </c>
      <c r="G528" s="3">
        <v>5.45</v>
      </c>
      <c r="H528" s="3" t="s">
        <v>68</v>
      </c>
      <c r="I528" s="2">
        <f>VLOOKUP(H528,'scoring schema'!$D$4:$E$9,2,FALSE)</f>
        <v>0</v>
      </c>
      <c r="J528" s="3" t="s">
        <v>22</v>
      </c>
      <c r="K528" s="3" t="s">
        <v>22</v>
      </c>
      <c r="L528" s="3" t="s">
        <v>24</v>
      </c>
      <c r="M528" s="2">
        <f>VLOOKUP(L528,'scoring schema 2'!$E$18:$F$29,2,FALSE)</f>
        <v>0</v>
      </c>
      <c r="N528" s="3"/>
      <c r="O528" s="2">
        <f>VLOOKUP(N528,'scoring schema 2'!$E$8:$F$13,2, FALSE)</f>
        <v>2</v>
      </c>
      <c r="P528" s="3">
        <v>5</v>
      </c>
      <c r="Q528" s="3">
        <v>1.3</v>
      </c>
      <c r="R528" s="3">
        <v>2.15</v>
      </c>
      <c r="S528" s="3">
        <v>2.7949999999999999</v>
      </c>
      <c r="T528" s="3">
        <v>1</v>
      </c>
      <c r="U528" s="3">
        <v>5</v>
      </c>
      <c r="V528" s="3">
        <v>7.6000000000000005</v>
      </c>
      <c r="W528" s="3">
        <v>3.0500000000000003</v>
      </c>
      <c r="X528" s="3">
        <v>23.180000000000003</v>
      </c>
      <c r="Y528" s="3">
        <v>5.08</v>
      </c>
      <c r="Z528" s="3">
        <v>2.69</v>
      </c>
      <c r="AA528" s="3">
        <v>13.6652</v>
      </c>
      <c r="AB528" s="3">
        <v>7605947</v>
      </c>
      <c r="AC528" s="3" t="s">
        <v>2738</v>
      </c>
      <c r="AD528" s="6">
        <v>40249</v>
      </c>
      <c r="AE528" s="3" t="s">
        <v>760</v>
      </c>
      <c r="AF528" s="3" t="s">
        <v>761</v>
      </c>
      <c r="AG528" s="3" t="s">
        <v>762</v>
      </c>
      <c r="AH528" s="3" t="s">
        <v>768</v>
      </c>
      <c r="AI528" s="3">
        <v>3.5</v>
      </c>
      <c r="AJ528" s="3">
        <v>0</v>
      </c>
      <c r="AK528" s="3">
        <v>0</v>
      </c>
      <c r="AL528" s="3">
        <v>0</v>
      </c>
      <c r="AM528" s="3">
        <v>42</v>
      </c>
      <c r="AN528" s="3">
        <v>0</v>
      </c>
      <c r="AO528" s="3" t="s">
        <v>762</v>
      </c>
      <c r="AP528" s="3" t="s">
        <v>778</v>
      </c>
      <c r="AQ528" s="3" t="s">
        <v>781</v>
      </c>
      <c r="AR528" s="3" t="s">
        <v>2737</v>
      </c>
      <c r="AS528" s="3">
        <v>5.4</v>
      </c>
      <c r="AT528" s="3">
        <v>714.6</v>
      </c>
      <c r="AU528" s="3">
        <v>720</v>
      </c>
      <c r="AV528" s="3" t="s">
        <v>765</v>
      </c>
      <c r="AW528" s="3" t="s">
        <v>2739</v>
      </c>
      <c r="AX528" s="3">
        <v>5.5</v>
      </c>
      <c r="AY528" s="3">
        <v>714.5</v>
      </c>
      <c r="AZ528" s="3">
        <v>720</v>
      </c>
      <c r="BA528" s="3" t="s">
        <v>765</v>
      </c>
      <c r="BB528" s="3">
        <v>1.75588E-3</v>
      </c>
      <c r="BC528" s="3">
        <v>1</v>
      </c>
      <c r="BD528" s="7">
        <v>23396</v>
      </c>
      <c r="BE528" s="18">
        <f t="shared" si="24"/>
        <v>55.993725758612825</v>
      </c>
      <c r="BF528" s="3" t="s">
        <v>767</v>
      </c>
      <c r="BG528" s="7">
        <v>43179</v>
      </c>
      <c r="BH528" s="3">
        <v>56.95117816313541</v>
      </c>
      <c r="BI528" t="str">
        <f>VLOOKUP($A528,'[1]SW_Pipes 1222_soil.shp'!$AE$2:$AR$1223,10,FALSE)</f>
        <v>113660</v>
      </c>
      <c r="BJ528" t="str">
        <f>VLOOKUP($A528,'[1]SW_Pipes 1222_soil.shp'!$AE$2:$AR$1223,11,FALSE)</f>
        <v>CuB</v>
      </c>
      <c r="BK528" t="str">
        <f>VLOOKUP($A528,'[1]SW_Pipes 1222_soil.shp'!$AE$2:$AR$1223,12,FALSE)</f>
        <v>Cecil-Urban land complex, 2 to 8 percent slopes</v>
      </c>
      <c r="BL528" t="str">
        <f>VLOOKUP($A528,'[1]SW_Pipes 1222_soil.shp'!$AE$2:$AR$1223,13,FALSE)</f>
        <v>B</v>
      </c>
      <c r="BM528">
        <f>VLOOKUP($A528,'[1]SW_Pipes 1222_soil.shp'!$AE$2:$AR$1223,14,FALSE)</f>
        <v>1</v>
      </c>
      <c r="BN528">
        <f>VLOOKUP(A528,[2]SW_Pipes1222_prec!$AE$2:$AO$1223, 11, FALSE)</f>
        <v>3.8719999999999999</v>
      </c>
    </row>
    <row r="529" spans="1:66" x14ac:dyDescent="0.25">
      <c r="A529" s="2">
        <v>106550</v>
      </c>
      <c r="B529" s="2">
        <v>12410</v>
      </c>
      <c r="C529" s="2" t="s">
        <v>158</v>
      </c>
      <c r="D529" s="2" t="s">
        <v>21</v>
      </c>
      <c r="E529" s="2" t="s">
        <v>29</v>
      </c>
      <c r="F529" s="6">
        <f>VLOOKUP(A529&amp;B529,'input_raw cmsws'!$C$2:$D$1602,2,FALSE)</f>
        <v>43847.708333333336</v>
      </c>
      <c r="G529" s="2">
        <v>4.8499999999999996</v>
      </c>
      <c r="H529" s="2" t="s">
        <v>68</v>
      </c>
      <c r="I529" s="2">
        <f>VLOOKUP(H529,'scoring schema'!$D$4:$E$9,2,FALSE)</f>
        <v>0</v>
      </c>
      <c r="J529" s="2" t="s">
        <v>22</v>
      </c>
      <c r="K529" s="2" t="s">
        <v>22</v>
      </c>
      <c r="L529" s="2" t="s">
        <v>24</v>
      </c>
      <c r="M529" s="2">
        <f>VLOOKUP(L529,'scoring schema 2'!$E$18:$F$29,2,FALSE)</f>
        <v>0</v>
      </c>
      <c r="N529" s="2"/>
      <c r="O529" s="2">
        <f>VLOOKUP(N529,'scoring schema 2'!$E$8:$F$13,2, FALSE)</f>
        <v>2</v>
      </c>
      <c r="P529" s="2">
        <v>5</v>
      </c>
      <c r="Q529" s="2">
        <v>1.3</v>
      </c>
      <c r="R529" s="2">
        <v>2.15</v>
      </c>
      <c r="S529" s="2">
        <v>2.7949999999999999</v>
      </c>
      <c r="T529" s="2">
        <v>1</v>
      </c>
      <c r="U529" s="2">
        <v>5</v>
      </c>
      <c r="V529" s="2">
        <v>7.6000000000000005</v>
      </c>
      <c r="W529" s="2">
        <v>3.0500000000000003</v>
      </c>
      <c r="X529" s="2">
        <v>23.180000000000003</v>
      </c>
      <c r="Y529" s="2">
        <v>5.08</v>
      </c>
      <c r="Z529" s="2">
        <v>2.69</v>
      </c>
      <c r="AA529" s="2">
        <v>13.6652</v>
      </c>
      <c r="AB529" s="2">
        <v>7592990</v>
      </c>
      <c r="AC529" s="2" t="s">
        <v>2735</v>
      </c>
      <c r="AD529" s="6">
        <v>40250</v>
      </c>
      <c r="AE529" s="2" t="s">
        <v>760</v>
      </c>
      <c r="AF529" s="2" t="s">
        <v>761</v>
      </c>
      <c r="AG529" s="2" t="s">
        <v>762</v>
      </c>
      <c r="AH529" s="2" t="s">
        <v>768</v>
      </c>
      <c r="AI529" s="2">
        <v>3.5</v>
      </c>
      <c r="AJ529" s="2">
        <v>0</v>
      </c>
      <c r="AK529" s="2">
        <v>0</v>
      </c>
      <c r="AL529" s="2">
        <v>0</v>
      </c>
      <c r="AM529" s="2">
        <v>42</v>
      </c>
      <c r="AN529" s="2">
        <v>0</v>
      </c>
      <c r="AO529" s="2" t="s">
        <v>762</v>
      </c>
      <c r="AP529" s="2" t="s">
        <v>778</v>
      </c>
      <c r="AQ529" s="2" t="s">
        <v>781</v>
      </c>
      <c r="AR529" s="2" t="s">
        <v>2736</v>
      </c>
      <c r="AS529" s="2">
        <v>4.3</v>
      </c>
      <c r="AT529" s="2">
        <v>717.7</v>
      </c>
      <c r="AU529" s="2">
        <v>722</v>
      </c>
      <c r="AV529" s="2" t="s">
        <v>765</v>
      </c>
      <c r="AW529" s="2" t="s">
        <v>2737</v>
      </c>
      <c r="AX529" s="2">
        <v>5.4</v>
      </c>
      <c r="AY529" s="2">
        <v>714.6</v>
      </c>
      <c r="AZ529" s="2">
        <v>720</v>
      </c>
      <c r="BA529" s="2" t="s">
        <v>765</v>
      </c>
      <c r="BB529" s="2">
        <v>1.6294139999999999E-2</v>
      </c>
      <c r="BC529" s="2">
        <v>1</v>
      </c>
      <c r="BD529" s="6">
        <v>22647</v>
      </c>
      <c r="BE529" s="18">
        <f t="shared" si="24"/>
        <v>58.044375998174772</v>
      </c>
      <c r="BF529" s="2" t="s">
        <v>767</v>
      </c>
      <c r="BG529" s="6">
        <v>43179</v>
      </c>
      <c r="BH529" s="2">
        <v>190.2524826751627</v>
      </c>
      <c r="BI529" t="str">
        <f>VLOOKUP($A529,'[1]SW_Pipes 1222_soil.shp'!$AE$2:$AR$1223,10,FALSE)</f>
        <v>113660</v>
      </c>
      <c r="BJ529" t="str">
        <f>VLOOKUP($A529,'[1]SW_Pipes 1222_soil.shp'!$AE$2:$AR$1223,11,FALSE)</f>
        <v>CuB</v>
      </c>
      <c r="BK529" t="str">
        <f>VLOOKUP($A529,'[1]SW_Pipes 1222_soil.shp'!$AE$2:$AR$1223,12,FALSE)</f>
        <v>Cecil-Urban land complex, 2 to 8 percent slopes</v>
      </c>
      <c r="BL529" t="str">
        <f>VLOOKUP($A529,'[1]SW_Pipes 1222_soil.shp'!$AE$2:$AR$1223,13,FALSE)</f>
        <v>B</v>
      </c>
      <c r="BM529">
        <f>VLOOKUP($A529,'[1]SW_Pipes 1222_soil.shp'!$AE$2:$AR$1223,14,FALSE)</f>
        <v>1</v>
      </c>
      <c r="BN529">
        <f>VLOOKUP(A529,[2]SW_Pipes1222_prec!$AE$2:$AO$1223, 11, FALSE)</f>
        <v>3.87</v>
      </c>
    </row>
    <row r="530" spans="1:66" x14ac:dyDescent="0.25">
      <c r="A530" s="2">
        <v>106748</v>
      </c>
      <c r="B530" s="2">
        <v>1111111</v>
      </c>
      <c r="C530" s="2" t="s">
        <v>580</v>
      </c>
      <c r="D530" s="2" t="s">
        <v>21</v>
      </c>
      <c r="E530" s="2" t="s">
        <v>29</v>
      </c>
      <c r="F530" s="6">
        <f>VLOOKUP(A530&amp;B530,'input_raw cmsws'!$C$2:$D$1602,2,FALSE)</f>
        <v>44509.208333333336</v>
      </c>
      <c r="G530" s="2">
        <v>5.5</v>
      </c>
      <c r="H530" s="2" t="s">
        <v>23</v>
      </c>
      <c r="I530" s="2">
        <f>VLOOKUP(H530,'scoring schema'!$D$4:$E$9,2,FALSE)</f>
        <v>0</v>
      </c>
      <c r="J530" s="2" t="s">
        <v>22</v>
      </c>
      <c r="K530" s="2" t="s">
        <v>22</v>
      </c>
      <c r="L530" s="2" t="s">
        <v>24</v>
      </c>
      <c r="M530" s="2">
        <f>VLOOKUP(L530,'scoring schema 2'!$E$18:$F$29,2,FALSE)</f>
        <v>0</v>
      </c>
      <c r="N530" s="2" t="s">
        <v>40</v>
      </c>
      <c r="O530" s="2">
        <f>VLOOKUP(N530,'scoring schema 2'!$E$8:$F$13,2, FALSE)</f>
        <v>8</v>
      </c>
      <c r="P530" s="2">
        <v>5</v>
      </c>
      <c r="Q530" s="2">
        <v>5.2</v>
      </c>
      <c r="R530" s="2">
        <v>2.75</v>
      </c>
      <c r="S530" s="2">
        <v>14.3</v>
      </c>
      <c r="T530" s="2">
        <v>1</v>
      </c>
      <c r="U530" s="2">
        <v>0</v>
      </c>
      <c r="V530" s="2">
        <v>5.2</v>
      </c>
      <c r="W530" s="2">
        <v>2.9000000000000004</v>
      </c>
      <c r="X530" s="2">
        <v>15.080000000000002</v>
      </c>
      <c r="Y530" s="2">
        <v>5.2</v>
      </c>
      <c r="Z530" s="2">
        <v>2.8400000000000003</v>
      </c>
      <c r="AA530" s="2">
        <v>14.768000000000002</v>
      </c>
      <c r="AB530" s="2">
        <v>7695914</v>
      </c>
      <c r="AC530" s="2" t="s">
        <v>2904</v>
      </c>
      <c r="AD530" s="6">
        <v>40251</v>
      </c>
      <c r="AE530" s="2" t="s">
        <v>760</v>
      </c>
      <c r="AF530" s="2" t="s">
        <v>761</v>
      </c>
      <c r="AG530" s="2" t="s">
        <v>762</v>
      </c>
      <c r="AH530" s="2" t="s">
        <v>768</v>
      </c>
      <c r="AI530" s="2">
        <v>5</v>
      </c>
      <c r="AJ530" s="2">
        <v>0</v>
      </c>
      <c r="AK530" s="2">
        <v>0</v>
      </c>
      <c r="AL530" s="2">
        <v>0</v>
      </c>
      <c r="AM530" s="2">
        <v>60</v>
      </c>
      <c r="AN530" s="2">
        <v>0</v>
      </c>
      <c r="AO530" s="2" t="s">
        <v>762</v>
      </c>
      <c r="AP530" s="2" t="s">
        <v>778</v>
      </c>
      <c r="AQ530" s="2" t="s">
        <v>781</v>
      </c>
      <c r="AR530" s="2" t="s">
        <v>2905</v>
      </c>
      <c r="AS530" s="2">
        <v>5.2</v>
      </c>
      <c r="AT530" s="2">
        <v>710.8</v>
      </c>
      <c r="AU530" s="2">
        <v>716</v>
      </c>
      <c r="AV530" s="2" t="s">
        <v>765</v>
      </c>
      <c r="AW530" s="2" t="s">
        <v>2906</v>
      </c>
      <c r="AX530" s="2">
        <v>5.5</v>
      </c>
      <c r="AY530" s="2">
        <v>709.5</v>
      </c>
      <c r="AZ530" s="2">
        <v>715</v>
      </c>
      <c r="BA530" s="2" t="s">
        <v>765</v>
      </c>
      <c r="BB530" s="2">
        <v>2.1411449999999999E-2</v>
      </c>
      <c r="BC530" s="2">
        <v>0</v>
      </c>
      <c r="BD530" s="6">
        <v>28856</v>
      </c>
      <c r="BE530" s="18">
        <f t="shared" si="24"/>
        <v>42.856148756559442</v>
      </c>
      <c r="BF530" s="2" t="s">
        <v>767</v>
      </c>
      <c r="BG530" s="6">
        <v>43179</v>
      </c>
      <c r="BH530" s="2">
        <v>60.715414329845572</v>
      </c>
      <c r="BI530" t="str">
        <f>VLOOKUP($A530,'[1]SW_Pipes 1222_soil.shp'!$AE$2:$AR$1223,10,FALSE)</f>
        <v>113672</v>
      </c>
      <c r="BJ530" t="str">
        <f>VLOOKUP($A530,'[1]SW_Pipes 1222_soil.shp'!$AE$2:$AR$1223,11,FALSE)</f>
        <v>HuB</v>
      </c>
      <c r="BK530" t="str">
        <f>VLOOKUP($A530,'[1]SW_Pipes 1222_soil.shp'!$AE$2:$AR$1223,12,FALSE)</f>
        <v>Helena-Urban land complex, 2 to 8 percent slopes</v>
      </c>
      <c r="BL530" t="str">
        <f>VLOOKUP($A530,'[1]SW_Pipes 1222_soil.shp'!$AE$2:$AR$1223,13,FALSE)</f>
        <v>C</v>
      </c>
      <c r="BM530">
        <f>VLOOKUP($A530,'[1]SW_Pipes 1222_soil.shp'!$AE$2:$AR$1223,14,FALSE)</f>
        <v>2</v>
      </c>
      <c r="BN530">
        <f>VLOOKUP(A530,[2]SW_Pipes1222_prec!$AE$2:$AO$1223, 11, FALSE)</f>
        <v>3.88</v>
      </c>
    </row>
    <row r="531" spans="1:66" x14ac:dyDescent="0.25">
      <c r="A531" s="2">
        <v>106762</v>
      </c>
      <c r="B531" s="2">
        <v>24624</v>
      </c>
      <c r="C531" s="2" t="s">
        <v>248</v>
      </c>
      <c r="D531" s="2" t="s">
        <v>21</v>
      </c>
      <c r="E531" s="2" t="s">
        <v>29</v>
      </c>
      <c r="F531" s="6">
        <f>VLOOKUP(A531&amp;B531,'input_raw cmsws'!$C$2:$D$1602,2,FALSE)</f>
        <v>44497.708333333336</v>
      </c>
      <c r="G531" s="2">
        <v>7.5</v>
      </c>
      <c r="H531" s="2" t="s">
        <v>23</v>
      </c>
      <c r="I531" s="2">
        <f>VLOOKUP(H531,'scoring schema'!$D$4:$E$9,2,FALSE)</f>
        <v>0</v>
      </c>
      <c r="J531" s="2" t="s">
        <v>22</v>
      </c>
      <c r="K531" s="2" t="s">
        <v>22</v>
      </c>
      <c r="L531" s="2" t="s">
        <v>30</v>
      </c>
      <c r="M531" s="2">
        <f>VLOOKUP(L531,'scoring schema 2'!$E$18:$F$29,2,FALSE)</f>
        <v>6</v>
      </c>
      <c r="N531" s="2" t="s">
        <v>33</v>
      </c>
      <c r="O531" s="2">
        <f>VLOOKUP(N531,'scoring schema 2'!$E$8:$F$13,2, FALSE)</f>
        <v>0</v>
      </c>
      <c r="P531" s="2">
        <v>10</v>
      </c>
      <c r="Q531" s="2">
        <v>0</v>
      </c>
      <c r="R531" s="2">
        <v>6.2</v>
      </c>
      <c r="S531" s="2">
        <v>0</v>
      </c>
      <c r="T531" s="2">
        <v>1</v>
      </c>
      <c r="U531" s="2">
        <v>10</v>
      </c>
      <c r="V531" s="2">
        <v>1.4000000000000001</v>
      </c>
      <c r="W531" s="2">
        <v>6.2</v>
      </c>
      <c r="X531" s="2">
        <v>8.6800000000000015</v>
      </c>
      <c r="Y531" s="2">
        <v>0.84000000000000008</v>
      </c>
      <c r="Z531" s="2">
        <v>6.2</v>
      </c>
      <c r="AA531" s="2">
        <v>5.2080000000000011</v>
      </c>
      <c r="AB531" s="2">
        <v>7701054</v>
      </c>
      <c r="AC531" s="2" t="s">
        <v>1480</v>
      </c>
      <c r="AD531" s="6">
        <v>40252</v>
      </c>
      <c r="AE531" s="2" t="s">
        <v>760</v>
      </c>
      <c r="AF531" s="2" t="s">
        <v>761</v>
      </c>
      <c r="AG531" s="2" t="s">
        <v>762</v>
      </c>
      <c r="AH531" s="2" t="s">
        <v>768</v>
      </c>
      <c r="AI531" s="2">
        <v>4.5</v>
      </c>
      <c r="AJ531" s="2">
        <v>0</v>
      </c>
      <c r="AK531" s="2">
        <v>0</v>
      </c>
      <c r="AL531" s="2">
        <v>0</v>
      </c>
      <c r="AM531" s="2">
        <v>60</v>
      </c>
      <c r="AN531" s="2">
        <v>0</v>
      </c>
      <c r="AO531" s="2" t="s">
        <v>762</v>
      </c>
      <c r="AP531" s="2" t="s">
        <v>763</v>
      </c>
      <c r="AQ531" s="2" t="s">
        <v>769</v>
      </c>
      <c r="AR531" s="2" t="s">
        <v>1481</v>
      </c>
      <c r="AS531" s="2">
        <v>7</v>
      </c>
      <c r="AT531" s="2">
        <v>733</v>
      </c>
      <c r="AU531" s="2">
        <v>740</v>
      </c>
      <c r="AV531" s="2" t="s">
        <v>765</v>
      </c>
      <c r="AW531" s="2" t="s">
        <v>1482</v>
      </c>
      <c r="AX531" s="2">
        <v>7.9</v>
      </c>
      <c r="AY531" s="2">
        <v>732.1</v>
      </c>
      <c r="AZ531" s="2">
        <v>740</v>
      </c>
      <c r="BA531" s="2" t="s">
        <v>765</v>
      </c>
      <c r="BB531" s="2">
        <v>4.7654139999999998E-2</v>
      </c>
      <c r="BC531" s="2">
        <v>1</v>
      </c>
      <c r="BD531" s="6">
        <v>39083</v>
      </c>
      <c r="BE531" s="18">
        <f t="shared" si="24"/>
        <v>14.824663472507421</v>
      </c>
      <c r="BF531" s="2" t="s">
        <v>767</v>
      </c>
      <c r="BG531" s="6">
        <v>44504</v>
      </c>
      <c r="BH531" s="2">
        <v>18.886074794076681</v>
      </c>
      <c r="BI531" t="str">
        <f>VLOOKUP($A531,'[1]SW_Pipes 1222_soil.shp'!$AE$2:$AR$1223,10,FALSE)</f>
        <v>113671</v>
      </c>
      <c r="BJ531" t="str">
        <f>VLOOKUP($A531,'[1]SW_Pipes 1222_soil.shp'!$AE$2:$AR$1223,11,FALSE)</f>
        <v>HeB</v>
      </c>
      <c r="BK531" t="str">
        <f>VLOOKUP($A531,'[1]SW_Pipes 1222_soil.shp'!$AE$2:$AR$1223,12,FALSE)</f>
        <v>Helena sandy loam, 2 to 8 percent slopes</v>
      </c>
      <c r="BL531" t="str">
        <f>VLOOKUP($A531,'[1]SW_Pipes 1222_soil.shp'!$AE$2:$AR$1223,13,FALSE)</f>
        <v>C</v>
      </c>
      <c r="BM531">
        <f>VLOOKUP($A531,'[1]SW_Pipes 1222_soil.shp'!$AE$2:$AR$1223,14,FALSE)</f>
        <v>2</v>
      </c>
      <c r="BN531">
        <f>VLOOKUP(A531,[2]SW_Pipes1222_prec!$AE$2:$AO$1223, 11, FALSE)</f>
        <v>3.8919999999999999</v>
      </c>
    </row>
    <row r="532" spans="1:66" x14ac:dyDescent="0.25">
      <c r="A532" s="2">
        <v>106765</v>
      </c>
      <c r="B532" s="2">
        <v>24624</v>
      </c>
      <c r="C532" s="2" t="s">
        <v>248</v>
      </c>
      <c r="D532" s="2" t="s">
        <v>21</v>
      </c>
      <c r="E532" s="2" t="s">
        <v>29</v>
      </c>
      <c r="F532" s="6">
        <f>VLOOKUP(A532&amp;B532,'input_raw cmsws'!$C$2:$D$1602,2,FALSE)</f>
        <v>44497.708333333336</v>
      </c>
      <c r="G532" s="2">
        <v>8.5</v>
      </c>
      <c r="H532" s="2" t="s">
        <v>23</v>
      </c>
      <c r="I532" s="2">
        <f>VLOOKUP(H532,'scoring schema'!$D$4:$E$9,2,FALSE)</f>
        <v>0</v>
      </c>
      <c r="J532" s="2" t="s">
        <v>22</v>
      </c>
      <c r="K532" s="2" t="s">
        <v>22</v>
      </c>
      <c r="L532" s="2" t="s">
        <v>30</v>
      </c>
      <c r="M532" s="2">
        <f>VLOOKUP(L532,'scoring schema 2'!$E$18:$F$29,2,FALSE)</f>
        <v>6</v>
      </c>
      <c r="N532" s="2" t="s">
        <v>33</v>
      </c>
      <c r="O532" s="2">
        <f>VLOOKUP(N532,'scoring schema 2'!$E$8:$F$13,2, FALSE)</f>
        <v>0</v>
      </c>
      <c r="P532" s="2">
        <v>10</v>
      </c>
      <c r="Q532" s="2">
        <v>0</v>
      </c>
      <c r="R532" s="2">
        <v>6.6000000000000005</v>
      </c>
      <c r="S532" s="2">
        <v>0</v>
      </c>
      <c r="T532" s="2">
        <v>1</v>
      </c>
      <c r="U532" s="2">
        <v>10</v>
      </c>
      <c r="V532" s="2">
        <v>7.8000000000000007</v>
      </c>
      <c r="W532" s="2">
        <v>6.6000000000000005</v>
      </c>
      <c r="X532" s="2">
        <v>51.480000000000011</v>
      </c>
      <c r="Y532" s="2">
        <v>4.6800000000000006</v>
      </c>
      <c r="Z532" s="2">
        <v>6.6000000000000005</v>
      </c>
      <c r="AA532" s="2">
        <v>30.888000000000005</v>
      </c>
      <c r="AB532" s="2">
        <v>7688110</v>
      </c>
      <c r="AC532" s="2" t="s">
        <v>3882</v>
      </c>
      <c r="AD532" s="6">
        <v>40253</v>
      </c>
      <c r="AE532" s="2" t="s">
        <v>760</v>
      </c>
      <c r="AF532" s="2" t="s">
        <v>761</v>
      </c>
      <c r="AG532" s="2" t="s">
        <v>762</v>
      </c>
      <c r="AH532" s="2" t="s">
        <v>768</v>
      </c>
      <c r="AI532" s="2">
        <v>4.5</v>
      </c>
      <c r="AJ532" s="2">
        <v>0</v>
      </c>
      <c r="AK532" s="2">
        <v>0</v>
      </c>
      <c r="AL532" s="2">
        <v>0</v>
      </c>
      <c r="AM532" s="2">
        <v>60</v>
      </c>
      <c r="AN532" s="2">
        <v>0</v>
      </c>
      <c r="AO532" s="2" t="s">
        <v>762</v>
      </c>
      <c r="AP532" s="2" t="s">
        <v>763</v>
      </c>
      <c r="AQ532" s="2" t="s">
        <v>769</v>
      </c>
      <c r="AR532" s="2" t="s">
        <v>1482</v>
      </c>
      <c r="AS532" s="2">
        <v>8</v>
      </c>
      <c r="AT532" s="2">
        <v>732</v>
      </c>
      <c r="AU532" s="2">
        <v>740</v>
      </c>
      <c r="AV532" s="2" t="s">
        <v>765</v>
      </c>
      <c r="AW532" s="2" t="s">
        <v>3796</v>
      </c>
      <c r="AX532" s="2">
        <v>8.3000000000000007</v>
      </c>
      <c r="AY532" s="2">
        <v>731.7</v>
      </c>
      <c r="AZ532" s="2">
        <v>740</v>
      </c>
      <c r="BA532" s="2" t="s">
        <v>765</v>
      </c>
      <c r="BB532" s="2">
        <v>8.3253900000000002E-3</v>
      </c>
      <c r="BC532" s="2">
        <v>1</v>
      </c>
      <c r="BD532" s="6">
        <v>36526</v>
      </c>
      <c r="BE532" s="18">
        <f t="shared" si="24"/>
        <v>21.825347935204206</v>
      </c>
      <c r="BF532" s="2" t="s">
        <v>767</v>
      </c>
      <c r="BG532" s="6">
        <v>44504</v>
      </c>
      <c r="BH532" s="2">
        <v>36.03435954423805</v>
      </c>
      <c r="BI532" t="str">
        <f>VLOOKUP($A532,'[1]SW_Pipes 1222_soil.shp'!$AE$2:$AR$1223,10,FALSE)</f>
        <v>113671</v>
      </c>
      <c r="BJ532" t="str">
        <f>VLOOKUP($A532,'[1]SW_Pipes 1222_soil.shp'!$AE$2:$AR$1223,11,FALSE)</f>
        <v>HeB</v>
      </c>
      <c r="BK532" t="str">
        <f>VLOOKUP($A532,'[1]SW_Pipes 1222_soil.shp'!$AE$2:$AR$1223,12,FALSE)</f>
        <v>Helena sandy loam, 2 to 8 percent slopes</v>
      </c>
      <c r="BL532" t="str">
        <f>VLOOKUP($A532,'[1]SW_Pipes 1222_soil.shp'!$AE$2:$AR$1223,13,FALSE)</f>
        <v>C</v>
      </c>
      <c r="BM532">
        <f>VLOOKUP($A532,'[1]SW_Pipes 1222_soil.shp'!$AE$2:$AR$1223,14,FALSE)</f>
        <v>2</v>
      </c>
      <c r="BN532">
        <f>VLOOKUP(A532,[2]SW_Pipes1222_prec!$AE$2:$AO$1223, 11, FALSE)</f>
        <v>3.8889999999999998</v>
      </c>
    </row>
    <row r="533" spans="1:66" x14ac:dyDescent="0.25">
      <c r="A533" s="3">
        <v>106766</v>
      </c>
      <c r="B533" s="3">
        <v>24624</v>
      </c>
      <c r="C533" s="3" t="s">
        <v>248</v>
      </c>
      <c r="D533" s="3" t="s">
        <v>21</v>
      </c>
      <c r="E533" s="3" t="s">
        <v>29</v>
      </c>
      <c r="F533" s="6">
        <f>VLOOKUP(A533&amp;B533,'input_raw cmsws'!$C$2:$D$1602,2,FALSE)</f>
        <v>44497.708333333336</v>
      </c>
      <c r="G533" s="3">
        <v>8</v>
      </c>
      <c r="H533" s="3" t="s">
        <v>23</v>
      </c>
      <c r="I533" s="2">
        <f>VLOOKUP(H533,'scoring schema'!$D$4:$E$9,2,FALSE)</f>
        <v>0</v>
      </c>
      <c r="J533" s="3" t="s">
        <v>22</v>
      </c>
      <c r="K533" s="3" t="s">
        <v>22</v>
      </c>
      <c r="L533" s="3" t="s">
        <v>30</v>
      </c>
      <c r="M533" s="2">
        <f>VLOOKUP(L533,'scoring schema 2'!$E$18:$F$29,2,FALSE)</f>
        <v>6</v>
      </c>
      <c r="N533" s="3" t="s">
        <v>33</v>
      </c>
      <c r="O533" s="2">
        <f>VLOOKUP(N533,'scoring schema 2'!$E$8:$F$13,2, FALSE)</f>
        <v>0</v>
      </c>
      <c r="P533" s="3">
        <v>10</v>
      </c>
      <c r="Q533" s="3">
        <v>0</v>
      </c>
      <c r="R533" s="3">
        <v>6.2</v>
      </c>
      <c r="S533" s="3">
        <v>0</v>
      </c>
      <c r="T533" s="3">
        <v>1</v>
      </c>
      <c r="U533" s="3">
        <v>10</v>
      </c>
      <c r="V533" s="3">
        <v>7.8000000000000007</v>
      </c>
      <c r="W533" s="3">
        <v>6.2</v>
      </c>
      <c r="X533" s="3">
        <v>48.360000000000007</v>
      </c>
      <c r="Y533" s="3">
        <v>4.6800000000000006</v>
      </c>
      <c r="Z533" s="3">
        <v>6.2</v>
      </c>
      <c r="AA533" s="3">
        <v>29.016000000000005</v>
      </c>
      <c r="AB533" s="3">
        <v>7622365</v>
      </c>
      <c r="AC533" s="3" t="s">
        <v>3795</v>
      </c>
      <c r="AD533" s="6">
        <v>40254</v>
      </c>
      <c r="AE533" s="3" t="s">
        <v>760</v>
      </c>
      <c r="AF533" s="3" t="s">
        <v>761</v>
      </c>
      <c r="AG533" s="3" t="s">
        <v>762</v>
      </c>
      <c r="AH533" s="3" t="s">
        <v>768</v>
      </c>
      <c r="AI533" s="3">
        <v>4.5</v>
      </c>
      <c r="AJ533" s="3">
        <v>0</v>
      </c>
      <c r="AK533" s="3">
        <v>0</v>
      </c>
      <c r="AL533" s="3">
        <v>0</v>
      </c>
      <c r="AM533" s="3">
        <v>60</v>
      </c>
      <c r="AN533" s="3">
        <v>0</v>
      </c>
      <c r="AO533" s="3" t="s">
        <v>762</v>
      </c>
      <c r="AP533" s="3" t="s">
        <v>763</v>
      </c>
      <c r="AQ533" s="3" t="s">
        <v>769</v>
      </c>
      <c r="AR533" s="3" t="s">
        <v>3796</v>
      </c>
      <c r="AS533" s="3">
        <v>8.5</v>
      </c>
      <c r="AT533" s="3">
        <v>731.5</v>
      </c>
      <c r="AU533" s="3">
        <v>740</v>
      </c>
      <c r="AV533" s="3" t="s">
        <v>765</v>
      </c>
      <c r="AW533" s="3" t="s">
        <v>3797</v>
      </c>
      <c r="AX533" s="3">
        <v>6.8</v>
      </c>
      <c r="AY533" s="3">
        <v>729.2</v>
      </c>
      <c r="AZ533" s="3">
        <v>736</v>
      </c>
      <c r="BA533" s="3" t="s">
        <v>765</v>
      </c>
      <c r="BB533" s="3">
        <v>0.11790344</v>
      </c>
      <c r="BC533" s="3">
        <v>1</v>
      </c>
      <c r="BD533" s="7">
        <v>36526</v>
      </c>
      <c r="BE533" s="18">
        <f t="shared" si="24"/>
        <v>21.825347935204206</v>
      </c>
      <c r="BF533" s="3" t="s">
        <v>767</v>
      </c>
      <c r="BG533" s="7">
        <v>44504</v>
      </c>
      <c r="BH533" s="3">
        <v>19.50761323349743</v>
      </c>
      <c r="BI533" t="str">
        <f>VLOOKUP($A533,'[1]SW_Pipes 1222_soil.shp'!$AE$2:$AR$1223,10,FALSE)</f>
        <v>113671</v>
      </c>
      <c r="BJ533" t="str">
        <f>VLOOKUP($A533,'[1]SW_Pipes 1222_soil.shp'!$AE$2:$AR$1223,11,FALSE)</f>
        <v>HeB</v>
      </c>
      <c r="BK533" t="str">
        <f>VLOOKUP($A533,'[1]SW_Pipes 1222_soil.shp'!$AE$2:$AR$1223,12,FALSE)</f>
        <v>Helena sandy loam, 2 to 8 percent slopes</v>
      </c>
      <c r="BL533" t="str">
        <f>VLOOKUP($A533,'[1]SW_Pipes 1222_soil.shp'!$AE$2:$AR$1223,13,FALSE)</f>
        <v>C</v>
      </c>
      <c r="BM533">
        <f>VLOOKUP($A533,'[1]SW_Pipes 1222_soil.shp'!$AE$2:$AR$1223,14,FALSE)</f>
        <v>2</v>
      </c>
      <c r="BN533">
        <f>VLOOKUP(A533,[2]SW_Pipes1222_prec!$AE$2:$AO$1223, 11, FALSE)</f>
        <v>3.8889999999999998</v>
      </c>
    </row>
    <row r="534" spans="1:66" x14ac:dyDescent="0.25">
      <c r="A534" s="3">
        <v>106782</v>
      </c>
      <c r="B534" s="3">
        <v>16934</v>
      </c>
      <c r="C534" s="3" t="s">
        <v>455</v>
      </c>
      <c r="D534" s="3" t="s">
        <v>21</v>
      </c>
      <c r="E534" s="3" t="s">
        <v>29</v>
      </c>
      <c r="F534" s="6">
        <f>VLOOKUP(A534&amp;B534,'input_raw cmsws'!$C$2:$D$1602,2,FALSE)</f>
        <v>43846.666666666664</v>
      </c>
      <c r="G534" s="3">
        <v>7.4</v>
      </c>
      <c r="H534" s="3" t="s">
        <v>23</v>
      </c>
      <c r="I534" s="2">
        <f>VLOOKUP(H534,'scoring schema'!$D$4:$E$9,2,FALSE)</f>
        <v>0</v>
      </c>
      <c r="J534" s="3" t="s">
        <v>22</v>
      </c>
      <c r="K534" s="3" t="s">
        <v>22</v>
      </c>
      <c r="L534" s="3" t="s">
        <v>30</v>
      </c>
      <c r="M534" s="2">
        <f>VLOOKUP(L534,'scoring schema 2'!$E$18:$F$29,2,FALSE)</f>
        <v>6</v>
      </c>
      <c r="N534" s="3" t="s">
        <v>33</v>
      </c>
      <c r="O534" s="2">
        <f>VLOOKUP(N534,'scoring schema 2'!$E$8:$F$13,2, FALSE)</f>
        <v>0</v>
      </c>
      <c r="P534" s="3">
        <v>10</v>
      </c>
      <c r="Q534" s="3">
        <v>0</v>
      </c>
      <c r="R534" s="3">
        <v>6.2</v>
      </c>
      <c r="S534" s="3">
        <v>0</v>
      </c>
      <c r="T534" s="3">
        <v>1</v>
      </c>
      <c r="U534" s="3">
        <v>10</v>
      </c>
      <c r="V534" s="3">
        <v>6.2000000000000011</v>
      </c>
      <c r="W534" s="3">
        <v>6.2</v>
      </c>
      <c r="X534" s="3">
        <v>38.440000000000005</v>
      </c>
      <c r="Y534" s="3">
        <v>3.7200000000000006</v>
      </c>
      <c r="Z534" s="3">
        <v>6.2</v>
      </c>
      <c r="AA534" s="3">
        <v>23.064000000000004</v>
      </c>
      <c r="AB534" s="3">
        <v>7593648</v>
      </c>
      <c r="AC534" s="3" t="s">
        <v>3550</v>
      </c>
      <c r="AD534" s="6">
        <v>40255</v>
      </c>
      <c r="AE534" s="3" t="s">
        <v>760</v>
      </c>
      <c r="AF534" s="3" t="s">
        <v>761</v>
      </c>
      <c r="AG534" s="3" t="s">
        <v>762</v>
      </c>
      <c r="AH534" s="3" t="s">
        <v>768</v>
      </c>
      <c r="AI534" s="3">
        <v>4.5</v>
      </c>
      <c r="AJ534" s="3">
        <v>0</v>
      </c>
      <c r="AK534" s="3">
        <v>0</v>
      </c>
      <c r="AL534" s="3">
        <v>0</v>
      </c>
      <c r="AM534" s="3">
        <v>54</v>
      </c>
      <c r="AN534" s="3">
        <v>0</v>
      </c>
      <c r="AO534" s="3" t="s">
        <v>762</v>
      </c>
      <c r="AP534" s="3" t="s">
        <v>763</v>
      </c>
      <c r="AQ534" s="3" t="s">
        <v>769</v>
      </c>
      <c r="AR534" s="3" t="s">
        <v>3549</v>
      </c>
      <c r="AS534" s="3">
        <v>7.7</v>
      </c>
      <c r="AT534" s="3">
        <v>748.3</v>
      </c>
      <c r="AU534" s="3">
        <v>756</v>
      </c>
      <c r="AV534" s="3" t="s">
        <v>765</v>
      </c>
      <c r="AW534" s="3" t="s">
        <v>3551</v>
      </c>
      <c r="AX534" s="3">
        <v>7</v>
      </c>
      <c r="AY534" s="3">
        <v>744</v>
      </c>
      <c r="AZ534" s="3">
        <v>751</v>
      </c>
      <c r="BA534" s="3" t="s">
        <v>765</v>
      </c>
      <c r="BB534" s="3">
        <v>0.15883533999999999</v>
      </c>
      <c r="BC534" s="3">
        <v>1</v>
      </c>
      <c r="BD534" s="7">
        <v>39448</v>
      </c>
      <c r="BE534" s="18">
        <f t="shared" si="24"/>
        <v>12.042892995665063</v>
      </c>
      <c r="BF534" s="3" t="s">
        <v>767</v>
      </c>
      <c r="BG534" s="7">
        <v>43179</v>
      </c>
      <c r="BH534" s="3">
        <v>27.072097155395099</v>
      </c>
      <c r="BI534" t="str">
        <f>VLOOKUP($A534,'[1]SW_Pipes 1222_soil.shp'!$AE$2:$AR$1223,10,FALSE)</f>
        <v>113671</v>
      </c>
      <c r="BJ534" t="str">
        <f>VLOOKUP($A534,'[1]SW_Pipes 1222_soil.shp'!$AE$2:$AR$1223,11,FALSE)</f>
        <v>HeB</v>
      </c>
      <c r="BK534" t="str">
        <f>VLOOKUP($A534,'[1]SW_Pipes 1222_soil.shp'!$AE$2:$AR$1223,12,FALSE)</f>
        <v>Helena sandy loam, 2 to 8 percent slopes</v>
      </c>
      <c r="BL534" t="str">
        <f>VLOOKUP($A534,'[1]SW_Pipes 1222_soil.shp'!$AE$2:$AR$1223,13,FALSE)</f>
        <v>C</v>
      </c>
      <c r="BM534">
        <f>VLOOKUP($A534,'[1]SW_Pipes 1222_soil.shp'!$AE$2:$AR$1223,14,FALSE)</f>
        <v>2</v>
      </c>
      <c r="BN534">
        <f>VLOOKUP(A534,[2]SW_Pipes1222_prec!$AE$2:$AO$1223, 11, FALSE)</f>
        <v>3.8940000000000001</v>
      </c>
    </row>
    <row r="535" spans="1:66" x14ac:dyDescent="0.25">
      <c r="A535" s="2">
        <v>107149</v>
      </c>
      <c r="B535" s="2">
        <v>24150</v>
      </c>
      <c r="C535" s="2" t="s">
        <v>550</v>
      </c>
      <c r="D535" s="2" t="s">
        <v>21</v>
      </c>
      <c r="E535" s="2" t="s">
        <v>29</v>
      </c>
      <c r="F535" s="6">
        <f>VLOOKUP(A535&amp;B535,'input_raw cmsws'!$C$2:$D$1602,2,FALSE)</f>
        <v>44503.708333333336</v>
      </c>
      <c r="G535" s="2">
        <v>8</v>
      </c>
      <c r="H535" s="2" t="s">
        <v>23</v>
      </c>
      <c r="I535" s="2">
        <f>VLOOKUP(H535,'scoring schema'!$D$4:$E$9,2,FALSE)</f>
        <v>0</v>
      </c>
      <c r="J535" s="2" t="s">
        <v>22</v>
      </c>
      <c r="K535" s="2" t="s">
        <v>22</v>
      </c>
      <c r="L535" s="2" t="s">
        <v>115</v>
      </c>
      <c r="M535" s="2">
        <f>VLOOKUP(L535,'scoring schema 2'!$E$18:$F$29,2,FALSE)</f>
        <v>8</v>
      </c>
      <c r="N535" s="2" t="s">
        <v>35</v>
      </c>
      <c r="O535" s="2">
        <f>VLOOKUP(N535,'scoring schema 2'!$E$8:$F$13,2, FALSE)</f>
        <v>2</v>
      </c>
      <c r="P535" s="2">
        <v>10</v>
      </c>
      <c r="Q535" s="2">
        <v>1.3</v>
      </c>
      <c r="R535" s="2">
        <v>5.9</v>
      </c>
      <c r="S535" s="2">
        <v>7.6700000000000008</v>
      </c>
      <c r="T535" s="2">
        <v>1</v>
      </c>
      <c r="U535" s="2">
        <v>10</v>
      </c>
      <c r="V535" s="2">
        <v>3.0000000000000004</v>
      </c>
      <c r="W535" s="2">
        <v>5.9</v>
      </c>
      <c r="X535" s="2">
        <v>17.700000000000003</v>
      </c>
      <c r="Y535" s="2">
        <v>2.3200000000000003</v>
      </c>
      <c r="Z535" s="2">
        <v>5.9</v>
      </c>
      <c r="AA535" s="2">
        <v>13.688000000000002</v>
      </c>
      <c r="AB535" s="2">
        <v>7628905</v>
      </c>
      <c r="AC535" s="2" t="s">
        <v>2745</v>
      </c>
      <c r="AD535" s="6">
        <v>40256</v>
      </c>
      <c r="AE535" s="2" t="s">
        <v>760</v>
      </c>
      <c r="AF535" s="2" t="s">
        <v>761</v>
      </c>
      <c r="AG535" s="2" t="s">
        <v>762</v>
      </c>
      <c r="AH535" s="2" t="s">
        <v>768</v>
      </c>
      <c r="AI535" s="2">
        <v>2</v>
      </c>
      <c r="AJ535" s="2">
        <v>0</v>
      </c>
      <c r="AK535" s="2">
        <v>0</v>
      </c>
      <c r="AL535" s="2">
        <v>0</v>
      </c>
      <c r="AM535" s="2">
        <v>24</v>
      </c>
      <c r="AN535" s="2">
        <v>0</v>
      </c>
      <c r="AO535" s="2" t="s">
        <v>762</v>
      </c>
      <c r="AP535" s="2" t="s">
        <v>763</v>
      </c>
      <c r="AQ535" s="2" t="s">
        <v>769</v>
      </c>
      <c r="AR535" s="2" t="s">
        <v>2746</v>
      </c>
      <c r="AS535" s="2">
        <v>3.9</v>
      </c>
      <c r="AT535" s="2">
        <v>644.1</v>
      </c>
      <c r="AU535" s="2">
        <v>648</v>
      </c>
      <c r="AV535" s="2" t="s">
        <v>765</v>
      </c>
      <c r="AW535" s="2" t="s">
        <v>2747</v>
      </c>
      <c r="AX535" s="2">
        <v>8</v>
      </c>
      <c r="AY535" s="2">
        <v>639</v>
      </c>
      <c r="AZ535" s="2">
        <v>647</v>
      </c>
      <c r="BA535" s="2" t="s">
        <v>765</v>
      </c>
      <c r="BB535" s="2">
        <v>9.9381200000000003E-2</v>
      </c>
      <c r="BC535" s="2">
        <v>0</v>
      </c>
      <c r="BD535" s="6">
        <v>35976</v>
      </c>
      <c r="BE535" s="18">
        <f t="shared" si="24"/>
        <v>23.347592972849654</v>
      </c>
      <c r="BF535" s="2" t="s">
        <v>767</v>
      </c>
      <c r="BG535" s="6">
        <v>43228</v>
      </c>
      <c r="BH535" s="2">
        <v>51.317554856443543</v>
      </c>
      <c r="BI535" t="str">
        <f>VLOOKUP($A535,'[1]SW_Pipes 1222_soil.shp'!$AE$2:$AR$1223,10,FALSE)</f>
        <v>113660</v>
      </c>
      <c r="BJ535" t="str">
        <f>VLOOKUP($A535,'[1]SW_Pipes 1222_soil.shp'!$AE$2:$AR$1223,11,FALSE)</f>
        <v>CuB</v>
      </c>
      <c r="BK535" t="str">
        <f>VLOOKUP($A535,'[1]SW_Pipes 1222_soil.shp'!$AE$2:$AR$1223,12,FALSE)</f>
        <v>Cecil-Urban land complex, 2 to 8 percent slopes</v>
      </c>
      <c r="BL535" t="str">
        <f>VLOOKUP($A535,'[1]SW_Pipes 1222_soil.shp'!$AE$2:$AR$1223,13,FALSE)</f>
        <v>B</v>
      </c>
      <c r="BM535">
        <f>VLOOKUP($A535,'[1]SW_Pipes 1222_soil.shp'!$AE$2:$AR$1223,14,FALSE)</f>
        <v>1</v>
      </c>
      <c r="BN535">
        <f>VLOOKUP(A535,[2]SW_Pipes1222_prec!$AE$2:$AO$1223, 11, FALSE)</f>
        <v>3.726</v>
      </c>
    </row>
    <row r="536" spans="1:66" x14ac:dyDescent="0.25">
      <c r="A536" s="3">
        <v>107183</v>
      </c>
      <c r="B536" s="3">
        <v>24147</v>
      </c>
      <c r="C536" s="3" t="s">
        <v>551</v>
      </c>
      <c r="D536" s="3" t="s">
        <v>21</v>
      </c>
      <c r="E536" s="3" t="s">
        <v>29</v>
      </c>
      <c r="F536" s="6">
        <f>VLOOKUP(A536&amp;B536,'input_raw cmsws'!$C$2:$D$1602,2,FALSE)</f>
        <v>44503.708333333336</v>
      </c>
      <c r="G536" s="3">
        <v>8</v>
      </c>
      <c r="H536" s="3" t="s">
        <v>23</v>
      </c>
      <c r="I536" s="2">
        <f>VLOOKUP(H536,'scoring schema'!$D$4:$E$9,2,FALSE)</f>
        <v>0</v>
      </c>
      <c r="J536" s="3" t="s">
        <v>22</v>
      </c>
      <c r="K536" s="3" t="s">
        <v>22</v>
      </c>
      <c r="L536" s="3" t="s">
        <v>115</v>
      </c>
      <c r="M536" s="2">
        <f>VLOOKUP(L536,'scoring schema 2'!$E$18:$F$29,2,FALSE)</f>
        <v>8</v>
      </c>
      <c r="N536" s="3" t="s">
        <v>35</v>
      </c>
      <c r="O536" s="2">
        <f>VLOOKUP(N536,'scoring schema 2'!$E$8:$F$13,2, FALSE)</f>
        <v>2</v>
      </c>
      <c r="P536" s="3">
        <v>10</v>
      </c>
      <c r="Q536" s="3">
        <v>1.3</v>
      </c>
      <c r="R536" s="3">
        <v>5.9</v>
      </c>
      <c r="S536" s="3">
        <v>7.6700000000000008</v>
      </c>
      <c r="T536" s="3">
        <v>1</v>
      </c>
      <c r="U536" s="3">
        <v>10</v>
      </c>
      <c r="V536" s="3">
        <v>3.0000000000000004</v>
      </c>
      <c r="W536" s="3">
        <v>5.9</v>
      </c>
      <c r="X536" s="3">
        <v>17.700000000000003</v>
      </c>
      <c r="Y536" s="3">
        <v>2.3200000000000003</v>
      </c>
      <c r="Z536" s="3">
        <v>5.9</v>
      </c>
      <c r="AA536" s="3">
        <v>13.688000000000002</v>
      </c>
      <c r="AB536" s="3">
        <v>7652314</v>
      </c>
      <c r="AC536" s="3" t="s">
        <v>2748</v>
      </c>
      <c r="AD536" s="6">
        <v>40257</v>
      </c>
      <c r="AE536" s="3" t="s">
        <v>760</v>
      </c>
      <c r="AF536" s="3" t="s">
        <v>761</v>
      </c>
      <c r="AG536" s="3" t="s">
        <v>762</v>
      </c>
      <c r="AH536" s="3" t="s">
        <v>768</v>
      </c>
      <c r="AI536" s="3">
        <v>2</v>
      </c>
      <c r="AJ536" s="3">
        <v>0</v>
      </c>
      <c r="AK536" s="3">
        <v>0</v>
      </c>
      <c r="AL536" s="3">
        <v>0</v>
      </c>
      <c r="AM536" s="3">
        <v>24</v>
      </c>
      <c r="AN536" s="3">
        <v>0</v>
      </c>
      <c r="AO536" s="3" t="s">
        <v>762</v>
      </c>
      <c r="AP536" s="3" t="s">
        <v>763</v>
      </c>
      <c r="AQ536" s="3" t="s">
        <v>769</v>
      </c>
      <c r="AR536" s="3" t="s">
        <v>2747</v>
      </c>
      <c r="AS536" s="3">
        <v>8.4</v>
      </c>
      <c r="AT536" s="3">
        <v>638.6</v>
      </c>
      <c r="AU536" s="3">
        <v>647</v>
      </c>
      <c r="AV536" s="3" t="s">
        <v>765</v>
      </c>
      <c r="AW536" s="3" t="s">
        <v>2749</v>
      </c>
      <c r="AX536" s="3">
        <v>4.2</v>
      </c>
      <c r="AY536" s="3">
        <v>634.79999999999995</v>
      </c>
      <c r="AZ536" s="3">
        <v>639</v>
      </c>
      <c r="BA536" s="3" t="s">
        <v>765</v>
      </c>
      <c r="BB536" s="3">
        <v>1.992031E-2</v>
      </c>
      <c r="BC536" s="3">
        <v>0</v>
      </c>
      <c r="BD536" s="7">
        <v>35976</v>
      </c>
      <c r="BE536" s="18">
        <f t="shared" si="24"/>
        <v>23.347592972849654</v>
      </c>
      <c r="BF536" s="3" t="s">
        <v>767</v>
      </c>
      <c r="BG536" s="7">
        <v>43228</v>
      </c>
      <c r="BH536" s="3">
        <v>190.7600770307107</v>
      </c>
      <c r="BI536" t="str">
        <f>VLOOKUP($A536,'[1]SW_Pipes 1222_soil.shp'!$AE$2:$AR$1223,10,FALSE)</f>
        <v>113660</v>
      </c>
      <c r="BJ536" t="str">
        <f>VLOOKUP($A536,'[1]SW_Pipes 1222_soil.shp'!$AE$2:$AR$1223,11,FALSE)</f>
        <v>CuB</v>
      </c>
      <c r="BK536" t="str">
        <f>VLOOKUP($A536,'[1]SW_Pipes 1222_soil.shp'!$AE$2:$AR$1223,12,FALSE)</f>
        <v>Cecil-Urban land complex, 2 to 8 percent slopes</v>
      </c>
      <c r="BL536" t="str">
        <f>VLOOKUP($A536,'[1]SW_Pipes 1222_soil.shp'!$AE$2:$AR$1223,13,FALSE)</f>
        <v>B</v>
      </c>
      <c r="BM536">
        <f>VLOOKUP($A536,'[1]SW_Pipes 1222_soil.shp'!$AE$2:$AR$1223,14,FALSE)</f>
        <v>1</v>
      </c>
      <c r="BN536">
        <f>VLOOKUP(A536,[2]SW_Pipes1222_prec!$AE$2:$AO$1223, 11, FALSE)</f>
        <v>3.726</v>
      </c>
    </row>
    <row r="537" spans="1:66" x14ac:dyDescent="0.25">
      <c r="A537" s="3">
        <v>107232</v>
      </c>
      <c r="B537" s="3">
        <v>18039</v>
      </c>
      <c r="C537" s="3" t="s">
        <v>301</v>
      </c>
      <c r="D537" s="3" t="s">
        <v>21</v>
      </c>
      <c r="E537" s="3" t="s">
        <v>29</v>
      </c>
      <c r="F537" s="6">
        <f>VLOOKUP(A537&amp;B537,'input_raw cmsws'!$C$2:$D$1602,2,FALSE)</f>
        <v>44004.666666666664</v>
      </c>
      <c r="G537" s="3">
        <v>8</v>
      </c>
      <c r="H537" s="3" t="s">
        <v>28</v>
      </c>
      <c r="I537" s="2">
        <f>VLOOKUP(H537,'scoring schema'!$D$4:$E$9,2,FALSE)</f>
        <v>5</v>
      </c>
      <c r="J537" s="3" t="s">
        <v>22</v>
      </c>
      <c r="K537" s="3" t="s">
        <v>22</v>
      </c>
      <c r="L537" s="3" t="s">
        <v>115</v>
      </c>
      <c r="M537" s="2">
        <f>VLOOKUP(L537,'scoring schema 2'!$E$18:$F$29,2,FALSE)</f>
        <v>8</v>
      </c>
      <c r="N537" s="3" t="s">
        <v>35</v>
      </c>
      <c r="O537" s="2">
        <f>VLOOKUP(N537,'scoring schema 2'!$E$8:$F$13,2, FALSE)</f>
        <v>2</v>
      </c>
      <c r="P537" s="3">
        <v>10</v>
      </c>
      <c r="Q537" s="3">
        <v>3.05</v>
      </c>
      <c r="R537" s="3">
        <v>6.5</v>
      </c>
      <c r="S537" s="3">
        <v>19.824999999999999</v>
      </c>
      <c r="T537" s="3">
        <v>1</v>
      </c>
      <c r="U537" s="3">
        <v>0</v>
      </c>
      <c r="V537" s="3">
        <v>1.4000000000000001</v>
      </c>
      <c r="W537" s="3">
        <v>1.4</v>
      </c>
      <c r="X537" s="3">
        <v>1.96</v>
      </c>
      <c r="Y537" s="3">
        <v>2.06</v>
      </c>
      <c r="Z537" s="3">
        <v>3.44</v>
      </c>
      <c r="AA537" s="3">
        <v>7.0864000000000003</v>
      </c>
      <c r="AB537" s="3">
        <v>7611630</v>
      </c>
      <c r="AC537" s="3" t="s">
        <v>1869</v>
      </c>
      <c r="AD537" s="6">
        <v>40258</v>
      </c>
      <c r="AE537" s="3" t="s">
        <v>760</v>
      </c>
      <c r="AF537" s="3" t="s">
        <v>761</v>
      </c>
      <c r="AG537" s="3" t="s">
        <v>762</v>
      </c>
      <c r="AH537" s="3" t="s">
        <v>768</v>
      </c>
      <c r="AI537" s="3">
        <v>3</v>
      </c>
      <c r="AJ537" s="3">
        <v>0</v>
      </c>
      <c r="AK537" s="3">
        <v>0</v>
      </c>
      <c r="AL537" s="3">
        <v>0</v>
      </c>
      <c r="AM537" s="3">
        <v>36</v>
      </c>
      <c r="AN537" s="3">
        <v>0</v>
      </c>
      <c r="AO537" s="3" t="s">
        <v>762</v>
      </c>
      <c r="AP537" s="3" t="s">
        <v>763</v>
      </c>
      <c r="AQ537" s="3" t="s">
        <v>769</v>
      </c>
      <c r="AR537" s="3" t="s">
        <v>1870</v>
      </c>
      <c r="AS537" s="3">
        <v>8</v>
      </c>
      <c r="AT537" s="3">
        <v>632</v>
      </c>
      <c r="AU537" s="3">
        <v>640</v>
      </c>
      <c r="AV537" s="3" t="s">
        <v>765</v>
      </c>
      <c r="AW537" s="3" t="s">
        <v>1871</v>
      </c>
      <c r="AX537" s="3">
        <v>0</v>
      </c>
      <c r="AY537" s="3">
        <v>0</v>
      </c>
      <c r="AZ537" s="3">
        <v>0</v>
      </c>
      <c r="BA537" s="3" t="s">
        <v>765</v>
      </c>
      <c r="BB537" s="3">
        <v>0</v>
      </c>
      <c r="BC537" s="3">
        <v>1</v>
      </c>
      <c r="BD537" s="7">
        <v>20090</v>
      </c>
      <c r="BE537" s="18">
        <f t="shared" si="24"/>
        <v>65.47478895733515</v>
      </c>
      <c r="BF537" s="3" t="s">
        <v>767</v>
      </c>
      <c r="BG537" s="7">
        <v>43679</v>
      </c>
      <c r="BH537" s="3">
        <v>55.155541869153588</v>
      </c>
      <c r="BI537" t="str">
        <f>VLOOKUP($A537,'[1]SW_Pipes 1222_soil.shp'!$AE$2:$AR$1223,10,FALSE)</f>
        <v>113660</v>
      </c>
      <c r="BJ537" t="str">
        <f>VLOOKUP($A537,'[1]SW_Pipes 1222_soil.shp'!$AE$2:$AR$1223,11,FALSE)</f>
        <v>CuB</v>
      </c>
      <c r="BK537" t="str">
        <f>VLOOKUP($A537,'[1]SW_Pipes 1222_soil.shp'!$AE$2:$AR$1223,12,FALSE)</f>
        <v>Cecil-Urban land complex, 2 to 8 percent slopes</v>
      </c>
      <c r="BL537" t="str">
        <f>VLOOKUP($A537,'[1]SW_Pipes 1222_soil.shp'!$AE$2:$AR$1223,13,FALSE)</f>
        <v>B</v>
      </c>
      <c r="BM537">
        <f>VLOOKUP($A537,'[1]SW_Pipes 1222_soil.shp'!$AE$2:$AR$1223,14,FALSE)</f>
        <v>1</v>
      </c>
      <c r="BN537">
        <f>VLOOKUP(A537,[2]SW_Pipes1222_prec!$AE$2:$AO$1223, 11, FALSE)</f>
        <v>3.7189999999999999</v>
      </c>
    </row>
    <row r="538" spans="1:66" x14ac:dyDescent="0.25">
      <c r="A538" s="3">
        <v>107719</v>
      </c>
      <c r="B538" s="3">
        <v>11093</v>
      </c>
      <c r="C538" s="3" t="s">
        <v>398</v>
      </c>
      <c r="D538" s="3" t="s">
        <v>26</v>
      </c>
      <c r="E538" s="3" t="s">
        <v>29</v>
      </c>
      <c r="F538" s="6">
        <f>VLOOKUP(A538&amp;B538,'input_raw cmsws'!$C$2:$D$1602,2,FALSE)</f>
        <v>43179.666666666664</v>
      </c>
      <c r="G538" s="3">
        <v>7</v>
      </c>
      <c r="H538" s="3" t="s">
        <v>23</v>
      </c>
      <c r="I538" s="2">
        <f>VLOOKUP(H538,'scoring schema'!$D$4:$E$9,2,FALSE)</f>
        <v>0</v>
      </c>
      <c r="J538" s="3" t="s">
        <v>22</v>
      </c>
      <c r="K538" s="3" t="s">
        <v>22</v>
      </c>
      <c r="L538" s="3" t="s">
        <v>24</v>
      </c>
      <c r="M538" s="2">
        <f>VLOOKUP(L538,'scoring schema 2'!$E$18:$F$29,2,FALSE)</f>
        <v>0</v>
      </c>
      <c r="N538" s="3"/>
      <c r="O538" s="2">
        <f>VLOOKUP(N538,'scoring schema 2'!$E$8:$F$13,2, FALSE)</f>
        <v>2</v>
      </c>
      <c r="P538" s="3">
        <v>0</v>
      </c>
      <c r="Q538" s="3">
        <v>1.3</v>
      </c>
      <c r="R538" s="3">
        <v>2</v>
      </c>
      <c r="S538" s="3">
        <v>2.6</v>
      </c>
      <c r="T538" s="3">
        <v>1</v>
      </c>
      <c r="U538" s="3">
        <v>0</v>
      </c>
      <c r="V538" s="3">
        <v>4.5999999999999996</v>
      </c>
      <c r="W538" s="3">
        <v>2.9000000000000004</v>
      </c>
      <c r="X538" s="3">
        <v>13.34</v>
      </c>
      <c r="Y538" s="3">
        <v>3.28</v>
      </c>
      <c r="Z538" s="3">
        <v>2.54</v>
      </c>
      <c r="AA538" s="3">
        <v>8.3311999999999991</v>
      </c>
      <c r="AB538" s="3">
        <v>7643976</v>
      </c>
      <c r="AC538" s="3" t="s">
        <v>2078</v>
      </c>
      <c r="AD538" s="6">
        <v>40259</v>
      </c>
      <c r="AE538" s="3" t="s">
        <v>760</v>
      </c>
      <c r="AF538" s="3" t="s">
        <v>761</v>
      </c>
      <c r="AG538" s="3" t="s">
        <v>762</v>
      </c>
      <c r="AH538" s="3" t="s">
        <v>768</v>
      </c>
      <c r="AI538" s="3">
        <v>2.5</v>
      </c>
      <c r="AJ538" s="3">
        <v>0</v>
      </c>
      <c r="AK538" s="3">
        <v>0</v>
      </c>
      <c r="AL538" s="3">
        <v>0</v>
      </c>
      <c r="AM538" s="3">
        <v>30</v>
      </c>
      <c r="AN538" s="3">
        <v>0</v>
      </c>
      <c r="AO538" s="3" t="s">
        <v>762</v>
      </c>
      <c r="AP538" s="3" t="s">
        <v>763</v>
      </c>
      <c r="AQ538" s="3" t="s">
        <v>769</v>
      </c>
      <c r="AR538" s="3" t="s">
        <v>2079</v>
      </c>
      <c r="AS538" s="3">
        <v>4.5999999999999996</v>
      </c>
      <c r="AT538" s="3">
        <v>576.4</v>
      </c>
      <c r="AU538" s="3">
        <v>581</v>
      </c>
      <c r="AV538" s="3" t="s">
        <v>765</v>
      </c>
      <c r="AW538" s="3" t="s">
        <v>2080</v>
      </c>
      <c r="AX538" s="3">
        <v>2.4</v>
      </c>
      <c r="AY538" s="3">
        <v>575.6</v>
      </c>
      <c r="AZ538" s="3">
        <v>578</v>
      </c>
      <c r="BA538" s="3" t="s">
        <v>765</v>
      </c>
      <c r="BB538" s="3">
        <v>4.7944700000000003E-3</v>
      </c>
      <c r="BC538" s="3">
        <v>0</v>
      </c>
      <c r="BD538" s="7">
        <v>40185</v>
      </c>
      <c r="BE538" s="18">
        <f t="shared" si="24"/>
        <v>8.1989504905315922</v>
      </c>
      <c r="BF538" s="3" t="s">
        <v>767</v>
      </c>
      <c r="BG538" s="7">
        <v>44243</v>
      </c>
      <c r="BH538" s="3">
        <v>166.8584375865525</v>
      </c>
      <c r="BI538" t="str">
        <f>VLOOKUP($A538,'[1]SW_Pipes 1222_soil.shp'!$AE$2:$AR$1223,10,FALSE)</f>
        <v>113677</v>
      </c>
      <c r="BJ538" t="str">
        <f>VLOOKUP($A538,'[1]SW_Pipes 1222_soil.shp'!$AE$2:$AR$1223,11,FALSE)</f>
        <v>MO</v>
      </c>
      <c r="BK538" t="str">
        <f>VLOOKUP($A538,'[1]SW_Pipes 1222_soil.shp'!$AE$2:$AR$1223,12,FALSE)</f>
        <v>Monacan loam</v>
      </c>
      <c r="BL538" t="str">
        <f>VLOOKUP($A538,'[1]SW_Pipes 1222_soil.shp'!$AE$2:$AR$1223,13,FALSE)</f>
        <v>C</v>
      </c>
      <c r="BM538">
        <f>VLOOKUP($A538,'[1]SW_Pipes 1222_soil.shp'!$AE$2:$AR$1223,14,FALSE)</f>
        <v>2</v>
      </c>
      <c r="BN538">
        <f>VLOOKUP(A538,[2]SW_Pipes1222_prec!$AE$2:$AO$1223, 11, FALSE)</f>
        <v>3.7160000000000002</v>
      </c>
    </row>
    <row r="539" spans="1:66" x14ac:dyDescent="0.25">
      <c r="A539" s="3">
        <v>108045</v>
      </c>
      <c r="B539" s="3">
        <v>11194</v>
      </c>
      <c r="C539" s="3" t="s">
        <v>351</v>
      </c>
      <c r="D539" s="3" t="s">
        <v>26</v>
      </c>
      <c r="E539" s="3" t="s">
        <v>29</v>
      </c>
      <c r="F539" s="6">
        <f>VLOOKUP(A539&amp;B539,'input_raw cmsws'!$C$2:$D$1602,2,FALSE)</f>
        <v>43943.666666666664</v>
      </c>
      <c r="G539" s="3">
        <v>5.5</v>
      </c>
      <c r="H539" s="3" t="s">
        <v>28</v>
      </c>
      <c r="I539" s="2">
        <f>VLOOKUP(H539,'scoring schema'!$D$4:$E$9,2,FALSE)</f>
        <v>5</v>
      </c>
      <c r="J539" s="3" t="s">
        <v>22</v>
      </c>
      <c r="K539" s="3" t="s">
        <v>22</v>
      </c>
      <c r="L539" s="3" t="s">
        <v>30</v>
      </c>
      <c r="M539" s="2">
        <f>VLOOKUP(L539,'scoring schema 2'!$E$18:$F$29,2,FALSE)</f>
        <v>6</v>
      </c>
      <c r="N539" s="3"/>
      <c r="O539" s="2">
        <f>VLOOKUP(N539,'scoring schema 2'!$E$8:$F$13,2, FALSE)</f>
        <v>2</v>
      </c>
      <c r="P539" s="3">
        <v>10</v>
      </c>
      <c r="Q539" s="3">
        <v>3.05</v>
      </c>
      <c r="R539" s="3">
        <v>6.2</v>
      </c>
      <c r="S539" s="3">
        <v>18.91</v>
      </c>
      <c r="T539" s="3">
        <v>1</v>
      </c>
      <c r="U539" s="3">
        <v>0</v>
      </c>
      <c r="V539" s="3">
        <v>3.8000000000000007</v>
      </c>
      <c r="W539" s="3">
        <v>2.9000000000000004</v>
      </c>
      <c r="X539" s="3">
        <v>11.020000000000003</v>
      </c>
      <c r="Y539" s="3">
        <v>3.5</v>
      </c>
      <c r="Z539" s="3">
        <v>4.2200000000000006</v>
      </c>
      <c r="AA539" s="3">
        <v>14.770000000000003</v>
      </c>
      <c r="AB539" s="3">
        <v>7615376</v>
      </c>
      <c r="AC539" s="3" t="s">
        <v>2912</v>
      </c>
      <c r="AD539" s="6">
        <v>40260</v>
      </c>
      <c r="AE539" s="3" t="s">
        <v>760</v>
      </c>
      <c r="AF539" s="3" t="s">
        <v>761</v>
      </c>
      <c r="AG539" s="3" t="s">
        <v>762</v>
      </c>
      <c r="AH539" s="3" t="s">
        <v>768</v>
      </c>
      <c r="AI539" s="3">
        <v>2</v>
      </c>
      <c r="AJ539" s="3">
        <v>0</v>
      </c>
      <c r="AK539" s="3">
        <v>0</v>
      </c>
      <c r="AL539" s="3">
        <v>0</v>
      </c>
      <c r="AM539" s="3">
        <v>24</v>
      </c>
      <c r="AN539" s="3">
        <v>0</v>
      </c>
      <c r="AO539" s="3" t="s">
        <v>762</v>
      </c>
      <c r="AP539" s="3" t="s">
        <v>769</v>
      </c>
      <c r="AQ539" s="3" t="s">
        <v>769</v>
      </c>
      <c r="AR539" s="3" t="s">
        <v>2913</v>
      </c>
      <c r="AS539" s="3">
        <v>5.55</v>
      </c>
      <c r="AT539" s="3">
        <v>720.45</v>
      </c>
      <c r="AU539" s="3">
        <v>726</v>
      </c>
      <c r="AV539" s="3" t="s">
        <v>765</v>
      </c>
      <c r="AW539" s="3" t="s">
        <v>2914</v>
      </c>
      <c r="AX539" s="3">
        <v>5.9</v>
      </c>
      <c r="AY539" s="3">
        <v>719.1</v>
      </c>
      <c r="AZ539" s="3">
        <v>725</v>
      </c>
      <c r="BA539" s="3" t="s">
        <v>765</v>
      </c>
      <c r="BB539" s="3">
        <v>2.2107000000000002E-2</v>
      </c>
      <c r="BC539" s="3">
        <v>1</v>
      </c>
      <c r="BD539" s="7">
        <v>34008</v>
      </c>
      <c r="BE539" s="18">
        <f t="shared" si="24"/>
        <v>27.202372804015507</v>
      </c>
      <c r="BF539" s="3" t="s">
        <v>767</v>
      </c>
      <c r="BG539" s="7">
        <v>43179</v>
      </c>
      <c r="BH539" s="3">
        <v>61.06689092706862</v>
      </c>
      <c r="BI539" t="str">
        <f>VLOOKUP($A539,'[1]SW_Pipes 1222_soil.shp'!$AE$2:$AR$1223,10,FALSE)</f>
        <v>113660</v>
      </c>
      <c r="BJ539" t="str">
        <f>VLOOKUP($A539,'[1]SW_Pipes 1222_soil.shp'!$AE$2:$AR$1223,11,FALSE)</f>
        <v>CuB</v>
      </c>
      <c r="BK539" t="str">
        <f>VLOOKUP($A539,'[1]SW_Pipes 1222_soil.shp'!$AE$2:$AR$1223,12,FALSE)</f>
        <v>Cecil-Urban land complex, 2 to 8 percent slopes</v>
      </c>
      <c r="BL539" t="str">
        <f>VLOOKUP($A539,'[1]SW_Pipes 1222_soil.shp'!$AE$2:$AR$1223,13,FALSE)</f>
        <v>B</v>
      </c>
      <c r="BM539">
        <f>VLOOKUP($A539,'[1]SW_Pipes 1222_soil.shp'!$AE$2:$AR$1223,14,FALSE)</f>
        <v>1</v>
      </c>
      <c r="BN539">
        <f>VLOOKUP(A539,[2]SW_Pipes1222_prec!$AE$2:$AO$1223, 11, FALSE)</f>
        <v>3.9039999999999999</v>
      </c>
    </row>
    <row r="540" spans="1:66" x14ac:dyDescent="0.25">
      <c r="A540" s="2">
        <v>108061</v>
      </c>
      <c r="B540" s="2">
        <v>11194</v>
      </c>
      <c r="C540" s="2" t="s">
        <v>351</v>
      </c>
      <c r="D540" s="2" t="s">
        <v>26</v>
      </c>
      <c r="E540" s="2" t="s">
        <v>29</v>
      </c>
      <c r="F540" s="6">
        <f>VLOOKUP(A540&amp;B540,'input_raw cmsws'!$C$2:$D$1602,2,FALSE)</f>
        <v>43943.666666666664</v>
      </c>
      <c r="G540" s="2">
        <v>7</v>
      </c>
      <c r="H540" s="2" t="s">
        <v>28</v>
      </c>
      <c r="I540" s="2">
        <f>VLOOKUP(H540,'scoring schema'!$D$4:$E$9,2,FALSE)</f>
        <v>5</v>
      </c>
      <c r="J540" s="2" t="s">
        <v>22</v>
      </c>
      <c r="K540" s="2" t="s">
        <v>22</v>
      </c>
      <c r="L540" s="2" t="s">
        <v>30</v>
      </c>
      <c r="M540" s="2">
        <f>VLOOKUP(L540,'scoring schema 2'!$E$18:$F$29,2,FALSE)</f>
        <v>6</v>
      </c>
      <c r="N540" s="2"/>
      <c r="O540" s="2">
        <f>VLOOKUP(N540,'scoring schema 2'!$E$8:$F$13,2, FALSE)</f>
        <v>2</v>
      </c>
      <c r="P540" s="2">
        <v>0</v>
      </c>
      <c r="Q540" s="2">
        <v>3.05</v>
      </c>
      <c r="R540" s="2">
        <v>4.7</v>
      </c>
      <c r="S540" s="2">
        <v>14.334999999999999</v>
      </c>
      <c r="T540" s="2">
        <v>1</v>
      </c>
      <c r="U540" s="2">
        <v>0</v>
      </c>
      <c r="V540" s="2">
        <v>3.8000000000000007</v>
      </c>
      <c r="W540" s="2">
        <v>2.9000000000000004</v>
      </c>
      <c r="X540" s="2">
        <v>11.020000000000003</v>
      </c>
      <c r="Y540" s="2">
        <v>3.5</v>
      </c>
      <c r="Z540" s="2">
        <v>3.62</v>
      </c>
      <c r="AA540" s="2">
        <v>12.67</v>
      </c>
      <c r="AB540" s="2">
        <v>7623114</v>
      </c>
      <c r="AC540" s="2" t="s">
        <v>2622</v>
      </c>
      <c r="AD540" s="6">
        <v>40261</v>
      </c>
      <c r="AE540" s="2" t="s">
        <v>760</v>
      </c>
      <c r="AF540" s="2" t="s">
        <v>761</v>
      </c>
      <c r="AG540" s="2" t="s">
        <v>762</v>
      </c>
      <c r="AH540" s="2" t="s">
        <v>768</v>
      </c>
      <c r="AI540" s="2">
        <v>1.25</v>
      </c>
      <c r="AJ540" s="2">
        <v>0</v>
      </c>
      <c r="AK540" s="2">
        <v>0</v>
      </c>
      <c r="AL540" s="2">
        <v>0</v>
      </c>
      <c r="AM540" s="2">
        <v>15</v>
      </c>
      <c r="AN540" s="2">
        <v>0</v>
      </c>
      <c r="AO540" s="2" t="s">
        <v>762</v>
      </c>
      <c r="AP540" s="2" t="s">
        <v>769</v>
      </c>
      <c r="AQ540" s="2" t="s">
        <v>769</v>
      </c>
      <c r="AR540" s="2" t="s">
        <v>2623</v>
      </c>
      <c r="AS540" s="2">
        <v>4.95</v>
      </c>
      <c r="AT540" s="2">
        <v>724.05</v>
      </c>
      <c r="AU540" s="2">
        <v>729</v>
      </c>
      <c r="AV540" s="2" t="s">
        <v>765</v>
      </c>
      <c r="AW540" s="2" t="s">
        <v>2624</v>
      </c>
      <c r="AX540" s="2">
        <v>0</v>
      </c>
      <c r="AY540" s="2">
        <v>0</v>
      </c>
      <c r="AZ540" s="2">
        <v>720</v>
      </c>
      <c r="BA540" s="2" t="s">
        <v>772</v>
      </c>
      <c r="BB540" s="2">
        <v>0</v>
      </c>
      <c r="BC540" s="2">
        <v>1</v>
      </c>
      <c r="BD540" s="6">
        <v>23377</v>
      </c>
      <c r="BE540" s="18">
        <f t="shared" si="24"/>
        <v>56.308464522016877</v>
      </c>
      <c r="BF540" s="2" t="s">
        <v>767</v>
      </c>
      <c r="BG540" s="6">
        <v>43179</v>
      </c>
      <c r="BH540" s="2">
        <v>154.75011941342461</v>
      </c>
      <c r="BI540" t="str">
        <f>VLOOKUP($A540,'[1]SW_Pipes 1222_soil.shp'!$AE$2:$AR$1223,10,FALSE)</f>
        <v>113660</v>
      </c>
      <c r="BJ540" t="str">
        <f>VLOOKUP($A540,'[1]SW_Pipes 1222_soil.shp'!$AE$2:$AR$1223,11,FALSE)</f>
        <v>CuB</v>
      </c>
      <c r="BK540" t="str">
        <f>VLOOKUP($A540,'[1]SW_Pipes 1222_soil.shp'!$AE$2:$AR$1223,12,FALSE)</f>
        <v>Cecil-Urban land complex, 2 to 8 percent slopes</v>
      </c>
      <c r="BL540" t="str">
        <f>VLOOKUP($A540,'[1]SW_Pipes 1222_soil.shp'!$AE$2:$AR$1223,13,FALSE)</f>
        <v>B</v>
      </c>
      <c r="BM540">
        <f>VLOOKUP($A540,'[1]SW_Pipes 1222_soil.shp'!$AE$2:$AR$1223,14,FALSE)</f>
        <v>1</v>
      </c>
      <c r="BN540">
        <f>VLOOKUP(A540,[2]SW_Pipes1222_prec!$AE$2:$AO$1223, 11, FALSE)</f>
        <v>3.915</v>
      </c>
    </row>
    <row r="541" spans="1:66" x14ac:dyDescent="0.25">
      <c r="A541" s="3">
        <v>108156</v>
      </c>
      <c r="B541" s="3">
        <v>20450</v>
      </c>
      <c r="C541" s="3" t="s">
        <v>377</v>
      </c>
      <c r="D541" s="3" t="s">
        <v>21</v>
      </c>
      <c r="E541" s="3" t="s">
        <v>29</v>
      </c>
      <c r="F541" s="6">
        <f>VLOOKUP(A541&amp;B541,'input_raw cmsws'!$C$2:$D$1602,2,FALSE)</f>
        <v>44144.708333333336</v>
      </c>
      <c r="G541" s="3">
        <v>11.08</v>
      </c>
      <c r="H541" s="3" t="s">
        <v>28</v>
      </c>
      <c r="I541" s="2">
        <f>VLOOKUP(H541,'scoring schema'!$D$4:$E$9,2,FALSE)</f>
        <v>5</v>
      </c>
      <c r="J541" s="3" t="s">
        <v>22</v>
      </c>
      <c r="K541" s="3" t="s">
        <v>22</v>
      </c>
      <c r="L541" s="3" t="s">
        <v>145</v>
      </c>
      <c r="M541" s="2">
        <f>VLOOKUP(L541,'scoring schema 2'!$E$18:$F$29,2,FALSE)</f>
        <v>10</v>
      </c>
      <c r="N541" s="3" t="s">
        <v>202</v>
      </c>
      <c r="O541" s="2">
        <f>VLOOKUP(N541,'scoring schema 2'!$E$8:$F$13,2, FALSE)</f>
        <v>3</v>
      </c>
      <c r="P541" s="3">
        <v>5</v>
      </c>
      <c r="Q541" s="3">
        <v>3.7</v>
      </c>
      <c r="R541" s="3">
        <v>6.45</v>
      </c>
      <c r="S541" s="3">
        <v>23.865000000000002</v>
      </c>
      <c r="T541" s="3">
        <v>1</v>
      </c>
      <c r="U541" s="3">
        <v>0</v>
      </c>
      <c r="V541" s="3">
        <v>1.4000000000000001</v>
      </c>
      <c r="W541" s="3">
        <v>1.2</v>
      </c>
      <c r="X541" s="3">
        <v>1.6800000000000002</v>
      </c>
      <c r="Y541" s="3">
        <v>2.3200000000000003</v>
      </c>
      <c r="Z541" s="3">
        <v>3.3</v>
      </c>
      <c r="AA541" s="3">
        <v>7.6560000000000006</v>
      </c>
      <c r="AB541" s="3">
        <v>7622178</v>
      </c>
      <c r="AC541" s="3" t="s">
        <v>1985</v>
      </c>
      <c r="AD541" s="6">
        <v>40262</v>
      </c>
      <c r="AE541" s="3" t="s">
        <v>760</v>
      </c>
      <c r="AF541" s="3" t="s">
        <v>761</v>
      </c>
      <c r="AG541" s="3" t="s">
        <v>762</v>
      </c>
      <c r="AH541" s="3" t="s">
        <v>768</v>
      </c>
      <c r="AI541" s="3">
        <v>2</v>
      </c>
      <c r="AJ541" s="3">
        <v>0</v>
      </c>
      <c r="AK541" s="3">
        <v>0</v>
      </c>
      <c r="AL541" s="3">
        <v>0</v>
      </c>
      <c r="AM541" s="3">
        <v>24</v>
      </c>
      <c r="AN541" s="3">
        <v>0</v>
      </c>
      <c r="AO541" s="3" t="s">
        <v>762</v>
      </c>
      <c r="AP541" s="3" t="s">
        <v>769</v>
      </c>
      <c r="AQ541" s="3" t="s">
        <v>769</v>
      </c>
      <c r="AR541" s="3" t="s">
        <v>1986</v>
      </c>
      <c r="AS541" s="3">
        <v>11.35</v>
      </c>
      <c r="AT541" s="3">
        <v>706.65</v>
      </c>
      <c r="AU541" s="3">
        <v>718</v>
      </c>
      <c r="AV541" s="3" t="s">
        <v>765</v>
      </c>
      <c r="AW541" s="3" t="s">
        <v>1987</v>
      </c>
      <c r="AX541" s="3">
        <v>10.8</v>
      </c>
      <c r="AY541" s="3">
        <v>706.2</v>
      </c>
      <c r="AZ541" s="3">
        <v>717</v>
      </c>
      <c r="BA541" s="3" t="s">
        <v>765</v>
      </c>
      <c r="BB541" s="3">
        <v>1.120702E-2</v>
      </c>
      <c r="BC541" s="3">
        <v>1</v>
      </c>
      <c r="BD541" s="7">
        <v>18264</v>
      </c>
      <c r="BE541" s="18">
        <f t="shared" si="24"/>
        <v>70.857517681953013</v>
      </c>
      <c r="BF541" s="3" t="s">
        <v>767</v>
      </c>
      <c r="BG541" s="7">
        <v>43179</v>
      </c>
      <c r="BH541" s="3">
        <v>40.153447242946918</v>
      </c>
      <c r="BI541" t="str">
        <f>VLOOKUP($A541,'[1]SW_Pipes 1222_soil.shp'!$AE$2:$AR$1223,10,FALSE)</f>
        <v>113688</v>
      </c>
      <c r="BJ541" t="str">
        <f>VLOOKUP($A541,'[1]SW_Pipes 1222_soil.shp'!$AE$2:$AR$1223,11,FALSE)</f>
        <v>Ur</v>
      </c>
      <c r="BK541" t="str">
        <f>VLOOKUP($A541,'[1]SW_Pipes 1222_soil.shp'!$AE$2:$AR$1223,12,FALSE)</f>
        <v>Urban land</v>
      </c>
      <c r="BL541" t="str">
        <f>VLOOKUP($A541,'[1]SW_Pipes 1222_soil.shp'!$AE$2:$AR$1223,13,FALSE)</f>
        <v>N/A</v>
      </c>
      <c r="BM541">
        <f>VLOOKUP($A541,'[1]SW_Pipes 1222_soil.shp'!$AE$2:$AR$1223,14,FALSE)</f>
        <v>4</v>
      </c>
      <c r="BN541">
        <f>VLOOKUP(A541,[2]SW_Pipes1222_prec!$AE$2:$AO$1223, 11, FALSE)</f>
        <v>3.8570000000000002</v>
      </c>
    </row>
    <row r="542" spans="1:66" x14ac:dyDescent="0.25">
      <c r="A542" s="2">
        <v>108186</v>
      </c>
      <c r="B542" s="2">
        <v>11738</v>
      </c>
      <c r="C542" s="2" t="s">
        <v>95</v>
      </c>
      <c r="D542" s="2" t="s">
        <v>26</v>
      </c>
      <c r="E542" s="2" t="s">
        <v>29</v>
      </c>
      <c r="F542" s="6">
        <f>VLOOKUP(A542&amp;B542,'input_raw cmsws'!$C$2:$D$1602,2,FALSE)</f>
        <v>43759.666666666664</v>
      </c>
      <c r="G542" s="2">
        <v>5</v>
      </c>
      <c r="H542" s="2" t="s">
        <v>23</v>
      </c>
      <c r="I542" s="2">
        <f>VLOOKUP(H542,'scoring schema'!$D$4:$E$9,2,FALSE)</f>
        <v>0</v>
      </c>
      <c r="J542" s="2" t="s">
        <v>22</v>
      </c>
      <c r="K542" s="2" t="s">
        <v>22</v>
      </c>
      <c r="L542" s="2"/>
      <c r="M542" s="2">
        <f>VLOOKUP(L542,'scoring schema 2'!$E$18:$F$29,2,FALSE)</f>
        <v>0</v>
      </c>
      <c r="N542" s="2"/>
      <c r="O542" s="2">
        <f>VLOOKUP(N542,'scoring schema 2'!$E$8:$F$13,2, FALSE)</f>
        <v>2</v>
      </c>
      <c r="P542" s="2">
        <v>0</v>
      </c>
      <c r="Q542" s="2">
        <v>1.3</v>
      </c>
      <c r="R542" s="2">
        <v>1.4</v>
      </c>
      <c r="S542" s="2">
        <v>1.8199999999999998</v>
      </c>
      <c r="T542" s="2">
        <v>1</v>
      </c>
      <c r="U542" s="2">
        <v>0</v>
      </c>
      <c r="V542" s="2">
        <v>1.4000000000000001</v>
      </c>
      <c r="W542" s="2">
        <v>1.4</v>
      </c>
      <c r="X542" s="2">
        <v>1.96</v>
      </c>
      <c r="Y542" s="2">
        <v>1.36</v>
      </c>
      <c r="Z542" s="2">
        <v>1.4</v>
      </c>
      <c r="AA542" s="2">
        <v>1.9039999999999999</v>
      </c>
      <c r="AB542" s="2">
        <v>7583231</v>
      </c>
      <c r="AC542" s="2" t="s">
        <v>949</v>
      </c>
      <c r="AD542" s="6">
        <v>40263</v>
      </c>
      <c r="AE542" s="2" t="s">
        <v>760</v>
      </c>
      <c r="AF542" s="2" t="s">
        <v>761</v>
      </c>
      <c r="AG542" s="2" t="s">
        <v>762</v>
      </c>
      <c r="AH542" s="2" t="s">
        <v>768</v>
      </c>
      <c r="AI542" s="2">
        <v>1.5</v>
      </c>
      <c r="AJ542" s="2">
        <v>0</v>
      </c>
      <c r="AK542" s="2">
        <v>0</v>
      </c>
      <c r="AL542" s="2">
        <v>0</v>
      </c>
      <c r="AM542" s="2">
        <v>18</v>
      </c>
      <c r="AN542" s="2">
        <v>0</v>
      </c>
      <c r="AO542" s="2" t="s">
        <v>762</v>
      </c>
      <c r="AP542" s="2" t="s">
        <v>769</v>
      </c>
      <c r="AQ542" s="2" t="s">
        <v>769</v>
      </c>
      <c r="AR542" s="2" t="s">
        <v>950</v>
      </c>
      <c r="AS542" s="2">
        <v>2.9</v>
      </c>
      <c r="AT542" s="2">
        <v>719.1</v>
      </c>
      <c r="AU542" s="2">
        <v>722</v>
      </c>
      <c r="AV542" s="2" t="s">
        <v>765</v>
      </c>
      <c r="AW542" s="2" t="s">
        <v>951</v>
      </c>
      <c r="AX542" s="2">
        <v>1.8</v>
      </c>
      <c r="AY542" s="2">
        <v>718.2</v>
      </c>
      <c r="AZ542" s="2">
        <v>720</v>
      </c>
      <c r="BA542" s="2" t="s">
        <v>765</v>
      </c>
      <c r="BB542" s="2">
        <v>1.2380189999999999E-2</v>
      </c>
      <c r="BC542" s="2">
        <v>1</v>
      </c>
      <c r="BD542" s="6">
        <v>39115</v>
      </c>
      <c r="BE542" s="18">
        <f t="shared" si="24"/>
        <v>12.716404289299559</v>
      </c>
      <c r="BF542" s="2" t="s">
        <v>767</v>
      </c>
      <c r="BG542" s="6">
        <v>43179</v>
      </c>
      <c r="BH542" s="2">
        <v>72.696760282420414</v>
      </c>
      <c r="BI542" t="str">
        <f>VLOOKUP($A542,'[1]SW_Pipes 1222_soil.shp'!$AE$2:$AR$1223,10,FALSE)</f>
        <v>113660</v>
      </c>
      <c r="BJ542" t="str">
        <f>VLOOKUP($A542,'[1]SW_Pipes 1222_soil.shp'!$AE$2:$AR$1223,11,FALSE)</f>
        <v>CuB</v>
      </c>
      <c r="BK542" t="str">
        <f>VLOOKUP($A542,'[1]SW_Pipes 1222_soil.shp'!$AE$2:$AR$1223,12,FALSE)</f>
        <v>Cecil-Urban land complex, 2 to 8 percent slopes</v>
      </c>
      <c r="BL542" t="str">
        <f>VLOOKUP($A542,'[1]SW_Pipes 1222_soil.shp'!$AE$2:$AR$1223,13,FALSE)</f>
        <v>B</v>
      </c>
      <c r="BM542">
        <f>VLOOKUP($A542,'[1]SW_Pipes 1222_soil.shp'!$AE$2:$AR$1223,14,FALSE)</f>
        <v>1</v>
      </c>
      <c r="BN542">
        <f>VLOOKUP(A542,[2]SW_Pipes1222_prec!$AE$2:$AO$1223, 11, FALSE)</f>
        <v>3.8540000000000001</v>
      </c>
    </row>
    <row r="543" spans="1:66" x14ac:dyDescent="0.25">
      <c r="A543" s="3">
        <v>108359</v>
      </c>
      <c r="B543" s="3">
        <v>10873</v>
      </c>
      <c r="C543" s="3" t="s">
        <v>306</v>
      </c>
      <c r="D543" s="3" t="s">
        <v>21</v>
      </c>
      <c r="E543" s="3" t="s">
        <v>29</v>
      </c>
      <c r="F543" s="6">
        <f>VLOOKUP(A543&amp;B543,'input_raw cmsws'!$C$2:$D$1602,2,FALSE)</f>
        <v>42843.666666666664</v>
      </c>
      <c r="G543" s="3">
        <v>7.95</v>
      </c>
      <c r="H543" s="3" t="s">
        <v>23</v>
      </c>
      <c r="I543" s="2">
        <f>VLOOKUP(H543,'scoring schema'!$D$4:$E$9,2,FALSE)</f>
        <v>0</v>
      </c>
      <c r="J543" s="3" t="s">
        <v>22</v>
      </c>
      <c r="K543" s="3" t="s">
        <v>22</v>
      </c>
      <c r="L543" s="3" t="s">
        <v>145</v>
      </c>
      <c r="M543" s="2">
        <f>VLOOKUP(L543,'scoring schema 2'!$E$18:$F$29,2,FALSE)</f>
        <v>10</v>
      </c>
      <c r="N543" s="3" t="s">
        <v>202</v>
      </c>
      <c r="O543" s="2">
        <f>VLOOKUP(N543,'scoring schema 2'!$E$8:$F$13,2, FALSE)</f>
        <v>3</v>
      </c>
      <c r="P543" s="3">
        <v>10</v>
      </c>
      <c r="Q543" s="3">
        <v>1.9500000000000002</v>
      </c>
      <c r="R543" s="3">
        <v>8</v>
      </c>
      <c r="S543" s="3">
        <v>15.600000000000001</v>
      </c>
      <c r="T543" s="3">
        <v>1</v>
      </c>
      <c r="U543" s="3">
        <v>10</v>
      </c>
      <c r="V543" s="3">
        <v>4.5999999999999996</v>
      </c>
      <c r="W543" s="3">
        <v>8</v>
      </c>
      <c r="X543" s="3">
        <v>36.799999999999997</v>
      </c>
      <c r="Y543" s="3">
        <v>3.54</v>
      </c>
      <c r="Z543" s="3">
        <v>8</v>
      </c>
      <c r="AA543" s="3">
        <v>28.32</v>
      </c>
      <c r="AB543" s="3">
        <v>7623800</v>
      </c>
      <c r="AC543" s="3" t="s">
        <v>3761</v>
      </c>
      <c r="AD543" s="6">
        <v>40264</v>
      </c>
      <c r="AE543" s="3" t="s">
        <v>760</v>
      </c>
      <c r="AF543" s="3" t="s">
        <v>761</v>
      </c>
      <c r="AG543" s="3" t="s">
        <v>762</v>
      </c>
      <c r="AH543" s="3" t="s">
        <v>768</v>
      </c>
      <c r="AI543" s="3">
        <v>4.5</v>
      </c>
      <c r="AJ543" s="3">
        <v>0</v>
      </c>
      <c r="AK543" s="3">
        <v>0</v>
      </c>
      <c r="AL543" s="3">
        <v>0</v>
      </c>
      <c r="AM543" s="3">
        <v>54</v>
      </c>
      <c r="AN543" s="3">
        <v>0</v>
      </c>
      <c r="AO543" s="3" t="s">
        <v>762</v>
      </c>
      <c r="AP543" s="3" t="s">
        <v>769</v>
      </c>
      <c r="AQ543" s="3" t="s">
        <v>769</v>
      </c>
      <c r="AR543" s="3" t="s">
        <v>3762</v>
      </c>
      <c r="AS543" s="3">
        <v>10.33</v>
      </c>
      <c r="AT543" s="3">
        <v>698.24</v>
      </c>
      <c r="AU543" s="3">
        <v>708.57</v>
      </c>
      <c r="AV543" s="3" t="s">
        <v>772</v>
      </c>
      <c r="AW543" s="3" t="s">
        <v>3763</v>
      </c>
      <c r="AX543" s="3">
        <v>6.2</v>
      </c>
      <c r="AY543" s="3">
        <v>697.8</v>
      </c>
      <c r="AZ543" s="3">
        <v>704</v>
      </c>
      <c r="BA543" s="3" t="s">
        <v>765</v>
      </c>
      <c r="BB543" s="3">
        <v>0</v>
      </c>
      <c r="BC543" s="3">
        <v>1</v>
      </c>
      <c r="BD543" s="7">
        <v>22899</v>
      </c>
      <c r="BE543" s="18">
        <f t="shared" si="24"/>
        <v>54.605521332420707</v>
      </c>
      <c r="BF543" s="3" t="s">
        <v>767</v>
      </c>
      <c r="BG543" s="7">
        <v>44341</v>
      </c>
      <c r="BH543" s="3">
        <v>57.675980918046513</v>
      </c>
      <c r="BI543" t="str">
        <f>VLOOKUP($A543,'[1]SW_Pipes 1222_soil.shp'!$AE$2:$AR$1223,10,FALSE)</f>
        <v>113677</v>
      </c>
      <c r="BJ543" t="str">
        <f>VLOOKUP($A543,'[1]SW_Pipes 1222_soil.shp'!$AE$2:$AR$1223,11,FALSE)</f>
        <v>MO</v>
      </c>
      <c r="BK543" t="str">
        <f>VLOOKUP($A543,'[1]SW_Pipes 1222_soil.shp'!$AE$2:$AR$1223,12,FALSE)</f>
        <v>Monacan loam</v>
      </c>
      <c r="BL543" t="str">
        <f>VLOOKUP($A543,'[1]SW_Pipes 1222_soil.shp'!$AE$2:$AR$1223,13,FALSE)</f>
        <v>C</v>
      </c>
      <c r="BM543">
        <f>VLOOKUP($A543,'[1]SW_Pipes 1222_soil.shp'!$AE$2:$AR$1223,14,FALSE)</f>
        <v>2</v>
      </c>
      <c r="BN543">
        <f>VLOOKUP(A543,[2]SW_Pipes1222_prec!$AE$2:$AO$1223, 11, FALSE)</f>
        <v>3.8639999999999999</v>
      </c>
    </row>
    <row r="544" spans="1:66" x14ac:dyDescent="0.25">
      <c r="A544" s="2">
        <v>108360</v>
      </c>
      <c r="B544" s="2">
        <v>10873</v>
      </c>
      <c r="C544" s="2" t="s">
        <v>306</v>
      </c>
      <c r="D544" s="2" t="s">
        <v>21</v>
      </c>
      <c r="E544" s="2" t="s">
        <v>29</v>
      </c>
      <c r="F544" s="6">
        <f>VLOOKUP(A544&amp;B544,'input_raw cmsws'!$C$2:$D$1602,2,FALSE)</f>
        <v>42843.666666666664</v>
      </c>
      <c r="G544" s="2">
        <v>10.35</v>
      </c>
      <c r="H544" s="2" t="s">
        <v>23</v>
      </c>
      <c r="I544" s="2">
        <f>VLOOKUP(H544,'scoring schema'!$D$4:$E$9,2,FALSE)</f>
        <v>0</v>
      </c>
      <c r="J544" s="2" t="s">
        <v>22</v>
      </c>
      <c r="K544" s="2" t="s">
        <v>22</v>
      </c>
      <c r="L544" s="2" t="s">
        <v>145</v>
      </c>
      <c r="M544" s="2">
        <f>VLOOKUP(L544,'scoring schema 2'!$E$18:$F$29,2,FALSE)</f>
        <v>10</v>
      </c>
      <c r="N544" s="2" t="s">
        <v>202</v>
      </c>
      <c r="O544" s="2">
        <f>VLOOKUP(N544,'scoring schema 2'!$E$8:$F$13,2, FALSE)</f>
        <v>3</v>
      </c>
      <c r="P544" s="2">
        <v>5</v>
      </c>
      <c r="Q544" s="2">
        <v>1.9500000000000002</v>
      </c>
      <c r="R544" s="2">
        <v>7.65</v>
      </c>
      <c r="S544" s="2">
        <v>14.917500000000002</v>
      </c>
      <c r="T544" s="2">
        <v>3</v>
      </c>
      <c r="U544" s="2">
        <v>10</v>
      </c>
      <c r="V544" s="2">
        <v>7</v>
      </c>
      <c r="W544" s="2">
        <v>5.7</v>
      </c>
      <c r="X544" s="2">
        <v>39.9</v>
      </c>
      <c r="Y544" s="2">
        <v>4.9800000000000004</v>
      </c>
      <c r="Z544" s="2">
        <v>6.48</v>
      </c>
      <c r="AA544" s="2">
        <v>32.270400000000002</v>
      </c>
      <c r="AB544" s="2">
        <v>7553941</v>
      </c>
      <c r="AC544" s="2" t="s">
        <v>3905</v>
      </c>
      <c r="AD544" s="6">
        <v>40265</v>
      </c>
      <c r="AE544" s="2" t="s">
        <v>760</v>
      </c>
      <c r="AF544" s="2" t="s">
        <v>761</v>
      </c>
      <c r="AG544" s="2" t="s">
        <v>762</v>
      </c>
      <c r="AH544" s="2" t="s">
        <v>768</v>
      </c>
      <c r="AI544" s="2">
        <v>4.5</v>
      </c>
      <c r="AJ544" s="2">
        <v>0</v>
      </c>
      <c r="AK544" s="2">
        <v>0</v>
      </c>
      <c r="AL544" s="2">
        <v>0</v>
      </c>
      <c r="AM544" s="2">
        <v>54</v>
      </c>
      <c r="AN544" s="2">
        <v>0</v>
      </c>
      <c r="AO544" s="2" t="s">
        <v>762</v>
      </c>
      <c r="AP544" s="2" t="s">
        <v>769</v>
      </c>
      <c r="AQ544" s="2" t="s">
        <v>769</v>
      </c>
      <c r="AR544" s="2" t="s">
        <v>3675</v>
      </c>
      <c r="AS544" s="2">
        <v>11</v>
      </c>
      <c r="AT544" s="2">
        <v>698</v>
      </c>
      <c r="AU544" s="2">
        <v>709</v>
      </c>
      <c r="AV544" s="2" t="s">
        <v>765</v>
      </c>
      <c r="AW544" s="2" t="s">
        <v>3762</v>
      </c>
      <c r="AX544" s="2">
        <v>10.27</v>
      </c>
      <c r="AY544" s="2">
        <v>698.3</v>
      </c>
      <c r="AZ544" s="2">
        <v>708.57</v>
      </c>
      <c r="BA544" s="2" t="s">
        <v>772</v>
      </c>
      <c r="BB544" s="2">
        <v>0</v>
      </c>
      <c r="BC544" s="2">
        <v>1</v>
      </c>
      <c r="BD544" s="6">
        <v>22899</v>
      </c>
      <c r="BE544" s="18">
        <f t="shared" si="24"/>
        <v>54.605521332420707</v>
      </c>
      <c r="BF544" s="2" t="s">
        <v>767</v>
      </c>
      <c r="BG544" s="6">
        <v>44341</v>
      </c>
      <c r="BH544" s="2">
        <v>25.91259291293861</v>
      </c>
      <c r="BI544" t="str">
        <f>VLOOKUP($A544,'[1]SW_Pipes 1222_soil.shp'!$AE$2:$AR$1223,10,FALSE)</f>
        <v>113677</v>
      </c>
      <c r="BJ544" t="str">
        <f>VLOOKUP($A544,'[1]SW_Pipes 1222_soil.shp'!$AE$2:$AR$1223,11,FALSE)</f>
        <v>MO</v>
      </c>
      <c r="BK544" t="str">
        <f>VLOOKUP($A544,'[1]SW_Pipes 1222_soil.shp'!$AE$2:$AR$1223,12,FALSE)</f>
        <v>Monacan loam</v>
      </c>
      <c r="BL544" t="str">
        <f>VLOOKUP($A544,'[1]SW_Pipes 1222_soil.shp'!$AE$2:$AR$1223,13,FALSE)</f>
        <v>C</v>
      </c>
      <c r="BM544">
        <f>VLOOKUP($A544,'[1]SW_Pipes 1222_soil.shp'!$AE$2:$AR$1223,14,FALSE)</f>
        <v>2</v>
      </c>
      <c r="BN544">
        <f>VLOOKUP(A544,[2]SW_Pipes1222_prec!$AE$2:$AO$1223, 11, FALSE)</f>
        <v>3.8639999999999999</v>
      </c>
    </row>
    <row r="545" spans="1:66" x14ac:dyDescent="0.25">
      <c r="A545" s="2">
        <v>108361</v>
      </c>
      <c r="B545" s="2">
        <v>10873</v>
      </c>
      <c r="C545" s="2" t="s">
        <v>306</v>
      </c>
      <c r="D545" s="2" t="s">
        <v>21</v>
      </c>
      <c r="E545" s="2" t="s">
        <v>29</v>
      </c>
      <c r="F545" s="6">
        <f>VLOOKUP(A545&amp;B545,'input_raw cmsws'!$C$2:$D$1602,2,FALSE)</f>
        <v>42843.666666666664</v>
      </c>
      <c r="G545" s="2">
        <v>11.8</v>
      </c>
      <c r="H545" s="2" t="s">
        <v>23</v>
      </c>
      <c r="I545" s="2">
        <f>VLOOKUP(H545,'scoring schema'!$D$4:$E$9,2,FALSE)</f>
        <v>0</v>
      </c>
      <c r="J545" s="2" t="s">
        <v>22</v>
      </c>
      <c r="K545" s="2" t="s">
        <v>22</v>
      </c>
      <c r="L545" s="2" t="s">
        <v>30</v>
      </c>
      <c r="M545" s="2">
        <f>VLOOKUP(L545,'scoring schema 2'!$E$18:$F$29,2,FALSE)</f>
        <v>6</v>
      </c>
      <c r="N545" s="2" t="s">
        <v>202</v>
      </c>
      <c r="O545" s="2">
        <f>VLOOKUP(N545,'scoring schema 2'!$E$8:$F$13,2, FALSE)</f>
        <v>3</v>
      </c>
      <c r="P545" s="2">
        <v>5</v>
      </c>
      <c r="Q545" s="2">
        <v>1.9500000000000002</v>
      </c>
      <c r="R545" s="2">
        <v>5.8500000000000005</v>
      </c>
      <c r="S545" s="2">
        <v>11.407500000000002</v>
      </c>
      <c r="T545" s="2">
        <v>1</v>
      </c>
      <c r="U545" s="2">
        <v>5</v>
      </c>
      <c r="V545" s="2">
        <v>6.2000000000000011</v>
      </c>
      <c r="W545" s="2">
        <v>5.8500000000000005</v>
      </c>
      <c r="X545" s="2">
        <v>36.27000000000001</v>
      </c>
      <c r="Y545" s="2">
        <v>4.5000000000000009</v>
      </c>
      <c r="Z545" s="2">
        <v>5.8500000000000005</v>
      </c>
      <c r="AA545" s="2">
        <v>26.325000000000006</v>
      </c>
      <c r="AB545" s="2">
        <v>7571741</v>
      </c>
      <c r="AC545" s="2" t="s">
        <v>3673</v>
      </c>
      <c r="AD545" s="6">
        <v>40266</v>
      </c>
      <c r="AE545" s="2" t="s">
        <v>760</v>
      </c>
      <c r="AF545" s="2" t="s">
        <v>761</v>
      </c>
      <c r="AG545" s="2" t="s">
        <v>762</v>
      </c>
      <c r="AH545" s="2" t="s">
        <v>768</v>
      </c>
      <c r="AI545" s="2">
        <v>4.5</v>
      </c>
      <c r="AJ545" s="2">
        <v>0</v>
      </c>
      <c r="AK545" s="2">
        <v>0</v>
      </c>
      <c r="AL545" s="2">
        <v>0</v>
      </c>
      <c r="AM545" s="2">
        <v>54</v>
      </c>
      <c r="AN545" s="2">
        <v>0</v>
      </c>
      <c r="AO545" s="2" t="s">
        <v>762</v>
      </c>
      <c r="AP545" s="2" t="s">
        <v>769</v>
      </c>
      <c r="AQ545" s="2" t="s">
        <v>769</v>
      </c>
      <c r="AR545" s="2" t="s">
        <v>3674</v>
      </c>
      <c r="AS545" s="2">
        <v>12.55</v>
      </c>
      <c r="AT545" s="2">
        <v>697.45</v>
      </c>
      <c r="AU545" s="2">
        <v>710</v>
      </c>
      <c r="AV545" s="2" t="s">
        <v>765</v>
      </c>
      <c r="AW545" s="2" t="s">
        <v>3675</v>
      </c>
      <c r="AX545" s="2">
        <v>10.8</v>
      </c>
      <c r="AY545" s="2">
        <v>698.2</v>
      </c>
      <c r="AZ545" s="2">
        <v>709</v>
      </c>
      <c r="BA545" s="2" t="s">
        <v>765</v>
      </c>
      <c r="BB545" s="2">
        <v>-7.7579299999999997E-3</v>
      </c>
      <c r="BC545" s="2">
        <v>1</v>
      </c>
      <c r="BD545" s="6">
        <v>37211</v>
      </c>
      <c r="BE545" s="18">
        <f t="shared" si="24"/>
        <v>15.421400866986076</v>
      </c>
      <c r="BF545" s="2" t="s">
        <v>767</v>
      </c>
      <c r="BG545" s="6">
        <v>43179</v>
      </c>
      <c r="BH545" s="2">
        <v>96.675034371444696</v>
      </c>
      <c r="BI545" t="str">
        <f>VLOOKUP($A545,'[1]SW_Pipes 1222_soil.shp'!$AE$2:$AR$1223,10,FALSE)</f>
        <v>113677</v>
      </c>
      <c r="BJ545" t="str">
        <f>VLOOKUP($A545,'[1]SW_Pipes 1222_soil.shp'!$AE$2:$AR$1223,11,FALSE)</f>
        <v>MO</v>
      </c>
      <c r="BK545" t="str">
        <f>VLOOKUP($A545,'[1]SW_Pipes 1222_soil.shp'!$AE$2:$AR$1223,12,FALSE)</f>
        <v>Monacan loam</v>
      </c>
      <c r="BL545" t="str">
        <f>VLOOKUP($A545,'[1]SW_Pipes 1222_soil.shp'!$AE$2:$AR$1223,13,FALSE)</f>
        <v>C</v>
      </c>
      <c r="BM545">
        <f>VLOOKUP($A545,'[1]SW_Pipes 1222_soil.shp'!$AE$2:$AR$1223,14,FALSE)</f>
        <v>2</v>
      </c>
      <c r="BN545">
        <f>VLOOKUP(A545,[2]SW_Pipes1222_prec!$AE$2:$AO$1223, 11, FALSE)</f>
        <v>3.8639999999999999</v>
      </c>
    </row>
    <row r="546" spans="1:66" x14ac:dyDescent="0.25">
      <c r="A546" s="3">
        <v>108493</v>
      </c>
      <c r="B546" s="3">
        <v>10873</v>
      </c>
      <c r="C546" s="3" t="s">
        <v>306</v>
      </c>
      <c r="D546" s="3" t="s">
        <v>21</v>
      </c>
      <c r="E546" s="3" t="s">
        <v>29</v>
      </c>
      <c r="F546" s="6">
        <f>VLOOKUP(A546&amp;B546,'input_raw cmsws'!$C$2:$D$1602,2,FALSE)</f>
        <v>42843.666666666664</v>
      </c>
      <c r="G546" s="3">
        <v>10</v>
      </c>
      <c r="H546" s="3" t="s">
        <v>23</v>
      </c>
      <c r="I546" s="2">
        <f>VLOOKUP(H546,'scoring schema'!$D$4:$E$9,2,FALSE)</f>
        <v>0</v>
      </c>
      <c r="J546" s="3" t="s">
        <v>22</v>
      </c>
      <c r="K546" s="3" t="s">
        <v>22</v>
      </c>
      <c r="L546" s="3" t="s">
        <v>30</v>
      </c>
      <c r="M546" s="2">
        <f>VLOOKUP(L546,'scoring schema 2'!$E$18:$F$29,2,FALSE)</f>
        <v>6</v>
      </c>
      <c r="N546" s="3" t="s">
        <v>202</v>
      </c>
      <c r="O546" s="2">
        <f>VLOOKUP(N546,'scoring schema 2'!$E$8:$F$13,2, FALSE)</f>
        <v>3</v>
      </c>
      <c r="P546" s="3">
        <v>10</v>
      </c>
      <c r="Q546" s="3">
        <v>1.9500000000000002</v>
      </c>
      <c r="R546" s="3">
        <v>6.6000000000000005</v>
      </c>
      <c r="S546" s="3">
        <v>12.870000000000003</v>
      </c>
      <c r="T546" s="3">
        <v>1</v>
      </c>
      <c r="U546" s="3">
        <v>10</v>
      </c>
      <c r="V546" s="3">
        <v>5.4</v>
      </c>
      <c r="W546" s="3">
        <v>6.6000000000000005</v>
      </c>
      <c r="X546" s="3">
        <v>35.640000000000008</v>
      </c>
      <c r="Y546" s="3">
        <v>4.0200000000000005</v>
      </c>
      <c r="Z546" s="3">
        <v>6.6000000000000005</v>
      </c>
      <c r="AA546" s="3">
        <v>26.532000000000004</v>
      </c>
      <c r="AB546" s="3">
        <v>7561114</v>
      </c>
      <c r="AC546" s="3" t="s">
        <v>3679</v>
      </c>
      <c r="AD546" s="6">
        <v>40267</v>
      </c>
      <c r="AE546" s="3" t="s">
        <v>760</v>
      </c>
      <c r="AF546" s="3" t="s">
        <v>761</v>
      </c>
      <c r="AG546" s="3" t="s">
        <v>762</v>
      </c>
      <c r="AH546" s="3" t="s">
        <v>768</v>
      </c>
      <c r="AI546" s="3">
        <v>4</v>
      </c>
      <c r="AJ546" s="3">
        <v>0</v>
      </c>
      <c r="AK546" s="3">
        <v>0</v>
      </c>
      <c r="AL546" s="3">
        <v>0</v>
      </c>
      <c r="AM546" s="3">
        <v>48</v>
      </c>
      <c r="AN546" s="3">
        <v>0</v>
      </c>
      <c r="AO546" s="3" t="s">
        <v>762</v>
      </c>
      <c r="AP546" s="3" t="s">
        <v>769</v>
      </c>
      <c r="AQ546" s="3" t="s">
        <v>769</v>
      </c>
      <c r="AR546" s="3" t="s">
        <v>3680</v>
      </c>
      <c r="AS546" s="3">
        <v>9.4</v>
      </c>
      <c r="AT546" s="3">
        <v>695.6</v>
      </c>
      <c r="AU546" s="3">
        <v>705</v>
      </c>
      <c r="AV546" s="3" t="s">
        <v>765</v>
      </c>
      <c r="AW546" s="3" t="s">
        <v>3681</v>
      </c>
      <c r="AX546" s="3">
        <v>0</v>
      </c>
      <c r="AY546" s="3">
        <v>0</v>
      </c>
      <c r="AZ546" s="3">
        <v>710</v>
      </c>
      <c r="BA546" s="3" t="s">
        <v>765</v>
      </c>
      <c r="BB546" s="3">
        <v>0</v>
      </c>
      <c r="BC546" s="3">
        <v>1</v>
      </c>
      <c r="BD546" s="7">
        <v>37211</v>
      </c>
      <c r="BE546" s="18">
        <f t="shared" si="24"/>
        <v>15.421400866986076</v>
      </c>
      <c r="BF546" s="3" t="s">
        <v>767</v>
      </c>
      <c r="BG546" s="7">
        <v>43179</v>
      </c>
      <c r="BH546" s="3">
        <v>23.219571737353331</v>
      </c>
      <c r="BI546" t="str">
        <f>VLOOKUP($A546,'[1]SW_Pipes 1222_soil.shp'!$AE$2:$AR$1223,10,FALSE)</f>
        <v>113677</v>
      </c>
      <c r="BJ546" t="str">
        <f>VLOOKUP($A546,'[1]SW_Pipes 1222_soil.shp'!$AE$2:$AR$1223,11,FALSE)</f>
        <v>MO</v>
      </c>
      <c r="BK546" t="str">
        <f>VLOOKUP($A546,'[1]SW_Pipes 1222_soil.shp'!$AE$2:$AR$1223,12,FALSE)</f>
        <v>Monacan loam</v>
      </c>
      <c r="BL546" t="str">
        <f>VLOOKUP($A546,'[1]SW_Pipes 1222_soil.shp'!$AE$2:$AR$1223,13,FALSE)</f>
        <v>C</v>
      </c>
      <c r="BM546">
        <f>VLOOKUP($A546,'[1]SW_Pipes 1222_soil.shp'!$AE$2:$AR$1223,14,FALSE)</f>
        <v>2</v>
      </c>
      <c r="BN546">
        <f>VLOOKUP(A546,[2]SW_Pipes1222_prec!$AE$2:$AO$1223, 11, FALSE)</f>
        <v>3.8660000000000001</v>
      </c>
    </row>
    <row r="547" spans="1:66" x14ac:dyDescent="0.25">
      <c r="A547" s="2">
        <v>109160</v>
      </c>
      <c r="B547" s="2">
        <v>11130</v>
      </c>
      <c r="C547" s="2" t="s">
        <v>125</v>
      </c>
      <c r="D547" s="2" t="s">
        <v>21</v>
      </c>
      <c r="E547" s="2" t="s">
        <v>29</v>
      </c>
      <c r="F547" s="6">
        <f>VLOOKUP(A547&amp;B547,'input_raw cmsws'!$C$2:$D$1602,2,FALSE)</f>
        <v>43151.666666666664</v>
      </c>
      <c r="G547" s="2">
        <v>6.45</v>
      </c>
      <c r="H547" s="2" t="s">
        <v>23</v>
      </c>
      <c r="I547" s="2">
        <f>VLOOKUP(H547,'scoring schema'!$D$4:$E$9,2,FALSE)</f>
        <v>0</v>
      </c>
      <c r="J547" s="2" t="s">
        <v>22</v>
      </c>
      <c r="K547" s="2" t="s">
        <v>22</v>
      </c>
      <c r="L547" s="2" t="s">
        <v>30</v>
      </c>
      <c r="M547" s="2">
        <f>VLOOKUP(L547,'scoring schema 2'!$E$18:$F$29,2,FALSE)</f>
        <v>6</v>
      </c>
      <c r="N547" s="2" t="s">
        <v>40</v>
      </c>
      <c r="O547" s="2">
        <f>VLOOKUP(N547,'scoring schema 2'!$E$8:$F$13,2, FALSE)</f>
        <v>8</v>
      </c>
      <c r="P547" s="2">
        <v>0</v>
      </c>
      <c r="Q547" s="2">
        <v>5.2</v>
      </c>
      <c r="R547" s="2">
        <v>4.7</v>
      </c>
      <c r="S547" s="2">
        <v>24.44</v>
      </c>
      <c r="T547" s="2">
        <v>1</v>
      </c>
      <c r="U547" s="2">
        <v>0</v>
      </c>
      <c r="V547" s="2">
        <v>1.4000000000000001</v>
      </c>
      <c r="W547" s="2">
        <v>2</v>
      </c>
      <c r="X547" s="2">
        <v>2.8000000000000003</v>
      </c>
      <c r="Y547" s="2">
        <v>2.92</v>
      </c>
      <c r="Z547" s="2">
        <v>3.08</v>
      </c>
      <c r="AA547" s="2">
        <v>8.9936000000000007</v>
      </c>
      <c r="AB547" s="2">
        <v>7722309</v>
      </c>
      <c r="AC547" s="2" t="s">
        <v>2191</v>
      </c>
      <c r="AD547" s="6">
        <v>40268</v>
      </c>
      <c r="AE547" s="2" t="s">
        <v>760</v>
      </c>
      <c r="AF547" s="2" t="s">
        <v>761</v>
      </c>
      <c r="AG547" s="2" t="s">
        <v>762</v>
      </c>
      <c r="AH547" s="2" t="s">
        <v>768</v>
      </c>
      <c r="AI547" s="2">
        <v>5.5</v>
      </c>
      <c r="AJ547" s="2">
        <v>0</v>
      </c>
      <c r="AK547" s="2">
        <v>0</v>
      </c>
      <c r="AL547" s="2">
        <v>0</v>
      </c>
      <c r="AM547" s="2">
        <v>66</v>
      </c>
      <c r="AN547" s="2">
        <v>0</v>
      </c>
      <c r="AO547" s="2" t="s">
        <v>762</v>
      </c>
      <c r="AP547" s="2" t="s">
        <v>763</v>
      </c>
      <c r="AQ547" s="2" t="s">
        <v>769</v>
      </c>
      <c r="AR547" s="2" t="s">
        <v>1107</v>
      </c>
      <c r="AS547" s="2">
        <v>6.9</v>
      </c>
      <c r="AT547" s="2">
        <v>662.1</v>
      </c>
      <c r="AU547" s="2">
        <v>669</v>
      </c>
      <c r="AV547" s="2" t="s">
        <v>765</v>
      </c>
      <c r="AW547" s="2" t="s">
        <v>2192</v>
      </c>
      <c r="AX547" s="2">
        <v>6</v>
      </c>
      <c r="AY547" s="2">
        <v>662</v>
      </c>
      <c r="AZ547" s="2">
        <v>668</v>
      </c>
      <c r="BA547" s="2" t="s">
        <v>765</v>
      </c>
      <c r="BB547" s="2">
        <v>1.19235E-3</v>
      </c>
      <c r="BC547" s="2">
        <v>0</v>
      </c>
      <c r="BD547" s="6">
        <v>25541</v>
      </c>
      <c r="BE547" s="18">
        <f t="shared" si="24"/>
        <v>48.215377595254388</v>
      </c>
      <c r="BF547" s="2" t="s">
        <v>767</v>
      </c>
      <c r="BG547" s="6">
        <v>43374</v>
      </c>
      <c r="BH547" s="2">
        <v>90.552533606611235</v>
      </c>
      <c r="BI547" t="str">
        <f>VLOOKUP($A547,'[1]SW_Pipes 1222_soil.shp'!$AE$2:$AR$1223,10,FALSE)</f>
        <v>113677</v>
      </c>
      <c r="BJ547" t="str">
        <f>VLOOKUP($A547,'[1]SW_Pipes 1222_soil.shp'!$AE$2:$AR$1223,11,FALSE)</f>
        <v>MO</v>
      </c>
      <c r="BK547" t="str">
        <f>VLOOKUP($A547,'[1]SW_Pipes 1222_soil.shp'!$AE$2:$AR$1223,12,FALSE)</f>
        <v>Monacan loam</v>
      </c>
      <c r="BL547" t="str">
        <f>VLOOKUP($A547,'[1]SW_Pipes 1222_soil.shp'!$AE$2:$AR$1223,13,FALSE)</f>
        <v>C</v>
      </c>
      <c r="BM547">
        <f>VLOOKUP($A547,'[1]SW_Pipes 1222_soil.shp'!$AE$2:$AR$1223,14,FALSE)</f>
        <v>2</v>
      </c>
      <c r="BN547">
        <f>VLOOKUP(A547,[2]SW_Pipes1222_prec!$AE$2:$AO$1223, 11, FALSE)</f>
        <v>3.802</v>
      </c>
    </row>
    <row r="548" spans="1:66" x14ac:dyDescent="0.25">
      <c r="A548" s="3">
        <v>109161</v>
      </c>
      <c r="B548" s="3">
        <v>11130</v>
      </c>
      <c r="C548" s="3" t="s">
        <v>125</v>
      </c>
      <c r="D548" s="3" t="s">
        <v>21</v>
      </c>
      <c r="E548" s="3" t="s">
        <v>29</v>
      </c>
      <c r="F548" s="6">
        <f>VLOOKUP(A548&amp;B548,'input_raw cmsws'!$C$2:$D$1602,2,FALSE)</f>
        <v>43151.666666666664</v>
      </c>
      <c r="G548" s="3">
        <v>7.1</v>
      </c>
      <c r="H548" s="3" t="s">
        <v>68</v>
      </c>
      <c r="I548" s="2">
        <f>VLOOKUP(H548,'scoring schema'!$D$4:$E$9,2,FALSE)</f>
        <v>0</v>
      </c>
      <c r="J548" s="3" t="s">
        <v>22</v>
      </c>
      <c r="K548" s="3" t="s">
        <v>22</v>
      </c>
      <c r="L548" s="3" t="s">
        <v>30</v>
      </c>
      <c r="M548" s="2">
        <f>VLOOKUP(L548,'scoring schema 2'!$E$18:$F$29,2,FALSE)</f>
        <v>6</v>
      </c>
      <c r="N548" s="3" t="s">
        <v>33</v>
      </c>
      <c r="O548" s="2">
        <f>VLOOKUP(N548,'scoring schema 2'!$E$8:$F$13,2, FALSE)</f>
        <v>0</v>
      </c>
      <c r="P548" s="3">
        <v>10</v>
      </c>
      <c r="Q548" s="3">
        <v>0</v>
      </c>
      <c r="R548" s="3">
        <v>6.2</v>
      </c>
      <c r="S548" s="3">
        <v>0</v>
      </c>
      <c r="T548" s="3">
        <v>1</v>
      </c>
      <c r="U548" s="3">
        <v>0</v>
      </c>
      <c r="V548" s="3">
        <v>1.4000000000000001</v>
      </c>
      <c r="W548" s="3">
        <v>2</v>
      </c>
      <c r="X548" s="3">
        <v>2.8000000000000003</v>
      </c>
      <c r="Y548" s="3">
        <v>0.84000000000000008</v>
      </c>
      <c r="Z548" s="3">
        <v>3.6800000000000006</v>
      </c>
      <c r="AA548" s="3">
        <v>3.0912000000000006</v>
      </c>
      <c r="AB548" s="3">
        <v>7550411</v>
      </c>
      <c r="AC548" s="3" t="s">
        <v>1106</v>
      </c>
      <c r="AD548" s="6">
        <v>40269</v>
      </c>
      <c r="AE548" s="3" t="s">
        <v>760</v>
      </c>
      <c r="AF548" s="3" t="s">
        <v>761</v>
      </c>
      <c r="AG548" s="3" t="s">
        <v>762</v>
      </c>
      <c r="AH548" s="3" t="s">
        <v>768</v>
      </c>
      <c r="AI548" s="3">
        <v>5.5</v>
      </c>
      <c r="AJ548" s="3">
        <v>0</v>
      </c>
      <c r="AK548" s="3">
        <v>0</v>
      </c>
      <c r="AL548" s="3">
        <v>0</v>
      </c>
      <c r="AM548" s="3">
        <v>66</v>
      </c>
      <c r="AN548" s="3">
        <v>0</v>
      </c>
      <c r="AO548" s="3" t="s">
        <v>762</v>
      </c>
      <c r="AP548" s="3" t="s">
        <v>763</v>
      </c>
      <c r="AQ548" s="3" t="s">
        <v>769</v>
      </c>
      <c r="AR548" s="3" t="s">
        <v>1027</v>
      </c>
      <c r="AS548" s="3">
        <v>7.3</v>
      </c>
      <c r="AT548" s="3">
        <v>662.7</v>
      </c>
      <c r="AU548" s="3">
        <v>670</v>
      </c>
      <c r="AV548" s="3" t="s">
        <v>765</v>
      </c>
      <c r="AW548" s="3" t="s">
        <v>1107</v>
      </c>
      <c r="AX548" s="3">
        <v>6.9</v>
      </c>
      <c r="AY548" s="3">
        <v>662.1</v>
      </c>
      <c r="AZ548" s="3">
        <v>669</v>
      </c>
      <c r="BA548" s="3" t="s">
        <v>765</v>
      </c>
      <c r="BB548" s="3">
        <v>2.349416E-2</v>
      </c>
      <c r="BC548" s="3">
        <v>0</v>
      </c>
      <c r="BD548" s="7">
        <v>25541</v>
      </c>
      <c r="BE548" s="18">
        <f t="shared" si="24"/>
        <v>48.215377595254388</v>
      </c>
      <c r="BF548" s="3" t="s">
        <v>767</v>
      </c>
      <c r="BG548" s="7">
        <v>43318</v>
      </c>
      <c r="BH548" s="3">
        <v>25.538266318606041</v>
      </c>
      <c r="BI548" t="str">
        <f>VLOOKUP($A548,'[1]SW_Pipes 1222_soil.shp'!$AE$2:$AR$1223,10,FALSE)</f>
        <v>113660</v>
      </c>
      <c r="BJ548" t="str">
        <f>VLOOKUP($A548,'[1]SW_Pipes 1222_soil.shp'!$AE$2:$AR$1223,11,FALSE)</f>
        <v>CuB</v>
      </c>
      <c r="BK548" t="str">
        <f>VLOOKUP($A548,'[1]SW_Pipes 1222_soil.shp'!$AE$2:$AR$1223,12,FALSE)</f>
        <v>Cecil-Urban land complex, 2 to 8 percent slopes</v>
      </c>
      <c r="BL548" t="str">
        <f>VLOOKUP($A548,'[1]SW_Pipes 1222_soil.shp'!$AE$2:$AR$1223,13,FALSE)</f>
        <v>B</v>
      </c>
      <c r="BM548">
        <f>VLOOKUP($A548,'[1]SW_Pipes 1222_soil.shp'!$AE$2:$AR$1223,14,FALSE)</f>
        <v>1</v>
      </c>
      <c r="BN548">
        <f>VLOOKUP(A548,[2]SW_Pipes1222_prec!$AE$2:$AO$1223, 11, FALSE)</f>
        <v>3.8050000000000002</v>
      </c>
    </row>
    <row r="549" spans="1:66" x14ac:dyDescent="0.25">
      <c r="A549" s="2">
        <v>109162</v>
      </c>
      <c r="B549" s="2">
        <v>11130</v>
      </c>
      <c r="C549" s="2" t="s">
        <v>125</v>
      </c>
      <c r="D549" s="2" t="s">
        <v>21</v>
      </c>
      <c r="E549" s="2" t="s">
        <v>29</v>
      </c>
      <c r="F549" s="6">
        <f>VLOOKUP(A549&amp;B549,'input_raw cmsws'!$C$2:$D$1602,2,FALSE)</f>
        <v>43151.666666666664</v>
      </c>
      <c r="G549" s="2">
        <v>7.15</v>
      </c>
      <c r="H549" s="2" t="s">
        <v>68</v>
      </c>
      <c r="I549" s="2">
        <f>VLOOKUP(H549,'scoring schema'!$D$4:$E$9,2,FALSE)</f>
        <v>0</v>
      </c>
      <c r="J549" s="2" t="s">
        <v>22</v>
      </c>
      <c r="K549" s="2" t="s">
        <v>22</v>
      </c>
      <c r="L549" s="2" t="s">
        <v>30</v>
      </c>
      <c r="M549" s="2">
        <f>VLOOKUP(L549,'scoring schema 2'!$E$18:$F$29,2,FALSE)</f>
        <v>6</v>
      </c>
      <c r="N549" s="2" t="s">
        <v>33</v>
      </c>
      <c r="O549" s="2">
        <f>VLOOKUP(N549,'scoring schema 2'!$E$8:$F$13,2, FALSE)</f>
        <v>0</v>
      </c>
      <c r="P549" s="2">
        <v>0</v>
      </c>
      <c r="Q549" s="2">
        <v>0</v>
      </c>
      <c r="R549" s="2">
        <v>4.7</v>
      </c>
      <c r="S549" s="2">
        <v>0</v>
      </c>
      <c r="T549" s="2">
        <v>1</v>
      </c>
      <c r="U549" s="2">
        <v>0</v>
      </c>
      <c r="V549" s="2">
        <v>1.4000000000000001</v>
      </c>
      <c r="W549" s="2">
        <v>2</v>
      </c>
      <c r="X549" s="2">
        <v>2.8000000000000003</v>
      </c>
      <c r="Y549" s="2">
        <v>0.84000000000000008</v>
      </c>
      <c r="Z549" s="2">
        <v>3.08</v>
      </c>
      <c r="AA549" s="2">
        <v>2.5872000000000002</v>
      </c>
      <c r="AB549" s="2">
        <v>7613354</v>
      </c>
      <c r="AC549" s="2" t="s">
        <v>1025</v>
      </c>
      <c r="AD549" s="6">
        <v>40270</v>
      </c>
      <c r="AE549" s="2" t="s">
        <v>760</v>
      </c>
      <c r="AF549" s="2" t="s">
        <v>761</v>
      </c>
      <c r="AG549" s="2" t="s">
        <v>762</v>
      </c>
      <c r="AH549" s="2" t="s">
        <v>768</v>
      </c>
      <c r="AI549" s="2">
        <v>5</v>
      </c>
      <c r="AJ549" s="2">
        <v>0</v>
      </c>
      <c r="AK549" s="2">
        <v>0</v>
      </c>
      <c r="AL549" s="2">
        <v>0</v>
      </c>
      <c r="AM549" s="2">
        <v>60</v>
      </c>
      <c r="AN549" s="2">
        <v>0</v>
      </c>
      <c r="AO549" s="2" t="s">
        <v>762</v>
      </c>
      <c r="AP549" s="2" t="s">
        <v>763</v>
      </c>
      <c r="AQ549" s="2" t="s">
        <v>769</v>
      </c>
      <c r="AR549" s="2" t="s">
        <v>1026</v>
      </c>
      <c r="AS549" s="2">
        <v>7</v>
      </c>
      <c r="AT549" s="2">
        <v>664</v>
      </c>
      <c r="AU549" s="2">
        <v>671</v>
      </c>
      <c r="AV549" s="2" t="s">
        <v>765</v>
      </c>
      <c r="AW549" s="2" t="s">
        <v>1027</v>
      </c>
      <c r="AX549" s="2">
        <v>7.3</v>
      </c>
      <c r="AY549" s="2">
        <v>662.7</v>
      </c>
      <c r="AZ549" s="2">
        <v>670</v>
      </c>
      <c r="BA549" s="2" t="s">
        <v>765</v>
      </c>
      <c r="BB549" s="2">
        <v>2.295436E-2</v>
      </c>
      <c r="BC549" s="2">
        <v>0</v>
      </c>
      <c r="BD549" s="6">
        <v>25541</v>
      </c>
      <c r="BE549" s="18">
        <f t="shared" si="24"/>
        <v>48.215377595254388</v>
      </c>
      <c r="BF549" s="2" t="s">
        <v>767</v>
      </c>
      <c r="BG549" s="6">
        <v>43318</v>
      </c>
      <c r="BH549" s="2">
        <v>56.634114900301327</v>
      </c>
      <c r="BI549" t="str">
        <f>VLOOKUP($A549,'[1]SW_Pipes 1222_soil.shp'!$AE$2:$AR$1223,10,FALSE)</f>
        <v>113661</v>
      </c>
      <c r="BJ549" t="str">
        <f>VLOOKUP($A549,'[1]SW_Pipes 1222_soil.shp'!$AE$2:$AR$1223,11,FALSE)</f>
        <v>CuD</v>
      </c>
      <c r="BK549" t="str">
        <f>VLOOKUP($A549,'[1]SW_Pipes 1222_soil.shp'!$AE$2:$AR$1223,12,FALSE)</f>
        <v>Cecil-Urban land complex, 8 to 15 percent slopes</v>
      </c>
      <c r="BL549" t="str">
        <f>VLOOKUP($A549,'[1]SW_Pipes 1222_soil.shp'!$AE$2:$AR$1223,13,FALSE)</f>
        <v>B</v>
      </c>
      <c r="BM549">
        <f>VLOOKUP($A549,'[1]SW_Pipes 1222_soil.shp'!$AE$2:$AR$1223,14,FALSE)</f>
        <v>1</v>
      </c>
      <c r="BN549">
        <f>VLOOKUP(A549,[2]SW_Pipes1222_prec!$AE$2:$AO$1223, 11, FALSE)</f>
        <v>3.8050000000000002</v>
      </c>
    </row>
    <row r="550" spans="1:66" x14ac:dyDescent="0.25">
      <c r="A550" s="3">
        <v>109163</v>
      </c>
      <c r="B550" s="3">
        <v>11130</v>
      </c>
      <c r="C550" s="3" t="s">
        <v>125</v>
      </c>
      <c r="D550" s="3" t="s">
        <v>21</v>
      </c>
      <c r="E550" s="3" t="s">
        <v>29</v>
      </c>
      <c r="F550" s="6">
        <f>VLOOKUP(A550&amp;B550,'input_raw cmsws'!$C$2:$D$1602,2,FALSE)</f>
        <v>43151.666666666664</v>
      </c>
      <c r="G550" s="3">
        <v>6.95</v>
      </c>
      <c r="H550" s="3" t="s">
        <v>23</v>
      </c>
      <c r="I550" s="2">
        <f>VLOOKUP(H550,'scoring schema'!$D$4:$E$9,2,FALSE)</f>
        <v>0</v>
      </c>
      <c r="J550" s="3" t="s">
        <v>22</v>
      </c>
      <c r="K550" s="3" t="s">
        <v>22</v>
      </c>
      <c r="L550" s="3" t="s">
        <v>30</v>
      </c>
      <c r="M550" s="2">
        <f>VLOOKUP(L550,'scoring schema 2'!$E$18:$F$29,2,FALSE)</f>
        <v>6</v>
      </c>
      <c r="N550" s="3" t="s">
        <v>33</v>
      </c>
      <c r="O550" s="2">
        <f>VLOOKUP(N550,'scoring schema 2'!$E$8:$F$13,2, FALSE)</f>
        <v>0</v>
      </c>
      <c r="P550" s="3">
        <v>0</v>
      </c>
      <c r="Q550" s="3">
        <v>0</v>
      </c>
      <c r="R550" s="3">
        <v>4.7</v>
      </c>
      <c r="S550" s="3">
        <v>0</v>
      </c>
      <c r="T550" s="3">
        <v>1</v>
      </c>
      <c r="U550" s="3">
        <v>0</v>
      </c>
      <c r="V550" s="3">
        <v>4.5999999999999996</v>
      </c>
      <c r="W550" s="3">
        <v>2.9000000000000004</v>
      </c>
      <c r="X550" s="3">
        <v>13.34</v>
      </c>
      <c r="Y550" s="3">
        <v>2.76</v>
      </c>
      <c r="Z550" s="3">
        <v>3.62</v>
      </c>
      <c r="AA550" s="3">
        <v>9.9911999999999992</v>
      </c>
      <c r="AB550" s="3">
        <v>7618897</v>
      </c>
      <c r="AC550" s="3" t="s">
        <v>2295</v>
      </c>
      <c r="AD550" s="6">
        <v>40271</v>
      </c>
      <c r="AE550" s="3" t="s">
        <v>760</v>
      </c>
      <c r="AF550" s="3" t="s">
        <v>761</v>
      </c>
      <c r="AG550" s="3" t="s">
        <v>762</v>
      </c>
      <c r="AH550" s="3" t="s">
        <v>768</v>
      </c>
      <c r="AI550" s="3">
        <v>5</v>
      </c>
      <c r="AJ550" s="3">
        <v>0</v>
      </c>
      <c r="AK550" s="3">
        <v>0</v>
      </c>
      <c r="AL550" s="3">
        <v>0</v>
      </c>
      <c r="AM550" s="3">
        <v>60</v>
      </c>
      <c r="AN550" s="3">
        <v>0</v>
      </c>
      <c r="AO550" s="3" t="s">
        <v>762</v>
      </c>
      <c r="AP550" s="3" t="s">
        <v>763</v>
      </c>
      <c r="AQ550" s="3" t="s">
        <v>769</v>
      </c>
      <c r="AR550" s="3" t="s">
        <v>2296</v>
      </c>
      <c r="AS550" s="3">
        <v>6.9</v>
      </c>
      <c r="AT550" s="3">
        <v>664.1</v>
      </c>
      <c r="AU550" s="3">
        <v>671</v>
      </c>
      <c r="AV550" s="3" t="s">
        <v>765</v>
      </c>
      <c r="AW550" s="3" t="s">
        <v>1026</v>
      </c>
      <c r="AX550" s="3">
        <v>6.9</v>
      </c>
      <c r="AY550" s="3">
        <v>664.1</v>
      </c>
      <c r="AZ550" s="3">
        <v>671</v>
      </c>
      <c r="BA550" s="3" t="s">
        <v>765</v>
      </c>
      <c r="BB550" s="3">
        <v>0</v>
      </c>
      <c r="BC550" s="3">
        <v>0</v>
      </c>
      <c r="BD550" s="7">
        <v>22282</v>
      </c>
      <c r="BE550" s="18">
        <f t="shared" si="24"/>
        <v>57.138033310517905</v>
      </c>
      <c r="BF550" s="3" t="s">
        <v>767</v>
      </c>
      <c r="BG550" s="7">
        <v>43318</v>
      </c>
      <c r="BH550" s="3">
        <v>18.199999969606509</v>
      </c>
      <c r="BI550" t="str">
        <f>VLOOKUP($A550,'[1]SW_Pipes 1222_soil.shp'!$AE$2:$AR$1223,10,FALSE)</f>
        <v>113661</v>
      </c>
      <c r="BJ550" t="str">
        <f>VLOOKUP($A550,'[1]SW_Pipes 1222_soil.shp'!$AE$2:$AR$1223,11,FALSE)</f>
        <v>CuD</v>
      </c>
      <c r="BK550" t="str">
        <f>VLOOKUP($A550,'[1]SW_Pipes 1222_soil.shp'!$AE$2:$AR$1223,12,FALSE)</f>
        <v>Cecil-Urban land complex, 8 to 15 percent slopes</v>
      </c>
      <c r="BL550" t="str">
        <f>VLOOKUP($A550,'[1]SW_Pipes 1222_soil.shp'!$AE$2:$AR$1223,13,FALSE)</f>
        <v>B</v>
      </c>
      <c r="BM550">
        <f>VLOOKUP($A550,'[1]SW_Pipes 1222_soil.shp'!$AE$2:$AR$1223,14,FALSE)</f>
        <v>1</v>
      </c>
      <c r="BN550">
        <f>VLOOKUP(A550,[2]SW_Pipes1222_prec!$AE$2:$AO$1223, 11, FALSE)</f>
        <v>3.8050000000000002</v>
      </c>
    </row>
    <row r="551" spans="1:66" x14ac:dyDescent="0.25">
      <c r="A551" s="2">
        <v>109260</v>
      </c>
      <c r="B551" s="2">
        <v>22597</v>
      </c>
      <c r="C551" s="2" t="s">
        <v>103</v>
      </c>
      <c r="D551" s="2" t="s">
        <v>21</v>
      </c>
      <c r="E551" s="2" t="s">
        <v>29</v>
      </c>
      <c r="F551" s="6">
        <f>VLOOKUP(A551&amp;B551,'input_raw cmsws'!$C$2:$D$1602,2,FALSE)</f>
        <v>44328.666666666664</v>
      </c>
      <c r="G551" s="2">
        <v>4</v>
      </c>
      <c r="H551" s="2" t="s">
        <v>23</v>
      </c>
      <c r="I551" s="2">
        <f>VLOOKUP(H551,'scoring schema'!$D$4:$E$9,2,FALSE)</f>
        <v>0</v>
      </c>
      <c r="J551" s="2" t="s">
        <v>22</v>
      </c>
      <c r="K551" s="2" t="s">
        <v>22</v>
      </c>
      <c r="L551" s="2"/>
      <c r="M551" s="2">
        <f>VLOOKUP(L551,'scoring schema 2'!$E$18:$F$29,2,FALSE)</f>
        <v>0</v>
      </c>
      <c r="N551" s="2"/>
      <c r="O551" s="2">
        <f>VLOOKUP(N551,'scoring schema 2'!$E$8:$F$13,2, FALSE)</f>
        <v>2</v>
      </c>
      <c r="P551" s="2">
        <v>10</v>
      </c>
      <c r="Q551" s="2">
        <v>1.3</v>
      </c>
      <c r="R551" s="2">
        <v>2.2999999999999998</v>
      </c>
      <c r="S551" s="2">
        <v>2.9899999999999998</v>
      </c>
      <c r="T551" s="2">
        <v>1</v>
      </c>
      <c r="U551" s="2">
        <v>0</v>
      </c>
      <c r="V551" s="2">
        <v>1.4000000000000001</v>
      </c>
      <c r="W551" s="2">
        <v>0.8</v>
      </c>
      <c r="X551" s="2">
        <v>1.1200000000000001</v>
      </c>
      <c r="Y551" s="2">
        <v>1.36</v>
      </c>
      <c r="Z551" s="2">
        <v>1.4</v>
      </c>
      <c r="AA551" s="2">
        <v>1.9039999999999999</v>
      </c>
      <c r="AB551" s="2">
        <v>7609043</v>
      </c>
      <c r="AC551" s="2" t="s">
        <v>972</v>
      </c>
      <c r="AD551" s="6">
        <v>40272</v>
      </c>
      <c r="AE551" s="2" t="s">
        <v>760</v>
      </c>
      <c r="AF551" s="2" t="s">
        <v>761</v>
      </c>
      <c r="AG551" s="2" t="s">
        <v>762</v>
      </c>
      <c r="AH551" s="2" t="s">
        <v>768</v>
      </c>
      <c r="AI551" s="2">
        <v>1.25</v>
      </c>
      <c r="AJ551" s="2">
        <v>0</v>
      </c>
      <c r="AK551" s="2">
        <v>0</v>
      </c>
      <c r="AL551" s="2">
        <v>0</v>
      </c>
      <c r="AM551" s="2">
        <v>15</v>
      </c>
      <c r="AN551" s="2">
        <v>0</v>
      </c>
      <c r="AO551" s="2" t="s">
        <v>762</v>
      </c>
      <c r="AP551" s="2" t="s">
        <v>763</v>
      </c>
      <c r="AQ551" s="2" t="s">
        <v>769</v>
      </c>
      <c r="AR551" s="2" t="s">
        <v>973</v>
      </c>
      <c r="AS551" s="2">
        <v>4.3</v>
      </c>
      <c r="AT551" s="2">
        <v>679.7</v>
      </c>
      <c r="AU551" s="2">
        <v>684</v>
      </c>
      <c r="AV551" s="2" t="s">
        <v>765</v>
      </c>
      <c r="AW551" s="2" t="s">
        <v>974</v>
      </c>
      <c r="AX551" s="2">
        <v>3.5</v>
      </c>
      <c r="AY551" s="2">
        <v>679.5</v>
      </c>
      <c r="AZ551" s="2">
        <v>683</v>
      </c>
      <c r="BA551" s="2" t="s">
        <v>765</v>
      </c>
      <c r="BB551" s="2">
        <v>8.2846599999999992E-3</v>
      </c>
      <c r="BC551" s="2">
        <v>0</v>
      </c>
      <c r="BD551" s="6">
        <v>24397</v>
      </c>
      <c r="BE551" s="18">
        <f t="shared" si="24"/>
        <v>54.569929272187991</v>
      </c>
      <c r="BF551" s="2" t="s">
        <v>767</v>
      </c>
      <c r="BG551" s="6">
        <v>43318</v>
      </c>
      <c r="BH551" s="2">
        <v>24.141015645352329</v>
      </c>
      <c r="BI551" t="str">
        <f>VLOOKUP($A551,'[1]SW_Pipes 1222_soil.shp'!$AE$2:$AR$1223,10,FALSE)</f>
        <v>113661</v>
      </c>
      <c r="BJ551" t="str">
        <f>VLOOKUP($A551,'[1]SW_Pipes 1222_soil.shp'!$AE$2:$AR$1223,11,FALSE)</f>
        <v>CuD</v>
      </c>
      <c r="BK551" t="str">
        <f>VLOOKUP($A551,'[1]SW_Pipes 1222_soil.shp'!$AE$2:$AR$1223,12,FALSE)</f>
        <v>Cecil-Urban land complex, 8 to 15 percent slopes</v>
      </c>
      <c r="BL551" t="str">
        <f>VLOOKUP($A551,'[1]SW_Pipes 1222_soil.shp'!$AE$2:$AR$1223,13,FALSE)</f>
        <v>B</v>
      </c>
      <c r="BM551">
        <f>VLOOKUP($A551,'[1]SW_Pipes 1222_soil.shp'!$AE$2:$AR$1223,14,FALSE)</f>
        <v>1</v>
      </c>
      <c r="BN551">
        <f>VLOOKUP(A551,[2]SW_Pipes1222_prec!$AE$2:$AO$1223, 11, FALSE)</f>
        <v>3.8069999999999999</v>
      </c>
    </row>
    <row r="552" spans="1:66" x14ac:dyDescent="0.25">
      <c r="A552" s="3">
        <v>109261</v>
      </c>
      <c r="B552" s="3">
        <v>22597</v>
      </c>
      <c r="C552" s="3" t="s">
        <v>103</v>
      </c>
      <c r="D552" s="3" t="s">
        <v>21</v>
      </c>
      <c r="E552" s="3" t="s">
        <v>29</v>
      </c>
      <c r="F552" s="6">
        <f>VLOOKUP(A552&amp;B552,'input_raw cmsws'!$C$2:$D$1602,2,FALSE)</f>
        <v>44328.666666666664</v>
      </c>
      <c r="G552" s="3">
        <v>4</v>
      </c>
      <c r="H552" s="3" t="s">
        <v>23</v>
      </c>
      <c r="I552" s="2">
        <f>VLOOKUP(H552,'scoring schema'!$D$4:$E$9,2,FALSE)</f>
        <v>0</v>
      </c>
      <c r="J552" s="3" t="s">
        <v>22</v>
      </c>
      <c r="K552" s="3" t="s">
        <v>22</v>
      </c>
      <c r="L552" s="3"/>
      <c r="M552" s="2">
        <f>VLOOKUP(L552,'scoring schema 2'!$E$18:$F$29,2,FALSE)</f>
        <v>0</v>
      </c>
      <c r="N552" s="3"/>
      <c r="O552" s="2">
        <f>VLOOKUP(N552,'scoring schema 2'!$E$8:$F$13,2, FALSE)</f>
        <v>2</v>
      </c>
      <c r="P552" s="3">
        <v>10</v>
      </c>
      <c r="Q552" s="3">
        <v>1.3</v>
      </c>
      <c r="R552" s="3">
        <v>2.2999999999999998</v>
      </c>
      <c r="S552" s="3">
        <v>2.9899999999999998</v>
      </c>
      <c r="T552" s="3">
        <v>1</v>
      </c>
      <c r="U552" s="3">
        <v>10</v>
      </c>
      <c r="V552" s="3">
        <v>3.0000000000000004</v>
      </c>
      <c r="W552" s="3">
        <v>4.0999999999999996</v>
      </c>
      <c r="X552" s="3">
        <v>12.3</v>
      </c>
      <c r="Y552" s="3">
        <v>2.3200000000000003</v>
      </c>
      <c r="Z552" s="3">
        <v>3.3799999999999994</v>
      </c>
      <c r="AA552" s="3">
        <v>7.8415999999999997</v>
      </c>
      <c r="AB552" s="3">
        <v>7627882</v>
      </c>
      <c r="AC552" s="3" t="s">
        <v>2000</v>
      </c>
      <c r="AD552" s="6">
        <v>40273</v>
      </c>
      <c r="AE552" s="3" t="s">
        <v>760</v>
      </c>
      <c r="AF552" s="3" t="s">
        <v>761</v>
      </c>
      <c r="AG552" s="3" t="s">
        <v>762</v>
      </c>
      <c r="AH552" s="3" t="s">
        <v>768</v>
      </c>
      <c r="AI552" s="3">
        <v>1.25</v>
      </c>
      <c r="AJ552" s="3">
        <v>0</v>
      </c>
      <c r="AK552" s="3">
        <v>0</v>
      </c>
      <c r="AL552" s="3">
        <v>0</v>
      </c>
      <c r="AM552" s="3">
        <v>15</v>
      </c>
      <c r="AN552" s="3">
        <v>0</v>
      </c>
      <c r="AO552" s="3" t="s">
        <v>762</v>
      </c>
      <c r="AP552" s="3" t="s">
        <v>763</v>
      </c>
      <c r="AQ552" s="3" t="s">
        <v>769</v>
      </c>
      <c r="AR552" s="3" t="s">
        <v>2001</v>
      </c>
      <c r="AS552" s="3">
        <v>3.6</v>
      </c>
      <c r="AT552" s="3">
        <v>686.4</v>
      </c>
      <c r="AU552" s="3">
        <v>690</v>
      </c>
      <c r="AV552" s="3" t="s">
        <v>765</v>
      </c>
      <c r="AW552" s="3" t="s">
        <v>973</v>
      </c>
      <c r="AX552" s="3">
        <v>4.2</v>
      </c>
      <c r="AY552" s="3">
        <v>679.8</v>
      </c>
      <c r="AZ552" s="3">
        <v>684</v>
      </c>
      <c r="BA552" s="3" t="s">
        <v>765</v>
      </c>
      <c r="BB552" s="3">
        <v>7.1487209999999995E-2</v>
      </c>
      <c r="BC552" s="3">
        <v>0</v>
      </c>
      <c r="BD552" s="7">
        <v>24397</v>
      </c>
      <c r="BE552" s="18">
        <f t="shared" si="24"/>
        <v>54.569929272187991</v>
      </c>
      <c r="BF552" s="3" t="s">
        <v>767</v>
      </c>
      <c r="BG552" s="7">
        <v>43318</v>
      </c>
      <c r="BH552" s="3">
        <v>92.324211721752519</v>
      </c>
      <c r="BI552" t="str">
        <f>VLOOKUP($A552,'[1]SW_Pipes 1222_soil.shp'!$AE$2:$AR$1223,10,FALSE)</f>
        <v>113661</v>
      </c>
      <c r="BJ552" t="str">
        <f>VLOOKUP($A552,'[1]SW_Pipes 1222_soil.shp'!$AE$2:$AR$1223,11,FALSE)</f>
        <v>CuD</v>
      </c>
      <c r="BK552" t="str">
        <f>VLOOKUP($A552,'[1]SW_Pipes 1222_soil.shp'!$AE$2:$AR$1223,12,FALSE)</f>
        <v>Cecil-Urban land complex, 8 to 15 percent slopes</v>
      </c>
      <c r="BL552" t="str">
        <f>VLOOKUP($A552,'[1]SW_Pipes 1222_soil.shp'!$AE$2:$AR$1223,13,FALSE)</f>
        <v>B</v>
      </c>
      <c r="BM552">
        <f>VLOOKUP($A552,'[1]SW_Pipes 1222_soil.shp'!$AE$2:$AR$1223,14,FALSE)</f>
        <v>1</v>
      </c>
      <c r="BN552">
        <f>VLOOKUP(A552,[2]SW_Pipes1222_prec!$AE$2:$AO$1223, 11, FALSE)</f>
        <v>3.8069999999999999</v>
      </c>
    </row>
    <row r="553" spans="1:66" x14ac:dyDescent="0.25">
      <c r="A553" s="3">
        <v>109262</v>
      </c>
      <c r="B553" s="3">
        <v>22597</v>
      </c>
      <c r="C553" s="3" t="s">
        <v>103</v>
      </c>
      <c r="D553" s="3" t="s">
        <v>21</v>
      </c>
      <c r="E553" s="3" t="s">
        <v>29</v>
      </c>
      <c r="F553" s="6">
        <f>VLOOKUP(A553&amp;B553,'input_raw cmsws'!$C$2:$D$1602,2,FALSE)</f>
        <v>44418.666666666664</v>
      </c>
      <c r="G553" s="3">
        <v>4.5</v>
      </c>
      <c r="H553" s="3" t="s">
        <v>23</v>
      </c>
      <c r="I553" s="2">
        <f>VLOOKUP(H553,'scoring schema'!$D$4:$E$9,2,FALSE)</f>
        <v>0</v>
      </c>
      <c r="J553" s="3" t="s">
        <v>22</v>
      </c>
      <c r="K553" s="3" t="s">
        <v>22</v>
      </c>
      <c r="L553" s="3"/>
      <c r="M553" s="2">
        <f>VLOOKUP(L553,'scoring schema 2'!$E$18:$F$29,2,FALSE)</f>
        <v>0</v>
      </c>
      <c r="N553" s="3"/>
      <c r="O553" s="2">
        <f>VLOOKUP(N553,'scoring schema 2'!$E$8:$F$13,2, FALSE)</f>
        <v>2</v>
      </c>
      <c r="P553" s="3">
        <v>10</v>
      </c>
      <c r="Q553" s="3">
        <v>1.3</v>
      </c>
      <c r="R553" s="3">
        <v>2.2999999999999998</v>
      </c>
      <c r="S553" s="3">
        <v>2.9899999999999998</v>
      </c>
      <c r="T553" s="3">
        <v>3</v>
      </c>
      <c r="U553" s="3">
        <v>10</v>
      </c>
      <c r="V553" s="3">
        <v>7</v>
      </c>
      <c r="W553" s="3">
        <v>5</v>
      </c>
      <c r="X553" s="3">
        <v>35</v>
      </c>
      <c r="Y553" s="3">
        <v>4.7200000000000006</v>
      </c>
      <c r="Z553" s="3">
        <v>3.92</v>
      </c>
      <c r="AA553" s="3">
        <v>18.502400000000002</v>
      </c>
      <c r="AB553" s="3">
        <v>7616893</v>
      </c>
      <c r="AC553" s="3" t="s">
        <v>3226</v>
      </c>
      <c r="AD553" s="6">
        <v>40274</v>
      </c>
      <c r="AE553" s="3" t="s">
        <v>760</v>
      </c>
      <c r="AF553" s="3" t="s">
        <v>761</v>
      </c>
      <c r="AG553" s="3" t="s">
        <v>762</v>
      </c>
      <c r="AH553" s="3" t="s">
        <v>768</v>
      </c>
      <c r="AI553" s="3">
        <v>1.25</v>
      </c>
      <c r="AJ553" s="3">
        <v>0</v>
      </c>
      <c r="AK553" s="3">
        <v>0</v>
      </c>
      <c r="AL553" s="3">
        <v>0</v>
      </c>
      <c r="AM553" s="3">
        <v>15</v>
      </c>
      <c r="AN553" s="3">
        <v>0</v>
      </c>
      <c r="AO553" s="3" t="s">
        <v>762</v>
      </c>
      <c r="AP553" s="3" t="s">
        <v>763</v>
      </c>
      <c r="AQ553" s="3" t="s">
        <v>769</v>
      </c>
      <c r="AR553" s="3" t="s">
        <v>3227</v>
      </c>
      <c r="AS553" s="3">
        <v>5.2</v>
      </c>
      <c r="AT553" s="3">
        <v>700.8</v>
      </c>
      <c r="AU553" s="3">
        <v>706</v>
      </c>
      <c r="AV553" s="3" t="s">
        <v>765</v>
      </c>
      <c r="AW553" s="3" t="s">
        <v>2001</v>
      </c>
      <c r="AX553" s="3">
        <v>3.5</v>
      </c>
      <c r="AY553" s="3">
        <v>686.5</v>
      </c>
      <c r="AZ553" s="3">
        <v>690</v>
      </c>
      <c r="BA553" s="3" t="s">
        <v>765</v>
      </c>
      <c r="BB553" s="3">
        <v>7.6846719999999993E-2</v>
      </c>
      <c r="BC553" s="3">
        <v>0</v>
      </c>
      <c r="BD553" s="7">
        <v>24397</v>
      </c>
      <c r="BE553" s="18">
        <f t="shared" si="24"/>
        <v>54.816335843029883</v>
      </c>
      <c r="BF553" s="3" t="s">
        <v>767</v>
      </c>
      <c r="BG553" s="7">
        <v>43318</v>
      </c>
      <c r="BH553" s="3">
        <v>186.08471850210469</v>
      </c>
      <c r="BI553" t="str">
        <f>VLOOKUP($A553,'[1]SW_Pipes 1222_soil.shp'!$AE$2:$AR$1223,10,FALSE)</f>
        <v>113661</v>
      </c>
      <c r="BJ553" t="str">
        <f>VLOOKUP($A553,'[1]SW_Pipes 1222_soil.shp'!$AE$2:$AR$1223,11,FALSE)</f>
        <v>CuD</v>
      </c>
      <c r="BK553" t="str">
        <f>VLOOKUP($A553,'[1]SW_Pipes 1222_soil.shp'!$AE$2:$AR$1223,12,FALSE)</f>
        <v>Cecil-Urban land complex, 8 to 15 percent slopes</v>
      </c>
      <c r="BL553" t="str">
        <f>VLOOKUP($A553,'[1]SW_Pipes 1222_soil.shp'!$AE$2:$AR$1223,13,FALSE)</f>
        <v>B</v>
      </c>
      <c r="BM553">
        <f>VLOOKUP($A553,'[1]SW_Pipes 1222_soil.shp'!$AE$2:$AR$1223,14,FALSE)</f>
        <v>1</v>
      </c>
      <c r="BN553">
        <f>VLOOKUP(A553,[2]SW_Pipes1222_prec!$AE$2:$AO$1223, 11, FALSE)</f>
        <v>3.8069999999999999</v>
      </c>
    </row>
    <row r="554" spans="1:66" x14ac:dyDescent="0.25">
      <c r="A554" s="2">
        <v>109313</v>
      </c>
      <c r="B554" s="2">
        <v>17375</v>
      </c>
      <c r="C554" s="2" t="s">
        <v>607</v>
      </c>
      <c r="D554" s="2" t="s">
        <v>26</v>
      </c>
      <c r="E554" s="2" t="s">
        <v>29</v>
      </c>
      <c r="F554" s="6">
        <f>VLOOKUP(A554&amp;B554,'input_raw cmsws'!$C$2:$D$1602,2,FALSE)</f>
        <v>43952.666666666664</v>
      </c>
      <c r="G554" s="2">
        <v>3.75</v>
      </c>
      <c r="H554" s="2" t="s">
        <v>23</v>
      </c>
      <c r="I554" s="2">
        <f>VLOOKUP(H554,'scoring schema'!$D$4:$E$9,2,FALSE)</f>
        <v>0</v>
      </c>
      <c r="J554" s="2" t="s">
        <v>22</v>
      </c>
      <c r="K554" s="2" t="s">
        <v>22</v>
      </c>
      <c r="L554" s="2" t="s">
        <v>44</v>
      </c>
      <c r="M554" s="2">
        <f>VLOOKUP(L554,'scoring schema 2'!$E$18:$F$29,2,FALSE)</f>
        <v>4</v>
      </c>
      <c r="N554" s="2"/>
      <c r="O554" s="2">
        <f>VLOOKUP(N554,'scoring schema 2'!$E$8:$F$13,2, FALSE)</f>
        <v>2</v>
      </c>
      <c r="P554" s="2">
        <v>0</v>
      </c>
      <c r="Q554" s="2">
        <v>1.3</v>
      </c>
      <c r="R554" s="2">
        <v>3.2</v>
      </c>
      <c r="S554" s="2">
        <v>4.16</v>
      </c>
      <c r="T554" s="2">
        <v>1</v>
      </c>
      <c r="U554" s="2">
        <v>0</v>
      </c>
      <c r="V554" s="2">
        <v>7.8000000000000007</v>
      </c>
      <c r="W554" s="2">
        <v>3.2</v>
      </c>
      <c r="X554" s="2">
        <v>24.960000000000004</v>
      </c>
      <c r="Y554" s="2">
        <v>5.2000000000000011</v>
      </c>
      <c r="Z554" s="2">
        <v>3.2</v>
      </c>
      <c r="AA554" s="2">
        <v>16.640000000000004</v>
      </c>
      <c r="AB554" s="2">
        <v>7663630</v>
      </c>
      <c r="AC554" s="2" t="s">
        <v>3081</v>
      </c>
      <c r="AD554" s="6">
        <v>40275</v>
      </c>
      <c r="AE554" s="2" t="s">
        <v>760</v>
      </c>
      <c r="AF554" s="2" t="s">
        <v>761</v>
      </c>
      <c r="AG554" s="2" t="s">
        <v>762</v>
      </c>
      <c r="AH554" s="2" t="s">
        <v>768</v>
      </c>
      <c r="AI554" s="2">
        <v>2.5</v>
      </c>
      <c r="AJ554" s="2">
        <v>0</v>
      </c>
      <c r="AK554" s="2">
        <v>0</v>
      </c>
      <c r="AL554" s="2">
        <v>0</v>
      </c>
      <c r="AM554" s="2">
        <v>30</v>
      </c>
      <c r="AN554" s="2">
        <v>0</v>
      </c>
      <c r="AO554" s="2" t="s">
        <v>762</v>
      </c>
      <c r="AP554" s="2" t="s">
        <v>763</v>
      </c>
      <c r="AQ554" s="2" t="s">
        <v>769</v>
      </c>
      <c r="AR554" s="2" t="s">
        <v>3082</v>
      </c>
      <c r="AS554" s="2">
        <v>4.3</v>
      </c>
      <c r="AT554" s="2">
        <v>718.7</v>
      </c>
      <c r="AU554" s="2">
        <v>723</v>
      </c>
      <c r="AV554" s="2" t="s">
        <v>765</v>
      </c>
      <c r="AW554" s="2" t="s">
        <v>3083</v>
      </c>
      <c r="AX554" s="2">
        <v>2.6</v>
      </c>
      <c r="AY554" s="2">
        <v>718.4</v>
      </c>
      <c r="AZ554" s="2">
        <v>721</v>
      </c>
      <c r="BA554" s="2" t="s">
        <v>765</v>
      </c>
      <c r="BB554" s="2">
        <v>5.36763E-3</v>
      </c>
      <c r="BC554" s="2">
        <v>0</v>
      </c>
      <c r="BD554" s="6">
        <v>0</v>
      </c>
      <c r="BE554" s="18">
        <f t="shared" si="24"/>
        <v>120.3358430298882</v>
      </c>
      <c r="BF554" s="2" t="s">
        <v>767</v>
      </c>
      <c r="BG554" s="6">
        <v>43318</v>
      </c>
      <c r="BH554" s="2">
        <v>55.890631128121171</v>
      </c>
      <c r="BI554" t="str">
        <f>VLOOKUP($A554,'[1]SW_Pipes 1222_soil.shp'!$AE$2:$AR$1223,10,FALSE)</f>
        <v>113660</v>
      </c>
      <c r="BJ554" t="str">
        <f>VLOOKUP($A554,'[1]SW_Pipes 1222_soil.shp'!$AE$2:$AR$1223,11,FALSE)</f>
        <v>CuB</v>
      </c>
      <c r="BK554" t="str">
        <f>VLOOKUP($A554,'[1]SW_Pipes 1222_soil.shp'!$AE$2:$AR$1223,12,FALSE)</f>
        <v>Cecil-Urban land complex, 2 to 8 percent slopes</v>
      </c>
      <c r="BL554" t="str">
        <f>VLOOKUP($A554,'[1]SW_Pipes 1222_soil.shp'!$AE$2:$AR$1223,13,FALSE)</f>
        <v>B</v>
      </c>
      <c r="BM554">
        <f>VLOOKUP($A554,'[1]SW_Pipes 1222_soil.shp'!$AE$2:$AR$1223,14,FALSE)</f>
        <v>1</v>
      </c>
      <c r="BN554">
        <f>VLOOKUP(A554,[2]SW_Pipes1222_prec!$AE$2:$AO$1223, 11, FALSE)</f>
        <v>3.8149999999999999</v>
      </c>
    </row>
    <row r="555" spans="1:66" x14ac:dyDescent="0.25">
      <c r="A555" s="3">
        <v>109314</v>
      </c>
      <c r="B555" s="3">
        <v>17375</v>
      </c>
      <c r="C555" s="3" t="s">
        <v>665</v>
      </c>
      <c r="D555" s="3" t="s">
        <v>26</v>
      </c>
      <c r="E555" s="3" t="s">
        <v>29</v>
      </c>
      <c r="F555" s="6">
        <f>VLOOKUP(A555&amp;B555,'input_raw cmsws'!$C$2:$D$1602,2,FALSE)</f>
        <v>43952.666666666664</v>
      </c>
      <c r="G555" s="3">
        <v>3.75</v>
      </c>
      <c r="H555" s="3" t="s">
        <v>23</v>
      </c>
      <c r="I555" s="2">
        <f>VLOOKUP(H555,'scoring schema'!$D$4:$E$9,2,FALSE)</f>
        <v>0</v>
      </c>
      <c r="J555" s="3" t="s">
        <v>22</v>
      </c>
      <c r="K555" s="3" t="s">
        <v>22</v>
      </c>
      <c r="L555" s="3" t="s">
        <v>44</v>
      </c>
      <c r="M555" s="2">
        <f>VLOOKUP(L555,'scoring schema 2'!$E$18:$F$29,2,FALSE)</f>
        <v>4</v>
      </c>
      <c r="N555" s="3"/>
      <c r="O555" s="2">
        <f>VLOOKUP(N555,'scoring schema 2'!$E$8:$F$13,2, FALSE)</f>
        <v>2</v>
      </c>
      <c r="P555" s="3">
        <v>0</v>
      </c>
      <c r="Q555" s="3">
        <v>1.3</v>
      </c>
      <c r="R555" s="3">
        <v>3.2</v>
      </c>
      <c r="S555" s="3">
        <v>4.16</v>
      </c>
      <c r="T555" s="3">
        <v>1</v>
      </c>
      <c r="U555" s="3">
        <v>0</v>
      </c>
      <c r="V555" s="3">
        <v>8.6</v>
      </c>
      <c r="W555" s="3">
        <v>4.0999999999999996</v>
      </c>
      <c r="X555" s="3">
        <v>35.26</v>
      </c>
      <c r="Y555" s="3">
        <v>5.68</v>
      </c>
      <c r="Z555" s="3">
        <v>3.7399999999999998</v>
      </c>
      <c r="AA555" s="3">
        <v>21.243199999999998</v>
      </c>
      <c r="AB555" s="3">
        <v>7644000</v>
      </c>
      <c r="AC555" s="3" t="s">
        <v>3461</v>
      </c>
      <c r="AD555" s="6">
        <v>40276</v>
      </c>
      <c r="AE555" s="3" t="s">
        <v>760</v>
      </c>
      <c r="AF555" s="3" t="s">
        <v>761</v>
      </c>
      <c r="AG555" s="3" t="s">
        <v>762</v>
      </c>
      <c r="AH555" s="3" t="s">
        <v>768</v>
      </c>
      <c r="AI555" s="3">
        <v>4</v>
      </c>
      <c r="AJ555" s="3">
        <v>0</v>
      </c>
      <c r="AK555" s="3">
        <v>0</v>
      </c>
      <c r="AL555" s="3">
        <v>0</v>
      </c>
      <c r="AM555" s="3">
        <v>48</v>
      </c>
      <c r="AN555" s="3">
        <v>0</v>
      </c>
      <c r="AO555" s="3" t="s">
        <v>762</v>
      </c>
      <c r="AP555" s="3" t="s">
        <v>763</v>
      </c>
      <c r="AQ555" s="3" t="s">
        <v>769</v>
      </c>
      <c r="AR555" s="3" t="s">
        <v>3462</v>
      </c>
      <c r="AS555" s="3">
        <v>5.7</v>
      </c>
      <c r="AT555" s="3">
        <v>699.3</v>
      </c>
      <c r="AU555" s="3">
        <v>705</v>
      </c>
      <c r="AV555" s="3" t="s">
        <v>765</v>
      </c>
      <c r="AW555" s="3" t="s">
        <v>3463</v>
      </c>
      <c r="AX555" s="3">
        <v>6.1</v>
      </c>
      <c r="AY555" s="3">
        <v>698.9</v>
      </c>
      <c r="AZ555" s="3">
        <v>705</v>
      </c>
      <c r="BA555" s="3" t="s">
        <v>765</v>
      </c>
      <c r="BB555" s="3">
        <v>1.6158059999999998E-2</v>
      </c>
      <c r="BC555" s="3">
        <v>0</v>
      </c>
      <c r="BD555" s="7">
        <v>0</v>
      </c>
      <c r="BE555" s="18">
        <f t="shared" si="24"/>
        <v>120.3358430298882</v>
      </c>
      <c r="BF555" s="3" t="s">
        <v>767</v>
      </c>
      <c r="BG555" s="7">
        <v>43318</v>
      </c>
      <c r="BH555" s="3">
        <v>24.755444659755511</v>
      </c>
      <c r="BI555" t="str">
        <f>VLOOKUP($A555,'[1]SW_Pipes 1222_soil.shp'!$AE$2:$AR$1223,10,FALSE)</f>
        <v>113661</v>
      </c>
      <c r="BJ555" t="str">
        <f>VLOOKUP($A555,'[1]SW_Pipes 1222_soil.shp'!$AE$2:$AR$1223,11,FALSE)</f>
        <v>CuD</v>
      </c>
      <c r="BK555" t="str">
        <f>VLOOKUP($A555,'[1]SW_Pipes 1222_soil.shp'!$AE$2:$AR$1223,12,FALSE)</f>
        <v>Cecil-Urban land complex, 8 to 15 percent slopes</v>
      </c>
      <c r="BL555" t="str">
        <f>VLOOKUP($A555,'[1]SW_Pipes 1222_soil.shp'!$AE$2:$AR$1223,13,FALSE)</f>
        <v>B</v>
      </c>
      <c r="BM555">
        <f>VLOOKUP($A555,'[1]SW_Pipes 1222_soil.shp'!$AE$2:$AR$1223,14,FALSE)</f>
        <v>1</v>
      </c>
      <c r="BN555">
        <f>VLOOKUP(A555,[2]SW_Pipes1222_prec!$AE$2:$AO$1223, 11, FALSE)</f>
        <v>3.8109999999999999</v>
      </c>
    </row>
    <row r="556" spans="1:66" x14ac:dyDescent="0.25">
      <c r="A556" s="3">
        <v>109554</v>
      </c>
      <c r="B556" s="3">
        <v>12426</v>
      </c>
      <c r="C556" s="3" t="s">
        <v>308</v>
      </c>
      <c r="D556" s="3" t="s">
        <v>26</v>
      </c>
      <c r="E556" s="3" t="s">
        <v>29</v>
      </c>
      <c r="F556" s="6">
        <f>VLOOKUP(A556&amp;B556,'input_raw cmsws'!$C$2:$D$1602,2,FALSE)</f>
        <v>43844.708333333336</v>
      </c>
      <c r="G556" s="3">
        <v>2.5</v>
      </c>
      <c r="H556" s="3" t="s">
        <v>23</v>
      </c>
      <c r="I556" s="2">
        <f>VLOOKUP(H556,'scoring schema'!$D$4:$E$9,2,FALSE)</f>
        <v>0</v>
      </c>
      <c r="J556" s="3" t="s">
        <v>22</v>
      </c>
      <c r="K556" s="3" t="s">
        <v>22</v>
      </c>
      <c r="L556" s="3" t="s">
        <v>30</v>
      </c>
      <c r="M556" s="2">
        <f>VLOOKUP(L556,'scoring schema 2'!$E$18:$F$29,2,FALSE)</f>
        <v>6</v>
      </c>
      <c r="N556" s="3"/>
      <c r="O556" s="2">
        <f>VLOOKUP(N556,'scoring schema 2'!$E$8:$F$13,2, FALSE)</f>
        <v>2</v>
      </c>
      <c r="P556" s="3">
        <v>0</v>
      </c>
      <c r="Q556" s="3">
        <v>1.3</v>
      </c>
      <c r="R556" s="3">
        <v>4.0999999999999996</v>
      </c>
      <c r="S556" s="3">
        <v>5.33</v>
      </c>
      <c r="T556" s="3">
        <v>1</v>
      </c>
      <c r="U556" s="3">
        <v>0</v>
      </c>
      <c r="V556" s="3">
        <v>4.5999999999999996</v>
      </c>
      <c r="W556" s="3">
        <v>2.3000000000000003</v>
      </c>
      <c r="X556" s="3">
        <v>10.58</v>
      </c>
      <c r="Y556" s="3">
        <v>3.28</v>
      </c>
      <c r="Z556" s="3">
        <v>3.02</v>
      </c>
      <c r="AA556" s="3">
        <v>9.9055999999999997</v>
      </c>
      <c r="AB556" s="3">
        <v>7704089</v>
      </c>
      <c r="AC556" s="3" t="s">
        <v>2278</v>
      </c>
      <c r="AD556" s="6">
        <v>40277</v>
      </c>
      <c r="AE556" s="3" t="s">
        <v>760</v>
      </c>
      <c r="AF556" s="3" t="s">
        <v>761</v>
      </c>
      <c r="AG556" s="3" t="s">
        <v>762</v>
      </c>
      <c r="AH556" s="3" t="s">
        <v>768</v>
      </c>
      <c r="AI556" s="3">
        <v>2</v>
      </c>
      <c r="AJ556" s="3">
        <v>0</v>
      </c>
      <c r="AK556" s="3">
        <v>0</v>
      </c>
      <c r="AL556" s="3">
        <v>0</v>
      </c>
      <c r="AM556" s="3">
        <v>24</v>
      </c>
      <c r="AN556" s="3">
        <v>0</v>
      </c>
      <c r="AO556" s="3" t="s">
        <v>762</v>
      </c>
      <c r="AP556" s="3" t="s">
        <v>763</v>
      </c>
      <c r="AQ556" s="3" t="s">
        <v>769</v>
      </c>
      <c r="AR556" s="3" t="s">
        <v>2279</v>
      </c>
      <c r="AS556" s="3">
        <v>11.8</v>
      </c>
      <c r="AT556" s="3">
        <v>711.2</v>
      </c>
      <c r="AU556" s="3">
        <v>723</v>
      </c>
      <c r="AV556" s="3" t="s">
        <v>765</v>
      </c>
      <c r="AW556" s="3" t="s">
        <v>2280</v>
      </c>
      <c r="AX556" s="3">
        <v>3.7</v>
      </c>
      <c r="AY556" s="3">
        <v>697.3</v>
      </c>
      <c r="AZ556" s="3">
        <v>701</v>
      </c>
      <c r="BA556" s="3" t="s">
        <v>765</v>
      </c>
      <c r="BB556" s="3">
        <v>3.220348E-2</v>
      </c>
      <c r="BC556" s="3">
        <v>0</v>
      </c>
      <c r="BD556" s="7">
        <v>31807</v>
      </c>
      <c r="BE556" s="18">
        <f t="shared" si="24"/>
        <v>32.957449235683328</v>
      </c>
      <c r="BF556" s="3" t="s">
        <v>767</v>
      </c>
      <c r="BG556" s="7">
        <v>43318</v>
      </c>
      <c r="BH556" s="3">
        <v>431.6303728561553</v>
      </c>
      <c r="BI556" t="str">
        <f>VLOOKUP($A556,'[1]SW_Pipes 1222_soil.shp'!$AE$2:$AR$1223,10,FALSE)</f>
        <v>113661</v>
      </c>
      <c r="BJ556" t="str">
        <f>VLOOKUP($A556,'[1]SW_Pipes 1222_soil.shp'!$AE$2:$AR$1223,11,FALSE)</f>
        <v>CuD</v>
      </c>
      <c r="BK556" t="str">
        <f>VLOOKUP($A556,'[1]SW_Pipes 1222_soil.shp'!$AE$2:$AR$1223,12,FALSE)</f>
        <v>Cecil-Urban land complex, 8 to 15 percent slopes</v>
      </c>
      <c r="BL556" t="str">
        <f>VLOOKUP($A556,'[1]SW_Pipes 1222_soil.shp'!$AE$2:$AR$1223,13,FALSE)</f>
        <v>B</v>
      </c>
      <c r="BM556">
        <f>VLOOKUP($A556,'[1]SW_Pipes 1222_soil.shp'!$AE$2:$AR$1223,14,FALSE)</f>
        <v>1</v>
      </c>
      <c r="BN556">
        <f>VLOOKUP(A556,[2]SW_Pipes1222_prec!$AE$2:$AO$1223, 11, FALSE)</f>
        <v>3.7829999999999999</v>
      </c>
    </row>
    <row r="557" spans="1:66" x14ac:dyDescent="0.25">
      <c r="A557" s="3">
        <v>109699</v>
      </c>
      <c r="B557" s="3">
        <v>21524</v>
      </c>
      <c r="C557" s="3" t="s">
        <v>577</v>
      </c>
      <c r="D557" s="3" t="s">
        <v>26</v>
      </c>
      <c r="E557" s="3" t="s">
        <v>29</v>
      </c>
      <c r="F557" s="6">
        <f>VLOOKUP(A557&amp;B557,'input_raw cmsws'!$C$2:$D$1602,2,FALSE)</f>
        <v>44236.708333333336</v>
      </c>
      <c r="G557" s="3">
        <v>5</v>
      </c>
      <c r="H557" s="3" t="s">
        <v>23</v>
      </c>
      <c r="I557" s="2">
        <f>VLOOKUP(H557,'scoring schema'!$D$4:$E$9,2,FALSE)</f>
        <v>0</v>
      </c>
      <c r="J557" s="3" t="s">
        <v>22</v>
      </c>
      <c r="K557" s="3" t="s">
        <v>22</v>
      </c>
      <c r="L557" s="3"/>
      <c r="M557" s="2">
        <f>VLOOKUP(L557,'scoring schema 2'!$E$18:$F$29,2,FALSE)</f>
        <v>0</v>
      </c>
      <c r="N557" s="3" t="s">
        <v>35</v>
      </c>
      <c r="O557" s="2">
        <f>VLOOKUP(N557,'scoring schema 2'!$E$8:$F$13,2, FALSE)</f>
        <v>2</v>
      </c>
      <c r="P557" s="3">
        <v>10</v>
      </c>
      <c r="Q557" s="3">
        <v>1.3</v>
      </c>
      <c r="R557" s="3">
        <v>2.2999999999999998</v>
      </c>
      <c r="S557" s="3">
        <v>2.9899999999999998</v>
      </c>
      <c r="T557" s="3">
        <v>1</v>
      </c>
      <c r="U557" s="3">
        <v>10</v>
      </c>
      <c r="V557" s="3">
        <v>5.4</v>
      </c>
      <c r="W557" s="3">
        <v>5</v>
      </c>
      <c r="X557" s="3">
        <v>27</v>
      </c>
      <c r="Y557" s="3">
        <v>3.7600000000000002</v>
      </c>
      <c r="Z557" s="3">
        <v>3.92</v>
      </c>
      <c r="AA557" s="3">
        <v>14.7392</v>
      </c>
      <c r="AB557" s="3">
        <v>7641331</v>
      </c>
      <c r="AC557" s="3" t="s">
        <v>2889</v>
      </c>
      <c r="AD557" s="6">
        <v>40278</v>
      </c>
      <c r="AE557" s="3" t="s">
        <v>760</v>
      </c>
      <c r="AF557" s="3" t="s">
        <v>761</v>
      </c>
      <c r="AG557" s="3" t="s">
        <v>762</v>
      </c>
      <c r="AH557" s="3" t="s">
        <v>768</v>
      </c>
      <c r="AI557" s="3">
        <v>3</v>
      </c>
      <c r="AJ557" s="3">
        <v>0</v>
      </c>
      <c r="AK557" s="3">
        <v>0</v>
      </c>
      <c r="AL557" s="3">
        <v>0</v>
      </c>
      <c r="AM557" s="3">
        <v>36</v>
      </c>
      <c r="AN557" s="3">
        <v>0</v>
      </c>
      <c r="AO557" s="3" t="s">
        <v>762</v>
      </c>
      <c r="AP557" s="3" t="s">
        <v>763</v>
      </c>
      <c r="AQ557" s="3" t="s">
        <v>769</v>
      </c>
      <c r="AR557" s="3" t="s">
        <v>2890</v>
      </c>
      <c r="AS557" s="3">
        <v>10.55</v>
      </c>
      <c r="AT557" s="3">
        <v>636.23</v>
      </c>
      <c r="AU557" s="3">
        <v>646.78</v>
      </c>
      <c r="AV557" s="3" t="s">
        <v>765</v>
      </c>
      <c r="AW557" s="3" t="s">
        <v>2891</v>
      </c>
      <c r="AX557" s="3">
        <v>9.51</v>
      </c>
      <c r="AY557" s="3">
        <v>634.27</v>
      </c>
      <c r="AZ557" s="3">
        <v>643.78</v>
      </c>
      <c r="BA557" s="3" t="s">
        <v>765</v>
      </c>
      <c r="BB557" s="3">
        <v>2.1704060000000001E-2</v>
      </c>
      <c r="BC557" s="3">
        <v>0</v>
      </c>
      <c r="BD557" s="7">
        <v>24289</v>
      </c>
      <c r="BE557" s="18">
        <f t="shared" si="24"/>
        <v>54.613848961898249</v>
      </c>
      <c r="BF557" s="3" t="s">
        <v>767</v>
      </c>
      <c r="BG557" s="7">
        <v>44243</v>
      </c>
      <c r="BH557" s="3">
        <v>100.7353367077917</v>
      </c>
      <c r="BI557" t="str">
        <f>VLOOKUP($A557,'[1]SW_Pipes 1222_soil.shp'!$AE$2:$AR$1223,10,FALSE)</f>
        <v>113660</v>
      </c>
      <c r="BJ557" t="str">
        <f>VLOOKUP($A557,'[1]SW_Pipes 1222_soil.shp'!$AE$2:$AR$1223,11,FALSE)</f>
        <v>CuB</v>
      </c>
      <c r="BK557" t="str">
        <f>VLOOKUP($A557,'[1]SW_Pipes 1222_soil.shp'!$AE$2:$AR$1223,12,FALSE)</f>
        <v>Cecil-Urban land complex, 2 to 8 percent slopes</v>
      </c>
      <c r="BL557" t="str">
        <f>VLOOKUP($A557,'[1]SW_Pipes 1222_soil.shp'!$AE$2:$AR$1223,13,FALSE)</f>
        <v>B</v>
      </c>
      <c r="BM557">
        <f>VLOOKUP($A557,'[1]SW_Pipes 1222_soil.shp'!$AE$2:$AR$1223,14,FALSE)</f>
        <v>1</v>
      </c>
      <c r="BN557">
        <f>VLOOKUP(A557,[2]SW_Pipes1222_prec!$AE$2:$AO$1223, 11, FALSE)</f>
        <v>3.726</v>
      </c>
    </row>
    <row r="558" spans="1:66" x14ac:dyDescent="0.25">
      <c r="A558" s="2">
        <v>109847</v>
      </c>
      <c r="B558" s="2">
        <v>21288</v>
      </c>
      <c r="C558" s="2" t="s">
        <v>359</v>
      </c>
      <c r="D558" s="2" t="s">
        <v>26</v>
      </c>
      <c r="E558" s="2" t="s">
        <v>29</v>
      </c>
      <c r="F558" s="6">
        <f>VLOOKUP(A558&amp;B558,'input_raw cmsws'!$C$2:$D$1602,2,FALSE)</f>
        <v>44215.708333333336</v>
      </c>
      <c r="G558" s="2">
        <v>2</v>
      </c>
      <c r="H558" s="2" t="s">
        <v>23</v>
      </c>
      <c r="I558" s="2">
        <f>VLOOKUP(H558,'scoring schema'!$D$4:$E$9,2,FALSE)</f>
        <v>0</v>
      </c>
      <c r="J558" s="2" t="s">
        <v>22</v>
      </c>
      <c r="K558" s="2" t="s">
        <v>22</v>
      </c>
      <c r="L558" s="2" t="s">
        <v>30</v>
      </c>
      <c r="M558" s="2">
        <f>VLOOKUP(L558,'scoring schema 2'!$E$18:$F$29,2,FALSE)</f>
        <v>6</v>
      </c>
      <c r="N558" s="2" t="s">
        <v>40</v>
      </c>
      <c r="O558" s="2">
        <f>VLOOKUP(N558,'scoring schema 2'!$E$8:$F$13,2, FALSE)</f>
        <v>8</v>
      </c>
      <c r="P558" s="2">
        <v>10</v>
      </c>
      <c r="Q558" s="2">
        <v>5.2</v>
      </c>
      <c r="R558" s="2">
        <v>5</v>
      </c>
      <c r="S558" s="2">
        <v>26</v>
      </c>
      <c r="T558" s="2">
        <v>1</v>
      </c>
      <c r="U558" s="2">
        <v>0</v>
      </c>
      <c r="V558" s="2">
        <v>2.2000000000000002</v>
      </c>
      <c r="W558" s="2">
        <v>0.8</v>
      </c>
      <c r="X558" s="2">
        <v>1.7600000000000002</v>
      </c>
      <c r="Y558" s="2">
        <v>3.4000000000000004</v>
      </c>
      <c r="Z558" s="2">
        <v>2.48</v>
      </c>
      <c r="AA558" s="2">
        <v>8.4320000000000004</v>
      </c>
      <c r="AB558" s="2">
        <v>7583747</v>
      </c>
      <c r="AC558" s="2" t="s">
        <v>2098</v>
      </c>
      <c r="AD558" s="6">
        <v>40279</v>
      </c>
      <c r="AE558" s="2" t="s">
        <v>760</v>
      </c>
      <c r="AF558" s="2" t="s">
        <v>838</v>
      </c>
      <c r="AG558" s="2" t="s">
        <v>2099</v>
      </c>
      <c r="AH558" s="2" t="s">
        <v>842</v>
      </c>
      <c r="AI558" s="2">
        <v>0</v>
      </c>
      <c r="AJ558" s="2">
        <v>0</v>
      </c>
      <c r="AK558" s="2">
        <v>7</v>
      </c>
      <c r="AL558" s="2">
        <v>7</v>
      </c>
      <c r="AM558" s="2">
        <v>84</v>
      </c>
      <c r="AN558" s="2">
        <v>84</v>
      </c>
      <c r="AO558" s="2" t="s">
        <v>762</v>
      </c>
      <c r="AP558" s="2" t="s">
        <v>763</v>
      </c>
      <c r="AQ558" s="2" t="s">
        <v>769</v>
      </c>
      <c r="AR558" s="2" t="s">
        <v>2100</v>
      </c>
      <c r="AS558" s="2">
        <v>9</v>
      </c>
      <c r="AT558" s="2">
        <v>642.5</v>
      </c>
      <c r="AU558" s="2">
        <v>651.5</v>
      </c>
      <c r="AV558" s="2" t="s">
        <v>765</v>
      </c>
      <c r="AW558" s="2" t="s">
        <v>2101</v>
      </c>
      <c r="AX558" s="2">
        <v>0</v>
      </c>
      <c r="AY558" s="2">
        <v>650.9</v>
      </c>
      <c r="AZ558" s="2">
        <v>650.9</v>
      </c>
      <c r="BA558" s="2" t="s">
        <v>772</v>
      </c>
      <c r="BB558" s="2">
        <v>0</v>
      </c>
      <c r="BC558" s="2">
        <v>0</v>
      </c>
      <c r="BD558" s="6">
        <v>39172</v>
      </c>
      <c r="BE558" s="18">
        <f t="shared" si="24"/>
        <v>13.808920830481412</v>
      </c>
      <c r="BF558" s="2" t="s">
        <v>767</v>
      </c>
      <c r="BG558" s="6">
        <v>43326</v>
      </c>
      <c r="BH558" s="2">
        <v>129.86787803792831</v>
      </c>
      <c r="BI558" t="str">
        <f>VLOOKUP($A558,'[1]SW_Pipes 1222_soil.shp'!$AE$2:$AR$1223,10,FALSE)</f>
        <v>113661</v>
      </c>
      <c r="BJ558" t="str">
        <f>VLOOKUP($A558,'[1]SW_Pipes 1222_soil.shp'!$AE$2:$AR$1223,11,FALSE)</f>
        <v>CuD</v>
      </c>
      <c r="BK558" t="str">
        <f>VLOOKUP($A558,'[1]SW_Pipes 1222_soil.shp'!$AE$2:$AR$1223,12,FALSE)</f>
        <v>Cecil-Urban land complex, 8 to 15 percent slopes</v>
      </c>
      <c r="BL558" t="str">
        <f>VLOOKUP($A558,'[1]SW_Pipes 1222_soil.shp'!$AE$2:$AR$1223,13,FALSE)</f>
        <v>B</v>
      </c>
      <c r="BM558">
        <f>VLOOKUP($A558,'[1]SW_Pipes 1222_soil.shp'!$AE$2:$AR$1223,14,FALSE)</f>
        <v>1</v>
      </c>
      <c r="BN558">
        <f>VLOOKUP(A558,[2]SW_Pipes1222_prec!$AE$2:$AO$1223, 11, FALSE)</f>
        <v>3.7130000000000001</v>
      </c>
    </row>
    <row r="559" spans="1:66" x14ac:dyDescent="0.25">
      <c r="A559" s="3">
        <v>109923</v>
      </c>
      <c r="B559" s="3">
        <v>19491</v>
      </c>
      <c r="C559" s="3" t="s">
        <v>437</v>
      </c>
      <c r="D559" s="3" t="s">
        <v>26</v>
      </c>
      <c r="E559" s="3" t="s">
        <v>29</v>
      </c>
      <c r="F559" s="6">
        <f>VLOOKUP(A559&amp;B559,'input_raw cmsws'!$C$2:$D$1602,2,FALSE)</f>
        <v>44070.666666666664</v>
      </c>
      <c r="G559" s="3">
        <v>3.5</v>
      </c>
      <c r="H559" s="3"/>
      <c r="I559" s="2">
        <v>0</v>
      </c>
      <c r="J559" s="3" t="s">
        <v>22</v>
      </c>
      <c r="K559" s="3" t="s">
        <v>22</v>
      </c>
      <c r="L559" s="3" t="s">
        <v>37</v>
      </c>
      <c r="M559" s="2">
        <f>VLOOKUP(L559,'scoring schema 2'!$E$18:$F$29,2,FALSE)</f>
        <v>8</v>
      </c>
      <c r="N559" s="3" t="s">
        <v>40</v>
      </c>
      <c r="O559" s="2">
        <f>VLOOKUP(N559,'scoring schema 2'!$E$8:$F$13,2, FALSE)</f>
        <v>8</v>
      </c>
      <c r="P559" s="3">
        <v>10</v>
      </c>
      <c r="Q559" s="3">
        <v>5.2</v>
      </c>
      <c r="R559" s="3">
        <v>5.9</v>
      </c>
      <c r="S559" s="3">
        <v>30.680000000000003</v>
      </c>
      <c r="T559" s="3">
        <v>1</v>
      </c>
      <c r="U559" s="3">
        <v>0</v>
      </c>
      <c r="V559" s="3">
        <v>2.2000000000000002</v>
      </c>
      <c r="W559" s="3">
        <v>0.8</v>
      </c>
      <c r="X559" s="3">
        <v>1.7600000000000002</v>
      </c>
      <c r="Y559" s="3">
        <v>3.4000000000000004</v>
      </c>
      <c r="Z559" s="3">
        <v>2.8400000000000003</v>
      </c>
      <c r="AA559" s="3">
        <v>9.6560000000000024</v>
      </c>
      <c r="AB559" s="3">
        <v>7611519</v>
      </c>
      <c r="AC559" s="3" t="s">
        <v>2260</v>
      </c>
      <c r="AD559" s="6">
        <v>40280</v>
      </c>
      <c r="AE559" s="3" t="s">
        <v>760</v>
      </c>
      <c r="AF559" s="3" t="s">
        <v>761</v>
      </c>
      <c r="AG559" s="3" t="s">
        <v>762</v>
      </c>
      <c r="AH559" s="3" t="s">
        <v>768</v>
      </c>
      <c r="AI559" s="3">
        <v>1.25</v>
      </c>
      <c r="AJ559" s="3">
        <v>0</v>
      </c>
      <c r="AK559" s="3">
        <v>0</v>
      </c>
      <c r="AL559" s="3">
        <v>0</v>
      </c>
      <c r="AM559" s="3">
        <v>15</v>
      </c>
      <c r="AN559" s="3">
        <v>0</v>
      </c>
      <c r="AO559" s="3" t="s">
        <v>762</v>
      </c>
      <c r="AP559" s="3" t="s">
        <v>763</v>
      </c>
      <c r="AQ559" s="3" t="s">
        <v>769</v>
      </c>
      <c r="AR559" s="3" t="s">
        <v>2261</v>
      </c>
      <c r="AS559" s="3">
        <v>4.2</v>
      </c>
      <c r="AT559" s="3">
        <v>707.8</v>
      </c>
      <c r="AU559" s="3">
        <v>712</v>
      </c>
      <c r="AV559" s="3" t="s">
        <v>765</v>
      </c>
      <c r="AW559" s="3" t="s">
        <v>2262</v>
      </c>
      <c r="AX559" s="3">
        <v>3.2</v>
      </c>
      <c r="AY559" s="3">
        <v>703.8</v>
      </c>
      <c r="AZ559" s="3">
        <v>707</v>
      </c>
      <c r="BA559" s="3" t="s">
        <v>765</v>
      </c>
      <c r="BB559" s="3">
        <v>2.080504E-2</v>
      </c>
      <c r="BC559" s="3">
        <v>1</v>
      </c>
      <c r="BD559" s="7">
        <v>26299</v>
      </c>
      <c r="BE559" s="18">
        <f t="shared" ref="BE559:BE590" si="25">(F559-BD559)/365.25</f>
        <v>48.656171571982654</v>
      </c>
      <c r="BF559" s="3" t="s">
        <v>767</v>
      </c>
      <c r="BG559" s="7">
        <v>43179</v>
      </c>
      <c r="BH559" s="3">
        <v>192.26104449433609</v>
      </c>
      <c r="BI559" t="str">
        <f>VLOOKUP($A559,'[1]SW_Pipes 1222_soil.shp'!$AE$2:$AR$1223,10,FALSE)</f>
        <v>113688</v>
      </c>
      <c r="BJ559" t="str">
        <f>VLOOKUP($A559,'[1]SW_Pipes 1222_soil.shp'!$AE$2:$AR$1223,11,FALSE)</f>
        <v>Ur</v>
      </c>
      <c r="BK559" t="str">
        <f>VLOOKUP($A559,'[1]SW_Pipes 1222_soil.shp'!$AE$2:$AR$1223,12,FALSE)</f>
        <v>Urban land</v>
      </c>
      <c r="BL559" t="str">
        <f>VLOOKUP($A559,'[1]SW_Pipes 1222_soil.shp'!$AE$2:$AR$1223,13,FALSE)</f>
        <v>N/A</v>
      </c>
      <c r="BM559">
        <f>VLOOKUP($A559,'[1]SW_Pipes 1222_soil.shp'!$AE$2:$AR$1223,14,FALSE)</f>
        <v>4</v>
      </c>
      <c r="BN559">
        <f>VLOOKUP(A559,[2]SW_Pipes1222_prec!$AE$2:$AO$1223, 11, FALSE)</f>
        <v>3.7050000000000001</v>
      </c>
    </row>
    <row r="560" spans="1:66" x14ac:dyDescent="0.25">
      <c r="A560" s="3">
        <v>109961</v>
      </c>
      <c r="B560" s="3">
        <v>20961</v>
      </c>
      <c r="C560" s="3" t="s">
        <v>649</v>
      </c>
      <c r="D560" s="3" t="s">
        <v>26</v>
      </c>
      <c r="E560" s="3" t="s">
        <v>29</v>
      </c>
      <c r="F560" s="6">
        <f>VLOOKUP(A560&amp;B560,'input_raw cmsws'!$C$2:$D$1602,2,FALSE)</f>
        <v>44169.708333333336</v>
      </c>
      <c r="G560" s="3">
        <v>4</v>
      </c>
      <c r="H560" s="3"/>
      <c r="I560" s="2">
        <v>0</v>
      </c>
      <c r="J560" s="3" t="s">
        <v>22</v>
      </c>
      <c r="K560" s="3" t="s">
        <v>22</v>
      </c>
      <c r="L560" s="3" t="s">
        <v>24</v>
      </c>
      <c r="M560" s="2">
        <f>VLOOKUP(L560,'scoring schema 2'!$E$18:$F$29,2,FALSE)</f>
        <v>0</v>
      </c>
      <c r="N560" s="3"/>
      <c r="O560" s="2">
        <f>VLOOKUP(N560,'scoring schema 2'!$E$8:$F$13,2, FALSE)</f>
        <v>2</v>
      </c>
      <c r="P560" s="3">
        <v>0</v>
      </c>
      <c r="Q560" s="3">
        <v>1.3</v>
      </c>
      <c r="R560" s="3">
        <v>2.6</v>
      </c>
      <c r="S560" s="3">
        <v>3.3800000000000003</v>
      </c>
      <c r="T560" s="3">
        <v>1</v>
      </c>
      <c r="U560" s="3">
        <v>10</v>
      </c>
      <c r="V560" s="3">
        <v>7.0000000000000009</v>
      </c>
      <c r="W560" s="3">
        <v>5</v>
      </c>
      <c r="X560" s="3">
        <v>35.000000000000007</v>
      </c>
      <c r="Y560" s="3">
        <v>4.7200000000000006</v>
      </c>
      <c r="Z560" s="3">
        <v>4.04</v>
      </c>
      <c r="AA560" s="3">
        <v>19.068800000000003</v>
      </c>
      <c r="AB560" s="3">
        <v>7647024</v>
      </c>
      <c r="AC560" s="3" t="s">
        <v>3293</v>
      </c>
      <c r="AD560" s="6">
        <v>40281</v>
      </c>
      <c r="AE560" s="3" t="s">
        <v>760</v>
      </c>
      <c r="AF560" s="3" t="s">
        <v>761</v>
      </c>
      <c r="AG560" s="3" t="s">
        <v>762</v>
      </c>
      <c r="AH560" s="3" t="s">
        <v>768</v>
      </c>
      <c r="AI560" s="3">
        <v>1.25</v>
      </c>
      <c r="AJ560" s="3">
        <v>0</v>
      </c>
      <c r="AK560" s="3">
        <v>0</v>
      </c>
      <c r="AL560" s="3">
        <v>0</v>
      </c>
      <c r="AM560" s="3">
        <v>15</v>
      </c>
      <c r="AN560" s="3">
        <v>0</v>
      </c>
      <c r="AO560" s="3" t="s">
        <v>762</v>
      </c>
      <c r="AP560" s="3" t="s">
        <v>763</v>
      </c>
      <c r="AQ560" s="3" t="s">
        <v>769</v>
      </c>
      <c r="AR560" s="3" t="s">
        <v>3294</v>
      </c>
      <c r="AS560" s="3">
        <v>3.9</v>
      </c>
      <c r="AT560" s="3">
        <v>708.1</v>
      </c>
      <c r="AU560" s="3">
        <v>712</v>
      </c>
      <c r="AV560" s="3" t="s">
        <v>765</v>
      </c>
      <c r="AW560" s="3" t="s">
        <v>3295</v>
      </c>
      <c r="AX560" s="3">
        <v>3.8</v>
      </c>
      <c r="AY560" s="3">
        <v>707.2</v>
      </c>
      <c r="AZ560" s="3">
        <v>711</v>
      </c>
      <c r="BA560" s="3" t="s">
        <v>765</v>
      </c>
      <c r="BB560" s="3">
        <v>2.912959E-2</v>
      </c>
      <c r="BC560" s="3">
        <v>0</v>
      </c>
      <c r="BD560" s="7">
        <v>38718</v>
      </c>
      <c r="BE560" s="18">
        <f t="shared" si="25"/>
        <v>14.92596395163131</v>
      </c>
      <c r="BF560" s="3" t="s">
        <v>767</v>
      </c>
      <c r="BG560" s="7">
        <v>43179</v>
      </c>
      <c r="BH560" s="3">
        <v>30.896242125869421</v>
      </c>
      <c r="BI560" t="str">
        <f>VLOOKUP($A560,'[1]SW_Pipes 1222_soil.shp'!$AE$2:$AR$1223,10,FALSE)</f>
        <v>113688</v>
      </c>
      <c r="BJ560" t="str">
        <f>VLOOKUP($A560,'[1]SW_Pipes 1222_soil.shp'!$AE$2:$AR$1223,11,FALSE)</f>
        <v>Ur</v>
      </c>
      <c r="BK560" t="str">
        <f>VLOOKUP($A560,'[1]SW_Pipes 1222_soil.shp'!$AE$2:$AR$1223,12,FALSE)</f>
        <v>Urban land</v>
      </c>
      <c r="BL560" t="str">
        <f>VLOOKUP($A560,'[1]SW_Pipes 1222_soil.shp'!$AE$2:$AR$1223,13,FALSE)</f>
        <v>N/A</v>
      </c>
      <c r="BM560">
        <f>VLOOKUP($A560,'[1]SW_Pipes 1222_soil.shp'!$AE$2:$AR$1223,14,FALSE)</f>
        <v>4</v>
      </c>
      <c r="BN560">
        <f>VLOOKUP(A560,[2]SW_Pipes1222_prec!$AE$2:$AO$1223, 11, FALSE)</f>
        <v>3.7050000000000001</v>
      </c>
    </row>
    <row r="561" spans="1:66" x14ac:dyDescent="0.25">
      <c r="A561" s="3">
        <v>109996</v>
      </c>
      <c r="B561" s="3">
        <v>23824</v>
      </c>
      <c r="C561" s="3" t="s">
        <v>500</v>
      </c>
      <c r="D561" s="3" t="s">
        <v>26</v>
      </c>
      <c r="E561" s="3" t="s">
        <v>29</v>
      </c>
      <c r="F561" s="6">
        <f>VLOOKUP(A561&amp;B561,'input_raw cmsws'!$C$2:$D$1602,2,FALSE)</f>
        <v>44427.666666666664</v>
      </c>
      <c r="G561" s="3">
        <v>5</v>
      </c>
      <c r="H561" s="3"/>
      <c r="I561" s="2">
        <v>0</v>
      </c>
      <c r="J561" s="3" t="s">
        <v>22</v>
      </c>
      <c r="K561" s="3" t="s">
        <v>22</v>
      </c>
      <c r="L561" s="3" t="s">
        <v>174</v>
      </c>
      <c r="M561" s="2">
        <f>VLOOKUP(L561,'scoring schema 2'!$E$18:$F$29,2,FALSE)</f>
        <v>8</v>
      </c>
      <c r="N561" s="3" t="s">
        <v>40</v>
      </c>
      <c r="O561" s="2">
        <f>VLOOKUP(N561,'scoring schema 2'!$E$8:$F$13,2, FALSE)</f>
        <v>8</v>
      </c>
      <c r="P561" s="3">
        <v>10</v>
      </c>
      <c r="Q561" s="3">
        <v>5.2</v>
      </c>
      <c r="R561" s="3">
        <v>7.1</v>
      </c>
      <c r="S561" s="3">
        <v>36.92</v>
      </c>
      <c r="T561" s="3">
        <v>1</v>
      </c>
      <c r="U561" s="3">
        <v>0</v>
      </c>
      <c r="V561" s="3">
        <v>1.4000000000000001</v>
      </c>
      <c r="W561" s="3">
        <v>2</v>
      </c>
      <c r="X561" s="3">
        <v>2.8000000000000003</v>
      </c>
      <c r="Y561" s="3">
        <v>2.92</v>
      </c>
      <c r="Z561" s="3">
        <v>4.04</v>
      </c>
      <c r="AA561" s="3">
        <v>11.796799999999999</v>
      </c>
      <c r="AB561" s="3">
        <v>7583326</v>
      </c>
      <c r="AC561" s="3" t="s">
        <v>2536</v>
      </c>
      <c r="AD561" s="6">
        <v>40282</v>
      </c>
      <c r="AE561" s="3" t="s">
        <v>760</v>
      </c>
      <c r="AF561" s="3" t="s">
        <v>761</v>
      </c>
      <c r="AG561" s="3" t="s">
        <v>762</v>
      </c>
      <c r="AH561" s="3" t="s">
        <v>768</v>
      </c>
      <c r="AI561" s="3">
        <v>4</v>
      </c>
      <c r="AJ561" s="3">
        <v>0</v>
      </c>
      <c r="AK561" s="3">
        <v>0</v>
      </c>
      <c r="AL561" s="3">
        <v>0</v>
      </c>
      <c r="AM561" s="3">
        <v>48</v>
      </c>
      <c r="AN561" s="3">
        <v>0</v>
      </c>
      <c r="AO561" s="3" t="s">
        <v>762</v>
      </c>
      <c r="AP561" s="3" t="s">
        <v>778</v>
      </c>
      <c r="AQ561" s="3" t="s">
        <v>781</v>
      </c>
      <c r="AR561" s="3" t="s">
        <v>2537</v>
      </c>
      <c r="AS561" s="3">
        <v>14.9</v>
      </c>
      <c r="AT561" s="3">
        <v>675.1</v>
      </c>
      <c r="AU561" s="3">
        <v>690</v>
      </c>
      <c r="AV561" s="3" t="s">
        <v>765</v>
      </c>
      <c r="AW561" s="3" t="s">
        <v>2538</v>
      </c>
      <c r="AX561" s="3">
        <v>12</v>
      </c>
      <c r="AY561" s="3">
        <v>675.84997557999998</v>
      </c>
      <c r="AZ561" s="3">
        <v>687.84997557999998</v>
      </c>
      <c r="BA561" s="3" t="s">
        <v>765</v>
      </c>
      <c r="BB561" s="3">
        <v>-6.2873699999999996E-3</v>
      </c>
      <c r="BC561" s="3">
        <v>0</v>
      </c>
      <c r="BD561" s="7">
        <v>39172</v>
      </c>
      <c r="BE561" s="18">
        <f t="shared" si="25"/>
        <v>14.389231120237273</v>
      </c>
      <c r="BF561" s="3" t="s">
        <v>767</v>
      </c>
      <c r="BG561" s="7">
        <v>43179</v>
      </c>
      <c r="BH561" s="3">
        <v>119.2825566355165</v>
      </c>
      <c r="BI561" t="str">
        <f>VLOOKUP($A561,'[1]SW_Pipes 1222_soil.shp'!$AE$2:$AR$1223,10,FALSE)</f>
        <v>113659</v>
      </c>
      <c r="BJ561" t="str">
        <f>VLOOKUP($A561,'[1]SW_Pipes 1222_soil.shp'!$AE$2:$AR$1223,11,FALSE)</f>
        <v>CeD2</v>
      </c>
      <c r="BK561" t="str">
        <f>VLOOKUP($A561,'[1]SW_Pipes 1222_soil.shp'!$AE$2:$AR$1223,12,FALSE)</f>
        <v>Cecil sandy clay loam, 8 to 15 percent slopes, eroded</v>
      </c>
      <c r="BL561" t="str">
        <f>VLOOKUP($A561,'[1]SW_Pipes 1222_soil.shp'!$AE$2:$AR$1223,13,FALSE)</f>
        <v>B</v>
      </c>
      <c r="BM561">
        <f>VLOOKUP($A561,'[1]SW_Pipes 1222_soil.shp'!$AE$2:$AR$1223,14,FALSE)</f>
        <v>1</v>
      </c>
      <c r="BN561">
        <f>VLOOKUP(A561,[2]SW_Pipes1222_prec!$AE$2:$AO$1223, 11, FALSE)</f>
        <v>3.7080000000000002</v>
      </c>
    </row>
    <row r="562" spans="1:66" x14ac:dyDescent="0.25">
      <c r="A562" s="3">
        <v>110168</v>
      </c>
      <c r="B562" s="3">
        <v>12652</v>
      </c>
      <c r="C562" s="3" t="s">
        <v>518</v>
      </c>
      <c r="D562" s="3" t="s">
        <v>26</v>
      </c>
      <c r="E562" s="3" t="s">
        <v>29</v>
      </c>
      <c r="F562" s="6">
        <f>VLOOKUP(A562&amp;B562,'input_raw cmsws'!$C$2:$D$1602,2,FALSE)</f>
        <v>43871.708333333336</v>
      </c>
      <c r="G562" s="3">
        <v>4.4000000000000004</v>
      </c>
      <c r="H562" s="3" t="s">
        <v>23</v>
      </c>
      <c r="I562" s="2">
        <f>VLOOKUP(H562,'scoring schema'!$D$4:$E$9,2,FALSE)</f>
        <v>0</v>
      </c>
      <c r="J562" s="3" t="s">
        <v>22</v>
      </c>
      <c r="K562" s="3" t="s">
        <v>22</v>
      </c>
      <c r="L562" s="3"/>
      <c r="M562" s="2">
        <f>VLOOKUP(L562,'scoring schema 2'!$E$18:$F$29,2,FALSE)</f>
        <v>0</v>
      </c>
      <c r="N562" s="3"/>
      <c r="O562" s="2">
        <f>VLOOKUP(N562,'scoring schema 2'!$E$8:$F$13,2, FALSE)</f>
        <v>2</v>
      </c>
      <c r="P562" s="3">
        <v>10</v>
      </c>
      <c r="Q562" s="3">
        <v>1.3</v>
      </c>
      <c r="R562" s="3">
        <v>2.2999999999999998</v>
      </c>
      <c r="S562" s="3">
        <v>2.9899999999999998</v>
      </c>
      <c r="T562" s="3">
        <v>1</v>
      </c>
      <c r="U562" s="3">
        <v>10</v>
      </c>
      <c r="V562" s="3">
        <v>3.8000000000000007</v>
      </c>
      <c r="W562" s="3">
        <v>5.9</v>
      </c>
      <c r="X562" s="3">
        <v>22.420000000000005</v>
      </c>
      <c r="Y562" s="3">
        <v>2.8000000000000003</v>
      </c>
      <c r="Z562" s="3">
        <v>4.46</v>
      </c>
      <c r="AA562" s="3">
        <v>12.488000000000001</v>
      </c>
      <c r="AB562" s="3">
        <v>7611268</v>
      </c>
      <c r="AC562" s="3" t="s">
        <v>2599</v>
      </c>
      <c r="AD562" s="6">
        <v>40283</v>
      </c>
      <c r="AE562" s="3" t="s">
        <v>760</v>
      </c>
      <c r="AF562" s="3" t="s">
        <v>761</v>
      </c>
      <c r="AG562" s="3" t="s">
        <v>762</v>
      </c>
      <c r="AH562" s="3" t="s">
        <v>768</v>
      </c>
      <c r="AI562" s="3">
        <v>1.25</v>
      </c>
      <c r="AJ562" s="3">
        <v>0</v>
      </c>
      <c r="AK562" s="3">
        <v>0</v>
      </c>
      <c r="AL562" s="3">
        <v>0</v>
      </c>
      <c r="AM562" s="3">
        <v>15</v>
      </c>
      <c r="AN562" s="3">
        <v>0</v>
      </c>
      <c r="AO562" s="3" t="s">
        <v>762</v>
      </c>
      <c r="AP562" s="3" t="s">
        <v>763</v>
      </c>
      <c r="AQ562" s="3" t="s">
        <v>769</v>
      </c>
      <c r="AR562" s="3" t="s">
        <v>2600</v>
      </c>
      <c r="AS562" s="3">
        <v>1.6</v>
      </c>
      <c r="AT562" s="3">
        <v>654.4</v>
      </c>
      <c r="AU562" s="3">
        <v>656</v>
      </c>
      <c r="AV562" s="3" t="s">
        <v>765</v>
      </c>
      <c r="AW562" s="3" t="s">
        <v>2601</v>
      </c>
      <c r="AX562" s="3">
        <v>3.3</v>
      </c>
      <c r="AY562" s="3">
        <v>652.70000000000005</v>
      </c>
      <c r="AZ562" s="3">
        <v>656</v>
      </c>
      <c r="BA562" s="3" t="s">
        <v>765</v>
      </c>
      <c r="BB562" s="3">
        <v>6.4612729999999993E-2</v>
      </c>
      <c r="BC562" s="3">
        <v>0</v>
      </c>
      <c r="BD562" s="7">
        <v>41790</v>
      </c>
      <c r="BE562" s="18">
        <f>(F562-AD562)/365.25</f>
        <v>9.8253479352042046</v>
      </c>
      <c r="BF562" s="3" t="s">
        <v>767</v>
      </c>
      <c r="BG562" s="7">
        <v>44243</v>
      </c>
      <c r="BH562" s="3">
        <v>26.310435727717788</v>
      </c>
      <c r="BI562" t="str">
        <f>VLOOKUP($A562,'[1]SW_Pipes 1222_soil.shp'!$AE$2:$AR$1223,10,FALSE)</f>
        <v>113672</v>
      </c>
      <c r="BJ562" t="str">
        <f>VLOOKUP($A562,'[1]SW_Pipes 1222_soil.shp'!$AE$2:$AR$1223,11,FALSE)</f>
        <v>HuB</v>
      </c>
      <c r="BK562" t="str">
        <f>VLOOKUP($A562,'[1]SW_Pipes 1222_soil.shp'!$AE$2:$AR$1223,12,FALSE)</f>
        <v>Helena-Urban land complex, 2 to 8 percent slopes</v>
      </c>
      <c r="BL562" t="str">
        <f>VLOOKUP($A562,'[1]SW_Pipes 1222_soil.shp'!$AE$2:$AR$1223,13,FALSE)</f>
        <v>C</v>
      </c>
      <c r="BM562">
        <f>VLOOKUP($A562,'[1]SW_Pipes 1222_soil.shp'!$AE$2:$AR$1223,14,FALSE)</f>
        <v>2</v>
      </c>
      <c r="BN562">
        <f>VLOOKUP(A562,[2]SW_Pipes1222_prec!$AE$2:$AO$1223, 11, FALSE)</f>
        <v>3.7450000000000001</v>
      </c>
    </row>
    <row r="563" spans="1:66" x14ac:dyDescent="0.25">
      <c r="A563" s="2">
        <v>110191</v>
      </c>
      <c r="B563" s="2">
        <v>21553</v>
      </c>
      <c r="C563" s="2" t="s">
        <v>191</v>
      </c>
      <c r="D563" s="2" t="s">
        <v>26</v>
      </c>
      <c r="E563" s="2" t="s">
        <v>29</v>
      </c>
      <c r="F563" s="6">
        <f>VLOOKUP(A563&amp;B563,'input_raw cmsws'!$C$2:$D$1602,2,FALSE)</f>
        <v>44242.708333333336</v>
      </c>
      <c r="G563" s="2">
        <v>6</v>
      </c>
      <c r="H563" s="2"/>
      <c r="I563" s="2">
        <v>0</v>
      </c>
      <c r="J563" s="2"/>
      <c r="K563" s="3" t="s">
        <v>22</v>
      </c>
      <c r="L563" s="2"/>
      <c r="M563" s="2">
        <f>VLOOKUP(L563,'scoring schema 2'!$E$18:$F$29,2,FALSE)</f>
        <v>0</v>
      </c>
      <c r="N563" s="2"/>
      <c r="O563" s="2">
        <f>VLOOKUP(N563,'scoring schema 2'!$E$8:$F$13,2, FALSE)</f>
        <v>2</v>
      </c>
      <c r="P563" s="2">
        <v>0</v>
      </c>
      <c r="Q563" s="2">
        <v>1.3</v>
      </c>
      <c r="R563" s="2">
        <v>2</v>
      </c>
      <c r="S563" s="2">
        <v>2.6</v>
      </c>
      <c r="T563" s="2">
        <v>1</v>
      </c>
      <c r="U563" s="2">
        <v>0</v>
      </c>
      <c r="V563" s="2">
        <v>2.2000000000000002</v>
      </c>
      <c r="W563" s="2">
        <v>2</v>
      </c>
      <c r="X563" s="2">
        <v>4.4000000000000004</v>
      </c>
      <c r="Y563" s="2">
        <v>1.84</v>
      </c>
      <c r="Z563" s="2">
        <v>2</v>
      </c>
      <c r="AA563" s="2">
        <v>3.68</v>
      </c>
      <c r="AB563" s="2">
        <v>7666851</v>
      </c>
      <c r="AC563" s="2" t="s">
        <v>1226</v>
      </c>
      <c r="AD563" s="6">
        <v>40284</v>
      </c>
      <c r="AE563" s="2" t="s">
        <v>760</v>
      </c>
      <c r="AF563" s="2" t="s">
        <v>761</v>
      </c>
      <c r="AG563" s="2" t="s">
        <v>762</v>
      </c>
      <c r="AH563" s="2" t="s">
        <v>768</v>
      </c>
      <c r="AI563" s="2">
        <v>1.25</v>
      </c>
      <c r="AJ563" s="2">
        <v>0</v>
      </c>
      <c r="AK563" s="2">
        <v>0</v>
      </c>
      <c r="AL563" s="2">
        <v>0</v>
      </c>
      <c r="AM563" s="2">
        <v>15</v>
      </c>
      <c r="AN563" s="2">
        <v>0</v>
      </c>
      <c r="AO563" s="2" t="s">
        <v>762</v>
      </c>
      <c r="AP563" s="2" t="s">
        <v>763</v>
      </c>
      <c r="AQ563" s="2" t="s">
        <v>769</v>
      </c>
      <c r="AR563" s="2" t="s">
        <v>1227</v>
      </c>
      <c r="AS563" s="2">
        <v>1.4</v>
      </c>
      <c r="AT563" s="2">
        <v>644.6</v>
      </c>
      <c r="AU563" s="2">
        <v>646</v>
      </c>
      <c r="AV563" s="2" t="s">
        <v>765</v>
      </c>
      <c r="AW563" s="2" t="s">
        <v>1228</v>
      </c>
      <c r="AX563" s="2">
        <v>2.2000000000000002</v>
      </c>
      <c r="AY563" s="2">
        <v>643.79999999999995</v>
      </c>
      <c r="AZ563" s="2">
        <v>646</v>
      </c>
      <c r="BA563" s="2" t="s">
        <v>765</v>
      </c>
      <c r="BB563" s="2">
        <v>5.5574499999999999E-2</v>
      </c>
      <c r="BC563" s="2">
        <v>0</v>
      </c>
      <c r="BD563" s="6">
        <v>37622</v>
      </c>
      <c r="BE563" s="18">
        <f>(F563-BD563)/365.25</f>
        <v>18.126511521788736</v>
      </c>
      <c r="BF563" s="2" t="s">
        <v>767</v>
      </c>
      <c r="BG563" s="6">
        <v>44243</v>
      </c>
      <c r="BH563" s="2">
        <v>14.39509962489632</v>
      </c>
      <c r="BI563" t="str">
        <f>VLOOKUP($A563,'[1]SW_Pipes 1222_soil.shp'!$AE$2:$AR$1223,10,FALSE)</f>
        <v>113666</v>
      </c>
      <c r="BJ563" t="str">
        <f>VLOOKUP($A563,'[1]SW_Pipes 1222_soil.shp'!$AE$2:$AR$1223,11,FALSE)</f>
        <v>EnD</v>
      </c>
      <c r="BK563" t="str">
        <f>VLOOKUP($A563,'[1]SW_Pipes 1222_soil.shp'!$AE$2:$AR$1223,12,FALSE)</f>
        <v>Enon sandy loam, 8 to 15 percent slopes</v>
      </c>
      <c r="BL563" t="str">
        <f>VLOOKUP($A563,'[1]SW_Pipes 1222_soil.shp'!$AE$2:$AR$1223,13,FALSE)</f>
        <v>C</v>
      </c>
      <c r="BM563">
        <f>VLOOKUP($A563,'[1]SW_Pipes 1222_soil.shp'!$AE$2:$AR$1223,14,FALSE)</f>
        <v>2</v>
      </c>
      <c r="BN563">
        <f>VLOOKUP(A563,[2]SW_Pipes1222_prec!$AE$2:$AO$1223, 11, FALSE)</f>
        <v>3.7469999999999999</v>
      </c>
    </row>
    <row r="564" spans="1:66" x14ac:dyDescent="0.25">
      <c r="A564" s="2">
        <v>110857</v>
      </c>
      <c r="B564" s="2">
        <v>20450</v>
      </c>
      <c r="C564" s="2" t="s">
        <v>144</v>
      </c>
      <c r="D564" s="2" t="s">
        <v>21</v>
      </c>
      <c r="E564" s="2" t="s">
        <v>29</v>
      </c>
      <c r="F564" s="6">
        <f>VLOOKUP(A564&amp;B564,'input_raw cmsws'!$C$2:$D$1602,2,FALSE)</f>
        <v>44144.708333333336</v>
      </c>
      <c r="G564" s="2">
        <v>11.06</v>
      </c>
      <c r="H564" s="2" t="s">
        <v>68</v>
      </c>
      <c r="I564" s="2">
        <f>VLOOKUP(H564,'scoring schema'!$D$4:$E$9,2,FALSE)</f>
        <v>0</v>
      </c>
      <c r="J564" s="2" t="s">
        <v>22</v>
      </c>
      <c r="K564" s="2" t="s">
        <v>22</v>
      </c>
      <c r="L564" s="2" t="s">
        <v>145</v>
      </c>
      <c r="M564" s="2">
        <f>VLOOKUP(L564,'scoring schema 2'!$E$18:$F$29,2,FALSE)</f>
        <v>10</v>
      </c>
      <c r="N564" s="2" t="s">
        <v>33</v>
      </c>
      <c r="O564" s="2">
        <f>VLOOKUP(N564,'scoring schema 2'!$E$8:$F$13,2, FALSE)</f>
        <v>0</v>
      </c>
      <c r="P564" s="2">
        <v>10</v>
      </c>
      <c r="Q564" s="2">
        <v>0</v>
      </c>
      <c r="R564" s="2">
        <v>7.2</v>
      </c>
      <c r="S564" s="2">
        <v>0</v>
      </c>
      <c r="T564" s="2">
        <v>1</v>
      </c>
      <c r="U564" s="2">
        <v>0</v>
      </c>
      <c r="V564" s="2">
        <v>1.4000000000000001</v>
      </c>
      <c r="W564" s="2">
        <v>1.2</v>
      </c>
      <c r="X564" s="2">
        <v>1.6800000000000002</v>
      </c>
      <c r="Y564" s="2">
        <v>0.84000000000000008</v>
      </c>
      <c r="Z564" s="2">
        <v>3.6000000000000005</v>
      </c>
      <c r="AA564" s="2">
        <v>3.0240000000000009</v>
      </c>
      <c r="AB564" s="2">
        <v>7677752</v>
      </c>
      <c r="AC564" s="2" t="s">
        <v>1078</v>
      </c>
      <c r="AD564" s="6">
        <v>40285</v>
      </c>
      <c r="AE564" s="2" t="s">
        <v>760</v>
      </c>
      <c r="AF564" s="2" t="s">
        <v>761</v>
      </c>
      <c r="AG564" s="2" t="s">
        <v>762</v>
      </c>
      <c r="AH564" s="2" t="s">
        <v>768</v>
      </c>
      <c r="AI564" s="2">
        <v>2</v>
      </c>
      <c r="AJ564" s="2">
        <v>0</v>
      </c>
      <c r="AK564" s="2">
        <v>0</v>
      </c>
      <c r="AL564" s="2">
        <v>0</v>
      </c>
      <c r="AM564" s="2">
        <v>24</v>
      </c>
      <c r="AN564" s="2">
        <v>0</v>
      </c>
      <c r="AO564" s="2" t="s">
        <v>762</v>
      </c>
      <c r="AP564" s="2" t="s">
        <v>769</v>
      </c>
      <c r="AQ564" s="2" t="s">
        <v>769</v>
      </c>
      <c r="AR564" s="2" t="s">
        <v>1079</v>
      </c>
      <c r="AS564" s="2">
        <v>10.199999999999999</v>
      </c>
      <c r="AT564" s="2">
        <v>706.8</v>
      </c>
      <c r="AU564" s="2">
        <v>717</v>
      </c>
      <c r="AV564" s="2" t="s">
        <v>765</v>
      </c>
      <c r="AW564" s="2" t="s">
        <v>1080</v>
      </c>
      <c r="AX564" s="2">
        <v>11.92</v>
      </c>
      <c r="AY564" s="2">
        <v>707.01</v>
      </c>
      <c r="AZ564" s="2">
        <v>718.93</v>
      </c>
      <c r="BA564" s="2" t="s">
        <v>772</v>
      </c>
      <c r="BB564" s="2">
        <v>-7.68514E-3</v>
      </c>
      <c r="BC564" s="2">
        <v>1</v>
      </c>
      <c r="BD564" s="6">
        <v>41801</v>
      </c>
      <c r="BE564" s="18">
        <f>(F564-AD564)/365.25</f>
        <v>10.567305498517005</v>
      </c>
      <c r="BF564" s="2" t="s">
        <v>767</v>
      </c>
      <c r="BG564" s="6">
        <v>43179</v>
      </c>
      <c r="BH564" s="2">
        <v>27.325275243850822</v>
      </c>
      <c r="BI564" t="str">
        <f>VLOOKUP($A564,'[1]SW_Pipes 1222_soil.shp'!$AE$2:$AR$1223,10,FALSE)</f>
        <v>113688</v>
      </c>
      <c r="BJ564" t="str">
        <f>VLOOKUP($A564,'[1]SW_Pipes 1222_soil.shp'!$AE$2:$AR$1223,11,FALSE)</f>
        <v>Ur</v>
      </c>
      <c r="BK564" t="str">
        <f>VLOOKUP($A564,'[1]SW_Pipes 1222_soil.shp'!$AE$2:$AR$1223,12,FALSE)</f>
        <v>Urban land</v>
      </c>
      <c r="BL564" t="str">
        <f>VLOOKUP($A564,'[1]SW_Pipes 1222_soil.shp'!$AE$2:$AR$1223,13,FALSE)</f>
        <v>N/A</v>
      </c>
      <c r="BM564">
        <f>VLOOKUP($A564,'[1]SW_Pipes 1222_soil.shp'!$AE$2:$AR$1223,14,FALSE)</f>
        <v>4</v>
      </c>
      <c r="BN564">
        <f>VLOOKUP(A564,[2]SW_Pipes1222_prec!$AE$2:$AO$1223, 11, FALSE)</f>
        <v>3.8570000000000002</v>
      </c>
    </row>
    <row r="565" spans="1:66" x14ac:dyDescent="0.25">
      <c r="A565" s="2">
        <v>110858</v>
      </c>
      <c r="B565" s="2">
        <v>20450</v>
      </c>
      <c r="C565" s="2" t="s">
        <v>144</v>
      </c>
      <c r="D565" s="2" t="s">
        <v>21</v>
      </c>
      <c r="E565" s="2" t="s">
        <v>29</v>
      </c>
      <c r="F565" s="6">
        <f>VLOOKUP(A565&amp;B565,'input_raw cmsws'!$C$2:$D$1602,2,FALSE)</f>
        <v>44144.708333333336</v>
      </c>
      <c r="G565" s="2">
        <v>11.64</v>
      </c>
      <c r="H565" s="2" t="s">
        <v>28</v>
      </c>
      <c r="I565" s="2">
        <f>VLOOKUP(H565,'scoring schema'!$D$4:$E$9,2,FALSE)</f>
        <v>5</v>
      </c>
      <c r="J565" s="2" t="s">
        <v>22</v>
      </c>
      <c r="K565" s="2" t="s">
        <v>22</v>
      </c>
      <c r="L565" s="2" t="s">
        <v>145</v>
      </c>
      <c r="M565" s="2">
        <f>VLOOKUP(L565,'scoring schema 2'!$E$18:$F$29,2,FALSE)</f>
        <v>10</v>
      </c>
      <c r="N565" s="2" t="s">
        <v>40</v>
      </c>
      <c r="O565" s="2">
        <f>VLOOKUP(N565,'scoring schema 2'!$E$8:$F$13,2, FALSE)</f>
        <v>8</v>
      </c>
      <c r="P565" s="2">
        <v>10</v>
      </c>
      <c r="Q565" s="2">
        <v>6.95</v>
      </c>
      <c r="R565" s="2">
        <v>7.2</v>
      </c>
      <c r="S565" s="2">
        <v>50.04</v>
      </c>
      <c r="T565" s="2">
        <v>1</v>
      </c>
      <c r="U565" s="2">
        <v>0</v>
      </c>
      <c r="V565" s="2">
        <v>1.4000000000000001</v>
      </c>
      <c r="W565" s="2">
        <v>1.2</v>
      </c>
      <c r="X565" s="2">
        <v>1.6800000000000002</v>
      </c>
      <c r="Y565" s="2">
        <v>3.62</v>
      </c>
      <c r="Z565" s="2">
        <v>3.6000000000000005</v>
      </c>
      <c r="AA565" s="2">
        <v>13.032000000000002</v>
      </c>
      <c r="AB565" s="2">
        <v>7604908</v>
      </c>
      <c r="AC565" s="2" t="s">
        <v>2692</v>
      </c>
      <c r="AD565" s="6">
        <v>40286</v>
      </c>
      <c r="AE565" s="2" t="s">
        <v>760</v>
      </c>
      <c r="AF565" s="2" t="s">
        <v>761</v>
      </c>
      <c r="AG565" s="2" t="s">
        <v>762</v>
      </c>
      <c r="AH565" s="2" t="s">
        <v>768</v>
      </c>
      <c r="AI565" s="2">
        <v>2</v>
      </c>
      <c r="AJ565" s="2">
        <v>0</v>
      </c>
      <c r="AK565" s="2">
        <v>0</v>
      </c>
      <c r="AL565" s="2">
        <v>0</v>
      </c>
      <c r="AM565" s="2">
        <v>24</v>
      </c>
      <c r="AN565" s="2">
        <v>0</v>
      </c>
      <c r="AO565" s="2" t="s">
        <v>762</v>
      </c>
      <c r="AP565" s="2" t="s">
        <v>763</v>
      </c>
      <c r="AQ565" s="2" t="s">
        <v>769</v>
      </c>
      <c r="AR565" s="2" t="s">
        <v>1080</v>
      </c>
      <c r="AS565" s="2">
        <v>11.92</v>
      </c>
      <c r="AT565" s="2">
        <v>707.01</v>
      </c>
      <c r="AU565" s="2">
        <v>718.93</v>
      </c>
      <c r="AV565" s="2" t="s">
        <v>762</v>
      </c>
      <c r="AW565" s="2" t="s">
        <v>1986</v>
      </c>
      <c r="AX565" s="2">
        <v>11.35</v>
      </c>
      <c r="AY565" s="2">
        <v>706.65</v>
      </c>
      <c r="AZ565" s="2">
        <v>718</v>
      </c>
      <c r="BA565" s="2" t="s">
        <v>772</v>
      </c>
      <c r="BB565" s="2">
        <v>2.7592530000000001E-2</v>
      </c>
      <c r="BC565" s="2">
        <v>0</v>
      </c>
      <c r="BD565" s="6">
        <v>41801</v>
      </c>
      <c r="BE565" s="18">
        <f>(F565-AD565)/365.25</f>
        <v>10.564567647729872</v>
      </c>
      <c r="BF565" s="2" t="s">
        <v>767</v>
      </c>
      <c r="BG565" s="6">
        <v>44243</v>
      </c>
      <c r="BH565" s="2">
        <v>13.047070989491671</v>
      </c>
      <c r="BI565" t="str">
        <f>VLOOKUP($A565,'[1]SW_Pipes 1222_soil.shp'!$AE$2:$AR$1223,10,FALSE)</f>
        <v>113688</v>
      </c>
      <c r="BJ565" t="str">
        <f>VLOOKUP($A565,'[1]SW_Pipes 1222_soil.shp'!$AE$2:$AR$1223,11,FALSE)</f>
        <v>Ur</v>
      </c>
      <c r="BK565" t="str">
        <f>VLOOKUP($A565,'[1]SW_Pipes 1222_soil.shp'!$AE$2:$AR$1223,12,FALSE)</f>
        <v>Urban land</v>
      </c>
      <c r="BL565" t="str">
        <f>VLOOKUP($A565,'[1]SW_Pipes 1222_soil.shp'!$AE$2:$AR$1223,13,FALSE)</f>
        <v>N/A</v>
      </c>
      <c r="BM565">
        <f>VLOOKUP($A565,'[1]SW_Pipes 1222_soil.shp'!$AE$2:$AR$1223,14,FALSE)</f>
        <v>4</v>
      </c>
      <c r="BN565">
        <f>VLOOKUP(A565,[2]SW_Pipes1222_prec!$AE$2:$AO$1223, 11, FALSE)</f>
        <v>3.8570000000000002</v>
      </c>
    </row>
    <row r="566" spans="1:66" x14ac:dyDescent="0.25">
      <c r="A566" s="2">
        <v>110996</v>
      </c>
      <c r="B566" s="2">
        <v>13536</v>
      </c>
      <c r="C566" s="2" t="s">
        <v>363</v>
      </c>
      <c r="D566" s="2" t="s">
        <v>21</v>
      </c>
      <c r="E566" s="2" t="s">
        <v>29</v>
      </c>
      <c r="F566" s="6">
        <f>VLOOKUP(A566&amp;B566,'input_raw cmsws'!$C$2:$D$1602,2,FALSE)</f>
        <v>43948.666666666664</v>
      </c>
      <c r="G566" s="2">
        <v>5</v>
      </c>
      <c r="H566" s="2"/>
      <c r="I566" s="2">
        <v>0</v>
      </c>
      <c r="J566" s="2"/>
      <c r="K566" s="3" t="s">
        <v>22</v>
      </c>
      <c r="L566" s="2"/>
      <c r="M566" s="2">
        <f>VLOOKUP(L566,'scoring schema 2'!$E$18:$F$29,2,FALSE)</f>
        <v>0</v>
      </c>
      <c r="N566" s="2"/>
      <c r="O566" s="2">
        <f>VLOOKUP(N566,'scoring schema 2'!$E$8:$F$13,2, FALSE)</f>
        <v>2</v>
      </c>
      <c r="P566" s="2">
        <v>0</v>
      </c>
      <c r="Q566" s="2">
        <v>1.3</v>
      </c>
      <c r="R566" s="2">
        <v>1.4</v>
      </c>
      <c r="S566" s="2">
        <v>1.8199999999999998</v>
      </c>
      <c r="T566" s="2">
        <v>1</v>
      </c>
      <c r="U566" s="2">
        <v>0</v>
      </c>
      <c r="V566" s="2">
        <v>9.1999999999999993</v>
      </c>
      <c r="W566" s="2">
        <v>2.3000000000000003</v>
      </c>
      <c r="X566" s="2">
        <v>21.16</v>
      </c>
      <c r="Y566" s="2">
        <v>6.0399999999999991</v>
      </c>
      <c r="Z566" s="2">
        <v>1.94</v>
      </c>
      <c r="AA566" s="2">
        <v>11.717599999999997</v>
      </c>
      <c r="AB566" s="2">
        <v>7723616</v>
      </c>
      <c r="AC566" s="2" t="s">
        <v>2510</v>
      </c>
      <c r="AD566" s="6">
        <v>40287</v>
      </c>
      <c r="AE566" s="2" t="s">
        <v>760</v>
      </c>
      <c r="AF566" s="2" t="s">
        <v>761</v>
      </c>
      <c r="AG566" s="2" t="s">
        <v>762</v>
      </c>
      <c r="AH566" s="2" t="s">
        <v>768</v>
      </c>
      <c r="AI566" s="2">
        <v>3.5</v>
      </c>
      <c r="AJ566" s="2">
        <v>0</v>
      </c>
      <c r="AK566" s="2">
        <v>0</v>
      </c>
      <c r="AL566" s="2">
        <v>0</v>
      </c>
      <c r="AM566" s="2">
        <v>42</v>
      </c>
      <c r="AN566" s="2">
        <v>0</v>
      </c>
      <c r="AO566" s="2" t="s">
        <v>762</v>
      </c>
      <c r="AP566" s="2" t="s">
        <v>778</v>
      </c>
      <c r="AQ566" s="2" t="s">
        <v>781</v>
      </c>
      <c r="AR566" s="2" t="s">
        <v>2511</v>
      </c>
      <c r="AS566" s="2">
        <v>4.5</v>
      </c>
      <c r="AT566" s="2">
        <v>719.5</v>
      </c>
      <c r="AU566" s="2">
        <v>724</v>
      </c>
      <c r="AV566" s="2" t="s">
        <v>765</v>
      </c>
      <c r="AW566" s="2" t="s">
        <v>2512</v>
      </c>
      <c r="AX566" s="2">
        <v>6.5</v>
      </c>
      <c r="AY566" s="2">
        <v>719.5</v>
      </c>
      <c r="AZ566" s="2">
        <v>726</v>
      </c>
      <c r="BA566" s="2" t="s">
        <v>765</v>
      </c>
      <c r="BB566" s="2">
        <v>0</v>
      </c>
      <c r="BC566" s="2">
        <v>1</v>
      </c>
      <c r="BD566" s="6">
        <v>0</v>
      </c>
      <c r="BE566" s="18">
        <f t="shared" ref="BE566:BE593" si="26">(F566-BD566)/365.25</f>
        <v>120.32489162673967</v>
      </c>
      <c r="BF566" s="2" t="s">
        <v>767</v>
      </c>
      <c r="BG566" s="6">
        <v>44243</v>
      </c>
      <c r="BH566" s="2">
        <v>89.909016074240057</v>
      </c>
      <c r="BI566" t="str">
        <f>VLOOKUP($A566,'[1]SW_Pipes 1222_soil.shp'!$AE$2:$AR$1223,10,FALSE)</f>
        <v>113660</v>
      </c>
      <c r="BJ566" t="str">
        <f>VLOOKUP($A566,'[1]SW_Pipes 1222_soil.shp'!$AE$2:$AR$1223,11,FALSE)</f>
        <v>CuB</v>
      </c>
      <c r="BK566" t="str">
        <f>VLOOKUP($A566,'[1]SW_Pipes 1222_soil.shp'!$AE$2:$AR$1223,12,FALSE)</f>
        <v>Cecil-Urban land complex, 2 to 8 percent slopes</v>
      </c>
      <c r="BL566" t="str">
        <f>VLOOKUP($A566,'[1]SW_Pipes 1222_soil.shp'!$AE$2:$AR$1223,13,FALSE)</f>
        <v>B</v>
      </c>
      <c r="BM566">
        <f>VLOOKUP($A566,'[1]SW_Pipes 1222_soil.shp'!$AE$2:$AR$1223,14,FALSE)</f>
        <v>1</v>
      </c>
      <c r="BN566">
        <f>VLOOKUP(A566,[2]SW_Pipes1222_prec!$AE$2:$AO$1223, 11, FALSE)</f>
        <v>3.8559999999999999</v>
      </c>
    </row>
    <row r="567" spans="1:66" x14ac:dyDescent="0.25">
      <c r="A567" s="3">
        <v>111595</v>
      </c>
      <c r="B567" s="3">
        <v>20493</v>
      </c>
      <c r="C567" s="3" t="s">
        <v>573</v>
      </c>
      <c r="D567" s="3" t="s">
        <v>26</v>
      </c>
      <c r="E567" s="3" t="s">
        <v>29</v>
      </c>
      <c r="F567" s="6">
        <f>VLOOKUP(A567&amp;B567,'input_raw cmsws'!$C$2:$D$1602,2,FALSE)</f>
        <v>44148.708333333336</v>
      </c>
      <c r="G567" s="3">
        <v>2</v>
      </c>
      <c r="H567" s="3" t="s">
        <v>23</v>
      </c>
      <c r="I567" s="2">
        <f>VLOOKUP(H567,'scoring schema'!$D$4:$E$9,2,FALSE)</f>
        <v>0</v>
      </c>
      <c r="J567" s="3" t="s">
        <v>22</v>
      </c>
      <c r="K567" s="3" t="s">
        <v>22</v>
      </c>
      <c r="L567" s="3"/>
      <c r="M567" s="2">
        <f>VLOOKUP(L567,'scoring schema 2'!$E$18:$F$29,2,FALSE)</f>
        <v>0</v>
      </c>
      <c r="N567" s="3" t="s">
        <v>35</v>
      </c>
      <c r="O567" s="2">
        <f>VLOOKUP(N567,'scoring schema 2'!$E$8:$F$13,2, FALSE)</f>
        <v>2</v>
      </c>
      <c r="P567" s="3">
        <v>0</v>
      </c>
      <c r="Q567" s="3">
        <v>1.3</v>
      </c>
      <c r="R567" s="3">
        <v>0.8</v>
      </c>
      <c r="S567" s="3">
        <v>1.04</v>
      </c>
      <c r="T567" s="3">
        <v>1</v>
      </c>
      <c r="U567" s="3">
        <v>10</v>
      </c>
      <c r="V567" s="3">
        <v>5.4</v>
      </c>
      <c r="W567" s="3">
        <v>5.9</v>
      </c>
      <c r="X567" s="3">
        <v>31.860000000000003</v>
      </c>
      <c r="Y567" s="3">
        <v>3.7600000000000002</v>
      </c>
      <c r="Z567" s="3">
        <v>3.8600000000000003</v>
      </c>
      <c r="AA567" s="3">
        <v>14.513600000000002</v>
      </c>
      <c r="AB567" s="3">
        <v>7719361</v>
      </c>
      <c r="AC567" s="3" t="s">
        <v>2863</v>
      </c>
      <c r="AD567" s="6">
        <v>40288</v>
      </c>
      <c r="AE567" s="3" t="s">
        <v>760</v>
      </c>
      <c r="AF567" s="3" t="s">
        <v>761</v>
      </c>
      <c r="AG567" s="3" t="s">
        <v>762</v>
      </c>
      <c r="AH567" s="3" t="s">
        <v>768</v>
      </c>
      <c r="AI567" s="3">
        <v>1.25</v>
      </c>
      <c r="AJ567" s="3">
        <v>0</v>
      </c>
      <c r="AK567" s="3">
        <v>0</v>
      </c>
      <c r="AL567" s="3">
        <v>0</v>
      </c>
      <c r="AM567" s="3">
        <v>15</v>
      </c>
      <c r="AN567" s="3">
        <v>0</v>
      </c>
      <c r="AO567" s="3" t="s">
        <v>762</v>
      </c>
      <c r="AP567" s="3" t="s">
        <v>763</v>
      </c>
      <c r="AQ567" s="3" t="s">
        <v>769</v>
      </c>
      <c r="AR567" s="3" t="s">
        <v>2864</v>
      </c>
      <c r="AS567" s="3">
        <v>4</v>
      </c>
      <c r="AT567" s="3">
        <v>722</v>
      </c>
      <c r="AU567" s="3">
        <v>726</v>
      </c>
      <c r="AV567" s="3" t="s">
        <v>765</v>
      </c>
      <c r="AW567" s="3" t="s">
        <v>2865</v>
      </c>
      <c r="AX567" s="3">
        <v>4</v>
      </c>
      <c r="AY567" s="3">
        <v>722</v>
      </c>
      <c r="AZ567" s="3">
        <v>726</v>
      </c>
      <c r="BA567" s="3" t="s">
        <v>765</v>
      </c>
      <c r="BB567" s="3">
        <v>0</v>
      </c>
      <c r="BC567" s="3">
        <v>0</v>
      </c>
      <c r="BD567" s="7">
        <v>37605</v>
      </c>
      <c r="BE567" s="18">
        <f t="shared" si="26"/>
        <v>17.915697011179564</v>
      </c>
      <c r="BF567" s="3" t="s">
        <v>767</v>
      </c>
      <c r="BG567" s="7">
        <v>43543</v>
      </c>
      <c r="BH567" s="3">
        <v>48.090124638108051</v>
      </c>
      <c r="BI567" t="str">
        <f>VLOOKUP($A567,'[1]SW_Pipes 1222_soil.shp'!$AE$2:$AR$1223,10,FALSE)</f>
        <v>113660</v>
      </c>
      <c r="BJ567" t="str">
        <f>VLOOKUP($A567,'[1]SW_Pipes 1222_soil.shp'!$AE$2:$AR$1223,11,FALSE)</f>
        <v>CuB</v>
      </c>
      <c r="BK567" t="str">
        <f>VLOOKUP($A567,'[1]SW_Pipes 1222_soil.shp'!$AE$2:$AR$1223,12,FALSE)</f>
        <v>Cecil-Urban land complex, 2 to 8 percent slopes</v>
      </c>
      <c r="BL567" t="str">
        <f>VLOOKUP($A567,'[1]SW_Pipes 1222_soil.shp'!$AE$2:$AR$1223,13,FALSE)</f>
        <v>B</v>
      </c>
      <c r="BM567">
        <f>VLOOKUP($A567,'[1]SW_Pipes 1222_soil.shp'!$AE$2:$AR$1223,14,FALSE)</f>
        <v>1</v>
      </c>
      <c r="BN567">
        <f>VLOOKUP(A567,[2]SW_Pipes1222_prec!$AE$2:$AO$1223, 11, FALSE)</f>
        <v>3.8039999999999998</v>
      </c>
    </row>
    <row r="568" spans="1:66" x14ac:dyDescent="0.25">
      <c r="A568" s="2">
        <v>111861</v>
      </c>
      <c r="B568" s="2">
        <v>24193</v>
      </c>
      <c r="C568" s="2" t="s">
        <v>134</v>
      </c>
      <c r="D568" s="2" t="s">
        <v>26</v>
      </c>
      <c r="E568" s="2" t="s">
        <v>29</v>
      </c>
      <c r="F568" s="6">
        <f>VLOOKUP(A568&amp;B568,'input_raw cmsws'!$C$2:$D$1602,2,FALSE)</f>
        <v>44463.666666666664</v>
      </c>
      <c r="G568" s="2">
        <v>1.9</v>
      </c>
      <c r="H568" s="2"/>
      <c r="I568" s="2">
        <v>0</v>
      </c>
      <c r="J568" s="2" t="s">
        <v>22</v>
      </c>
      <c r="K568" s="2" t="s">
        <v>22</v>
      </c>
      <c r="L568" s="2"/>
      <c r="M568" s="2">
        <f>VLOOKUP(L568,'scoring schema 2'!$E$18:$F$29,2,FALSE)</f>
        <v>0</v>
      </c>
      <c r="N568" s="2" t="s">
        <v>33</v>
      </c>
      <c r="O568" s="2">
        <f>VLOOKUP(N568,'scoring schema 2'!$E$8:$F$13,2, FALSE)</f>
        <v>0</v>
      </c>
      <c r="P568" s="2">
        <v>0</v>
      </c>
      <c r="Q568" s="2">
        <v>0</v>
      </c>
      <c r="R568" s="2">
        <v>0.8</v>
      </c>
      <c r="S568" s="2">
        <v>0</v>
      </c>
      <c r="T568" s="2">
        <v>1</v>
      </c>
      <c r="U568" s="2">
        <v>10</v>
      </c>
      <c r="V568" s="2">
        <v>2.2000000000000002</v>
      </c>
      <c r="W568" s="2">
        <v>5</v>
      </c>
      <c r="X568" s="2">
        <v>11</v>
      </c>
      <c r="Y568" s="2">
        <v>1.32</v>
      </c>
      <c r="Z568" s="2">
        <v>3.3200000000000003</v>
      </c>
      <c r="AA568" s="2">
        <v>4.3824000000000005</v>
      </c>
      <c r="AB568" s="2">
        <v>7685335</v>
      </c>
      <c r="AC568" s="2" t="s">
        <v>1333</v>
      </c>
      <c r="AD568" s="6">
        <v>40289</v>
      </c>
      <c r="AE568" s="2" t="s">
        <v>760</v>
      </c>
      <c r="AF568" s="2" t="s">
        <v>761</v>
      </c>
      <c r="AG568" s="2" t="s">
        <v>762</v>
      </c>
      <c r="AH568" s="2" t="s">
        <v>768</v>
      </c>
      <c r="AI568" s="2">
        <v>1.25</v>
      </c>
      <c r="AJ568" s="2">
        <v>0</v>
      </c>
      <c r="AK568" s="2">
        <v>0</v>
      </c>
      <c r="AL568" s="2">
        <v>0</v>
      </c>
      <c r="AM568" s="2">
        <v>15</v>
      </c>
      <c r="AN568" s="2">
        <v>0</v>
      </c>
      <c r="AO568" s="2" t="s">
        <v>762</v>
      </c>
      <c r="AP568" s="2" t="s">
        <v>763</v>
      </c>
      <c r="AQ568" s="2" t="s">
        <v>769</v>
      </c>
      <c r="AR568" s="2" t="s">
        <v>1334</v>
      </c>
      <c r="AS568" s="2">
        <v>2.9</v>
      </c>
      <c r="AT568" s="2">
        <v>746.1</v>
      </c>
      <c r="AU568" s="2">
        <v>749</v>
      </c>
      <c r="AV568" s="2" t="s">
        <v>765</v>
      </c>
      <c r="AW568" s="2" t="s">
        <v>1335</v>
      </c>
      <c r="AX568" s="2">
        <v>3.2</v>
      </c>
      <c r="AY568" s="2">
        <v>744.8</v>
      </c>
      <c r="AZ568" s="2">
        <v>748</v>
      </c>
      <c r="BA568" s="2" t="s">
        <v>765</v>
      </c>
      <c r="BB568" s="2">
        <v>4.6337110000000001E-2</v>
      </c>
      <c r="BC568" s="2">
        <v>0</v>
      </c>
      <c r="BD568" s="6">
        <v>35165</v>
      </c>
      <c r="BE568" s="18">
        <f t="shared" si="26"/>
        <v>25.458361852612359</v>
      </c>
      <c r="BF568" s="2" t="s">
        <v>767</v>
      </c>
      <c r="BG568" s="6">
        <v>43543</v>
      </c>
      <c r="BH568" s="2">
        <v>28.055265881150991</v>
      </c>
      <c r="BI568" t="str">
        <f>VLOOKUP($A568,'[1]SW_Pipes 1222_soil.shp'!$AE$2:$AR$1223,10,FALSE)</f>
        <v>113658</v>
      </c>
      <c r="BJ568" t="str">
        <f>VLOOKUP($A568,'[1]SW_Pipes 1222_soil.shp'!$AE$2:$AR$1223,11,FALSE)</f>
        <v>CeB2</v>
      </c>
      <c r="BK568" t="str">
        <f>VLOOKUP($A568,'[1]SW_Pipes 1222_soil.shp'!$AE$2:$AR$1223,12,FALSE)</f>
        <v>Cecil sandy clay loam, 2 to 8 percent slopes, eroded</v>
      </c>
      <c r="BL568" t="str">
        <f>VLOOKUP($A568,'[1]SW_Pipes 1222_soil.shp'!$AE$2:$AR$1223,13,FALSE)</f>
        <v>B</v>
      </c>
      <c r="BM568">
        <f>VLOOKUP($A568,'[1]SW_Pipes 1222_soil.shp'!$AE$2:$AR$1223,14,FALSE)</f>
        <v>1</v>
      </c>
      <c r="BN568">
        <f>VLOOKUP(A568,[2]SW_Pipes1222_prec!$AE$2:$AO$1223, 11, FALSE)</f>
        <v>3.7970000000000002</v>
      </c>
    </row>
    <row r="569" spans="1:66" x14ac:dyDescent="0.25">
      <c r="A569" s="2">
        <v>111862</v>
      </c>
      <c r="B569" s="2">
        <v>24193</v>
      </c>
      <c r="C569" s="2" t="s">
        <v>134</v>
      </c>
      <c r="D569" s="2" t="s">
        <v>26</v>
      </c>
      <c r="E569" s="2" t="s">
        <v>29</v>
      </c>
      <c r="F569" s="6">
        <f>VLOOKUP(A569&amp;B569,'input_raw cmsws'!$C$2:$D$1602,2,FALSE)</f>
        <v>44463.666666666664</v>
      </c>
      <c r="G569" s="2">
        <v>2.6</v>
      </c>
      <c r="H569" s="2"/>
      <c r="I569" s="2">
        <v>0</v>
      </c>
      <c r="J569" s="2" t="s">
        <v>22</v>
      </c>
      <c r="K569" s="2" t="s">
        <v>22</v>
      </c>
      <c r="L569" s="2"/>
      <c r="M569" s="2">
        <f>VLOOKUP(L569,'scoring schema 2'!$E$18:$F$29,2,FALSE)</f>
        <v>0</v>
      </c>
      <c r="N569" s="2"/>
      <c r="O569" s="2">
        <f>VLOOKUP(N569,'scoring schema 2'!$E$8:$F$13,2, FALSE)</f>
        <v>2</v>
      </c>
      <c r="P569" s="2">
        <v>0</v>
      </c>
      <c r="Q569" s="2">
        <v>1.3</v>
      </c>
      <c r="R569" s="2">
        <v>0.8</v>
      </c>
      <c r="S569" s="2">
        <v>1.04</v>
      </c>
      <c r="T569" s="2">
        <v>1</v>
      </c>
      <c r="U569" s="2">
        <v>10</v>
      </c>
      <c r="V569" s="2">
        <v>5.4</v>
      </c>
      <c r="W569" s="2">
        <v>5</v>
      </c>
      <c r="X569" s="2">
        <v>27</v>
      </c>
      <c r="Y569" s="2">
        <v>3.7600000000000002</v>
      </c>
      <c r="Z569" s="2">
        <v>3.3200000000000003</v>
      </c>
      <c r="AA569" s="2">
        <v>12.483200000000002</v>
      </c>
      <c r="AB569" s="2">
        <v>7642203</v>
      </c>
      <c r="AC569" s="2" t="s">
        <v>2591</v>
      </c>
      <c r="AD569" s="6">
        <v>40290</v>
      </c>
      <c r="AE569" s="2" t="s">
        <v>760</v>
      </c>
      <c r="AF569" s="2" t="s">
        <v>761</v>
      </c>
      <c r="AG569" s="2" t="s">
        <v>762</v>
      </c>
      <c r="AH569" s="2" t="s">
        <v>768</v>
      </c>
      <c r="AI569" s="2">
        <v>1.5</v>
      </c>
      <c r="AJ569" s="2">
        <v>0</v>
      </c>
      <c r="AK569" s="2">
        <v>0</v>
      </c>
      <c r="AL569" s="2">
        <v>0</v>
      </c>
      <c r="AM569" s="2">
        <v>18</v>
      </c>
      <c r="AN569" s="2">
        <v>0</v>
      </c>
      <c r="AO569" s="2" t="s">
        <v>762</v>
      </c>
      <c r="AP569" s="2" t="s">
        <v>763</v>
      </c>
      <c r="AQ569" s="2" t="s">
        <v>769</v>
      </c>
      <c r="AR569" s="2" t="s">
        <v>1335</v>
      </c>
      <c r="AS569" s="2">
        <v>3.2</v>
      </c>
      <c r="AT569" s="2">
        <v>744.8</v>
      </c>
      <c r="AU569" s="2">
        <v>748</v>
      </c>
      <c r="AV569" s="2" t="s">
        <v>765</v>
      </c>
      <c r="AW569" s="2" t="s">
        <v>2592</v>
      </c>
      <c r="AX569" s="2">
        <v>0</v>
      </c>
      <c r="AY569" s="2">
        <v>0</v>
      </c>
      <c r="AZ569" s="2">
        <v>747</v>
      </c>
      <c r="BA569" s="2" t="s">
        <v>772</v>
      </c>
      <c r="BB569" s="2">
        <v>0</v>
      </c>
      <c r="BC569" s="2">
        <v>0</v>
      </c>
      <c r="BD569" s="6">
        <v>27210</v>
      </c>
      <c r="BE569" s="18">
        <f t="shared" si="26"/>
        <v>47.237964864248227</v>
      </c>
      <c r="BF569" s="2" t="s">
        <v>767</v>
      </c>
      <c r="BG569" s="6">
        <v>43538</v>
      </c>
      <c r="BH569" s="2">
        <v>104.8315189577433</v>
      </c>
      <c r="BI569" t="str">
        <f>VLOOKUP($A569,'[1]SW_Pipes 1222_soil.shp'!$AE$2:$AR$1223,10,FALSE)</f>
        <v>113658</v>
      </c>
      <c r="BJ569" t="str">
        <f>VLOOKUP($A569,'[1]SW_Pipes 1222_soil.shp'!$AE$2:$AR$1223,11,FALSE)</f>
        <v>CeB2</v>
      </c>
      <c r="BK569" t="str">
        <f>VLOOKUP($A569,'[1]SW_Pipes 1222_soil.shp'!$AE$2:$AR$1223,12,FALSE)</f>
        <v>Cecil sandy clay loam, 2 to 8 percent slopes, eroded</v>
      </c>
      <c r="BL569" t="str">
        <f>VLOOKUP($A569,'[1]SW_Pipes 1222_soil.shp'!$AE$2:$AR$1223,13,FALSE)</f>
        <v>B</v>
      </c>
      <c r="BM569">
        <f>VLOOKUP($A569,'[1]SW_Pipes 1222_soil.shp'!$AE$2:$AR$1223,14,FALSE)</f>
        <v>1</v>
      </c>
      <c r="BN569">
        <f>VLOOKUP(A569,[2]SW_Pipes1222_prec!$AE$2:$AO$1223, 11, FALSE)</f>
        <v>3.7970000000000002</v>
      </c>
    </row>
    <row r="570" spans="1:66" x14ac:dyDescent="0.25">
      <c r="A570" s="3">
        <v>111863</v>
      </c>
      <c r="B570" s="3">
        <v>24193</v>
      </c>
      <c r="C570" s="3" t="s">
        <v>51</v>
      </c>
      <c r="D570" s="3" t="s">
        <v>26</v>
      </c>
      <c r="E570" s="3" t="s">
        <v>29</v>
      </c>
      <c r="F570" s="6">
        <f>VLOOKUP(A570&amp;B570,'input_raw cmsws'!$C$2:$D$1602,2,FALSE)</f>
        <v>44463.666666666664</v>
      </c>
      <c r="G570" s="3">
        <v>2.7</v>
      </c>
      <c r="H570" s="3"/>
      <c r="I570" s="2">
        <v>0</v>
      </c>
      <c r="J570" s="3" t="s">
        <v>22</v>
      </c>
      <c r="K570" s="3" t="s">
        <v>22</v>
      </c>
      <c r="L570" s="3"/>
      <c r="M570" s="2">
        <f>VLOOKUP(L570,'scoring schema 2'!$E$18:$F$29,2,FALSE)</f>
        <v>0</v>
      </c>
      <c r="N570" s="3" t="s">
        <v>33</v>
      </c>
      <c r="O570" s="2">
        <f>VLOOKUP(N570,'scoring schema 2'!$E$8:$F$13,2, FALSE)</f>
        <v>0</v>
      </c>
      <c r="P570" s="3">
        <v>0</v>
      </c>
      <c r="Q570" s="3">
        <v>0</v>
      </c>
      <c r="R570" s="3">
        <v>0.8</v>
      </c>
      <c r="S570" s="3">
        <v>0</v>
      </c>
      <c r="T570" s="3">
        <v>1</v>
      </c>
      <c r="U570" s="3">
        <v>10</v>
      </c>
      <c r="V570" s="3">
        <v>7.0000000000000009</v>
      </c>
      <c r="W570" s="3">
        <v>5</v>
      </c>
      <c r="X570" s="3">
        <v>35.000000000000007</v>
      </c>
      <c r="Y570" s="3">
        <v>4.2</v>
      </c>
      <c r="Z570" s="3">
        <v>3.3200000000000003</v>
      </c>
      <c r="AA570" s="3">
        <v>13.944000000000003</v>
      </c>
      <c r="AB570" s="3">
        <v>7551045</v>
      </c>
      <c r="AC570" s="3" t="s">
        <v>2764</v>
      </c>
      <c r="AD570" s="6">
        <v>40291</v>
      </c>
      <c r="AE570" s="3" t="s">
        <v>760</v>
      </c>
      <c r="AF570" s="3" t="s">
        <v>761</v>
      </c>
      <c r="AG570" s="3" t="s">
        <v>762</v>
      </c>
      <c r="AH570" s="3" t="s">
        <v>768</v>
      </c>
      <c r="AI570" s="3">
        <v>1.25</v>
      </c>
      <c r="AJ570" s="3">
        <v>0</v>
      </c>
      <c r="AK570" s="3">
        <v>0</v>
      </c>
      <c r="AL570" s="3">
        <v>0</v>
      </c>
      <c r="AM570" s="3">
        <v>15</v>
      </c>
      <c r="AN570" s="3">
        <v>0</v>
      </c>
      <c r="AO570" s="3" t="s">
        <v>762</v>
      </c>
      <c r="AP570" s="3" t="s">
        <v>763</v>
      </c>
      <c r="AQ570" s="3" t="s">
        <v>769</v>
      </c>
      <c r="AR570" s="3" t="s">
        <v>2765</v>
      </c>
      <c r="AS570" s="3">
        <v>2</v>
      </c>
      <c r="AT570" s="3">
        <v>747</v>
      </c>
      <c r="AU570" s="3">
        <v>749</v>
      </c>
      <c r="AV570" s="3" t="s">
        <v>765</v>
      </c>
      <c r="AW570" s="3" t="s">
        <v>2766</v>
      </c>
      <c r="AX570" s="3">
        <v>2.8</v>
      </c>
      <c r="AY570" s="3">
        <v>745.2</v>
      </c>
      <c r="AZ570" s="3">
        <v>748</v>
      </c>
      <c r="BA570" s="3" t="s">
        <v>765</v>
      </c>
      <c r="BB570" s="3">
        <v>2.4288779999999999E-2</v>
      </c>
      <c r="BC570" s="3">
        <v>0</v>
      </c>
      <c r="BD570" s="7">
        <v>27210</v>
      </c>
      <c r="BE570" s="18">
        <f t="shared" si="26"/>
        <v>47.237964864248227</v>
      </c>
      <c r="BF570" s="3" t="s">
        <v>767</v>
      </c>
      <c r="BG570" s="7">
        <v>43543</v>
      </c>
      <c r="BH570" s="3">
        <v>74.108290224939495</v>
      </c>
      <c r="BI570" t="str">
        <f>VLOOKUP($A570,'[1]SW_Pipes 1222_soil.shp'!$AE$2:$AR$1223,10,FALSE)</f>
        <v>113658</v>
      </c>
      <c r="BJ570" t="str">
        <f>VLOOKUP($A570,'[1]SW_Pipes 1222_soil.shp'!$AE$2:$AR$1223,11,FALSE)</f>
        <v>CeB2</v>
      </c>
      <c r="BK570" t="str">
        <f>VLOOKUP($A570,'[1]SW_Pipes 1222_soil.shp'!$AE$2:$AR$1223,12,FALSE)</f>
        <v>Cecil sandy clay loam, 2 to 8 percent slopes, eroded</v>
      </c>
      <c r="BL570" t="str">
        <f>VLOOKUP($A570,'[1]SW_Pipes 1222_soil.shp'!$AE$2:$AR$1223,13,FALSE)</f>
        <v>B</v>
      </c>
      <c r="BM570">
        <f>VLOOKUP($A570,'[1]SW_Pipes 1222_soil.shp'!$AE$2:$AR$1223,14,FALSE)</f>
        <v>1</v>
      </c>
      <c r="BN570">
        <f>VLOOKUP(A570,[2]SW_Pipes1222_prec!$AE$2:$AO$1223, 11, FALSE)</f>
        <v>3.7970000000000002</v>
      </c>
    </row>
    <row r="571" spans="1:66" x14ac:dyDescent="0.25">
      <c r="A571" s="3">
        <v>112010</v>
      </c>
      <c r="B571" s="3">
        <v>11105</v>
      </c>
      <c r="C571" s="3" t="s">
        <v>276</v>
      </c>
      <c r="D571" s="3" t="s">
        <v>26</v>
      </c>
      <c r="E571" s="3" t="s">
        <v>29</v>
      </c>
      <c r="F571" s="6">
        <f>VLOOKUP(A571&amp;B571,'input_raw cmsws'!$C$2:$D$1602,2,FALSE)</f>
        <v>43276.666666666664</v>
      </c>
      <c r="G571" s="3">
        <v>7</v>
      </c>
      <c r="H571" s="3" t="s">
        <v>23</v>
      </c>
      <c r="I571" s="2">
        <f>VLOOKUP(H571,'scoring schema'!$D$4:$E$9,2,FALSE)</f>
        <v>0</v>
      </c>
      <c r="J571" s="3" t="s">
        <v>22</v>
      </c>
      <c r="K571" s="3" t="s">
        <v>22</v>
      </c>
      <c r="L571" s="3" t="s">
        <v>30</v>
      </c>
      <c r="M571" s="2">
        <f>VLOOKUP(L571,'scoring schema 2'!$E$18:$F$29,2,FALSE)</f>
        <v>6</v>
      </c>
      <c r="N571" s="3"/>
      <c r="O571" s="2">
        <f>VLOOKUP(N571,'scoring schema 2'!$E$8:$F$13,2, FALSE)</f>
        <v>2</v>
      </c>
      <c r="P571" s="3">
        <v>10</v>
      </c>
      <c r="Q571" s="3">
        <v>1.3</v>
      </c>
      <c r="R571" s="3">
        <v>6.8</v>
      </c>
      <c r="S571" s="3">
        <v>8.84</v>
      </c>
      <c r="T571" s="3">
        <v>1</v>
      </c>
      <c r="U571" s="3">
        <v>10</v>
      </c>
      <c r="V571" s="3">
        <v>4.5999999999999996</v>
      </c>
      <c r="W571" s="3">
        <v>5</v>
      </c>
      <c r="X571" s="3">
        <v>23</v>
      </c>
      <c r="Y571" s="3">
        <v>3.28</v>
      </c>
      <c r="Z571" s="3">
        <v>5.7200000000000006</v>
      </c>
      <c r="AA571" s="3">
        <v>18.761600000000001</v>
      </c>
      <c r="AB571" s="3">
        <v>7617544</v>
      </c>
      <c r="AC571" s="3" t="s">
        <v>3242</v>
      </c>
      <c r="AD571" s="6">
        <v>40292</v>
      </c>
      <c r="AE571" s="3" t="s">
        <v>760</v>
      </c>
      <c r="AF571" s="3" t="s">
        <v>761</v>
      </c>
      <c r="AG571" s="3" t="s">
        <v>762</v>
      </c>
      <c r="AH571" s="3" t="s">
        <v>768</v>
      </c>
      <c r="AI571" s="3">
        <v>2</v>
      </c>
      <c r="AJ571" s="3">
        <v>0</v>
      </c>
      <c r="AK571" s="3">
        <v>0</v>
      </c>
      <c r="AL571" s="3">
        <v>0</v>
      </c>
      <c r="AM571" s="3">
        <v>24</v>
      </c>
      <c r="AN571" s="3">
        <v>0</v>
      </c>
      <c r="AO571" s="3" t="s">
        <v>762</v>
      </c>
      <c r="AP571" s="3" t="s">
        <v>763</v>
      </c>
      <c r="AQ571" s="3" t="s">
        <v>769</v>
      </c>
      <c r="AR571" s="3" t="s">
        <v>3243</v>
      </c>
      <c r="AS571" s="3">
        <v>9.3800000000000008</v>
      </c>
      <c r="AT571" s="3">
        <v>764.89</v>
      </c>
      <c r="AU571" s="3">
        <v>774.27</v>
      </c>
      <c r="AV571" s="3" t="s">
        <v>762</v>
      </c>
      <c r="AW571" s="3" t="s">
        <v>3244</v>
      </c>
      <c r="AX571" s="3">
        <v>9.5500000000000007</v>
      </c>
      <c r="AY571" s="3">
        <v>774.69</v>
      </c>
      <c r="AZ571" s="3">
        <v>774.27</v>
      </c>
      <c r="BA571" s="3" t="s">
        <v>762</v>
      </c>
      <c r="BB571" s="3">
        <v>0</v>
      </c>
      <c r="BC571" s="3">
        <v>0</v>
      </c>
      <c r="BD571" s="7">
        <v>40225</v>
      </c>
      <c r="BE571" s="18">
        <f t="shared" si="26"/>
        <v>8.3550079853981227</v>
      </c>
      <c r="BF571" s="3" t="s">
        <v>767</v>
      </c>
      <c r="BG571" s="7">
        <v>43179</v>
      </c>
      <c r="BH571" s="3">
        <v>38.114925063092223</v>
      </c>
      <c r="BI571" t="str">
        <f>VLOOKUP($A571,'[1]SW_Pipes 1222_soil.shp'!$AE$2:$AR$1223,10,FALSE)</f>
        <v>113658</v>
      </c>
      <c r="BJ571" t="str">
        <f>VLOOKUP($A571,'[1]SW_Pipes 1222_soil.shp'!$AE$2:$AR$1223,11,FALSE)</f>
        <v>CeB2</v>
      </c>
      <c r="BK571" t="str">
        <f>VLOOKUP($A571,'[1]SW_Pipes 1222_soil.shp'!$AE$2:$AR$1223,12,FALSE)</f>
        <v>Cecil sandy clay loam, 2 to 8 percent slopes, eroded</v>
      </c>
      <c r="BL571" t="str">
        <f>VLOOKUP($A571,'[1]SW_Pipes 1222_soil.shp'!$AE$2:$AR$1223,13,FALSE)</f>
        <v>B</v>
      </c>
      <c r="BM571">
        <f>VLOOKUP($A571,'[1]SW_Pipes 1222_soil.shp'!$AE$2:$AR$1223,14,FALSE)</f>
        <v>1</v>
      </c>
      <c r="BN571">
        <f>VLOOKUP(A571,[2]SW_Pipes1222_prec!$AE$2:$AO$1223, 11, FALSE)</f>
        <v>3.7839999999999998</v>
      </c>
    </row>
    <row r="572" spans="1:66" x14ac:dyDescent="0.25">
      <c r="A572" s="2">
        <v>112011</v>
      </c>
      <c r="B572" s="2">
        <v>11105</v>
      </c>
      <c r="C572" s="2" t="s">
        <v>276</v>
      </c>
      <c r="D572" s="2" t="s">
        <v>26</v>
      </c>
      <c r="E572" s="2" t="s">
        <v>29</v>
      </c>
      <c r="F572" s="6">
        <f>VLOOKUP(A572&amp;B572,'input_raw cmsws'!$C$2:$D$1602,2,FALSE)</f>
        <v>43276.666666666664</v>
      </c>
      <c r="G572" s="2">
        <v>7</v>
      </c>
      <c r="H572" s="2" t="s">
        <v>23</v>
      </c>
      <c r="I572" s="2">
        <f>VLOOKUP(H572,'scoring schema'!$D$4:$E$9,2,FALSE)</f>
        <v>0</v>
      </c>
      <c r="J572" s="2" t="s">
        <v>22</v>
      </c>
      <c r="K572" s="2" t="s">
        <v>22</v>
      </c>
      <c r="L572" s="2" t="s">
        <v>30</v>
      </c>
      <c r="M572" s="2">
        <f>VLOOKUP(L572,'scoring schema 2'!$E$18:$F$29,2,FALSE)</f>
        <v>6</v>
      </c>
      <c r="N572" s="2"/>
      <c r="O572" s="2">
        <f>VLOOKUP(N572,'scoring schema 2'!$E$8:$F$13,2, FALSE)</f>
        <v>2</v>
      </c>
      <c r="P572" s="2">
        <v>10</v>
      </c>
      <c r="Q572" s="2">
        <v>1.3</v>
      </c>
      <c r="R572" s="2">
        <v>5.6</v>
      </c>
      <c r="S572" s="2">
        <v>7.2799999999999994</v>
      </c>
      <c r="T572" s="2">
        <v>1</v>
      </c>
      <c r="U572" s="2">
        <v>10</v>
      </c>
      <c r="V572" s="2">
        <v>5.4</v>
      </c>
      <c r="W572" s="2">
        <v>5.6</v>
      </c>
      <c r="X572" s="2">
        <v>30.24</v>
      </c>
      <c r="Y572" s="2">
        <v>3.7600000000000002</v>
      </c>
      <c r="Z572" s="2">
        <v>5.6</v>
      </c>
      <c r="AA572" s="2">
        <v>21.056000000000001</v>
      </c>
      <c r="AB572" s="2">
        <v>7625878</v>
      </c>
      <c r="AC572" s="2" t="s">
        <v>3452</v>
      </c>
      <c r="AD572" s="6">
        <v>40293</v>
      </c>
      <c r="AE572" s="2" t="s">
        <v>760</v>
      </c>
      <c r="AF572" s="2" t="s">
        <v>761</v>
      </c>
      <c r="AG572" s="2" t="s">
        <v>762</v>
      </c>
      <c r="AH572" s="2" t="s">
        <v>768</v>
      </c>
      <c r="AI572" s="2">
        <v>1.25</v>
      </c>
      <c r="AJ572" s="2">
        <v>0</v>
      </c>
      <c r="AK572" s="2">
        <v>0</v>
      </c>
      <c r="AL572" s="2">
        <v>0</v>
      </c>
      <c r="AM572" s="2">
        <v>15</v>
      </c>
      <c r="AN572" s="2">
        <v>0</v>
      </c>
      <c r="AO572" s="2" t="s">
        <v>762</v>
      </c>
      <c r="AP572" s="2" t="s">
        <v>763</v>
      </c>
      <c r="AQ572" s="2" t="s">
        <v>769</v>
      </c>
      <c r="AR572" s="2" t="s">
        <v>3453</v>
      </c>
      <c r="AS572" s="2">
        <v>4.7</v>
      </c>
      <c r="AT572" s="2">
        <v>688.3</v>
      </c>
      <c r="AU572" s="2">
        <v>693</v>
      </c>
      <c r="AV572" s="2" t="s">
        <v>765</v>
      </c>
      <c r="AW572" s="2" t="s">
        <v>3454</v>
      </c>
      <c r="AX572" s="2">
        <v>0</v>
      </c>
      <c r="AY572" s="2">
        <v>0</v>
      </c>
      <c r="AZ572" s="2">
        <v>686</v>
      </c>
      <c r="BA572" s="2" t="s">
        <v>765</v>
      </c>
      <c r="BB572" s="2">
        <v>0</v>
      </c>
      <c r="BC572" s="2">
        <v>0</v>
      </c>
      <c r="BD572" s="6">
        <v>24838</v>
      </c>
      <c r="BE572" s="18">
        <f t="shared" si="26"/>
        <v>50.482318046999765</v>
      </c>
      <c r="BF572" s="2" t="s">
        <v>767</v>
      </c>
      <c r="BG572" s="6">
        <v>43538</v>
      </c>
      <c r="BH572" s="2">
        <v>160.41525710192229</v>
      </c>
      <c r="BI572" t="str">
        <f>VLOOKUP($A572,'[1]SW_Pipes 1222_soil.shp'!$AE$2:$AR$1223,10,FALSE)</f>
        <v>113660</v>
      </c>
      <c r="BJ572" t="str">
        <f>VLOOKUP($A572,'[1]SW_Pipes 1222_soil.shp'!$AE$2:$AR$1223,11,FALSE)</f>
        <v>CuB</v>
      </c>
      <c r="BK572" t="str">
        <f>VLOOKUP($A572,'[1]SW_Pipes 1222_soil.shp'!$AE$2:$AR$1223,12,FALSE)</f>
        <v>Cecil-Urban land complex, 2 to 8 percent slopes</v>
      </c>
      <c r="BL572" t="str">
        <f>VLOOKUP($A572,'[1]SW_Pipes 1222_soil.shp'!$AE$2:$AR$1223,13,FALSE)</f>
        <v>B</v>
      </c>
      <c r="BM572">
        <f>VLOOKUP($A572,'[1]SW_Pipes 1222_soil.shp'!$AE$2:$AR$1223,14,FALSE)</f>
        <v>1</v>
      </c>
      <c r="BN572">
        <f>VLOOKUP(A572,[2]SW_Pipes1222_prec!$AE$2:$AO$1223, 11, FALSE)</f>
        <v>3.802</v>
      </c>
    </row>
    <row r="573" spans="1:66" x14ac:dyDescent="0.25">
      <c r="A573" s="3">
        <v>112012</v>
      </c>
      <c r="B573" s="3">
        <v>11105</v>
      </c>
      <c r="C573" s="3" t="s">
        <v>276</v>
      </c>
      <c r="D573" s="3" t="s">
        <v>26</v>
      </c>
      <c r="E573" s="3" t="s">
        <v>29</v>
      </c>
      <c r="F573" s="6">
        <f>VLOOKUP(A573&amp;B573,'input_raw cmsws'!$C$2:$D$1602,2,FALSE)</f>
        <v>43276.666666666664</v>
      </c>
      <c r="G573" s="3">
        <v>7</v>
      </c>
      <c r="H573" s="3" t="s">
        <v>23</v>
      </c>
      <c r="I573" s="2">
        <f>VLOOKUP(H573,'scoring schema'!$D$4:$E$9,2,FALSE)</f>
        <v>0</v>
      </c>
      <c r="J573" s="3" t="s">
        <v>22</v>
      </c>
      <c r="K573" s="3" t="s">
        <v>22</v>
      </c>
      <c r="L573" s="3" t="s">
        <v>30</v>
      </c>
      <c r="M573" s="2">
        <f>VLOOKUP(L573,'scoring schema 2'!$E$18:$F$29,2,FALSE)</f>
        <v>6</v>
      </c>
      <c r="N573" s="3"/>
      <c r="O573" s="2">
        <f>VLOOKUP(N573,'scoring schema 2'!$E$8:$F$13,2, FALSE)</f>
        <v>2</v>
      </c>
      <c r="P573" s="3">
        <v>10</v>
      </c>
      <c r="Q573" s="3">
        <v>1.3</v>
      </c>
      <c r="R573" s="3">
        <v>5.6</v>
      </c>
      <c r="S573" s="3">
        <v>7.2799999999999994</v>
      </c>
      <c r="T573" s="3">
        <v>1</v>
      </c>
      <c r="U573" s="3">
        <v>10</v>
      </c>
      <c r="V573" s="3">
        <v>5.4</v>
      </c>
      <c r="W573" s="3">
        <v>5.6</v>
      </c>
      <c r="X573" s="3">
        <v>30.24</v>
      </c>
      <c r="Y573" s="3">
        <v>3.7600000000000002</v>
      </c>
      <c r="Z573" s="3">
        <v>5.6</v>
      </c>
      <c r="AA573" s="3">
        <v>21.056000000000001</v>
      </c>
      <c r="AB573" s="3">
        <v>7617187</v>
      </c>
      <c r="AC573" s="3" t="s">
        <v>3449</v>
      </c>
      <c r="AD573" s="6">
        <v>40294</v>
      </c>
      <c r="AE573" s="3" t="s">
        <v>760</v>
      </c>
      <c r="AF573" s="3" t="s">
        <v>761</v>
      </c>
      <c r="AG573" s="3" t="s">
        <v>762</v>
      </c>
      <c r="AH573" s="3" t="s">
        <v>768</v>
      </c>
      <c r="AI573" s="3">
        <v>1.5</v>
      </c>
      <c r="AJ573" s="3">
        <v>0</v>
      </c>
      <c r="AK573" s="3">
        <v>0</v>
      </c>
      <c r="AL573" s="3">
        <v>0</v>
      </c>
      <c r="AM573" s="3">
        <v>18</v>
      </c>
      <c r="AN573" s="3">
        <v>0</v>
      </c>
      <c r="AO573" s="3" t="s">
        <v>762</v>
      </c>
      <c r="AP573" s="3" t="s">
        <v>763</v>
      </c>
      <c r="AQ573" s="3" t="s">
        <v>769</v>
      </c>
      <c r="AR573" s="3" t="s">
        <v>3450</v>
      </c>
      <c r="AS573" s="3">
        <v>4.0999999999999996</v>
      </c>
      <c r="AT573" s="3">
        <v>724.9</v>
      </c>
      <c r="AU573" s="3">
        <v>729</v>
      </c>
      <c r="AV573" s="3" t="s">
        <v>765</v>
      </c>
      <c r="AW573" s="3" t="s">
        <v>3451</v>
      </c>
      <c r="AX573" s="3">
        <v>4.2</v>
      </c>
      <c r="AY573" s="3">
        <v>724.8</v>
      </c>
      <c r="AZ573" s="3">
        <v>729</v>
      </c>
      <c r="BA573" s="3" t="s">
        <v>765</v>
      </c>
      <c r="BB573" s="3">
        <v>4.0906600000000003E-3</v>
      </c>
      <c r="BC573" s="3">
        <v>0</v>
      </c>
      <c r="BD573" s="7">
        <v>29587</v>
      </c>
      <c r="BE573" s="18">
        <f t="shared" si="26"/>
        <v>37.480264658909419</v>
      </c>
      <c r="BF573" s="3" t="s">
        <v>767</v>
      </c>
      <c r="BG573" s="7">
        <v>43543</v>
      </c>
      <c r="BH573" s="3">
        <v>24.445946402942681</v>
      </c>
      <c r="BI573" t="str">
        <f>VLOOKUP($A573,'[1]SW_Pipes 1222_soil.shp'!$AE$2:$AR$1223,10,FALSE)</f>
        <v>113660</v>
      </c>
      <c r="BJ573" t="str">
        <f>VLOOKUP($A573,'[1]SW_Pipes 1222_soil.shp'!$AE$2:$AR$1223,11,FALSE)</f>
        <v>CuB</v>
      </c>
      <c r="BK573" t="str">
        <f>VLOOKUP($A573,'[1]SW_Pipes 1222_soil.shp'!$AE$2:$AR$1223,12,FALSE)</f>
        <v>Cecil-Urban land complex, 2 to 8 percent slopes</v>
      </c>
      <c r="BL573" t="str">
        <f>VLOOKUP($A573,'[1]SW_Pipes 1222_soil.shp'!$AE$2:$AR$1223,13,FALSE)</f>
        <v>B</v>
      </c>
      <c r="BM573">
        <f>VLOOKUP($A573,'[1]SW_Pipes 1222_soil.shp'!$AE$2:$AR$1223,14,FALSE)</f>
        <v>1</v>
      </c>
      <c r="BN573">
        <f>VLOOKUP(A573,[2]SW_Pipes1222_prec!$AE$2:$AO$1223, 11, FALSE)</f>
        <v>3.7989999999999999</v>
      </c>
    </row>
    <row r="574" spans="1:66" x14ac:dyDescent="0.25">
      <c r="A574" s="3">
        <v>112014</v>
      </c>
      <c r="B574" s="3">
        <v>11208</v>
      </c>
      <c r="C574" s="3" t="s">
        <v>692</v>
      </c>
      <c r="D574" s="3" t="s">
        <v>21</v>
      </c>
      <c r="E574" s="3" t="s">
        <v>29</v>
      </c>
      <c r="F574" s="6">
        <f>VLOOKUP(A574&amp;B574,'input_raw cmsws'!$C$2:$D$1602,2,FALSE)</f>
        <v>43985.666666666664</v>
      </c>
      <c r="G574" s="3">
        <v>8.5</v>
      </c>
      <c r="H574" s="3" t="s">
        <v>23</v>
      </c>
      <c r="I574" s="2">
        <f>VLOOKUP(H574,'scoring schema'!$D$4:$E$9,2,FALSE)</f>
        <v>0</v>
      </c>
      <c r="J574" s="3" t="s">
        <v>22</v>
      </c>
      <c r="K574" s="3" t="s">
        <v>22</v>
      </c>
      <c r="L574" s="3" t="s">
        <v>145</v>
      </c>
      <c r="M574" s="2">
        <f>VLOOKUP(L574,'scoring schema 2'!$E$18:$F$29,2,FALSE)</f>
        <v>10</v>
      </c>
      <c r="N574" s="3" t="s">
        <v>33</v>
      </c>
      <c r="O574" s="2">
        <f>VLOOKUP(N574,'scoring schema 2'!$E$8:$F$13,2, FALSE)</f>
        <v>0</v>
      </c>
      <c r="P574" s="3">
        <v>10</v>
      </c>
      <c r="Q574" s="3">
        <v>0</v>
      </c>
      <c r="R574" s="3">
        <v>8.4</v>
      </c>
      <c r="S574" s="3">
        <v>0</v>
      </c>
      <c r="T574" s="3">
        <v>1</v>
      </c>
      <c r="U574" s="3">
        <v>10</v>
      </c>
      <c r="V574" s="3">
        <v>5.4</v>
      </c>
      <c r="W574" s="3">
        <v>8.4</v>
      </c>
      <c r="X574" s="3">
        <v>45.360000000000007</v>
      </c>
      <c r="Y574" s="3">
        <v>3.24</v>
      </c>
      <c r="Z574" s="3">
        <v>8.4</v>
      </c>
      <c r="AA574" s="3">
        <v>27.216000000000005</v>
      </c>
      <c r="AB574" s="3">
        <v>7686236</v>
      </c>
      <c r="AC574" s="3" t="s">
        <v>3713</v>
      </c>
      <c r="AD574" s="6">
        <v>40295</v>
      </c>
      <c r="AE574" s="3" t="s">
        <v>760</v>
      </c>
      <c r="AF574" s="3" t="s">
        <v>761</v>
      </c>
      <c r="AG574" s="3" t="s">
        <v>762</v>
      </c>
      <c r="AH574" s="3" t="s">
        <v>768</v>
      </c>
      <c r="AI574" s="3">
        <v>5.5</v>
      </c>
      <c r="AJ574" s="3">
        <v>0</v>
      </c>
      <c r="AK574" s="3">
        <v>0</v>
      </c>
      <c r="AL574" s="3">
        <v>0</v>
      </c>
      <c r="AM574" s="3">
        <v>66</v>
      </c>
      <c r="AN574" s="3">
        <v>0</v>
      </c>
      <c r="AO574" s="3" t="s">
        <v>762</v>
      </c>
      <c r="AP574" s="3" t="s">
        <v>763</v>
      </c>
      <c r="AQ574" s="3" t="s">
        <v>769</v>
      </c>
      <c r="AR574" s="3" t="s">
        <v>3714</v>
      </c>
      <c r="AS574" s="3">
        <v>6</v>
      </c>
      <c r="AT574" s="3">
        <v>721</v>
      </c>
      <c r="AU574" s="3">
        <v>727</v>
      </c>
      <c r="AV574" s="3" t="s">
        <v>765</v>
      </c>
      <c r="AW574" s="3" t="s">
        <v>3715</v>
      </c>
      <c r="AX574" s="3">
        <v>6.7</v>
      </c>
      <c r="AY574" s="3">
        <v>720.3</v>
      </c>
      <c r="AZ574" s="3">
        <v>727</v>
      </c>
      <c r="BA574" s="3" t="s">
        <v>765</v>
      </c>
      <c r="BB574" s="3">
        <v>4.2142999999999998E-3</v>
      </c>
      <c r="BC574" s="3">
        <v>0</v>
      </c>
      <c r="BD574" s="7">
        <v>29952</v>
      </c>
      <c r="BE574" s="18">
        <f t="shared" si="26"/>
        <v>38.422085329682858</v>
      </c>
      <c r="BF574" s="3" t="s">
        <v>767</v>
      </c>
      <c r="BG574" s="7">
        <v>43543</v>
      </c>
      <c r="BH574" s="3">
        <v>166.10114550973941</v>
      </c>
      <c r="BI574" t="str">
        <f>VLOOKUP($A574,'[1]SW_Pipes 1222_soil.shp'!$AE$2:$AR$1223,10,FALSE)</f>
        <v>113671</v>
      </c>
      <c r="BJ574" t="str">
        <f>VLOOKUP($A574,'[1]SW_Pipes 1222_soil.shp'!$AE$2:$AR$1223,11,FALSE)</f>
        <v>HeB</v>
      </c>
      <c r="BK574" t="str">
        <f>VLOOKUP($A574,'[1]SW_Pipes 1222_soil.shp'!$AE$2:$AR$1223,12,FALSE)</f>
        <v>Helena sandy loam, 2 to 8 percent slopes</v>
      </c>
      <c r="BL574" t="str">
        <f>VLOOKUP($A574,'[1]SW_Pipes 1222_soil.shp'!$AE$2:$AR$1223,13,FALSE)</f>
        <v>C</v>
      </c>
      <c r="BM574">
        <f>VLOOKUP($A574,'[1]SW_Pipes 1222_soil.shp'!$AE$2:$AR$1223,14,FALSE)</f>
        <v>2</v>
      </c>
      <c r="BN574">
        <f>VLOOKUP(A574,[2]SW_Pipes1222_prec!$AE$2:$AO$1223, 11, FALSE)</f>
        <v>3.798</v>
      </c>
    </row>
    <row r="575" spans="1:66" x14ac:dyDescent="0.25">
      <c r="A575" s="2">
        <v>112015</v>
      </c>
      <c r="B575" s="2">
        <v>11208</v>
      </c>
      <c r="C575" s="2" t="s">
        <v>692</v>
      </c>
      <c r="D575" s="2" t="s">
        <v>21</v>
      </c>
      <c r="E575" s="2" t="s">
        <v>29</v>
      </c>
      <c r="F575" s="6">
        <f>VLOOKUP(A575&amp;B575,'input_raw cmsws'!$C$2:$D$1602,2,FALSE)</f>
        <v>43985.666666666664</v>
      </c>
      <c r="G575" s="2">
        <v>8.5</v>
      </c>
      <c r="H575" s="2" t="s">
        <v>23</v>
      </c>
      <c r="I575" s="2">
        <f>VLOOKUP(H575,'scoring schema'!$D$4:$E$9,2,FALSE)</f>
        <v>0</v>
      </c>
      <c r="J575" s="2" t="s">
        <v>22</v>
      </c>
      <c r="K575" s="2" t="s">
        <v>22</v>
      </c>
      <c r="L575" s="2" t="s">
        <v>145</v>
      </c>
      <c r="M575" s="2">
        <f>VLOOKUP(L575,'scoring schema 2'!$E$18:$F$29,2,FALSE)</f>
        <v>10</v>
      </c>
      <c r="N575" s="2" t="s">
        <v>33</v>
      </c>
      <c r="O575" s="2">
        <f>VLOOKUP(N575,'scoring schema 2'!$E$8:$F$13,2, FALSE)</f>
        <v>0</v>
      </c>
      <c r="P575" s="2">
        <v>10</v>
      </c>
      <c r="Q575" s="2">
        <v>0</v>
      </c>
      <c r="R575" s="2">
        <v>8.4</v>
      </c>
      <c r="S575" s="2">
        <v>0</v>
      </c>
      <c r="T575" s="2">
        <v>1</v>
      </c>
      <c r="U575" s="2">
        <v>10</v>
      </c>
      <c r="V575" s="2">
        <v>5.4</v>
      </c>
      <c r="W575" s="2">
        <v>8.4</v>
      </c>
      <c r="X575" s="2">
        <v>45.360000000000007</v>
      </c>
      <c r="Y575" s="2">
        <v>3.24</v>
      </c>
      <c r="Z575" s="2">
        <v>8.4</v>
      </c>
      <c r="AA575" s="2">
        <v>27.216000000000005</v>
      </c>
      <c r="AB575" s="2">
        <v>7559875</v>
      </c>
      <c r="AC575" s="2" t="s">
        <v>3713</v>
      </c>
      <c r="AD575" s="6">
        <v>40296</v>
      </c>
      <c r="AE575" s="2" t="s">
        <v>760</v>
      </c>
      <c r="AF575" s="2" t="s">
        <v>761</v>
      </c>
      <c r="AG575" s="2" t="s">
        <v>762</v>
      </c>
      <c r="AH575" s="2" t="s">
        <v>768</v>
      </c>
      <c r="AI575" s="2">
        <v>5.5</v>
      </c>
      <c r="AJ575" s="2">
        <v>0</v>
      </c>
      <c r="AK575" s="2">
        <v>0</v>
      </c>
      <c r="AL575" s="2">
        <v>0</v>
      </c>
      <c r="AM575" s="2">
        <v>66</v>
      </c>
      <c r="AN575" s="2">
        <v>0</v>
      </c>
      <c r="AO575" s="2" t="s">
        <v>762</v>
      </c>
      <c r="AP575" s="2" t="s">
        <v>763</v>
      </c>
      <c r="AQ575" s="2" t="s">
        <v>769</v>
      </c>
      <c r="AR575" s="2" t="s">
        <v>3714</v>
      </c>
      <c r="AS575" s="2">
        <v>6</v>
      </c>
      <c r="AT575" s="2">
        <v>721</v>
      </c>
      <c r="AU575" s="2">
        <v>727</v>
      </c>
      <c r="AV575" s="2" t="s">
        <v>765</v>
      </c>
      <c r="AW575" s="2" t="s">
        <v>3715</v>
      </c>
      <c r="AX575" s="2">
        <v>6.7</v>
      </c>
      <c r="AY575" s="2">
        <v>720.3</v>
      </c>
      <c r="AZ575" s="2">
        <v>727</v>
      </c>
      <c r="BA575" s="2" t="s">
        <v>765</v>
      </c>
      <c r="BB575" s="2">
        <v>4.3554500000000003E-3</v>
      </c>
      <c r="BC575" s="2">
        <v>0</v>
      </c>
      <c r="BD575" s="6">
        <v>29952</v>
      </c>
      <c r="BE575" s="18">
        <f t="shared" si="26"/>
        <v>38.422085329682858</v>
      </c>
      <c r="BF575" s="2" t="s">
        <v>767</v>
      </c>
      <c r="BG575" s="6">
        <v>43543</v>
      </c>
      <c r="BH575" s="2">
        <v>160.71806065430869</v>
      </c>
      <c r="BI575" t="str">
        <f>VLOOKUP($A575,'[1]SW_Pipes 1222_soil.shp'!$AE$2:$AR$1223,10,FALSE)</f>
        <v>113671</v>
      </c>
      <c r="BJ575" t="str">
        <f>VLOOKUP($A575,'[1]SW_Pipes 1222_soil.shp'!$AE$2:$AR$1223,11,FALSE)</f>
        <v>HeB</v>
      </c>
      <c r="BK575" t="str">
        <f>VLOOKUP($A575,'[1]SW_Pipes 1222_soil.shp'!$AE$2:$AR$1223,12,FALSE)</f>
        <v>Helena sandy loam, 2 to 8 percent slopes</v>
      </c>
      <c r="BL575" t="str">
        <f>VLOOKUP($A575,'[1]SW_Pipes 1222_soil.shp'!$AE$2:$AR$1223,13,FALSE)</f>
        <v>C</v>
      </c>
      <c r="BM575">
        <f>VLOOKUP($A575,'[1]SW_Pipes 1222_soil.shp'!$AE$2:$AR$1223,14,FALSE)</f>
        <v>2</v>
      </c>
      <c r="BN575">
        <f>VLOOKUP(A575,[2]SW_Pipes1222_prec!$AE$2:$AO$1223, 11, FALSE)</f>
        <v>3.798</v>
      </c>
    </row>
    <row r="576" spans="1:66" x14ac:dyDescent="0.25">
      <c r="A576" s="3">
        <v>112021</v>
      </c>
      <c r="B576" s="3">
        <v>11105</v>
      </c>
      <c r="C576" s="3" t="s">
        <v>276</v>
      </c>
      <c r="D576" s="3" t="s">
        <v>26</v>
      </c>
      <c r="E576" s="3" t="s">
        <v>29</v>
      </c>
      <c r="F576" s="6">
        <f>VLOOKUP(A576&amp;B576,'input_raw cmsws'!$C$2:$D$1602,2,FALSE)</f>
        <v>43276.666666666664</v>
      </c>
      <c r="G576" s="3">
        <v>7</v>
      </c>
      <c r="H576" s="3" t="s">
        <v>23</v>
      </c>
      <c r="I576" s="2">
        <f>VLOOKUP(H576,'scoring schema'!$D$4:$E$9,2,FALSE)</f>
        <v>0</v>
      </c>
      <c r="J576" s="3" t="s">
        <v>22</v>
      </c>
      <c r="K576" s="3" t="s">
        <v>22</v>
      </c>
      <c r="L576" s="3" t="s">
        <v>174</v>
      </c>
      <c r="M576" s="2">
        <f>VLOOKUP(L576,'scoring schema 2'!$E$18:$F$29,2,FALSE)</f>
        <v>8</v>
      </c>
      <c r="N576" s="3"/>
      <c r="O576" s="2">
        <f>VLOOKUP(N576,'scoring schema 2'!$E$8:$F$13,2, FALSE)</f>
        <v>2</v>
      </c>
      <c r="P576" s="3">
        <v>10</v>
      </c>
      <c r="Q576" s="3">
        <v>1.3</v>
      </c>
      <c r="R576" s="3">
        <v>7.6999999999999993</v>
      </c>
      <c r="S576" s="3">
        <v>10.01</v>
      </c>
      <c r="T576" s="3">
        <v>1</v>
      </c>
      <c r="U576" s="3">
        <v>10</v>
      </c>
      <c r="V576" s="3">
        <v>4.5999999999999996</v>
      </c>
      <c r="W576" s="3">
        <v>5</v>
      </c>
      <c r="X576" s="3">
        <v>23</v>
      </c>
      <c r="Y576" s="3">
        <v>3.28</v>
      </c>
      <c r="Z576" s="3">
        <v>6.08</v>
      </c>
      <c r="AA576" s="3">
        <v>19.942399999999999</v>
      </c>
      <c r="AB576" s="3">
        <v>7636786</v>
      </c>
      <c r="AC576" s="3" t="s">
        <v>3352</v>
      </c>
      <c r="AD576" s="6">
        <v>40297</v>
      </c>
      <c r="AE576" s="3" t="s">
        <v>760</v>
      </c>
      <c r="AF576" s="3" t="s">
        <v>838</v>
      </c>
      <c r="AG576" s="3" t="s">
        <v>762</v>
      </c>
      <c r="AH576" s="3" t="s">
        <v>842</v>
      </c>
      <c r="AI576" s="3">
        <v>0</v>
      </c>
      <c r="AJ576" s="3">
        <v>0</v>
      </c>
      <c r="AK576" s="3">
        <v>10</v>
      </c>
      <c r="AL576" s="3">
        <v>10</v>
      </c>
      <c r="AM576" s="3">
        <v>120</v>
      </c>
      <c r="AN576" s="3">
        <v>120</v>
      </c>
      <c r="AO576" s="3" t="s">
        <v>762</v>
      </c>
      <c r="AP576" s="3" t="s">
        <v>763</v>
      </c>
      <c r="AQ576" s="3" t="s">
        <v>769</v>
      </c>
      <c r="AR576" s="3" t="s">
        <v>3353</v>
      </c>
      <c r="AS576" s="3">
        <v>1</v>
      </c>
      <c r="AT576" s="3">
        <v>664</v>
      </c>
      <c r="AU576" s="3">
        <v>665</v>
      </c>
      <c r="AV576" s="3" t="s">
        <v>765</v>
      </c>
      <c r="AW576" s="3" t="s">
        <v>3354</v>
      </c>
      <c r="AX576" s="3">
        <v>16.600000000000001</v>
      </c>
      <c r="AY576" s="3">
        <v>663.4</v>
      </c>
      <c r="AZ576" s="3">
        <v>680</v>
      </c>
      <c r="BA576" s="3" t="s">
        <v>765</v>
      </c>
      <c r="BB576" s="3">
        <v>9.1642700000000004E-3</v>
      </c>
      <c r="BC576" s="3">
        <v>1</v>
      </c>
      <c r="BD576" s="7">
        <v>24473</v>
      </c>
      <c r="BE576" s="18">
        <f t="shared" si="26"/>
        <v>51.481633584302983</v>
      </c>
      <c r="BF576" s="3" t="s">
        <v>767</v>
      </c>
      <c r="BG576" s="7">
        <v>43543</v>
      </c>
      <c r="BH576" s="3">
        <v>65.471689246420155</v>
      </c>
      <c r="BI576" t="str">
        <f>VLOOKUP($A576,'[1]SW_Pipes 1222_soil.shp'!$AE$2:$AR$1223,10,FALSE)</f>
        <v>113677</v>
      </c>
      <c r="BJ576" t="str">
        <f>VLOOKUP($A576,'[1]SW_Pipes 1222_soil.shp'!$AE$2:$AR$1223,11,FALSE)</f>
        <v>MO</v>
      </c>
      <c r="BK576" t="str">
        <f>VLOOKUP($A576,'[1]SW_Pipes 1222_soil.shp'!$AE$2:$AR$1223,12,FALSE)</f>
        <v>Monacan loam</v>
      </c>
      <c r="BL576" t="str">
        <f>VLOOKUP($A576,'[1]SW_Pipes 1222_soil.shp'!$AE$2:$AR$1223,13,FALSE)</f>
        <v>C</v>
      </c>
      <c r="BM576">
        <f>VLOOKUP($A576,'[1]SW_Pipes 1222_soil.shp'!$AE$2:$AR$1223,14,FALSE)</f>
        <v>2</v>
      </c>
      <c r="BN576">
        <f>VLOOKUP(A576,[2]SW_Pipes1222_prec!$AE$2:$AO$1223, 11, FALSE)</f>
        <v>3.8010000000000002</v>
      </c>
    </row>
    <row r="577" spans="1:66" x14ac:dyDescent="0.25">
      <c r="A577" s="2">
        <v>112188</v>
      </c>
      <c r="B577" s="2">
        <v>12080</v>
      </c>
      <c r="C577" s="2" t="s">
        <v>199</v>
      </c>
      <c r="D577" s="2" t="s">
        <v>21</v>
      </c>
      <c r="E577" s="2" t="s">
        <v>29</v>
      </c>
      <c r="F577" s="6">
        <f>VLOOKUP(A577&amp;B577,'input_raw cmsws'!$C$2:$D$1602,2,FALSE)</f>
        <v>43810.708333333336</v>
      </c>
      <c r="G577" s="2">
        <v>2</v>
      </c>
      <c r="H577" s="2" t="s">
        <v>23</v>
      </c>
      <c r="I577" s="2">
        <f>VLOOKUP(H577,'scoring schema'!$D$4:$E$9,2,FALSE)</f>
        <v>0</v>
      </c>
      <c r="J577" s="2" t="s">
        <v>22</v>
      </c>
      <c r="K577" s="2" t="s">
        <v>22</v>
      </c>
      <c r="L577" s="2" t="s">
        <v>145</v>
      </c>
      <c r="M577" s="2">
        <f>VLOOKUP(L577,'scoring schema 2'!$E$18:$F$29,2,FALSE)</f>
        <v>10</v>
      </c>
      <c r="N577" s="2" t="s">
        <v>33</v>
      </c>
      <c r="O577" s="2">
        <f>VLOOKUP(N577,'scoring schema 2'!$E$8:$F$13,2, FALSE)</f>
        <v>0</v>
      </c>
      <c r="P577" s="2">
        <v>10</v>
      </c>
      <c r="Q577" s="2">
        <v>0</v>
      </c>
      <c r="R577" s="2">
        <v>6.8</v>
      </c>
      <c r="S577" s="2">
        <v>0</v>
      </c>
      <c r="T577" s="2">
        <v>1</v>
      </c>
      <c r="U577" s="2">
        <v>10</v>
      </c>
      <c r="V577" s="2">
        <v>7.8000000000000007</v>
      </c>
      <c r="W577" s="2">
        <v>4.0999999999999996</v>
      </c>
      <c r="X577" s="2">
        <v>31.98</v>
      </c>
      <c r="Y577" s="2">
        <v>4.6800000000000006</v>
      </c>
      <c r="Z577" s="2">
        <v>5.18</v>
      </c>
      <c r="AA577" s="2">
        <v>24.242400000000004</v>
      </c>
      <c r="AB577" s="2">
        <v>7604669</v>
      </c>
      <c r="AC577" s="2" t="s">
        <v>3601</v>
      </c>
      <c r="AD577" s="6">
        <v>40298</v>
      </c>
      <c r="AE577" s="2" t="s">
        <v>760</v>
      </c>
      <c r="AF577" s="2" t="s">
        <v>761</v>
      </c>
      <c r="AG577" s="2" t="s">
        <v>762</v>
      </c>
      <c r="AH577" s="2" t="s">
        <v>768</v>
      </c>
      <c r="AI577" s="2">
        <v>2</v>
      </c>
      <c r="AJ577" s="2">
        <v>0</v>
      </c>
      <c r="AK577" s="2">
        <v>0</v>
      </c>
      <c r="AL577" s="2">
        <v>0</v>
      </c>
      <c r="AM577" s="2">
        <v>24</v>
      </c>
      <c r="AN577" s="2">
        <v>0</v>
      </c>
      <c r="AO577" s="2" t="s">
        <v>762</v>
      </c>
      <c r="AP577" s="2" t="s">
        <v>763</v>
      </c>
      <c r="AQ577" s="2" t="s">
        <v>769</v>
      </c>
      <c r="AR577" s="2" t="s">
        <v>3602</v>
      </c>
      <c r="AS577" s="2">
        <v>3.2</v>
      </c>
      <c r="AT577" s="2">
        <v>643.79999999999995</v>
      </c>
      <c r="AU577" s="2">
        <v>647</v>
      </c>
      <c r="AV577" s="2" t="s">
        <v>765</v>
      </c>
      <c r="AW577" s="2" t="s">
        <v>3603</v>
      </c>
      <c r="AX577" s="2">
        <v>4.5</v>
      </c>
      <c r="AY577" s="2">
        <v>639.5</v>
      </c>
      <c r="AZ577" s="2">
        <v>644</v>
      </c>
      <c r="BA577" s="2" t="s">
        <v>882</v>
      </c>
      <c r="BB577" s="2">
        <v>4.8665519999999997E-2</v>
      </c>
      <c r="BC577" s="2">
        <v>0</v>
      </c>
      <c r="BD577" s="6">
        <v>38625</v>
      </c>
      <c r="BE577" s="18">
        <f t="shared" si="26"/>
        <v>14.197695642254171</v>
      </c>
      <c r="BF577" s="2" t="s">
        <v>767</v>
      </c>
      <c r="BG577" s="6">
        <v>44243</v>
      </c>
      <c r="BH577" s="2">
        <v>88.358286572368968</v>
      </c>
      <c r="BI577" t="str">
        <f>VLOOKUP($A577,'[1]SW_Pipes 1222_soil.shp'!$AE$2:$AR$1223,10,FALSE)</f>
        <v>113659</v>
      </c>
      <c r="BJ577" t="str">
        <f>VLOOKUP($A577,'[1]SW_Pipes 1222_soil.shp'!$AE$2:$AR$1223,11,FALSE)</f>
        <v>CeD2</v>
      </c>
      <c r="BK577" t="str">
        <f>VLOOKUP($A577,'[1]SW_Pipes 1222_soil.shp'!$AE$2:$AR$1223,12,FALSE)</f>
        <v>Cecil sandy clay loam, 8 to 15 percent slopes, eroded</v>
      </c>
      <c r="BL577" t="str">
        <f>VLOOKUP($A577,'[1]SW_Pipes 1222_soil.shp'!$AE$2:$AR$1223,13,FALSE)</f>
        <v>B</v>
      </c>
      <c r="BM577">
        <f>VLOOKUP($A577,'[1]SW_Pipes 1222_soil.shp'!$AE$2:$AR$1223,14,FALSE)</f>
        <v>1</v>
      </c>
      <c r="BN577">
        <f>VLOOKUP(A577,[2]SW_Pipes1222_prec!$AE$2:$AO$1223, 11, FALSE)</f>
        <v>3.6930000000000001</v>
      </c>
    </row>
    <row r="578" spans="1:66" x14ac:dyDescent="0.25">
      <c r="A578" s="3">
        <v>112224</v>
      </c>
      <c r="B578" s="3">
        <v>11122</v>
      </c>
      <c r="C578" s="3" t="s">
        <v>326</v>
      </c>
      <c r="D578" s="3" t="s">
        <v>21</v>
      </c>
      <c r="E578" s="3" t="s">
        <v>29</v>
      </c>
      <c r="F578" s="6">
        <f>VLOOKUP(A578&amp;B578,'input_raw cmsws'!$C$2:$D$1602,2,FALSE)</f>
        <v>43935.666666666664</v>
      </c>
      <c r="G578" s="3">
        <v>10.7</v>
      </c>
      <c r="H578" s="3" t="s">
        <v>23</v>
      </c>
      <c r="I578" s="2">
        <f>VLOOKUP(H578,'scoring schema'!$D$4:$E$9,2,FALSE)</f>
        <v>0</v>
      </c>
      <c r="J578" s="3" t="s">
        <v>22</v>
      </c>
      <c r="K578" s="3" t="s">
        <v>22</v>
      </c>
      <c r="L578" s="3" t="s">
        <v>115</v>
      </c>
      <c r="M578" s="2">
        <f>VLOOKUP(L578,'scoring schema 2'!$E$18:$F$29,2,FALSE)</f>
        <v>8</v>
      </c>
      <c r="N578" s="3" t="s">
        <v>35</v>
      </c>
      <c r="O578" s="2">
        <f>VLOOKUP(N578,'scoring schema 2'!$E$8:$F$13,2, FALSE)</f>
        <v>2</v>
      </c>
      <c r="P578" s="3">
        <v>10</v>
      </c>
      <c r="Q578" s="3">
        <v>1.3</v>
      </c>
      <c r="R578" s="3">
        <v>8.1</v>
      </c>
      <c r="S578" s="3">
        <v>10.53</v>
      </c>
      <c r="T578" s="3">
        <v>1</v>
      </c>
      <c r="U578" s="3">
        <v>10</v>
      </c>
      <c r="V578" s="3">
        <v>3.0000000000000004</v>
      </c>
      <c r="W578" s="3">
        <v>8.1</v>
      </c>
      <c r="X578" s="3">
        <v>24.300000000000004</v>
      </c>
      <c r="Y578" s="3">
        <v>2.3200000000000003</v>
      </c>
      <c r="Z578" s="3">
        <v>8.1</v>
      </c>
      <c r="AA578" s="3">
        <v>18.792000000000002</v>
      </c>
      <c r="AB578" s="3">
        <v>7687772</v>
      </c>
      <c r="AC578" s="3" t="s">
        <v>3254</v>
      </c>
      <c r="AD578" s="6">
        <v>40299</v>
      </c>
      <c r="AE578" s="3" t="s">
        <v>760</v>
      </c>
      <c r="AF578" s="3" t="s">
        <v>838</v>
      </c>
      <c r="AG578" s="3" t="s">
        <v>762</v>
      </c>
      <c r="AH578" s="3" t="s">
        <v>842</v>
      </c>
      <c r="AI578" s="3">
        <v>0</v>
      </c>
      <c r="AJ578" s="3">
        <v>0</v>
      </c>
      <c r="AK578" s="3">
        <v>9</v>
      </c>
      <c r="AL578" s="3">
        <v>10</v>
      </c>
      <c r="AM578" s="3">
        <v>108</v>
      </c>
      <c r="AN578" s="3">
        <v>120</v>
      </c>
      <c r="AO578" s="3" t="s">
        <v>762</v>
      </c>
      <c r="AP578" s="3" t="s">
        <v>763</v>
      </c>
      <c r="AQ578" s="3" t="s">
        <v>769</v>
      </c>
      <c r="AR578" s="3" t="s">
        <v>1780</v>
      </c>
      <c r="AS578" s="3">
        <v>0</v>
      </c>
      <c r="AT578" s="3">
        <v>0</v>
      </c>
      <c r="AU578" s="3">
        <v>656</v>
      </c>
      <c r="AV578" s="3" t="s">
        <v>765</v>
      </c>
      <c r="AW578" s="3" t="s">
        <v>3255</v>
      </c>
      <c r="AX578" s="3">
        <v>10.5</v>
      </c>
      <c r="AY578" s="3">
        <v>640.5</v>
      </c>
      <c r="AZ578" s="3">
        <v>651</v>
      </c>
      <c r="BA578" s="3" t="s">
        <v>765</v>
      </c>
      <c r="BB578" s="3">
        <v>0</v>
      </c>
      <c r="BC578" s="3">
        <v>0</v>
      </c>
      <c r="BD578" s="7">
        <v>38625</v>
      </c>
      <c r="BE578" s="18">
        <f t="shared" si="26"/>
        <v>14.53981291352954</v>
      </c>
      <c r="BF578" s="3" t="s">
        <v>767</v>
      </c>
      <c r="BG578" s="7">
        <v>44243</v>
      </c>
      <c r="BH578" s="3">
        <v>31.91834125634406</v>
      </c>
      <c r="BI578" t="str">
        <f>VLOOKUP($A578,'[1]SW_Pipes 1222_soil.shp'!$AE$2:$AR$1223,10,FALSE)</f>
        <v>113659</v>
      </c>
      <c r="BJ578" t="str">
        <f>VLOOKUP($A578,'[1]SW_Pipes 1222_soil.shp'!$AE$2:$AR$1223,11,FALSE)</f>
        <v>CeD2</v>
      </c>
      <c r="BK578" t="str">
        <f>VLOOKUP($A578,'[1]SW_Pipes 1222_soil.shp'!$AE$2:$AR$1223,12,FALSE)</f>
        <v>Cecil sandy clay loam, 8 to 15 percent slopes, eroded</v>
      </c>
      <c r="BL578" t="str">
        <f>VLOOKUP($A578,'[1]SW_Pipes 1222_soil.shp'!$AE$2:$AR$1223,13,FALSE)</f>
        <v>B</v>
      </c>
      <c r="BM578">
        <f>VLOOKUP($A578,'[1]SW_Pipes 1222_soil.shp'!$AE$2:$AR$1223,14,FALSE)</f>
        <v>1</v>
      </c>
      <c r="BN578">
        <f>VLOOKUP(A578,[2]SW_Pipes1222_prec!$AE$2:$AO$1223, 11, FALSE)</f>
        <v>3.6930000000000001</v>
      </c>
    </row>
    <row r="579" spans="1:66" x14ac:dyDescent="0.25">
      <c r="A579" s="3">
        <v>112228</v>
      </c>
      <c r="B579" s="3">
        <v>19077</v>
      </c>
      <c r="C579" s="3" t="s">
        <v>270</v>
      </c>
      <c r="D579" s="3" t="s">
        <v>26</v>
      </c>
      <c r="E579" s="3" t="s">
        <v>29</v>
      </c>
      <c r="F579" s="6">
        <f>VLOOKUP(A579&amp;B579,'input_raw cmsws'!$C$2:$D$1602,2,FALSE)</f>
        <v>44050.666666666664</v>
      </c>
      <c r="G579" s="3">
        <v>4.5</v>
      </c>
      <c r="H579" s="3" t="s">
        <v>23</v>
      </c>
      <c r="I579" s="2">
        <f>VLOOKUP(H579,'scoring schema'!$D$4:$E$9,2,FALSE)</f>
        <v>0</v>
      </c>
      <c r="J579" s="3" t="s">
        <v>22</v>
      </c>
      <c r="K579" s="3" t="s">
        <v>22</v>
      </c>
      <c r="L579" s="3" t="s">
        <v>30</v>
      </c>
      <c r="M579" s="2">
        <f>VLOOKUP(L579,'scoring schema 2'!$E$18:$F$29,2,FALSE)</f>
        <v>6</v>
      </c>
      <c r="N579" s="3" t="s">
        <v>35</v>
      </c>
      <c r="O579" s="2">
        <f>VLOOKUP(N579,'scoring schema 2'!$E$8:$F$13,2, FALSE)</f>
        <v>2</v>
      </c>
      <c r="P579" s="3">
        <v>10</v>
      </c>
      <c r="Q579" s="3">
        <v>1.3</v>
      </c>
      <c r="R579" s="3">
        <v>5.6</v>
      </c>
      <c r="S579" s="3">
        <v>7.2799999999999994</v>
      </c>
      <c r="T579" s="3">
        <v>1</v>
      </c>
      <c r="U579" s="3">
        <v>0</v>
      </c>
      <c r="V579" s="3">
        <v>2.2000000000000002</v>
      </c>
      <c r="W579" s="3">
        <v>1.4</v>
      </c>
      <c r="X579" s="3">
        <v>3.08</v>
      </c>
      <c r="Y579" s="3">
        <v>1.84</v>
      </c>
      <c r="Z579" s="3">
        <v>3.0799999999999996</v>
      </c>
      <c r="AA579" s="3">
        <v>5.6671999999999993</v>
      </c>
      <c r="AB579" s="3">
        <v>7607106</v>
      </c>
      <c r="AC579" s="3" t="s">
        <v>1561</v>
      </c>
      <c r="AD579" s="6">
        <v>40300</v>
      </c>
      <c r="AE579" s="3" t="s">
        <v>760</v>
      </c>
      <c r="AF579" s="3" t="s">
        <v>761</v>
      </c>
      <c r="AG579" s="3" t="s">
        <v>762</v>
      </c>
      <c r="AH579" s="3" t="s">
        <v>768</v>
      </c>
      <c r="AI579" s="3">
        <v>2</v>
      </c>
      <c r="AJ579" s="3">
        <v>0</v>
      </c>
      <c r="AK579" s="3">
        <v>0</v>
      </c>
      <c r="AL579" s="3">
        <v>0</v>
      </c>
      <c r="AM579" s="3">
        <v>24</v>
      </c>
      <c r="AN579" s="3">
        <v>0</v>
      </c>
      <c r="AO579" s="3" t="s">
        <v>762</v>
      </c>
      <c r="AP579" s="3" t="s">
        <v>763</v>
      </c>
      <c r="AQ579" s="3" t="s">
        <v>769</v>
      </c>
      <c r="AR579" s="3" t="s">
        <v>1447</v>
      </c>
      <c r="AS579" s="3">
        <v>6.1</v>
      </c>
      <c r="AT579" s="3">
        <v>650.9</v>
      </c>
      <c r="AU579" s="3">
        <v>657</v>
      </c>
      <c r="AV579" s="3" t="s">
        <v>765</v>
      </c>
      <c r="AW579" s="3" t="s">
        <v>1562</v>
      </c>
      <c r="AX579" s="3">
        <v>0</v>
      </c>
      <c r="AY579" s="3">
        <v>0</v>
      </c>
      <c r="AZ579" s="3">
        <v>656</v>
      </c>
      <c r="BA579" s="3" t="s">
        <v>765</v>
      </c>
      <c r="BB579" s="3">
        <v>0</v>
      </c>
      <c r="BC579" s="3">
        <v>0</v>
      </c>
      <c r="BD579" s="7">
        <v>38625</v>
      </c>
      <c r="BE579" s="18">
        <f t="shared" si="26"/>
        <v>14.854665754049732</v>
      </c>
      <c r="BF579" s="3" t="s">
        <v>767</v>
      </c>
      <c r="BG579" s="7">
        <v>44243</v>
      </c>
      <c r="BH579" s="3">
        <v>63.747696327862407</v>
      </c>
      <c r="BI579" t="str">
        <f>VLOOKUP($A579,'[1]SW_Pipes 1222_soil.shp'!$AE$2:$AR$1223,10,FALSE)</f>
        <v>113659</v>
      </c>
      <c r="BJ579" t="str">
        <f>VLOOKUP($A579,'[1]SW_Pipes 1222_soil.shp'!$AE$2:$AR$1223,11,FALSE)</f>
        <v>CeD2</v>
      </c>
      <c r="BK579" t="str">
        <f>VLOOKUP($A579,'[1]SW_Pipes 1222_soil.shp'!$AE$2:$AR$1223,12,FALSE)</f>
        <v>Cecil sandy clay loam, 8 to 15 percent slopes, eroded</v>
      </c>
      <c r="BL579" t="str">
        <f>VLOOKUP($A579,'[1]SW_Pipes 1222_soil.shp'!$AE$2:$AR$1223,13,FALSE)</f>
        <v>B</v>
      </c>
      <c r="BM579">
        <f>VLOOKUP($A579,'[1]SW_Pipes 1222_soil.shp'!$AE$2:$AR$1223,14,FALSE)</f>
        <v>1</v>
      </c>
      <c r="BN579">
        <f>VLOOKUP(A579,[2]SW_Pipes1222_prec!$AE$2:$AO$1223, 11, FALSE)</f>
        <v>3.6930000000000001</v>
      </c>
    </row>
    <row r="580" spans="1:66" x14ac:dyDescent="0.25">
      <c r="A580" s="2">
        <v>112229</v>
      </c>
      <c r="B580" s="2">
        <v>19077</v>
      </c>
      <c r="C580" s="2" t="s">
        <v>240</v>
      </c>
      <c r="D580" s="2" t="s">
        <v>26</v>
      </c>
      <c r="E580" s="2" t="s">
        <v>29</v>
      </c>
      <c r="F580" s="6">
        <f>VLOOKUP(A580&amp;B580,'input_raw cmsws'!$C$2:$D$1602,2,FALSE)</f>
        <v>44050.666666666664</v>
      </c>
      <c r="G580" s="2">
        <v>3.4</v>
      </c>
      <c r="H580" s="2" t="s">
        <v>23</v>
      </c>
      <c r="I580" s="2">
        <f>VLOOKUP(H580,'scoring schema'!$D$4:$E$9,2,FALSE)</f>
        <v>0</v>
      </c>
      <c r="J580" s="2" t="s">
        <v>22</v>
      </c>
      <c r="K580" s="2" t="s">
        <v>22</v>
      </c>
      <c r="L580" s="2" t="s">
        <v>44</v>
      </c>
      <c r="M580" s="2">
        <f>VLOOKUP(L580,'scoring schema 2'!$E$18:$F$29,2,FALSE)</f>
        <v>4</v>
      </c>
      <c r="N580" s="2" t="s">
        <v>35</v>
      </c>
      <c r="O580" s="2">
        <f>VLOOKUP(N580,'scoring schema 2'!$E$8:$F$13,2, FALSE)</f>
        <v>2</v>
      </c>
      <c r="P580" s="2">
        <v>10</v>
      </c>
      <c r="Q580" s="2">
        <v>1.3</v>
      </c>
      <c r="R580" s="2">
        <v>4.7</v>
      </c>
      <c r="S580" s="2">
        <v>6.11</v>
      </c>
      <c r="T580" s="2">
        <v>1</v>
      </c>
      <c r="U580" s="2">
        <v>0</v>
      </c>
      <c r="V580" s="2">
        <v>2.2000000000000002</v>
      </c>
      <c r="W580" s="2">
        <v>1.4</v>
      </c>
      <c r="X580" s="2">
        <v>3.08</v>
      </c>
      <c r="Y580" s="2">
        <v>1.84</v>
      </c>
      <c r="Z580" s="2">
        <v>2.72</v>
      </c>
      <c r="AA580" s="2">
        <v>5.0048000000000004</v>
      </c>
      <c r="AB580" s="2">
        <v>7716139</v>
      </c>
      <c r="AC580" s="2" t="s">
        <v>1445</v>
      </c>
      <c r="AD580" s="6">
        <v>40301</v>
      </c>
      <c r="AE580" s="2" t="s">
        <v>760</v>
      </c>
      <c r="AF580" s="2" t="s">
        <v>761</v>
      </c>
      <c r="AG580" s="2" t="s">
        <v>762</v>
      </c>
      <c r="AH580" s="2" t="s">
        <v>768</v>
      </c>
      <c r="AI580" s="2">
        <v>1.5</v>
      </c>
      <c r="AJ580" s="2">
        <v>0</v>
      </c>
      <c r="AK580" s="2">
        <v>0</v>
      </c>
      <c r="AL580" s="2">
        <v>0</v>
      </c>
      <c r="AM580" s="2">
        <v>18</v>
      </c>
      <c r="AN580" s="2">
        <v>0</v>
      </c>
      <c r="AO580" s="2" t="s">
        <v>762</v>
      </c>
      <c r="AP580" s="2" t="s">
        <v>763</v>
      </c>
      <c r="AQ580" s="2" t="s">
        <v>769</v>
      </c>
      <c r="AR580" s="2" t="s">
        <v>1446</v>
      </c>
      <c r="AS580" s="2">
        <v>3.7</v>
      </c>
      <c r="AT580" s="2">
        <v>653.29999999999995</v>
      </c>
      <c r="AU580" s="2">
        <v>657</v>
      </c>
      <c r="AV580" s="2" t="s">
        <v>765</v>
      </c>
      <c r="AW580" s="2" t="s">
        <v>1447</v>
      </c>
      <c r="AX580" s="2">
        <v>5</v>
      </c>
      <c r="AY580" s="2">
        <v>652</v>
      </c>
      <c r="AZ580" s="2">
        <v>657</v>
      </c>
      <c r="BA580" s="2" t="s">
        <v>765</v>
      </c>
      <c r="BB580" s="2">
        <v>9.9133699999999995E-3</v>
      </c>
      <c r="BC580" s="2">
        <v>0</v>
      </c>
      <c r="BD580" s="6">
        <v>38625</v>
      </c>
      <c r="BE580" s="18">
        <f t="shared" si="26"/>
        <v>14.854665754049732</v>
      </c>
      <c r="BF580" s="2" t="s">
        <v>767</v>
      </c>
      <c r="BG580" s="6">
        <v>44243</v>
      </c>
      <c r="BH580" s="2">
        <v>131.1360529221929</v>
      </c>
      <c r="BI580" t="str">
        <f>VLOOKUP($A580,'[1]SW_Pipes 1222_soil.shp'!$AE$2:$AR$1223,10,FALSE)</f>
        <v>113659</v>
      </c>
      <c r="BJ580" t="str">
        <f>VLOOKUP($A580,'[1]SW_Pipes 1222_soil.shp'!$AE$2:$AR$1223,11,FALSE)</f>
        <v>CeD2</v>
      </c>
      <c r="BK580" t="str">
        <f>VLOOKUP($A580,'[1]SW_Pipes 1222_soil.shp'!$AE$2:$AR$1223,12,FALSE)</f>
        <v>Cecil sandy clay loam, 8 to 15 percent slopes, eroded</v>
      </c>
      <c r="BL580" t="str">
        <f>VLOOKUP($A580,'[1]SW_Pipes 1222_soil.shp'!$AE$2:$AR$1223,13,FALSE)</f>
        <v>B</v>
      </c>
      <c r="BM580">
        <f>VLOOKUP($A580,'[1]SW_Pipes 1222_soil.shp'!$AE$2:$AR$1223,14,FALSE)</f>
        <v>1</v>
      </c>
      <c r="BN580">
        <f>VLOOKUP(A580,[2]SW_Pipes1222_prec!$AE$2:$AO$1223, 11, FALSE)</f>
        <v>3.6930000000000001</v>
      </c>
    </row>
    <row r="581" spans="1:66" x14ac:dyDescent="0.25">
      <c r="A581" s="3">
        <v>112589</v>
      </c>
      <c r="B581" s="3">
        <v>21971</v>
      </c>
      <c r="C581" s="3" t="s">
        <v>221</v>
      </c>
      <c r="D581" s="3" t="s">
        <v>21</v>
      </c>
      <c r="E581" s="3" t="s">
        <v>29</v>
      </c>
      <c r="F581" s="6">
        <f>VLOOKUP(A581&amp;B581,'input_raw cmsws'!$C$2:$D$1602,2,FALSE)</f>
        <v>44278.666666666664</v>
      </c>
      <c r="G581" s="3">
        <v>2.5</v>
      </c>
      <c r="H581" s="3" t="s">
        <v>28</v>
      </c>
      <c r="I581" s="2">
        <f>VLOOKUP(H581,'scoring schema'!$D$4:$E$9,2,FALSE)</f>
        <v>5</v>
      </c>
      <c r="J581" s="3" t="s">
        <v>22</v>
      </c>
      <c r="K581" s="3" t="s">
        <v>22</v>
      </c>
      <c r="L581" s="3" t="s">
        <v>30</v>
      </c>
      <c r="M581" s="2">
        <f>VLOOKUP(L581,'scoring schema 2'!$E$18:$F$29,2,FALSE)</f>
        <v>6</v>
      </c>
      <c r="N581" s="3" t="s">
        <v>35</v>
      </c>
      <c r="O581" s="2">
        <f>VLOOKUP(N581,'scoring schema 2'!$E$8:$F$13,2, FALSE)</f>
        <v>2</v>
      </c>
      <c r="P581" s="3">
        <v>5</v>
      </c>
      <c r="Q581" s="3">
        <v>3.05</v>
      </c>
      <c r="R581" s="3">
        <v>4.25</v>
      </c>
      <c r="S581" s="3">
        <v>12.962499999999999</v>
      </c>
      <c r="T581" s="3">
        <v>1</v>
      </c>
      <c r="U581" s="3">
        <v>0</v>
      </c>
      <c r="V581" s="3">
        <v>1.4000000000000001</v>
      </c>
      <c r="W581" s="3">
        <v>0.8</v>
      </c>
      <c r="X581" s="3">
        <v>1.1200000000000001</v>
      </c>
      <c r="Y581" s="3">
        <v>2.06</v>
      </c>
      <c r="Z581" s="3">
        <v>2.1800000000000002</v>
      </c>
      <c r="AA581" s="3">
        <v>4.4908000000000001</v>
      </c>
      <c r="AB581" s="3">
        <v>7554153</v>
      </c>
      <c r="AC581" s="3" t="s">
        <v>1354</v>
      </c>
      <c r="AD581" s="6">
        <v>40302</v>
      </c>
      <c r="AE581" s="3" t="s">
        <v>760</v>
      </c>
      <c r="AF581" s="3" t="s">
        <v>761</v>
      </c>
      <c r="AG581" s="3" t="s">
        <v>762</v>
      </c>
      <c r="AH581" s="3" t="s">
        <v>768</v>
      </c>
      <c r="AI581" s="3">
        <v>1.25</v>
      </c>
      <c r="AJ581" s="3">
        <v>0</v>
      </c>
      <c r="AK581" s="3">
        <v>0</v>
      </c>
      <c r="AL581" s="3">
        <v>0</v>
      </c>
      <c r="AM581" s="3">
        <v>15</v>
      </c>
      <c r="AN581" s="3">
        <v>0</v>
      </c>
      <c r="AO581" s="3" t="s">
        <v>762</v>
      </c>
      <c r="AP581" s="3" t="s">
        <v>763</v>
      </c>
      <c r="AQ581" s="3" t="s">
        <v>769</v>
      </c>
      <c r="AR581" s="3" t="s">
        <v>1355</v>
      </c>
      <c r="AS581" s="3">
        <v>3.9</v>
      </c>
      <c r="AT581" s="3">
        <v>730.1</v>
      </c>
      <c r="AU581" s="3">
        <v>734</v>
      </c>
      <c r="AV581" s="3" t="s">
        <v>765</v>
      </c>
      <c r="AW581" s="3" t="s">
        <v>1356</v>
      </c>
      <c r="AX581" s="3">
        <v>5</v>
      </c>
      <c r="AY581" s="3">
        <v>729</v>
      </c>
      <c r="AZ581" s="3">
        <v>734</v>
      </c>
      <c r="BA581" s="3" t="s">
        <v>765</v>
      </c>
      <c r="BB581" s="3">
        <v>2.5687850000000002E-2</v>
      </c>
      <c r="BC581" s="3">
        <v>0</v>
      </c>
      <c r="BD581" s="7">
        <v>33688</v>
      </c>
      <c r="BE581" s="18">
        <f t="shared" si="26"/>
        <v>28.995665069587034</v>
      </c>
      <c r="BF581" s="3" t="s">
        <v>767</v>
      </c>
      <c r="BG581" s="7">
        <v>43179</v>
      </c>
      <c r="BH581" s="3">
        <v>42.821799508655623</v>
      </c>
      <c r="BI581" t="str">
        <f>VLOOKUP($A581,'[1]SW_Pipes 1222_soil.shp'!$AE$2:$AR$1223,10,FALSE)</f>
        <v>113660</v>
      </c>
      <c r="BJ581" t="str">
        <f>VLOOKUP($A581,'[1]SW_Pipes 1222_soil.shp'!$AE$2:$AR$1223,11,FALSE)</f>
        <v>CuB</v>
      </c>
      <c r="BK581" t="str">
        <f>VLOOKUP($A581,'[1]SW_Pipes 1222_soil.shp'!$AE$2:$AR$1223,12,FALSE)</f>
        <v>Cecil-Urban land complex, 2 to 8 percent slopes</v>
      </c>
      <c r="BL581" t="str">
        <f>VLOOKUP($A581,'[1]SW_Pipes 1222_soil.shp'!$AE$2:$AR$1223,13,FALSE)</f>
        <v>B</v>
      </c>
      <c r="BM581">
        <f>VLOOKUP($A581,'[1]SW_Pipes 1222_soil.shp'!$AE$2:$AR$1223,14,FALSE)</f>
        <v>1</v>
      </c>
      <c r="BN581">
        <f>VLOOKUP(A581,[2]SW_Pipes1222_prec!$AE$2:$AO$1223, 11, FALSE)</f>
        <v>3.698</v>
      </c>
    </row>
    <row r="582" spans="1:66" x14ac:dyDescent="0.25">
      <c r="A582" s="3">
        <v>112624</v>
      </c>
      <c r="B582" s="3">
        <v>10605</v>
      </c>
      <c r="C582" s="3" t="s">
        <v>620</v>
      </c>
      <c r="D582" s="3" t="s">
        <v>21</v>
      </c>
      <c r="E582" s="3" t="s">
        <v>29</v>
      </c>
      <c r="F582" s="6">
        <f>VLOOKUP(A582&amp;B582,'input_raw cmsws'!$C$2:$D$1602,2,FALSE)</f>
        <v>43626.666666666664</v>
      </c>
      <c r="G582" s="3">
        <v>6.75</v>
      </c>
      <c r="H582" s="3" t="s">
        <v>23</v>
      </c>
      <c r="I582" s="2">
        <f>VLOOKUP(H582,'scoring schema'!$D$4:$E$9,2,FALSE)</f>
        <v>0</v>
      </c>
      <c r="J582" s="3" t="s">
        <v>22</v>
      </c>
      <c r="K582" s="3" t="s">
        <v>22</v>
      </c>
      <c r="L582" s="3" t="s">
        <v>30</v>
      </c>
      <c r="M582" s="2">
        <f>VLOOKUP(L582,'scoring schema 2'!$E$18:$F$29,2,FALSE)</f>
        <v>6</v>
      </c>
      <c r="N582" s="3" t="s">
        <v>40</v>
      </c>
      <c r="O582" s="2">
        <f>VLOOKUP(N582,'scoring schema 2'!$E$8:$F$13,2, FALSE)</f>
        <v>8</v>
      </c>
      <c r="P582" s="3">
        <v>10</v>
      </c>
      <c r="Q582" s="3">
        <v>5.2</v>
      </c>
      <c r="R582" s="3">
        <v>5</v>
      </c>
      <c r="S582" s="3">
        <v>26</v>
      </c>
      <c r="T582" s="3">
        <v>1</v>
      </c>
      <c r="U582" s="3">
        <v>10</v>
      </c>
      <c r="V582" s="3">
        <v>4.5999999999999996</v>
      </c>
      <c r="W582" s="3">
        <v>5</v>
      </c>
      <c r="X582" s="3">
        <v>23</v>
      </c>
      <c r="Y582" s="3">
        <v>4.84</v>
      </c>
      <c r="Z582" s="3">
        <v>5</v>
      </c>
      <c r="AA582" s="3">
        <v>24.2</v>
      </c>
      <c r="AB582" s="3">
        <v>7693026</v>
      </c>
      <c r="AC582" s="3" t="s">
        <v>3598</v>
      </c>
      <c r="AD582" s="6">
        <v>40303</v>
      </c>
      <c r="AE582" s="3" t="s">
        <v>760</v>
      </c>
      <c r="AF582" s="3" t="s">
        <v>761</v>
      </c>
      <c r="AG582" s="3" t="s">
        <v>762</v>
      </c>
      <c r="AH582" s="3" t="s">
        <v>768</v>
      </c>
      <c r="AI582" s="3">
        <v>1.5</v>
      </c>
      <c r="AJ582" s="3">
        <v>0</v>
      </c>
      <c r="AK582" s="3">
        <v>0</v>
      </c>
      <c r="AL582" s="3">
        <v>0</v>
      </c>
      <c r="AM582" s="3">
        <v>18</v>
      </c>
      <c r="AN582" s="3">
        <v>0</v>
      </c>
      <c r="AO582" s="3" t="s">
        <v>762</v>
      </c>
      <c r="AP582" s="3" t="s">
        <v>763</v>
      </c>
      <c r="AQ582" s="3" t="s">
        <v>769</v>
      </c>
      <c r="AR582" s="3" t="s">
        <v>3599</v>
      </c>
      <c r="AS582" s="3">
        <v>5.2</v>
      </c>
      <c r="AT582" s="3">
        <v>717.8</v>
      </c>
      <c r="AU582" s="3">
        <v>723</v>
      </c>
      <c r="AV582" s="3" t="s">
        <v>765</v>
      </c>
      <c r="AW582" s="3" t="s">
        <v>3600</v>
      </c>
      <c r="AX582" s="3">
        <v>5.2</v>
      </c>
      <c r="AY582" s="3">
        <v>714.8</v>
      </c>
      <c r="AZ582" s="3">
        <v>720</v>
      </c>
      <c r="BA582" s="3" t="s">
        <v>765</v>
      </c>
      <c r="BB582" s="3">
        <v>6.8463300000000003E-3</v>
      </c>
      <c r="BC582" s="3">
        <v>0</v>
      </c>
      <c r="BD582" s="7">
        <v>36526</v>
      </c>
      <c r="BE582" s="18">
        <f t="shared" si="26"/>
        <v>19.440565822496001</v>
      </c>
      <c r="BF582" s="3" t="s">
        <v>767</v>
      </c>
      <c r="BG582" s="7">
        <v>43179</v>
      </c>
      <c r="BH582" s="3">
        <v>438.19047779408783</v>
      </c>
      <c r="BI582" t="str">
        <f>VLOOKUP($A582,'[1]SW_Pipes 1222_soil.shp'!$AE$2:$AR$1223,10,FALSE)</f>
        <v>113660</v>
      </c>
      <c r="BJ582" t="str">
        <f>VLOOKUP($A582,'[1]SW_Pipes 1222_soil.shp'!$AE$2:$AR$1223,11,FALSE)</f>
        <v>CuB</v>
      </c>
      <c r="BK582" t="str">
        <f>VLOOKUP($A582,'[1]SW_Pipes 1222_soil.shp'!$AE$2:$AR$1223,12,FALSE)</f>
        <v>Cecil-Urban land complex, 2 to 8 percent slopes</v>
      </c>
      <c r="BL582" t="str">
        <f>VLOOKUP($A582,'[1]SW_Pipes 1222_soil.shp'!$AE$2:$AR$1223,13,FALSE)</f>
        <v>B</v>
      </c>
      <c r="BM582">
        <f>VLOOKUP($A582,'[1]SW_Pipes 1222_soil.shp'!$AE$2:$AR$1223,14,FALSE)</f>
        <v>1</v>
      </c>
      <c r="BN582">
        <f>VLOOKUP(A582,[2]SW_Pipes1222_prec!$AE$2:$AO$1223, 11, FALSE)</f>
        <v>3.6989999999999998</v>
      </c>
    </row>
    <row r="583" spans="1:66" x14ac:dyDescent="0.25">
      <c r="A583" s="2">
        <v>112634</v>
      </c>
      <c r="B583" s="2">
        <v>10605</v>
      </c>
      <c r="C583" s="2" t="s">
        <v>620</v>
      </c>
      <c r="D583" s="2" t="s">
        <v>21</v>
      </c>
      <c r="E583" s="2" t="s">
        <v>29</v>
      </c>
      <c r="F583" s="6">
        <f>VLOOKUP(A583&amp;B583,'input_raw cmsws'!$C$2:$D$1602,2,FALSE)</f>
        <v>43626.666666666664</v>
      </c>
      <c r="G583" s="2">
        <v>5.3</v>
      </c>
      <c r="H583" s="2" t="s">
        <v>23</v>
      </c>
      <c r="I583" s="2">
        <f>VLOOKUP(H583,'scoring schema'!$D$4:$E$9,2,FALSE)</f>
        <v>0</v>
      </c>
      <c r="J583" s="2" t="s">
        <v>22</v>
      </c>
      <c r="K583" s="2" t="s">
        <v>22</v>
      </c>
      <c r="L583" s="2" t="s">
        <v>30</v>
      </c>
      <c r="M583" s="2">
        <f>VLOOKUP(L583,'scoring schema 2'!$E$18:$F$29,2,FALSE)</f>
        <v>6</v>
      </c>
      <c r="N583" s="2" t="s">
        <v>40</v>
      </c>
      <c r="O583" s="2">
        <f>VLOOKUP(N583,'scoring schema 2'!$E$8:$F$13,2, FALSE)</f>
        <v>8</v>
      </c>
      <c r="P583" s="2">
        <v>10</v>
      </c>
      <c r="Q583" s="2">
        <v>5.2</v>
      </c>
      <c r="R583" s="2">
        <v>5</v>
      </c>
      <c r="S583" s="2">
        <v>26</v>
      </c>
      <c r="T583" s="2">
        <v>1</v>
      </c>
      <c r="U583" s="2">
        <v>10</v>
      </c>
      <c r="V583" s="2">
        <v>4.5999999999999996</v>
      </c>
      <c r="W583" s="2">
        <v>5</v>
      </c>
      <c r="X583" s="2">
        <v>23</v>
      </c>
      <c r="Y583" s="2">
        <v>4.84</v>
      </c>
      <c r="Z583" s="2">
        <v>5</v>
      </c>
      <c r="AA583" s="2">
        <v>24.2</v>
      </c>
      <c r="AB583" s="2">
        <v>7703978</v>
      </c>
      <c r="AC583" s="2" t="s">
        <v>3595</v>
      </c>
      <c r="AD583" s="6">
        <v>40304</v>
      </c>
      <c r="AE583" s="2" t="s">
        <v>760</v>
      </c>
      <c r="AF583" s="2" t="s">
        <v>761</v>
      </c>
      <c r="AG583" s="2" t="s">
        <v>762</v>
      </c>
      <c r="AH583" s="2" t="s">
        <v>768</v>
      </c>
      <c r="AI583" s="2">
        <v>1.25</v>
      </c>
      <c r="AJ583" s="2">
        <v>0</v>
      </c>
      <c r="AK583" s="2">
        <v>0</v>
      </c>
      <c r="AL583" s="2">
        <v>0</v>
      </c>
      <c r="AM583" s="2">
        <v>15</v>
      </c>
      <c r="AN583" s="2">
        <v>0</v>
      </c>
      <c r="AO583" s="2" t="s">
        <v>762</v>
      </c>
      <c r="AP583" s="2" t="s">
        <v>763</v>
      </c>
      <c r="AQ583" s="2" t="s">
        <v>769</v>
      </c>
      <c r="AR583" s="2" t="s">
        <v>3596</v>
      </c>
      <c r="AS583" s="2">
        <v>5.4</v>
      </c>
      <c r="AT583" s="2">
        <v>721.6</v>
      </c>
      <c r="AU583" s="2">
        <v>727</v>
      </c>
      <c r="AV583" s="2" t="s">
        <v>772</v>
      </c>
      <c r="AW583" s="2" t="s">
        <v>3597</v>
      </c>
      <c r="AX583" s="2">
        <v>5.2</v>
      </c>
      <c r="AY583" s="2">
        <v>718.8</v>
      </c>
      <c r="AZ583" s="2">
        <v>724</v>
      </c>
      <c r="BA583" s="2" t="s">
        <v>772</v>
      </c>
      <c r="BB583" s="2">
        <v>7.8837899999999999E-3</v>
      </c>
      <c r="BC583" s="2">
        <v>0</v>
      </c>
      <c r="BD583" s="6">
        <v>7306</v>
      </c>
      <c r="BE583" s="18">
        <f t="shared" si="26"/>
        <v>99.440565822495998</v>
      </c>
      <c r="BF583" s="2" t="s">
        <v>767</v>
      </c>
      <c r="BG583" s="6">
        <v>44243</v>
      </c>
      <c r="BH583" s="2">
        <v>355.1590239549277</v>
      </c>
      <c r="BI583" t="str">
        <f>VLOOKUP($A583,'[1]SW_Pipes 1222_soil.shp'!$AE$2:$AR$1223,10,FALSE)</f>
        <v>113660</v>
      </c>
      <c r="BJ583" t="str">
        <f>VLOOKUP($A583,'[1]SW_Pipes 1222_soil.shp'!$AE$2:$AR$1223,11,FALSE)</f>
        <v>CuB</v>
      </c>
      <c r="BK583" t="str">
        <f>VLOOKUP($A583,'[1]SW_Pipes 1222_soil.shp'!$AE$2:$AR$1223,12,FALSE)</f>
        <v>Cecil-Urban land complex, 2 to 8 percent slopes</v>
      </c>
      <c r="BL583" t="str">
        <f>VLOOKUP($A583,'[1]SW_Pipes 1222_soil.shp'!$AE$2:$AR$1223,13,FALSE)</f>
        <v>B</v>
      </c>
      <c r="BM583">
        <f>VLOOKUP($A583,'[1]SW_Pipes 1222_soil.shp'!$AE$2:$AR$1223,14,FALSE)</f>
        <v>1</v>
      </c>
      <c r="BN583">
        <f>VLOOKUP(A583,[2]SW_Pipes1222_prec!$AE$2:$AO$1223, 11, FALSE)</f>
        <v>3.7010000000000001</v>
      </c>
    </row>
    <row r="584" spans="1:66" x14ac:dyDescent="0.25">
      <c r="A584" s="2">
        <v>112635</v>
      </c>
      <c r="B584" s="2">
        <v>10605</v>
      </c>
      <c r="C584" s="2" t="s">
        <v>620</v>
      </c>
      <c r="D584" s="2" t="s">
        <v>21</v>
      </c>
      <c r="E584" s="2" t="s">
        <v>29</v>
      </c>
      <c r="F584" s="6">
        <f>VLOOKUP(A584&amp;B584,'input_raw cmsws'!$C$2:$D$1602,2,FALSE)</f>
        <v>43626.666666666664</v>
      </c>
      <c r="G584" s="2">
        <v>5.2</v>
      </c>
      <c r="H584" s="2" t="s">
        <v>23</v>
      </c>
      <c r="I584" s="2">
        <f>VLOOKUP(H584,'scoring schema'!$D$4:$E$9,2,FALSE)</f>
        <v>0</v>
      </c>
      <c r="J584" s="2" t="s">
        <v>22</v>
      </c>
      <c r="K584" s="2" t="s">
        <v>22</v>
      </c>
      <c r="L584" s="2" t="s">
        <v>30</v>
      </c>
      <c r="M584" s="2">
        <f>VLOOKUP(L584,'scoring schema 2'!$E$18:$F$29,2,FALSE)</f>
        <v>6</v>
      </c>
      <c r="N584" s="2" t="s">
        <v>40</v>
      </c>
      <c r="O584" s="2">
        <f>VLOOKUP(N584,'scoring schema 2'!$E$8:$F$13,2, FALSE)</f>
        <v>8</v>
      </c>
      <c r="P584" s="2">
        <v>10</v>
      </c>
      <c r="Q584" s="2">
        <v>5.2</v>
      </c>
      <c r="R584" s="2">
        <v>5</v>
      </c>
      <c r="S584" s="2">
        <v>26</v>
      </c>
      <c r="T584" s="2">
        <v>1</v>
      </c>
      <c r="U584" s="2">
        <v>10</v>
      </c>
      <c r="V584" s="2">
        <v>5.4</v>
      </c>
      <c r="W584" s="2">
        <v>5</v>
      </c>
      <c r="X584" s="2">
        <v>27</v>
      </c>
      <c r="Y584" s="2">
        <v>5.32</v>
      </c>
      <c r="Z584" s="2">
        <v>5</v>
      </c>
      <c r="AA584" s="2">
        <v>26.6</v>
      </c>
      <c r="AB584" s="2">
        <v>7621514</v>
      </c>
      <c r="AC584" s="2" t="s">
        <v>3694</v>
      </c>
      <c r="AD584" s="6">
        <v>40305</v>
      </c>
      <c r="AE584" s="2" t="s">
        <v>760</v>
      </c>
      <c r="AF584" s="2" t="s">
        <v>761</v>
      </c>
      <c r="AG584" s="2" t="s">
        <v>762</v>
      </c>
      <c r="AH584" s="2" t="s">
        <v>768</v>
      </c>
      <c r="AI584" s="2">
        <v>1.5</v>
      </c>
      <c r="AJ584" s="2">
        <v>0</v>
      </c>
      <c r="AK584" s="2">
        <v>0</v>
      </c>
      <c r="AL584" s="2">
        <v>0</v>
      </c>
      <c r="AM584" s="2">
        <v>18</v>
      </c>
      <c r="AN584" s="2">
        <v>0</v>
      </c>
      <c r="AO584" s="2" t="s">
        <v>762</v>
      </c>
      <c r="AP584" s="2" t="s">
        <v>907</v>
      </c>
      <c r="AQ584" s="2" t="s">
        <v>910</v>
      </c>
      <c r="AR584" s="2" t="s">
        <v>3597</v>
      </c>
      <c r="AS584" s="2">
        <v>5.2</v>
      </c>
      <c r="AT584" s="2">
        <v>718.8</v>
      </c>
      <c r="AU584" s="2">
        <v>724</v>
      </c>
      <c r="AV584" s="2" t="s">
        <v>772</v>
      </c>
      <c r="AW584" s="2" t="s">
        <v>3695</v>
      </c>
      <c r="AX584" s="2">
        <v>0</v>
      </c>
      <c r="AY584" s="2">
        <v>0</v>
      </c>
      <c r="AZ584" s="2">
        <v>723</v>
      </c>
      <c r="BA584" s="2" t="s">
        <v>772</v>
      </c>
      <c r="BB584" s="2">
        <v>0</v>
      </c>
      <c r="BC584" s="2">
        <v>0</v>
      </c>
      <c r="BD584" s="6">
        <v>5480</v>
      </c>
      <c r="BE584" s="18">
        <f t="shared" si="26"/>
        <v>104.43988135979922</v>
      </c>
      <c r="BF584" s="2" t="s">
        <v>767</v>
      </c>
      <c r="BG584" s="6">
        <v>44243</v>
      </c>
      <c r="BH584" s="2">
        <v>95.999145705162604</v>
      </c>
      <c r="BI584" t="str">
        <f>VLOOKUP($A584,'[1]SW_Pipes 1222_soil.shp'!$AE$2:$AR$1223,10,FALSE)</f>
        <v>113660</v>
      </c>
      <c r="BJ584" t="str">
        <f>VLOOKUP($A584,'[1]SW_Pipes 1222_soil.shp'!$AE$2:$AR$1223,11,FALSE)</f>
        <v>CuB</v>
      </c>
      <c r="BK584" t="str">
        <f>VLOOKUP($A584,'[1]SW_Pipes 1222_soil.shp'!$AE$2:$AR$1223,12,FALSE)</f>
        <v>Cecil-Urban land complex, 2 to 8 percent slopes</v>
      </c>
      <c r="BL584" t="str">
        <f>VLOOKUP($A584,'[1]SW_Pipes 1222_soil.shp'!$AE$2:$AR$1223,13,FALSE)</f>
        <v>B</v>
      </c>
      <c r="BM584">
        <f>VLOOKUP($A584,'[1]SW_Pipes 1222_soil.shp'!$AE$2:$AR$1223,14,FALSE)</f>
        <v>1</v>
      </c>
      <c r="BN584">
        <f>VLOOKUP(A584,[2]SW_Pipes1222_prec!$AE$2:$AO$1223, 11, FALSE)</f>
        <v>3.7010000000000001</v>
      </c>
    </row>
    <row r="585" spans="1:66" x14ac:dyDescent="0.25">
      <c r="A585" s="3">
        <v>112636</v>
      </c>
      <c r="B585" s="3">
        <v>10605</v>
      </c>
      <c r="C585" s="3" t="s">
        <v>620</v>
      </c>
      <c r="D585" s="3" t="s">
        <v>21</v>
      </c>
      <c r="E585" s="3" t="s">
        <v>29</v>
      </c>
      <c r="F585" s="6">
        <f>VLOOKUP(A585&amp;B585,'input_raw cmsws'!$C$2:$D$1602,2,FALSE)</f>
        <v>43626.666666666664</v>
      </c>
      <c r="G585" s="3">
        <v>5.2</v>
      </c>
      <c r="H585" s="3" t="s">
        <v>23</v>
      </c>
      <c r="I585" s="2">
        <f>VLOOKUP(H585,'scoring schema'!$D$4:$E$9,2,FALSE)</f>
        <v>0</v>
      </c>
      <c r="J585" s="3" t="s">
        <v>22</v>
      </c>
      <c r="K585" s="3" t="s">
        <v>22</v>
      </c>
      <c r="L585" s="3" t="s">
        <v>30</v>
      </c>
      <c r="M585" s="2">
        <f>VLOOKUP(L585,'scoring schema 2'!$E$18:$F$29,2,FALSE)</f>
        <v>6</v>
      </c>
      <c r="N585" s="3" t="s">
        <v>40</v>
      </c>
      <c r="O585" s="2">
        <f>VLOOKUP(N585,'scoring schema 2'!$E$8:$F$13,2, FALSE)</f>
        <v>8</v>
      </c>
      <c r="P585" s="3">
        <v>10</v>
      </c>
      <c r="Q585" s="3">
        <v>5.2</v>
      </c>
      <c r="R585" s="3">
        <v>5</v>
      </c>
      <c r="S585" s="3">
        <v>26</v>
      </c>
      <c r="T585" s="3">
        <v>1</v>
      </c>
      <c r="U585" s="3">
        <v>10</v>
      </c>
      <c r="V585" s="3">
        <v>5.4</v>
      </c>
      <c r="W585" s="3">
        <v>5</v>
      </c>
      <c r="X585" s="3">
        <v>27</v>
      </c>
      <c r="Y585" s="3">
        <v>5.32</v>
      </c>
      <c r="Z585" s="3">
        <v>5</v>
      </c>
      <c r="AA585" s="3">
        <v>26.6</v>
      </c>
      <c r="AB585" s="3">
        <v>7601426</v>
      </c>
      <c r="AC585" s="3" t="s">
        <v>3696</v>
      </c>
      <c r="AD585" s="6">
        <v>40306</v>
      </c>
      <c r="AE585" s="3" t="s">
        <v>760</v>
      </c>
      <c r="AF585" s="3" t="s">
        <v>761</v>
      </c>
      <c r="AG585" s="3" t="s">
        <v>762</v>
      </c>
      <c r="AH585" s="3" t="s">
        <v>768</v>
      </c>
      <c r="AI585" s="3">
        <v>1</v>
      </c>
      <c r="AJ585" s="3">
        <v>0</v>
      </c>
      <c r="AK585" s="3">
        <v>0</v>
      </c>
      <c r="AL585" s="3">
        <v>0</v>
      </c>
      <c r="AM585" s="3">
        <v>12</v>
      </c>
      <c r="AN585" s="3">
        <v>0</v>
      </c>
      <c r="AO585" s="3" t="s">
        <v>762</v>
      </c>
      <c r="AP585" s="3" t="s">
        <v>907</v>
      </c>
      <c r="AQ585" s="3" t="s">
        <v>910</v>
      </c>
      <c r="AR585" s="3" t="s">
        <v>3695</v>
      </c>
      <c r="AS585" s="3">
        <v>0</v>
      </c>
      <c r="AT585" s="3">
        <v>0</v>
      </c>
      <c r="AU585" s="3">
        <v>723</v>
      </c>
      <c r="AV585" s="3" t="s">
        <v>772</v>
      </c>
      <c r="AW585" s="3" t="s">
        <v>3599</v>
      </c>
      <c r="AX585" s="3">
        <v>4.8</v>
      </c>
      <c r="AY585" s="3">
        <v>718.2</v>
      </c>
      <c r="AZ585" s="3">
        <v>723</v>
      </c>
      <c r="BA585" s="3" t="s">
        <v>765</v>
      </c>
      <c r="BB585" s="3">
        <v>0</v>
      </c>
      <c r="BC585" s="3">
        <v>0</v>
      </c>
      <c r="BD585" s="7">
        <v>36526</v>
      </c>
      <c r="BE585" s="18">
        <f t="shared" si="26"/>
        <v>19.440565822496001</v>
      </c>
      <c r="BF585" s="3" t="s">
        <v>767</v>
      </c>
      <c r="BG585" s="7">
        <v>43179</v>
      </c>
      <c r="BH585" s="3">
        <v>17.435638655115721</v>
      </c>
      <c r="BI585" t="str">
        <f>VLOOKUP($A585,'[1]SW_Pipes 1222_soil.shp'!$AE$2:$AR$1223,10,FALSE)</f>
        <v>113660</v>
      </c>
      <c r="BJ585" t="str">
        <f>VLOOKUP($A585,'[1]SW_Pipes 1222_soil.shp'!$AE$2:$AR$1223,11,FALSE)</f>
        <v>CuB</v>
      </c>
      <c r="BK585" t="str">
        <f>VLOOKUP($A585,'[1]SW_Pipes 1222_soil.shp'!$AE$2:$AR$1223,12,FALSE)</f>
        <v>Cecil-Urban land complex, 2 to 8 percent slopes</v>
      </c>
      <c r="BL585" t="str">
        <f>VLOOKUP($A585,'[1]SW_Pipes 1222_soil.shp'!$AE$2:$AR$1223,13,FALSE)</f>
        <v>B</v>
      </c>
      <c r="BM585">
        <f>VLOOKUP($A585,'[1]SW_Pipes 1222_soil.shp'!$AE$2:$AR$1223,14,FALSE)</f>
        <v>1</v>
      </c>
      <c r="BN585">
        <f>VLOOKUP(A585,[2]SW_Pipes1222_prec!$AE$2:$AO$1223, 11, FALSE)</f>
        <v>3.7010000000000001</v>
      </c>
    </row>
    <row r="586" spans="1:66" x14ac:dyDescent="0.25">
      <c r="A586" s="3">
        <v>112637</v>
      </c>
      <c r="B586" s="3">
        <v>10605</v>
      </c>
      <c r="C586" s="3" t="s">
        <v>620</v>
      </c>
      <c r="D586" s="3" t="s">
        <v>21</v>
      </c>
      <c r="E586" s="3" t="s">
        <v>29</v>
      </c>
      <c r="F586" s="6">
        <f>VLOOKUP(A586&amp;B586,'input_raw cmsws'!$C$2:$D$1602,2,FALSE)</f>
        <v>43626.666666666664</v>
      </c>
      <c r="G586" s="3">
        <v>4.8499999999999996</v>
      </c>
      <c r="H586" s="3" t="s">
        <v>23</v>
      </c>
      <c r="I586" s="2">
        <f>VLOOKUP(H586,'scoring schema'!$D$4:$E$9,2,FALSE)</f>
        <v>0</v>
      </c>
      <c r="J586" s="3" t="s">
        <v>22</v>
      </c>
      <c r="K586" s="3" t="s">
        <v>22</v>
      </c>
      <c r="L586" s="3" t="s">
        <v>30</v>
      </c>
      <c r="M586" s="2">
        <f>VLOOKUP(L586,'scoring schema 2'!$E$18:$F$29,2,FALSE)</f>
        <v>6</v>
      </c>
      <c r="N586" s="3" t="s">
        <v>40</v>
      </c>
      <c r="O586" s="2">
        <f>VLOOKUP(N586,'scoring schema 2'!$E$8:$F$13,2, FALSE)</f>
        <v>8</v>
      </c>
      <c r="P586" s="3">
        <v>10</v>
      </c>
      <c r="Q586" s="3">
        <v>5.2</v>
      </c>
      <c r="R586" s="3">
        <v>5</v>
      </c>
      <c r="S586" s="3">
        <v>26</v>
      </c>
      <c r="T586" s="3">
        <v>1</v>
      </c>
      <c r="U586" s="3">
        <v>10</v>
      </c>
      <c r="V586" s="3">
        <v>5.4</v>
      </c>
      <c r="W586" s="3">
        <v>5</v>
      </c>
      <c r="X586" s="3">
        <v>27</v>
      </c>
      <c r="Y586" s="3">
        <v>5.32</v>
      </c>
      <c r="Z586" s="3">
        <v>5</v>
      </c>
      <c r="AA586" s="3">
        <v>26.6</v>
      </c>
      <c r="AB586" s="3">
        <v>7620068</v>
      </c>
      <c r="AC586" s="3" t="s">
        <v>3693</v>
      </c>
      <c r="AD586" s="6">
        <v>40307</v>
      </c>
      <c r="AE586" s="3" t="s">
        <v>760</v>
      </c>
      <c r="AF586" s="3" t="s">
        <v>761</v>
      </c>
      <c r="AG586" s="3" t="s">
        <v>762</v>
      </c>
      <c r="AH586" s="3" t="s">
        <v>768</v>
      </c>
      <c r="AI586" s="3">
        <v>1</v>
      </c>
      <c r="AJ586" s="3">
        <v>0</v>
      </c>
      <c r="AK586" s="3">
        <v>0</v>
      </c>
      <c r="AL586" s="3">
        <v>0</v>
      </c>
      <c r="AM586" s="3">
        <v>12</v>
      </c>
      <c r="AN586" s="3">
        <v>0</v>
      </c>
      <c r="AO586" s="3" t="s">
        <v>762</v>
      </c>
      <c r="AP586" s="3" t="s">
        <v>907</v>
      </c>
      <c r="AQ586" s="3" t="s">
        <v>910</v>
      </c>
      <c r="AR586" s="3" t="s">
        <v>3692</v>
      </c>
      <c r="AS586" s="3">
        <v>4.3</v>
      </c>
      <c r="AT586" s="3">
        <v>722.7</v>
      </c>
      <c r="AU586" s="3">
        <v>727</v>
      </c>
      <c r="AV586" s="3" t="s">
        <v>765</v>
      </c>
      <c r="AW586" s="3" t="s">
        <v>3596</v>
      </c>
      <c r="AX586" s="3">
        <v>5.4</v>
      </c>
      <c r="AY586" s="3">
        <v>721.6</v>
      </c>
      <c r="AZ586" s="3">
        <v>727</v>
      </c>
      <c r="BA586" s="3" t="s">
        <v>772</v>
      </c>
      <c r="BB586" s="3">
        <v>3.8026030000000002E-2</v>
      </c>
      <c r="BC586" s="3">
        <v>0</v>
      </c>
      <c r="BD586" s="7">
        <v>36526</v>
      </c>
      <c r="BE586" s="18">
        <f t="shared" si="26"/>
        <v>19.440565822496001</v>
      </c>
      <c r="BF586" s="3" t="s">
        <v>767</v>
      </c>
      <c r="BG586" s="7">
        <v>44243</v>
      </c>
      <c r="BH586" s="3">
        <v>28.927532390285268</v>
      </c>
      <c r="BI586" t="str">
        <f>VLOOKUP($A586,'[1]SW_Pipes 1222_soil.shp'!$AE$2:$AR$1223,10,FALSE)</f>
        <v>113660</v>
      </c>
      <c r="BJ586" t="str">
        <f>VLOOKUP($A586,'[1]SW_Pipes 1222_soil.shp'!$AE$2:$AR$1223,11,FALSE)</f>
        <v>CuB</v>
      </c>
      <c r="BK586" t="str">
        <f>VLOOKUP($A586,'[1]SW_Pipes 1222_soil.shp'!$AE$2:$AR$1223,12,FALSE)</f>
        <v>Cecil-Urban land complex, 2 to 8 percent slopes</v>
      </c>
      <c r="BL586" t="str">
        <f>VLOOKUP($A586,'[1]SW_Pipes 1222_soil.shp'!$AE$2:$AR$1223,13,FALSE)</f>
        <v>B</v>
      </c>
      <c r="BM586">
        <f>VLOOKUP($A586,'[1]SW_Pipes 1222_soil.shp'!$AE$2:$AR$1223,14,FALSE)</f>
        <v>1</v>
      </c>
      <c r="BN586">
        <f>VLOOKUP(A586,[2]SW_Pipes1222_prec!$AE$2:$AO$1223, 11, FALSE)</f>
        <v>3.702</v>
      </c>
    </row>
    <row r="587" spans="1:66" x14ac:dyDescent="0.25">
      <c r="A587" s="2">
        <v>112638</v>
      </c>
      <c r="B587" s="2">
        <v>10605</v>
      </c>
      <c r="C587" s="2" t="s">
        <v>620</v>
      </c>
      <c r="D587" s="2" t="s">
        <v>21</v>
      </c>
      <c r="E587" s="2" t="s">
        <v>29</v>
      </c>
      <c r="F587" s="6">
        <f>VLOOKUP(A587&amp;B587,'input_raw cmsws'!$C$2:$D$1602,2,FALSE)</f>
        <v>43626.666666666664</v>
      </c>
      <c r="G587" s="2">
        <v>4.75</v>
      </c>
      <c r="H587" s="2" t="s">
        <v>23</v>
      </c>
      <c r="I587" s="2">
        <f>VLOOKUP(H587,'scoring schema'!$D$4:$E$9,2,FALSE)</f>
        <v>0</v>
      </c>
      <c r="J587" s="2" t="s">
        <v>22</v>
      </c>
      <c r="K587" s="2" t="s">
        <v>22</v>
      </c>
      <c r="L587" s="2" t="s">
        <v>30</v>
      </c>
      <c r="M587" s="2">
        <f>VLOOKUP(L587,'scoring schema 2'!$E$18:$F$29,2,FALSE)</f>
        <v>6</v>
      </c>
      <c r="N587" s="2" t="s">
        <v>40</v>
      </c>
      <c r="O587" s="2">
        <f>VLOOKUP(N587,'scoring schema 2'!$E$8:$F$13,2, FALSE)</f>
        <v>8</v>
      </c>
      <c r="P587" s="2">
        <v>10</v>
      </c>
      <c r="Q587" s="2">
        <v>5.2</v>
      </c>
      <c r="R587" s="2">
        <v>5</v>
      </c>
      <c r="S587" s="2">
        <v>26</v>
      </c>
      <c r="T587" s="2">
        <v>1</v>
      </c>
      <c r="U587" s="2">
        <v>10</v>
      </c>
      <c r="V587" s="2">
        <v>5.4</v>
      </c>
      <c r="W587" s="2">
        <v>5</v>
      </c>
      <c r="X587" s="2">
        <v>27</v>
      </c>
      <c r="Y587" s="2">
        <v>5.32</v>
      </c>
      <c r="Z587" s="2">
        <v>5</v>
      </c>
      <c r="AA587" s="2">
        <v>26.6</v>
      </c>
      <c r="AB587" s="2">
        <v>7608443</v>
      </c>
      <c r="AC587" s="2" t="s">
        <v>3691</v>
      </c>
      <c r="AD587" s="6">
        <v>40308</v>
      </c>
      <c r="AE587" s="2" t="s">
        <v>760</v>
      </c>
      <c r="AF587" s="2" t="s">
        <v>761</v>
      </c>
      <c r="AG587" s="2" t="s">
        <v>762</v>
      </c>
      <c r="AH587" s="2" t="s">
        <v>768</v>
      </c>
      <c r="AI587" s="2">
        <v>1</v>
      </c>
      <c r="AJ587" s="2">
        <v>0</v>
      </c>
      <c r="AK587" s="2">
        <v>0</v>
      </c>
      <c r="AL587" s="2">
        <v>0</v>
      </c>
      <c r="AM587" s="2">
        <v>12</v>
      </c>
      <c r="AN587" s="2">
        <v>0</v>
      </c>
      <c r="AO587" s="2" t="s">
        <v>762</v>
      </c>
      <c r="AP587" s="2" t="s">
        <v>907</v>
      </c>
      <c r="AQ587" s="2" t="s">
        <v>910</v>
      </c>
      <c r="AR587" s="2" t="s">
        <v>3690</v>
      </c>
      <c r="AS587" s="2">
        <v>5.2</v>
      </c>
      <c r="AT587" s="2">
        <v>723.8</v>
      </c>
      <c r="AU587" s="2">
        <v>729</v>
      </c>
      <c r="AV587" s="2" t="s">
        <v>765</v>
      </c>
      <c r="AW587" s="2" t="s">
        <v>3692</v>
      </c>
      <c r="AX587" s="2">
        <v>4.2</v>
      </c>
      <c r="AY587" s="2">
        <v>722.8</v>
      </c>
      <c r="AZ587" s="2">
        <v>727</v>
      </c>
      <c r="BA587" s="2" t="s">
        <v>765</v>
      </c>
      <c r="BB587" s="2">
        <v>4.4357900000000002E-3</v>
      </c>
      <c r="BC587" s="2">
        <v>0</v>
      </c>
      <c r="BD587" s="6">
        <v>36526</v>
      </c>
      <c r="BE587" s="18">
        <f t="shared" si="26"/>
        <v>19.440565822496001</v>
      </c>
      <c r="BF587" s="2" t="s">
        <v>767</v>
      </c>
      <c r="BG587" s="6">
        <v>43179</v>
      </c>
      <c r="BH587" s="2">
        <v>225.4385501180181</v>
      </c>
      <c r="BI587" t="str">
        <f>VLOOKUP($A587,'[1]SW_Pipes 1222_soil.shp'!$AE$2:$AR$1223,10,FALSE)</f>
        <v>113660</v>
      </c>
      <c r="BJ587" t="str">
        <f>VLOOKUP($A587,'[1]SW_Pipes 1222_soil.shp'!$AE$2:$AR$1223,11,FALSE)</f>
        <v>CuB</v>
      </c>
      <c r="BK587" t="str">
        <f>VLOOKUP($A587,'[1]SW_Pipes 1222_soil.shp'!$AE$2:$AR$1223,12,FALSE)</f>
        <v>Cecil-Urban land complex, 2 to 8 percent slopes</v>
      </c>
      <c r="BL587" t="str">
        <f>VLOOKUP($A587,'[1]SW_Pipes 1222_soil.shp'!$AE$2:$AR$1223,13,FALSE)</f>
        <v>B</v>
      </c>
      <c r="BM587">
        <f>VLOOKUP($A587,'[1]SW_Pipes 1222_soil.shp'!$AE$2:$AR$1223,14,FALSE)</f>
        <v>1</v>
      </c>
      <c r="BN587">
        <f>VLOOKUP(A587,[2]SW_Pipes1222_prec!$AE$2:$AO$1223, 11, FALSE)</f>
        <v>3.702</v>
      </c>
    </row>
    <row r="588" spans="1:66" x14ac:dyDescent="0.25">
      <c r="A588" s="3">
        <v>112639</v>
      </c>
      <c r="B588" s="3">
        <v>10605</v>
      </c>
      <c r="C588" s="3" t="s">
        <v>620</v>
      </c>
      <c r="D588" s="3" t="s">
        <v>21</v>
      </c>
      <c r="E588" s="3" t="s">
        <v>29</v>
      </c>
      <c r="F588" s="6">
        <f>VLOOKUP(A588&amp;B588,'input_raw cmsws'!$C$2:$D$1602,2,FALSE)</f>
        <v>43626.666666666664</v>
      </c>
      <c r="G588" s="3">
        <v>4.8</v>
      </c>
      <c r="H588" s="3" t="s">
        <v>23</v>
      </c>
      <c r="I588" s="2">
        <f>VLOOKUP(H588,'scoring schema'!$D$4:$E$9,2,FALSE)</f>
        <v>0</v>
      </c>
      <c r="J588" s="3" t="s">
        <v>22</v>
      </c>
      <c r="K588" s="3" t="s">
        <v>22</v>
      </c>
      <c r="L588" s="3" t="s">
        <v>30</v>
      </c>
      <c r="M588" s="2">
        <f>VLOOKUP(L588,'scoring schema 2'!$E$18:$F$29,2,FALSE)</f>
        <v>6</v>
      </c>
      <c r="N588" s="3" t="s">
        <v>40</v>
      </c>
      <c r="O588" s="2">
        <f>VLOOKUP(N588,'scoring schema 2'!$E$8:$F$13,2, FALSE)</f>
        <v>8</v>
      </c>
      <c r="P588" s="3">
        <v>10</v>
      </c>
      <c r="Q588" s="3">
        <v>5.2</v>
      </c>
      <c r="R588" s="3">
        <v>5</v>
      </c>
      <c r="S588" s="3">
        <v>26</v>
      </c>
      <c r="T588" s="3">
        <v>1</v>
      </c>
      <c r="U588" s="3">
        <v>10</v>
      </c>
      <c r="V588" s="3">
        <v>5.4</v>
      </c>
      <c r="W588" s="3">
        <v>5</v>
      </c>
      <c r="X588" s="3">
        <v>27</v>
      </c>
      <c r="Y588" s="3">
        <v>5.32</v>
      </c>
      <c r="Z588" s="3">
        <v>5</v>
      </c>
      <c r="AA588" s="3">
        <v>26.6</v>
      </c>
      <c r="AB588" s="3">
        <v>7603083</v>
      </c>
      <c r="AC588" s="3" t="s">
        <v>3689</v>
      </c>
      <c r="AD588" s="6">
        <v>40309</v>
      </c>
      <c r="AE588" s="3" t="s">
        <v>760</v>
      </c>
      <c r="AF588" s="3" t="s">
        <v>761</v>
      </c>
      <c r="AG588" s="3" t="s">
        <v>762</v>
      </c>
      <c r="AH588" s="3" t="s">
        <v>768</v>
      </c>
      <c r="AI588" s="3">
        <v>1</v>
      </c>
      <c r="AJ588" s="3">
        <v>0</v>
      </c>
      <c r="AK588" s="3">
        <v>0</v>
      </c>
      <c r="AL588" s="3">
        <v>0</v>
      </c>
      <c r="AM588" s="3">
        <v>12</v>
      </c>
      <c r="AN588" s="3">
        <v>0</v>
      </c>
      <c r="AO588" s="3" t="s">
        <v>762</v>
      </c>
      <c r="AP588" s="3" t="s">
        <v>907</v>
      </c>
      <c r="AQ588" s="3" t="s">
        <v>910</v>
      </c>
      <c r="AR588" s="3" t="s">
        <v>3688</v>
      </c>
      <c r="AS588" s="3">
        <v>4.4000000000000004</v>
      </c>
      <c r="AT588" s="3">
        <v>725.6</v>
      </c>
      <c r="AU588" s="3">
        <v>730</v>
      </c>
      <c r="AV588" s="3" t="s">
        <v>765</v>
      </c>
      <c r="AW588" s="3" t="s">
        <v>3690</v>
      </c>
      <c r="AX588" s="3">
        <v>5.0999999999999996</v>
      </c>
      <c r="AY588" s="3">
        <v>723.9</v>
      </c>
      <c r="AZ588" s="3">
        <v>729</v>
      </c>
      <c r="BA588" s="3" t="s">
        <v>765</v>
      </c>
      <c r="BB588" s="3">
        <v>1.765394E-2</v>
      </c>
      <c r="BC588" s="3">
        <v>0</v>
      </c>
      <c r="BD588" s="7">
        <v>36526</v>
      </c>
      <c r="BE588" s="18">
        <f t="shared" si="26"/>
        <v>19.440565822496001</v>
      </c>
      <c r="BF588" s="3" t="s">
        <v>767</v>
      </c>
      <c r="BG588" s="7">
        <v>43179</v>
      </c>
      <c r="BH588" s="3">
        <v>96.295716667732691</v>
      </c>
      <c r="BI588" t="str">
        <f>VLOOKUP($A588,'[1]SW_Pipes 1222_soil.shp'!$AE$2:$AR$1223,10,FALSE)</f>
        <v>113660</v>
      </c>
      <c r="BJ588" t="str">
        <f>VLOOKUP($A588,'[1]SW_Pipes 1222_soil.shp'!$AE$2:$AR$1223,11,FALSE)</f>
        <v>CuB</v>
      </c>
      <c r="BK588" t="str">
        <f>VLOOKUP($A588,'[1]SW_Pipes 1222_soil.shp'!$AE$2:$AR$1223,12,FALSE)</f>
        <v>Cecil-Urban land complex, 2 to 8 percent slopes</v>
      </c>
      <c r="BL588" t="str">
        <f>VLOOKUP($A588,'[1]SW_Pipes 1222_soil.shp'!$AE$2:$AR$1223,13,FALSE)</f>
        <v>B</v>
      </c>
      <c r="BM588">
        <f>VLOOKUP($A588,'[1]SW_Pipes 1222_soil.shp'!$AE$2:$AR$1223,14,FALSE)</f>
        <v>1</v>
      </c>
      <c r="BN588">
        <f>VLOOKUP(A588,[2]SW_Pipes1222_prec!$AE$2:$AO$1223, 11, FALSE)</f>
        <v>3.702</v>
      </c>
    </row>
    <row r="589" spans="1:66" x14ac:dyDescent="0.25">
      <c r="A589" s="2">
        <v>112640</v>
      </c>
      <c r="B589" s="2">
        <v>10605</v>
      </c>
      <c r="C589" s="2" t="s">
        <v>620</v>
      </c>
      <c r="D589" s="2" t="s">
        <v>21</v>
      </c>
      <c r="E589" s="2" t="s">
        <v>29</v>
      </c>
      <c r="F589" s="6">
        <f>VLOOKUP(A589&amp;B589,'input_raw cmsws'!$C$2:$D$1602,2,FALSE)</f>
        <v>43626.666666666664</v>
      </c>
      <c r="G589" s="2">
        <v>4.3</v>
      </c>
      <c r="H589" s="2" t="s">
        <v>23</v>
      </c>
      <c r="I589" s="2">
        <f>VLOOKUP(H589,'scoring schema'!$D$4:$E$9,2,FALSE)</f>
        <v>0</v>
      </c>
      <c r="J589" s="2" t="s">
        <v>22</v>
      </c>
      <c r="K589" s="2" t="s">
        <v>22</v>
      </c>
      <c r="L589" s="2" t="s">
        <v>30</v>
      </c>
      <c r="M589" s="2">
        <f>VLOOKUP(L589,'scoring schema 2'!$E$18:$F$29,2,FALSE)</f>
        <v>6</v>
      </c>
      <c r="N589" s="2" t="s">
        <v>40</v>
      </c>
      <c r="O589" s="2">
        <f>VLOOKUP(N589,'scoring schema 2'!$E$8:$F$13,2, FALSE)</f>
        <v>8</v>
      </c>
      <c r="P589" s="2">
        <v>10</v>
      </c>
      <c r="Q589" s="2">
        <v>5.2</v>
      </c>
      <c r="R589" s="2">
        <v>5</v>
      </c>
      <c r="S589" s="2">
        <v>26</v>
      </c>
      <c r="T589" s="2">
        <v>1</v>
      </c>
      <c r="U589" s="2">
        <v>10</v>
      </c>
      <c r="V589" s="2">
        <v>5.4</v>
      </c>
      <c r="W589" s="2">
        <v>5</v>
      </c>
      <c r="X589" s="2">
        <v>27</v>
      </c>
      <c r="Y589" s="2">
        <v>5.32</v>
      </c>
      <c r="Z589" s="2">
        <v>5</v>
      </c>
      <c r="AA589" s="2">
        <v>26.6</v>
      </c>
      <c r="AB589" s="2">
        <v>7661237</v>
      </c>
      <c r="AC589" s="2" t="s">
        <v>3687</v>
      </c>
      <c r="AD589" s="6">
        <v>40310</v>
      </c>
      <c r="AE589" s="2" t="s">
        <v>760</v>
      </c>
      <c r="AF589" s="2" t="s">
        <v>761</v>
      </c>
      <c r="AG589" s="2" t="s">
        <v>762</v>
      </c>
      <c r="AH589" s="2" t="s">
        <v>768</v>
      </c>
      <c r="AI589" s="2">
        <v>1</v>
      </c>
      <c r="AJ589" s="2">
        <v>0</v>
      </c>
      <c r="AK589" s="2">
        <v>0</v>
      </c>
      <c r="AL589" s="2">
        <v>0</v>
      </c>
      <c r="AM589" s="2">
        <v>12</v>
      </c>
      <c r="AN589" s="2">
        <v>0</v>
      </c>
      <c r="AO589" s="2" t="s">
        <v>762</v>
      </c>
      <c r="AP589" s="2" t="s">
        <v>907</v>
      </c>
      <c r="AQ589" s="2" t="s">
        <v>910</v>
      </c>
      <c r="AR589" s="2" t="s">
        <v>3684</v>
      </c>
      <c r="AS589" s="2">
        <v>4.2</v>
      </c>
      <c r="AT589" s="2">
        <v>725.8</v>
      </c>
      <c r="AU589" s="2">
        <v>730</v>
      </c>
      <c r="AV589" s="2" t="s">
        <v>765</v>
      </c>
      <c r="AW589" s="2" t="s">
        <v>3688</v>
      </c>
      <c r="AX589" s="2">
        <v>4.4000000000000004</v>
      </c>
      <c r="AY589" s="2">
        <v>725.6</v>
      </c>
      <c r="AZ589" s="2">
        <v>730</v>
      </c>
      <c r="BA589" s="2" t="s">
        <v>765</v>
      </c>
      <c r="BB589" s="2">
        <v>1.7848600000000001E-3</v>
      </c>
      <c r="BC589" s="2">
        <v>0</v>
      </c>
      <c r="BD589" s="6">
        <v>36526</v>
      </c>
      <c r="BE589" s="18">
        <f t="shared" si="26"/>
        <v>19.440565822496001</v>
      </c>
      <c r="BF589" s="2" t="s">
        <v>767</v>
      </c>
      <c r="BG589" s="6">
        <v>43179</v>
      </c>
      <c r="BH589" s="2">
        <v>112.0533794496118</v>
      </c>
      <c r="BI589" t="str">
        <f>VLOOKUP($A589,'[1]SW_Pipes 1222_soil.shp'!$AE$2:$AR$1223,10,FALSE)</f>
        <v>113660</v>
      </c>
      <c r="BJ589" t="str">
        <f>VLOOKUP($A589,'[1]SW_Pipes 1222_soil.shp'!$AE$2:$AR$1223,11,FALSE)</f>
        <v>CuB</v>
      </c>
      <c r="BK589" t="str">
        <f>VLOOKUP($A589,'[1]SW_Pipes 1222_soil.shp'!$AE$2:$AR$1223,12,FALSE)</f>
        <v>Cecil-Urban land complex, 2 to 8 percent slopes</v>
      </c>
      <c r="BL589" t="str">
        <f>VLOOKUP($A589,'[1]SW_Pipes 1222_soil.shp'!$AE$2:$AR$1223,13,FALSE)</f>
        <v>B</v>
      </c>
      <c r="BM589">
        <f>VLOOKUP($A589,'[1]SW_Pipes 1222_soil.shp'!$AE$2:$AR$1223,14,FALSE)</f>
        <v>1</v>
      </c>
      <c r="BN589">
        <f>VLOOKUP(A589,[2]SW_Pipes1222_prec!$AE$2:$AO$1223, 11, FALSE)</f>
        <v>3.702</v>
      </c>
    </row>
    <row r="590" spans="1:66" x14ac:dyDescent="0.25">
      <c r="A590" s="3">
        <v>112641</v>
      </c>
      <c r="B590" s="3">
        <v>10605</v>
      </c>
      <c r="C590" s="3" t="s">
        <v>620</v>
      </c>
      <c r="D590" s="3" t="s">
        <v>21</v>
      </c>
      <c r="E590" s="3" t="s">
        <v>29</v>
      </c>
      <c r="F590" s="6">
        <f>VLOOKUP(A590&amp;B590,'input_raw cmsws'!$C$2:$D$1602,2,FALSE)</f>
        <v>43626.666666666664</v>
      </c>
      <c r="G590" s="3">
        <v>3.4</v>
      </c>
      <c r="H590" s="3" t="s">
        <v>23</v>
      </c>
      <c r="I590" s="2">
        <f>VLOOKUP(H590,'scoring schema'!$D$4:$E$9,2,FALSE)</f>
        <v>0</v>
      </c>
      <c r="J590" s="3" t="s">
        <v>22</v>
      </c>
      <c r="K590" s="3" t="s">
        <v>22</v>
      </c>
      <c r="L590" s="3" t="s">
        <v>30</v>
      </c>
      <c r="M590" s="2">
        <f>VLOOKUP(L590,'scoring schema 2'!$E$18:$F$29,2,FALSE)</f>
        <v>6</v>
      </c>
      <c r="N590" s="3" t="s">
        <v>40</v>
      </c>
      <c r="O590" s="2">
        <f>VLOOKUP(N590,'scoring schema 2'!$E$8:$F$13,2, FALSE)</f>
        <v>8</v>
      </c>
      <c r="P590" s="3">
        <v>10</v>
      </c>
      <c r="Q590" s="3">
        <v>5.2</v>
      </c>
      <c r="R590" s="3">
        <v>5</v>
      </c>
      <c r="S590" s="3">
        <v>26</v>
      </c>
      <c r="T590" s="3">
        <v>1</v>
      </c>
      <c r="U590" s="3">
        <v>10</v>
      </c>
      <c r="V590" s="3">
        <v>5.4</v>
      </c>
      <c r="W590" s="3">
        <v>5</v>
      </c>
      <c r="X590" s="3">
        <v>27</v>
      </c>
      <c r="Y590" s="3">
        <v>5.32</v>
      </c>
      <c r="Z590" s="3">
        <v>5</v>
      </c>
      <c r="AA590" s="3">
        <v>26.6</v>
      </c>
      <c r="AB590" s="3">
        <v>7551866</v>
      </c>
      <c r="AC590" s="3" t="s">
        <v>3685</v>
      </c>
      <c r="AD590" s="6">
        <v>40311</v>
      </c>
      <c r="AE590" s="3" t="s">
        <v>760</v>
      </c>
      <c r="AF590" s="3" t="s">
        <v>761</v>
      </c>
      <c r="AG590" s="3" t="s">
        <v>762</v>
      </c>
      <c r="AH590" s="3" t="s">
        <v>768</v>
      </c>
      <c r="AI590" s="3">
        <v>1</v>
      </c>
      <c r="AJ590" s="3">
        <v>0</v>
      </c>
      <c r="AK590" s="3">
        <v>0</v>
      </c>
      <c r="AL590" s="3">
        <v>0</v>
      </c>
      <c r="AM590" s="3">
        <v>12</v>
      </c>
      <c r="AN590" s="3">
        <v>0</v>
      </c>
      <c r="AO590" s="3" t="s">
        <v>762</v>
      </c>
      <c r="AP590" s="3" t="s">
        <v>907</v>
      </c>
      <c r="AQ590" s="3" t="s">
        <v>910</v>
      </c>
      <c r="AR590" s="3" t="s">
        <v>3686</v>
      </c>
      <c r="AS590" s="3">
        <v>2.6</v>
      </c>
      <c r="AT590" s="3">
        <v>727.4</v>
      </c>
      <c r="AU590" s="3">
        <v>730</v>
      </c>
      <c r="AV590" s="3" t="s">
        <v>765</v>
      </c>
      <c r="AW590" s="3" t="s">
        <v>3684</v>
      </c>
      <c r="AX590" s="3">
        <v>3.4</v>
      </c>
      <c r="AY590" s="3">
        <v>726.6</v>
      </c>
      <c r="AZ590" s="3">
        <v>730</v>
      </c>
      <c r="BA590" s="3" t="s">
        <v>765</v>
      </c>
      <c r="BB590" s="3">
        <v>3.048878E-2</v>
      </c>
      <c r="BC590" s="3">
        <v>0</v>
      </c>
      <c r="BD590" s="7">
        <v>36526</v>
      </c>
      <c r="BE590" s="18">
        <f t="shared" si="26"/>
        <v>19.440565822496001</v>
      </c>
      <c r="BF590" s="3" t="s">
        <v>767</v>
      </c>
      <c r="BG590" s="7">
        <v>43179</v>
      </c>
      <c r="BH590" s="3">
        <v>26.239314177214251</v>
      </c>
      <c r="BI590" t="str">
        <f>VLOOKUP($A590,'[1]SW_Pipes 1222_soil.shp'!$AE$2:$AR$1223,10,FALSE)</f>
        <v>113660</v>
      </c>
      <c r="BJ590" t="str">
        <f>VLOOKUP($A590,'[1]SW_Pipes 1222_soil.shp'!$AE$2:$AR$1223,11,FALSE)</f>
        <v>CuB</v>
      </c>
      <c r="BK590" t="str">
        <f>VLOOKUP($A590,'[1]SW_Pipes 1222_soil.shp'!$AE$2:$AR$1223,12,FALSE)</f>
        <v>Cecil-Urban land complex, 2 to 8 percent slopes</v>
      </c>
      <c r="BL590" t="str">
        <f>VLOOKUP($A590,'[1]SW_Pipes 1222_soil.shp'!$AE$2:$AR$1223,13,FALSE)</f>
        <v>B</v>
      </c>
      <c r="BM590">
        <f>VLOOKUP($A590,'[1]SW_Pipes 1222_soil.shp'!$AE$2:$AR$1223,14,FALSE)</f>
        <v>1</v>
      </c>
      <c r="BN590">
        <f>VLOOKUP(A590,[2]SW_Pipes1222_prec!$AE$2:$AO$1223, 11, FALSE)</f>
        <v>3.7050000000000001</v>
      </c>
    </row>
    <row r="591" spans="1:66" x14ac:dyDescent="0.25">
      <c r="A591" s="2">
        <v>112642</v>
      </c>
      <c r="B591" s="2">
        <v>10605</v>
      </c>
      <c r="C591" s="2" t="s">
        <v>620</v>
      </c>
      <c r="D591" s="2" t="s">
        <v>21</v>
      </c>
      <c r="E591" s="2" t="s">
        <v>29</v>
      </c>
      <c r="F591" s="6">
        <f>VLOOKUP(A591&amp;B591,'input_raw cmsws'!$C$2:$D$1602,2,FALSE)</f>
        <v>43626.666666666664</v>
      </c>
      <c r="G591" s="2">
        <v>2.15</v>
      </c>
      <c r="H591" s="2" t="s">
        <v>23</v>
      </c>
      <c r="I591" s="2">
        <f>VLOOKUP(H591,'scoring schema'!$D$4:$E$9,2,FALSE)</f>
        <v>0</v>
      </c>
      <c r="J591" s="2" t="s">
        <v>22</v>
      </c>
      <c r="K591" s="2" t="s">
        <v>22</v>
      </c>
      <c r="L591" s="2" t="s">
        <v>30</v>
      </c>
      <c r="M591" s="2">
        <f>VLOOKUP(L591,'scoring schema 2'!$E$18:$F$29,2,FALSE)</f>
        <v>6</v>
      </c>
      <c r="N591" s="2" t="s">
        <v>40</v>
      </c>
      <c r="O591" s="2">
        <f>VLOOKUP(N591,'scoring schema 2'!$E$8:$F$13,2, FALSE)</f>
        <v>8</v>
      </c>
      <c r="P591" s="2">
        <v>10</v>
      </c>
      <c r="Q591" s="2">
        <v>5.2</v>
      </c>
      <c r="R591" s="2">
        <v>5</v>
      </c>
      <c r="S591" s="2">
        <v>26</v>
      </c>
      <c r="T591" s="2">
        <v>1</v>
      </c>
      <c r="U591" s="2">
        <v>10</v>
      </c>
      <c r="V591" s="2">
        <v>5.4</v>
      </c>
      <c r="W591" s="2">
        <v>5</v>
      </c>
      <c r="X591" s="2">
        <v>27</v>
      </c>
      <c r="Y591" s="2">
        <v>5.32</v>
      </c>
      <c r="Z591" s="2">
        <v>5</v>
      </c>
      <c r="AA591" s="2">
        <v>26.6</v>
      </c>
      <c r="AB591" s="2">
        <v>7632437</v>
      </c>
      <c r="AC591" s="2" t="s">
        <v>3682</v>
      </c>
      <c r="AD591" s="6">
        <v>40312</v>
      </c>
      <c r="AE591" s="2" t="s">
        <v>760</v>
      </c>
      <c r="AF591" s="2" t="s">
        <v>761</v>
      </c>
      <c r="AG591" s="2" t="s">
        <v>762</v>
      </c>
      <c r="AH591" s="2" t="s">
        <v>768</v>
      </c>
      <c r="AI591" s="2">
        <v>1</v>
      </c>
      <c r="AJ591" s="2">
        <v>0</v>
      </c>
      <c r="AK591" s="2">
        <v>0</v>
      </c>
      <c r="AL591" s="2">
        <v>0</v>
      </c>
      <c r="AM591" s="2">
        <v>12</v>
      </c>
      <c r="AN591" s="2">
        <v>0</v>
      </c>
      <c r="AO591" s="2" t="s">
        <v>762</v>
      </c>
      <c r="AP591" s="2" t="s">
        <v>907</v>
      </c>
      <c r="AQ591" s="2" t="s">
        <v>910</v>
      </c>
      <c r="AR591" s="2" t="s">
        <v>3683</v>
      </c>
      <c r="AS591" s="2">
        <v>1.7</v>
      </c>
      <c r="AT591" s="2">
        <v>729.3</v>
      </c>
      <c r="AU591" s="2">
        <v>731</v>
      </c>
      <c r="AV591" s="2" t="s">
        <v>765</v>
      </c>
      <c r="AW591" s="2" t="s">
        <v>3684</v>
      </c>
      <c r="AX591" s="2">
        <v>4.2</v>
      </c>
      <c r="AY591" s="2">
        <v>725.8</v>
      </c>
      <c r="AZ591" s="2">
        <v>730</v>
      </c>
      <c r="BA591" s="2" t="s">
        <v>765</v>
      </c>
      <c r="BB591" s="2">
        <v>3.7730079999999999E-2</v>
      </c>
      <c r="BC591" s="2">
        <v>0</v>
      </c>
      <c r="BD591" s="6">
        <v>36526</v>
      </c>
      <c r="BE591" s="18">
        <f t="shared" si="26"/>
        <v>19.440565822496001</v>
      </c>
      <c r="BF591" s="2" t="s">
        <v>767</v>
      </c>
      <c r="BG591" s="6">
        <v>44459</v>
      </c>
      <c r="BH591" s="2">
        <v>39.995006122824798</v>
      </c>
      <c r="BI591" t="str">
        <f>VLOOKUP($A591,'[1]SW_Pipes 1222_soil.shp'!$AE$2:$AR$1223,10,FALSE)</f>
        <v>113660</v>
      </c>
      <c r="BJ591" t="str">
        <f>VLOOKUP($A591,'[1]SW_Pipes 1222_soil.shp'!$AE$2:$AR$1223,11,FALSE)</f>
        <v>CuB</v>
      </c>
      <c r="BK591" t="str">
        <f>VLOOKUP($A591,'[1]SW_Pipes 1222_soil.shp'!$AE$2:$AR$1223,12,FALSE)</f>
        <v>Cecil-Urban land complex, 2 to 8 percent slopes</v>
      </c>
      <c r="BL591" t="str">
        <f>VLOOKUP($A591,'[1]SW_Pipes 1222_soil.shp'!$AE$2:$AR$1223,13,FALSE)</f>
        <v>B</v>
      </c>
      <c r="BM591">
        <f>VLOOKUP($A591,'[1]SW_Pipes 1222_soil.shp'!$AE$2:$AR$1223,14,FALSE)</f>
        <v>1</v>
      </c>
      <c r="BN591">
        <f>VLOOKUP(A591,[2]SW_Pipes1222_prec!$AE$2:$AO$1223, 11, FALSE)</f>
        <v>3.7050000000000001</v>
      </c>
    </row>
    <row r="592" spans="1:66" x14ac:dyDescent="0.25">
      <c r="A592" s="3">
        <v>113714</v>
      </c>
      <c r="B592" s="3">
        <v>24122</v>
      </c>
      <c r="C592" s="3" t="s">
        <v>48</v>
      </c>
      <c r="D592" s="3" t="s">
        <v>21</v>
      </c>
      <c r="E592" s="3" t="s">
        <v>22</v>
      </c>
      <c r="F592" s="6">
        <f>VLOOKUP(A592&amp;B592,'input_raw cmsws'!$C$2:$D$1602,2,FALSE)</f>
        <v>44463.708333333336</v>
      </c>
      <c r="G592" s="3">
        <v>3</v>
      </c>
      <c r="H592" s="3" t="s">
        <v>23</v>
      </c>
      <c r="I592" s="2">
        <f>VLOOKUP(H592,'scoring schema'!$D$4:$E$9,2,FALSE)</f>
        <v>0</v>
      </c>
      <c r="J592" s="3" t="s">
        <v>22</v>
      </c>
      <c r="K592" s="3" t="s">
        <v>22</v>
      </c>
      <c r="L592" s="3" t="s">
        <v>24</v>
      </c>
      <c r="M592" s="2">
        <f>VLOOKUP(L592,'scoring schema 2'!$E$18:$F$29,2,FALSE)</f>
        <v>0</v>
      </c>
      <c r="N592" s="3" t="s">
        <v>35</v>
      </c>
      <c r="O592" s="2">
        <f>VLOOKUP(N592,'scoring schema 2'!$E$8:$F$13,2, FALSE)</f>
        <v>2</v>
      </c>
      <c r="P592" s="3">
        <v>10</v>
      </c>
      <c r="Q592" s="3">
        <v>1.3</v>
      </c>
      <c r="R592" s="3">
        <v>0</v>
      </c>
      <c r="S592" s="3">
        <v>0</v>
      </c>
      <c r="T592" s="3">
        <v>1</v>
      </c>
      <c r="U592" s="3">
        <v>10</v>
      </c>
      <c r="V592" s="3">
        <v>7.6000000000000005</v>
      </c>
      <c r="W592" s="3">
        <v>0</v>
      </c>
      <c r="X592" s="3">
        <v>0</v>
      </c>
      <c r="Y592" s="3">
        <v>5.08</v>
      </c>
      <c r="Z592" s="3">
        <v>0</v>
      </c>
      <c r="AA592" s="3">
        <v>0</v>
      </c>
      <c r="AB592" s="3">
        <v>7607247</v>
      </c>
      <c r="AC592" s="3" t="s">
        <v>819</v>
      </c>
      <c r="AD592" s="6">
        <v>40313</v>
      </c>
      <c r="AE592" s="3" t="s">
        <v>760</v>
      </c>
      <c r="AF592" s="3" t="s">
        <v>761</v>
      </c>
      <c r="AG592" s="3" t="s">
        <v>762</v>
      </c>
      <c r="AH592" s="3" t="s">
        <v>768</v>
      </c>
      <c r="AI592" s="3">
        <v>1.5</v>
      </c>
      <c r="AJ592" s="3">
        <v>0</v>
      </c>
      <c r="AK592" s="3">
        <v>0</v>
      </c>
      <c r="AL592" s="3">
        <v>0</v>
      </c>
      <c r="AM592" s="3">
        <v>24</v>
      </c>
      <c r="AN592" s="3">
        <v>0</v>
      </c>
      <c r="AO592" s="3" t="s">
        <v>762</v>
      </c>
      <c r="AP592" s="3" t="s">
        <v>778</v>
      </c>
      <c r="AQ592" s="3" t="s">
        <v>781</v>
      </c>
      <c r="AR592" s="3" t="s">
        <v>820</v>
      </c>
      <c r="AS592" s="3">
        <v>1.6</v>
      </c>
      <c r="AT592" s="3">
        <v>671.4</v>
      </c>
      <c r="AU592" s="3">
        <v>673</v>
      </c>
      <c r="AV592" s="3" t="s">
        <v>762</v>
      </c>
      <c r="AW592" s="3" t="s">
        <v>821</v>
      </c>
      <c r="AX592" s="3">
        <v>3.1</v>
      </c>
      <c r="AY592" s="3">
        <v>668.41</v>
      </c>
      <c r="AZ592" s="3">
        <v>671.51</v>
      </c>
      <c r="BA592" s="3" t="s">
        <v>772</v>
      </c>
      <c r="BB592" s="3">
        <v>4.2305719999999998E-2</v>
      </c>
      <c r="BC592" s="3">
        <v>0</v>
      </c>
      <c r="BD592" s="7">
        <v>39171</v>
      </c>
      <c r="BE592" s="18">
        <f t="shared" si="26"/>
        <v>14.490645676477305</v>
      </c>
      <c r="BF592" s="3" t="s">
        <v>767</v>
      </c>
      <c r="BG592" s="7">
        <v>44243</v>
      </c>
      <c r="BH592" s="3">
        <v>70.676013811246023</v>
      </c>
      <c r="BI592" t="str">
        <f>VLOOKUP($A592,'[1]SW_Pipes 1222_soil.shp'!$AE$2:$AR$1223,10,FALSE)</f>
        <v>113679</v>
      </c>
      <c r="BJ592" t="str">
        <f>VLOOKUP($A592,'[1]SW_Pipes 1222_soil.shp'!$AE$2:$AR$1223,11,FALSE)</f>
        <v>MeB</v>
      </c>
      <c r="BK592" t="str">
        <f>VLOOKUP($A592,'[1]SW_Pipes 1222_soil.shp'!$AE$2:$AR$1223,12,FALSE)</f>
        <v>Mecklenburg fine sandy loam, 2 to 8 percent slopes</v>
      </c>
      <c r="BL592" t="str">
        <f>VLOOKUP($A592,'[1]SW_Pipes 1222_soil.shp'!$AE$2:$AR$1223,13,FALSE)</f>
        <v>C</v>
      </c>
      <c r="BM592">
        <f>VLOOKUP($A592,'[1]SW_Pipes 1222_soil.shp'!$AE$2:$AR$1223,14,FALSE)</f>
        <v>2</v>
      </c>
      <c r="BN592">
        <f>VLOOKUP(A592,[2]SW_Pipes1222_prec!$AE$2:$AO$1223, 11, FALSE)</f>
        <v>3.75</v>
      </c>
    </row>
    <row r="593" spans="1:66" x14ac:dyDescent="0.25">
      <c r="A593" s="3">
        <v>113907</v>
      </c>
      <c r="B593" s="3">
        <v>22970</v>
      </c>
      <c r="C593" s="3" t="s">
        <v>694</v>
      </c>
      <c r="D593" s="3" t="s">
        <v>21</v>
      </c>
      <c r="E593" s="3" t="s">
        <v>29</v>
      </c>
      <c r="F593" s="6">
        <f>VLOOKUP(A593&amp;B593,'input_raw cmsws'!$C$2:$D$1602,2,FALSE)</f>
        <v>44351.666666666664</v>
      </c>
      <c r="G593" s="3">
        <v>13</v>
      </c>
      <c r="H593" s="3" t="s">
        <v>23</v>
      </c>
      <c r="I593" s="2">
        <f>VLOOKUP(H593,'scoring schema'!$D$4:$E$9,2,FALSE)</f>
        <v>0</v>
      </c>
      <c r="J593" s="3" t="s">
        <v>22</v>
      </c>
      <c r="K593" s="3" t="s">
        <v>22</v>
      </c>
      <c r="L593" s="3" t="s">
        <v>30</v>
      </c>
      <c r="M593" s="2">
        <f>VLOOKUP(L593,'scoring schema 2'!$E$18:$F$29,2,FALSE)</f>
        <v>6</v>
      </c>
      <c r="N593" s="3" t="s">
        <v>35</v>
      </c>
      <c r="O593" s="2">
        <f>VLOOKUP(N593,'scoring schema 2'!$E$8:$F$13,2, FALSE)</f>
        <v>2</v>
      </c>
      <c r="P593" s="3">
        <v>10</v>
      </c>
      <c r="Q593" s="3">
        <v>1.3</v>
      </c>
      <c r="R593" s="3">
        <v>6.5</v>
      </c>
      <c r="S593" s="3">
        <v>8.4500000000000011</v>
      </c>
      <c r="T593" s="3">
        <v>1</v>
      </c>
      <c r="U593" s="3">
        <v>10</v>
      </c>
      <c r="V593" s="3">
        <v>7.6000000000000005</v>
      </c>
      <c r="W593" s="3">
        <v>4.7</v>
      </c>
      <c r="X593" s="3">
        <v>35.720000000000006</v>
      </c>
      <c r="Y593" s="3">
        <v>5.08</v>
      </c>
      <c r="Z593" s="3">
        <v>5.42</v>
      </c>
      <c r="AA593" s="3">
        <v>27.5336</v>
      </c>
      <c r="AB593" s="3">
        <v>7575507</v>
      </c>
      <c r="AC593" s="3" t="s">
        <v>3734</v>
      </c>
      <c r="AD593" s="6">
        <v>40314</v>
      </c>
      <c r="AE593" s="3" t="s">
        <v>760</v>
      </c>
      <c r="AF593" s="3" t="s">
        <v>761</v>
      </c>
      <c r="AG593" s="3" t="s">
        <v>762</v>
      </c>
      <c r="AH593" s="3" t="s">
        <v>768</v>
      </c>
      <c r="AI593" s="3">
        <v>3</v>
      </c>
      <c r="AJ593" s="3">
        <v>0</v>
      </c>
      <c r="AK593" s="3">
        <v>0</v>
      </c>
      <c r="AL593" s="3">
        <v>0</v>
      </c>
      <c r="AM593" s="3">
        <v>36</v>
      </c>
      <c r="AN593" s="3">
        <v>0</v>
      </c>
      <c r="AO593" s="3" t="s">
        <v>762</v>
      </c>
      <c r="AP593" s="3" t="s">
        <v>778</v>
      </c>
      <c r="AQ593" s="3" t="s">
        <v>781</v>
      </c>
      <c r="AR593" s="3" t="s">
        <v>3735</v>
      </c>
      <c r="AS593" s="3">
        <v>9.3000000000000007</v>
      </c>
      <c r="AT593" s="3">
        <v>645.70000000000005</v>
      </c>
      <c r="AU593" s="3">
        <v>655</v>
      </c>
      <c r="AV593" s="3" t="s">
        <v>762</v>
      </c>
      <c r="AW593" s="3" t="s">
        <v>3736</v>
      </c>
      <c r="AX593" s="3">
        <v>0</v>
      </c>
      <c r="AY593" s="3">
        <v>0</v>
      </c>
      <c r="AZ593" s="3">
        <v>0</v>
      </c>
      <c r="BA593" s="3" t="s">
        <v>762</v>
      </c>
      <c r="BB593" s="3">
        <v>0</v>
      </c>
      <c r="BC593" s="3">
        <v>0</v>
      </c>
      <c r="BD593" s="7">
        <v>23012</v>
      </c>
      <c r="BE593" s="18">
        <f t="shared" si="26"/>
        <v>58.424823180469993</v>
      </c>
      <c r="BF593" s="3" t="s">
        <v>767</v>
      </c>
      <c r="BG593" s="7">
        <v>44243</v>
      </c>
      <c r="BH593" s="3">
        <v>99.792222020004488</v>
      </c>
      <c r="BI593" t="str">
        <f>VLOOKUP($A593,'[1]SW_Pipes 1222_soil.shp'!$AE$2:$AR$1223,10,FALSE)</f>
        <v>113660</v>
      </c>
      <c r="BJ593" t="str">
        <f>VLOOKUP($A593,'[1]SW_Pipes 1222_soil.shp'!$AE$2:$AR$1223,11,FALSE)</f>
        <v>CuB</v>
      </c>
      <c r="BK593" t="str">
        <f>VLOOKUP($A593,'[1]SW_Pipes 1222_soil.shp'!$AE$2:$AR$1223,12,FALSE)</f>
        <v>Cecil-Urban land complex, 2 to 8 percent slopes</v>
      </c>
      <c r="BL593" t="str">
        <f>VLOOKUP($A593,'[1]SW_Pipes 1222_soil.shp'!$AE$2:$AR$1223,13,FALSE)</f>
        <v>B</v>
      </c>
      <c r="BM593">
        <f>VLOOKUP($A593,'[1]SW_Pipes 1222_soil.shp'!$AE$2:$AR$1223,14,FALSE)</f>
        <v>1</v>
      </c>
      <c r="BN593">
        <f>VLOOKUP(A593,[2]SW_Pipes1222_prec!$AE$2:$AO$1223, 11, FALSE)</f>
        <v>3.7509999999999999</v>
      </c>
    </row>
    <row r="594" spans="1:66" x14ac:dyDescent="0.25">
      <c r="A594" s="3">
        <v>114030</v>
      </c>
      <c r="B594" s="3">
        <v>22456</v>
      </c>
      <c r="C594" s="3" t="s">
        <v>538</v>
      </c>
      <c r="D594" s="3" t="s">
        <v>21</v>
      </c>
      <c r="E594" s="3" t="s">
        <v>29</v>
      </c>
      <c r="F594" s="6">
        <f>VLOOKUP(A594&amp;B594,'input_raw cmsws'!$C$2:$D$1602,2,FALSE)</f>
        <v>44307.666666666664</v>
      </c>
      <c r="G594" s="3">
        <v>8</v>
      </c>
      <c r="H594" s="3" t="s">
        <v>23</v>
      </c>
      <c r="I594" s="2">
        <f>VLOOKUP(H594,'scoring schema'!$D$4:$E$9,2,FALSE)</f>
        <v>0</v>
      </c>
      <c r="J594" s="3" t="s">
        <v>22</v>
      </c>
      <c r="K594" s="3" t="s">
        <v>22</v>
      </c>
      <c r="L594" s="3" t="s">
        <v>24</v>
      </c>
      <c r="M594" s="2">
        <f>VLOOKUP(L594,'scoring schema 2'!$E$18:$F$29,2,FALSE)</f>
        <v>0</v>
      </c>
      <c r="N594" s="3" t="s">
        <v>35</v>
      </c>
      <c r="O594" s="2">
        <f>VLOOKUP(N594,'scoring schema 2'!$E$8:$F$13,2, FALSE)</f>
        <v>2</v>
      </c>
      <c r="P594" s="3">
        <v>0</v>
      </c>
      <c r="Q594" s="3">
        <v>1.3</v>
      </c>
      <c r="R594" s="3">
        <v>2</v>
      </c>
      <c r="S594" s="3">
        <v>2.6</v>
      </c>
      <c r="T594" s="3">
        <v>1</v>
      </c>
      <c r="U594" s="3">
        <v>0</v>
      </c>
      <c r="V594" s="3">
        <v>7.6000000000000005</v>
      </c>
      <c r="W594" s="3">
        <v>2.9000000000000004</v>
      </c>
      <c r="X594" s="3">
        <v>22.040000000000003</v>
      </c>
      <c r="Y594" s="3">
        <v>5.08</v>
      </c>
      <c r="Z594" s="3">
        <v>2.54</v>
      </c>
      <c r="AA594" s="3">
        <v>12.9032</v>
      </c>
      <c r="AB594" s="3">
        <v>7602011</v>
      </c>
      <c r="AC594" s="3" t="s">
        <v>2677</v>
      </c>
      <c r="AD594" s="6">
        <v>40315</v>
      </c>
      <c r="AE594" s="3" t="s">
        <v>760</v>
      </c>
      <c r="AF594" s="3" t="s">
        <v>761</v>
      </c>
      <c r="AG594" s="3" t="s">
        <v>762</v>
      </c>
      <c r="AH594" s="3" t="s">
        <v>768</v>
      </c>
      <c r="AI594" s="3">
        <v>4</v>
      </c>
      <c r="AJ594" s="3">
        <v>0</v>
      </c>
      <c r="AK594" s="3">
        <v>0</v>
      </c>
      <c r="AL594" s="3">
        <v>0</v>
      </c>
      <c r="AM594" s="3">
        <v>48</v>
      </c>
      <c r="AN594" s="3">
        <v>0</v>
      </c>
      <c r="AO594" s="3" t="s">
        <v>762</v>
      </c>
      <c r="AP594" s="3" t="s">
        <v>781</v>
      </c>
      <c r="AQ594" s="3" t="s">
        <v>781</v>
      </c>
      <c r="AR594" s="3" t="s">
        <v>2678</v>
      </c>
      <c r="AS594" s="3">
        <v>0</v>
      </c>
      <c r="AT594" s="3">
        <v>0</v>
      </c>
      <c r="AU594" s="3">
        <v>0</v>
      </c>
      <c r="AV594" s="3" t="s">
        <v>772</v>
      </c>
      <c r="AW594" s="3" t="s">
        <v>2679</v>
      </c>
      <c r="AX594" s="3">
        <v>4</v>
      </c>
      <c r="AY594" s="3">
        <v>0</v>
      </c>
      <c r="AZ594" s="3">
        <v>0</v>
      </c>
      <c r="BA594" s="3" t="s">
        <v>765</v>
      </c>
      <c r="BB594" s="3">
        <v>0</v>
      </c>
      <c r="BC594" s="3">
        <v>0</v>
      </c>
      <c r="BD594" s="7">
        <v>41790</v>
      </c>
      <c r="BE594" s="18">
        <f>(F594-AD594)/365.25</f>
        <v>10.93132557608943</v>
      </c>
      <c r="BF594" s="3" t="s">
        <v>767</v>
      </c>
      <c r="BG594" s="7">
        <v>43179</v>
      </c>
      <c r="BH594" s="3">
        <v>125.9487029676207</v>
      </c>
      <c r="BI594" t="str">
        <f>VLOOKUP($A594,'[1]SW_Pipes 1222_soil.shp'!$AE$2:$AR$1223,10,FALSE)</f>
        <v>113693</v>
      </c>
      <c r="BJ594" t="str">
        <f>VLOOKUP($A594,'[1]SW_Pipes 1222_soil.shp'!$AE$2:$AR$1223,11,FALSE)</f>
        <v>WkD</v>
      </c>
      <c r="BK594" t="str">
        <f>VLOOKUP($A594,'[1]SW_Pipes 1222_soil.shp'!$AE$2:$AR$1223,12,FALSE)</f>
        <v>Wilkes loam, 8 to 15 percent slopes</v>
      </c>
      <c r="BL594" t="str">
        <f>VLOOKUP($A594,'[1]SW_Pipes 1222_soil.shp'!$AE$2:$AR$1223,13,FALSE)</f>
        <v>D</v>
      </c>
      <c r="BM594">
        <f>VLOOKUP($A594,'[1]SW_Pipes 1222_soil.shp'!$AE$2:$AR$1223,14,FALSE)</f>
        <v>4</v>
      </c>
      <c r="BN594">
        <f>VLOOKUP(A594,[2]SW_Pipes1222_prec!$AE$2:$AO$1223, 11, FALSE)</f>
        <v>3.73</v>
      </c>
    </row>
    <row r="595" spans="1:66" x14ac:dyDescent="0.25">
      <c r="A595" s="2">
        <v>114492</v>
      </c>
      <c r="B595" s="2">
        <v>11306</v>
      </c>
      <c r="C595" s="2" t="s">
        <v>517</v>
      </c>
      <c r="D595" s="2" t="s">
        <v>26</v>
      </c>
      <c r="E595" s="2" t="s">
        <v>29</v>
      </c>
      <c r="F595" s="6">
        <f>VLOOKUP(A595&amp;B595,'input_raw cmsws'!$C$2:$D$1602,2,FALSE)</f>
        <v>43696.708333333336</v>
      </c>
      <c r="G595" s="2">
        <v>2</v>
      </c>
      <c r="H595" s="2" t="s">
        <v>23</v>
      </c>
      <c r="I595" s="2">
        <f>VLOOKUP(H595,'scoring schema'!$D$4:$E$9,2,FALSE)</f>
        <v>0</v>
      </c>
      <c r="J595" s="2" t="s">
        <v>22</v>
      </c>
      <c r="K595" s="2" t="s">
        <v>22</v>
      </c>
      <c r="L595" s="2" t="s">
        <v>30</v>
      </c>
      <c r="M595" s="2">
        <f>VLOOKUP(L595,'scoring schema 2'!$E$18:$F$29,2,FALSE)</f>
        <v>6</v>
      </c>
      <c r="N595" s="2"/>
      <c r="O595" s="2">
        <f>VLOOKUP(N595,'scoring schema 2'!$E$8:$F$13,2, FALSE)</f>
        <v>2</v>
      </c>
      <c r="P595" s="2">
        <v>10</v>
      </c>
      <c r="Q595" s="2">
        <v>1.3</v>
      </c>
      <c r="R595" s="2">
        <v>5</v>
      </c>
      <c r="S595" s="2">
        <v>6.5</v>
      </c>
      <c r="T595" s="2">
        <v>1</v>
      </c>
      <c r="U595" s="2">
        <v>10</v>
      </c>
      <c r="V595" s="2">
        <v>3.8000000000000007</v>
      </c>
      <c r="W595" s="2">
        <v>4.0999999999999996</v>
      </c>
      <c r="X595" s="2">
        <v>15.580000000000002</v>
      </c>
      <c r="Y595" s="2">
        <v>2.8000000000000003</v>
      </c>
      <c r="Z595" s="2">
        <v>4.4599999999999991</v>
      </c>
      <c r="AA595" s="2">
        <v>12.487999999999998</v>
      </c>
      <c r="AB595" s="2">
        <v>7639529</v>
      </c>
      <c r="AC595" s="2" t="s">
        <v>2596</v>
      </c>
      <c r="AD595" s="6">
        <v>40316</v>
      </c>
      <c r="AE595" s="2" t="s">
        <v>760</v>
      </c>
      <c r="AF595" s="2" t="s">
        <v>761</v>
      </c>
      <c r="AG595" s="2" t="s">
        <v>762</v>
      </c>
      <c r="AH595" s="2" t="s">
        <v>768</v>
      </c>
      <c r="AI595" s="2">
        <v>1.25</v>
      </c>
      <c r="AJ595" s="2">
        <v>0</v>
      </c>
      <c r="AK595" s="2">
        <v>0</v>
      </c>
      <c r="AL595" s="2">
        <v>0</v>
      </c>
      <c r="AM595" s="2">
        <v>15</v>
      </c>
      <c r="AN595" s="2">
        <v>0</v>
      </c>
      <c r="AO595" s="2" t="s">
        <v>762</v>
      </c>
      <c r="AP595" s="2" t="s">
        <v>763</v>
      </c>
      <c r="AQ595" s="2" t="s">
        <v>769</v>
      </c>
      <c r="AR595" s="2" t="s">
        <v>2597</v>
      </c>
      <c r="AS595" s="2">
        <v>3.2</v>
      </c>
      <c r="AT595" s="2">
        <v>0</v>
      </c>
      <c r="AU595" s="2">
        <v>0</v>
      </c>
      <c r="AV595" s="2" t="s">
        <v>765</v>
      </c>
      <c r="AW595" s="2" t="s">
        <v>2598</v>
      </c>
      <c r="AX595" s="2">
        <v>3.4</v>
      </c>
      <c r="AY595" s="2">
        <v>0</v>
      </c>
      <c r="AZ595" s="2">
        <v>0</v>
      </c>
      <c r="BA595" s="2" t="s">
        <v>765</v>
      </c>
      <c r="BB595" s="2">
        <v>0</v>
      </c>
      <c r="BC595" s="2">
        <v>0</v>
      </c>
      <c r="BD595" s="6">
        <v>41790</v>
      </c>
      <c r="BE595" s="18">
        <f>(F595-AD595)/365.25</f>
        <v>9.2558749714807274</v>
      </c>
      <c r="BF595" s="2" t="s">
        <v>767</v>
      </c>
      <c r="BG595" s="6">
        <v>43179</v>
      </c>
      <c r="BH595" s="2">
        <v>43.682926580784269</v>
      </c>
      <c r="BI595" t="str">
        <f>VLOOKUP($A595,'[1]SW_Pipes 1222_soil.shp'!$AE$2:$AR$1223,10,FALSE)</f>
        <v>113693</v>
      </c>
      <c r="BJ595" t="str">
        <f>VLOOKUP($A595,'[1]SW_Pipes 1222_soil.shp'!$AE$2:$AR$1223,11,FALSE)</f>
        <v>WkD</v>
      </c>
      <c r="BK595" t="str">
        <f>VLOOKUP($A595,'[1]SW_Pipes 1222_soil.shp'!$AE$2:$AR$1223,12,FALSE)</f>
        <v>Wilkes loam, 8 to 15 percent slopes</v>
      </c>
      <c r="BL595" t="str">
        <f>VLOOKUP($A595,'[1]SW_Pipes 1222_soil.shp'!$AE$2:$AR$1223,13,FALSE)</f>
        <v>D</v>
      </c>
      <c r="BM595">
        <f>VLOOKUP($A595,'[1]SW_Pipes 1222_soil.shp'!$AE$2:$AR$1223,14,FALSE)</f>
        <v>4</v>
      </c>
      <c r="BN595">
        <f>VLOOKUP(A595,[2]SW_Pipes1222_prec!$AE$2:$AO$1223, 11, FALSE)</f>
        <v>3.734</v>
      </c>
    </row>
    <row r="596" spans="1:66" x14ac:dyDescent="0.25">
      <c r="A596" s="2">
        <v>114600</v>
      </c>
      <c r="B596" s="2">
        <v>21230</v>
      </c>
      <c r="C596" s="2" t="s">
        <v>502</v>
      </c>
      <c r="D596" s="2" t="s">
        <v>21</v>
      </c>
      <c r="E596" s="2" t="s">
        <v>29</v>
      </c>
      <c r="F596" s="6">
        <f>VLOOKUP(A596&amp;B596,'input_raw cmsws'!$C$2:$D$1602,2,FALSE)</f>
        <v>44216.666666666664</v>
      </c>
      <c r="G596" s="2">
        <v>5.5</v>
      </c>
      <c r="H596" s="2" t="s">
        <v>23</v>
      </c>
      <c r="I596" s="2">
        <f>VLOOKUP(H596,'scoring schema'!$D$4:$E$9,2,FALSE)</f>
        <v>0</v>
      </c>
      <c r="J596" s="2" t="s">
        <v>22</v>
      </c>
      <c r="K596" s="2" t="s">
        <v>22</v>
      </c>
      <c r="L596" s="2" t="s">
        <v>24</v>
      </c>
      <c r="M596" s="2">
        <f>VLOOKUP(L596,'scoring schema 2'!$E$18:$F$29,2,FALSE)</f>
        <v>0</v>
      </c>
      <c r="N596" s="2" t="s">
        <v>33</v>
      </c>
      <c r="O596" s="2">
        <f>VLOOKUP(N596,'scoring schema 2'!$E$8:$F$13,2, FALSE)</f>
        <v>0</v>
      </c>
      <c r="P596" s="2">
        <v>0</v>
      </c>
      <c r="Q596" s="2">
        <v>0</v>
      </c>
      <c r="R596" s="2">
        <v>2</v>
      </c>
      <c r="S596" s="2">
        <v>0</v>
      </c>
      <c r="T596" s="2">
        <v>1</v>
      </c>
      <c r="U596" s="2">
        <v>0</v>
      </c>
      <c r="V596" s="2">
        <v>7.8000000000000007</v>
      </c>
      <c r="W596" s="2">
        <v>2.9000000000000004</v>
      </c>
      <c r="X596" s="2">
        <v>22.620000000000005</v>
      </c>
      <c r="Y596" s="2">
        <v>4.6800000000000006</v>
      </c>
      <c r="Z596" s="2">
        <v>2.54</v>
      </c>
      <c r="AA596" s="2">
        <v>11.887200000000002</v>
      </c>
      <c r="AB596" s="2">
        <v>7669641</v>
      </c>
      <c r="AC596" s="2" t="s">
        <v>2542</v>
      </c>
      <c r="AD596" s="6">
        <v>40317</v>
      </c>
      <c r="AE596" s="2" t="s">
        <v>760</v>
      </c>
      <c r="AF596" s="2" t="s">
        <v>761</v>
      </c>
      <c r="AG596" s="2" t="s">
        <v>762</v>
      </c>
      <c r="AH596" s="2" t="s">
        <v>768</v>
      </c>
      <c r="AI596" s="2">
        <v>4</v>
      </c>
      <c r="AJ596" s="2">
        <v>0</v>
      </c>
      <c r="AK596" s="2">
        <v>0</v>
      </c>
      <c r="AL596" s="2">
        <v>0</v>
      </c>
      <c r="AM596" s="2">
        <v>48</v>
      </c>
      <c r="AN596" s="2">
        <v>0</v>
      </c>
      <c r="AO596" s="2" t="s">
        <v>762</v>
      </c>
      <c r="AP596" s="2" t="s">
        <v>763</v>
      </c>
      <c r="AQ596" s="2" t="s">
        <v>769</v>
      </c>
      <c r="AR596" s="2" t="s">
        <v>2543</v>
      </c>
      <c r="AS596" s="2">
        <v>5.6</v>
      </c>
      <c r="AT596" s="2">
        <v>0</v>
      </c>
      <c r="AU596" s="2">
        <v>0</v>
      </c>
      <c r="AV596" s="2" t="s">
        <v>765</v>
      </c>
      <c r="AW596" s="2" t="s">
        <v>2544</v>
      </c>
      <c r="AX596" s="2">
        <v>6.8</v>
      </c>
      <c r="AY596" s="2">
        <v>0</v>
      </c>
      <c r="AZ596" s="2">
        <v>0</v>
      </c>
      <c r="BA596" s="2" t="s">
        <v>765</v>
      </c>
      <c r="BB596" s="2">
        <v>0</v>
      </c>
      <c r="BC596" s="2">
        <v>0</v>
      </c>
      <c r="BD596" s="6">
        <v>41790</v>
      </c>
      <c r="BE596" s="18">
        <f>(F596-AD596)/365.25</f>
        <v>10.676705452886145</v>
      </c>
      <c r="BF596" s="2" t="s">
        <v>767</v>
      </c>
      <c r="BG596" s="6">
        <v>43179</v>
      </c>
      <c r="BH596" s="2">
        <v>224.57123508566019</v>
      </c>
      <c r="BI596" t="str">
        <f>VLOOKUP($A596,'[1]SW_Pipes 1222_soil.shp'!$AE$2:$AR$1223,10,FALSE)</f>
        <v>113693</v>
      </c>
      <c r="BJ596" t="str">
        <f>VLOOKUP($A596,'[1]SW_Pipes 1222_soil.shp'!$AE$2:$AR$1223,11,FALSE)</f>
        <v>WkD</v>
      </c>
      <c r="BK596" t="str">
        <f>VLOOKUP($A596,'[1]SW_Pipes 1222_soil.shp'!$AE$2:$AR$1223,12,FALSE)</f>
        <v>Wilkes loam, 8 to 15 percent slopes</v>
      </c>
      <c r="BL596" t="str">
        <f>VLOOKUP($A596,'[1]SW_Pipes 1222_soil.shp'!$AE$2:$AR$1223,13,FALSE)</f>
        <v>D</v>
      </c>
      <c r="BM596">
        <f>VLOOKUP($A596,'[1]SW_Pipes 1222_soil.shp'!$AE$2:$AR$1223,14,FALSE)</f>
        <v>4</v>
      </c>
      <c r="BN596">
        <f>VLOOKUP(A596,[2]SW_Pipes1222_prec!$AE$2:$AO$1223, 11, FALSE)</f>
        <v>3.7360000000000002</v>
      </c>
    </row>
    <row r="597" spans="1:66" x14ac:dyDescent="0.25">
      <c r="A597" s="3">
        <v>114607</v>
      </c>
      <c r="B597" s="3">
        <v>13323</v>
      </c>
      <c r="C597" s="3" t="s">
        <v>166</v>
      </c>
      <c r="D597" s="3" t="s">
        <v>21</v>
      </c>
      <c r="E597" s="3" t="s">
        <v>29</v>
      </c>
      <c r="F597" s="6">
        <f>VLOOKUP(A597&amp;B597,'input_raw cmsws'!$C$2:$D$1602,2,FALSE)</f>
        <v>43913.666666666664</v>
      </c>
      <c r="G597" s="3">
        <v>9</v>
      </c>
      <c r="H597" s="3" t="s">
        <v>68</v>
      </c>
      <c r="I597" s="2">
        <f>VLOOKUP(H597,'scoring schema'!$D$4:$E$9,2,FALSE)</f>
        <v>0</v>
      </c>
      <c r="J597" s="3" t="s">
        <v>22</v>
      </c>
      <c r="K597" s="3" t="s">
        <v>22</v>
      </c>
      <c r="L597" s="3" t="s">
        <v>24</v>
      </c>
      <c r="M597" s="2">
        <f>VLOOKUP(L597,'scoring schema 2'!$E$18:$F$29,2,FALSE)</f>
        <v>0</v>
      </c>
      <c r="N597" s="3" t="s">
        <v>33</v>
      </c>
      <c r="O597" s="2">
        <f>VLOOKUP(N597,'scoring schema 2'!$E$8:$F$13,2, FALSE)</f>
        <v>0</v>
      </c>
      <c r="P597" s="3">
        <v>0</v>
      </c>
      <c r="Q597" s="3">
        <v>0</v>
      </c>
      <c r="R597" s="3">
        <v>1.8</v>
      </c>
      <c r="S597" s="3">
        <v>0</v>
      </c>
      <c r="T597" s="3">
        <v>1</v>
      </c>
      <c r="U597" s="3">
        <v>0</v>
      </c>
      <c r="V597" s="3">
        <v>9.1999999999999993</v>
      </c>
      <c r="W597" s="3">
        <v>1.8</v>
      </c>
      <c r="X597" s="3">
        <v>16.559999999999999</v>
      </c>
      <c r="Y597" s="3">
        <v>5.52</v>
      </c>
      <c r="Z597" s="3">
        <v>1.8000000000000003</v>
      </c>
      <c r="AA597" s="3">
        <v>9.9359999999999999</v>
      </c>
      <c r="AB597" s="3">
        <v>7643751</v>
      </c>
      <c r="AC597" s="3" t="s">
        <v>2284</v>
      </c>
      <c r="AD597" s="6">
        <v>40318</v>
      </c>
      <c r="AE597" s="3" t="s">
        <v>760</v>
      </c>
      <c r="AF597" s="3" t="s">
        <v>761</v>
      </c>
      <c r="AG597" s="3" t="s">
        <v>762</v>
      </c>
      <c r="AH597" s="3" t="s">
        <v>768</v>
      </c>
      <c r="AI597" s="3">
        <v>2.5</v>
      </c>
      <c r="AJ597" s="3">
        <v>0</v>
      </c>
      <c r="AK597" s="3">
        <v>0</v>
      </c>
      <c r="AL597" s="3">
        <v>0</v>
      </c>
      <c r="AM597" s="3">
        <v>30</v>
      </c>
      <c r="AN597" s="3">
        <v>0</v>
      </c>
      <c r="AO597" s="3" t="s">
        <v>762</v>
      </c>
      <c r="AP597" s="3" t="s">
        <v>763</v>
      </c>
      <c r="AQ597" s="3" t="s">
        <v>769</v>
      </c>
      <c r="AR597" s="3" t="s">
        <v>2285</v>
      </c>
      <c r="AS597" s="3">
        <v>4.8</v>
      </c>
      <c r="AT597" s="3">
        <v>638.6</v>
      </c>
      <c r="AU597" s="3">
        <v>643.4</v>
      </c>
      <c r="AV597" s="3" t="s">
        <v>762</v>
      </c>
      <c r="AW597" s="3" t="s">
        <v>2286</v>
      </c>
      <c r="AX597" s="3">
        <v>3.71</v>
      </c>
      <c r="AY597" s="3">
        <v>627.6</v>
      </c>
      <c r="AZ597" s="3">
        <v>631.30999999999995</v>
      </c>
      <c r="BA597" s="3" t="s">
        <v>762</v>
      </c>
      <c r="BB597" s="3">
        <v>0</v>
      </c>
      <c r="BC597" s="3">
        <v>0</v>
      </c>
      <c r="BD597" s="7">
        <v>40179</v>
      </c>
      <c r="BE597" s="18">
        <f>(F597-BD597)/365.25</f>
        <v>10.224960073009347</v>
      </c>
      <c r="BF597" s="3" t="s">
        <v>767</v>
      </c>
      <c r="BG597" s="7">
        <v>44243</v>
      </c>
      <c r="BH597" s="3">
        <v>203.0994702149259</v>
      </c>
      <c r="BI597" t="str">
        <f>VLOOKUP($A597,'[1]SW_Pipes 1222_soil.shp'!$AE$2:$AR$1223,10,FALSE)</f>
        <v>113683</v>
      </c>
      <c r="BJ597" t="str">
        <f>VLOOKUP($A597,'[1]SW_Pipes 1222_soil.shp'!$AE$2:$AR$1223,11,FALSE)</f>
        <v>PaE</v>
      </c>
      <c r="BK597" t="str">
        <f>VLOOKUP($A597,'[1]SW_Pipes 1222_soil.shp'!$AE$2:$AR$1223,12,FALSE)</f>
        <v>Pacolet sandy loam, 15 to 25 percent slopes</v>
      </c>
      <c r="BL597" t="str">
        <f>VLOOKUP($A597,'[1]SW_Pipes 1222_soil.shp'!$AE$2:$AR$1223,13,FALSE)</f>
        <v>B</v>
      </c>
      <c r="BM597">
        <f>VLOOKUP($A597,'[1]SW_Pipes 1222_soil.shp'!$AE$2:$AR$1223,14,FALSE)</f>
        <v>1</v>
      </c>
      <c r="BN597">
        <f>VLOOKUP(A597,[2]SW_Pipes1222_prec!$AE$2:$AO$1223, 11, FALSE)</f>
        <v>3.7469999999999999</v>
      </c>
    </row>
    <row r="598" spans="1:66" x14ac:dyDescent="0.25">
      <c r="A598" s="2">
        <v>115375</v>
      </c>
      <c r="B598" s="2">
        <v>11111</v>
      </c>
      <c r="C598" s="2" t="s">
        <v>431</v>
      </c>
      <c r="D598" s="2" t="s">
        <v>21</v>
      </c>
      <c r="E598" s="2" t="s">
        <v>29</v>
      </c>
      <c r="F598" s="6">
        <f>VLOOKUP(A598&amp;B598,'input_raw cmsws'!$C$2:$D$1602,2,FALSE)</f>
        <v>43929.666666666664</v>
      </c>
      <c r="G598" s="2">
        <v>7.54</v>
      </c>
      <c r="H598" s="2" t="s">
        <v>23</v>
      </c>
      <c r="I598" s="2">
        <f>VLOOKUP(H598,'scoring schema'!$D$4:$E$9,2,FALSE)</f>
        <v>0</v>
      </c>
      <c r="J598" s="2" t="s">
        <v>22</v>
      </c>
      <c r="K598" s="2" t="s">
        <v>22</v>
      </c>
      <c r="L598" s="2" t="s">
        <v>145</v>
      </c>
      <c r="M598" s="2">
        <f>VLOOKUP(L598,'scoring schema 2'!$E$18:$F$29,2,FALSE)</f>
        <v>10</v>
      </c>
      <c r="N598" s="2" t="s">
        <v>40</v>
      </c>
      <c r="O598" s="2">
        <f>VLOOKUP(N598,'scoring schema 2'!$E$8:$F$13,2, FALSE)</f>
        <v>8</v>
      </c>
      <c r="P598" s="2">
        <v>10</v>
      </c>
      <c r="Q598" s="2">
        <v>5.2</v>
      </c>
      <c r="R598" s="2">
        <v>6.8</v>
      </c>
      <c r="S598" s="2">
        <v>35.36</v>
      </c>
      <c r="T598" s="2">
        <v>1</v>
      </c>
      <c r="U598" s="2">
        <v>0</v>
      </c>
      <c r="V598" s="2">
        <v>1.4000000000000001</v>
      </c>
      <c r="W598" s="2">
        <v>0.8</v>
      </c>
      <c r="X598" s="2">
        <v>1.1200000000000001</v>
      </c>
      <c r="Y598" s="2">
        <v>2.92</v>
      </c>
      <c r="Z598" s="2">
        <v>3.2</v>
      </c>
      <c r="AA598" s="2">
        <v>9.3439999999999994</v>
      </c>
      <c r="AB598" s="2">
        <v>7607178</v>
      </c>
      <c r="AC598" s="2" t="s">
        <v>2240</v>
      </c>
      <c r="AD598" s="6">
        <v>40319</v>
      </c>
      <c r="AE598" s="2" t="s">
        <v>760</v>
      </c>
      <c r="AF598" s="2" t="s">
        <v>761</v>
      </c>
      <c r="AG598" s="2" t="s">
        <v>762</v>
      </c>
      <c r="AH598" s="2" t="s">
        <v>768</v>
      </c>
      <c r="AI598" s="2">
        <v>2.5</v>
      </c>
      <c r="AJ598" s="2">
        <v>0</v>
      </c>
      <c r="AK598" s="2">
        <v>0</v>
      </c>
      <c r="AL598" s="2">
        <v>0</v>
      </c>
      <c r="AM598" s="2">
        <v>30</v>
      </c>
      <c r="AN598" s="2">
        <v>0</v>
      </c>
      <c r="AO598" s="2" t="s">
        <v>762</v>
      </c>
      <c r="AP598" s="2" t="s">
        <v>763</v>
      </c>
      <c r="AQ598" s="2" t="s">
        <v>769</v>
      </c>
      <c r="AR598" s="2" t="s">
        <v>2241</v>
      </c>
      <c r="AS598" s="2">
        <v>7.5</v>
      </c>
      <c r="AT598" s="2">
        <v>729.14001464</v>
      </c>
      <c r="AU598" s="2">
        <v>736.64001464</v>
      </c>
      <c r="AV598" s="2" t="s">
        <v>765</v>
      </c>
      <c r="AW598" s="2" t="s">
        <v>2242</v>
      </c>
      <c r="AX598" s="2">
        <v>7.8</v>
      </c>
      <c r="AY598" s="2">
        <v>725.11998290999998</v>
      </c>
      <c r="AZ598" s="2">
        <v>732.91998291000004</v>
      </c>
      <c r="BA598" s="2" t="s">
        <v>765</v>
      </c>
      <c r="BB598" s="2">
        <v>2.909256E-2</v>
      </c>
      <c r="BC598" s="2">
        <v>0</v>
      </c>
      <c r="BD598" s="6">
        <v>18994</v>
      </c>
      <c r="BE598" s="18">
        <f>(F598-BD598)/365.25</f>
        <v>68.270134610997033</v>
      </c>
      <c r="BF598" s="2" t="s">
        <v>767</v>
      </c>
      <c r="BG598" s="6">
        <v>43185</v>
      </c>
      <c r="BH598" s="2">
        <v>138.18093556087339</v>
      </c>
      <c r="BI598" t="str">
        <f>VLOOKUP($A598,'[1]SW_Pipes 1222_soil.shp'!$AE$2:$AR$1223,10,FALSE)</f>
        <v>113660</v>
      </c>
      <c r="BJ598" t="str">
        <f>VLOOKUP($A598,'[1]SW_Pipes 1222_soil.shp'!$AE$2:$AR$1223,11,FALSE)</f>
        <v>CuB</v>
      </c>
      <c r="BK598" t="str">
        <f>VLOOKUP($A598,'[1]SW_Pipes 1222_soil.shp'!$AE$2:$AR$1223,12,FALSE)</f>
        <v>Cecil-Urban land complex, 2 to 8 percent slopes</v>
      </c>
      <c r="BL598" t="str">
        <f>VLOOKUP($A598,'[1]SW_Pipes 1222_soil.shp'!$AE$2:$AR$1223,13,FALSE)</f>
        <v>B</v>
      </c>
      <c r="BM598">
        <f>VLOOKUP($A598,'[1]SW_Pipes 1222_soil.shp'!$AE$2:$AR$1223,14,FALSE)</f>
        <v>1</v>
      </c>
      <c r="BN598">
        <f>VLOOKUP(A598,[2]SW_Pipes1222_prec!$AE$2:$AO$1223, 11, FALSE)</f>
        <v>3.8410000000000002</v>
      </c>
    </row>
    <row r="599" spans="1:66" x14ac:dyDescent="0.25">
      <c r="A599" s="2">
        <v>115407</v>
      </c>
      <c r="B599" s="2">
        <v>11111</v>
      </c>
      <c r="C599" s="2" t="s">
        <v>419</v>
      </c>
      <c r="D599" s="2" t="s">
        <v>21</v>
      </c>
      <c r="E599" s="2" t="s">
        <v>29</v>
      </c>
      <c r="F599" s="6">
        <f>VLOOKUP(A599&amp;B599,'input_raw cmsws'!$C$2:$D$1602,2,FALSE)</f>
        <v>43929.666666666664</v>
      </c>
      <c r="G599" s="2">
        <v>7.3</v>
      </c>
      <c r="H599" s="2" t="s">
        <v>23</v>
      </c>
      <c r="I599" s="2">
        <f>VLOOKUP(H599,'scoring schema'!$D$4:$E$9,2,FALSE)</f>
        <v>0</v>
      </c>
      <c r="J599" s="2" t="s">
        <v>22</v>
      </c>
      <c r="K599" s="2" t="s">
        <v>22</v>
      </c>
      <c r="L599" s="2" t="s">
        <v>30</v>
      </c>
      <c r="M599" s="2">
        <f>VLOOKUP(L599,'scoring schema 2'!$E$18:$F$29,2,FALSE)</f>
        <v>6</v>
      </c>
      <c r="N599" s="2" t="s">
        <v>40</v>
      </c>
      <c r="O599" s="2">
        <f>VLOOKUP(N599,'scoring schema 2'!$E$8:$F$13,2, FALSE)</f>
        <v>8</v>
      </c>
      <c r="P599" s="2">
        <v>10</v>
      </c>
      <c r="Q599" s="2">
        <v>5.2</v>
      </c>
      <c r="R599" s="2">
        <v>5.6</v>
      </c>
      <c r="S599" s="2">
        <v>29.119999999999997</v>
      </c>
      <c r="T599" s="2">
        <v>1</v>
      </c>
      <c r="U599" s="2">
        <v>0</v>
      </c>
      <c r="V599" s="2">
        <v>1.4000000000000001</v>
      </c>
      <c r="W599" s="2">
        <v>1.4</v>
      </c>
      <c r="X599" s="2">
        <v>1.96</v>
      </c>
      <c r="Y599" s="2">
        <v>2.92</v>
      </c>
      <c r="Z599" s="2">
        <v>3.0799999999999996</v>
      </c>
      <c r="AA599" s="2">
        <v>8.9935999999999989</v>
      </c>
      <c r="AB599" s="2">
        <v>7723014</v>
      </c>
      <c r="AC599" s="2" t="s">
        <v>2186</v>
      </c>
      <c r="AD599" s="6">
        <v>40320</v>
      </c>
      <c r="AE599" s="2" t="s">
        <v>760</v>
      </c>
      <c r="AF599" s="2" t="s">
        <v>761</v>
      </c>
      <c r="AG599" s="2" t="s">
        <v>762</v>
      </c>
      <c r="AH599" s="2" t="s">
        <v>768</v>
      </c>
      <c r="AI599" s="2">
        <v>3.5</v>
      </c>
      <c r="AJ599" s="2">
        <v>0</v>
      </c>
      <c r="AK599" s="2">
        <v>0</v>
      </c>
      <c r="AL599" s="2">
        <v>0</v>
      </c>
      <c r="AM599" s="2">
        <v>42</v>
      </c>
      <c r="AN599" s="2">
        <v>0</v>
      </c>
      <c r="AO599" s="2" t="s">
        <v>762</v>
      </c>
      <c r="AP599" s="2" t="s">
        <v>763</v>
      </c>
      <c r="AQ599" s="2" t="s">
        <v>769</v>
      </c>
      <c r="AR599" s="2" t="s">
        <v>2185</v>
      </c>
      <c r="AS599" s="2">
        <v>7.2</v>
      </c>
      <c r="AT599" s="2">
        <v>715.16999510999995</v>
      </c>
      <c r="AU599" s="2">
        <v>722.36999510999999</v>
      </c>
      <c r="AV599" s="2" t="s">
        <v>765</v>
      </c>
      <c r="AW599" s="2" t="s">
        <v>2187</v>
      </c>
      <c r="AX599" s="2">
        <v>5.6</v>
      </c>
      <c r="AY599" s="2">
        <v>715.68997802000001</v>
      </c>
      <c r="AZ599" s="2">
        <v>721.28997802000004</v>
      </c>
      <c r="BA599" s="2" t="s">
        <v>765</v>
      </c>
      <c r="BB599" s="2">
        <v>-6.4510529999999996E-2</v>
      </c>
      <c r="BC599" s="2">
        <v>0</v>
      </c>
      <c r="BD599" s="6">
        <v>11689</v>
      </c>
      <c r="BE599" s="18">
        <f>(F599-BD599)/365.25</f>
        <v>88.270134610997033</v>
      </c>
      <c r="BF599" s="2" t="s">
        <v>767</v>
      </c>
      <c r="BG599" s="6">
        <v>43185</v>
      </c>
      <c r="BH599" s="2">
        <v>8.0603518140806312</v>
      </c>
      <c r="BI599" t="str">
        <f>VLOOKUP($A599,'[1]SW_Pipes 1222_soil.shp'!$AE$2:$AR$1223,10,FALSE)</f>
        <v>113660</v>
      </c>
      <c r="BJ599" t="str">
        <f>VLOOKUP($A599,'[1]SW_Pipes 1222_soil.shp'!$AE$2:$AR$1223,11,FALSE)</f>
        <v>CuB</v>
      </c>
      <c r="BK599" t="str">
        <f>VLOOKUP($A599,'[1]SW_Pipes 1222_soil.shp'!$AE$2:$AR$1223,12,FALSE)</f>
        <v>Cecil-Urban land complex, 2 to 8 percent slopes</v>
      </c>
      <c r="BL599" t="str">
        <f>VLOOKUP($A599,'[1]SW_Pipes 1222_soil.shp'!$AE$2:$AR$1223,13,FALSE)</f>
        <v>B</v>
      </c>
      <c r="BM599">
        <f>VLOOKUP($A599,'[1]SW_Pipes 1222_soil.shp'!$AE$2:$AR$1223,14,FALSE)</f>
        <v>1</v>
      </c>
      <c r="BN599">
        <f>VLOOKUP(A599,[2]SW_Pipes1222_prec!$AE$2:$AO$1223, 11, FALSE)</f>
        <v>3.8359999999999999</v>
      </c>
    </row>
    <row r="600" spans="1:66" x14ac:dyDescent="0.25">
      <c r="A600" s="2">
        <v>115415</v>
      </c>
      <c r="B600" s="2">
        <v>11111</v>
      </c>
      <c r="C600" s="2" t="s">
        <v>511</v>
      </c>
      <c r="D600" s="2" t="s">
        <v>21</v>
      </c>
      <c r="E600" s="2" t="s">
        <v>29</v>
      </c>
      <c r="F600" s="6">
        <f>VLOOKUP(A600&amp;B600,'input_raw cmsws'!$C$2:$D$1602,2,FALSE)</f>
        <v>43929.666666666664</v>
      </c>
      <c r="G600" s="2">
        <v>8.4700000000000006</v>
      </c>
      <c r="H600" s="2" t="s">
        <v>23</v>
      </c>
      <c r="I600" s="2">
        <f>VLOOKUP(H600,'scoring schema'!$D$4:$E$9,2,FALSE)</f>
        <v>0</v>
      </c>
      <c r="J600" s="2" t="s">
        <v>22</v>
      </c>
      <c r="K600" s="2" t="s">
        <v>22</v>
      </c>
      <c r="L600" s="2" t="s">
        <v>145</v>
      </c>
      <c r="M600" s="2">
        <f>VLOOKUP(L600,'scoring schema 2'!$E$18:$F$29,2,FALSE)</f>
        <v>10</v>
      </c>
      <c r="N600" s="2" t="s">
        <v>40</v>
      </c>
      <c r="O600" s="2">
        <f>VLOOKUP(N600,'scoring schema 2'!$E$8:$F$13,2, FALSE)</f>
        <v>8</v>
      </c>
      <c r="P600" s="2">
        <v>10</v>
      </c>
      <c r="Q600" s="2">
        <v>5.2</v>
      </c>
      <c r="R600" s="2">
        <v>7.8</v>
      </c>
      <c r="S600" s="2">
        <v>40.56</v>
      </c>
      <c r="T600" s="2">
        <v>1</v>
      </c>
      <c r="U600" s="2">
        <v>0</v>
      </c>
      <c r="V600" s="2">
        <v>1.4000000000000001</v>
      </c>
      <c r="W600" s="2">
        <v>1.8</v>
      </c>
      <c r="X600" s="2">
        <v>2.5200000000000005</v>
      </c>
      <c r="Y600" s="2">
        <v>2.92</v>
      </c>
      <c r="Z600" s="2">
        <v>4.2</v>
      </c>
      <c r="AA600" s="2">
        <v>12.263999999999999</v>
      </c>
      <c r="AB600" s="2">
        <v>7629300</v>
      </c>
      <c r="AC600" s="2" t="s">
        <v>2572</v>
      </c>
      <c r="AD600" s="6">
        <v>40321</v>
      </c>
      <c r="AE600" s="2" t="s">
        <v>760</v>
      </c>
      <c r="AF600" s="2" t="s">
        <v>761</v>
      </c>
      <c r="AG600" s="2" t="s">
        <v>762</v>
      </c>
      <c r="AH600" s="2" t="s">
        <v>768</v>
      </c>
      <c r="AI600" s="2">
        <v>2.5</v>
      </c>
      <c r="AJ600" s="2">
        <v>0</v>
      </c>
      <c r="AK600" s="2">
        <v>0</v>
      </c>
      <c r="AL600" s="2">
        <v>0</v>
      </c>
      <c r="AM600" s="2">
        <v>30</v>
      </c>
      <c r="AN600" s="2">
        <v>0</v>
      </c>
      <c r="AO600" s="2" t="s">
        <v>762</v>
      </c>
      <c r="AP600" s="2" t="s">
        <v>763</v>
      </c>
      <c r="AQ600" s="2" t="s">
        <v>769</v>
      </c>
      <c r="AR600" s="2" t="s">
        <v>2242</v>
      </c>
      <c r="AS600" s="2">
        <v>8.1</v>
      </c>
      <c r="AT600" s="2">
        <v>724.81998291000002</v>
      </c>
      <c r="AU600" s="2">
        <v>732.91998291000004</v>
      </c>
      <c r="AV600" s="2" t="s">
        <v>765</v>
      </c>
      <c r="AW600" s="2" t="s">
        <v>2383</v>
      </c>
      <c r="AX600" s="2">
        <v>8.9</v>
      </c>
      <c r="AY600" s="2">
        <v>723.11000976000003</v>
      </c>
      <c r="AZ600" s="2">
        <v>732.01000976</v>
      </c>
      <c r="BA600" s="2" t="s">
        <v>765</v>
      </c>
      <c r="BB600" s="2">
        <v>0.12303719</v>
      </c>
      <c r="BC600" s="2">
        <v>0</v>
      </c>
      <c r="BD600" s="6">
        <v>16803</v>
      </c>
      <c r="BE600" s="18">
        <f>(F600-BD600)/365.25</f>
        <v>74.268765685603455</v>
      </c>
      <c r="BF600" s="2" t="s">
        <v>767</v>
      </c>
      <c r="BG600" s="6">
        <v>43185</v>
      </c>
      <c r="BH600" s="2">
        <v>13.89796443158861</v>
      </c>
      <c r="BI600" t="str">
        <f>VLOOKUP($A600,'[1]SW_Pipes 1222_soil.shp'!$AE$2:$AR$1223,10,FALSE)</f>
        <v>113660</v>
      </c>
      <c r="BJ600" t="str">
        <f>VLOOKUP($A600,'[1]SW_Pipes 1222_soil.shp'!$AE$2:$AR$1223,11,FALSE)</f>
        <v>CuB</v>
      </c>
      <c r="BK600" t="str">
        <f>VLOOKUP($A600,'[1]SW_Pipes 1222_soil.shp'!$AE$2:$AR$1223,12,FALSE)</f>
        <v>Cecil-Urban land complex, 2 to 8 percent slopes</v>
      </c>
      <c r="BL600" t="str">
        <f>VLOOKUP($A600,'[1]SW_Pipes 1222_soil.shp'!$AE$2:$AR$1223,13,FALSE)</f>
        <v>B</v>
      </c>
      <c r="BM600">
        <f>VLOOKUP($A600,'[1]SW_Pipes 1222_soil.shp'!$AE$2:$AR$1223,14,FALSE)</f>
        <v>1</v>
      </c>
      <c r="BN600">
        <f>VLOOKUP(A600,[2]SW_Pipes1222_prec!$AE$2:$AO$1223, 11, FALSE)</f>
        <v>3.8410000000000002</v>
      </c>
    </row>
    <row r="601" spans="1:66" x14ac:dyDescent="0.25">
      <c r="A601" s="3">
        <v>115416</v>
      </c>
      <c r="B601" s="3">
        <v>11111</v>
      </c>
      <c r="C601" s="3" t="s">
        <v>466</v>
      </c>
      <c r="D601" s="3" t="s">
        <v>21</v>
      </c>
      <c r="E601" s="3" t="s">
        <v>29</v>
      </c>
      <c r="F601" s="6">
        <f>VLOOKUP(A601&amp;B601,'input_raw cmsws'!$C$2:$D$1602,2,FALSE)</f>
        <v>43739.666666666664</v>
      </c>
      <c r="G601" s="3">
        <v>9.3000000000000007</v>
      </c>
      <c r="H601" s="3" t="s">
        <v>23</v>
      </c>
      <c r="I601" s="2">
        <f>VLOOKUP(H601,'scoring schema'!$D$4:$E$9,2,FALSE)</f>
        <v>0</v>
      </c>
      <c r="J601" s="3" t="s">
        <v>22</v>
      </c>
      <c r="K601" s="3" t="s">
        <v>22</v>
      </c>
      <c r="L601" s="3" t="s">
        <v>145</v>
      </c>
      <c r="M601" s="2">
        <f>VLOOKUP(L601,'scoring schema 2'!$E$18:$F$29,2,FALSE)</f>
        <v>10</v>
      </c>
      <c r="N601" s="3" t="s">
        <v>40</v>
      </c>
      <c r="O601" s="2">
        <f>VLOOKUP(N601,'scoring schema 2'!$E$8:$F$13,2, FALSE)</f>
        <v>8</v>
      </c>
      <c r="P601" s="3">
        <v>10</v>
      </c>
      <c r="Q601" s="3">
        <v>5.2</v>
      </c>
      <c r="R601" s="3">
        <v>7.2</v>
      </c>
      <c r="S601" s="3">
        <v>37.440000000000005</v>
      </c>
      <c r="T601" s="3">
        <v>1</v>
      </c>
      <c r="U601" s="3">
        <v>0</v>
      </c>
      <c r="V601" s="3">
        <v>1.4000000000000001</v>
      </c>
      <c r="W601" s="3">
        <v>1.2</v>
      </c>
      <c r="X601" s="3">
        <v>1.6800000000000002</v>
      </c>
      <c r="Y601" s="3">
        <v>2.92</v>
      </c>
      <c r="Z601" s="3">
        <v>3.6000000000000005</v>
      </c>
      <c r="AA601" s="3">
        <v>10.512</v>
      </c>
      <c r="AB601" s="3">
        <v>7631436</v>
      </c>
      <c r="AC601" s="3" t="s">
        <v>2379</v>
      </c>
      <c r="AD601" s="6">
        <v>40322</v>
      </c>
      <c r="AE601" s="3" t="s">
        <v>760</v>
      </c>
      <c r="AF601" s="3" t="s">
        <v>761</v>
      </c>
      <c r="AG601" s="3" t="s">
        <v>762</v>
      </c>
      <c r="AH601" s="3" t="s">
        <v>768</v>
      </c>
      <c r="AI601" s="3">
        <v>2</v>
      </c>
      <c r="AJ601" s="3">
        <v>0</v>
      </c>
      <c r="AK601" s="3">
        <v>0</v>
      </c>
      <c r="AL601" s="3">
        <v>0</v>
      </c>
      <c r="AM601" s="3">
        <v>24</v>
      </c>
      <c r="AN601" s="3">
        <v>0</v>
      </c>
      <c r="AO601" s="3" t="s">
        <v>762</v>
      </c>
      <c r="AP601" s="3" t="s">
        <v>763</v>
      </c>
      <c r="AQ601" s="3" t="s">
        <v>769</v>
      </c>
      <c r="AR601" s="3" t="s">
        <v>2380</v>
      </c>
      <c r="AS601" s="3">
        <v>8.9</v>
      </c>
      <c r="AT601" s="3">
        <v>726.1</v>
      </c>
      <c r="AU601" s="3">
        <v>735.07</v>
      </c>
      <c r="AV601" s="3" t="s">
        <v>765</v>
      </c>
      <c r="AW601" s="3" t="s">
        <v>2381</v>
      </c>
      <c r="AX601" s="3">
        <v>9.6999999999999993</v>
      </c>
      <c r="AY601" s="3">
        <v>725.66</v>
      </c>
      <c r="AZ601" s="3">
        <v>735.48</v>
      </c>
      <c r="BA601" s="3" t="s">
        <v>765</v>
      </c>
      <c r="BB601" s="3">
        <v>3.1587469999999999E-2</v>
      </c>
      <c r="BC601" s="3">
        <v>0</v>
      </c>
      <c r="BD601" s="7">
        <v>13150</v>
      </c>
      <c r="BE601" s="18">
        <f>(F601-BD601)/365.25</f>
        <v>83.749942961441931</v>
      </c>
      <c r="BF601" s="3" t="s">
        <v>767</v>
      </c>
      <c r="BG601" s="7">
        <v>44125</v>
      </c>
      <c r="BH601" s="3">
        <v>19.31136643630607</v>
      </c>
      <c r="BI601" t="str">
        <f>VLOOKUP($A601,'[1]SW_Pipes 1222_soil.shp'!$AE$2:$AR$1223,10,FALSE)</f>
        <v>113660</v>
      </c>
      <c r="BJ601" t="str">
        <f>VLOOKUP($A601,'[1]SW_Pipes 1222_soil.shp'!$AE$2:$AR$1223,11,FALSE)</f>
        <v>CuB</v>
      </c>
      <c r="BK601" t="str">
        <f>VLOOKUP($A601,'[1]SW_Pipes 1222_soil.shp'!$AE$2:$AR$1223,12,FALSE)</f>
        <v>Cecil-Urban land complex, 2 to 8 percent slopes</v>
      </c>
      <c r="BL601" t="str">
        <f>VLOOKUP($A601,'[1]SW_Pipes 1222_soil.shp'!$AE$2:$AR$1223,13,FALSE)</f>
        <v>B</v>
      </c>
      <c r="BM601">
        <f>VLOOKUP($A601,'[1]SW_Pipes 1222_soil.shp'!$AE$2:$AR$1223,14,FALSE)</f>
        <v>1</v>
      </c>
      <c r="BN601">
        <f>VLOOKUP(A601,[2]SW_Pipes1222_prec!$AE$2:$AO$1223, 11, FALSE)</f>
        <v>3.8410000000000002</v>
      </c>
    </row>
    <row r="602" spans="1:66" x14ac:dyDescent="0.25">
      <c r="A602" s="3">
        <v>115417</v>
      </c>
      <c r="B602" s="3">
        <v>11637</v>
      </c>
      <c r="C602" s="3" t="s">
        <v>466</v>
      </c>
      <c r="D602" s="3" t="s">
        <v>21</v>
      </c>
      <c r="E602" s="3" t="s">
        <v>29</v>
      </c>
      <c r="F602" s="6">
        <f>VLOOKUP(A602&amp;B602,'input_raw cmsws'!$C$2:$D$1602,2,FALSE)</f>
        <v>43739.666666666664</v>
      </c>
      <c r="G602" s="3">
        <v>6.43</v>
      </c>
      <c r="H602" s="3" t="s">
        <v>23</v>
      </c>
      <c r="I602" s="2">
        <f>VLOOKUP(H602,'scoring schema'!$D$4:$E$9,2,FALSE)</f>
        <v>0</v>
      </c>
      <c r="J602" s="3" t="s">
        <v>22</v>
      </c>
      <c r="K602" s="3" t="s">
        <v>22</v>
      </c>
      <c r="L602" s="3" t="s">
        <v>174</v>
      </c>
      <c r="M602" s="2">
        <f>VLOOKUP(L602,'scoring schema 2'!$E$18:$F$29,2,FALSE)</f>
        <v>8</v>
      </c>
      <c r="N602" s="3" t="s">
        <v>40</v>
      </c>
      <c r="O602" s="2">
        <f>VLOOKUP(N602,'scoring schema 2'!$E$8:$F$13,2, FALSE)</f>
        <v>8</v>
      </c>
      <c r="P602" s="3">
        <v>10</v>
      </c>
      <c r="Q602" s="3">
        <v>5.2</v>
      </c>
      <c r="R602" s="3">
        <v>5.9</v>
      </c>
      <c r="S602" s="3">
        <v>30.680000000000003</v>
      </c>
      <c r="T602" s="3">
        <v>2</v>
      </c>
      <c r="U602" s="3">
        <v>10</v>
      </c>
      <c r="V602" s="3">
        <v>4.5999999999999996</v>
      </c>
      <c r="W602" s="3">
        <v>6.8</v>
      </c>
      <c r="X602" s="3">
        <v>31.279999999999998</v>
      </c>
      <c r="Y602" s="3">
        <v>4.84</v>
      </c>
      <c r="Z602" s="3">
        <v>6.44</v>
      </c>
      <c r="AA602" s="3">
        <v>31.169600000000003</v>
      </c>
      <c r="AB602" s="3">
        <v>7682614</v>
      </c>
      <c r="AC602" s="3" t="s">
        <v>3889</v>
      </c>
      <c r="AD602" s="6">
        <v>40323</v>
      </c>
      <c r="AE602" s="3" t="s">
        <v>760</v>
      </c>
      <c r="AF602" s="3" t="s">
        <v>761</v>
      </c>
      <c r="AG602" s="3" t="s">
        <v>762</v>
      </c>
      <c r="AH602" s="3" t="s">
        <v>768</v>
      </c>
      <c r="AI602" s="3">
        <v>2</v>
      </c>
      <c r="AJ602" s="3">
        <v>0</v>
      </c>
      <c r="AK602" s="3">
        <v>0</v>
      </c>
      <c r="AL602" s="3">
        <v>0</v>
      </c>
      <c r="AM602" s="3">
        <v>24</v>
      </c>
      <c r="AN602" s="3">
        <v>0</v>
      </c>
      <c r="AO602" s="3" t="s">
        <v>762</v>
      </c>
      <c r="AP602" s="3" t="s">
        <v>763</v>
      </c>
      <c r="AQ602" s="3" t="s">
        <v>769</v>
      </c>
      <c r="AR602" s="3" t="s">
        <v>3200</v>
      </c>
      <c r="AS602" s="3">
        <v>3.8</v>
      </c>
      <c r="AT602" s="3">
        <v>726.66</v>
      </c>
      <c r="AU602" s="3">
        <v>730.53</v>
      </c>
      <c r="AV602" s="3" t="s">
        <v>765</v>
      </c>
      <c r="AW602" s="3" t="s">
        <v>2380</v>
      </c>
      <c r="AX602" s="3">
        <v>8.8000000000000007</v>
      </c>
      <c r="AY602" s="3">
        <v>726.1</v>
      </c>
      <c r="AZ602" s="3">
        <v>735.07</v>
      </c>
      <c r="BA602" s="3" t="s">
        <v>765</v>
      </c>
      <c r="BB602" s="3">
        <v>4.9375420000000003E-2</v>
      </c>
      <c r="BC602" s="3">
        <v>0</v>
      </c>
      <c r="BD602" s="7">
        <v>43229</v>
      </c>
      <c r="BE602" s="18">
        <f>(F602-AD602)/365.25</f>
        <v>9.354323522701339</v>
      </c>
      <c r="BF602" s="3" t="s">
        <v>767</v>
      </c>
      <c r="BG602" s="7">
        <v>44125</v>
      </c>
      <c r="BH602" s="3">
        <v>50.025542725465357</v>
      </c>
      <c r="BI602" t="str">
        <f>VLOOKUP($A602,'[1]SW_Pipes 1222_soil.shp'!$AE$2:$AR$1223,10,FALSE)</f>
        <v>113660</v>
      </c>
      <c r="BJ602" t="str">
        <f>VLOOKUP($A602,'[1]SW_Pipes 1222_soil.shp'!$AE$2:$AR$1223,11,FALSE)</f>
        <v>CuB</v>
      </c>
      <c r="BK602" t="str">
        <f>VLOOKUP($A602,'[1]SW_Pipes 1222_soil.shp'!$AE$2:$AR$1223,12,FALSE)</f>
        <v>Cecil-Urban land complex, 2 to 8 percent slopes</v>
      </c>
      <c r="BL602" t="str">
        <f>VLOOKUP($A602,'[1]SW_Pipes 1222_soil.shp'!$AE$2:$AR$1223,13,FALSE)</f>
        <v>B</v>
      </c>
      <c r="BM602">
        <f>VLOOKUP($A602,'[1]SW_Pipes 1222_soil.shp'!$AE$2:$AR$1223,14,FALSE)</f>
        <v>1</v>
      </c>
      <c r="BN602">
        <f>VLOOKUP(A602,[2]SW_Pipes1222_prec!$AE$2:$AO$1223, 11, FALSE)</f>
        <v>3.8410000000000002</v>
      </c>
    </row>
    <row r="603" spans="1:66" x14ac:dyDescent="0.25">
      <c r="A603" s="3">
        <v>115418</v>
      </c>
      <c r="B603" s="3">
        <v>11637</v>
      </c>
      <c r="C603" s="3" t="s">
        <v>466</v>
      </c>
      <c r="D603" s="3" t="s">
        <v>21</v>
      </c>
      <c r="E603" s="3" t="s">
        <v>29</v>
      </c>
      <c r="F603" s="6">
        <f>VLOOKUP(A603&amp;B603,'input_raw cmsws'!$C$2:$D$1602,2,FALSE)</f>
        <v>43739.666666666664</v>
      </c>
      <c r="G603" s="3">
        <v>5</v>
      </c>
      <c r="H603" s="3" t="s">
        <v>23</v>
      </c>
      <c r="I603" s="2">
        <f>VLOOKUP(H603,'scoring schema'!$D$4:$E$9,2,FALSE)</f>
        <v>0</v>
      </c>
      <c r="J603" s="3" t="s">
        <v>22</v>
      </c>
      <c r="K603" s="3" t="s">
        <v>22</v>
      </c>
      <c r="L603" s="3" t="s">
        <v>24</v>
      </c>
      <c r="M603" s="2">
        <f>VLOOKUP(L603,'scoring schema 2'!$E$18:$F$29,2,FALSE)</f>
        <v>0</v>
      </c>
      <c r="N603" s="3" t="s">
        <v>33</v>
      </c>
      <c r="O603" s="2">
        <f>VLOOKUP(N603,'scoring schema 2'!$E$8:$F$13,2, FALSE)</f>
        <v>0</v>
      </c>
      <c r="P603" s="3">
        <v>10</v>
      </c>
      <c r="Q603" s="3">
        <v>0</v>
      </c>
      <c r="R603" s="3">
        <v>2.2999999999999998</v>
      </c>
      <c r="S603" s="3">
        <v>0</v>
      </c>
      <c r="T603" s="3">
        <v>1</v>
      </c>
      <c r="U603" s="3">
        <v>10</v>
      </c>
      <c r="V603" s="3">
        <v>7.8000000000000007</v>
      </c>
      <c r="W603" s="3">
        <v>5</v>
      </c>
      <c r="X603" s="3">
        <v>39</v>
      </c>
      <c r="Y603" s="3">
        <v>4.6800000000000006</v>
      </c>
      <c r="Z603" s="3">
        <v>3.92</v>
      </c>
      <c r="AA603" s="3">
        <v>18.345600000000001</v>
      </c>
      <c r="AB603" s="3">
        <v>7718806</v>
      </c>
      <c r="AC603" s="3" t="s">
        <v>3198</v>
      </c>
      <c r="AD603" s="6">
        <v>40324</v>
      </c>
      <c r="AE603" s="3" t="s">
        <v>760</v>
      </c>
      <c r="AF603" s="3" t="s">
        <v>761</v>
      </c>
      <c r="AG603" s="3" t="s">
        <v>762</v>
      </c>
      <c r="AH603" s="3" t="s">
        <v>768</v>
      </c>
      <c r="AI603" s="3">
        <v>2</v>
      </c>
      <c r="AJ603" s="3">
        <v>0</v>
      </c>
      <c r="AK603" s="3">
        <v>0</v>
      </c>
      <c r="AL603" s="3">
        <v>0</v>
      </c>
      <c r="AM603" s="3">
        <v>24</v>
      </c>
      <c r="AN603" s="3">
        <v>0</v>
      </c>
      <c r="AO603" s="3" t="s">
        <v>762</v>
      </c>
      <c r="AP603" s="3" t="s">
        <v>763</v>
      </c>
      <c r="AQ603" s="3" t="s">
        <v>769</v>
      </c>
      <c r="AR603" s="3" t="s">
        <v>3199</v>
      </c>
      <c r="AS603" s="3">
        <v>3.8</v>
      </c>
      <c r="AT603" s="3">
        <v>728.9</v>
      </c>
      <c r="AU603" s="3">
        <v>732.07</v>
      </c>
      <c r="AV603" s="3" t="s">
        <v>765</v>
      </c>
      <c r="AW603" s="3" t="s">
        <v>3200</v>
      </c>
      <c r="AX603" s="3">
        <v>3.5</v>
      </c>
      <c r="AY603" s="3">
        <v>726.66</v>
      </c>
      <c r="AZ603" s="3">
        <v>730.53</v>
      </c>
      <c r="BA603" s="3" t="s">
        <v>765</v>
      </c>
      <c r="BB603" s="3">
        <v>1.2570349999999999E-2</v>
      </c>
      <c r="BC603" s="3">
        <v>0</v>
      </c>
      <c r="BD603" s="7">
        <v>13150</v>
      </c>
      <c r="BE603" s="18">
        <f t="shared" ref="BE603:BE634" si="27">(F603-BD603)/365.25</f>
        <v>83.749942961441931</v>
      </c>
      <c r="BF603" s="3" t="s">
        <v>767</v>
      </c>
      <c r="BG603" s="7">
        <v>44125</v>
      </c>
      <c r="BH603" s="3">
        <v>84.731526395407556</v>
      </c>
      <c r="BI603" t="str">
        <f>VLOOKUP($A603,'[1]SW_Pipes 1222_soil.shp'!$AE$2:$AR$1223,10,FALSE)</f>
        <v>113660</v>
      </c>
      <c r="BJ603" t="str">
        <f>VLOOKUP($A603,'[1]SW_Pipes 1222_soil.shp'!$AE$2:$AR$1223,11,FALSE)</f>
        <v>CuB</v>
      </c>
      <c r="BK603" t="str">
        <f>VLOOKUP($A603,'[1]SW_Pipes 1222_soil.shp'!$AE$2:$AR$1223,12,FALSE)</f>
        <v>Cecil-Urban land complex, 2 to 8 percent slopes</v>
      </c>
      <c r="BL603" t="str">
        <f>VLOOKUP($A603,'[1]SW_Pipes 1222_soil.shp'!$AE$2:$AR$1223,13,FALSE)</f>
        <v>B</v>
      </c>
      <c r="BM603">
        <f>VLOOKUP($A603,'[1]SW_Pipes 1222_soil.shp'!$AE$2:$AR$1223,14,FALSE)</f>
        <v>1</v>
      </c>
      <c r="BN603">
        <f>VLOOKUP(A603,[2]SW_Pipes1222_prec!$AE$2:$AO$1223, 11, FALSE)</f>
        <v>3.8410000000000002</v>
      </c>
    </row>
    <row r="604" spans="1:66" x14ac:dyDescent="0.25">
      <c r="A604" s="3">
        <v>115422</v>
      </c>
      <c r="B604" s="3">
        <v>11111</v>
      </c>
      <c r="C604" s="3" t="s">
        <v>419</v>
      </c>
      <c r="D604" s="3" t="s">
        <v>21</v>
      </c>
      <c r="E604" s="3" t="s">
        <v>29</v>
      </c>
      <c r="F604" s="6">
        <f>VLOOKUP(A604&amp;B604,'input_raw cmsws'!$C$2:$D$1602,2,FALSE)</f>
        <v>43929.666666666664</v>
      </c>
      <c r="G604" s="3">
        <v>7.57</v>
      </c>
      <c r="H604" s="3" t="s">
        <v>23</v>
      </c>
      <c r="I604" s="2">
        <f>VLOOKUP(H604,'scoring schema'!$D$4:$E$9,2,FALSE)</f>
        <v>0</v>
      </c>
      <c r="J604" s="3" t="s">
        <v>22</v>
      </c>
      <c r="K604" s="3" t="s">
        <v>22</v>
      </c>
      <c r="L604" s="3" t="s">
        <v>30</v>
      </c>
      <c r="M604" s="2">
        <f>VLOOKUP(L604,'scoring schema 2'!$E$18:$F$29,2,FALSE)</f>
        <v>6</v>
      </c>
      <c r="N604" s="3" t="s">
        <v>40</v>
      </c>
      <c r="O604" s="2">
        <f>VLOOKUP(N604,'scoring schema 2'!$E$8:$F$13,2, FALSE)</f>
        <v>8</v>
      </c>
      <c r="P604" s="3">
        <v>10</v>
      </c>
      <c r="Q604" s="3">
        <v>5.2</v>
      </c>
      <c r="R604" s="3">
        <v>5.6</v>
      </c>
      <c r="S604" s="3">
        <v>29.119999999999997</v>
      </c>
      <c r="T604" s="3">
        <v>1</v>
      </c>
      <c r="U604" s="3">
        <v>0</v>
      </c>
      <c r="V604" s="3">
        <v>1.4000000000000001</v>
      </c>
      <c r="W604" s="3">
        <v>1.4</v>
      </c>
      <c r="X604" s="3">
        <v>1.96</v>
      </c>
      <c r="Y604" s="3">
        <v>2.92</v>
      </c>
      <c r="Z604" s="3">
        <v>3.0799999999999996</v>
      </c>
      <c r="AA604" s="3">
        <v>8.9935999999999989</v>
      </c>
      <c r="AB604" s="3">
        <v>7655105</v>
      </c>
      <c r="AC604" s="3" t="s">
        <v>2184</v>
      </c>
      <c r="AD604" s="6">
        <v>40325</v>
      </c>
      <c r="AE604" s="3" t="s">
        <v>760</v>
      </c>
      <c r="AF604" s="3" t="s">
        <v>761</v>
      </c>
      <c r="AG604" s="3" t="s">
        <v>762</v>
      </c>
      <c r="AH604" s="3" t="s">
        <v>768</v>
      </c>
      <c r="AI604" s="3">
        <v>3.5</v>
      </c>
      <c r="AJ604" s="3">
        <v>0</v>
      </c>
      <c r="AK604" s="3">
        <v>0</v>
      </c>
      <c r="AL604" s="3">
        <v>0</v>
      </c>
      <c r="AM604" s="3">
        <v>42</v>
      </c>
      <c r="AN604" s="3">
        <v>0</v>
      </c>
      <c r="AO604" s="3" t="s">
        <v>762</v>
      </c>
      <c r="AP604" s="3" t="s">
        <v>763</v>
      </c>
      <c r="AQ604" s="3" t="s">
        <v>769</v>
      </c>
      <c r="AR604" s="3" t="s">
        <v>2183</v>
      </c>
      <c r="AS604" s="3">
        <v>7.5</v>
      </c>
      <c r="AT604" s="3">
        <v>715.17999267000005</v>
      </c>
      <c r="AU604" s="3">
        <v>722.67999267000005</v>
      </c>
      <c r="AV604" s="3" t="s">
        <v>765</v>
      </c>
      <c r="AW604" s="3" t="s">
        <v>2185</v>
      </c>
      <c r="AX604" s="3">
        <v>7.2</v>
      </c>
      <c r="AY604" s="3">
        <v>715.16999510999995</v>
      </c>
      <c r="AZ604" s="3">
        <v>722.36999510999999</v>
      </c>
      <c r="BA604" s="3" t="s">
        <v>765</v>
      </c>
      <c r="BB604" s="3">
        <v>1.0175399999999999E-3</v>
      </c>
      <c r="BC604" s="3">
        <v>0</v>
      </c>
      <c r="BD604" s="7">
        <v>11689</v>
      </c>
      <c r="BE604" s="18">
        <f t="shared" si="27"/>
        <v>88.270134610997033</v>
      </c>
      <c r="BF604" s="3" t="s">
        <v>767</v>
      </c>
      <c r="BG604" s="7">
        <v>43185</v>
      </c>
      <c r="BH604" s="3">
        <v>9.8250698264868248</v>
      </c>
      <c r="BI604" t="str">
        <f>VLOOKUP($A604,'[1]SW_Pipes 1222_soil.shp'!$AE$2:$AR$1223,10,FALSE)</f>
        <v>113660</v>
      </c>
      <c r="BJ604" t="str">
        <f>VLOOKUP($A604,'[1]SW_Pipes 1222_soil.shp'!$AE$2:$AR$1223,11,FALSE)</f>
        <v>CuB</v>
      </c>
      <c r="BK604" t="str">
        <f>VLOOKUP($A604,'[1]SW_Pipes 1222_soil.shp'!$AE$2:$AR$1223,12,FALSE)</f>
        <v>Cecil-Urban land complex, 2 to 8 percent slopes</v>
      </c>
      <c r="BL604" t="str">
        <f>VLOOKUP($A604,'[1]SW_Pipes 1222_soil.shp'!$AE$2:$AR$1223,13,FALSE)</f>
        <v>B</v>
      </c>
      <c r="BM604">
        <f>VLOOKUP($A604,'[1]SW_Pipes 1222_soil.shp'!$AE$2:$AR$1223,14,FALSE)</f>
        <v>1</v>
      </c>
      <c r="BN604">
        <f>VLOOKUP(A604,[2]SW_Pipes1222_prec!$AE$2:$AO$1223, 11, FALSE)</f>
        <v>3.8359999999999999</v>
      </c>
    </row>
    <row r="605" spans="1:66" x14ac:dyDescent="0.25">
      <c r="A605" s="2">
        <v>115423</v>
      </c>
      <c r="B605" s="2">
        <v>11111</v>
      </c>
      <c r="C605" s="2" t="s">
        <v>418</v>
      </c>
      <c r="D605" s="2" t="s">
        <v>21</v>
      </c>
      <c r="E605" s="2" t="s">
        <v>29</v>
      </c>
      <c r="F605" s="6">
        <f>VLOOKUP(A605&amp;B605,'input_raw cmsws'!$C$2:$D$1602,2,FALSE)</f>
        <v>43929.666666666664</v>
      </c>
      <c r="G605" s="2">
        <v>6.88</v>
      </c>
      <c r="H605" s="2" t="s">
        <v>23</v>
      </c>
      <c r="I605" s="2">
        <f>VLOOKUP(H605,'scoring schema'!$D$4:$E$9,2,FALSE)</f>
        <v>0</v>
      </c>
      <c r="J605" s="2" t="s">
        <v>22</v>
      </c>
      <c r="K605" s="2" t="s">
        <v>22</v>
      </c>
      <c r="L605" s="2" t="s">
        <v>30</v>
      </c>
      <c r="M605" s="2">
        <f>VLOOKUP(L605,'scoring schema 2'!$E$18:$F$29,2,FALSE)</f>
        <v>6</v>
      </c>
      <c r="N605" s="2" t="s">
        <v>40</v>
      </c>
      <c r="O605" s="2">
        <f>VLOOKUP(N605,'scoring schema 2'!$E$8:$F$13,2, FALSE)</f>
        <v>8</v>
      </c>
      <c r="P605" s="2">
        <v>10</v>
      </c>
      <c r="Q605" s="2">
        <v>5.2</v>
      </c>
      <c r="R605" s="2">
        <v>5.6</v>
      </c>
      <c r="S605" s="2">
        <v>29.119999999999997</v>
      </c>
      <c r="T605" s="2">
        <v>1</v>
      </c>
      <c r="U605" s="2">
        <v>0</v>
      </c>
      <c r="V605" s="2">
        <v>1.4000000000000001</v>
      </c>
      <c r="W605" s="2">
        <v>1.4</v>
      </c>
      <c r="X605" s="2">
        <v>1.96</v>
      </c>
      <c r="Y605" s="2">
        <v>2.92</v>
      </c>
      <c r="Z605" s="2">
        <v>3.0799999999999996</v>
      </c>
      <c r="AA605" s="2">
        <v>8.9935999999999989</v>
      </c>
      <c r="AB605" s="2">
        <v>7583169</v>
      </c>
      <c r="AC605" s="2" t="s">
        <v>2181</v>
      </c>
      <c r="AD605" s="6">
        <v>40326</v>
      </c>
      <c r="AE605" s="2" t="s">
        <v>760</v>
      </c>
      <c r="AF605" s="2" t="s">
        <v>761</v>
      </c>
      <c r="AG605" s="2" t="s">
        <v>762</v>
      </c>
      <c r="AH605" s="2" t="s">
        <v>768</v>
      </c>
      <c r="AI605" s="2">
        <v>3</v>
      </c>
      <c r="AJ605" s="2">
        <v>0</v>
      </c>
      <c r="AK605" s="2">
        <v>0</v>
      </c>
      <c r="AL605" s="2">
        <v>0</v>
      </c>
      <c r="AM605" s="2">
        <v>36</v>
      </c>
      <c r="AN605" s="2">
        <v>0</v>
      </c>
      <c r="AO605" s="2" t="s">
        <v>762</v>
      </c>
      <c r="AP605" s="2" t="s">
        <v>763</v>
      </c>
      <c r="AQ605" s="2" t="s">
        <v>769</v>
      </c>
      <c r="AR605" s="2" t="s">
        <v>2182</v>
      </c>
      <c r="AS605" s="2">
        <v>8.3000000000000007</v>
      </c>
      <c r="AT605" s="2">
        <v>720.67998046000002</v>
      </c>
      <c r="AU605" s="2">
        <v>728.97998045999998</v>
      </c>
      <c r="AV605" s="2" t="s">
        <v>765</v>
      </c>
      <c r="AW605" s="2" t="s">
        <v>2183</v>
      </c>
      <c r="AX605" s="2">
        <v>7.4</v>
      </c>
      <c r="AY605" s="2">
        <v>715.27999266999996</v>
      </c>
      <c r="AZ605" s="2">
        <v>722.67999267000005</v>
      </c>
      <c r="BA605" s="2" t="s">
        <v>765</v>
      </c>
      <c r="BB605" s="2">
        <v>2.186136E-2</v>
      </c>
      <c r="BC605" s="2">
        <v>0</v>
      </c>
      <c r="BD605" s="6">
        <v>14611</v>
      </c>
      <c r="BE605" s="18">
        <f t="shared" si="27"/>
        <v>80.270134610997033</v>
      </c>
      <c r="BF605" s="2" t="s">
        <v>767</v>
      </c>
      <c r="BG605" s="6">
        <v>43185</v>
      </c>
      <c r="BH605" s="2">
        <v>247.01042467305089</v>
      </c>
      <c r="BI605" t="str">
        <f>VLOOKUP($A605,'[1]SW_Pipes 1222_soil.shp'!$AE$2:$AR$1223,10,FALSE)</f>
        <v>113660</v>
      </c>
      <c r="BJ605" t="str">
        <f>VLOOKUP($A605,'[1]SW_Pipes 1222_soil.shp'!$AE$2:$AR$1223,11,FALSE)</f>
        <v>CuB</v>
      </c>
      <c r="BK605" t="str">
        <f>VLOOKUP($A605,'[1]SW_Pipes 1222_soil.shp'!$AE$2:$AR$1223,12,FALSE)</f>
        <v>Cecil-Urban land complex, 2 to 8 percent slopes</v>
      </c>
      <c r="BL605" t="str">
        <f>VLOOKUP($A605,'[1]SW_Pipes 1222_soil.shp'!$AE$2:$AR$1223,13,FALSE)</f>
        <v>B</v>
      </c>
      <c r="BM605">
        <f>VLOOKUP($A605,'[1]SW_Pipes 1222_soil.shp'!$AE$2:$AR$1223,14,FALSE)</f>
        <v>1</v>
      </c>
      <c r="BN605">
        <f>VLOOKUP(A605,[2]SW_Pipes1222_prec!$AE$2:$AO$1223, 11, FALSE)</f>
        <v>3.8359999999999999</v>
      </c>
    </row>
    <row r="606" spans="1:66" x14ac:dyDescent="0.25">
      <c r="A606" s="2">
        <v>115424</v>
      </c>
      <c r="B606" s="2">
        <v>11111</v>
      </c>
      <c r="C606" s="2" t="s">
        <v>485</v>
      </c>
      <c r="D606" s="2" t="s">
        <v>21</v>
      </c>
      <c r="E606" s="2" t="s">
        <v>29</v>
      </c>
      <c r="F606" s="6">
        <f>VLOOKUP(A606&amp;B606,'input_raw cmsws'!$C$2:$D$1602,2,FALSE)</f>
        <v>43929.666666666664</v>
      </c>
      <c r="G606" s="2">
        <v>7.95</v>
      </c>
      <c r="H606" s="2" t="s">
        <v>23</v>
      </c>
      <c r="I606" s="2">
        <f>VLOOKUP(H606,'scoring schema'!$D$4:$E$9,2,FALSE)</f>
        <v>0</v>
      </c>
      <c r="J606" s="2" t="s">
        <v>22</v>
      </c>
      <c r="K606" s="2" t="s">
        <v>22</v>
      </c>
      <c r="L606" s="2" t="s">
        <v>145</v>
      </c>
      <c r="M606" s="2">
        <f>VLOOKUP(L606,'scoring schema 2'!$E$18:$F$29,2,FALSE)</f>
        <v>10</v>
      </c>
      <c r="N606" s="2" t="s">
        <v>40</v>
      </c>
      <c r="O606" s="2">
        <f>VLOOKUP(N606,'scoring schema 2'!$E$8:$F$13,2, FALSE)</f>
        <v>8</v>
      </c>
      <c r="P606" s="2">
        <v>10</v>
      </c>
      <c r="Q606" s="2">
        <v>5.2</v>
      </c>
      <c r="R606" s="2">
        <v>7.3999999999999995</v>
      </c>
      <c r="S606" s="2">
        <v>38.479999999999997</v>
      </c>
      <c r="T606" s="2">
        <v>1</v>
      </c>
      <c r="U606" s="2">
        <v>0</v>
      </c>
      <c r="V606" s="2">
        <v>1.4000000000000001</v>
      </c>
      <c r="W606" s="2">
        <v>1.4</v>
      </c>
      <c r="X606" s="2">
        <v>1.96</v>
      </c>
      <c r="Y606" s="2">
        <v>2.92</v>
      </c>
      <c r="Z606" s="2">
        <v>3.8</v>
      </c>
      <c r="AA606" s="2">
        <v>11.096</v>
      </c>
      <c r="AB606" s="2">
        <v>7675969</v>
      </c>
      <c r="AC606" s="2" t="s">
        <v>2474</v>
      </c>
      <c r="AD606" s="6">
        <v>40327</v>
      </c>
      <c r="AE606" s="2" t="s">
        <v>760</v>
      </c>
      <c r="AF606" s="2" t="s">
        <v>761</v>
      </c>
      <c r="AG606" s="2" t="s">
        <v>762</v>
      </c>
      <c r="AH606" s="2" t="s">
        <v>768</v>
      </c>
      <c r="AI606" s="2">
        <v>3</v>
      </c>
      <c r="AJ606" s="2">
        <v>0</v>
      </c>
      <c r="AK606" s="2">
        <v>0</v>
      </c>
      <c r="AL606" s="2">
        <v>0</v>
      </c>
      <c r="AM606" s="2">
        <v>36</v>
      </c>
      <c r="AN606" s="2">
        <v>0</v>
      </c>
      <c r="AO606" s="2" t="s">
        <v>762</v>
      </c>
      <c r="AP606" s="2" t="s">
        <v>763</v>
      </c>
      <c r="AQ606" s="2" t="s">
        <v>769</v>
      </c>
      <c r="AR606" s="2" t="s">
        <v>2383</v>
      </c>
      <c r="AS606" s="2">
        <v>9</v>
      </c>
      <c r="AT606" s="2">
        <v>723.01000976</v>
      </c>
      <c r="AU606" s="2">
        <v>732.01000976</v>
      </c>
      <c r="AV606" s="2" t="s">
        <v>765</v>
      </c>
      <c r="AW606" s="2" t="s">
        <v>2182</v>
      </c>
      <c r="AX606" s="2">
        <v>6.4</v>
      </c>
      <c r="AY606" s="2">
        <v>722.57998046</v>
      </c>
      <c r="AZ606" s="2">
        <v>728.97998045999998</v>
      </c>
      <c r="BA606" s="2" t="s">
        <v>765</v>
      </c>
      <c r="BB606" s="2">
        <v>5.3286499999999999E-3</v>
      </c>
      <c r="BC606" s="2">
        <v>0</v>
      </c>
      <c r="BD606" s="6">
        <v>16803</v>
      </c>
      <c r="BE606" s="18">
        <f t="shared" si="27"/>
        <v>74.268765685603455</v>
      </c>
      <c r="BF606" s="2" t="s">
        <v>767</v>
      </c>
      <c r="BG606" s="6">
        <v>43185</v>
      </c>
      <c r="BH606" s="2">
        <v>80.701543990154534</v>
      </c>
      <c r="BI606" t="str">
        <f>VLOOKUP($A606,'[1]SW_Pipes 1222_soil.shp'!$AE$2:$AR$1223,10,FALSE)</f>
        <v>113660</v>
      </c>
      <c r="BJ606" t="str">
        <f>VLOOKUP($A606,'[1]SW_Pipes 1222_soil.shp'!$AE$2:$AR$1223,11,FALSE)</f>
        <v>CuB</v>
      </c>
      <c r="BK606" t="str">
        <f>VLOOKUP($A606,'[1]SW_Pipes 1222_soil.shp'!$AE$2:$AR$1223,12,FALSE)</f>
        <v>Cecil-Urban land complex, 2 to 8 percent slopes</v>
      </c>
      <c r="BL606" t="str">
        <f>VLOOKUP($A606,'[1]SW_Pipes 1222_soil.shp'!$AE$2:$AR$1223,13,FALSE)</f>
        <v>B</v>
      </c>
      <c r="BM606">
        <f>VLOOKUP($A606,'[1]SW_Pipes 1222_soil.shp'!$AE$2:$AR$1223,14,FALSE)</f>
        <v>1</v>
      </c>
      <c r="BN606">
        <f>VLOOKUP(A606,[2]SW_Pipes1222_prec!$AE$2:$AO$1223, 11, FALSE)</f>
        <v>3.8359999999999999</v>
      </c>
    </row>
    <row r="607" spans="1:66" x14ac:dyDescent="0.25">
      <c r="A607" s="2">
        <v>115425</v>
      </c>
      <c r="B607" s="2">
        <v>11111</v>
      </c>
      <c r="C607" s="2" t="s">
        <v>466</v>
      </c>
      <c r="D607" s="2" t="s">
        <v>21</v>
      </c>
      <c r="E607" s="2" t="s">
        <v>29</v>
      </c>
      <c r="F607" s="6">
        <f>VLOOKUP(A607&amp;B607,'input_raw cmsws'!$C$2:$D$1602,2,FALSE)</f>
        <v>43929.666666666664</v>
      </c>
      <c r="G607" s="2">
        <v>9.1999999999999993</v>
      </c>
      <c r="H607" s="2" t="s">
        <v>23</v>
      </c>
      <c r="I607" s="2">
        <f>VLOOKUP(H607,'scoring schema'!$D$4:$E$9,2,FALSE)</f>
        <v>0</v>
      </c>
      <c r="J607" s="2" t="s">
        <v>22</v>
      </c>
      <c r="K607" s="2" t="s">
        <v>22</v>
      </c>
      <c r="L607" s="2" t="s">
        <v>145</v>
      </c>
      <c r="M607" s="2">
        <f>VLOOKUP(L607,'scoring schema 2'!$E$18:$F$29,2,FALSE)</f>
        <v>10</v>
      </c>
      <c r="N607" s="2" t="s">
        <v>40</v>
      </c>
      <c r="O607" s="2">
        <f>VLOOKUP(N607,'scoring schema 2'!$E$8:$F$13,2, FALSE)</f>
        <v>8</v>
      </c>
      <c r="P607" s="2">
        <v>10</v>
      </c>
      <c r="Q607" s="2">
        <v>5.2</v>
      </c>
      <c r="R607" s="2">
        <v>7.2</v>
      </c>
      <c r="S607" s="2">
        <v>37.440000000000005</v>
      </c>
      <c r="T607" s="2">
        <v>1</v>
      </c>
      <c r="U607" s="2">
        <v>0</v>
      </c>
      <c r="V607" s="2">
        <v>1.4000000000000001</v>
      </c>
      <c r="W607" s="2">
        <v>1.2</v>
      </c>
      <c r="X607" s="2">
        <v>1.6800000000000002</v>
      </c>
      <c r="Y607" s="2">
        <v>2.92</v>
      </c>
      <c r="Z607" s="2">
        <v>3.6000000000000005</v>
      </c>
      <c r="AA607" s="2">
        <v>10.512</v>
      </c>
      <c r="AB607" s="2">
        <v>7694197</v>
      </c>
      <c r="AC607" s="2" t="s">
        <v>2382</v>
      </c>
      <c r="AD607" s="6">
        <v>40328</v>
      </c>
      <c r="AE607" s="2" t="s">
        <v>760</v>
      </c>
      <c r="AF607" s="2" t="s">
        <v>761</v>
      </c>
      <c r="AG607" s="2" t="s">
        <v>762</v>
      </c>
      <c r="AH607" s="2" t="s">
        <v>768</v>
      </c>
      <c r="AI607" s="2">
        <v>2</v>
      </c>
      <c r="AJ607" s="2">
        <v>0</v>
      </c>
      <c r="AK607" s="2">
        <v>0</v>
      </c>
      <c r="AL607" s="2">
        <v>0</v>
      </c>
      <c r="AM607" s="2">
        <v>24</v>
      </c>
      <c r="AN607" s="2">
        <v>0</v>
      </c>
      <c r="AO607" s="2" t="s">
        <v>762</v>
      </c>
      <c r="AP607" s="2" t="s">
        <v>763</v>
      </c>
      <c r="AQ607" s="2" t="s">
        <v>769</v>
      </c>
      <c r="AR607" s="2" t="s">
        <v>2381</v>
      </c>
      <c r="AS607" s="2">
        <v>9.8000000000000007</v>
      </c>
      <c r="AT607" s="2">
        <v>725.23997801999997</v>
      </c>
      <c r="AU607" s="2">
        <v>735.03997802000004</v>
      </c>
      <c r="AV607" s="2" t="s">
        <v>765</v>
      </c>
      <c r="AW607" s="2" t="s">
        <v>2383</v>
      </c>
      <c r="AX607" s="2">
        <v>8.9</v>
      </c>
      <c r="AY607" s="2">
        <v>723.11000976000003</v>
      </c>
      <c r="AZ607" s="2">
        <v>732.01000976</v>
      </c>
      <c r="BA607" s="2" t="s">
        <v>765</v>
      </c>
      <c r="BB607" s="2">
        <v>1.9661350000000001E-2</v>
      </c>
      <c r="BC607" s="2">
        <v>0</v>
      </c>
      <c r="BD607" s="6">
        <v>16803</v>
      </c>
      <c r="BE607" s="18">
        <f t="shared" si="27"/>
        <v>74.268765685603455</v>
      </c>
      <c r="BF607" s="2" t="s">
        <v>767</v>
      </c>
      <c r="BG607" s="6">
        <v>43185</v>
      </c>
      <c r="BH607" s="2">
        <v>108.3326935083883</v>
      </c>
      <c r="BI607" t="str">
        <f>VLOOKUP($A607,'[1]SW_Pipes 1222_soil.shp'!$AE$2:$AR$1223,10,FALSE)</f>
        <v>113660</v>
      </c>
      <c r="BJ607" t="str">
        <f>VLOOKUP($A607,'[1]SW_Pipes 1222_soil.shp'!$AE$2:$AR$1223,11,FALSE)</f>
        <v>CuB</v>
      </c>
      <c r="BK607" t="str">
        <f>VLOOKUP($A607,'[1]SW_Pipes 1222_soil.shp'!$AE$2:$AR$1223,12,FALSE)</f>
        <v>Cecil-Urban land complex, 2 to 8 percent slopes</v>
      </c>
      <c r="BL607" t="str">
        <f>VLOOKUP($A607,'[1]SW_Pipes 1222_soil.shp'!$AE$2:$AR$1223,13,FALSE)</f>
        <v>B</v>
      </c>
      <c r="BM607">
        <f>VLOOKUP($A607,'[1]SW_Pipes 1222_soil.shp'!$AE$2:$AR$1223,14,FALSE)</f>
        <v>1</v>
      </c>
      <c r="BN607">
        <f>VLOOKUP(A607,[2]SW_Pipes1222_prec!$AE$2:$AO$1223, 11, FALSE)</f>
        <v>3.8410000000000002</v>
      </c>
    </row>
    <row r="608" spans="1:66" x14ac:dyDescent="0.25">
      <c r="A608" s="2">
        <v>115598</v>
      </c>
      <c r="B608" s="2">
        <v>17405</v>
      </c>
      <c r="C608" s="2" t="s">
        <v>356</v>
      </c>
      <c r="D608" s="2" t="s">
        <v>26</v>
      </c>
      <c r="E608" s="2" t="s">
        <v>29</v>
      </c>
      <c r="F608" s="6">
        <f>VLOOKUP(A608&amp;B608,'input_raw cmsws'!$C$2:$D$1602,2,FALSE)</f>
        <v>43951.666666666664</v>
      </c>
      <c r="G608" s="2">
        <v>5.0999999999999996</v>
      </c>
      <c r="H608" s="2"/>
      <c r="I608" s="2">
        <v>0</v>
      </c>
      <c r="J608" s="2" t="s">
        <v>22</v>
      </c>
      <c r="K608" s="2" t="s">
        <v>22</v>
      </c>
      <c r="L608" s="2"/>
      <c r="M608" s="2">
        <f>VLOOKUP(L608,'scoring schema 2'!$E$18:$F$29,2,FALSE)</f>
        <v>0</v>
      </c>
      <c r="N608" s="2"/>
      <c r="O608" s="2">
        <f>VLOOKUP(N608,'scoring schema 2'!$E$8:$F$13,2, FALSE)</f>
        <v>2</v>
      </c>
      <c r="P608" s="2">
        <v>0</v>
      </c>
      <c r="Q608" s="2">
        <v>1.3</v>
      </c>
      <c r="R608" s="2">
        <v>1.4</v>
      </c>
      <c r="S608" s="2">
        <v>1.8199999999999998</v>
      </c>
      <c r="T608" s="2">
        <v>1</v>
      </c>
      <c r="U608" s="2">
        <v>10</v>
      </c>
      <c r="V608" s="2">
        <v>2.2000000000000002</v>
      </c>
      <c r="W608" s="2">
        <v>5.6</v>
      </c>
      <c r="X608" s="2">
        <v>12.32</v>
      </c>
      <c r="Y608" s="2">
        <v>1.84</v>
      </c>
      <c r="Z608" s="2">
        <v>3.92</v>
      </c>
      <c r="AA608" s="2">
        <v>7.2128000000000005</v>
      </c>
      <c r="AB608" s="2">
        <v>7720671</v>
      </c>
      <c r="AC608" s="2" t="s">
        <v>1883</v>
      </c>
      <c r="AD608" s="6">
        <v>40329</v>
      </c>
      <c r="AE608" s="2" t="s">
        <v>760</v>
      </c>
      <c r="AF608" s="2" t="s">
        <v>761</v>
      </c>
      <c r="AG608" s="2" t="s">
        <v>762</v>
      </c>
      <c r="AH608" s="2" t="s">
        <v>768</v>
      </c>
      <c r="AI608" s="2">
        <v>1.25</v>
      </c>
      <c r="AJ608" s="2">
        <v>0</v>
      </c>
      <c r="AK608" s="2">
        <v>0</v>
      </c>
      <c r="AL608" s="2">
        <v>0</v>
      </c>
      <c r="AM608" s="2">
        <v>15</v>
      </c>
      <c r="AN608" s="2">
        <v>0</v>
      </c>
      <c r="AO608" s="2" t="s">
        <v>762</v>
      </c>
      <c r="AP608" s="2" t="s">
        <v>763</v>
      </c>
      <c r="AQ608" s="2" t="s">
        <v>769</v>
      </c>
      <c r="AR608" s="2" t="s">
        <v>1884</v>
      </c>
      <c r="AS608" s="2">
        <v>2.4</v>
      </c>
      <c r="AT608" s="2">
        <v>745.32998046</v>
      </c>
      <c r="AU608" s="2">
        <v>747.72998045999998</v>
      </c>
      <c r="AV608" s="2" t="s">
        <v>765</v>
      </c>
      <c r="AW608" s="2" t="s">
        <v>1885</v>
      </c>
      <c r="AX608" s="2">
        <v>2.6</v>
      </c>
      <c r="AY608" s="2">
        <v>744.82999267000002</v>
      </c>
      <c r="AZ608" s="2">
        <v>747.42999267000005</v>
      </c>
      <c r="BA608" s="2" t="s">
        <v>765</v>
      </c>
      <c r="BB608" s="2">
        <v>1.558054E-2</v>
      </c>
      <c r="BC608" s="2">
        <v>0</v>
      </c>
      <c r="BD608" s="6">
        <v>17899</v>
      </c>
      <c r="BE608" s="18">
        <f t="shared" si="27"/>
        <v>71.32831394022358</v>
      </c>
      <c r="BF608" s="2" t="s">
        <v>767</v>
      </c>
      <c r="BG608" s="6">
        <v>43185</v>
      </c>
      <c r="BH608" s="2">
        <v>32.090709184689068</v>
      </c>
      <c r="BI608" t="str">
        <f>VLOOKUP($A608,'[1]SW_Pipes 1222_soil.shp'!$AE$2:$AR$1223,10,FALSE)</f>
        <v>113660</v>
      </c>
      <c r="BJ608" t="str">
        <f>VLOOKUP($A608,'[1]SW_Pipes 1222_soil.shp'!$AE$2:$AR$1223,11,FALSE)</f>
        <v>CuB</v>
      </c>
      <c r="BK608" t="str">
        <f>VLOOKUP($A608,'[1]SW_Pipes 1222_soil.shp'!$AE$2:$AR$1223,12,FALSE)</f>
        <v>Cecil-Urban land complex, 2 to 8 percent slopes</v>
      </c>
      <c r="BL608" t="str">
        <f>VLOOKUP($A608,'[1]SW_Pipes 1222_soil.shp'!$AE$2:$AR$1223,13,FALSE)</f>
        <v>B</v>
      </c>
      <c r="BM608">
        <f>VLOOKUP($A608,'[1]SW_Pipes 1222_soil.shp'!$AE$2:$AR$1223,14,FALSE)</f>
        <v>1</v>
      </c>
      <c r="BN608">
        <f>VLOOKUP(A608,[2]SW_Pipes1222_prec!$AE$2:$AO$1223, 11, FALSE)</f>
        <v>3.847</v>
      </c>
    </row>
    <row r="609" spans="1:66" x14ac:dyDescent="0.25">
      <c r="A609" s="3">
        <v>115629</v>
      </c>
      <c r="B609" s="3">
        <v>11060</v>
      </c>
      <c r="C609" s="3" t="s">
        <v>385</v>
      </c>
      <c r="D609" s="3" t="s">
        <v>26</v>
      </c>
      <c r="E609" s="3" t="s">
        <v>29</v>
      </c>
      <c r="F609" s="6">
        <f>VLOOKUP(A609&amp;B609,'input_raw cmsws'!$C$2:$D$1602,2,FALSE)</f>
        <v>43963.666666666664</v>
      </c>
      <c r="G609" s="3">
        <v>8</v>
      </c>
      <c r="H609" s="3" t="s">
        <v>23</v>
      </c>
      <c r="I609" s="2">
        <f>VLOOKUP(H609,'scoring schema'!$D$4:$E$9,2,FALSE)</f>
        <v>0</v>
      </c>
      <c r="J609" s="3" t="s">
        <v>22</v>
      </c>
      <c r="K609" s="3" t="s">
        <v>22</v>
      </c>
      <c r="L609" s="3" t="s">
        <v>37</v>
      </c>
      <c r="M609" s="2">
        <f>VLOOKUP(L609,'scoring schema 2'!$E$18:$F$29,2,FALSE)</f>
        <v>8</v>
      </c>
      <c r="N609" s="3"/>
      <c r="O609" s="2">
        <f>VLOOKUP(N609,'scoring schema 2'!$E$8:$F$13,2, FALSE)</f>
        <v>2</v>
      </c>
      <c r="P609" s="3">
        <v>5</v>
      </c>
      <c r="Q609" s="3">
        <v>1.3</v>
      </c>
      <c r="R609" s="3">
        <v>6.9499999999999993</v>
      </c>
      <c r="S609" s="3">
        <v>9.0350000000000001</v>
      </c>
      <c r="T609" s="3">
        <v>4</v>
      </c>
      <c r="U609" s="3">
        <v>0</v>
      </c>
      <c r="V609" s="3">
        <v>6.2000000000000011</v>
      </c>
      <c r="W609" s="3">
        <v>3.5</v>
      </c>
      <c r="X609" s="3">
        <v>21.700000000000003</v>
      </c>
      <c r="Y609" s="3">
        <v>4.24</v>
      </c>
      <c r="Z609" s="3">
        <v>4.88</v>
      </c>
      <c r="AA609" s="3">
        <v>20.691200000000002</v>
      </c>
      <c r="AB609" s="3">
        <v>7658199</v>
      </c>
      <c r="AC609" s="3" t="s">
        <v>3412</v>
      </c>
      <c r="AD609" s="6">
        <v>40330</v>
      </c>
      <c r="AE609" s="3" t="s">
        <v>760</v>
      </c>
      <c r="AF609" s="3" t="s">
        <v>761</v>
      </c>
      <c r="AG609" s="3" t="s">
        <v>762</v>
      </c>
      <c r="AH609" s="3" t="s">
        <v>768</v>
      </c>
      <c r="AI609" s="3">
        <v>1.25</v>
      </c>
      <c r="AJ609" s="3">
        <v>0</v>
      </c>
      <c r="AK609" s="3">
        <v>0</v>
      </c>
      <c r="AL609" s="3">
        <v>0</v>
      </c>
      <c r="AM609" s="3">
        <v>15</v>
      </c>
      <c r="AN609" s="3">
        <v>0</v>
      </c>
      <c r="AO609" s="3" t="s">
        <v>762</v>
      </c>
      <c r="AP609" s="3" t="s">
        <v>902</v>
      </c>
      <c r="AQ609" s="3" t="s">
        <v>905</v>
      </c>
      <c r="AR609" s="3" t="s">
        <v>3413</v>
      </c>
      <c r="AS609" s="3">
        <v>5</v>
      </c>
      <c r="AT609" s="3">
        <v>706.66998291000004</v>
      </c>
      <c r="AU609" s="3">
        <v>711.66998291000004</v>
      </c>
      <c r="AV609" s="3" t="s">
        <v>765</v>
      </c>
      <c r="AW609" s="3" t="s">
        <v>3414</v>
      </c>
      <c r="AX609" s="3">
        <v>5</v>
      </c>
      <c r="AY609" s="3">
        <v>698.15997314000003</v>
      </c>
      <c r="AZ609" s="3">
        <v>703.15997314000003</v>
      </c>
      <c r="BA609" s="3" t="s">
        <v>765</v>
      </c>
      <c r="BB609" s="3">
        <v>6.6251299999999999E-2</v>
      </c>
      <c r="BC609" s="3">
        <v>0</v>
      </c>
      <c r="BD609" s="7">
        <v>20821</v>
      </c>
      <c r="BE609" s="18">
        <f t="shared" si="27"/>
        <v>63.361168149669169</v>
      </c>
      <c r="BF609" s="3" t="s">
        <v>767</v>
      </c>
      <c r="BG609" s="7">
        <v>43185</v>
      </c>
      <c r="BH609" s="3">
        <v>128.45050285511431</v>
      </c>
      <c r="BI609" t="str">
        <f>VLOOKUP($A609,'[1]SW_Pipes 1222_soil.shp'!$AE$2:$AR$1223,10,FALSE)</f>
        <v>113660</v>
      </c>
      <c r="BJ609" t="str">
        <f>VLOOKUP($A609,'[1]SW_Pipes 1222_soil.shp'!$AE$2:$AR$1223,11,FALSE)</f>
        <v>CuB</v>
      </c>
      <c r="BK609" t="str">
        <f>VLOOKUP($A609,'[1]SW_Pipes 1222_soil.shp'!$AE$2:$AR$1223,12,FALSE)</f>
        <v>Cecil-Urban land complex, 2 to 8 percent slopes</v>
      </c>
      <c r="BL609" t="str">
        <f>VLOOKUP($A609,'[1]SW_Pipes 1222_soil.shp'!$AE$2:$AR$1223,13,FALSE)</f>
        <v>B</v>
      </c>
      <c r="BM609">
        <f>VLOOKUP($A609,'[1]SW_Pipes 1222_soil.shp'!$AE$2:$AR$1223,14,FALSE)</f>
        <v>1</v>
      </c>
      <c r="BN609">
        <f>VLOOKUP(A609,[2]SW_Pipes1222_prec!$AE$2:$AO$1223, 11, FALSE)</f>
        <v>3.839</v>
      </c>
    </row>
    <row r="610" spans="1:66" x14ac:dyDescent="0.25">
      <c r="A610" s="3">
        <v>115630</v>
      </c>
      <c r="B610" s="3">
        <v>11060</v>
      </c>
      <c r="C610" s="3" t="s">
        <v>385</v>
      </c>
      <c r="D610" s="3" t="s">
        <v>26</v>
      </c>
      <c r="E610" s="3" t="s">
        <v>29</v>
      </c>
      <c r="F610" s="6">
        <f>VLOOKUP(A610&amp;B610,'input_raw cmsws'!$C$2:$D$1602,2,FALSE)</f>
        <v>43963.666666666664</v>
      </c>
      <c r="G610" s="3">
        <v>8</v>
      </c>
      <c r="H610" s="3"/>
      <c r="I610" s="2">
        <v>0</v>
      </c>
      <c r="J610" s="3"/>
      <c r="K610" s="3" t="s">
        <v>22</v>
      </c>
      <c r="L610" s="3" t="s">
        <v>37</v>
      </c>
      <c r="M610" s="2">
        <f>VLOOKUP(L610,'scoring schema 2'!$E$18:$F$29,2,FALSE)</f>
        <v>8</v>
      </c>
      <c r="N610" s="3"/>
      <c r="O610" s="2">
        <f>VLOOKUP(N610,'scoring schema 2'!$E$8:$F$13,2, FALSE)</f>
        <v>2</v>
      </c>
      <c r="P610" s="3">
        <v>5</v>
      </c>
      <c r="Q610" s="3">
        <v>1.3</v>
      </c>
      <c r="R610" s="3">
        <v>6.9499999999999993</v>
      </c>
      <c r="S610" s="3">
        <v>9.0350000000000001</v>
      </c>
      <c r="T610" s="3">
        <v>1</v>
      </c>
      <c r="U610" s="3">
        <v>0</v>
      </c>
      <c r="V610" s="3">
        <v>2.2000000000000002</v>
      </c>
      <c r="W610" s="3">
        <v>2.6</v>
      </c>
      <c r="X610" s="3">
        <v>5.7200000000000006</v>
      </c>
      <c r="Y610" s="3">
        <v>1.84</v>
      </c>
      <c r="Z610" s="3">
        <v>4.34</v>
      </c>
      <c r="AA610" s="3">
        <v>7.9855999999999998</v>
      </c>
      <c r="AB610" s="3">
        <v>7621754</v>
      </c>
      <c r="AC610" s="3" t="s">
        <v>2023</v>
      </c>
      <c r="AD610" s="6">
        <v>40331</v>
      </c>
      <c r="AE610" s="3" t="s">
        <v>760</v>
      </c>
      <c r="AF610" s="3" t="s">
        <v>785</v>
      </c>
      <c r="AG610" s="3" t="s">
        <v>762</v>
      </c>
      <c r="AH610" s="3" t="s">
        <v>1823</v>
      </c>
      <c r="AI610" s="3">
        <v>0</v>
      </c>
      <c r="AJ610" s="3">
        <v>0</v>
      </c>
      <c r="AK610" s="3">
        <v>2.4</v>
      </c>
      <c r="AL610" s="3">
        <v>3</v>
      </c>
      <c r="AM610" s="3">
        <v>29</v>
      </c>
      <c r="AN610" s="3">
        <v>36</v>
      </c>
      <c r="AO610" s="3" t="s">
        <v>762</v>
      </c>
      <c r="AP610" s="3" t="s">
        <v>763</v>
      </c>
      <c r="AQ610" s="3" t="s">
        <v>769</v>
      </c>
      <c r="AR610" s="3" t="s">
        <v>2024</v>
      </c>
      <c r="AS610" s="3">
        <v>4.3</v>
      </c>
      <c r="AT610" s="3">
        <v>728.29</v>
      </c>
      <c r="AU610" s="3">
        <v>732.59</v>
      </c>
      <c r="AV610" s="3" t="s">
        <v>765</v>
      </c>
      <c r="AW610" s="3" t="s">
        <v>2025</v>
      </c>
      <c r="AX610" s="3">
        <v>3.7</v>
      </c>
      <c r="AY610" s="3">
        <v>728.94</v>
      </c>
      <c r="AZ610" s="3">
        <v>732.64</v>
      </c>
      <c r="BA610" s="3" t="s">
        <v>765</v>
      </c>
      <c r="BB610" s="3">
        <v>-2.0139069999999999E-2</v>
      </c>
      <c r="BC610" s="3">
        <v>0</v>
      </c>
      <c r="BD610" s="7">
        <v>20090</v>
      </c>
      <c r="BE610" s="18">
        <f t="shared" si="27"/>
        <v>65.362537075062733</v>
      </c>
      <c r="BF610" s="3" t="s">
        <v>767</v>
      </c>
      <c r="BG610" s="7">
        <v>44379</v>
      </c>
      <c r="BH610" s="3">
        <v>32.275564262359232</v>
      </c>
      <c r="BI610" t="str">
        <f>VLOOKUP($A610,'[1]SW_Pipes 1222_soil.shp'!$AE$2:$AR$1223,10,FALSE)</f>
        <v>113660</v>
      </c>
      <c r="BJ610" t="str">
        <f>VLOOKUP($A610,'[1]SW_Pipes 1222_soil.shp'!$AE$2:$AR$1223,11,FALSE)</f>
        <v>CuB</v>
      </c>
      <c r="BK610" t="str">
        <f>VLOOKUP($A610,'[1]SW_Pipes 1222_soil.shp'!$AE$2:$AR$1223,12,FALSE)</f>
        <v>Cecil-Urban land complex, 2 to 8 percent slopes</v>
      </c>
      <c r="BL610" t="str">
        <f>VLOOKUP($A610,'[1]SW_Pipes 1222_soil.shp'!$AE$2:$AR$1223,13,FALSE)</f>
        <v>B</v>
      </c>
      <c r="BM610">
        <f>VLOOKUP($A610,'[1]SW_Pipes 1222_soil.shp'!$AE$2:$AR$1223,14,FALSE)</f>
        <v>1</v>
      </c>
      <c r="BN610">
        <f>VLOOKUP(A610,[2]SW_Pipes1222_prec!$AE$2:$AO$1223, 11, FALSE)</f>
        <v>3.831</v>
      </c>
    </row>
    <row r="611" spans="1:66" x14ac:dyDescent="0.25">
      <c r="A611" s="2">
        <v>115649</v>
      </c>
      <c r="B611" s="2">
        <v>12688</v>
      </c>
      <c r="C611" s="2" t="s">
        <v>73</v>
      </c>
      <c r="D611" s="2" t="s">
        <v>26</v>
      </c>
      <c r="E611" s="2" t="s">
        <v>29</v>
      </c>
      <c r="F611" s="6">
        <f>VLOOKUP(A611&amp;B611,'input_raw cmsws'!$C$2:$D$1602,2,FALSE)</f>
        <v>43881.708333333336</v>
      </c>
      <c r="G611" s="2">
        <v>2.7</v>
      </c>
      <c r="H611" s="2" t="s">
        <v>23</v>
      </c>
      <c r="I611" s="2">
        <f>VLOOKUP(H611,'scoring schema'!$D$4:$E$9,2,FALSE)</f>
        <v>0</v>
      </c>
      <c r="J611" s="2" t="s">
        <v>22</v>
      </c>
      <c r="K611" s="2" t="s">
        <v>22</v>
      </c>
      <c r="L611" s="2"/>
      <c r="M611" s="2">
        <f>VLOOKUP(L611,'scoring schema 2'!$E$18:$F$29,2,FALSE)</f>
        <v>0</v>
      </c>
      <c r="N611" s="2"/>
      <c r="O611" s="2">
        <f>VLOOKUP(N611,'scoring schema 2'!$E$8:$F$13,2, FALSE)</f>
        <v>2</v>
      </c>
      <c r="P611" s="2">
        <v>0</v>
      </c>
      <c r="Q611" s="2">
        <v>1.3</v>
      </c>
      <c r="R611" s="2">
        <v>0.8</v>
      </c>
      <c r="S611" s="2">
        <v>1.04</v>
      </c>
      <c r="T611" s="2">
        <v>1</v>
      </c>
      <c r="U611" s="2">
        <v>10</v>
      </c>
      <c r="V611" s="2">
        <v>2.2000000000000002</v>
      </c>
      <c r="W611" s="2">
        <v>5</v>
      </c>
      <c r="X611" s="2">
        <v>11</v>
      </c>
      <c r="Y611" s="2">
        <v>1.84</v>
      </c>
      <c r="Z611" s="2">
        <v>3.3200000000000003</v>
      </c>
      <c r="AA611" s="2">
        <v>6.1088000000000005</v>
      </c>
      <c r="AB611" s="2">
        <v>7701089</v>
      </c>
      <c r="AC611" s="2" t="s">
        <v>1635</v>
      </c>
      <c r="AD611" s="6">
        <v>40332</v>
      </c>
      <c r="AE611" s="2" t="s">
        <v>760</v>
      </c>
      <c r="AF611" s="2" t="s">
        <v>761</v>
      </c>
      <c r="AG611" s="2" t="s">
        <v>762</v>
      </c>
      <c r="AH611" s="2" t="s">
        <v>768</v>
      </c>
      <c r="AI611" s="2">
        <v>2</v>
      </c>
      <c r="AJ611" s="2">
        <v>0</v>
      </c>
      <c r="AK611" s="2">
        <v>0</v>
      </c>
      <c r="AL611" s="2">
        <v>0</v>
      </c>
      <c r="AM611" s="2">
        <v>24</v>
      </c>
      <c r="AN611" s="2">
        <v>0</v>
      </c>
      <c r="AO611" s="2" t="s">
        <v>762</v>
      </c>
      <c r="AP611" s="2" t="s">
        <v>763</v>
      </c>
      <c r="AQ611" s="2" t="s">
        <v>769</v>
      </c>
      <c r="AR611" s="2" t="s">
        <v>1636</v>
      </c>
      <c r="AS611" s="2">
        <v>4.8</v>
      </c>
      <c r="AT611" s="2">
        <v>725.54002685</v>
      </c>
      <c r="AU611" s="2">
        <v>730.34002684999996</v>
      </c>
      <c r="AV611" s="2" t="s">
        <v>765</v>
      </c>
      <c r="AW611" s="2" t="s">
        <v>1637</v>
      </c>
      <c r="AX611" s="2">
        <v>4.3</v>
      </c>
      <c r="AY611" s="2">
        <v>725.66002197</v>
      </c>
      <c r="AZ611" s="2">
        <v>729.96002196999996</v>
      </c>
      <c r="BA611" s="2" t="s">
        <v>765</v>
      </c>
      <c r="BB611" s="2">
        <v>-1.457204E-2</v>
      </c>
      <c r="BC611" s="2">
        <v>0</v>
      </c>
      <c r="BD611" s="6">
        <v>32689</v>
      </c>
      <c r="BE611" s="18">
        <f t="shared" si="27"/>
        <v>30.643965320556703</v>
      </c>
      <c r="BF611" s="2" t="s">
        <v>767</v>
      </c>
      <c r="BG611" s="6">
        <v>43185</v>
      </c>
      <c r="BH611" s="2">
        <v>8.2344977023574106</v>
      </c>
      <c r="BI611" t="str">
        <f>VLOOKUP($A611,'[1]SW_Pipes 1222_soil.shp'!$AE$2:$AR$1223,10,FALSE)</f>
        <v>113660</v>
      </c>
      <c r="BJ611" t="str">
        <f>VLOOKUP($A611,'[1]SW_Pipes 1222_soil.shp'!$AE$2:$AR$1223,11,FALSE)</f>
        <v>CuB</v>
      </c>
      <c r="BK611" t="str">
        <f>VLOOKUP($A611,'[1]SW_Pipes 1222_soil.shp'!$AE$2:$AR$1223,12,FALSE)</f>
        <v>Cecil-Urban land complex, 2 to 8 percent slopes</v>
      </c>
      <c r="BL611" t="str">
        <f>VLOOKUP($A611,'[1]SW_Pipes 1222_soil.shp'!$AE$2:$AR$1223,13,FALSE)</f>
        <v>B</v>
      </c>
      <c r="BM611">
        <f>VLOOKUP($A611,'[1]SW_Pipes 1222_soil.shp'!$AE$2:$AR$1223,14,FALSE)</f>
        <v>1</v>
      </c>
      <c r="BN611">
        <f>VLOOKUP(A611,[2]SW_Pipes1222_prec!$AE$2:$AO$1223, 11, FALSE)</f>
        <v>3.8570000000000002</v>
      </c>
    </row>
    <row r="612" spans="1:66" x14ac:dyDescent="0.25">
      <c r="A612" s="3">
        <v>115900</v>
      </c>
      <c r="B612" s="3">
        <v>20653</v>
      </c>
      <c r="C612" s="3" t="s">
        <v>267</v>
      </c>
      <c r="D612" s="3" t="s">
        <v>21</v>
      </c>
      <c r="E612" s="3" t="s">
        <v>29</v>
      </c>
      <c r="F612" s="6">
        <f>VLOOKUP(A612&amp;B612,'input_raw cmsws'!$C$2:$D$1602,2,FALSE)</f>
        <v>44166.708333333336</v>
      </c>
      <c r="G612" s="3">
        <v>6</v>
      </c>
      <c r="H612" s="3" t="s">
        <v>23</v>
      </c>
      <c r="I612" s="2">
        <f>VLOOKUP(H612,'scoring schema'!$D$4:$E$9,2,FALSE)</f>
        <v>0</v>
      </c>
      <c r="J612" s="3" t="s">
        <v>22</v>
      </c>
      <c r="K612" s="3" t="s">
        <v>22</v>
      </c>
      <c r="L612" s="3" t="s">
        <v>152</v>
      </c>
      <c r="M612" s="2">
        <f>VLOOKUP(L612,'scoring schema 2'!$E$18:$F$29,2,FALSE)</f>
        <v>3</v>
      </c>
      <c r="N612" s="3" t="s">
        <v>35</v>
      </c>
      <c r="O612" s="2">
        <f>VLOOKUP(N612,'scoring schema 2'!$E$8:$F$13,2, FALSE)</f>
        <v>2</v>
      </c>
      <c r="P612" s="3">
        <v>0</v>
      </c>
      <c r="Q612" s="3">
        <v>1.3</v>
      </c>
      <c r="R612" s="3">
        <v>3.35</v>
      </c>
      <c r="S612" s="3">
        <v>4.3550000000000004</v>
      </c>
      <c r="T612" s="3">
        <v>1</v>
      </c>
      <c r="U612" s="3">
        <v>0</v>
      </c>
      <c r="V612" s="3">
        <v>2.8</v>
      </c>
      <c r="W612" s="3">
        <v>2</v>
      </c>
      <c r="X612" s="3">
        <v>5.6</v>
      </c>
      <c r="Y612" s="3">
        <v>2.2000000000000002</v>
      </c>
      <c r="Z612" s="3">
        <v>2.54</v>
      </c>
      <c r="AA612" s="3">
        <v>5.588000000000001</v>
      </c>
      <c r="AB612" s="3">
        <v>7648352</v>
      </c>
      <c r="AC612" s="3" t="s">
        <v>1549</v>
      </c>
      <c r="AD612" s="6">
        <v>40333</v>
      </c>
      <c r="AE612" s="3" t="s">
        <v>760</v>
      </c>
      <c r="AF612" s="3" t="s">
        <v>761</v>
      </c>
      <c r="AG612" s="3" t="s">
        <v>762</v>
      </c>
      <c r="AH612" s="3" t="s">
        <v>768</v>
      </c>
      <c r="AI612" s="3">
        <v>5</v>
      </c>
      <c r="AJ612" s="3">
        <v>0</v>
      </c>
      <c r="AK612" s="3">
        <v>0</v>
      </c>
      <c r="AL612" s="3">
        <v>0</v>
      </c>
      <c r="AM612" s="3">
        <v>60</v>
      </c>
      <c r="AN612" s="3">
        <v>0</v>
      </c>
      <c r="AO612" s="3" t="s">
        <v>762</v>
      </c>
      <c r="AP612" s="3" t="s">
        <v>778</v>
      </c>
      <c r="AQ612" s="3" t="s">
        <v>781</v>
      </c>
      <c r="AR612" s="3" t="s">
        <v>1550</v>
      </c>
      <c r="AS612" s="3">
        <v>5.9</v>
      </c>
      <c r="AT612" s="3">
        <v>682.56002196999998</v>
      </c>
      <c r="AU612" s="3">
        <v>688.46002196999996</v>
      </c>
      <c r="AV612" s="3" t="s">
        <v>765</v>
      </c>
      <c r="AW612" s="3" t="s">
        <v>1551</v>
      </c>
      <c r="AX612" s="3">
        <v>6.3</v>
      </c>
      <c r="AY612" s="3">
        <v>681.05998535000003</v>
      </c>
      <c r="AZ612" s="3">
        <v>687.35998534999999</v>
      </c>
      <c r="BA612" s="3" t="s">
        <v>765</v>
      </c>
      <c r="BB612" s="3">
        <v>6.6110050000000004E-2</v>
      </c>
      <c r="BC612" s="3">
        <v>0</v>
      </c>
      <c r="BD612" s="7">
        <v>37257</v>
      </c>
      <c r="BE612" s="18">
        <f t="shared" si="27"/>
        <v>18.917750399269913</v>
      </c>
      <c r="BF612" s="3" t="s">
        <v>767</v>
      </c>
      <c r="BG612" s="7">
        <v>43185</v>
      </c>
      <c r="BH612" s="3">
        <v>22.689919842094071</v>
      </c>
      <c r="BI612" t="str">
        <f>VLOOKUP($A612,'[1]SW_Pipes 1222_soil.shp'!$AE$2:$AR$1223,10,FALSE)</f>
        <v>113678</v>
      </c>
      <c r="BJ612" t="str">
        <f>VLOOKUP($A612,'[1]SW_Pipes 1222_soil.shp'!$AE$2:$AR$1223,11,FALSE)</f>
        <v>MS</v>
      </c>
      <c r="BK612" t="str">
        <f>VLOOKUP($A612,'[1]SW_Pipes 1222_soil.shp'!$AE$2:$AR$1223,12,FALSE)</f>
        <v>Monacan and Arents soils</v>
      </c>
      <c r="BL612" t="str">
        <f>VLOOKUP($A612,'[1]SW_Pipes 1222_soil.shp'!$AE$2:$AR$1223,13,FALSE)</f>
        <v>C</v>
      </c>
      <c r="BM612">
        <f>VLOOKUP($A612,'[1]SW_Pipes 1222_soil.shp'!$AE$2:$AR$1223,14,FALSE)</f>
        <v>2</v>
      </c>
      <c r="BN612">
        <f>VLOOKUP(A612,[2]SW_Pipes1222_prec!$AE$2:$AO$1223, 11, FALSE)</f>
        <v>3.8380000000000001</v>
      </c>
    </row>
    <row r="613" spans="1:66" x14ac:dyDescent="0.25">
      <c r="A613" s="2">
        <v>116579</v>
      </c>
      <c r="B613" s="2">
        <v>20799</v>
      </c>
      <c r="C613" s="2" t="s">
        <v>638</v>
      </c>
      <c r="D613" s="2" t="s">
        <v>21</v>
      </c>
      <c r="E613" s="2" t="s">
        <v>29</v>
      </c>
      <c r="F613" s="6">
        <f>VLOOKUP(A613&amp;B613,'input_raw cmsws'!$C$2:$D$1602,2,FALSE)</f>
        <v>44495.708333333336</v>
      </c>
      <c r="G613" s="2">
        <v>2.2999999999999998</v>
      </c>
      <c r="H613" s="2" t="s">
        <v>23</v>
      </c>
      <c r="I613" s="2">
        <f>VLOOKUP(H613,'scoring schema'!$D$4:$E$9,2,FALSE)</f>
        <v>0</v>
      </c>
      <c r="J613" s="2" t="s">
        <v>22</v>
      </c>
      <c r="K613" s="2" t="s">
        <v>22</v>
      </c>
      <c r="L613" s="2"/>
      <c r="M613" s="2">
        <f>VLOOKUP(L613,'scoring schema 2'!$E$18:$F$29,2,FALSE)</f>
        <v>0</v>
      </c>
      <c r="N613" s="2"/>
      <c r="O613" s="2">
        <f>VLOOKUP(N613,'scoring schema 2'!$E$8:$F$13,2, FALSE)</f>
        <v>2</v>
      </c>
      <c r="P613" s="2">
        <v>10</v>
      </c>
      <c r="Q613" s="2">
        <v>1.3</v>
      </c>
      <c r="R613" s="2">
        <v>2.2999999999999998</v>
      </c>
      <c r="S613" s="2">
        <v>2.9899999999999998</v>
      </c>
      <c r="T613" s="2">
        <v>2</v>
      </c>
      <c r="U613" s="2">
        <v>10</v>
      </c>
      <c r="V613" s="2">
        <v>7</v>
      </c>
      <c r="W613" s="2">
        <v>5</v>
      </c>
      <c r="X613" s="2">
        <v>35</v>
      </c>
      <c r="Y613" s="2">
        <v>4.7200000000000006</v>
      </c>
      <c r="Z613" s="2">
        <v>3.92</v>
      </c>
      <c r="AA613" s="2">
        <v>18.502400000000002</v>
      </c>
      <c r="AB613" s="2">
        <v>7562487</v>
      </c>
      <c r="AC613" s="2" t="s">
        <v>3228</v>
      </c>
      <c r="AD613" s="6">
        <v>40334</v>
      </c>
      <c r="AE613" s="2" t="s">
        <v>760</v>
      </c>
      <c r="AF613" s="2" t="s">
        <v>761</v>
      </c>
      <c r="AG613" s="2" t="s">
        <v>762</v>
      </c>
      <c r="AH613" s="2" t="s">
        <v>768</v>
      </c>
      <c r="AI613" s="2">
        <v>1.25</v>
      </c>
      <c r="AJ613" s="2">
        <v>0</v>
      </c>
      <c r="AK613" s="2">
        <v>0</v>
      </c>
      <c r="AL613" s="2">
        <v>0</v>
      </c>
      <c r="AM613" s="2">
        <v>15</v>
      </c>
      <c r="AN613" s="2">
        <v>0</v>
      </c>
      <c r="AO613" s="2" t="s">
        <v>762</v>
      </c>
      <c r="AP613" s="2" t="s">
        <v>763</v>
      </c>
      <c r="AQ613" s="2" t="s">
        <v>769</v>
      </c>
      <c r="AR613" s="2" t="s">
        <v>3229</v>
      </c>
      <c r="AS613" s="2">
        <v>2.1</v>
      </c>
      <c r="AT613" s="2">
        <v>0</v>
      </c>
      <c r="AU613" s="2">
        <v>0</v>
      </c>
      <c r="AV613" s="2" t="s">
        <v>765</v>
      </c>
      <c r="AW613" s="2" t="s">
        <v>3230</v>
      </c>
      <c r="AX613" s="2">
        <v>2.4</v>
      </c>
      <c r="AY613" s="2">
        <v>0</v>
      </c>
      <c r="AZ613" s="2">
        <v>0</v>
      </c>
      <c r="BA613" s="2" t="s">
        <v>765</v>
      </c>
      <c r="BB613" s="2">
        <v>0</v>
      </c>
      <c r="BC613" s="2">
        <v>0</v>
      </c>
      <c r="BD613" s="6">
        <v>38839</v>
      </c>
      <c r="BE613" s="18">
        <f t="shared" si="27"/>
        <v>15.48722336299339</v>
      </c>
      <c r="BF613" s="2" t="s">
        <v>767</v>
      </c>
      <c r="BG613" s="6">
        <v>44243</v>
      </c>
      <c r="BH613" s="2">
        <v>29.279198994671209</v>
      </c>
      <c r="BI613" t="str">
        <f>VLOOKUP($A613,'[1]SW_Pipes 1222_soil.shp'!$AE$2:$AR$1223,10,FALSE)</f>
        <v>113660</v>
      </c>
      <c r="BJ613" t="str">
        <f>VLOOKUP($A613,'[1]SW_Pipes 1222_soil.shp'!$AE$2:$AR$1223,11,FALSE)</f>
        <v>CuB</v>
      </c>
      <c r="BK613" t="str">
        <f>VLOOKUP($A613,'[1]SW_Pipes 1222_soil.shp'!$AE$2:$AR$1223,12,FALSE)</f>
        <v>Cecil-Urban land complex, 2 to 8 percent slopes</v>
      </c>
      <c r="BL613" t="str">
        <f>VLOOKUP($A613,'[1]SW_Pipes 1222_soil.shp'!$AE$2:$AR$1223,13,FALSE)</f>
        <v>B</v>
      </c>
      <c r="BM613">
        <f>VLOOKUP($A613,'[1]SW_Pipes 1222_soil.shp'!$AE$2:$AR$1223,14,FALSE)</f>
        <v>1</v>
      </c>
      <c r="BN613">
        <f>VLOOKUP(A613,[2]SW_Pipes1222_prec!$AE$2:$AO$1223, 11, FALSE)</f>
        <v>3.8540000000000001</v>
      </c>
    </row>
    <row r="614" spans="1:66" x14ac:dyDescent="0.25">
      <c r="A614" s="3">
        <v>116793</v>
      </c>
      <c r="B614" s="3">
        <v>11092</v>
      </c>
      <c r="C614" s="3" t="s">
        <v>284</v>
      </c>
      <c r="D614" s="3" t="s">
        <v>26</v>
      </c>
      <c r="E614" s="3" t="s">
        <v>29</v>
      </c>
      <c r="F614" s="6">
        <f>VLOOKUP(A614&amp;B614,'input_raw cmsws'!$C$2:$D$1602,2,FALSE)</f>
        <v>43432.666666666664</v>
      </c>
      <c r="G614" s="3">
        <v>7.5</v>
      </c>
      <c r="H614" s="3" t="s">
        <v>23</v>
      </c>
      <c r="I614" s="2">
        <f>VLOOKUP(H614,'scoring schema'!$D$4:$E$9,2,FALSE)</f>
        <v>0</v>
      </c>
      <c r="J614" s="3" t="s">
        <v>22</v>
      </c>
      <c r="K614" s="3" t="s">
        <v>22</v>
      </c>
      <c r="L614" s="3" t="s">
        <v>145</v>
      </c>
      <c r="M614" s="2">
        <f>VLOOKUP(L614,'scoring schema 2'!$E$18:$F$29,2,FALSE)</f>
        <v>10</v>
      </c>
      <c r="N614" s="3"/>
      <c r="O614" s="2">
        <f>VLOOKUP(N614,'scoring schema 2'!$E$8:$F$13,2, FALSE)</f>
        <v>2</v>
      </c>
      <c r="P614" s="3">
        <v>10</v>
      </c>
      <c r="Q614" s="3">
        <v>1.3</v>
      </c>
      <c r="R614" s="3">
        <v>8</v>
      </c>
      <c r="S614" s="3">
        <v>10.4</v>
      </c>
      <c r="T614" s="3">
        <v>1</v>
      </c>
      <c r="U614" s="3">
        <v>0</v>
      </c>
      <c r="V614" s="3">
        <v>1.4000000000000001</v>
      </c>
      <c r="W614" s="3">
        <v>2</v>
      </c>
      <c r="X614" s="3">
        <v>2.8000000000000003</v>
      </c>
      <c r="Y614" s="3">
        <v>1.36</v>
      </c>
      <c r="Z614" s="3">
        <v>4.4000000000000004</v>
      </c>
      <c r="AA614" s="3">
        <v>5.9840000000000009</v>
      </c>
      <c r="AB614" s="3">
        <v>7659655</v>
      </c>
      <c r="AC614" s="3" t="s">
        <v>1605</v>
      </c>
      <c r="AD614" s="6">
        <v>40335</v>
      </c>
      <c r="AE614" s="3" t="s">
        <v>760</v>
      </c>
      <c r="AF614" s="3" t="s">
        <v>761</v>
      </c>
      <c r="AG614" s="3" t="s">
        <v>762</v>
      </c>
      <c r="AH614" s="3" t="s">
        <v>768</v>
      </c>
      <c r="AI614" s="3">
        <v>1.5</v>
      </c>
      <c r="AJ614" s="3">
        <v>0</v>
      </c>
      <c r="AK614" s="3">
        <v>0</v>
      </c>
      <c r="AL614" s="3">
        <v>0</v>
      </c>
      <c r="AM614" s="3">
        <v>18</v>
      </c>
      <c r="AN614" s="3">
        <v>0</v>
      </c>
      <c r="AO614" s="3" t="s">
        <v>762</v>
      </c>
      <c r="AP614" s="3" t="s">
        <v>763</v>
      </c>
      <c r="AQ614" s="3" t="s">
        <v>769</v>
      </c>
      <c r="AR614" s="3" t="s">
        <v>1606</v>
      </c>
      <c r="AS614" s="3">
        <v>3.8</v>
      </c>
      <c r="AT614" s="3">
        <v>809.5</v>
      </c>
      <c r="AU614" s="3">
        <v>813.3</v>
      </c>
      <c r="AV614" s="3" t="s">
        <v>765</v>
      </c>
      <c r="AW614" s="3" t="s">
        <v>1607</v>
      </c>
      <c r="AX614" s="3">
        <v>4.5999999999999996</v>
      </c>
      <c r="AY614" s="3">
        <v>808.4</v>
      </c>
      <c r="AZ614" s="3">
        <v>813</v>
      </c>
      <c r="BA614" s="3" t="s">
        <v>765</v>
      </c>
      <c r="BB614" s="3">
        <v>9.0525099999999997E-3</v>
      </c>
      <c r="BC614" s="3">
        <v>1</v>
      </c>
      <c r="BD614" s="7">
        <v>36161</v>
      </c>
      <c r="BE614" s="18">
        <f t="shared" si="27"/>
        <v>19.908738307095589</v>
      </c>
      <c r="BF614" s="3" t="s">
        <v>767</v>
      </c>
      <c r="BG614" s="7">
        <v>43179</v>
      </c>
      <c r="BH614" s="3">
        <v>121.5132192409279</v>
      </c>
      <c r="BI614" t="str">
        <f>VLOOKUP($A614,'[1]SW_Pipes 1222_soil.shp'!$AE$2:$AR$1223,10,FALSE)</f>
        <v>113660</v>
      </c>
      <c r="BJ614" t="str">
        <f>VLOOKUP($A614,'[1]SW_Pipes 1222_soil.shp'!$AE$2:$AR$1223,11,FALSE)</f>
        <v>CuB</v>
      </c>
      <c r="BK614" t="str">
        <f>VLOOKUP($A614,'[1]SW_Pipes 1222_soil.shp'!$AE$2:$AR$1223,12,FALSE)</f>
        <v>Cecil-Urban land complex, 2 to 8 percent slopes</v>
      </c>
      <c r="BL614" t="str">
        <f>VLOOKUP($A614,'[1]SW_Pipes 1222_soil.shp'!$AE$2:$AR$1223,13,FALSE)</f>
        <v>B</v>
      </c>
      <c r="BM614">
        <f>VLOOKUP($A614,'[1]SW_Pipes 1222_soil.shp'!$AE$2:$AR$1223,14,FALSE)</f>
        <v>1</v>
      </c>
      <c r="BN614">
        <f>VLOOKUP(A614,[2]SW_Pipes1222_prec!$AE$2:$AO$1223, 11, FALSE)</f>
        <v>3.7450000000000001</v>
      </c>
    </row>
    <row r="615" spans="1:66" x14ac:dyDescent="0.25">
      <c r="A615" s="3">
        <v>116857</v>
      </c>
      <c r="B615" s="3">
        <v>12553</v>
      </c>
      <c r="C615" s="3" t="s">
        <v>60</v>
      </c>
      <c r="D615" s="3" t="s">
        <v>26</v>
      </c>
      <c r="E615" s="3" t="s">
        <v>29</v>
      </c>
      <c r="F615" s="6">
        <f>VLOOKUP(A615&amp;B615,'input_raw cmsws'!$C$2:$D$1602,2,FALSE)</f>
        <v>43860.708333333336</v>
      </c>
      <c r="G615" s="3">
        <v>4.5</v>
      </c>
      <c r="H615" s="3"/>
      <c r="I615" s="2">
        <v>0</v>
      </c>
      <c r="J615" s="3"/>
      <c r="K615" s="3" t="s">
        <v>22</v>
      </c>
      <c r="L615" s="3"/>
      <c r="M615" s="2">
        <f>VLOOKUP(L615,'scoring schema 2'!$E$18:$F$29,2,FALSE)</f>
        <v>0</v>
      </c>
      <c r="N615" s="3"/>
      <c r="O615" s="2">
        <f>VLOOKUP(N615,'scoring schema 2'!$E$8:$F$13,2, FALSE)</f>
        <v>2</v>
      </c>
      <c r="P615" s="3">
        <v>0</v>
      </c>
      <c r="Q615" s="3">
        <v>1.3</v>
      </c>
      <c r="R615" s="3">
        <v>0.8</v>
      </c>
      <c r="S615" s="3">
        <v>1.04</v>
      </c>
      <c r="T615" s="3">
        <v>1</v>
      </c>
      <c r="U615" s="3">
        <v>0</v>
      </c>
      <c r="V615" s="3">
        <v>1.4000000000000001</v>
      </c>
      <c r="W615" s="3">
        <v>0.8</v>
      </c>
      <c r="X615" s="3">
        <v>1.1200000000000001</v>
      </c>
      <c r="Y615" s="3">
        <v>1.36</v>
      </c>
      <c r="Z615" s="3">
        <v>0.8</v>
      </c>
      <c r="AA615" s="3">
        <v>1.0880000000000001</v>
      </c>
      <c r="AB615" s="3">
        <v>7596304</v>
      </c>
      <c r="AC615" s="3" t="s">
        <v>857</v>
      </c>
      <c r="AD615" s="6">
        <v>40336</v>
      </c>
      <c r="AE615" s="3" t="s">
        <v>760</v>
      </c>
      <c r="AF615" s="3" t="s">
        <v>761</v>
      </c>
      <c r="AG615" s="3" t="s">
        <v>762</v>
      </c>
      <c r="AH615" s="3" t="s">
        <v>768</v>
      </c>
      <c r="AI615" s="3">
        <v>1.25</v>
      </c>
      <c r="AJ615" s="3">
        <v>0</v>
      </c>
      <c r="AK615" s="3">
        <v>0</v>
      </c>
      <c r="AL615" s="3">
        <v>0</v>
      </c>
      <c r="AM615" s="3">
        <v>15</v>
      </c>
      <c r="AN615" s="3">
        <v>0</v>
      </c>
      <c r="AO615" s="3" t="s">
        <v>762</v>
      </c>
      <c r="AP615" s="3" t="s">
        <v>763</v>
      </c>
      <c r="AQ615" s="3" t="s">
        <v>769</v>
      </c>
      <c r="AR615" s="3" t="s">
        <v>858</v>
      </c>
      <c r="AS615" s="3">
        <v>5.4</v>
      </c>
      <c r="AT615" s="3">
        <v>784.6</v>
      </c>
      <c r="AU615" s="3">
        <v>790</v>
      </c>
      <c r="AV615" s="3" t="s">
        <v>765</v>
      </c>
      <c r="AW615" s="3" t="s">
        <v>859</v>
      </c>
      <c r="AX615" s="3">
        <v>6.6</v>
      </c>
      <c r="AY615" s="3">
        <v>781.4</v>
      </c>
      <c r="AZ615" s="3">
        <v>788</v>
      </c>
      <c r="BA615" s="3" t="s">
        <v>765</v>
      </c>
      <c r="BB615" s="3">
        <v>2.2037319999999999E-2</v>
      </c>
      <c r="BC615" s="3">
        <v>1</v>
      </c>
      <c r="BD615" s="7">
        <v>31048</v>
      </c>
      <c r="BE615" s="18">
        <f t="shared" si="27"/>
        <v>35.079283595710706</v>
      </c>
      <c r="BF615" s="3" t="s">
        <v>767</v>
      </c>
      <c r="BG615" s="7">
        <v>43430</v>
      </c>
      <c r="BH615" s="3">
        <v>145.20824838492149</v>
      </c>
      <c r="BI615" t="str">
        <f>VLOOKUP($A615,'[1]SW_Pipes 1222_soil.shp'!$AE$2:$AR$1223,10,FALSE)</f>
        <v>113688</v>
      </c>
      <c r="BJ615" t="str">
        <f>VLOOKUP($A615,'[1]SW_Pipes 1222_soil.shp'!$AE$2:$AR$1223,11,FALSE)</f>
        <v>Ur</v>
      </c>
      <c r="BK615" t="str">
        <f>VLOOKUP($A615,'[1]SW_Pipes 1222_soil.shp'!$AE$2:$AR$1223,12,FALSE)</f>
        <v>Urban land</v>
      </c>
      <c r="BL615" t="str">
        <f>VLOOKUP($A615,'[1]SW_Pipes 1222_soil.shp'!$AE$2:$AR$1223,13,FALSE)</f>
        <v>N/A</v>
      </c>
      <c r="BM615">
        <f>VLOOKUP($A615,'[1]SW_Pipes 1222_soil.shp'!$AE$2:$AR$1223,14,FALSE)</f>
        <v>4</v>
      </c>
      <c r="BN615">
        <f>VLOOKUP(A615,[2]SW_Pipes1222_prec!$AE$2:$AO$1223, 11, FALSE)</f>
        <v>3.7730000000000001</v>
      </c>
    </row>
    <row r="616" spans="1:66" x14ac:dyDescent="0.25">
      <c r="A616" s="2">
        <v>116858</v>
      </c>
      <c r="B616" s="2">
        <v>12553</v>
      </c>
      <c r="C616" s="2" t="s">
        <v>72</v>
      </c>
      <c r="D616" s="2" t="s">
        <v>26</v>
      </c>
      <c r="E616" s="2" t="s">
        <v>29</v>
      </c>
      <c r="F616" s="6">
        <f>VLOOKUP(A616&amp;B616,'input_raw cmsws'!$C$2:$D$1602,2,FALSE)</f>
        <v>43860.708333333336</v>
      </c>
      <c r="G616" s="2">
        <v>6</v>
      </c>
      <c r="H616" s="2"/>
      <c r="I616" s="2">
        <v>0</v>
      </c>
      <c r="J616" s="2"/>
      <c r="K616" s="3" t="s">
        <v>22</v>
      </c>
      <c r="L616" s="2"/>
      <c r="M616" s="2">
        <f>VLOOKUP(L616,'scoring schema 2'!$E$18:$F$29,2,FALSE)</f>
        <v>0</v>
      </c>
      <c r="N616" s="2"/>
      <c r="O616" s="2">
        <f>VLOOKUP(N616,'scoring schema 2'!$E$8:$F$13,2, FALSE)</f>
        <v>2</v>
      </c>
      <c r="P616" s="2">
        <v>0</v>
      </c>
      <c r="Q616" s="2">
        <v>1.3</v>
      </c>
      <c r="R616" s="2">
        <v>0.8</v>
      </c>
      <c r="S616" s="2">
        <v>1.04</v>
      </c>
      <c r="T616" s="2">
        <v>1</v>
      </c>
      <c r="U616" s="2">
        <v>0</v>
      </c>
      <c r="V616" s="2">
        <v>2.2000000000000002</v>
      </c>
      <c r="W616" s="2">
        <v>0.8</v>
      </c>
      <c r="X616" s="2">
        <v>1.7600000000000002</v>
      </c>
      <c r="Y616" s="2">
        <v>1.84</v>
      </c>
      <c r="Z616" s="2">
        <v>0.8</v>
      </c>
      <c r="AA616" s="2">
        <v>1.4720000000000002</v>
      </c>
      <c r="AB616" s="2">
        <v>7559938</v>
      </c>
      <c r="AC616" s="2" t="s">
        <v>892</v>
      </c>
      <c r="AD616" s="6">
        <v>40337</v>
      </c>
      <c r="AE616" s="2" t="s">
        <v>760</v>
      </c>
      <c r="AF616" s="2" t="s">
        <v>761</v>
      </c>
      <c r="AG616" s="2" t="s">
        <v>762</v>
      </c>
      <c r="AH616" s="2" t="s">
        <v>768</v>
      </c>
      <c r="AI616" s="2">
        <v>1.25</v>
      </c>
      <c r="AJ616" s="2">
        <v>0</v>
      </c>
      <c r="AK616" s="2">
        <v>0</v>
      </c>
      <c r="AL616" s="2">
        <v>0</v>
      </c>
      <c r="AM616" s="2">
        <v>15</v>
      </c>
      <c r="AN616" s="2">
        <v>0</v>
      </c>
      <c r="AO616" s="2" t="s">
        <v>762</v>
      </c>
      <c r="AP616" s="2" t="s">
        <v>763</v>
      </c>
      <c r="AQ616" s="2" t="s">
        <v>769</v>
      </c>
      <c r="AR616" s="2" t="s">
        <v>893</v>
      </c>
      <c r="AS616" s="2">
        <v>3.1</v>
      </c>
      <c r="AT616" s="2">
        <v>784.9</v>
      </c>
      <c r="AU616" s="2">
        <v>788</v>
      </c>
      <c r="AV616" s="2" t="s">
        <v>765</v>
      </c>
      <c r="AW616" s="2" t="s">
        <v>894</v>
      </c>
      <c r="AX616" s="2">
        <v>3.8</v>
      </c>
      <c r="AY616" s="2">
        <v>784.2</v>
      </c>
      <c r="AZ616" s="2">
        <v>788</v>
      </c>
      <c r="BA616" s="2" t="s">
        <v>765</v>
      </c>
      <c r="BB616" s="2">
        <v>8.5029300000000006E-3</v>
      </c>
      <c r="BC616" s="2">
        <v>1</v>
      </c>
      <c r="BD616" s="6">
        <v>31048</v>
      </c>
      <c r="BE616" s="18">
        <f t="shared" si="27"/>
        <v>35.079283595710706</v>
      </c>
      <c r="BF616" s="2" t="s">
        <v>767</v>
      </c>
      <c r="BG616" s="6">
        <v>43179</v>
      </c>
      <c r="BH616" s="2">
        <v>82.324704306618699</v>
      </c>
      <c r="BI616" t="str">
        <f>VLOOKUP($A616,'[1]SW_Pipes 1222_soil.shp'!$AE$2:$AR$1223,10,FALSE)</f>
        <v>113688</v>
      </c>
      <c r="BJ616" t="str">
        <f>VLOOKUP($A616,'[1]SW_Pipes 1222_soil.shp'!$AE$2:$AR$1223,11,FALSE)</f>
        <v>Ur</v>
      </c>
      <c r="BK616" t="str">
        <f>VLOOKUP($A616,'[1]SW_Pipes 1222_soil.shp'!$AE$2:$AR$1223,12,FALSE)</f>
        <v>Urban land</v>
      </c>
      <c r="BL616" t="str">
        <f>VLOOKUP($A616,'[1]SW_Pipes 1222_soil.shp'!$AE$2:$AR$1223,13,FALSE)</f>
        <v>N/A</v>
      </c>
      <c r="BM616">
        <f>VLOOKUP($A616,'[1]SW_Pipes 1222_soil.shp'!$AE$2:$AR$1223,14,FALSE)</f>
        <v>4</v>
      </c>
      <c r="BN616">
        <f>VLOOKUP(A616,[2]SW_Pipes1222_prec!$AE$2:$AO$1223, 11, FALSE)</f>
        <v>3.7730000000000001</v>
      </c>
    </row>
    <row r="617" spans="1:66" x14ac:dyDescent="0.25">
      <c r="A617" s="2">
        <v>117284</v>
      </c>
      <c r="B617" s="2">
        <v>21152</v>
      </c>
      <c r="C617" s="2" t="s">
        <v>509</v>
      </c>
      <c r="D617" s="2" t="s">
        <v>21</v>
      </c>
      <c r="E617" s="2" t="s">
        <v>29</v>
      </c>
      <c r="F617" s="6">
        <f>VLOOKUP(A617&amp;B617,'input_raw cmsws'!$C$2:$D$1602,2,FALSE)</f>
        <v>44200.666666666664</v>
      </c>
      <c r="G617" s="2">
        <v>5.5</v>
      </c>
      <c r="H617" s="2" t="s">
        <v>23</v>
      </c>
      <c r="I617" s="2">
        <f>VLOOKUP(H617,'scoring schema'!$D$4:$E$9,2,FALSE)</f>
        <v>0</v>
      </c>
      <c r="J617" s="2" t="s">
        <v>22</v>
      </c>
      <c r="K617" s="2" t="s">
        <v>22</v>
      </c>
      <c r="L617" s="2" t="s">
        <v>24</v>
      </c>
      <c r="M617" s="2">
        <f>VLOOKUP(L617,'scoring schema 2'!$E$18:$F$29,2,FALSE)</f>
        <v>0</v>
      </c>
      <c r="N617" s="2" t="s">
        <v>202</v>
      </c>
      <c r="O617" s="2">
        <f>VLOOKUP(N617,'scoring schema 2'!$E$8:$F$13,2, FALSE)</f>
        <v>3</v>
      </c>
      <c r="P617" s="2">
        <v>0</v>
      </c>
      <c r="Q617" s="2">
        <v>1.9500000000000002</v>
      </c>
      <c r="R617" s="2">
        <v>1.4</v>
      </c>
      <c r="S617" s="2">
        <v>2.73</v>
      </c>
      <c r="T617" s="2">
        <v>1</v>
      </c>
      <c r="U617" s="2">
        <v>0</v>
      </c>
      <c r="V617" s="2">
        <v>9.1999999999999993</v>
      </c>
      <c r="W617" s="2">
        <v>2.3000000000000003</v>
      </c>
      <c r="X617" s="2">
        <v>21.16</v>
      </c>
      <c r="Y617" s="2">
        <v>6.3</v>
      </c>
      <c r="Z617" s="2">
        <v>1.94</v>
      </c>
      <c r="AA617" s="2">
        <v>12.222</v>
      </c>
      <c r="AB617" s="2">
        <v>7617089</v>
      </c>
      <c r="AC617" s="2" t="s">
        <v>2566</v>
      </c>
      <c r="AD617" s="6">
        <v>40338</v>
      </c>
      <c r="AE617" s="2" t="s">
        <v>760</v>
      </c>
      <c r="AF617" s="2" t="s">
        <v>761</v>
      </c>
      <c r="AG617" s="2" t="s">
        <v>762</v>
      </c>
      <c r="AH617" s="2" t="s">
        <v>768</v>
      </c>
      <c r="AI617" s="2">
        <v>3</v>
      </c>
      <c r="AJ617" s="2">
        <v>0</v>
      </c>
      <c r="AK617" s="2">
        <v>0</v>
      </c>
      <c r="AL617" s="2">
        <v>0</v>
      </c>
      <c r="AM617" s="2">
        <v>36</v>
      </c>
      <c r="AN617" s="2">
        <v>0</v>
      </c>
      <c r="AO617" s="2" t="s">
        <v>762</v>
      </c>
      <c r="AP617" s="2" t="s">
        <v>778</v>
      </c>
      <c r="AQ617" s="2" t="s">
        <v>781</v>
      </c>
      <c r="AR617" s="2" t="s">
        <v>2567</v>
      </c>
      <c r="AS617" s="2">
        <v>3.83</v>
      </c>
      <c r="AT617" s="2">
        <v>765.17</v>
      </c>
      <c r="AU617" s="2">
        <v>769</v>
      </c>
      <c r="AV617" s="2" t="s">
        <v>765</v>
      </c>
      <c r="AW617" s="2" t="s">
        <v>2568</v>
      </c>
      <c r="AX617" s="2">
        <v>6.43</v>
      </c>
      <c r="AY617" s="2">
        <v>761.08</v>
      </c>
      <c r="AZ617" s="2">
        <v>767.51</v>
      </c>
      <c r="BA617" s="2" t="s">
        <v>765</v>
      </c>
      <c r="BB617" s="2">
        <v>2.7861779999999999E-2</v>
      </c>
      <c r="BC617" s="2">
        <v>1</v>
      </c>
      <c r="BD617" s="6">
        <v>24838</v>
      </c>
      <c r="BE617" s="18">
        <f t="shared" si="27"/>
        <v>53.012092174309828</v>
      </c>
      <c r="BF617" s="2" t="s">
        <v>767</v>
      </c>
      <c r="BG617" s="6">
        <v>44116</v>
      </c>
      <c r="BH617" s="2">
        <v>146.79608462385019</v>
      </c>
      <c r="BI617" t="str">
        <f>VLOOKUP($A617,'[1]SW_Pipes 1222_soil.shp'!$AE$2:$AR$1223,10,FALSE)</f>
        <v>113660</v>
      </c>
      <c r="BJ617" t="str">
        <f>VLOOKUP($A617,'[1]SW_Pipes 1222_soil.shp'!$AE$2:$AR$1223,11,FALSE)</f>
        <v>CuB</v>
      </c>
      <c r="BK617" t="str">
        <f>VLOOKUP($A617,'[1]SW_Pipes 1222_soil.shp'!$AE$2:$AR$1223,12,FALSE)</f>
        <v>Cecil-Urban land complex, 2 to 8 percent slopes</v>
      </c>
      <c r="BL617" t="str">
        <f>VLOOKUP($A617,'[1]SW_Pipes 1222_soil.shp'!$AE$2:$AR$1223,13,FALSE)</f>
        <v>B</v>
      </c>
      <c r="BM617">
        <f>VLOOKUP($A617,'[1]SW_Pipes 1222_soil.shp'!$AE$2:$AR$1223,14,FALSE)</f>
        <v>1</v>
      </c>
      <c r="BN617">
        <f>VLOOKUP(A617,[2]SW_Pipes1222_prec!$AE$2:$AO$1223, 11, FALSE)</f>
        <v>3.8410000000000002</v>
      </c>
    </row>
    <row r="618" spans="1:66" x14ac:dyDescent="0.25">
      <c r="A618" s="2">
        <v>117668</v>
      </c>
      <c r="B618" s="2">
        <v>10941</v>
      </c>
      <c r="C618" s="2" t="s">
        <v>412</v>
      </c>
      <c r="D618" s="2" t="s">
        <v>21</v>
      </c>
      <c r="E618" s="2" t="s">
        <v>29</v>
      </c>
      <c r="F618" s="6">
        <f>VLOOKUP(A618&amp;B618,'input_raw cmsws'!$C$2:$D$1602,2,FALSE)</f>
        <v>43230.666666666664</v>
      </c>
      <c r="G618" s="2">
        <v>8.5</v>
      </c>
      <c r="H618" s="2" t="s">
        <v>23</v>
      </c>
      <c r="I618" s="2">
        <f>VLOOKUP(H618,'scoring schema'!$D$4:$E$9,2,FALSE)</f>
        <v>0</v>
      </c>
      <c r="J618" s="2" t="s">
        <v>22</v>
      </c>
      <c r="K618" s="2" t="s">
        <v>22</v>
      </c>
      <c r="L618" s="2" t="s">
        <v>174</v>
      </c>
      <c r="M618" s="2">
        <f>VLOOKUP(L618,'scoring schema 2'!$E$18:$F$29,2,FALSE)</f>
        <v>8</v>
      </c>
      <c r="N618" s="2" t="s">
        <v>202</v>
      </c>
      <c r="O618" s="2">
        <f>VLOOKUP(N618,'scoring schema 2'!$E$8:$F$13,2, FALSE)</f>
        <v>3</v>
      </c>
      <c r="P618" s="2">
        <v>0</v>
      </c>
      <c r="Q618" s="2">
        <v>1.9500000000000002</v>
      </c>
      <c r="R618" s="2">
        <v>6</v>
      </c>
      <c r="S618" s="2">
        <v>11.700000000000001</v>
      </c>
      <c r="T618" s="2">
        <v>1</v>
      </c>
      <c r="U618" s="2">
        <v>0</v>
      </c>
      <c r="V618" s="2">
        <v>9.1999999999999993</v>
      </c>
      <c r="W618" s="2">
        <v>6</v>
      </c>
      <c r="X618" s="2">
        <v>55.199999999999996</v>
      </c>
      <c r="Y618" s="2">
        <v>6.3</v>
      </c>
      <c r="Z618" s="2">
        <v>6</v>
      </c>
      <c r="AA618" s="2">
        <v>37.799999999999997</v>
      </c>
      <c r="AB618" s="2">
        <v>7622646</v>
      </c>
      <c r="AC618" s="2" t="s">
        <v>3996</v>
      </c>
      <c r="AD618" s="6">
        <v>40339</v>
      </c>
      <c r="AE618" s="2" t="s">
        <v>760</v>
      </c>
      <c r="AF618" s="2" t="s">
        <v>761</v>
      </c>
      <c r="AG618" s="2" t="s">
        <v>762</v>
      </c>
      <c r="AH618" s="2" t="s">
        <v>768</v>
      </c>
      <c r="AI618" s="2">
        <v>5.5</v>
      </c>
      <c r="AJ618" s="2">
        <v>0</v>
      </c>
      <c r="AK618" s="2">
        <v>0</v>
      </c>
      <c r="AL618" s="2">
        <v>0</v>
      </c>
      <c r="AM618" s="2">
        <v>66</v>
      </c>
      <c r="AN618" s="2">
        <v>0</v>
      </c>
      <c r="AO618" s="2" t="s">
        <v>762</v>
      </c>
      <c r="AP618" s="2" t="s">
        <v>778</v>
      </c>
      <c r="AQ618" s="2" t="s">
        <v>781</v>
      </c>
      <c r="AR618" s="2" t="s">
        <v>3997</v>
      </c>
      <c r="AS618" s="2">
        <v>6.6</v>
      </c>
      <c r="AT618" s="2">
        <v>717.4</v>
      </c>
      <c r="AU618" s="2">
        <v>724</v>
      </c>
      <c r="AV618" s="2" t="s">
        <v>765</v>
      </c>
      <c r="AW618" s="2" t="s">
        <v>3998</v>
      </c>
      <c r="AX618" s="2">
        <v>0</v>
      </c>
      <c r="AY618" s="2">
        <v>0</v>
      </c>
      <c r="AZ618" s="2">
        <v>724</v>
      </c>
      <c r="BA618" s="2" t="s">
        <v>772</v>
      </c>
      <c r="BB618" s="2">
        <v>0</v>
      </c>
      <c r="BC618" s="2">
        <v>1</v>
      </c>
      <c r="BD618" s="6">
        <v>28671</v>
      </c>
      <c r="BE618" s="18">
        <f t="shared" si="27"/>
        <v>39.862194843714342</v>
      </c>
      <c r="BF618" s="2" t="s">
        <v>767</v>
      </c>
      <c r="BG618" s="6">
        <v>44243</v>
      </c>
      <c r="BH618" s="2">
        <v>26.490106582468869</v>
      </c>
      <c r="BI618" t="str">
        <f>VLOOKUP($A618,'[1]SW_Pipes 1222_soil.shp'!$AE$2:$AR$1223,10,FALSE)</f>
        <v>113678</v>
      </c>
      <c r="BJ618" t="str">
        <f>VLOOKUP($A618,'[1]SW_Pipes 1222_soil.shp'!$AE$2:$AR$1223,11,FALSE)</f>
        <v>MS</v>
      </c>
      <c r="BK618" t="str">
        <f>VLOOKUP($A618,'[1]SW_Pipes 1222_soil.shp'!$AE$2:$AR$1223,12,FALSE)</f>
        <v>Monacan and Arents soils</v>
      </c>
      <c r="BL618" t="str">
        <f>VLOOKUP($A618,'[1]SW_Pipes 1222_soil.shp'!$AE$2:$AR$1223,13,FALSE)</f>
        <v>C</v>
      </c>
      <c r="BM618">
        <f>VLOOKUP($A618,'[1]SW_Pipes 1222_soil.shp'!$AE$2:$AR$1223,14,FALSE)</f>
        <v>2</v>
      </c>
      <c r="BN618">
        <f>VLOOKUP(A618,[2]SW_Pipes1222_prec!$AE$2:$AO$1223, 11, FALSE)</f>
        <v>3.8809999999999998</v>
      </c>
    </row>
    <row r="619" spans="1:66" x14ac:dyDescent="0.25">
      <c r="A619" s="3">
        <v>117824</v>
      </c>
      <c r="B619" s="3">
        <v>11332</v>
      </c>
      <c r="C619" s="3" t="s">
        <v>223</v>
      </c>
      <c r="D619" s="3" t="s">
        <v>21</v>
      </c>
      <c r="E619" s="3" t="s">
        <v>29</v>
      </c>
      <c r="F619" s="6">
        <f>VLOOKUP(A619&amp;B619,'input_raw cmsws'!$C$2:$D$1602,2,FALSE)</f>
        <v>43700.666666666664</v>
      </c>
      <c r="G619" s="3">
        <v>4.25</v>
      </c>
      <c r="H619" s="3" t="s">
        <v>23</v>
      </c>
      <c r="I619" s="2">
        <f>VLOOKUP(H619,'scoring schema'!$D$4:$E$9,2,FALSE)</f>
        <v>0</v>
      </c>
      <c r="J619" s="3" t="s">
        <v>22</v>
      </c>
      <c r="K619" s="3" t="s">
        <v>22</v>
      </c>
      <c r="L619" s="3" t="s">
        <v>115</v>
      </c>
      <c r="M619" s="2">
        <f>VLOOKUP(L619,'scoring schema 2'!$E$18:$F$29,2,FALSE)</f>
        <v>8</v>
      </c>
      <c r="N619" s="3" t="s">
        <v>33</v>
      </c>
      <c r="O619" s="2">
        <f>VLOOKUP(N619,'scoring schema 2'!$E$8:$F$13,2, FALSE)</f>
        <v>0</v>
      </c>
      <c r="P619" s="3">
        <v>10</v>
      </c>
      <c r="Q619" s="3">
        <v>0</v>
      </c>
      <c r="R619" s="3">
        <v>5.9</v>
      </c>
      <c r="S619" s="3">
        <v>0</v>
      </c>
      <c r="T619" s="3">
        <v>2</v>
      </c>
      <c r="U619" s="3">
        <v>10</v>
      </c>
      <c r="V619" s="3">
        <v>1.4000000000000001</v>
      </c>
      <c r="W619" s="3">
        <v>5</v>
      </c>
      <c r="X619" s="3">
        <v>7.0000000000000009</v>
      </c>
      <c r="Y619" s="3">
        <v>0.84000000000000008</v>
      </c>
      <c r="Z619" s="3">
        <v>5.36</v>
      </c>
      <c r="AA619" s="3">
        <v>4.5024000000000006</v>
      </c>
      <c r="AB619" s="3">
        <v>7587707</v>
      </c>
      <c r="AC619" s="3" t="s">
        <v>1360</v>
      </c>
      <c r="AD619" s="6">
        <v>40340</v>
      </c>
      <c r="AE619" s="3" t="s">
        <v>760</v>
      </c>
      <c r="AF619" s="3" t="s">
        <v>761</v>
      </c>
      <c r="AG619" s="3" t="s">
        <v>762</v>
      </c>
      <c r="AH619" s="3" t="s">
        <v>768</v>
      </c>
      <c r="AI619" s="3">
        <v>1.25</v>
      </c>
      <c r="AJ619" s="3">
        <v>0</v>
      </c>
      <c r="AK619" s="3">
        <v>0</v>
      </c>
      <c r="AL619" s="3">
        <v>0</v>
      </c>
      <c r="AM619" s="3">
        <v>15</v>
      </c>
      <c r="AN619" s="3">
        <v>0</v>
      </c>
      <c r="AO619" s="3" t="s">
        <v>762</v>
      </c>
      <c r="AP619" s="3" t="s">
        <v>763</v>
      </c>
      <c r="AQ619" s="3" t="s">
        <v>769</v>
      </c>
      <c r="AR619" s="3" t="s">
        <v>1361</v>
      </c>
      <c r="AS619" s="3">
        <v>4.0999999999999996</v>
      </c>
      <c r="AT619" s="3">
        <v>727.9</v>
      </c>
      <c r="AU619" s="3">
        <v>732</v>
      </c>
      <c r="AV619" s="3" t="s">
        <v>765</v>
      </c>
      <c r="AW619" s="3" t="s">
        <v>1362</v>
      </c>
      <c r="AX619" s="3">
        <v>4.2</v>
      </c>
      <c r="AY619" s="3">
        <v>723.8</v>
      </c>
      <c r="AZ619" s="3">
        <v>728</v>
      </c>
      <c r="BA619" s="3" t="s">
        <v>765</v>
      </c>
      <c r="BB619" s="3">
        <v>7.6508119999999999E-2</v>
      </c>
      <c r="BC619" s="3">
        <v>1</v>
      </c>
      <c r="BD619" s="7">
        <v>28671</v>
      </c>
      <c r="BE619" s="18">
        <f t="shared" si="27"/>
        <v>41.14898471366643</v>
      </c>
      <c r="BF619" s="3" t="s">
        <v>767</v>
      </c>
      <c r="BG619" s="7">
        <v>44243</v>
      </c>
      <c r="BH619" s="3">
        <v>53.589086372909513</v>
      </c>
      <c r="BI619" t="str">
        <f>VLOOKUP($A619,'[1]SW_Pipes 1222_soil.shp'!$AE$2:$AR$1223,10,FALSE)</f>
        <v>113660</v>
      </c>
      <c r="BJ619" t="str">
        <f>VLOOKUP($A619,'[1]SW_Pipes 1222_soil.shp'!$AE$2:$AR$1223,11,FALSE)</f>
        <v>CuB</v>
      </c>
      <c r="BK619" t="str">
        <f>VLOOKUP($A619,'[1]SW_Pipes 1222_soil.shp'!$AE$2:$AR$1223,12,FALSE)</f>
        <v>Cecil-Urban land complex, 2 to 8 percent slopes</v>
      </c>
      <c r="BL619" t="str">
        <f>VLOOKUP($A619,'[1]SW_Pipes 1222_soil.shp'!$AE$2:$AR$1223,13,FALSE)</f>
        <v>B</v>
      </c>
      <c r="BM619">
        <f>VLOOKUP($A619,'[1]SW_Pipes 1222_soil.shp'!$AE$2:$AR$1223,14,FALSE)</f>
        <v>1</v>
      </c>
      <c r="BN619">
        <f>VLOOKUP(A619,[2]SW_Pipes1222_prec!$AE$2:$AO$1223, 11, FALSE)</f>
        <v>3.88</v>
      </c>
    </row>
    <row r="620" spans="1:66" x14ac:dyDescent="0.25">
      <c r="A620" s="3">
        <v>117825</v>
      </c>
      <c r="B620" s="3">
        <v>11332</v>
      </c>
      <c r="C620" s="3" t="s">
        <v>223</v>
      </c>
      <c r="D620" s="3" t="s">
        <v>21</v>
      </c>
      <c r="E620" s="3" t="s">
        <v>29</v>
      </c>
      <c r="F620" s="6">
        <f>VLOOKUP(A620&amp;B620,'input_raw cmsws'!$C$2:$D$1602,2,FALSE)</f>
        <v>43700.666666666664</v>
      </c>
      <c r="G620" s="3">
        <v>4.4000000000000004</v>
      </c>
      <c r="H620" s="3" t="s">
        <v>23</v>
      </c>
      <c r="I620" s="2">
        <f>VLOOKUP(H620,'scoring schema'!$D$4:$E$9,2,FALSE)</f>
        <v>0</v>
      </c>
      <c r="J620" s="3" t="s">
        <v>22</v>
      </c>
      <c r="K620" s="3" t="s">
        <v>22</v>
      </c>
      <c r="L620" s="3" t="s">
        <v>30</v>
      </c>
      <c r="M620" s="2">
        <f>VLOOKUP(L620,'scoring schema 2'!$E$18:$F$29,2,FALSE)</f>
        <v>6</v>
      </c>
      <c r="N620" s="3" t="s">
        <v>202</v>
      </c>
      <c r="O620" s="2">
        <f>VLOOKUP(N620,'scoring schema 2'!$E$8:$F$13,2, FALSE)</f>
        <v>3</v>
      </c>
      <c r="P620" s="3">
        <v>10</v>
      </c>
      <c r="Q620" s="3">
        <v>1.9500000000000002</v>
      </c>
      <c r="R620" s="3">
        <v>5</v>
      </c>
      <c r="S620" s="3">
        <v>9.75</v>
      </c>
      <c r="T620" s="3">
        <v>1</v>
      </c>
      <c r="U620" s="3">
        <v>10</v>
      </c>
      <c r="V620" s="3">
        <v>1.4000000000000001</v>
      </c>
      <c r="W620" s="3">
        <v>5</v>
      </c>
      <c r="X620" s="3">
        <v>7.0000000000000009</v>
      </c>
      <c r="Y620" s="3">
        <v>1.62</v>
      </c>
      <c r="Z620" s="3">
        <v>5</v>
      </c>
      <c r="AA620" s="3">
        <v>8.1000000000000014</v>
      </c>
      <c r="AB620" s="3">
        <v>7707783</v>
      </c>
      <c r="AC620" s="3" t="s">
        <v>2048</v>
      </c>
      <c r="AD620" s="6">
        <v>40341</v>
      </c>
      <c r="AE620" s="3" t="s">
        <v>760</v>
      </c>
      <c r="AF620" s="3" t="s">
        <v>761</v>
      </c>
      <c r="AG620" s="3" t="s">
        <v>762</v>
      </c>
      <c r="AH620" s="3" t="s">
        <v>768</v>
      </c>
      <c r="AI620" s="3">
        <v>1.25</v>
      </c>
      <c r="AJ620" s="3">
        <v>0</v>
      </c>
      <c r="AK620" s="3">
        <v>0</v>
      </c>
      <c r="AL620" s="3">
        <v>0</v>
      </c>
      <c r="AM620" s="3">
        <v>15</v>
      </c>
      <c r="AN620" s="3">
        <v>0</v>
      </c>
      <c r="AO620" s="3" t="s">
        <v>762</v>
      </c>
      <c r="AP620" s="3" t="s">
        <v>763</v>
      </c>
      <c r="AQ620" s="3" t="s">
        <v>769</v>
      </c>
      <c r="AR620" s="3" t="s">
        <v>1362</v>
      </c>
      <c r="AS620" s="3">
        <v>4.4000000000000004</v>
      </c>
      <c r="AT620" s="3">
        <v>723.6</v>
      </c>
      <c r="AU620" s="3">
        <v>728</v>
      </c>
      <c r="AV620" s="3" t="s">
        <v>765</v>
      </c>
      <c r="AW620" s="3" t="s">
        <v>2049</v>
      </c>
      <c r="AX620" s="3">
        <v>1.2</v>
      </c>
      <c r="AY620" s="3">
        <v>721.8</v>
      </c>
      <c r="AZ620" s="3">
        <v>723</v>
      </c>
      <c r="BA620" s="3" t="s">
        <v>986</v>
      </c>
      <c r="BB620" s="3">
        <v>1.0825909999999999E-2</v>
      </c>
      <c r="BC620" s="3">
        <v>1</v>
      </c>
      <c r="BD620" s="7">
        <v>28671</v>
      </c>
      <c r="BE620" s="18">
        <f t="shared" si="27"/>
        <v>41.14898471366643</v>
      </c>
      <c r="BF620" s="3" t="s">
        <v>767</v>
      </c>
      <c r="BG620" s="7">
        <v>44243</v>
      </c>
      <c r="BH620" s="3">
        <v>166.26781843030909</v>
      </c>
      <c r="BI620" t="str">
        <f>VLOOKUP($A620,'[1]SW_Pipes 1222_soil.shp'!$AE$2:$AR$1223,10,FALSE)</f>
        <v>113660</v>
      </c>
      <c r="BJ620" t="str">
        <f>VLOOKUP($A620,'[1]SW_Pipes 1222_soil.shp'!$AE$2:$AR$1223,11,FALSE)</f>
        <v>CuB</v>
      </c>
      <c r="BK620" t="str">
        <f>VLOOKUP($A620,'[1]SW_Pipes 1222_soil.shp'!$AE$2:$AR$1223,12,FALSE)</f>
        <v>Cecil-Urban land complex, 2 to 8 percent slopes</v>
      </c>
      <c r="BL620" t="str">
        <f>VLOOKUP($A620,'[1]SW_Pipes 1222_soil.shp'!$AE$2:$AR$1223,13,FALSE)</f>
        <v>B</v>
      </c>
      <c r="BM620">
        <f>VLOOKUP($A620,'[1]SW_Pipes 1222_soil.shp'!$AE$2:$AR$1223,14,FALSE)</f>
        <v>1</v>
      </c>
      <c r="BN620">
        <f>VLOOKUP(A620,[2]SW_Pipes1222_prec!$AE$2:$AO$1223, 11, FALSE)</f>
        <v>3.8820000000000001</v>
      </c>
    </row>
    <row r="621" spans="1:66" x14ac:dyDescent="0.25">
      <c r="A621" s="2">
        <v>118051</v>
      </c>
      <c r="B621" s="2">
        <v>19020</v>
      </c>
      <c r="C621" s="2" t="s">
        <v>254</v>
      </c>
      <c r="D621" s="2" t="s">
        <v>21</v>
      </c>
      <c r="E621" s="2" t="s">
        <v>29</v>
      </c>
      <c r="F621" s="6">
        <f>VLOOKUP(A621&amp;B621,'input_raw cmsws'!$C$2:$D$1602,2,FALSE)</f>
        <v>44057.666666666664</v>
      </c>
      <c r="G621" s="2">
        <v>4</v>
      </c>
      <c r="H621" s="2" t="s">
        <v>23</v>
      </c>
      <c r="I621" s="2">
        <f>VLOOKUP(H621,'scoring schema'!$D$4:$E$9,2,FALSE)</f>
        <v>0</v>
      </c>
      <c r="J621" s="2" t="s">
        <v>22</v>
      </c>
      <c r="K621" s="2" t="s">
        <v>22</v>
      </c>
      <c r="L621" s="2" t="s">
        <v>24</v>
      </c>
      <c r="M621" s="2">
        <f>VLOOKUP(L621,'scoring schema 2'!$E$18:$F$29,2,FALSE)</f>
        <v>0</v>
      </c>
      <c r="N621" s="2"/>
      <c r="O621" s="2">
        <f>VLOOKUP(N621,'scoring schema 2'!$E$8:$F$13,2, FALSE)</f>
        <v>2</v>
      </c>
      <c r="P621" s="2">
        <v>10</v>
      </c>
      <c r="Q621" s="2">
        <v>1.3</v>
      </c>
      <c r="R621" s="2">
        <v>2.2999999999999998</v>
      </c>
      <c r="S621" s="2">
        <v>2.9899999999999998</v>
      </c>
      <c r="T621" s="2">
        <v>1</v>
      </c>
      <c r="U621" s="2">
        <v>10</v>
      </c>
      <c r="V621" s="2">
        <v>1.4000000000000001</v>
      </c>
      <c r="W621" s="2">
        <v>5</v>
      </c>
      <c r="X621" s="2">
        <v>7.0000000000000009</v>
      </c>
      <c r="Y621" s="2">
        <v>1.36</v>
      </c>
      <c r="Z621" s="2">
        <v>3.92</v>
      </c>
      <c r="AA621" s="2">
        <v>5.3311999999999999</v>
      </c>
      <c r="AB621" s="2">
        <v>7651835</v>
      </c>
      <c r="AC621" s="2" t="s">
        <v>1500</v>
      </c>
      <c r="AD621" s="6">
        <v>40342</v>
      </c>
      <c r="AE621" s="2" t="s">
        <v>760</v>
      </c>
      <c r="AF621" s="2" t="s">
        <v>761</v>
      </c>
      <c r="AG621" s="2" t="s">
        <v>762</v>
      </c>
      <c r="AH621" s="2" t="s">
        <v>768</v>
      </c>
      <c r="AI621" s="2">
        <v>2</v>
      </c>
      <c r="AJ621" s="2">
        <v>0</v>
      </c>
      <c r="AK621" s="2">
        <v>0</v>
      </c>
      <c r="AL621" s="2">
        <v>0</v>
      </c>
      <c r="AM621" s="2">
        <v>24</v>
      </c>
      <c r="AN621" s="2">
        <v>0</v>
      </c>
      <c r="AO621" s="2" t="s">
        <v>762</v>
      </c>
      <c r="AP621" s="2" t="s">
        <v>763</v>
      </c>
      <c r="AQ621" s="2" t="s">
        <v>769</v>
      </c>
      <c r="AR621" s="2" t="s">
        <v>1501</v>
      </c>
      <c r="AS621" s="2">
        <v>4.9000000000000004</v>
      </c>
      <c r="AT621" s="2">
        <v>750.1</v>
      </c>
      <c r="AU621" s="2">
        <v>755</v>
      </c>
      <c r="AV621" s="2" t="s">
        <v>765</v>
      </c>
      <c r="AW621" s="2" t="s">
        <v>1502</v>
      </c>
      <c r="AX621" s="2">
        <v>2.4</v>
      </c>
      <c r="AY621" s="2">
        <v>748.6</v>
      </c>
      <c r="AZ621" s="2">
        <v>751</v>
      </c>
      <c r="BA621" s="2" t="s">
        <v>765</v>
      </c>
      <c r="BB621" s="2">
        <v>1.1127990000000001E-2</v>
      </c>
      <c r="BC621" s="2">
        <v>1</v>
      </c>
      <c r="BD621" s="6">
        <v>26672</v>
      </c>
      <c r="BE621" s="18">
        <f t="shared" si="27"/>
        <v>47.599361168149663</v>
      </c>
      <c r="BF621" s="2" t="s">
        <v>767</v>
      </c>
      <c r="BG621" s="6">
        <v>44243</v>
      </c>
      <c r="BH621" s="2">
        <v>134.79520920052431</v>
      </c>
      <c r="BI621" t="str">
        <f>VLOOKUP($A621,'[1]SW_Pipes 1222_soil.shp'!$AE$2:$AR$1223,10,FALSE)</f>
        <v>113672</v>
      </c>
      <c r="BJ621" t="str">
        <f>VLOOKUP($A621,'[1]SW_Pipes 1222_soil.shp'!$AE$2:$AR$1223,11,FALSE)</f>
        <v>HuB</v>
      </c>
      <c r="BK621" t="str">
        <f>VLOOKUP($A621,'[1]SW_Pipes 1222_soil.shp'!$AE$2:$AR$1223,12,FALSE)</f>
        <v>Helena-Urban land complex, 2 to 8 percent slopes</v>
      </c>
      <c r="BL621" t="str">
        <f>VLOOKUP($A621,'[1]SW_Pipes 1222_soil.shp'!$AE$2:$AR$1223,13,FALSE)</f>
        <v>C</v>
      </c>
      <c r="BM621">
        <f>VLOOKUP($A621,'[1]SW_Pipes 1222_soil.shp'!$AE$2:$AR$1223,14,FALSE)</f>
        <v>2</v>
      </c>
      <c r="BN621">
        <f>VLOOKUP(A621,[2]SW_Pipes1222_prec!$AE$2:$AO$1223, 11, FALSE)</f>
        <v>3.863</v>
      </c>
    </row>
    <row r="622" spans="1:66" x14ac:dyDescent="0.25">
      <c r="A622" s="3">
        <v>118076</v>
      </c>
      <c r="B622" s="3">
        <v>18818</v>
      </c>
      <c r="C622" s="3" t="s">
        <v>604</v>
      </c>
      <c r="D622" s="3" t="s">
        <v>21</v>
      </c>
      <c r="E622" s="3" t="s">
        <v>29</v>
      </c>
      <c r="F622" s="6">
        <f>VLOOKUP(A622&amp;B622,'input_raw cmsws'!$C$2:$D$1602,2,FALSE)</f>
        <v>44075.708333333336</v>
      </c>
      <c r="G622" s="3">
        <v>4.5</v>
      </c>
      <c r="H622" s="3" t="s">
        <v>23</v>
      </c>
      <c r="I622" s="2">
        <f>VLOOKUP(H622,'scoring schema'!$D$4:$E$9,2,FALSE)</f>
        <v>0</v>
      </c>
      <c r="J622" s="3" t="s">
        <v>22</v>
      </c>
      <c r="K622" s="3" t="s">
        <v>22</v>
      </c>
      <c r="L622" s="3" t="s">
        <v>24</v>
      </c>
      <c r="M622" s="2">
        <f>VLOOKUP(L622,'scoring schema 2'!$E$18:$F$29,2,FALSE)</f>
        <v>0</v>
      </c>
      <c r="N622" s="3"/>
      <c r="O622" s="2">
        <f>VLOOKUP(N622,'scoring schema 2'!$E$8:$F$13,2, FALSE)</f>
        <v>2</v>
      </c>
      <c r="P622" s="3">
        <v>10</v>
      </c>
      <c r="Q622" s="3">
        <v>1.3</v>
      </c>
      <c r="R622" s="3">
        <v>2.9</v>
      </c>
      <c r="S622" s="3">
        <v>3.77</v>
      </c>
      <c r="T622" s="3">
        <v>1</v>
      </c>
      <c r="U622" s="3">
        <v>10</v>
      </c>
      <c r="V622" s="3">
        <v>4.5999999999999996</v>
      </c>
      <c r="W622" s="3">
        <v>6.5</v>
      </c>
      <c r="X622" s="3">
        <v>29.9</v>
      </c>
      <c r="Y622" s="3">
        <v>3.28</v>
      </c>
      <c r="Z622" s="3">
        <v>5.0599999999999996</v>
      </c>
      <c r="AA622" s="3">
        <v>16.596799999999998</v>
      </c>
      <c r="AB622" s="3">
        <v>7596567</v>
      </c>
      <c r="AC622" s="3" t="s">
        <v>3061</v>
      </c>
      <c r="AD622" s="6">
        <v>40343</v>
      </c>
      <c r="AE622" s="3" t="s">
        <v>760</v>
      </c>
      <c r="AF622" s="3" t="s">
        <v>761</v>
      </c>
      <c r="AG622" s="3" t="s">
        <v>762</v>
      </c>
      <c r="AH622" s="3" t="s">
        <v>768</v>
      </c>
      <c r="AI622" s="3">
        <v>3</v>
      </c>
      <c r="AJ622" s="3">
        <v>0</v>
      </c>
      <c r="AK622" s="3">
        <v>0</v>
      </c>
      <c r="AL622" s="3">
        <v>0</v>
      </c>
      <c r="AM622" s="3">
        <v>36</v>
      </c>
      <c r="AN622" s="3">
        <v>0</v>
      </c>
      <c r="AO622" s="3" t="s">
        <v>762</v>
      </c>
      <c r="AP622" s="3" t="s">
        <v>763</v>
      </c>
      <c r="AQ622" s="3" t="s">
        <v>769</v>
      </c>
      <c r="AR622" s="3" t="s">
        <v>3062</v>
      </c>
      <c r="AS622" s="3">
        <v>5</v>
      </c>
      <c r="AT622" s="3">
        <v>762.5</v>
      </c>
      <c r="AU622" s="3">
        <v>767.5</v>
      </c>
      <c r="AV622" s="3" t="s">
        <v>765</v>
      </c>
      <c r="AW622" s="3" t="s">
        <v>3063</v>
      </c>
      <c r="AX622" s="3">
        <v>0</v>
      </c>
      <c r="AY622" s="3">
        <v>766.94</v>
      </c>
      <c r="AZ622" s="3">
        <v>766.94</v>
      </c>
      <c r="BA622" s="3" t="s">
        <v>772</v>
      </c>
      <c r="BB622" s="3">
        <v>0</v>
      </c>
      <c r="BC622" s="3">
        <v>1</v>
      </c>
      <c r="BD622" s="7">
        <v>29587</v>
      </c>
      <c r="BE622" s="18">
        <f t="shared" si="27"/>
        <v>39.667921514944112</v>
      </c>
      <c r="BF622" s="3" t="s">
        <v>767</v>
      </c>
      <c r="BG622" s="7">
        <v>44243</v>
      </c>
      <c r="BH622" s="3">
        <v>68.564416592475268</v>
      </c>
      <c r="BI622" t="str">
        <f>VLOOKUP($A622,'[1]SW_Pipes 1222_soil.shp'!$AE$2:$AR$1223,10,FALSE)</f>
        <v>113671</v>
      </c>
      <c r="BJ622" t="str">
        <f>VLOOKUP($A622,'[1]SW_Pipes 1222_soil.shp'!$AE$2:$AR$1223,11,FALSE)</f>
        <v>HeB</v>
      </c>
      <c r="BK622" t="str">
        <f>VLOOKUP($A622,'[1]SW_Pipes 1222_soil.shp'!$AE$2:$AR$1223,12,FALSE)</f>
        <v>Helena sandy loam, 2 to 8 percent slopes</v>
      </c>
      <c r="BL622" t="str">
        <f>VLOOKUP($A622,'[1]SW_Pipes 1222_soil.shp'!$AE$2:$AR$1223,13,FALSE)</f>
        <v>C</v>
      </c>
      <c r="BM622">
        <f>VLOOKUP($A622,'[1]SW_Pipes 1222_soil.shp'!$AE$2:$AR$1223,14,FALSE)</f>
        <v>2</v>
      </c>
      <c r="BN622">
        <f>VLOOKUP(A622,[2]SW_Pipes1222_prec!$AE$2:$AO$1223, 11, FALSE)</f>
        <v>3.8660000000000001</v>
      </c>
    </row>
    <row r="623" spans="1:66" x14ac:dyDescent="0.25">
      <c r="A623" s="3">
        <v>118185</v>
      </c>
      <c r="B623" s="3">
        <v>13346</v>
      </c>
      <c r="C623" s="3" t="s">
        <v>167</v>
      </c>
      <c r="D623" s="3" t="s">
        <v>21</v>
      </c>
      <c r="E623" s="3" t="s">
        <v>29</v>
      </c>
      <c r="F623" s="6">
        <f>VLOOKUP(A623&amp;B623,'input_raw cmsws'!$C$2:$D$1602,2,FALSE)</f>
        <v>43914.666666666664</v>
      </c>
      <c r="G623" s="3">
        <v>3</v>
      </c>
      <c r="H623" s="3" t="s">
        <v>31</v>
      </c>
      <c r="I623" s="2">
        <f>VLOOKUP(H623,'scoring schema'!$D$4:$E$9,2,FALSE)</f>
        <v>7</v>
      </c>
      <c r="J623" s="3" t="s">
        <v>22</v>
      </c>
      <c r="K623" s="3" t="s">
        <v>22</v>
      </c>
      <c r="L623" s="3"/>
      <c r="M623" s="2">
        <f>VLOOKUP(L623,'scoring schema 2'!$E$18:$F$29,2,FALSE)</f>
        <v>0</v>
      </c>
      <c r="N623" s="3"/>
      <c r="O623" s="2">
        <f>VLOOKUP(N623,'scoring schema 2'!$E$8:$F$13,2, FALSE)</f>
        <v>2</v>
      </c>
      <c r="P623" s="3">
        <v>10</v>
      </c>
      <c r="Q623" s="3">
        <v>3.75</v>
      </c>
      <c r="R623" s="3">
        <v>2.2999999999999998</v>
      </c>
      <c r="S623" s="3">
        <v>8.625</v>
      </c>
      <c r="T623" s="3">
        <v>1</v>
      </c>
      <c r="U623" s="3">
        <v>0</v>
      </c>
      <c r="V623" s="3">
        <v>1.4000000000000001</v>
      </c>
      <c r="W623" s="3">
        <v>0.8</v>
      </c>
      <c r="X623" s="3">
        <v>1.1200000000000001</v>
      </c>
      <c r="Y623" s="3">
        <v>2.34</v>
      </c>
      <c r="Z623" s="3">
        <v>1.4</v>
      </c>
      <c r="AA623" s="3">
        <v>3.2759999999999998</v>
      </c>
      <c r="AB623" s="3">
        <v>7694340</v>
      </c>
      <c r="AC623" s="3" t="s">
        <v>1149</v>
      </c>
      <c r="AD623" s="6">
        <v>40344</v>
      </c>
      <c r="AE623" s="3" t="s">
        <v>760</v>
      </c>
      <c r="AF623" s="3" t="s">
        <v>761</v>
      </c>
      <c r="AG623" s="3" t="s">
        <v>762</v>
      </c>
      <c r="AH623" s="3" t="s">
        <v>768</v>
      </c>
      <c r="AI623" s="3">
        <v>1.25</v>
      </c>
      <c r="AJ623" s="3">
        <v>0</v>
      </c>
      <c r="AK623" s="3">
        <v>0</v>
      </c>
      <c r="AL623" s="3">
        <v>0</v>
      </c>
      <c r="AM623" s="3">
        <v>15</v>
      </c>
      <c r="AN623" s="3">
        <v>0</v>
      </c>
      <c r="AO623" s="3" t="s">
        <v>762</v>
      </c>
      <c r="AP623" s="3" t="s">
        <v>763</v>
      </c>
      <c r="AQ623" s="3" t="s">
        <v>769</v>
      </c>
      <c r="AR623" s="3" t="s">
        <v>1150</v>
      </c>
      <c r="AS623" s="3">
        <v>2.5</v>
      </c>
      <c r="AT623" s="3">
        <v>755.5</v>
      </c>
      <c r="AU623" s="3">
        <v>758</v>
      </c>
      <c r="AV623" s="3" t="s">
        <v>765</v>
      </c>
      <c r="AW623" s="3" t="s">
        <v>1151</v>
      </c>
      <c r="AX623" s="3">
        <v>3.3</v>
      </c>
      <c r="AY623" s="3">
        <v>753.7</v>
      </c>
      <c r="AZ623" s="3">
        <v>757</v>
      </c>
      <c r="BA623" s="3" t="s">
        <v>765</v>
      </c>
      <c r="BB623" s="3">
        <v>7.4500460000000004E-2</v>
      </c>
      <c r="BC623" s="3">
        <v>1</v>
      </c>
      <c r="BD623" s="7">
        <v>24397</v>
      </c>
      <c r="BE623" s="18">
        <f t="shared" si="27"/>
        <v>53.436459046315299</v>
      </c>
      <c r="BF623" s="3" t="s">
        <v>767</v>
      </c>
      <c r="BG623" s="7">
        <v>44243</v>
      </c>
      <c r="BH623" s="3">
        <v>24.160923398813569</v>
      </c>
      <c r="BI623" t="str">
        <f>VLOOKUP($A623,'[1]SW_Pipes 1222_soil.shp'!$AE$2:$AR$1223,10,FALSE)</f>
        <v>113672</v>
      </c>
      <c r="BJ623" t="str">
        <f>VLOOKUP($A623,'[1]SW_Pipes 1222_soil.shp'!$AE$2:$AR$1223,11,FALSE)</f>
        <v>HuB</v>
      </c>
      <c r="BK623" t="str">
        <f>VLOOKUP($A623,'[1]SW_Pipes 1222_soil.shp'!$AE$2:$AR$1223,12,FALSE)</f>
        <v>Helena-Urban land complex, 2 to 8 percent slopes</v>
      </c>
      <c r="BL623" t="str">
        <f>VLOOKUP($A623,'[1]SW_Pipes 1222_soil.shp'!$AE$2:$AR$1223,13,FALSE)</f>
        <v>C</v>
      </c>
      <c r="BM623">
        <f>VLOOKUP($A623,'[1]SW_Pipes 1222_soil.shp'!$AE$2:$AR$1223,14,FALSE)</f>
        <v>2</v>
      </c>
      <c r="BN623">
        <f>VLOOKUP(A623,[2]SW_Pipes1222_prec!$AE$2:$AO$1223, 11, FALSE)</f>
        <v>3.8530000000000002</v>
      </c>
    </row>
    <row r="624" spans="1:66" x14ac:dyDescent="0.25">
      <c r="A624" s="2">
        <v>118186</v>
      </c>
      <c r="B624" s="2">
        <v>13346</v>
      </c>
      <c r="C624" s="2" t="s">
        <v>286</v>
      </c>
      <c r="D624" s="2" t="s">
        <v>21</v>
      </c>
      <c r="E624" s="2" t="s">
        <v>29</v>
      </c>
      <c r="F624" s="6">
        <f>VLOOKUP(A624&amp;B624,'input_raw cmsws'!$C$2:$D$1602,2,FALSE)</f>
        <v>43915.666666666664</v>
      </c>
      <c r="G624" s="2">
        <v>3.5</v>
      </c>
      <c r="H624" s="2" t="s">
        <v>31</v>
      </c>
      <c r="I624" s="2">
        <f>VLOOKUP(H624,'scoring schema'!$D$4:$E$9,2,FALSE)</f>
        <v>7</v>
      </c>
      <c r="J624" s="2" t="s">
        <v>29</v>
      </c>
      <c r="K624" s="2" t="s">
        <v>29</v>
      </c>
      <c r="L624" s="2" t="s">
        <v>30</v>
      </c>
      <c r="M624" s="2">
        <f>VLOOKUP(L624,'scoring schema 2'!$E$18:$F$29,2,FALSE)</f>
        <v>6</v>
      </c>
      <c r="N624" s="2" t="s">
        <v>35</v>
      </c>
      <c r="O624" s="2">
        <f>VLOOKUP(N624,'scoring schema 2'!$E$8:$F$13,2, FALSE)</f>
        <v>2</v>
      </c>
      <c r="P624" s="2">
        <v>5</v>
      </c>
      <c r="Q624" s="2">
        <v>4.8</v>
      </c>
      <c r="R624" s="2">
        <v>4.25</v>
      </c>
      <c r="S624" s="2">
        <v>20.399999999999999</v>
      </c>
      <c r="T624" s="2">
        <v>1</v>
      </c>
      <c r="U624" s="2">
        <v>0</v>
      </c>
      <c r="V624" s="2">
        <v>1.4000000000000001</v>
      </c>
      <c r="W624" s="2">
        <v>0.8</v>
      </c>
      <c r="X624" s="2">
        <v>1.1200000000000001</v>
      </c>
      <c r="Y624" s="2">
        <v>2.76</v>
      </c>
      <c r="Z624" s="2">
        <v>2.1800000000000002</v>
      </c>
      <c r="AA624" s="2">
        <v>6.0167999999999999</v>
      </c>
      <c r="AB624" s="2">
        <v>7567511</v>
      </c>
      <c r="AC624" s="2" t="s">
        <v>1614</v>
      </c>
      <c r="AD624" s="6">
        <v>40345</v>
      </c>
      <c r="AE624" s="2" t="s">
        <v>760</v>
      </c>
      <c r="AF624" s="2" t="s">
        <v>761</v>
      </c>
      <c r="AG624" s="2" t="s">
        <v>762</v>
      </c>
      <c r="AH624" s="2" t="s">
        <v>768</v>
      </c>
      <c r="AI624" s="2">
        <v>1.25</v>
      </c>
      <c r="AJ624" s="2">
        <v>0</v>
      </c>
      <c r="AK624" s="2">
        <v>0</v>
      </c>
      <c r="AL624" s="2">
        <v>0</v>
      </c>
      <c r="AM624" s="2">
        <v>15</v>
      </c>
      <c r="AN624" s="2">
        <v>0</v>
      </c>
      <c r="AO624" s="2" t="s">
        <v>762</v>
      </c>
      <c r="AP624" s="2" t="s">
        <v>763</v>
      </c>
      <c r="AQ624" s="2" t="s">
        <v>769</v>
      </c>
      <c r="AR624" s="2" t="s">
        <v>1151</v>
      </c>
      <c r="AS624" s="2">
        <v>3.4</v>
      </c>
      <c r="AT624" s="2">
        <v>753.6</v>
      </c>
      <c r="AU624" s="2">
        <v>757</v>
      </c>
      <c r="AV624" s="2" t="s">
        <v>765</v>
      </c>
      <c r="AW624" s="2" t="s">
        <v>1615</v>
      </c>
      <c r="AX624" s="2">
        <v>1.4</v>
      </c>
      <c r="AY624" s="2">
        <v>754.6</v>
      </c>
      <c r="AZ624" s="2">
        <v>756</v>
      </c>
      <c r="BA624" s="2" t="s">
        <v>765</v>
      </c>
      <c r="BB624" s="2">
        <v>-5.9251299999999998E-3</v>
      </c>
      <c r="BC624" s="2">
        <v>1</v>
      </c>
      <c r="BD624" s="6">
        <v>24108</v>
      </c>
      <c r="BE624" s="18">
        <f t="shared" si="27"/>
        <v>54.230435774583611</v>
      </c>
      <c r="BF624" s="2" t="s">
        <v>767</v>
      </c>
      <c r="BG624" s="6">
        <v>44243</v>
      </c>
      <c r="BH624" s="2">
        <v>168.77275915365769</v>
      </c>
      <c r="BI624" t="str">
        <f>VLOOKUP($A624,'[1]SW_Pipes 1222_soil.shp'!$AE$2:$AR$1223,10,FALSE)</f>
        <v>113672</v>
      </c>
      <c r="BJ624" t="str">
        <f>VLOOKUP($A624,'[1]SW_Pipes 1222_soil.shp'!$AE$2:$AR$1223,11,FALSE)</f>
        <v>HuB</v>
      </c>
      <c r="BK624" t="str">
        <f>VLOOKUP($A624,'[1]SW_Pipes 1222_soil.shp'!$AE$2:$AR$1223,12,FALSE)</f>
        <v>Helena-Urban land complex, 2 to 8 percent slopes</v>
      </c>
      <c r="BL624" t="str">
        <f>VLOOKUP($A624,'[1]SW_Pipes 1222_soil.shp'!$AE$2:$AR$1223,13,FALSE)</f>
        <v>C</v>
      </c>
      <c r="BM624">
        <f>VLOOKUP($A624,'[1]SW_Pipes 1222_soil.shp'!$AE$2:$AR$1223,14,FALSE)</f>
        <v>2</v>
      </c>
      <c r="BN624">
        <f>VLOOKUP(A624,[2]SW_Pipes1222_prec!$AE$2:$AO$1223, 11, FALSE)</f>
        <v>3.8530000000000002</v>
      </c>
    </row>
    <row r="625" spans="1:66" x14ac:dyDescent="0.25">
      <c r="A625" s="2">
        <v>118186</v>
      </c>
      <c r="B625" s="2">
        <v>13346</v>
      </c>
      <c r="C625" s="2" t="s">
        <v>322</v>
      </c>
      <c r="D625" s="2" t="s">
        <v>21</v>
      </c>
      <c r="E625" s="2" t="s">
        <v>29</v>
      </c>
      <c r="F625" s="6">
        <f>VLOOKUP(A625&amp;B625,'input_raw cmsws'!$C$2:$D$1602,2,FALSE)</f>
        <v>43915.666666666664</v>
      </c>
      <c r="G625" s="2">
        <v>3.5</v>
      </c>
      <c r="H625" s="2" t="s">
        <v>32</v>
      </c>
      <c r="I625" s="2">
        <f>VLOOKUP(H625,'scoring schema'!$D$4:$E$9,2,FALSE)</f>
        <v>10</v>
      </c>
      <c r="J625" s="2" t="s">
        <v>29</v>
      </c>
      <c r="K625" s="2" t="s">
        <v>29</v>
      </c>
      <c r="L625" s="2" t="s">
        <v>30</v>
      </c>
      <c r="M625" s="2">
        <f>VLOOKUP(L625,'scoring schema 2'!$E$18:$F$29,2,FALSE)</f>
        <v>6</v>
      </c>
      <c r="N625" s="2" t="s">
        <v>35</v>
      </c>
      <c r="O625" s="2">
        <f>VLOOKUP(N625,'scoring schema 2'!$E$8:$F$13,2, FALSE)</f>
        <v>2</v>
      </c>
      <c r="P625" s="2">
        <v>10</v>
      </c>
      <c r="Q625" s="2">
        <v>4.8</v>
      </c>
      <c r="R625" s="2">
        <v>5</v>
      </c>
      <c r="S625" s="2">
        <v>24</v>
      </c>
      <c r="T625" s="2">
        <v>1</v>
      </c>
      <c r="U625" s="2">
        <v>0</v>
      </c>
      <c r="V625" s="2">
        <v>1.4000000000000001</v>
      </c>
      <c r="W625" s="2">
        <v>0.8</v>
      </c>
      <c r="X625" s="2">
        <v>1.1200000000000001</v>
      </c>
      <c r="Y625" s="2">
        <v>2.76</v>
      </c>
      <c r="Z625" s="2">
        <v>2.48</v>
      </c>
      <c r="AA625" s="2">
        <v>6.8447999999999993</v>
      </c>
      <c r="AB625" s="2">
        <v>7567511</v>
      </c>
      <c r="AC625" s="2" t="s">
        <v>1614</v>
      </c>
      <c r="AD625" s="6">
        <v>40346</v>
      </c>
      <c r="AE625" s="2" t="s">
        <v>760</v>
      </c>
      <c r="AF625" s="2" t="s">
        <v>761</v>
      </c>
      <c r="AG625" s="2" t="s">
        <v>762</v>
      </c>
      <c r="AH625" s="2" t="s">
        <v>768</v>
      </c>
      <c r="AI625" s="2">
        <v>1.25</v>
      </c>
      <c r="AJ625" s="2">
        <v>0</v>
      </c>
      <c r="AK625" s="2">
        <v>0</v>
      </c>
      <c r="AL625" s="2">
        <v>0</v>
      </c>
      <c r="AM625" s="2">
        <v>15</v>
      </c>
      <c r="AN625" s="2">
        <v>0</v>
      </c>
      <c r="AO625" s="2" t="s">
        <v>762</v>
      </c>
      <c r="AP625" s="2" t="s">
        <v>763</v>
      </c>
      <c r="AQ625" s="2" t="s">
        <v>769</v>
      </c>
      <c r="AR625" s="2" t="s">
        <v>1151</v>
      </c>
      <c r="AS625" s="2">
        <v>3.4</v>
      </c>
      <c r="AT625" s="2">
        <v>753.6</v>
      </c>
      <c r="AU625" s="2">
        <v>757</v>
      </c>
      <c r="AV625" s="2" t="s">
        <v>765</v>
      </c>
      <c r="AW625" s="2" t="s">
        <v>1615</v>
      </c>
      <c r="AX625" s="2">
        <v>1.4</v>
      </c>
      <c r="AY625" s="2">
        <v>754.6</v>
      </c>
      <c r="AZ625" s="2">
        <v>756</v>
      </c>
      <c r="BA625" s="2" t="s">
        <v>765</v>
      </c>
      <c r="BB625" s="2">
        <v>-5.9251299999999998E-3</v>
      </c>
      <c r="BC625" s="2">
        <v>1</v>
      </c>
      <c r="BD625" s="6">
        <v>24108</v>
      </c>
      <c r="BE625" s="18">
        <f t="shared" si="27"/>
        <v>54.230435774583611</v>
      </c>
      <c r="BF625" s="2" t="s">
        <v>767</v>
      </c>
      <c r="BG625" s="6">
        <v>44243</v>
      </c>
      <c r="BH625" s="2">
        <v>168.77275915365769</v>
      </c>
      <c r="BI625" t="str">
        <f>VLOOKUP($A625,'[1]SW_Pipes 1222_soil.shp'!$AE$2:$AR$1223,10,FALSE)</f>
        <v>113672</v>
      </c>
      <c r="BJ625" t="str">
        <f>VLOOKUP($A625,'[1]SW_Pipes 1222_soil.shp'!$AE$2:$AR$1223,11,FALSE)</f>
        <v>HuB</v>
      </c>
      <c r="BK625" t="str">
        <f>VLOOKUP($A625,'[1]SW_Pipes 1222_soil.shp'!$AE$2:$AR$1223,12,FALSE)</f>
        <v>Helena-Urban land complex, 2 to 8 percent slopes</v>
      </c>
      <c r="BL625" t="str">
        <f>VLOOKUP($A625,'[1]SW_Pipes 1222_soil.shp'!$AE$2:$AR$1223,13,FALSE)</f>
        <v>C</v>
      </c>
      <c r="BM625">
        <f>VLOOKUP($A625,'[1]SW_Pipes 1222_soil.shp'!$AE$2:$AR$1223,14,FALSE)</f>
        <v>2</v>
      </c>
      <c r="BN625">
        <f>VLOOKUP(A625,[2]SW_Pipes1222_prec!$AE$2:$AO$1223, 11, FALSE)</f>
        <v>3.8530000000000002</v>
      </c>
    </row>
    <row r="626" spans="1:66" x14ac:dyDescent="0.25">
      <c r="A626" s="2">
        <v>118426</v>
      </c>
      <c r="B626" s="2">
        <v>13251</v>
      </c>
      <c r="C626" s="2" t="s">
        <v>497</v>
      </c>
      <c r="D626" s="2" t="s">
        <v>21</v>
      </c>
      <c r="E626" s="2" t="s">
        <v>29</v>
      </c>
      <c r="F626" s="6">
        <f>VLOOKUP(A626&amp;B626,'input_raw cmsws'!$C$2:$D$1602,2,FALSE)</f>
        <v>43903.708333333336</v>
      </c>
      <c r="G626" s="2">
        <v>0</v>
      </c>
      <c r="H626" s="2" t="s">
        <v>32</v>
      </c>
      <c r="I626" s="2">
        <f>VLOOKUP(H626,'scoring schema'!$D$4:$E$9,2,FALSE)</f>
        <v>10</v>
      </c>
      <c r="J626" s="2" t="s">
        <v>22</v>
      </c>
      <c r="K626" s="2" t="s">
        <v>22</v>
      </c>
      <c r="L626" s="2"/>
      <c r="M626" s="2">
        <f>VLOOKUP(L626,'scoring schema 2'!$E$18:$F$29,2,FALSE)</f>
        <v>0</v>
      </c>
      <c r="N626" s="2"/>
      <c r="O626" s="2">
        <f>VLOOKUP(N626,'scoring schema 2'!$E$8:$F$13,2, FALSE)</f>
        <v>2</v>
      </c>
      <c r="P626" s="2">
        <v>5</v>
      </c>
      <c r="Q626" s="2">
        <v>4.8</v>
      </c>
      <c r="R626" s="2">
        <v>1.55</v>
      </c>
      <c r="S626" s="2">
        <v>7.4399999999999995</v>
      </c>
      <c r="T626" s="2">
        <v>1</v>
      </c>
      <c r="U626" s="2">
        <v>5</v>
      </c>
      <c r="V626" s="2">
        <v>6.2000000000000011</v>
      </c>
      <c r="W626" s="2">
        <v>2.4500000000000002</v>
      </c>
      <c r="X626" s="2">
        <v>15.190000000000003</v>
      </c>
      <c r="Y626" s="2">
        <v>5.6400000000000006</v>
      </c>
      <c r="Z626" s="2">
        <v>2.09</v>
      </c>
      <c r="AA626" s="2">
        <v>11.787600000000001</v>
      </c>
      <c r="AB626" s="2">
        <v>7626422</v>
      </c>
      <c r="AC626" s="2" t="s">
        <v>2528</v>
      </c>
      <c r="AD626" s="6">
        <v>40347</v>
      </c>
      <c r="AE626" s="2" t="s">
        <v>985</v>
      </c>
      <c r="AF626" s="2" t="s">
        <v>761</v>
      </c>
      <c r="AG626" s="2" t="s">
        <v>762</v>
      </c>
      <c r="AH626" s="2" t="s">
        <v>768</v>
      </c>
      <c r="AI626" s="2">
        <v>1.25</v>
      </c>
      <c r="AJ626" s="2">
        <v>0</v>
      </c>
      <c r="AK626" s="2">
        <v>0</v>
      </c>
      <c r="AL626" s="2">
        <v>0</v>
      </c>
      <c r="AM626" s="2">
        <v>15</v>
      </c>
      <c r="AN626" s="2">
        <v>0</v>
      </c>
      <c r="AO626" s="2" t="s">
        <v>762</v>
      </c>
      <c r="AP626" s="2" t="s">
        <v>763</v>
      </c>
      <c r="AQ626" s="2" t="s">
        <v>769</v>
      </c>
      <c r="AR626" s="2" t="s">
        <v>762</v>
      </c>
      <c r="AS626" s="2">
        <v>0</v>
      </c>
      <c r="AT626" s="2">
        <v>0</v>
      </c>
      <c r="AU626" s="2">
        <v>0</v>
      </c>
      <c r="AV626" s="2" t="s">
        <v>772</v>
      </c>
      <c r="AW626" s="2" t="s">
        <v>2529</v>
      </c>
      <c r="AX626" s="2">
        <v>2</v>
      </c>
      <c r="AY626" s="2">
        <v>0</v>
      </c>
      <c r="AZ626" s="2">
        <v>0</v>
      </c>
      <c r="BA626" s="2" t="s">
        <v>765</v>
      </c>
      <c r="BB626" s="2">
        <v>0</v>
      </c>
      <c r="BC626" s="2">
        <v>0</v>
      </c>
      <c r="BD626" s="6">
        <v>39457</v>
      </c>
      <c r="BE626" s="18">
        <f t="shared" si="27"/>
        <v>12.174423910563547</v>
      </c>
      <c r="BF626" s="2" t="s">
        <v>767</v>
      </c>
      <c r="BG626" s="6">
        <v>44243</v>
      </c>
      <c r="BH626" s="2">
        <v>152.36404628605649</v>
      </c>
      <c r="BI626" t="str">
        <f>VLOOKUP($A626,'[1]SW_Pipes 1222_soil.shp'!$AE$2:$AR$1223,10,FALSE)</f>
        <v>113674</v>
      </c>
      <c r="BJ626" t="str">
        <f>VLOOKUP($A626,'[1]SW_Pipes 1222_soil.shp'!$AE$2:$AR$1223,11,FALSE)</f>
        <v>IrB</v>
      </c>
      <c r="BK626" t="str">
        <f>VLOOKUP($A626,'[1]SW_Pipes 1222_soil.shp'!$AE$2:$AR$1223,12,FALSE)</f>
        <v>Iredell fine sandy loam, 1 to 8 percent slopes</v>
      </c>
      <c r="BL626" t="str">
        <f>VLOOKUP($A626,'[1]SW_Pipes 1222_soil.shp'!$AE$2:$AR$1223,13,FALSE)</f>
        <v>C/D</v>
      </c>
      <c r="BM626">
        <f>VLOOKUP($A626,'[1]SW_Pipes 1222_soil.shp'!$AE$2:$AR$1223,14,FALSE)</f>
        <v>3</v>
      </c>
      <c r="BN626">
        <f>VLOOKUP(A626,[2]SW_Pipes1222_prec!$AE$2:$AO$1223, 11, FALSE)</f>
        <v>3.859</v>
      </c>
    </row>
    <row r="627" spans="1:66" x14ac:dyDescent="0.25">
      <c r="A627" s="2">
        <v>119192</v>
      </c>
      <c r="B627" s="2">
        <v>21481</v>
      </c>
      <c r="C627" s="2" t="s">
        <v>200</v>
      </c>
      <c r="D627" s="2" t="s">
        <v>21</v>
      </c>
      <c r="E627" s="2" t="s">
        <v>29</v>
      </c>
      <c r="F627" s="6">
        <f>VLOOKUP(A627&amp;B627,'input_raw cmsws'!$C$2:$D$1602,2,FALSE)</f>
        <v>44231.708333333336</v>
      </c>
      <c r="G627" s="2">
        <v>3</v>
      </c>
      <c r="H627" s="2" t="s">
        <v>32</v>
      </c>
      <c r="I627" s="2">
        <f>VLOOKUP(H627,'scoring schema'!$D$4:$E$9,2,FALSE)</f>
        <v>10</v>
      </c>
      <c r="J627" s="2" t="s">
        <v>22</v>
      </c>
      <c r="K627" s="2" t="s">
        <v>22</v>
      </c>
      <c r="L627" s="2"/>
      <c r="M627" s="2">
        <f>VLOOKUP(L627,'scoring schema 2'!$E$18:$F$29,2,FALSE)</f>
        <v>0</v>
      </c>
      <c r="N627" s="2" t="s">
        <v>35</v>
      </c>
      <c r="O627" s="2">
        <f>VLOOKUP(N627,'scoring schema 2'!$E$8:$F$13,2, FALSE)</f>
        <v>2</v>
      </c>
      <c r="P627" s="2">
        <v>5</v>
      </c>
      <c r="Q627" s="2">
        <v>4.8</v>
      </c>
      <c r="R627" s="2">
        <v>1.55</v>
      </c>
      <c r="S627" s="2">
        <v>7.4399999999999995</v>
      </c>
      <c r="T627" s="2">
        <v>1</v>
      </c>
      <c r="U627" s="2">
        <v>0</v>
      </c>
      <c r="V627" s="2">
        <v>2.8</v>
      </c>
      <c r="W627" s="2">
        <v>0.8</v>
      </c>
      <c r="X627" s="2">
        <v>2.2399999999999998</v>
      </c>
      <c r="Y627" s="2">
        <v>3.5999999999999996</v>
      </c>
      <c r="Z627" s="2">
        <v>1.1000000000000001</v>
      </c>
      <c r="AA627" s="2">
        <v>3.96</v>
      </c>
      <c r="AB627" s="2">
        <v>7585219</v>
      </c>
      <c r="AC627" s="2" t="s">
        <v>1262</v>
      </c>
      <c r="AD627" s="6">
        <v>40348</v>
      </c>
      <c r="AE627" s="2" t="s">
        <v>760</v>
      </c>
      <c r="AF627" s="2" t="s">
        <v>761</v>
      </c>
      <c r="AG627" s="2" t="s">
        <v>762</v>
      </c>
      <c r="AH627" s="2" t="s">
        <v>768</v>
      </c>
      <c r="AI627" s="2">
        <v>2</v>
      </c>
      <c r="AJ627" s="2">
        <v>0</v>
      </c>
      <c r="AK627" s="2">
        <v>0</v>
      </c>
      <c r="AL627" s="2">
        <v>0</v>
      </c>
      <c r="AM627" s="2">
        <v>24</v>
      </c>
      <c r="AN627" s="2">
        <v>0</v>
      </c>
      <c r="AO627" s="2" t="s">
        <v>762</v>
      </c>
      <c r="AP627" s="2" t="s">
        <v>778</v>
      </c>
      <c r="AQ627" s="2" t="s">
        <v>781</v>
      </c>
      <c r="AR627" s="2" t="s">
        <v>1263</v>
      </c>
      <c r="AS627" s="2">
        <v>0</v>
      </c>
      <c r="AT627" s="2">
        <v>0</v>
      </c>
      <c r="AU627" s="2">
        <v>712</v>
      </c>
      <c r="AV627" s="2" t="s">
        <v>772</v>
      </c>
      <c r="AW627" s="2" t="s">
        <v>1264</v>
      </c>
      <c r="AX627" s="2">
        <v>0</v>
      </c>
      <c r="AY627" s="2">
        <v>711.81</v>
      </c>
      <c r="AZ627" s="2">
        <v>711.81</v>
      </c>
      <c r="BA627" s="2" t="s">
        <v>986</v>
      </c>
      <c r="BB627" s="2">
        <v>0</v>
      </c>
      <c r="BC627" s="2">
        <v>1</v>
      </c>
      <c r="BD627" s="6">
        <v>20637</v>
      </c>
      <c r="BE627" s="18">
        <f t="shared" si="27"/>
        <v>64.598790782569026</v>
      </c>
      <c r="BF627" s="2" t="s">
        <v>767</v>
      </c>
      <c r="BG627" s="6">
        <v>43179</v>
      </c>
      <c r="BH627" s="2">
        <v>67.396584783476214</v>
      </c>
      <c r="BI627" t="str">
        <f>VLOOKUP($A627,'[1]SW_Pipes 1222_soil.shp'!$AE$2:$AR$1223,10,FALSE)</f>
        <v>113688</v>
      </c>
      <c r="BJ627" t="str">
        <f>VLOOKUP($A627,'[1]SW_Pipes 1222_soil.shp'!$AE$2:$AR$1223,11,FALSE)</f>
        <v>Ur</v>
      </c>
      <c r="BK627" t="str">
        <f>VLOOKUP($A627,'[1]SW_Pipes 1222_soil.shp'!$AE$2:$AR$1223,12,FALSE)</f>
        <v>Urban land</v>
      </c>
      <c r="BL627" t="str">
        <f>VLOOKUP($A627,'[1]SW_Pipes 1222_soil.shp'!$AE$2:$AR$1223,13,FALSE)</f>
        <v>N/A</v>
      </c>
      <c r="BM627">
        <f>VLOOKUP($A627,'[1]SW_Pipes 1222_soil.shp'!$AE$2:$AR$1223,14,FALSE)</f>
        <v>4</v>
      </c>
      <c r="BN627">
        <f>VLOOKUP(A627,[2]SW_Pipes1222_prec!$AE$2:$AO$1223, 11, FALSE)</f>
        <v>3.754</v>
      </c>
    </row>
    <row r="628" spans="1:66" x14ac:dyDescent="0.25">
      <c r="A628" s="3">
        <v>119220</v>
      </c>
      <c r="B628" s="3">
        <v>10930</v>
      </c>
      <c r="C628" s="3" t="s">
        <v>371</v>
      </c>
      <c r="D628" s="3" t="s">
        <v>26</v>
      </c>
      <c r="E628" s="3" t="s">
        <v>29</v>
      </c>
      <c r="F628" s="6">
        <f>VLOOKUP(A628&amp;B628,'input_raw cmsws'!$C$2:$D$1602,2,FALSE)</f>
        <v>43055.666666666664</v>
      </c>
      <c r="G628" s="3">
        <v>5.7</v>
      </c>
      <c r="H628" s="3" t="s">
        <v>23</v>
      </c>
      <c r="I628" s="2">
        <f>VLOOKUP(H628,'scoring schema'!$D$4:$E$9,2,FALSE)</f>
        <v>0</v>
      </c>
      <c r="J628" s="3" t="s">
        <v>22</v>
      </c>
      <c r="K628" s="3" t="s">
        <v>22</v>
      </c>
      <c r="L628" s="3" t="s">
        <v>145</v>
      </c>
      <c r="M628" s="2">
        <f>VLOOKUP(L628,'scoring schema 2'!$E$18:$F$29,2,FALSE)</f>
        <v>10</v>
      </c>
      <c r="N628" s="3"/>
      <c r="O628" s="2">
        <f>VLOOKUP(N628,'scoring schema 2'!$E$8:$F$13,2, FALSE)</f>
        <v>2</v>
      </c>
      <c r="P628" s="3">
        <v>5</v>
      </c>
      <c r="Q628" s="3">
        <v>1.3</v>
      </c>
      <c r="R628" s="3">
        <v>7.25</v>
      </c>
      <c r="S628" s="3">
        <v>9.4250000000000007</v>
      </c>
      <c r="T628" s="3">
        <v>1</v>
      </c>
      <c r="U628" s="3">
        <v>0</v>
      </c>
      <c r="V628" s="3">
        <v>2.2000000000000002</v>
      </c>
      <c r="W628" s="3">
        <v>2</v>
      </c>
      <c r="X628" s="3">
        <v>4.4000000000000004</v>
      </c>
      <c r="Y628" s="3">
        <v>1.84</v>
      </c>
      <c r="Z628" s="3">
        <v>4.1000000000000005</v>
      </c>
      <c r="AA628" s="3">
        <v>7.5440000000000014</v>
      </c>
      <c r="AB628" s="3">
        <v>7633331</v>
      </c>
      <c r="AC628" s="3" t="s">
        <v>1958</v>
      </c>
      <c r="AD628" s="6">
        <v>40349</v>
      </c>
      <c r="AE628" s="3" t="s">
        <v>760</v>
      </c>
      <c r="AF628" s="3" t="s">
        <v>761</v>
      </c>
      <c r="AG628" s="3" t="s">
        <v>762</v>
      </c>
      <c r="AH628" s="3" t="s">
        <v>768</v>
      </c>
      <c r="AI628" s="3">
        <v>1.25</v>
      </c>
      <c r="AJ628" s="3">
        <v>0</v>
      </c>
      <c r="AK628" s="3">
        <v>0</v>
      </c>
      <c r="AL628" s="3">
        <v>0</v>
      </c>
      <c r="AM628" s="3">
        <v>15</v>
      </c>
      <c r="AN628" s="3">
        <v>0</v>
      </c>
      <c r="AO628" s="3" t="s">
        <v>762</v>
      </c>
      <c r="AP628" s="3" t="s">
        <v>763</v>
      </c>
      <c r="AQ628" s="3" t="s">
        <v>769</v>
      </c>
      <c r="AR628" s="3" t="s">
        <v>1959</v>
      </c>
      <c r="AS628" s="3">
        <v>2.4</v>
      </c>
      <c r="AT628" s="3">
        <v>726.04</v>
      </c>
      <c r="AU628" s="3">
        <v>728.44</v>
      </c>
      <c r="AV628" s="3" t="s">
        <v>765</v>
      </c>
      <c r="AW628" s="3" t="s">
        <v>1960</v>
      </c>
      <c r="AX628" s="3">
        <v>2.4</v>
      </c>
      <c r="AY628" s="3">
        <v>725.4</v>
      </c>
      <c r="AZ628" s="3">
        <v>727.8</v>
      </c>
      <c r="BA628" s="3" t="s">
        <v>765</v>
      </c>
      <c r="BB628" s="3">
        <v>2.3051019999999998E-2</v>
      </c>
      <c r="BC628" s="3">
        <v>1</v>
      </c>
      <c r="BD628" s="7">
        <v>20637</v>
      </c>
      <c r="BE628" s="18">
        <f t="shared" si="27"/>
        <v>61.378964179785527</v>
      </c>
      <c r="BF628" s="3" t="s">
        <v>767</v>
      </c>
      <c r="BG628" s="7">
        <v>43179</v>
      </c>
      <c r="BH628" s="3">
        <v>27.76451980507359</v>
      </c>
      <c r="BI628" t="str">
        <f>VLOOKUP($A628,'[1]SW_Pipes 1222_soil.shp'!$AE$2:$AR$1223,10,FALSE)</f>
        <v>113660</v>
      </c>
      <c r="BJ628" t="str">
        <f>VLOOKUP($A628,'[1]SW_Pipes 1222_soil.shp'!$AE$2:$AR$1223,11,FALSE)</f>
        <v>CuB</v>
      </c>
      <c r="BK628" t="str">
        <f>VLOOKUP($A628,'[1]SW_Pipes 1222_soil.shp'!$AE$2:$AR$1223,12,FALSE)</f>
        <v>Cecil-Urban land complex, 2 to 8 percent slopes</v>
      </c>
      <c r="BL628" t="str">
        <f>VLOOKUP($A628,'[1]SW_Pipes 1222_soil.shp'!$AE$2:$AR$1223,13,FALSE)</f>
        <v>B</v>
      </c>
      <c r="BM628">
        <f>VLOOKUP($A628,'[1]SW_Pipes 1222_soil.shp'!$AE$2:$AR$1223,14,FALSE)</f>
        <v>1</v>
      </c>
      <c r="BN628">
        <f>VLOOKUP(A628,[2]SW_Pipes1222_prec!$AE$2:$AO$1223, 11, FALSE)</f>
        <v>3.7469999999999999</v>
      </c>
    </row>
    <row r="629" spans="1:66" x14ac:dyDescent="0.25">
      <c r="A629" s="2">
        <v>119272</v>
      </c>
      <c r="B629" s="2">
        <v>23238</v>
      </c>
      <c r="C629" s="2" t="s">
        <v>406</v>
      </c>
      <c r="D629" s="2" t="s">
        <v>21</v>
      </c>
      <c r="E629" s="2" t="s">
        <v>29</v>
      </c>
      <c r="F629" s="6">
        <f>VLOOKUP(A629&amp;B629,'input_raw cmsws'!$C$2:$D$1602,2,FALSE)</f>
        <v>44368.666666666664</v>
      </c>
      <c r="G629" s="2">
        <v>7</v>
      </c>
      <c r="H629" s="2"/>
      <c r="I629" s="2">
        <v>0</v>
      </c>
      <c r="J629" s="2" t="s">
        <v>22</v>
      </c>
      <c r="K629" s="2" t="s">
        <v>22</v>
      </c>
      <c r="L629" s="2" t="s">
        <v>30</v>
      </c>
      <c r="M629" s="2">
        <f>VLOOKUP(L629,'scoring schema 2'!$E$18:$F$29,2,FALSE)</f>
        <v>6</v>
      </c>
      <c r="N629" s="2" t="s">
        <v>40</v>
      </c>
      <c r="O629" s="2">
        <f>VLOOKUP(N629,'scoring schema 2'!$E$8:$F$13,2, FALSE)</f>
        <v>8</v>
      </c>
      <c r="P629" s="2">
        <v>10</v>
      </c>
      <c r="Q629" s="2">
        <v>5.2</v>
      </c>
      <c r="R629" s="2">
        <v>5</v>
      </c>
      <c r="S629" s="2">
        <v>26</v>
      </c>
      <c r="T629" s="2">
        <v>1</v>
      </c>
      <c r="U629" s="2">
        <v>0</v>
      </c>
      <c r="V629" s="2">
        <v>2.2000000000000002</v>
      </c>
      <c r="W629" s="2">
        <v>0.8</v>
      </c>
      <c r="X629" s="2">
        <v>1.7600000000000002</v>
      </c>
      <c r="Y629" s="2">
        <v>3.4000000000000004</v>
      </c>
      <c r="Z629" s="2">
        <v>2.48</v>
      </c>
      <c r="AA629" s="2">
        <v>8.4320000000000004</v>
      </c>
      <c r="AB629" s="2">
        <v>7691904</v>
      </c>
      <c r="AC629" s="2" t="s">
        <v>2116</v>
      </c>
      <c r="AD629" s="6">
        <v>40350</v>
      </c>
      <c r="AE629" s="2" t="s">
        <v>760</v>
      </c>
      <c r="AF629" s="2" t="s">
        <v>761</v>
      </c>
      <c r="AG629" s="2" t="s">
        <v>762</v>
      </c>
      <c r="AH629" s="2" t="s">
        <v>768</v>
      </c>
      <c r="AI629" s="2">
        <v>1.25</v>
      </c>
      <c r="AJ629" s="2">
        <v>0</v>
      </c>
      <c r="AK629" s="2">
        <v>0</v>
      </c>
      <c r="AL629" s="2">
        <v>0</v>
      </c>
      <c r="AM629" s="2">
        <v>15</v>
      </c>
      <c r="AN629" s="2">
        <v>0</v>
      </c>
      <c r="AO629" s="2" t="s">
        <v>762</v>
      </c>
      <c r="AP629" s="2" t="s">
        <v>907</v>
      </c>
      <c r="AQ629" s="2" t="s">
        <v>910</v>
      </c>
      <c r="AR629" s="2" t="s">
        <v>2117</v>
      </c>
      <c r="AS629" s="2">
        <v>7.5</v>
      </c>
      <c r="AT629" s="2">
        <v>695.5</v>
      </c>
      <c r="AU629" s="2">
        <v>703</v>
      </c>
      <c r="AV629" s="2" t="s">
        <v>765</v>
      </c>
      <c r="AW629" s="2" t="s">
        <v>2118</v>
      </c>
      <c r="AX629" s="2">
        <v>1.6</v>
      </c>
      <c r="AY629" s="2">
        <v>692.4</v>
      </c>
      <c r="AZ629" s="2">
        <v>694</v>
      </c>
      <c r="BA629" s="2" t="s">
        <v>765</v>
      </c>
      <c r="BB629" s="2">
        <v>3.312122E-2</v>
      </c>
      <c r="BC629" s="2">
        <v>1</v>
      </c>
      <c r="BD629" s="6">
        <v>20637</v>
      </c>
      <c r="BE629" s="18">
        <f t="shared" si="27"/>
        <v>64.973762263289984</v>
      </c>
      <c r="BF629" s="2" t="s">
        <v>767</v>
      </c>
      <c r="BG629" s="6">
        <v>43179</v>
      </c>
      <c r="BH629" s="2">
        <v>93.595703508479886</v>
      </c>
      <c r="BI629" t="str">
        <f>VLOOKUP($A629,'[1]SW_Pipes 1222_soil.shp'!$AE$2:$AR$1223,10,FALSE)</f>
        <v>113683</v>
      </c>
      <c r="BJ629" t="str">
        <f>VLOOKUP($A629,'[1]SW_Pipes 1222_soil.shp'!$AE$2:$AR$1223,11,FALSE)</f>
        <v>PaE</v>
      </c>
      <c r="BK629" t="str">
        <f>VLOOKUP($A629,'[1]SW_Pipes 1222_soil.shp'!$AE$2:$AR$1223,12,FALSE)</f>
        <v>Pacolet sandy loam, 15 to 25 percent slopes</v>
      </c>
      <c r="BL629" t="str">
        <f>VLOOKUP($A629,'[1]SW_Pipes 1222_soil.shp'!$AE$2:$AR$1223,13,FALSE)</f>
        <v>B</v>
      </c>
      <c r="BM629">
        <f>VLOOKUP($A629,'[1]SW_Pipes 1222_soil.shp'!$AE$2:$AR$1223,14,FALSE)</f>
        <v>1</v>
      </c>
      <c r="BN629">
        <f>VLOOKUP(A629,[2]SW_Pipes1222_prec!$AE$2:$AO$1223, 11, FALSE)</f>
        <v>3.7389999999999999</v>
      </c>
    </row>
    <row r="630" spans="1:66" x14ac:dyDescent="0.25">
      <c r="A630" s="2">
        <v>119513</v>
      </c>
      <c r="B630" s="2">
        <v>23143</v>
      </c>
      <c r="C630" s="2" t="s">
        <v>656</v>
      </c>
      <c r="D630" s="2" t="s">
        <v>21</v>
      </c>
      <c r="E630" s="2" t="s">
        <v>29</v>
      </c>
      <c r="F630" s="6">
        <f>VLOOKUP(A630&amp;B630,'input_raw cmsws'!$C$2:$D$1602,2,FALSE)</f>
        <v>44371.666666666664</v>
      </c>
      <c r="G630" s="2">
        <v>10</v>
      </c>
      <c r="H630" s="2" t="s">
        <v>32</v>
      </c>
      <c r="I630" s="2">
        <f>VLOOKUP(H630,'scoring schema'!$D$4:$E$9,2,FALSE)</f>
        <v>10</v>
      </c>
      <c r="J630" s="2" t="s">
        <v>29</v>
      </c>
      <c r="K630" s="2" t="s">
        <v>29</v>
      </c>
      <c r="L630" s="2" t="s">
        <v>24</v>
      </c>
      <c r="M630" s="2">
        <f>VLOOKUP(L630,'scoring schema 2'!$E$18:$F$29,2,FALSE)</f>
        <v>0</v>
      </c>
      <c r="N630" s="2" t="s">
        <v>40</v>
      </c>
      <c r="O630" s="2">
        <f>VLOOKUP(N630,'scoring schema 2'!$E$8:$F$13,2, FALSE)</f>
        <v>8</v>
      </c>
      <c r="P630" s="2">
        <v>5</v>
      </c>
      <c r="Q630" s="2">
        <v>8.6999999999999993</v>
      </c>
      <c r="R630" s="2">
        <v>2.5499999999999998</v>
      </c>
      <c r="S630" s="2">
        <v>22.184999999999995</v>
      </c>
      <c r="T630" s="2">
        <v>1</v>
      </c>
      <c r="U630" s="2">
        <v>5</v>
      </c>
      <c r="V630" s="2">
        <v>7.6000000000000005</v>
      </c>
      <c r="W630" s="2">
        <v>2.5499999999999998</v>
      </c>
      <c r="X630" s="2">
        <v>19.38</v>
      </c>
      <c r="Y630" s="2">
        <v>8.0400000000000009</v>
      </c>
      <c r="Z630" s="2">
        <v>2.5499999999999998</v>
      </c>
      <c r="AA630" s="2">
        <v>20.502000000000002</v>
      </c>
      <c r="AB630" s="2">
        <v>7564947</v>
      </c>
      <c r="AC630" s="2" t="s">
        <v>3403</v>
      </c>
      <c r="AD630" s="6">
        <v>40351</v>
      </c>
      <c r="AE630" s="2" t="s">
        <v>760</v>
      </c>
      <c r="AF630" s="2" t="s">
        <v>761</v>
      </c>
      <c r="AG630" s="2" t="s">
        <v>839</v>
      </c>
      <c r="AH630" s="2" t="s">
        <v>768</v>
      </c>
      <c r="AI630" s="2">
        <v>3</v>
      </c>
      <c r="AJ630" s="2">
        <v>0</v>
      </c>
      <c r="AK630" s="2">
        <v>0</v>
      </c>
      <c r="AL630" s="2">
        <v>0</v>
      </c>
      <c r="AM630" s="2">
        <v>36</v>
      </c>
      <c r="AN630" s="2">
        <v>0</v>
      </c>
      <c r="AO630" s="2" t="s">
        <v>762</v>
      </c>
      <c r="AP630" s="2" t="s">
        <v>763</v>
      </c>
      <c r="AQ630" s="2" t="s">
        <v>769</v>
      </c>
      <c r="AR630" s="2" t="s">
        <v>3404</v>
      </c>
      <c r="AS630" s="2">
        <v>3.2</v>
      </c>
      <c r="AT630" s="2">
        <v>672.8</v>
      </c>
      <c r="AU630" s="2">
        <v>676</v>
      </c>
      <c r="AV630" s="2" t="s">
        <v>765</v>
      </c>
      <c r="AW630" s="2" t="s">
        <v>3405</v>
      </c>
      <c r="AX630" s="2">
        <v>0</v>
      </c>
      <c r="AY630" s="2">
        <v>0</v>
      </c>
      <c r="AZ630" s="2">
        <v>675</v>
      </c>
      <c r="BA630" s="2" t="s">
        <v>765</v>
      </c>
      <c r="BB630" s="2">
        <v>0</v>
      </c>
      <c r="BC630" s="2">
        <v>1</v>
      </c>
      <c r="BD630" s="6">
        <v>27760</v>
      </c>
      <c r="BE630" s="18">
        <f t="shared" si="27"/>
        <v>45.480264658909419</v>
      </c>
      <c r="BF630" s="2" t="s">
        <v>767</v>
      </c>
      <c r="BG630" s="6">
        <v>44181</v>
      </c>
      <c r="BH630" s="2">
        <v>303.92972460681102</v>
      </c>
      <c r="BI630" t="str">
        <f>VLOOKUP($A630,'[1]SW_Pipes 1222_soil.shp'!$AE$2:$AR$1223,10,FALSE)</f>
        <v>113659</v>
      </c>
      <c r="BJ630" t="str">
        <f>VLOOKUP($A630,'[1]SW_Pipes 1222_soil.shp'!$AE$2:$AR$1223,11,FALSE)</f>
        <v>CeD2</v>
      </c>
      <c r="BK630" t="str">
        <f>VLOOKUP($A630,'[1]SW_Pipes 1222_soil.shp'!$AE$2:$AR$1223,12,FALSE)</f>
        <v>Cecil sandy clay loam, 8 to 15 percent slopes, eroded</v>
      </c>
      <c r="BL630" t="str">
        <f>VLOOKUP($A630,'[1]SW_Pipes 1222_soil.shp'!$AE$2:$AR$1223,13,FALSE)</f>
        <v>B</v>
      </c>
      <c r="BM630">
        <f>VLOOKUP($A630,'[1]SW_Pipes 1222_soil.shp'!$AE$2:$AR$1223,14,FALSE)</f>
        <v>1</v>
      </c>
      <c r="BN630">
        <f>VLOOKUP(A630,[2]SW_Pipes1222_prec!$AE$2:$AO$1223, 11, FALSE)</f>
        <v>3.7</v>
      </c>
    </row>
    <row r="631" spans="1:66" x14ac:dyDescent="0.25">
      <c r="A631" s="2">
        <v>119533</v>
      </c>
      <c r="B631" s="2">
        <v>12162</v>
      </c>
      <c r="C631" s="2" t="s">
        <v>516</v>
      </c>
      <c r="D631" s="2" t="s">
        <v>21</v>
      </c>
      <c r="E631" s="2" t="s">
        <v>29</v>
      </c>
      <c r="F631" s="6">
        <f>VLOOKUP(A631&amp;B631,'input_raw cmsws'!$C$2:$D$1602,2,FALSE)</f>
        <v>43805.708333333336</v>
      </c>
      <c r="G631" s="2">
        <v>0</v>
      </c>
      <c r="H631" s="2" t="s">
        <v>23</v>
      </c>
      <c r="I631" s="2">
        <f>VLOOKUP(H631,'scoring schema'!$D$4:$E$9,2,FALSE)</f>
        <v>0</v>
      </c>
      <c r="J631" s="2" t="s">
        <v>22</v>
      </c>
      <c r="K631" s="2" t="s">
        <v>22</v>
      </c>
      <c r="L631" s="2"/>
      <c r="M631" s="2">
        <f>VLOOKUP(L631,'scoring schema 2'!$E$18:$F$29,2,FALSE)</f>
        <v>0</v>
      </c>
      <c r="N631" s="2"/>
      <c r="O631" s="2">
        <f>VLOOKUP(N631,'scoring schema 2'!$E$8:$F$13,2, FALSE)</f>
        <v>2</v>
      </c>
      <c r="P631" s="2">
        <v>0</v>
      </c>
      <c r="Q631" s="2">
        <v>1.3</v>
      </c>
      <c r="R631" s="2">
        <v>0.8</v>
      </c>
      <c r="S631" s="2">
        <v>1.04</v>
      </c>
      <c r="T631" s="2">
        <v>1</v>
      </c>
      <c r="U631" s="2">
        <v>10</v>
      </c>
      <c r="V631" s="2">
        <v>5.4</v>
      </c>
      <c r="W631" s="2">
        <v>5</v>
      </c>
      <c r="X631" s="2">
        <v>27</v>
      </c>
      <c r="Y631" s="2">
        <v>3.7600000000000002</v>
      </c>
      <c r="Z631" s="2">
        <v>3.3200000000000003</v>
      </c>
      <c r="AA631" s="2">
        <v>12.483200000000002</v>
      </c>
      <c r="AB631" s="2">
        <v>7665503</v>
      </c>
      <c r="AC631" s="2" t="s">
        <v>2586</v>
      </c>
      <c r="AD631" s="6">
        <v>40352</v>
      </c>
      <c r="AE631" s="2" t="s">
        <v>760</v>
      </c>
      <c r="AF631" s="2" t="s">
        <v>761</v>
      </c>
      <c r="AG631" s="2" t="s">
        <v>762</v>
      </c>
      <c r="AH631" s="2" t="s">
        <v>768</v>
      </c>
      <c r="AI631" s="2">
        <v>1.25</v>
      </c>
      <c r="AJ631" s="2">
        <v>0</v>
      </c>
      <c r="AK631" s="2">
        <v>0</v>
      </c>
      <c r="AL631" s="2">
        <v>0</v>
      </c>
      <c r="AM631" s="2">
        <v>15</v>
      </c>
      <c r="AN631" s="2">
        <v>0</v>
      </c>
      <c r="AO631" s="2" t="s">
        <v>762</v>
      </c>
      <c r="AP631" s="2" t="s">
        <v>763</v>
      </c>
      <c r="AQ631" s="2" t="s">
        <v>769</v>
      </c>
      <c r="AR631" s="2" t="s">
        <v>2587</v>
      </c>
      <c r="AS631" s="2">
        <v>0</v>
      </c>
      <c r="AT631" s="2">
        <v>0</v>
      </c>
      <c r="AU631" s="2">
        <v>0</v>
      </c>
      <c r="AV631" s="2" t="s">
        <v>765</v>
      </c>
      <c r="AW631" s="2" t="s">
        <v>2587</v>
      </c>
      <c r="AX631" s="2">
        <v>1.5</v>
      </c>
      <c r="AY631" s="2">
        <v>0</v>
      </c>
      <c r="AZ631" s="2">
        <v>0</v>
      </c>
      <c r="BA631" s="2" t="s">
        <v>765</v>
      </c>
      <c r="BB631" s="2">
        <v>0</v>
      </c>
      <c r="BC631" s="2">
        <v>0</v>
      </c>
      <c r="BD631" s="6">
        <v>18264</v>
      </c>
      <c r="BE631" s="18">
        <f t="shared" si="27"/>
        <v>69.929386265115227</v>
      </c>
      <c r="BF631" s="2" t="s">
        <v>767</v>
      </c>
      <c r="BG631" s="6">
        <v>44369</v>
      </c>
      <c r="BH631" s="2">
        <v>168.80236712878971</v>
      </c>
      <c r="BI631" t="str">
        <f>VLOOKUP($A631,'[1]SW_Pipes 1222_soil.shp'!$AE$2:$AR$1223,10,FALSE)</f>
        <v>113683</v>
      </c>
      <c r="BJ631" t="str">
        <f>VLOOKUP($A631,'[1]SW_Pipes 1222_soil.shp'!$AE$2:$AR$1223,11,FALSE)</f>
        <v>PaE</v>
      </c>
      <c r="BK631" t="str">
        <f>VLOOKUP($A631,'[1]SW_Pipes 1222_soil.shp'!$AE$2:$AR$1223,12,FALSE)</f>
        <v>Pacolet sandy loam, 15 to 25 percent slopes</v>
      </c>
      <c r="BL631" t="str">
        <f>VLOOKUP($A631,'[1]SW_Pipes 1222_soil.shp'!$AE$2:$AR$1223,13,FALSE)</f>
        <v>B</v>
      </c>
      <c r="BM631">
        <f>VLOOKUP($A631,'[1]SW_Pipes 1222_soil.shp'!$AE$2:$AR$1223,14,FALSE)</f>
        <v>1</v>
      </c>
      <c r="BN631">
        <f>VLOOKUP(A631,[2]SW_Pipes1222_prec!$AE$2:$AO$1223, 11, FALSE)</f>
        <v>3.73</v>
      </c>
    </row>
    <row r="632" spans="1:66" x14ac:dyDescent="0.25">
      <c r="A632" s="3">
        <v>119948</v>
      </c>
      <c r="B632" s="3">
        <v>11129</v>
      </c>
      <c r="C632" s="3" t="s">
        <v>713</v>
      </c>
      <c r="D632" s="3" t="s">
        <v>21</v>
      </c>
      <c r="E632" s="3" t="s">
        <v>29</v>
      </c>
      <c r="F632" s="6">
        <f>VLOOKUP(A632&amp;B632,'input_raw cmsws'!$C$2:$D$1602,2,FALSE)</f>
        <v>43437.666666666664</v>
      </c>
      <c r="G632" s="3">
        <v>20</v>
      </c>
      <c r="H632" s="3" t="s">
        <v>23</v>
      </c>
      <c r="I632" s="2">
        <f>VLOOKUP(H632,'scoring schema'!$D$4:$E$9,2,FALSE)</f>
        <v>0</v>
      </c>
      <c r="J632" s="3" t="s">
        <v>22</v>
      </c>
      <c r="K632" s="3" t="s">
        <v>22</v>
      </c>
      <c r="L632" s="3" t="s">
        <v>24</v>
      </c>
      <c r="M632" s="2">
        <f>VLOOKUP(L632,'scoring schema 2'!$E$18:$F$29,2,FALSE)</f>
        <v>0</v>
      </c>
      <c r="N632" s="3"/>
      <c r="O632" s="2">
        <f>VLOOKUP(N632,'scoring schema 2'!$E$8:$F$13,2, FALSE)</f>
        <v>2</v>
      </c>
      <c r="P632" s="3">
        <v>10</v>
      </c>
      <c r="Q632" s="3">
        <v>1.3</v>
      </c>
      <c r="R632" s="3">
        <v>5</v>
      </c>
      <c r="S632" s="3">
        <v>6.5</v>
      </c>
      <c r="T632" s="3">
        <v>1</v>
      </c>
      <c r="U632" s="3">
        <v>10</v>
      </c>
      <c r="V632" s="3">
        <v>7</v>
      </c>
      <c r="W632" s="3">
        <v>9.5</v>
      </c>
      <c r="X632" s="3">
        <v>66.5</v>
      </c>
      <c r="Y632" s="3">
        <v>4.7200000000000006</v>
      </c>
      <c r="Z632" s="3">
        <v>7.7</v>
      </c>
      <c r="AA632" s="3">
        <v>36.344000000000008</v>
      </c>
      <c r="AB632" s="3">
        <v>7665798</v>
      </c>
      <c r="AC632" s="3" t="s">
        <v>3909</v>
      </c>
      <c r="AD632" s="6">
        <v>40353</v>
      </c>
      <c r="AE632" s="3" t="s">
        <v>760</v>
      </c>
      <c r="AF632" s="3" t="s">
        <v>838</v>
      </c>
      <c r="AG632" s="3" t="s">
        <v>762</v>
      </c>
      <c r="AH632" s="3" t="s">
        <v>842</v>
      </c>
      <c r="AI632" s="3">
        <v>0</v>
      </c>
      <c r="AJ632" s="3">
        <v>0</v>
      </c>
      <c r="AK632" s="3">
        <v>7</v>
      </c>
      <c r="AL632" s="3">
        <v>7</v>
      </c>
      <c r="AM632" s="3">
        <v>84</v>
      </c>
      <c r="AN632" s="3">
        <v>84</v>
      </c>
      <c r="AO632" s="3" t="s">
        <v>762</v>
      </c>
      <c r="AP632" s="3" t="s">
        <v>763</v>
      </c>
      <c r="AQ632" s="3" t="s">
        <v>769</v>
      </c>
      <c r="AR632" s="3" t="s">
        <v>3910</v>
      </c>
      <c r="AS632" s="3">
        <v>9</v>
      </c>
      <c r="AT632" s="3">
        <v>594</v>
      </c>
      <c r="AU632" s="3">
        <v>603</v>
      </c>
      <c r="AV632" s="3" t="s">
        <v>765</v>
      </c>
      <c r="AW632" s="3" t="s">
        <v>3911</v>
      </c>
      <c r="AX632" s="3">
        <v>9</v>
      </c>
      <c r="AY632" s="3">
        <v>584</v>
      </c>
      <c r="AZ632" s="3">
        <v>593</v>
      </c>
      <c r="BA632" s="3" t="s">
        <v>765</v>
      </c>
      <c r="BB632" s="3">
        <v>3.395716E-2</v>
      </c>
      <c r="BC632" s="3">
        <v>0</v>
      </c>
      <c r="BD632" s="7">
        <v>40185</v>
      </c>
      <c r="BE632" s="18">
        <f t="shared" si="27"/>
        <v>8.9053159936116746</v>
      </c>
      <c r="BF632" s="3" t="s">
        <v>767</v>
      </c>
      <c r="BG632" s="7">
        <v>43326</v>
      </c>
      <c r="BH632" s="3">
        <v>294.48889551088251</v>
      </c>
      <c r="BI632" t="str">
        <f>VLOOKUP($A632,'[1]SW_Pipes 1222_soil.shp'!$AE$2:$AR$1223,10,FALSE)</f>
        <v>113659</v>
      </c>
      <c r="BJ632" t="str">
        <f>VLOOKUP($A632,'[1]SW_Pipes 1222_soil.shp'!$AE$2:$AR$1223,11,FALSE)</f>
        <v>CeD2</v>
      </c>
      <c r="BK632" t="str">
        <f>VLOOKUP($A632,'[1]SW_Pipes 1222_soil.shp'!$AE$2:$AR$1223,12,FALSE)</f>
        <v>Cecil sandy clay loam, 8 to 15 percent slopes, eroded</v>
      </c>
      <c r="BL632" t="str">
        <f>VLOOKUP($A632,'[1]SW_Pipes 1222_soil.shp'!$AE$2:$AR$1223,13,FALSE)</f>
        <v>B</v>
      </c>
      <c r="BM632">
        <f>VLOOKUP($A632,'[1]SW_Pipes 1222_soil.shp'!$AE$2:$AR$1223,14,FALSE)</f>
        <v>1</v>
      </c>
      <c r="BN632">
        <f>VLOOKUP(A632,[2]SW_Pipes1222_prec!$AE$2:$AO$1223, 11, FALSE)</f>
        <v>3.7090000000000001</v>
      </c>
    </row>
    <row r="633" spans="1:66" x14ac:dyDescent="0.25">
      <c r="A633" s="2">
        <v>119949</v>
      </c>
      <c r="B633" s="2">
        <v>11129</v>
      </c>
      <c r="C633" s="2" t="s">
        <v>713</v>
      </c>
      <c r="D633" s="2" t="s">
        <v>21</v>
      </c>
      <c r="E633" s="2" t="s">
        <v>29</v>
      </c>
      <c r="F633" s="6">
        <f>VLOOKUP(A633&amp;B633,'input_raw cmsws'!$C$2:$D$1602,2,FALSE)</f>
        <v>43437.666666666664</v>
      </c>
      <c r="G633" s="2">
        <v>20</v>
      </c>
      <c r="H633" s="2" t="s">
        <v>23</v>
      </c>
      <c r="I633" s="2">
        <f>VLOOKUP(H633,'scoring schema'!$D$4:$E$9,2,FALSE)</f>
        <v>0</v>
      </c>
      <c r="J633" s="2" t="s">
        <v>22</v>
      </c>
      <c r="K633" s="2" t="s">
        <v>22</v>
      </c>
      <c r="L633" s="2" t="s">
        <v>24</v>
      </c>
      <c r="M633" s="2">
        <f>VLOOKUP(L633,'scoring schema 2'!$E$18:$F$29,2,FALSE)</f>
        <v>0</v>
      </c>
      <c r="N633" s="2"/>
      <c r="O633" s="2">
        <f>VLOOKUP(N633,'scoring schema 2'!$E$8:$F$13,2, FALSE)</f>
        <v>2</v>
      </c>
      <c r="P633" s="2">
        <v>10</v>
      </c>
      <c r="Q633" s="2">
        <v>1.3</v>
      </c>
      <c r="R633" s="2">
        <v>5</v>
      </c>
      <c r="S633" s="2">
        <v>6.5</v>
      </c>
      <c r="T633" s="2">
        <v>1</v>
      </c>
      <c r="U633" s="2">
        <v>10</v>
      </c>
      <c r="V633" s="2">
        <v>6.2000000000000011</v>
      </c>
      <c r="W633" s="2">
        <v>9.5</v>
      </c>
      <c r="X633" s="2">
        <v>58.900000000000013</v>
      </c>
      <c r="Y633" s="2">
        <v>4.24</v>
      </c>
      <c r="Z633" s="2">
        <v>7.7</v>
      </c>
      <c r="AA633" s="2">
        <v>32.648000000000003</v>
      </c>
      <c r="AB633" s="2">
        <v>7554029</v>
      </c>
      <c r="AC633" s="2" t="s">
        <v>3909</v>
      </c>
      <c r="AD633" s="6">
        <v>40354</v>
      </c>
      <c r="AE633" s="2" t="s">
        <v>760</v>
      </c>
      <c r="AF633" s="2" t="s">
        <v>838</v>
      </c>
      <c r="AG633" s="2" t="s">
        <v>762</v>
      </c>
      <c r="AH633" s="2" t="s">
        <v>842</v>
      </c>
      <c r="AI633" s="2">
        <v>0</v>
      </c>
      <c r="AJ633" s="2">
        <v>0</v>
      </c>
      <c r="AK633" s="2">
        <v>7</v>
      </c>
      <c r="AL633" s="2">
        <v>7</v>
      </c>
      <c r="AM633" s="2">
        <v>84</v>
      </c>
      <c r="AN633" s="2">
        <v>84</v>
      </c>
      <c r="AO633" s="2" t="s">
        <v>762</v>
      </c>
      <c r="AP633" s="2" t="s">
        <v>763</v>
      </c>
      <c r="AQ633" s="2" t="s">
        <v>769</v>
      </c>
      <c r="AR633" s="2" t="s">
        <v>3910</v>
      </c>
      <c r="AS633" s="2">
        <v>9</v>
      </c>
      <c r="AT633" s="2">
        <v>594</v>
      </c>
      <c r="AU633" s="2">
        <v>603</v>
      </c>
      <c r="AV633" s="2" t="s">
        <v>765</v>
      </c>
      <c r="AW633" s="2" t="s">
        <v>3911</v>
      </c>
      <c r="AX633" s="2">
        <v>9</v>
      </c>
      <c r="AY633" s="2">
        <v>584</v>
      </c>
      <c r="AZ633" s="2">
        <v>593</v>
      </c>
      <c r="BA633" s="2" t="s">
        <v>765</v>
      </c>
      <c r="BB633" s="2">
        <v>3.385457E-2</v>
      </c>
      <c r="BC633" s="2">
        <v>0</v>
      </c>
      <c r="BD633" s="6">
        <v>40185</v>
      </c>
      <c r="BE633" s="18">
        <f t="shared" si="27"/>
        <v>8.9053159936116746</v>
      </c>
      <c r="BF633" s="2" t="s">
        <v>767</v>
      </c>
      <c r="BG633" s="6">
        <v>43326</v>
      </c>
      <c r="BH633" s="2">
        <v>295.38121043336679</v>
      </c>
      <c r="BI633" t="str">
        <f>VLOOKUP($A633,'[1]SW_Pipes 1222_soil.shp'!$AE$2:$AR$1223,10,FALSE)</f>
        <v>113659</v>
      </c>
      <c r="BJ633" t="str">
        <f>VLOOKUP($A633,'[1]SW_Pipes 1222_soil.shp'!$AE$2:$AR$1223,11,FALSE)</f>
        <v>CeD2</v>
      </c>
      <c r="BK633" t="str">
        <f>VLOOKUP($A633,'[1]SW_Pipes 1222_soil.shp'!$AE$2:$AR$1223,12,FALSE)</f>
        <v>Cecil sandy clay loam, 8 to 15 percent slopes, eroded</v>
      </c>
      <c r="BL633" t="str">
        <f>VLOOKUP($A633,'[1]SW_Pipes 1222_soil.shp'!$AE$2:$AR$1223,13,FALSE)</f>
        <v>B</v>
      </c>
      <c r="BM633">
        <f>VLOOKUP($A633,'[1]SW_Pipes 1222_soil.shp'!$AE$2:$AR$1223,14,FALSE)</f>
        <v>1</v>
      </c>
      <c r="BN633">
        <f>VLOOKUP(A633,[2]SW_Pipes1222_prec!$AE$2:$AO$1223, 11, FALSE)</f>
        <v>3.7090000000000001</v>
      </c>
    </row>
    <row r="634" spans="1:66" x14ac:dyDescent="0.25">
      <c r="A634" s="2">
        <v>120235</v>
      </c>
      <c r="B634" s="2">
        <v>11122</v>
      </c>
      <c r="C634" s="2" t="s">
        <v>326</v>
      </c>
      <c r="D634" s="2" t="s">
        <v>21</v>
      </c>
      <c r="E634" s="2" t="s">
        <v>29</v>
      </c>
      <c r="F634" s="6">
        <f>VLOOKUP(A634&amp;B634,'input_raw cmsws'!$C$2:$D$1602,2,FALSE)</f>
        <v>43935.666666666664</v>
      </c>
      <c r="G634" s="2">
        <v>10.7</v>
      </c>
      <c r="H634" s="2" t="s">
        <v>23</v>
      </c>
      <c r="I634" s="2">
        <f>VLOOKUP(H634,'scoring schema'!$D$4:$E$9,2,FALSE)</f>
        <v>0</v>
      </c>
      <c r="J634" s="2" t="s">
        <v>22</v>
      </c>
      <c r="K634" s="2" t="s">
        <v>22</v>
      </c>
      <c r="L634" s="2" t="s">
        <v>115</v>
      </c>
      <c r="M634" s="2">
        <f>VLOOKUP(L634,'scoring schema 2'!$E$18:$F$29,2,FALSE)</f>
        <v>8</v>
      </c>
      <c r="N634" s="2" t="s">
        <v>35</v>
      </c>
      <c r="O634" s="2">
        <f>VLOOKUP(N634,'scoring schema 2'!$E$8:$F$13,2, FALSE)</f>
        <v>2</v>
      </c>
      <c r="P634" s="2">
        <v>10</v>
      </c>
      <c r="Q634" s="2">
        <v>1.3</v>
      </c>
      <c r="R634" s="2">
        <v>8.1</v>
      </c>
      <c r="S634" s="2">
        <v>10.53</v>
      </c>
      <c r="T634" s="2">
        <v>1</v>
      </c>
      <c r="U634" s="2">
        <v>0</v>
      </c>
      <c r="V634" s="2">
        <v>1.4000000000000001</v>
      </c>
      <c r="W634" s="2">
        <v>3</v>
      </c>
      <c r="X634" s="2">
        <v>4.2</v>
      </c>
      <c r="Y634" s="2">
        <v>1.36</v>
      </c>
      <c r="Z634" s="2">
        <v>5.04</v>
      </c>
      <c r="AA634" s="2">
        <v>6.8544000000000009</v>
      </c>
      <c r="AB634" s="2">
        <v>7553188</v>
      </c>
      <c r="AC634" s="2" t="s">
        <v>1778</v>
      </c>
      <c r="AD634" s="6">
        <v>40355</v>
      </c>
      <c r="AE634" s="2" t="s">
        <v>760</v>
      </c>
      <c r="AF634" s="2" t="s">
        <v>838</v>
      </c>
      <c r="AG634" s="2" t="s">
        <v>762</v>
      </c>
      <c r="AH634" s="2" t="s">
        <v>842</v>
      </c>
      <c r="AI634" s="2">
        <v>0</v>
      </c>
      <c r="AJ634" s="2">
        <v>0</v>
      </c>
      <c r="AK634" s="2">
        <v>9</v>
      </c>
      <c r="AL634" s="2">
        <v>11</v>
      </c>
      <c r="AM634" s="2">
        <v>108</v>
      </c>
      <c r="AN634" s="2">
        <v>132</v>
      </c>
      <c r="AO634" s="2" t="s">
        <v>762</v>
      </c>
      <c r="AP634" s="2" t="s">
        <v>763</v>
      </c>
      <c r="AQ634" s="2" t="s">
        <v>769</v>
      </c>
      <c r="AR634" s="2" t="s">
        <v>1779</v>
      </c>
      <c r="AS634" s="2">
        <v>10.9</v>
      </c>
      <c r="AT634" s="2">
        <v>639.1</v>
      </c>
      <c r="AU634" s="2">
        <v>650</v>
      </c>
      <c r="AV634" s="2" t="s">
        <v>765</v>
      </c>
      <c r="AW634" s="2" t="s">
        <v>1780</v>
      </c>
      <c r="AX634" s="2">
        <v>0</v>
      </c>
      <c r="AY634" s="2">
        <v>0</v>
      </c>
      <c r="AZ634" s="2">
        <v>657</v>
      </c>
      <c r="BA634" s="2" t="s">
        <v>882</v>
      </c>
      <c r="BB634" s="2">
        <v>0</v>
      </c>
      <c r="BC634" s="2">
        <v>0</v>
      </c>
      <c r="BD634" s="6">
        <v>38625</v>
      </c>
      <c r="BE634" s="18">
        <f t="shared" si="27"/>
        <v>14.53981291352954</v>
      </c>
      <c r="BF634" s="2" t="s">
        <v>767</v>
      </c>
      <c r="BG634" s="6">
        <v>44243</v>
      </c>
      <c r="BH634" s="2">
        <v>70.192279650677975</v>
      </c>
      <c r="BI634" t="str">
        <f>VLOOKUP($A634,'[1]SW_Pipes 1222_soil.shp'!$AE$2:$AR$1223,10,FALSE)</f>
        <v>113659</v>
      </c>
      <c r="BJ634" t="str">
        <f>VLOOKUP($A634,'[1]SW_Pipes 1222_soil.shp'!$AE$2:$AR$1223,11,FALSE)</f>
        <v>CeD2</v>
      </c>
      <c r="BK634" t="str">
        <f>VLOOKUP($A634,'[1]SW_Pipes 1222_soil.shp'!$AE$2:$AR$1223,12,FALSE)</f>
        <v>Cecil sandy clay loam, 8 to 15 percent slopes, eroded</v>
      </c>
      <c r="BL634" t="str">
        <f>VLOOKUP($A634,'[1]SW_Pipes 1222_soil.shp'!$AE$2:$AR$1223,13,FALSE)</f>
        <v>B</v>
      </c>
      <c r="BM634">
        <f>VLOOKUP($A634,'[1]SW_Pipes 1222_soil.shp'!$AE$2:$AR$1223,14,FALSE)</f>
        <v>1</v>
      </c>
      <c r="BN634">
        <f>VLOOKUP(A634,[2]SW_Pipes1222_prec!$AE$2:$AO$1223, 11, FALSE)</f>
        <v>3.6930000000000001</v>
      </c>
    </row>
    <row r="635" spans="1:66" x14ac:dyDescent="0.25">
      <c r="A635" s="3">
        <v>120514</v>
      </c>
      <c r="B635" s="3">
        <v>23562</v>
      </c>
      <c r="C635" s="3" t="s">
        <v>508</v>
      </c>
      <c r="D635" s="3" t="s">
        <v>21</v>
      </c>
      <c r="E635" s="3" t="s">
        <v>29</v>
      </c>
      <c r="F635" s="6">
        <f>VLOOKUP(A635&amp;B635,'input_raw cmsws'!$C$2:$D$1602,2,FALSE)</f>
        <v>44412.666666666664</v>
      </c>
      <c r="G635" s="3">
        <v>10</v>
      </c>
      <c r="H635" s="3"/>
      <c r="I635" s="2">
        <v>0</v>
      </c>
      <c r="J635" s="3" t="s">
        <v>22</v>
      </c>
      <c r="K635" s="3" t="s">
        <v>22</v>
      </c>
      <c r="L635" s="3"/>
      <c r="M635" s="2">
        <f>VLOOKUP(L635,'scoring schema 2'!$E$18:$F$29,2,FALSE)</f>
        <v>0</v>
      </c>
      <c r="N635" s="3" t="s">
        <v>35</v>
      </c>
      <c r="O635" s="2">
        <f>VLOOKUP(N635,'scoring schema 2'!$E$8:$F$13,2, FALSE)</f>
        <v>2</v>
      </c>
      <c r="P635" s="3">
        <v>0</v>
      </c>
      <c r="Q635" s="3">
        <v>1.3</v>
      </c>
      <c r="R635" s="3">
        <v>1.8</v>
      </c>
      <c r="S635" s="3">
        <v>2.3400000000000003</v>
      </c>
      <c r="T635" s="3">
        <v>1</v>
      </c>
      <c r="U635" s="3">
        <v>0</v>
      </c>
      <c r="V635" s="3">
        <v>7.8000000000000007</v>
      </c>
      <c r="W635" s="3">
        <v>2.7</v>
      </c>
      <c r="X635" s="3">
        <v>21.060000000000002</v>
      </c>
      <c r="Y635" s="3">
        <v>5.2000000000000011</v>
      </c>
      <c r="Z635" s="3">
        <v>2.3400000000000003</v>
      </c>
      <c r="AA635" s="3">
        <v>12.168000000000005</v>
      </c>
      <c r="AB635" s="3">
        <v>7673218</v>
      </c>
      <c r="AC635" s="3" t="s">
        <v>2563</v>
      </c>
      <c r="AD635" s="6">
        <v>40356</v>
      </c>
      <c r="AE635" s="3" t="s">
        <v>760</v>
      </c>
      <c r="AF635" s="3" t="s">
        <v>761</v>
      </c>
      <c r="AG635" s="3" t="s">
        <v>762</v>
      </c>
      <c r="AH635" s="3" t="s">
        <v>768</v>
      </c>
      <c r="AI635" s="3">
        <v>2.5</v>
      </c>
      <c r="AJ635" s="3">
        <v>0</v>
      </c>
      <c r="AK635" s="3">
        <v>0</v>
      </c>
      <c r="AL635" s="3">
        <v>0</v>
      </c>
      <c r="AM635" s="3">
        <v>30</v>
      </c>
      <c r="AN635" s="3">
        <v>0</v>
      </c>
      <c r="AO635" s="3" t="s">
        <v>762</v>
      </c>
      <c r="AP635" s="3" t="s">
        <v>763</v>
      </c>
      <c r="AQ635" s="3" t="s">
        <v>769</v>
      </c>
      <c r="AR635" s="3" t="s">
        <v>2564</v>
      </c>
      <c r="AS635" s="3">
        <v>10.4</v>
      </c>
      <c r="AT635" s="3">
        <v>625.6</v>
      </c>
      <c r="AU635" s="3">
        <v>636</v>
      </c>
      <c r="AV635" s="3" t="s">
        <v>765</v>
      </c>
      <c r="AW635" s="3" t="s">
        <v>2565</v>
      </c>
      <c r="AX635" s="3">
        <v>4.5999999999999996</v>
      </c>
      <c r="AY635" s="3">
        <v>634.4</v>
      </c>
      <c r="AZ635" s="3">
        <v>639</v>
      </c>
      <c r="BA635" s="3" t="s">
        <v>765</v>
      </c>
      <c r="BB635" s="3">
        <v>-5.576184E-2</v>
      </c>
      <c r="BC635" s="3">
        <v>0</v>
      </c>
      <c r="BD635" s="7">
        <v>33967</v>
      </c>
      <c r="BE635" s="18">
        <f t="shared" ref="BE635:BE666" si="28">(F635-BD635)/365.25</f>
        <v>28.598676705452881</v>
      </c>
      <c r="BF635" s="3" t="s">
        <v>767</v>
      </c>
      <c r="BG635" s="7">
        <v>44243</v>
      </c>
      <c r="BH635" s="3">
        <v>153.008958325669</v>
      </c>
      <c r="BI635" t="str">
        <f>VLOOKUP($A635,'[1]SW_Pipes 1222_soil.shp'!$AE$2:$AR$1223,10,FALSE)</f>
        <v>113688</v>
      </c>
      <c r="BJ635" t="str">
        <f>VLOOKUP($A635,'[1]SW_Pipes 1222_soil.shp'!$AE$2:$AR$1223,11,FALSE)</f>
        <v>Ur</v>
      </c>
      <c r="BK635" t="str">
        <f>VLOOKUP($A635,'[1]SW_Pipes 1222_soil.shp'!$AE$2:$AR$1223,12,FALSE)</f>
        <v>Urban land</v>
      </c>
      <c r="BL635" t="str">
        <f>VLOOKUP($A635,'[1]SW_Pipes 1222_soil.shp'!$AE$2:$AR$1223,13,FALSE)</f>
        <v>N/A</v>
      </c>
      <c r="BM635">
        <f>VLOOKUP($A635,'[1]SW_Pipes 1222_soil.shp'!$AE$2:$AR$1223,14,FALSE)</f>
        <v>4</v>
      </c>
      <c r="BN635">
        <f>VLOOKUP(A635,[2]SW_Pipes1222_prec!$AE$2:$AO$1223, 11, FALSE)</f>
        <v>3.7149999999999999</v>
      </c>
    </row>
    <row r="636" spans="1:66" x14ac:dyDescent="0.25">
      <c r="A636" s="2">
        <v>120697</v>
      </c>
      <c r="B636" s="2">
        <v>12426</v>
      </c>
      <c r="C636" s="2" t="s">
        <v>308</v>
      </c>
      <c r="D636" s="2" t="s">
        <v>21</v>
      </c>
      <c r="E636" s="2" t="s">
        <v>29</v>
      </c>
      <c r="F636" s="6">
        <f>VLOOKUP(A636&amp;B636,'input_raw cmsws'!$C$2:$D$1602,2,FALSE)</f>
        <v>43844.708333333336</v>
      </c>
      <c r="G636" s="2">
        <v>7</v>
      </c>
      <c r="H636" s="2" t="s">
        <v>23</v>
      </c>
      <c r="I636" s="2">
        <f>VLOOKUP(H636,'scoring schema'!$D$4:$E$9,2,FALSE)</f>
        <v>0</v>
      </c>
      <c r="J636" s="2" t="s">
        <v>22</v>
      </c>
      <c r="K636" s="2" t="s">
        <v>22</v>
      </c>
      <c r="L636" s="2"/>
      <c r="M636" s="2">
        <f>VLOOKUP(L636,'scoring schema 2'!$E$18:$F$29,2,FALSE)</f>
        <v>0</v>
      </c>
      <c r="N636" s="2" t="s">
        <v>33</v>
      </c>
      <c r="O636" s="2">
        <f>VLOOKUP(N636,'scoring schema 2'!$E$8:$F$13,2, FALSE)</f>
        <v>0</v>
      </c>
      <c r="P636" s="2">
        <v>0</v>
      </c>
      <c r="Q636" s="2">
        <v>0</v>
      </c>
      <c r="R636" s="2">
        <v>1.4</v>
      </c>
      <c r="S636" s="2">
        <v>0</v>
      </c>
      <c r="T636" s="2">
        <v>1</v>
      </c>
      <c r="U636" s="2">
        <v>0</v>
      </c>
      <c r="V636" s="2">
        <v>7.8000000000000007</v>
      </c>
      <c r="W636" s="2">
        <v>1.4</v>
      </c>
      <c r="X636" s="2">
        <v>10.92</v>
      </c>
      <c r="Y636" s="2">
        <v>4.6800000000000006</v>
      </c>
      <c r="Z636" s="2">
        <v>1.4</v>
      </c>
      <c r="AA636" s="2">
        <v>6.5520000000000005</v>
      </c>
      <c r="AB636" s="2">
        <v>7656377</v>
      </c>
      <c r="AC636" s="2" t="s">
        <v>1708</v>
      </c>
      <c r="AD636" s="6">
        <v>40357</v>
      </c>
      <c r="AE636" s="2" t="s">
        <v>760</v>
      </c>
      <c r="AF636" s="2" t="s">
        <v>761</v>
      </c>
      <c r="AG636" s="2" t="s">
        <v>762</v>
      </c>
      <c r="AH636" s="2" t="s">
        <v>768</v>
      </c>
      <c r="AI636" s="2">
        <v>2.5</v>
      </c>
      <c r="AJ636" s="2">
        <v>0</v>
      </c>
      <c r="AK636" s="2">
        <v>0</v>
      </c>
      <c r="AL636" s="2">
        <v>0</v>
      </c>
      <c r="AM636" s="2">
        <v>30</v>
      </c>
      <c r="AN636" s="2">
        <v>0</v>
      </c>
      <c r="AO636" s="2" t="s">
        <v>762</v>
      </c>
      <c r="AP636" s="2" t="s">
        <v>763</v>
      </c>
      <c r="AQ636" s="2" t="s">
        <v>769</v>
      </c>
      <c r="AR636" s="2" t="s">
        <v>1709</v>
      </c>
      <c r="AS636" s="2">
        <v>7</v>
      </c>
      <c r="AT636" s="2">
        <v>628.4</v>
      </c>
      <c r="AU636" s="2">
        <v>635.4</v>
      </c>
      <c r="AV636" s="2" t="s">
        <v>765</v>
      </c>
      <c r="AW636" s="2" t="s">
        <v>1710</v>
      </c>
      <c r="AX636" s="2">
        <v>0</v>
      </c>
      <c r="AY636" s="2">
        <v>627.20000000000005</v>
      </c>
      <c r="AZ636" s="2">
        <v>627.20000000000005</v>
      </c>
      <c r="BA636" s="2" t="s">
        <v>765</v>
      </c>
      <c r="BB636" s="2">
        <v>0</v>
      </c>
      <c r="BC636" s="2">
        <v>0</v>
      </c>
      <c r="BD636" s="6">
        <v>36290</v>
      </c>
      <c r="BE636" s="18">
        <f t="shared" si="28"/>
        <v>20.683664156970117</v>
      </c>
      <c r="BF636" s="2" t="s">
        <v>767</v>
      </c>
      <c r="BG636" s="6">
        <v>44243</v>
      </c>
      <c r="BH636" s="2">
        <v>124.3428144667989</v>
      </c>
      <c r="BI636" t="str">
        <f>VLOOKUP($A636,'[1]SW_Pipes 1222_soil.shp'!$AE$2:$AR$1223,10,FALSE)</f>
        <v>113677</v>
      </c>
      <c r="BJ636" t="str">
        <f>VLOOKUP($A636,'[1]SW_Pipes 1222_soil.shp'!$AE$2:$AR$1223,11,FALSE)</f>
        <v>MO</v>
      </c>
      <c r="BK636" t="str">
        <f>VLOOKUP($A636,'[1]SW_Pipes 1222_soil.shp'!$AE$2:$AR$1223,12,FALSE)</f>
        <v>Monacan loam</v>
      </c>
      <c r="BL636" t="str">
        <f>VLOOKUP($A636,'[1]SW_Pipes 1222_soil.shp'!$AE$2:$AR$1223,13,FALSE)</f>
        <v>C</v>
      </c>
      <c r="BM636">
        <f>VLOOKUP($A636,'[1]SW_Pipes 1222_soil.shp'!$AE$2:$AR$1223,14,FALSE)</f>
        <v>2</v>
      </c>
      <c r="BN636">
        <f>VLOOKUP(A636,[2]SW_Pipes1222_prec!$AE$2:$AO$1223, 11, FALSE)</f>
        <v>3.8290000000000002</v>
      </c>
    </row>
    <row r="637" spans="1:66" x14ac:dyDescent="0.25">
      <c r="A637" s="3">
        <v>120768</v>
      </c>
      <c r="B637" s="3">
        <v>2229</v>
      </c>
      <c r="C637" s="3" t="s">
        <v>203</v>
      </c>
      <c r="D637" s="3" t="s">
        <v>21</v>
      </c>
      <c r="E637" s="3" t="s">
        <v>29</v>
      </c>
      <c r="F637" s="6">
        <f>VLOOKUP(A637&amp;B637,'input_raw cmsws'!$C$2:$D$1602,2,FALSE)</f>
        <v>43381.666666666664</v>
      </c>
      <c r="G637" s="3">
        <v>12</v>
      </c>
      <c r="H637" s="3" t="s">
        <v>28</v>
      </c>
      <c r="I637" s="2">
        <f>VLOOKUP(H637,'scoring schema'!$D$4:$E$9,2,FALSE)</f>
        <v>5</v>
      </c>
      <c r="J637" s="3" t="s">
        <v>22</v>
      </c>
      <c r="K637" s="3" t="s">
        <v>22</v>
      </c>
      <c r="L637" s="3" t="s">
        <v>145</v>
      </c>
      <c r="M637" s="2">
        <f>VLOOKUP(L637,'scoring schema 2'!$E$18:$F$29,2,FALSE)</f>
        <v>10</v>
      </c>
      <c r="N637" s="3" t="s">
        <v>33</v>
      </c>
      <c r="O637" s="2">
        <f>VLOOKUP(N637,'scoring schema 2'!$E$8:$F$13,2, FALSE)</f>
        <v>0</v>
      </c>
      <c r="P637" s="3">
        <v>10</v>
      </c>
      <c r="Q637" s="3">
        <v>1.75</v>
      </c>
      <c r="R637" s="3">
        <v>9</v>
      </c>
      <c r="S637" s="3">
        <v>15.75</v>
      </c>
      <c r="T637" s="3">
        <v>1</v>
      </c>
      <c r="U637" s="3">
        <v>0</v>
      </c>
      <c r="V637" s="3">
        <v>1.4000000000000001</v>
      </c>
      <c r="W637" s="3">
        <v>3</v>
      </c>
      <c r="X637" s="3">
        <v>4.2</v>
      </c>
      <c r="Y637" s="3">
        <v>1.54</v>
      </c>
      <c r="Z637" s="3">
        <v>5.4</v>
      </c>
      <c r="AA637" s="3">
        <v>8.3160000000000007</v>
      </c>
      <c r="AB637" s="3">
        <v>7720478</v>
      </c>
      <c r="AC637" s="3" t="s">
        <v>1272</v>
      </c>
      <c r="AD637" s="6">
        <v>40358</v>
      </c>
      <c r="AE637" s="3" t="s">
        <v>760</v>
      </c>
      <c r="AF637" s="3" t="s">
        <v>2073</v>
      </c>
      <c r="AG637" s="3" t="s">
        <v>839</v>
      </c>
      <c r="AH637" s="3" t="s">
        <v>2074</v>
      </c>
      <c r="AI637" s="3">
        <v>0</v>
      </c>
      <c r="AJ637" s="3">
        <v>0</v>
      </c>
      <c r="AK637" s="3">
        <v>8</v>
      </c>
      <c r="AL637" s="3">
        <v>9</v>
      </c>
      <c r="AM637" s="3">
        <v>96</v>
      </c>
      <c r="AN637" s="3">
        <v>108</v>
      </c>
      <c r="AO637" s="3" t="s">
        <v>762</v>
      </c>
      <c r="AP637" s="3" t="s">
        <v>763</v>
      </c>
      <c r="AQ637" s="3" t="s">
        <v>769</v>
      </c>
      <c r="AR637" s="3" t="s">
        <v>1273</v>
      </c>
      <c r="AS637" s="3">
        <v>9.5</v>
      </c>
      <c r="AT637" s="3">
        <v>716.5</v>
      </c>
      <c r="AU637" s="3">
        <v>726</v>
      </c>
      <c r="AV637" s="3" t="s">
        <v>765</v>
      </c>
      <c r="AW637" s="3" t="s">
        <v>1276</v>
      </c>
      <c r="AX637" s="3">
        <v>8.4</v>
      </c>
      <c r="AY637" s="3">
        <v>705.6</v>
      </c>
      <c r="AZ637" s="3">
        <v>714</v>
      </c>
      <c r="BA637" s="3" t="s">
        <v>765</v>
      </c>
      <c r="BB637" s="3">
        <v>0.13970489999999999</v>
      </c>
      <c r="BC637" s="3">
        <v>1</v>
      </c>
      <c r="BD637" s="7">
        <v>31958</v>
      </c>
      <c r="BE637" s="18">
        <f t="shared" si="28"/>
        <v>31.276294775268074</v>
      </c>
      <c r="BF637" s="3" t="s">
        <v>767</v>
      </c>
      <c r="BG637" s="7">
        <v>44243</v>
      </c>
      <c r="BH637" s="3">
        <v>78.021603409273098</v>
      </c>
      <c r="BI637" t="str">
        <f>VLOOKUP($A637,'[1]SW_Pipes 1222_soil.shp'!$AE$2:$AR$1223,10,FALSE)</f>
        <v>113661</v>
      </c>
      <c r="BJ637" t="str">
        <f>VLOOKUP($A637,'[1]SW_Pipes 1222_soil.shp'!$AE$2:$AR$1223,11,FALSE)</f>
        <v>CuD</v>
      </c>
      <c r="BK637" t="str">
        <f>VLOOKUP($A637,'[1]SW_Pipes 1222_soil.shp'!$AE$2:$AR$1223,12,FALSE)</f>
        <v>Cecil-Urban land complex, 8 to 15 percent slopes</v>
      </c>
      <c r="BL637" t="str">
        <f>VLOOKUP($A637,'[1]SW_Pipes 1222_soil.shp'!$AE$2:$AR$1223,13,FALSE)</f>
        <v>B</v>
      </c>
      <c r="BM637">
        <f>VLOOKUP($A637,'[1]SW_Pipes 1222_soil.shp'!$AE$2:$AR$1223,14,FALSE)</f>
        <v>1</v>
      </c>
      <c r="BN637">
        <f>VLOOKUP(A637,[2]SW_Pipes1222_prec!$AE$2:$AO$1223, 11, FALSE)</f>
        <v>3.758</v>
      </c>
    </row>
    <row r="638" spans="1:66" x14ac:dyDescent="0.25">
      <c r="A638" s="3">
        <v>121285</v>
      </c>
      <c r="B638" s="3">
        <v>17211</v>
      </c>
      <c r="C638" s="3" t="s">
        <v>76</v>
      </c>
      <c r="D638" s="3" t="s">
        <v>21</v>
      </c>
      <c r="E638" s="3" t="s">
        <v>29</v>
      </c>
      <c r="F638" s="6">
        <f>VLOOKUP(A638&amp;B638,'input_raw cmsws'!$C$2:$D$1602,2,FALSE)</f>
        <v>43941.666666666664</v>
      </c>
      <c r="G638" s="3">
        <v>4</v>
      </c>
      <c r="H638" s="3" t="s">
        <v>23</v>
      </c>
      <c r="I638" s="2">
        <f>VLOOKUP(H638,'scoring schema'!$D$4:$E$9,2,FALSE)</f>
        <v>0</v>
      </c>
      <c r="J638" s="3" t="s">
        <v>22</v>
      </c>
      <c r="K638" s="3" t="s">
        <v>22</v>
      </c>
      <c r="L638" s="3"/>
      <c r="M638" s="2">
        <f>VLOOKUP(L638,'scoring schema 2'!$E$18:$F$29,2,FALSE)</f>
        <v>0</v>
      </c>
      <c r="N638" s="3"/>
      <c r="O638" s="2">
        <f>VLOOKUP(N638,'scoring schema 2'!$E$8:$F$13,2, FALSE)</f>
        <v>2</v>
      </c>
      <c r="P638" s="3">
        <v>5</v>
      </c>
      <c r="Q638" s="3">
        <v>1.3</v>
      </c>
      <c r="R638" s="3">
        <v>1.55</v>
      </c>
      <c r="S638" s="3">
        <v>2.0150000000000001</v>
      </c>
      <c r="T638" s="3">
        <v>1</v>
      </c>
      <c r="U638" s="3">
        <v>0</v>
      </c>
      <c r="V638" s="3">
        <v>1.4000000000000001</v>
      </c>
      <c r="W638" s="3">
        <v>0.8</v>
      </c>
      <c r="X638" s="3">
        <v>1.1200000000000001</v>
      </c>
      <c r="Y638" s="3">
        <v>1.36</v>
      </c>
      <c r="Z638" s="3">
        <v>1.1000000000000001</v>
      </c>
      <c r="AA638" s="3">
        <v>1.4960000000000002</v>
      </c>
      <c r="AB638" s="3">
        <v>7606008</v>
      </c>
      <c r="AC638" s="3" t="s">
        <v>928</v>
      </c>
      <c r="AD638" s="6">
        <v>40359</v>
      </c>
      <c r="AE638" s="3" t="s">
        <v>760</v>
      </c>
      <c r="AF638" s="3" t="s">
        <v>761</v>
      </c>
      <c r="AG638" s="3" t="s">
        <v>762</v>
      </c>
      <c r="AH638" s="3" t="s">
        <v>768</v>
      </c>
      <c r="AI638" s="3">
        <v>1.5</v>
      </c>
      <c r="AJ638" s="3">
        <v>0</v>
      </c>
      <c r="AK638" s="3">
        <v>0</v>
      </c>
      <c r="AL638" s="3">
        <v>0</v>
      </c>
      <c r="AM638" s="3">
        <v>18</v>
      </c>
      <c r="AN638" s="3">
        <v>0</v>
      </c>
      <c r="AO638" s="3" t="s">
        <v>762</v>
      </c>
      <c r="AP638" s="3" t="s">
        <v>763</v>
      </c>
      <c r="AQ638" s="3" t="s">
        <v>769</v>
      </c>
      <c r="AR638" s="3" t="s">
        <v>929</v>
      </c>
      <c r="AS638" s="3">
        <v>3.4</v>
      </c>
      <c r="AT638" s="3">
        <v>670.64</v>
      </c>
      <c r="AU638" s="3">
        <v>674.04</v>
      </c>
      <c r="AV638" s="3" t="s">
        <v>765</v>
      </c>
      <c r="AW638" s="3" t="s">
        <v>930</v>
      </c>
      <c r="AX638" s="3">
        <v>0</v>
      </c>
      <c r="AY638" s="3">
        <v>669.95</v>
      </c>
      <c r="AZ638" s="3">
        <v>669.95</v>
      </c>
      <c r="BA638" s="3" t="s">
        <v>772</v>
      </c>
      <c r="BB638" s="3">
        <v>0</v>
      </c>
      <c r="BC638" s="3">
        <v>1</v>
      </c>
      <c r="BD638" s="7">
        <v>32400</v>
      </c>
      <c r="BE638" s="18">
        <f t="shared" si="28"/>
        <v>31.599361168149663</v>
      </c>
      <c r="BF638" s="3" t="s">
        <v>767</v>
      </c>
      <c r="BG638" s="7">
        <v>44243</v>
      </c>
      <c r="BH638" s="3">
        <v>47.022034067232788</v>
      </c>
      <c r="BI638" t="str">
        <f>VLOOKUP($A638,'[1]SW_Pipes 1222_soil.shp'!$AE$2:$AR$1223,10,FALSE)</f>
        <v>113677</v>
      </c>
      <c r="BJ638" t="str">
        <f>VLOOKUP($A638,'[1]SW_Pipes 1222_soil.shp'!$AE$2:$AR$1223,11,FALSE)</f>
        <v>MO</v>
      </c>
      <c r="BK638" t="str">
        <f>VLOOKUP($A638,'[1]SW_Pipes 1222_soil.shp'!$AE$2:$AR$1223,12,FALSE)</f>
        <v>Monacan loam</v>
      </c>
      <c r="BL638" t="str">
        <f>VLOOKUP($A638,'[1]SW_Pipes 1222_soil.shp'!$AE$2:$AR$1223,13,FALSE)</f>
        <v>C</v>
      </c>
      <c r="BM638">
        <f>VLOOKUP($A638,'[1]SW_Pipes 1222_soil.shp'!$AE$2:$AR$1223,14,FALSE)</f>
        <v>2</v>
      </c>
      <c r="BN638">
        <f>VLOOKUP(A638,[2]SW_Pipes1222_prec!$AE$2:$AO$1223, 11, FALSE)</f>
        <v>3.7959999999999998</v>
      </c>
    </row>
    <row r="639" spans="1:66" x14ac:dyDescent="0.25">
      <c r="A639" s="2">
        <v>122478</v>
      </c>
      <c r="B639" s="2">
        <v>17976</v>
      </c>
      <c r="C639" s="2" t="s">
        <v>681</v>
      </c>
      <c r="D639" s="2" t="s">
        <v>26</v>
      </c>
      <c r="E639" s="2" t="s">
        <v>29</v>
      </c>
      <c r="F639" s="6">
        <f>VLOOKUP(A639&amp;B639,'input_raw cmsws'!$C$2:$D$1602,2,FALSE)</f>
        <v>43979.708333333336</v>
      </c>
      <c r="G639" s="2">
        <v>4.3</v>
      </c>
      <c r="H639" s="2" t="s">
        <v>23</v>
      </c>
      <c r="I639" s="2">
        <f>VLOOKUP(H639,'scoring schema'!$D$4:$E$9,2,FALSE)</f>
        <v>0</v>
      </c>
      <c r="J639" s="2" t="s">
        <v>22</v>
      </c>
      <c r="K639" s="2" t="s">
        <v>22</v>
      </c>
      <c r="L639" s="2"/>
      <c r="M639" s="2">
        <f>VLOOKUP(L639,'scoring schema 2'!$E$18:$F$29,2,FALSE)</f>
        <v>0</v>
      </c>
      <c r="N639" s="2"/>
      <c r="O639" s="2">
        <f>VLOOKUP(N639,'scoring schema 2'!$E$8:$F$13,2, FALSE)</f>
        <v>2</v>
      </c>
      <c r="P639" s="2">
        <v>10</v>
      </c>
      <c r="Q639" s="2">
        <v>1.3</v>
      </c>
      <c r="R639" s="2">
        <v>3.5</v>
      </c>
      <c r="S639" s="2">
        <v>4.55</v>
      </c>
      <c r="T639" s="2">
        <v>1</v>
      </c>
      <c r="U639" s="2">
        <v>10</v>
      </c>
      <c r="V639" s="2">
        <v>7.0000000000000009</v>
      </c>
      <c r="W639" s="2">
        <v>6.2</v>
      </c>
      <c r="X639" s="2">
        <v>43.400000000000006</v>
      </c>
      <c r="Y639" s="2">
        <v>4.7200000000000006</v>
      </c>
      <c r="Z639" s="2">
        <v>5.12</v>
      </c>
      <c r="AA639" s="2">
        <v>24.166400000000003</v>
      </c>
      <c r="AB639" s="2">
        <v>7703105</v>
      </c>
      <c r="AC639" s="2" t="s">
        <v>3589</v>
      </c>
      <c r="AD639" s="6">
        <v>40360</v>
      </c>
      <c r="AE639" s="2" t="s">
        <v>760</v>
      </c>
      <c r="AF639" s="2" t="s">
        <v>761</v>
      </c>
      <c r="AG639" s="2" t="s">
        <v>762</v>
      </c>
      <c r="AH639" s="2" t="s">
        <v>768</v>
      </c>
      <c r="AI639" s="2">
        <v>1.5</v>
      </c>
      <c r="AJ639" s="2">
        <v>0</v>
      </c>
      <c r="AK639" s="2">
        <v>0</v>
      </c>
      <c r="AL639" s="2">
        <v>0</v>
      </c>
      <c r="AM639" s="2">
        <v>18</v>
      </c>
      <c r="AN639" s="2">
        <v>0</v>
      </c>
      <c r="AO639" s="2" t="s">
        <v>762</v>
      </c>
      <c r="AP639" s="2" t="s">
        <v>763</v>
      </c>
      <c r="AQ639" s="2" t="s">
        <v>769</v>
      </c>
      <c r="AR639" s="2" t="s">
        <v>3590</v>
      </c>
      <c r="AS639" s="2">
        <v>3.9</v>
      </c>
      <c r="AT639" s="2">
        <v>676.67</v>
      </c>
      <c r="AU639" s="2">
        <v>680.57</v>
      </c>
      <c r="AV639" s="2" t="s">
        <v>765</v>
      </c>
      <c r="AW639" s="2" t="s">
        <v>3591</v>
      </c>
      <c r="AX639" s="2">
        <v>5.2</v>
      </c>
      <c r="AY639" s="2">
        <v>675.33</v>
      </c>
      <c r="AZ639" s="2">
        <v>680.53</v>
      </c>
      <c r="BA639" s="2" t="s">
        <v>765</v>
      </c>
      <c r="BB639" s="2">
        <v>0.13381688999999999</v>
      </c>
      <c r="BC639" s="2">
        <v>1</v>
      </c>
      <c r="BD639" s="6">
        <v>32686</v>
      </c>
      <c r="BE639" s="18">
        <f t="shared" si="28"/>
        <v>30.920488250057044</v>
      </c>
      <c r="BF639" s="2" t="s">
        <v>767</v>
      </c>
      <c r="BG639" s="6">
        <v>43278</v>
      </c>
      <c r="BH639" s="2">
        <v>10.01368340161903</v>
      </c>
      <c r="BI639" t="str">
        <f>VLOOKUP($A639,'[1]SW_Pipes 1222_soil.shp'!$AE$2:$AR$1223,10,FALSE)</f>
        <v>113660</v>
      </c>
      <c r="BJ639" t="str">
        <f>VLOOKUP($A639,'[1]SW_Pipes 1222_soil.shp'!$AE$2:$AR$1223,11,FALSE)</f>
        <v>CuB</v>
      </c>
      <c r="BK639" t="str">
        <f>VLOOKUP($A639,'[1]SW_Pipes 1222_soil.shp'!$AE$2:$AR$1223,12,FALSE)</f>
        <v>Cecil-Urban land complex, 2 to 8 percent slopes</v>
      </c>
      <c r="BL639" t="str">
        <f>VLOOKUP($A639,'[1]SW_Pipes 1222_soil.shp'!$AE$2:$AR$1223,13,FALSE)</f>
        <v>B</v>
      </c>
      <c r="BM639">
        <f>VLOOKUP($A639,'[1]SW_Pipes 1222_soil.shp'!$AE$2:$AR$1223,14,FALSE)</f>
        <v>1</v>
      </c>
      <c r="BN639">
        <f>VLOOKUP(A639,[2]SW_Pipes1222_prec!$AE$2:$AO$1223, 11, FALSE)</f>
        <v>3.7370000000000001</v>
      </c>
    </row>
    <row r="640" spans="1:66" x14ac:dyDescent="0.25">
      <c r="A640" s="2">
        <v>122528</v>
      </c>
      <c r="B640" s="2">
        <v>11231</v>
      </c>
      <c r="C640" s="2" t="s">
        <v>495</v>
      </c>
      <c r="D640" s="2" t="s">
        <v>21</v>
      </c>
      <c r="E640" s="2" t="s">
        <v>29</v>
      </c>
      <c r="F640" s="6">
        <f>VLOOKUP(A640&amp;B640,'input_raw cmsws'!$C$2:$D$1602,2,FALSE)</f>
        <v>43686.666666666664</v>
      </c>
      <c r="G640" s="2">
        <v>4</v>
      </c>
      <c r="H640" s="2"/>
      <c r="I640" s="2">
        <v>0</v>
      </c>
      <c r="J640" s="2" t="s">
        <v>22</v>
      </c>
      <c r="K640" s="2" t="s">
        <v>22</v>
      </c>
      <c r="L640" s="2"/>
      <c r="M640" s="2">
        <f>VLOOKUP(L640,'scoring schema 2'!$E$18:$F$29,2,FALSE)</f>
        <v>0</v>
      </c>
      <c r="N640" s="2"/>
      <c r="O640" s="2">
        <f>VLOOKUP(N640,'scoring schema 2'!$E$8:$F$13,2, FALSE)</f>
        <v>2</v>
      </c>
      <c r="P640" s="2">
        <v>0</v>
      </c>
      <c r="Q640" s="2">
        <v>1.3</v>
      </c>
      <c r="R640" s="2">
        <v>0.8</v>
      </c>
      <c r="S640" s="2">
        <v>1.04</v>
      </c>
      <c r="T640" s="2">
        <v>1</v>
      </c>
      <c r="U640" s="2">
        <v>10</v>
      </c>
      <c r="V640" s="2">
        <v>6.2000000000000011</v>
      </c>
      <c r="W640" s="2">
        <v>4.0999999999999996</v>
      </c>
      <c r="X640" s="2">
        <v>25.42</v>
      </c>
      <c r="Y640" s="2">
        <v>4.24</v>
      </c>
      <c r="Z640" s="2">
        <v>2.7799999999999994</v>
      </c>
      <c r="AA640" s="2">
        <v>11.787199999999999</v>
      </c>
      <c r="AB640" s="2">
        <v>7552846</v>
      </c>
      <c r="AC640" s="2" t="s">
        <v>2522</v>
      </c>
      <c r="AD640" s="6">
        <v>40361</v>
      </c>
      <c r="AE640" s="2" t="s">
        <v>760</v>
      </c>
      <c r="AF640" s="2" t="s">
        <v>761</v>
      </c>
      <c r="AG640" s="2" t="s">
        <v>762</v>
      </c>
      <c r="AH640" s="2" t="s">
        <v>768</v>
      </c>
      <c r="AI640" s="2">
        <v>1.5</v>
      </c>
      <c r="AJ640" s="2">
        <v>0</v>
      </c>
      <c r="AK640" s="2">
        <v>0</v>
      </c>
      <c r="AL640" s="2">
        <v>0</v>
      </c>
      <c r="AM640" s="2">
        <v>18</v>
      </c>
      <c r="AN640" s="2">
        <v>0</v>
      </c>
      <c r="AO640" s="2" t="s">
        <v>762</v>
      </c>
      <c r="AP640" s="2" t="s">
        <v>763</v>
      </c>
      <c r="AQ640" s="2" t="s">
        <v>769</v>
      </c>
      <c r="AR640" s="2" t="s">
        <v>2523</v>
      </c>
      <c r="AS640" s="2">
        <v>2.2000000000000002</v>
      </c>
      <c r="AT640" s="2">
        <v>646.79999999999995</v>
      </c>
      <c r="AU640" s="2">
        <v>649</v>
      </c>
      <c r="AV640" s="2" t="s">
        <v>765</v>
      </c>
      <c r="AW640" s="2" t="s">
        <v>2524</v>
      </c>
      <c r="AX640" s="2">
        <v>2.2999999999999998</v>
      </c>
      <c r="AY640" s="2">
        <v>642.70000000000005</v>
      </c>
      <c r="AZ640" s="2">
        <v>645</v>
      </c>
      <c r="BA640" s="2" t="s">
        <v>765</v>
      </c>
      <c r="BB640" s="2">
        <v>9.1165289999999996E-2</v>
      </c>
      <c r="BC640" s="2">
        <v>1</v>
      </c>
      <c r="BD640" s="6">
        <v>35431</v>
      </c>
      <c r="BE640" s="18">
        <f t="shared" si="28"/>
        <v>22.602783481633576</v>
      </c>
      <c r="BF640" s="2" t="s">
        <v>767</v>
      </c>
      <c r="BG640" s="6">
        <v>44243</v>
      </c>
      <c r="BH640" s="2">
        <v>44.973256068254322</v>
      </c>
      <c r="BI640" t="str">
        <f>VLOOKUP($A640,'[1]SW_Pipes 1222_soil.shp'!$AE$2:$AR$1223,10,FALSE)</f>
        <v>113661</v>
      </c>
      <c r="BJ640" t="str">
        <f>VLOOKUP($A640,'[1]SW_Pipes 1222_soil.shp'!$AE$2:$AR$1223,11,FALSE)</f>
        <v>CuD</v>
      </c>
      <c r="BK640" t="str">
        <f>VLOOKUP($A640,'[1]SW_Pipes 1222_soil.shp'!$AE$2:$AR$1223,12,FALSE)</f>
        <v>Cecil-Urban land complex, 8 to 15 percent slopes</v>
      </c>
      <c r="BL640" t="str">
        <f>VLOOKUP($A640,'[1]SW_Pipes 1222_soil.shp'!$AE$2:$AR$1223,13,FALSE)</f>
        <v>B</v>
      </c>
      <c r="BM640">
        <f>VLOOKUP($A640,'[1]SW_Pipes 1222_soil.shp'!$AE$2:$AR$1223,14,FALSE)</f>
        <v>1</v>
      </c>
      <c r="BN640">
        <f>VLOOKUP(A640,[2]SW_Pipes1222_prec!$AE$2:$AO$1223, 11, FALSE)</f>
        <v>3.734</v>
      </c>
    </row>
    <row r="641" spans="1:66" x14ac:dyDescent="0.25">
      <c r="A641" s="3">
        <v>122734</v>
      </c>
      <c r="B641" s="3">
        <v>11111</v>
      </c>
      <c r="C641" s="3" t="s">
        <v>349</v>
      </c>
      <c r="D641" s="3" t="s">
        <v>21</v>
      </c>
      <c r="E641" s="3" t="s">
        <v>29</v>
      </c>
      <c r="F641" s="6">
        <f>VLOOKUP(A641&amp;B641,'input_raw cmsws'!$C$2:$D$1602,2,FALSE)</f>
        <v>43768.666666666664</v>
      </c>
      <c r="G641" s="3">
        <v>6</v>
      </c>
      <c r="H641" s="3" t="s">
        <v>23</v>
      </c>
      <c r="I641" s="2">
        <f>VLOOKUP(H641,'scoring schema'!$D$4:$E$9,2,FALSE)</f>
        <v>0</v>
      </c>
      <c r="J641" s="3" t="s">
        <v>22</v>
      </c>
      <c r="K641" s="3" t="s">
        <v>22</v>
      </c>
      <c r="L641" s="3" t="s">
        <v>24</v>
      </c>
      <c r="M641" s="2">
        <f>VLOOKUP(L641,'scoring schema 2'!$E$18:$F$29,2,FALSE)</f>
        <v>0</v>
      </c>
      <c r="N641" s="3"/>
      <c r="O641" s="2">
        <f>VLOOKUP(N641,'scoring schema 2'!$E$8:$F$13,2, FALSE)</f>
        <v>2</v>
      </c>
      <c r="P641" s="3">
        <v>10</v>
      </c>
      <c r="Q641" s="3">
        <v>1.3</v>
      </c>
      <c r="R641" s="3">
        <v>4.0999999999999996</v>
      </c>
      <c r="S641" s="3">
        <v>5.33</v>
      </c>
      <c r="T641" s="3">
        <v>1</v>
      </c>
      <c r="U641" s="3">
        <v>10</v>
      </c>
      <c r="V641" s="3">
        <v>1.4000000000000001</v>
      </c>
      <c r="W641" s="3">
        <v>5.9</v>
      </c>
      <c r="X641" s="3">
        <v>8.2600000000000016</v>
      </c>
      <c r="Y641" s="3">
        <v>1.36</v>
      </c>
      <c r="Z641" s="3">
        <v>5.18</v>
      </c>
      <c r="AA641" s="3">
        <v>7.0448000000000004</v>
      </c>
      <c r="AB641" s="3">
        <v>7612060</v>
      </c>
      <c r="AC641" s="3" t="s">
        <v>1852</v>
      </c>
      <c r="AD641" s="6">
        <v>40362</v>
      </c>
      <c r="AE641" s="3" t="s">
        <v>760</v>
      </c>
      <c r="AF641" s="3" t="s">
        <v>838</v>
      </c>
      <c r="AG641" s="3" t="s">
        <v>762</v>
      </c>
      <c r="AH641" s="3" t="s">
        <v>842</v>
      </c>
      <c r="AI641" s="3">
        <v>0</v>
      </c>
      <c r="AJ641" s="3">
        <v>0</v>
      </c>
      <c r="AK641" s="3">
        <v>4</v>
      </c>
      <c r="AL641" s="3">
        <v>7</v>
      </c>
      <c r="AM641" s="3">
        <v>48</v>
      </c>
      <c r="AN641" s="3">
        <v>84</v>
      </c>
      <c r="AO641" s="3" t="s">
        <v>762</v>
      </c>
      <c r="AP641" s="3" t="s">
        <v>763</v>
      </c>
      <c r="AQ641" s="3" t="s">
        <v>769</v>
      </c>
      <c r="AR641" s="3" t="s">
        <v>1853</v>
      </c>
      <c r="AS641" s="3">
        <v>6.2</v>
      </c>
      <c r="AT641" s="3">
        <v>681.8</v>
      </c>
      <c r="AU641" s="3">
        <v>688</v>
      </c>
      <c r="AV641" s="3" t="s">
        <v>765</v>
      </c>
      <c r="AW641" s="3" t="s">
        <v>1854</v>
      </c>
      <c r="AX641" s="3">
        <v>7</v>
      </c>
      <c r="AY641" s="3">
        <v>680</v>
      </c>
      <c r="AZ641" s="3">
        <v>687</v>
      </c>
      <c r="BA641" s="3" t="s">
        <v>765</v>
      </c>
      <c r="BB641" s="3">
        <v>2.7343760000000002E-2</v>
      </c>
      <c r="BC641" s="3">
        <v>0</v>
      </c>
      <c r="BD641" s="7">
        <v>25204</v>
      </c>
      <c r="BE641" s="18">
        <f t="shared" si="28"/>
        <v>50.827287246178408</v>
      </c>
      <c r="BF641" s="3" t="s">
        <v>767</v>
      </c>
      <c r="BG641" s="7">
        <v>43326</v>
      </c>
      <c r="BH641" s="3">
        <v>65.828557846762891</v>
      </c>
      <c r="BI641" t="str">
        <f>VLOOKUP($A641,'[1]SW_Pipes 1222_soil.shp'!$AE$2:$AR$1223,10,FALSE)</f>
        <v>113660</v>
      </c>
      <c r="BJ641" t="str">
        <f>VLOOKUP($A641,'[1]SW_Pipes 1222_soil.shp'!$AE$2:$AR$1223,11,FALSE)</f>
        <v>CuB</v>
      </c>
      <c r="BK641" t="str">
        <f>VLOOKUP($A641,'[1]SW_Pipes 1222_soil.shp'!$AE$2:$AR$1223,12,FALSE)</f>
        <v>Cecil-Urban land complex, 2 to 8 percent slopes</v>
      </c>
      <c r="BL641" t="str">
        <f>VLOOKUP($A641,'[1]SW_Pipes 1222_soil.shp'!$AE$2:$AR$1223,13,FALSE)</f>
        <v>B</v>
      </c>
      <c r="BM641">
        <f>VLOOKUP($A641,'[1]SW_Pipes 1222_soil.shp'!$AE$2:$AR$1223,14,FALSE)</f>
        <v>1</v>
      </c>
      <c r="BN641">
        <f>VLOOKUP(A641,[2]SW_Pipes1222_prec!$AE$2:$AO$1223, 11, FALSE)</f>
        <v>3.7559999999999998</v>
      </c>
    </row>
    <row r="642" spans="1:66" x14ac:dyDescent="0.25">
      <c r="A642" s="2">
        <v>122736</v>
      </c>
      <c r="B642" s="2">
        <v>11111</v>
      </c>
      <c r="C642" s="2" t="s">
        <v>349</v>
      </c>
      <c r="D642" s="2" t="s">
        <v>21</v>
      </c>
      <c r="E642" s="2" t="s">
        <v>29</v>
      </c>
      <c r="F642" s="6">
        <f>VLOOKUP(A642&amp;B642,'input_raw cmsws'!$C$2:$D$1602,2,FALSE)</f>
        <v>43768.666666666664</v>
      </c>
      <c r="G642" s="2">
        <v>6</v>
      </c>
      <c r="H642" s="2" t="s">
        <v>23</v>
      </c>
      <c r="I642" s="2">
        <f>VLOOKUP(H642,'scoring schema'!$D$4:$E$9,2,FALSE)</f>
        <v>0</v>
      </c>
      <c r="J642" s="2" t="s">
        <v>22</v>
      </c>
      <c r="K642" s="2" t="s">
        <v>22</v>
      </c>
      <c r="L642" s="2" t="s">
        <v>24</v>
      </c>
      <c r="M642" s="2">
        <f>VLOOKUP(L642,'scoring schema 2'!$E$18:$F$29,2,FALSE)</f>
        <v>0</v>
      </c>
      <c r="N642" s="2"/>
      <c r="O642" s="2">
        <f>VLOOKUP(N642,'scoring schema 2'!$E$8:$F$13,2, FALSE)</f>
        <v>2</v>
      </c>
      <c r="P642" s="2">
        <v>10</v>
      </c>
      <c r="Q642" s="2">
        <v>1.3</v>
      </c>
      <c r="R642" s="2">
        <v>4.0999999999999996</v>
      </c>
      <c r="S642" s="2">
        <v>5.33</v>
      </c>
      <c r="T642" s="2">
        <v>1</v>
      </c>
      <c r="U642" s="2">
        <v>10</v>
      </c>
      <c r="V642" s="2">
        <v>7.8000000000000007</v>
      </c>
      <c r="W642" s="2">
        <v>6.8</v>
      </c>
      <c r="X642" s="2">
        <v>53.040000000000006</v>
      </c>
      <c r="Y642" s="2">
        <v>5.2000000000000011</v>
      </c>
      <c r="Z642" s="2">
        <v>5.72</v>
      </c>
      <c r="AA642" s="2">
        <v>29.744000000000003</v>
      </c>
      <c r="AB642" s="2">
        <v>7661121</v>
      </c>
      <c r="AC642" s="2" t="s">
        <v>3842</v>
      </c>
      <c r="AD642" s="6">
        <v>40363</v>
      </c>
      <c r="AE642" s="2" t="s">
        <v>760</v>
      </c>
      <c r="AF642" s="2" t="s">
        <v>838</v>
      </c>
      <c r="AG642" s="2" t="s">
        <v>762</v>
      </c>
      <c r="AH642" s="2" t="s">
        <v>842</v>
      </c>
      <c r="AI642" s="2">
        <v>0</v>
      </c>
      <c r="AJ642" s="2">
        <v>0</v>
      </c>
      <c r="AK642" s="2">
        <v>4</v>
      </c>
      <c r="AL642" s="2">
        <v>7</v>
      </c>
      <c r="AM642" s="2">
        <v>48</v>
      </c>
      <c r="AN642" s="2">
        <v>84</v>
      </c>
      <c r="AO642" s="2" t="s">
        <v>762</v>
      </c>
      <c r="AP642" s="2" t="s">
        <v>763</v>
      </c>
      <c r="AQ642" s="2" t="s">
        <v>769</v>
      </c>
      <c r="AR642" s="2" t="s">
        <v>3843</v>
      </c>
      <c r="AS642" s="2">
        <v>6.7</v>
      </c>
      <c r="AT642" s="2">
        <v>684.3</v>
      </c>
      <c r="AU642" s="2">
        <v>691</v>
      </c>
      <c r="AV642" s="2" t="s">
        <v>765</v>
      </c>
      <c r="AW642" s="2" t="s">
        <v>1853</v>
      </c>
      <c r="AX642" s="2">
        <v>6.1</v>
      </c>
      <c r="AY642" s="2">
        <v>681.9</v>
      </c>
      <c r="AZ642" s="2">
        <v>688</v>
      </c>
      <c r="BA642" s="2" t="s">
        <v>765</v>
      </c>
      <c r="BB642" s="2">
        <v>2.4682820000000001E-2</v>
      </c>
      <c r="BC642" s="2">
        <v>0</v>
      </c>
      <c r="BD642" s="6">
        <v>38718</v>
      </c>
      <c r="BE642" s="18">
        <f t="shared" si="28"/>
        <v>13.827971708875193</v>
      </c>
      <c r="BF642" s="2" t="s">
        <v>767</v>
      </c>
      <c r="BG642" s="6">
        <v>43326</v>
      </c>
      <c r="BH642" s="2">
        <v>97.233624585013374</v>
      </c>
      <c r="BI642" t="str">
        <f>VLOOKUP($A642,'[1]SW_Pipes 1222_soil.shp'!$AE$2:$AR$1223,10,FALSE)</f>
        <v>113660</v>
      </c>
      <c r="BJ642" t="str">
        <f>VLOOKUP($A642,'[1]SW_Pipes 1222_soil.shp'!$AE$2:$AR$1223,11,FALSE)</f>
        <v>CuB</v>
      </c>
      <c r="BK642" t="str">
        <f>VLOOKUP($A642,'[1]SW_Pipes 1222_soil.shp'!$AE$2:$AR$1223,12,FALSE)</f>
        <v>Cecil-Urban land complex, 2 to 8 percent slopes</v>
      </c>
      <c r="BL642" t="str">
        <f>VLOOKUP($A642,'[1]SW_Pipes 1222_soil.shp'!$AE$2:$AR$1223,13,FALSE)</f>
        <v>B</v>
      </c>
      <c r="BM642">
        <f>VLOOKUP($A642,'[1]SW_Pipes 1222_soil.shp'!$AE$2:$AR$1223,14,FALSE)</f>
        <v>1</v>
      </c>
      <c r="BN642">
        <f>VLOOKUP(A642,[2]SW_Pipes1222_prec!$AE$2:$AO$1223, 11, FALSE)</f>
        <v>3.7559999999999998</v>
      </c>
    </row>
    <row r="643" spans="1:66" x14ac:dyDescent="0.25">
      <c r="A643" s="2">
        <v>123475</v>
      </c>
      <c r="B643" s="2">
        <v>18115</v>
      </c>
      <c r="C643" s="2" t="s">
        <v>204</v>
      </c>
      <c r="D643" s="2" t="s">
        <v>26</v>
      </c>
      <c r="E643" s="2" t="s">
        <v>29</v>
      </c>
      <c r="F643" s="6">
        <f>VLOOKUP(A643&amp;B643,'input_raw cmsws'!$C$2:$D$1602,2,FALSE)</f>
        <v>44063.666666666664</v>
      </c>
      <c r="G643" s="2">
        <v>6.9</v>
      </c>
      <c r="H643" s="2" t="s">
        <v>23</v>
      </c>
      <c r="I643" s="2">
        <f>VLOOKUP(H643,'scoring schema'!$D$4:$E$9,2,FALSE)</f>
        <v>0</v>
      </c>
      <c r="J643" s="2" t="s">
        <v>22</v>
      </c>
      <c r="K643" s="2" t="s">
        <v>22</v>
      </c>
      <c r="L643" s="2" t="s">
        <v>30</v>
      </c>
      <c r="M643" s="2">
        <f>VLOOKUP(L643,'scoring schema 2'!$E$18:$F$29,2,FALSE)</f>
        <v>6</v>
      </c>
      <c r="N643" s="2" t="s">
        <v>35</v>
      </c>
      <c r="O643" s="2">
        <f>VLOOKUP(N643,'scoring schema 2'!$E$8:$F$13,2, FALSE)</f>
        <v>2</v>
      </c>
      <c r="P643" s="2">
        <v>10</v>
      </c>
      <c r="Q643" s="2">
        <v>1.3</v>
      </c>
      <c r="R643" s="2">
        <v>5.6</v>
      </c>
      <c r="S643" s="2">
        <v>7.2799999999999994</v>
      </c>
      <c r="T643" s="2">
        <v>1</v>
      </c>
      <c r="U643" s="2">
        <v>0</v>
      </c>
      <c r="V643" s="2">
        <v>2.2000000000000002</v>
      </c>
      <c r="W643" s="2">
        <v>1.4</v>
      </c>
      <c r="X643" s="2">
        <v>3.08</v>
      </c>
      <c r="Y643" s="2">
        <v>1.84</v>
      </c>
      <c r="Z643" s="2">
        <v>3.0799999999999996</v>
      </c>
      <c r="AA643" s="2">
        <v>5.6671999999999993</v>
      </c>
      <c r="AB643" s="2">
        <v>7677055</v>
      </c>
      <c r="AC643" s="2" t="s">
        <v>1558</v>
      </c>
      <c r="AD643" s="6">
        <v>40364</v>
      </c>
      <c r="AE643" s="2" t="s">
        <v>760</v>
      </c>
      <c r="AF643" s="2" t="s">
        <v>761</v>
      </c>
      <c r="AG643" s="2" t="s">
        <v>762</v>
      </c>
      <c r="AH643" s="2" t="s">
        <v>768</v>
      </c>
      <c r="AI643" s="2">
        <v>1.25</v>
      </c>
      <c r="AJ643" s="2">
        <v>0</v>
      </c>
      <c r="AK643" s="2">
        <v>0</v>
      </c>
      <c r="AL643" s="2">
        <v>0</v>
      </c>
      <c r="AM643" s="2">
        <v>15</v>
      </c>
      <c r="AN643" s="2">
        <v>0</v>
      </c>
      <c r="AO643" s="2" t="s">
        <v>762</v>
      </c>
      <c r="AP643" s="2" t="s">
        <v>763</v>
      </c>
      <c r="AQ643" s="2" t="s">
        <v>769</v>
      </c>
      <c r="AR643" s="2" t="s">
        <v>1559</v>
      </c>
      <c r="AS643" s="2">
        <v>6</v>
      </c>
      <c r="AT643" s="2">
        <v>623</v>
      </c>
      <c r="AU643" s="2">
        <v>629</v>
      </c>
      <c r="AV643" s="2" t="s">
        <v>765</v>
      </c>
      <c r="AW643" s="2" t="s">
        <v>1560</v>
      </c>
      <c r="AX643" s="2">
        <v>6.5</v>
      </c>
      <c r="AY643" s="2">
        <v>622.5</v>
      </c>
      <c r="AZ643" s="2">
        <v>629</v>
      </c>
      <c r="BA643" s="2" t="s">
        <v>765</v>
      </c>
      <c r="BB643" s="2">
        <v>1.9713339999999999E-2</v>
      </c>
      <c r="BC643" s="2">
        <v>0</v>
      </c>
      <c r="BD643" s="6">
        <v>39982</v>
      </c>
      <c r="BE643" s="18">
        <f t="shared" si="28"/>
        <v>11.174994296144186</v>
      </c>
      <c r="BF643" s="2" t="s">
        <v>767</v>
      </c>
      <c r="BG643" s="6">
        <v>44243</v>
      </c>
      <c r="BH643" s="2">
        <v>25.363532931938781</v>
      </c>
      <c r="BI643" t="str">
        <f>VLOOKUP($A643,'[1]SW_Pipes 1222_soil.shp'!$AE$2:$AR$1223,10,FALSE)</f>
        <v>113677</v>
      </c>
      <c r="BJ643" t="str">
        <f>VLOOKUP($A643,'[1]SW_Pipes 1222_soil.shp'!$AE$2:$AR$1223,11,FALSE)</f>
        <v>MO</v>
      </c>
      <c r="BK643" t="str">
        <f>VLOOKUP($A643,'[1]SW_Pipes 1222_soil.shp'!$AE$2:$AR$1223,12,FALSE)</f>
        <v>Monacan loam</v>
      </c>
      <c r="BL643" t="str">
        <f>VLOOKUP($A643,'[1]SW_Pipes 1222_soil.shp'!$AE$2:$AR$1223,13,FALSE)</f>
        <v>C</v>
      </c>
      <c r="BM643">
        <f>VLOOKUP($A643,'[1]SW_Pipes 1222_soil.shp'!$AE$2:$AR$1223,14,FALSE)</f>
        <v>2</v>
      </c>
      <c r="BN643">
        <f>VLOOKUP(A643,[2]SW_Pipes1222_prec!$AE$2:$AO$1223, 11, FALSE)</f>
        <v>3.7069999999999999</v>
      </c>
    </row>
    <row r="644" spans="1:66" x14ac:dyDescent="0.25">
      <c r="A644" s="2">
        <v>123547</v>
      </c>
      <c r="B644" s="2">
        <v>12017</v>
      </c>
      <c r="C644" s="2" t="s">
        <v>20</v>
      </c>
      <c r="D644" s="2" t="s">
        <v>21</v>
      </c>
      <c r="E644" s="2" t="s">
        <v>22</v>
      </c>
      <c r="F644" s="6">
        <f>VLOOKUP(A644&amp;B644,'input_raw cmsws'!$C$2:$D$1602,2,FALSE)</f>
        <v>43817.708333333336</v>
      </c>
      <c r="G644" s="2">
        <v>6.2</v>
      </c>
      <c r="H644" s="2" t="s">
        <v>23</v>
      </c>
      <c r="I644" s="2">
        <f>VLOOKUP(H644,'scoring schema'!$D$4:$E$9,2,FALSE)</f>
        <v>0</v>
      </c>
      <c r="J644" s="2" t="s">
        <v>22</v>
      </c>
      <c r="K644" s="2" t="s">
        <v>22</v>
      </c>
      <c r="L644" s="2" t="s">
        <v>24</v>
      </c>
      <c r="M644" s="2">
        <f>VLOOKUP(L644,'scoring schema 2'!$E$18:$F$29,2,FALSE)</f>
        <v>0</v>
      </c>
      <c r="N644" s="2"/>
      <c r="O644" s="2">
        <f>VLOOKUP(N644,'scoring schema 2'!$E$8:$F$13,2, FALSE)</f>
        <v>2</v>
      </c>
      <c r="P644" s="2">
        <v>0</v>
      </c>
      <c r="Q644" s="2">
        <v>1.3</v>
      </c>
      <c r="R644" s="2">
        <v>0</v>
      </c>
      <c r="S644" s="2">
        <v>0</v>
      </c>
      <c r="T644" s="2">
        <v>1</v>
      </c>
      <c r="U644" s="2">
        <v>10</v>
      </c>
      <c r="V644" s="2">
        <v>7.8000000000000007</v>
      </c>
      <c r="W644" s="2">
        <v>0</v>
      </c>
      <c r="X644" s="2">
        <v>0</v>
      </c>
      <c r="Y644" s="2">
        <v>5.2000000000000011</v>
      </c>
      <c r="Z644" s="2">
        <v>0</v>
      </c>
      <c r="AA644" s="2">
        <v>0</v>
      </c>
      <c r="AB644" s="2">
        <v>7693448</v>
      </c>
      <c r="AC644" s="2" t="s">
        <v>759</v>
      </c>
      <c r="AD644" s="6">
        <v>40365</v>
      </c>
      <c r="AE644" s="2" t="s">
        <v>760</v>
      </c>
      <c r="AF644" s="2" t="s">
        <v>761</v>
      </c>
      <c r="AG644" s="2" t="s">
        <v>762</v>
      </c>
      <c r="AH644" s="2" t="s">
        <v>768</v>
      </c>
      <c r="AI644" s="2">
        <v>1.25</v>
      </c>
      <c r="AJ644" s="2">
        <v>0</v>
      </c>
      <c r="AK644" s="2">
        <v>0</v>
      </c>
      <c r="AL644" s="2">
        <v>0</v>
      </c>
      <c r="AM644" s="2">
        <v>15</v>
      </c>
      <c r="AN644" s="2">
        <v>0</v>
      </c>
      <c r="AO644" s="2" t="s">
        <v>762</v>
      </c>
      <c r="AP644" s="2" t="s">
        <v>763</v>
      </c>
      <c r="AQ644" s="2" t="s">
        <v>769</v>
      </c>
      <c r="AR644" s="2" t="s">
        <v>764</v>
      </c>
      <c r="AS644" s="2">
        <v>6.92</v>
      </c>
      <c r="AT644" s="2">
        <v>672.08</v>
      </c>
      <c r="AU644" s="2">
        <v>679</v>
      </c>
      <c r="AV644" s="2" t="s">
        <v>765</v>
      </c>
      <c r="AW644" s="2" t="s">
        <v>766</v>
      </c>
      <c r="AX644" s="2">
        <v>4.2</v>
      </c>
      <c r="AY644" s="2">
        <v>653.79999999999995</v>
      </c>
      <c r="AZ644" s="2">
        <v>658</v>
      </c>
      <c r="BA644" s="2" t="s">
        <v>765</v>
      </c>
      <c r="BB644" s="2">
        <v>0.12207164</v>
      </c>
      <c r="BC644" s="2">
        <v>1</v>
      </c>
      <c r="BD644" s="6">
        <v>35431</v>
      </c>
      <c r="BE644" s="18">
        <f t="shared" si="28"/>
        <v>22.961556011864026</v>
      </c>
      <c r="BF644" s="2" t="s">
        <v>767</v>
      </c>
      <c r="BG644" s="6">
        <v>43698</v>
      </c>
      <c r="BH644" s="2">
        <v>149.74813387911749</v>
      </c>
      <c r="BI644" t="str">
        <f>VLOOKUP($A644,'[1]SW_Pipes 1222_soil.shp'!$AE$2:$AR$1223,10,FALSE)</f>
        <v>113659</v>
      </c>
      <c r="BJ644" t="str">
        <f>VLOOKUP($A644,'[1]SW_Pipes 1222_soil.shp'!$AE$2:$AR$1223,11,FALSE)</f>
        <v>CeD2</v>
      </c>
      <c r="BK644" t="str">
        <f>VLOOKUP($A644,'[1]SW_Pipes 1222_soil.shp'!$AE$2:$AR$1223,12,FALSE)</f>
        <v>Cecil sandy clay loam, 8 to 15 percent slopes, eroded</v>
      </c>
      <c r="BL644" t="str">
        <f>VLOOKUP($A644,'[1]SW_Pipes 1222_soil.shp'!$AE$2:$AR$1223,13,FALSE)</f>
        <v>B</v>
      </c>
      <c r="BM644">
        <f>VLOOKUP($A644,'[1]SW_Pipes 1222_soil.shp'!$AE$2:$AR$1223,14,FALSE)</f>
        <v>1</v>
      </c>
      <c r="BN644">
        <f>VLOOKUP(A644,[2]SW_Pipes1222_prec!$AE$2:$AO$1223, 11, FALSE)</f>
        <v>3.7109999999999999</v>
      </c>
    </row>
    <row r="645" spans="1:66" x14ac:dyDescent="0.25">
      <c r="A645" s="2">
        <v>123582</v>
      </c>
      <c r="B645" s="2">
        <v>10930</v>
      </c>
      <c r="C645" s="2" t="s">
        <v>371</v>
      </c>
      <c r="D645" s="2" t="s">
        <v>26</v>
      </c>
      <c r="E645" s="2" t="s">
        <v>29</v>
      </c>
      <c r="F645" s="6">
        <f>VLOOKUP(A645&amp;B645,'input_raw cmsws'!$C$2:$D$1602,2,FALSE)</f>
        <v>43055.666666666664</v>
      </c>
      <c r="G645" s="2">
        <v>8.4</v>
      </c>
      <c r="H645" s="2" t="s">
        <v>23</v>
      </c>
      <c r="I645" s="2">
        <f>VLOOKUP(H645,'scoring schema'!$D$4:$E$9,2,FALSE)</f>
        <v>0</v>
      </c>
      <c r="J645" s="2" t="s">
        <v>22</v>
      </c>
      <c r="K645" s="2" t="s">
        <v>22</v>
      </c>
      <c r="L645" s="2" t="s">
        <v>145</v>
      </c>
      <c r="M645" s="2">
        <f>VLOOKUP(L645,'scoring schema 2'!$E$18:$F$29,2,FALSE)</f>
        <v>10</v>
      </c>
      <c r="N645" s="2"/>
      <c r="O645" s="2">
        <f>VLOOKUP(N645,'scoring schema 2'!$E$8:$F$13,2, FALSE)</f>
        <v>2</v>
      </c>
      <c r="P645" s="2">
        <v>10</v>
      </c>
      <c r="Q645" s="2">
        <v>1.3</v>
      </c>
      <c r="R645" s="2">
        <v>8.4</v>
      </c>
      <c r="S645" s="2">
        <v>10.920000000000002</v>
      </c>
      <c r="T645" s="2">
        <v>1</v>
      </c>
      <c r="U645" s="2">
        <v>0</v>
      </c>
      <c r="V645" s="2">
        <v>2.2000000000000002</v>
      </c>
      <c r="W645" s="2">
        <v>2.4000000000000004</v>
      </c>
      <c r="X645" s="2">
        <v>5.2800000000000011</v>
      </c>
      <c r="Y645" s="2">
        <v>1.84</v>
      </c>
      <c r="Z645" s="2">
        <v>4.8000000000000007</v>
      </c>
      <c r="AA645" s="2">
        <v>8.8320000000000025</v>
      </c>
      <c r="AB645" s="2">
        <v>7594592</v>
      </c>
      <c r="AC645" s="2" t="s">
        <v>2154</v>
      </c>
      <c r="AD645" s="6">
        <v>40366</v>
      </c>
      <c r="AE645" s="2" t="s">
        <v>760</v>
      </c>
      <c r="AF645" s="2" t="s">
        <v>761</v>
      </c>
      <c r="AG645" s="2" t="s">
        <v>762</v>
      </c>
      <c r="AH645" s="2" t="s">
        <v>768</v>
      </c>
      <c r="AI645" s="2">
        <v>2.5</v>
      </c>
      <c r="AJ645" s="2">
        <v>0</v>
      </c>
      <c r="AK645" s="2">
        <v>0</v>
      </c>
      <c r="AL645" s="2">
        <v>0</v>
      </c>
      <c r="AM645" s="2">
        <v>30</v>
      </c>
      <c r="AN645" s="2">
        <v>0</v>
      </c>
      <c r="AO645" s="2" t="s">
        <v>762</v>
      </c>
      <c r="AP645" s="2" t="s">
        <v>763</v>
      </c>
      <c r="AQ645" s="2" t="s">
        <v>769</v>
      </c>
      <c r="AR645" s="2" t="s">
        <v>2155</v>
      </c>
      <c r="AS645" s="2">
        <v>6.3</v>
      </c>
      <c r="AT645" s="2">
        <v>643.70000000000005</v>
      </c>
      <c r="AU645" s="2">
        <v>650</v>
      </c>
      <c r="AV645" s="2" t="s">
        <v>765</v>
      </c>
      <c r="AW645" s="2" t="s">
        <v>2156</v>
      </c>
      <c r="AX645" s="2">
        <v>4.9000000000000004</v>
      </c>
      <c r="AY645" s="2">
        <v>644.1</v>
      </c>
      <c r="AZ645" s="2">
        <v>649</v>
      </c>
      <c r="BA645" s="2" t="s">
        <v>765</v>
      </c>
      <c r="BB645" s="2">
        <v>-5.6674899999999999E-3</v>
      </c>
      <c r="BC645" s="2">
        <v>0</v>
      </c>
      <c r="BD645" s="6">
        <v>39192</v>
      </c>
      <c r="BE645" s="18">
        <f t="shared" si="28"/>
        <v>10.578142824549388</v>
      </c>
      <c r="BF645" s="2" t="s">
        <v>767</v>
      </c>
      <c r="BG645" s="6">
        <v>43698</v>
      </c>
      <c r="BH645" s="2">
        <v>70.577925094088741</v>
      </c>
      <c r="BI645" t="str">
        <f>VLOOKUP($A645,'[1]SW_Pipes 1222_soil.shp'!$AE$2:$AR$1223,10,FALSE)</f>
        <v>113680</v>
      </c>
      <c r="BJ645" t="str">
        <f>VLOOKUP($A645,'[1]SW_Pipes 1222_soil.shp'!$AE$2:$AR$1223,11,FALSE)</f>
        <v>MeD</v>
      </c>
      <c r="BK645" t="str">
        <f>VLOOKUP($A645,'[1]SW_Pipes 1222_soil.shp'!$AE$2:$AR$1223,12,FALSE)</f>
        <v>Mecklenburg fine sandy loam, 8 to 15 percent slopes</v>
      </c>
      <c r="BL645" t="str">
        <f>VLOOKUP($A645,'[1]SW_Pipes 1222_soil.shp'!$AE$2:$AR$1223,13,FALSE)</f>
        <v>C</v>
      </c>
      <c r="BM645">
        <f>VLOOKUP($A645,'[1]SW_Pipes 1222_soil.shp'!$AE$2:$AR$1223,14,FALSE)</f>
        <v>2</v>
      </c>
      <c r="BN645">
        <f>VLOOKUP(A645,[2]SW_Pipes1222_prec!$AE$2:$AO$1223, 11, FALSE)</f>
        <v>3.7069999999999999</v>
      </c>
    </row>
    <row r="646" spans="1:66" x14ac:dyDescent="0.25">
      <c r="A646" s="3">
        <v>123680</v>
      </c>
      <c r="B646" s="3">
        <v>11207</v>
      </c>
      <c r="C646" s="3" t="s">
        <v>320</v>
      </c>
      <c r="D646" s="3" t="s">
        <v>21</v>
      </c>
      <c r="E646" s="3" t="s">
        <v>29</v>
      </c>
      <c r="F646" s="6">
        <f>VLOOKUP(A646&amp;B646,'input_raw cmsws'!$C$2:$D$1602,2,FALSE)</f>
        <v>43110.666666666664</v>
      </c>
      <c r="G646" s="3">
        <v>10</v>
      </c>
      <c r="H646" s="3" t="s">
        <v>28</v>
      </c>
      <c r="I646" s="2">
        <f>VLOOKUP(H646,'scoring schema'!$D$4:$E$9,2,FALSE)</f>
        <v>5</v>
      </c>
      <c r="J646" s="3" t="s">
        <v>22</v>
      </c>
      <c r="K646" s="3" t="s">
        <v>22</v>
      </c>
      <c r="L646" s="3" t="s">
        <v>115</v>
      </c>
      <c r="M646" s="2">
        <f>VLOOKUP(L646,'scoring schema 2'!$E$18:$F$29,2,FALSE)</f>
        <v>8</v>
      </c>
      <c r="N646" s="3" t="s">
        <v>33</v>
      </c>
      <c r="O646" s="2">
        <f>VLOOKUP(N646,'scoring schema 2'!$E$8:$F$13,2, FALSE)</f>
        <v>0</v>
      </c>
      <c r="P646" s="3">
        <v>10</v>
      </c>
      <c r="Q646" s="3">
        <v>1.75</v>
      </c>
      <c r="R646" s="3">
        <v>7.5</v>
      </c>
      <c r="S646" s="3">
        <v>13.125</v>
      </c>
      <c r="T646" s="3">
        <v>1</v>
      </c>
      <c r="U646" s="3">
        <v>0</v>
      </c>
      <c r="V646" s="3">
        <v>1.4000000000000001</v>
      </c>
      <c r="W646" s="3">
        <v>2.4000000000000004</v>
      </c>
      <c r="X646" s="3">
        <v>3.3600000000000008</v>
      </c>
      <c r="Y646" s="3">
        <v>1.54</v>
      </c>
      <c r="Z646" s="3">
        <v>4.4400000000000004</v>
      </c>
      <c r="AA646" s="3">
        <v>6.837600000000001</v>
      </c>
      <c r="AB646" s="3">
        <v>7723507</v>
      </c>
      <c r="AC646" s="3" t="s">
        <v>1757</v>
      </c>
      <c r="AD646" s="6">
        <v>40367</v>
      </c>
      <c r="AE646" s="3" t="s">
        <v>760</v>
      </c>
      <c r="AF646" s="3" t="s">
        <v>761</v>
      </c>
      <c r="AG646" s="3" t="s">
        <v>762</v>
      </c>
      <c r="AH646" s="3" t="s">
        <v>768</v>
      </c>
      <c r="AI646" s="3">
        <v>5</v>
      </c>
      <c r="AJ646" s="3">
        <v>0</v>
      </c>
      <c r="AK646" s="3">
        <v>0</v>
      </c>
      <c r="AL646" s="3">
        <v>0</v>
      </c>
      <c r="AM646" s="3">
        <v>60</v>
      </c>
      <c r="AN646" s="3">
        <v>0</v>
      </c>
      <c r="AO646" s="3" t="s">
        <v>762</v>
      </c>
      <c r="AP646" s="3" t="s">
        <v>763</v>
      </c>
      <c r="AQ646" s="3" t="s">
        <v>769</v>
      </c>
      <c r="AR646" s="3" t="s">
        <v>1758</v>
      </c>
      <c r="AS646" s="3">
        <v>6</v>
      </c>
      <c r="AT646" s="3">
        <v>641</v>
      </c>
      <c r="AU646" s="3">
        <v>647</v>
      </c>
      <c r="AV646" s="3" t="s">
        <v>765</v>
      </c>
      <c r="AW646" s="3" t="s">
        <v>1759</v>
      </c>
      <c r="AX646" s="3">
        <v>6.9</v>
      </c>
      <c r="AY646" s="3">
        <v>640.1</v>
      </c>
      <c r="AZ646" s="3">
        <v>647</v>
      </c>
      <c r="BA646" s="3" t="s">
        <v>765</v>
      </c>
      <c r="BB646" s="3">
        <v>1.218499E-2</v>
      </c>
      <c r="BC646" s="3">
        <v>0</v>
      </c>
      <c r="BD646" s="7">
        <v>39225</v>
      </c>
      <c r="BE646" s="18">
        <f t="shared" si="28"/>
        <v>10.638375541866296</v>
      </c>
      <c r="BF646" s="3" t="s">
        <v>767</v>
      </c>
      <c r="BG646" s="7">
        <v>44474</v>
      </c>
      <c r="BH646" s="3">
        <v>73.861393121997423</v>
      </c>
      <c r="BI646" t="str">
        <f>VLOOKUP($A646,'[1]SW_Pipes 1222_soil.shp'!$AE$2:$AR$1223,10,FALSE)</f>
        <v>113671</v>
      </c>
      <c r="BJ646" t="str">
        <f>VLOOKUP($A646,'[1]SW_Pipes 1222_soil.shp'!$AE$2:$AR$1223,11,FALSE)</f>
        <v>HeB</v>
      </c>
      <c r="BK646" t="str">
        <f>VLOOKUP($A646,'[1]SW_Pipes 1222_soil.shp'!$AE$2:$AR$1223,12,FALSE)</f>
        <v>Helena sandy loam, 2 to 8 percent slopes</v>
      </c>
      <c r="BL646" t="str">
        <f>VLOOKUP($A646,'[1]SW_Pipes 1222_soil.shp'!$AE$2:$AR$1223,13,FALSE)</f>
        <v>C</v>
      </c>
      <c r="BM646">
        <f>VLOOKUP($A646,'[1]SW_Pipes 1222_soil.shp'!$AE$2:$AR$1223,14,FALSE)</f>
        <v>2</v>
      </c>
      <c r="BN646">
        <f>VLOOKUP(A646,[2]SW_Pipes1222_prec!$AE$2:$AO$1223, 11, FALSE)</f>
        <v>3.786</v>
      </c>
    </row>
    <row r="647" spans="1:66" x14ac:dyDescent="0.25">
      <c r="A647" s="2">
        <v>123812</v>
      </c>
      <c r="B647" s="2">
        <v>11133</v>
      </c>
      <c r="C647" s="2" t="s">
        <v>436</v>
      </c>
      <c r="D647" s="2" t="s">
        <v>21</v>
      </c>
      <c r="E647" s="2" t="s">
        <v>29</v>
      </c>
      <c r="F647" s="6">
        <f>VLOOKUP(A647&amp;B647,'input_raw cmsws'!$C$2:$D$1602,2,FALSE)</f>
        <v>43298.666666666664</v>
      </c>
      <c r="G647" s="2">
        <v>7.5</v>
      </c>
      <c r="H647" s="2" t="s">
        <v>23</v>
      </c>
      <c r="I647" s="2">
        <f>VLOOKUP(H647,'scoring schema'!$D$4:$E$9,2,FALSE)</f>
        <v>0</v>
      </c>
      <c r="J647" s="2" t="s">
        <v>29</v>
      </c>
      <c r="K647" s="2" t="s">
        <v>29</v>
      </c>
      <c r="L647" s="2" t="s">
        <v>30</v>
      </c>
      <c r="M647" s="2">
        <f>VLOOKUP(L647,'scoring schema 2'!$E$18:$F$29,2,FALSE)</f>
        <v>6</v>
      </c>
      <c r="N647" s="2" t="s">
        <v>33</v>
      </c>
      <c r="O647" s="2">
        <f>VLOOKUP(N647,'scoring schema 2'!$E$8:$F$13,2, FALSE)</f>
        <v>0</v>
      </c>
      <c r="P647" s="2">
        <v>10</v>
      </c>
      <c r="Q647" s="2">
        <v>3.5</v>
      </c>
      <c r="R647" s="2">
        <v>6.8</v>
      </c>
      <c r="S647" s="2">
        <v>23.8</v>
      </c>
      <c r="T647" s="2">
        <v>1</v>
      </c>
      <c r="U647" s="2">
        <v>0</v>
      </c>
      <c r="V647" s="2">
        <v>1.4000000000000001</v>
      </c>
      <c r="W647" s="2">
        <v>2.6</v>
      </c>
      <c r="X647" s="2">
        <v>3.6400000000000006</v>
      </c>
      <c r="Y647" s="2">
        <v>2.2400000000000002</v>
      </c>
      <c r="Z647" s="2">
        <v>4.28</v>
      </c>
      <c r="AA647" s="2">
        <v>9.5872000000000011</v>
      </c>
      <c r="AB647" s="2">
        <v>7614353</v>
      </c>
      <c r="AC647" s="2" t="s">
        <v>2259</v>
      </c>
      <c r="AD647" s="6">
        <v>40368</v>
      </c>
      <c r="AE647" s="2" t="s">
        <v>760</v>
      </c>
      <c r="AF647" s="2" t="s">
        <v>838</v>
      </c>
      <c r="AG647" s="2" t="s">
        <v>762</v>
      </c>
      <c r="AH647" s="2" t="s">
        <v>842</v>
      </c>
      <c r="AI647" s="2">
        <v>0</v>
      </c>
      <c r="AJ647" s="2">
        <v>0</v>
      </c>
      <c r="AK647" s="2">
        <v>4.5</v>
      </c>
      <c r="AL647" s="2">
        <v>17</v>
      </c>
      <c r="AM647" s="2">
        <v>72</v>
      </c>
      <c r="AN647" s="2">
        <v>96</v>
      </c>
      <c r="AO647" s="2" t="s">
        <v>762</v>
      </c>
      <c r="AP647" s="2" t="s">
        <v>763</v>
      </c>
      <c r="AQ647" s="2" t="s">
        <v>769</v>
      </c>
      <c r="AR647" s="2" t="s">
        <v>2258</v>
      </c>
      <c r="AS647" s="2">
        <v>0</v>
      </c>
      <c r="AT647" s="2">
        <v>0</v>
      </c>
      <c r="AU647" s="2">
        <v>622</v>
      </c>
      <c r="AV647" s="2" t="s">
        <v>765</v>
      </c>
      <c r="AW647" s="2" t="s">
        <v>2257</v>
      </c>
      <c r="AX647" s="2">
        <v>6.5</v>
      </c>
      <c r="AY647" s="2">
        <v>613.5</v>
      </c>
      <c r="AZ647" s="2">
        <v>620</v>
      </c>
      <c r="BA647" s="2" t="s">
        <v>765</v>
      </c>
      <c r="BB647" s="2">
        <v>0</v>
      </c>
      <c r="BC647" s="2">
        <v>1</v>
      </c>
      <c r="BD647" s="6">
        <v>20455</v>
      </c>
      <c r="BE647" s="18">
        <f t="shared" si="28"/>
        <v>62.542550764316672</v>
      </c>
      <c r="BF647" s="2" t="s">
        <v>767</v>
      </c>
      <c r="BG647" s="6">
        <v>44243</v>
      </c>
      <c r="BH647" s="2">
        <v>38.563999764344203</v>
      </c>
      <c r="BI647" t="str">
        <f>VLOOKUP($A647,'[1]SW_Pipes 1222_soil.shp'!$AE$2:$AR$1223,10,FALSE)</f>
        <v>113678</v>
      </c>
      <c r="BJ647" t="str">
        <f>VLOOKUP($A647,'[1]SW_Pipes 1222_soil.shp'!$AE$2:$AR$1223,11,FALSE)</f>
        <v>MS</v>
      </c>
      <c r="BK647" t="str">
        <f>VLOOKUP($A647,'[1]SW_Pipes 1222_soil.shp'!$AE$2:$AR$1223,12,FALSE)</f>
        <v>Monacan and Arents soils</v>
      </c>
      <c r="BL647" t="str">
        <f>VLOOKUP($A647,'[1]SW_Pipes 1222_soil.shp'!$AE$2:$AR$1223,13,FALSE)</f>
        <v>C</v>
      </c>
      <c r="BM647">
        <f>VLOOKUP($A647,'[1]SW_Pipes 1222_soil.shp'!$AE$2:$AR$1223,14,FALSE)</f>
        <v>2</v>
      </c>
      <c r="BN647">
        <f>VLOOKUP(A647,[2]SW_Pipes1222_prec!$AE$2:$AO$1223, 11, FALSE)</f>
        <v>3.7410000000000001</v>
      </c>
    </row>
    <row r="648" spans="1:66" x14ac:dyDescent="0.25">
      <c r="A648" s="2">
        <v>123813</v>
      </c>
      <c r="B648" s="2">
        <v>11133</v>
      </c>
      <c r="C648" s="2" t="s">
        <v>436</v>
      </c>
      <c r="D648" s="2" t="s">
        <v>21</v>
      </c>
      <c r="E648" s="2" t="s">
        <v>29</v>
      </c>
      <c r="F648" s="6">
        <f>VLOOKUP(A648&amp;B648,'input_raw cmsws'!$C$2:$D$1602,2,FALSE)</f>
        <v>43298.666666666664</v>
      </c>
      <c r="G648" s="2">
        <v>7.5</v>
      </c>
      <c r="H648" s="2" t="s">
        <v>31</v>
      </c>
      <c r="I648" s="2">
        <f>VLOOKUP(H648,'scoring schema'!$D$4:$E$9,2,FALSE)</f>
        <v>7</v>
      </c>
      <c r="J648" s="2" t="s">
        <v>29</v>
      </c>
      <c r="K648" s="2" t="s">
        <v>29</v>
      </c>
      <c r="L648" s="2" t="s">
        <v>30</v>
      </c>
      <c r="M648" s="2">
        <f>VLOOKUP(L648,'scoring schema 2'!$E$18:$F$29,2,FALSE)</f>
        <v>6</v>
      </c>
      <c r="N648" s="2" t="s">
        <v>33</v>
      </c>
      <c r="O648" s="2">
        <f>VLOOKUP(N648,'scoring schema 2'!$E$8:$F$13,2, FALSE)</f>
        <v>0</v>
      </c>
      <c r="P648" s="2">
        <v>10</v>
      </c>
      <c r="Q648" s="2">
        <v>3.5</v>
      </c>
      <c r="R648" s="2">
        <v>6.8</v>
      </c>
      <c r="S648" s="2">
        <v>23.8</v>
      </c>
      <c r="T648" s="2">
        <v>1</v>
      </c>
      <c r="U648" s="2">
        <v>0</v>
      </c>
      <c r="V648" s="2">
        <v>1.4000000000000001</v>
      </c>
      <c r="W648" s="2">
        <v>2.6</v>
      </c>
      <c r="X648" s="2">
        <v>3.6400000000000006</v>
      </c>
      <c r="Y648" s="2">
        <v>2.2400000000000002</v>
      </c>
      <c r="Z648" s="2">
        <v>4.28</v>
      </c>
      <c r="AA648" s="2">
        <v>9.5872000000000011</v>
      </c>
      <c r="AB648" s="2">
        <v>7702370</v>
      </c>
      <c r="AC648" s="2" t="s">
        <v>2255</v>
      </c>
      <c r="AD648" s="6">
        <v>40369</v>
      </c>
      <c r="AE648" s="2" t="s">
        <v>760</v>
      </c>
      <c r="AF648" s="2" t="s">
        <v>838</v>
      </c>
      <c r="AG648" s="2" t="s">
        <v>762</v>
      </c>
      <c r="AH648" s="2" t="s">
        <v>842</v>
      </c>
      <c r="AI648" s="2">
        <v>0</v>
      </c>
      <c r="AJ648" s="2">
        <v>0</v>
      </c>
      <c r="AK648" s="2">
        <v>4.5</v>
      </c>
      <c r="AL648" s="2">
        <v>17</v>
      </c>
      <c r="AM648" s="2">
        <v>72</v>
      </c>
      <c r="AN648" s="2">
        <v>96</v>
      </c>
      <c r="AO648" s="2" t="s">
        <v>762</v>
      </c>
      <c r="AP648" s="2" t="s">
        <v>763</v>
      </c>
      <c r="AQ648" s="2" t="s">
        <v>769</v>
      </c>
      <c r="AR648" s="2" t="s">
        <v>2256</v>
      </c>
      <c r="AS648" s="2">
        <v>7</v>
      </c>
      <c r="AT648" s="2">
        <v>610.70000000000005</v>
      </c>
      <c r="AU648" s="2">
        <v>617</v>
      </c>
      <c r="AV648" s="2" t="s">
        <v>765</v>
      </c>
      <c r="AW648" s="2" t="s">
        <v>2257</v>
      </c>
      <c r="AX648" s="2">
        <v>6.5</v>
      </c>
      <c r="AY648" s="2">
        <v>613.5</v>
      </c>
      <c r="AZ648" s="2">
        <v>620</v>
      </c>
      <c r="BA648" s="2" t="s">
        <v>765</v>
      </c>
      <c r="BB648" s="2">
        <v>-4.8523549999999999E-2</v>
      </c>
      <c r="BC648" s="2">
        <v>1</v>
      </c>
      <c r="BD648" s="6">
        <v>20455</v>
      </c>
      <c r="BE648" s="18">
        <f t="shared" si="28"/>
        <v>62.542550764316672</v>
      </c>
      <c r="BF648" s="2" t="s">
        <v>767</v>
      </c>
      <c r="BG648" s="6">
        <v>44243</v>
      </c>
      <c r="BH648" s="2">
        <v>57.703678836929718</v>
      </c>
      <c r="BI648" t="str">
        <f>VLOOKUP($A648,'[1]SW_Pipes 1222_soil.shp'!$AE$2:$AR$1223,10,FALSE)</f>
        <v>113678</v>
      </c>
      <c r="BJ648" t="str">
        <f>VLOOKUP($A648,'[1]SW_Pipes 1222_soil.shp'!$AE$2:$AR$1223,11,FALSE)</f>
        <v>MS</v>
      </c>
      <c r="BK648" t="str">
        <f>VLOOKUP($A648,'[1]SW_Pipes 1222_soil.shp'!$AE$2:$AR$1223,12,FALSE)</f>
        <v>Monacan and Arents soils</v>
      </c>
      <c r="BL648" t="str">
        <f>VLOOKUP($A648,'[1]SW_Pipes 1222_soil.shp'!$AE$2:$AR$1223,13,FALSE)</f>
        <v>C</v>
      </c>
      <c r="BM648">
        <f>VLOOKUP($A648,'[1]SW_Pipes 1222_soil.shp'!$AE$2:$AR$1223,14,FALSE)</f>
        <v>2</v>
      </c>
      <c r="BN648">
        <f>VLOOKUP(A648,[2]SW_Pipes1222_prec!$AE$2:$AO$1223, 11, FALSE)</f>
        <v>3.7410000000000001</v>
      </c>
    </row>
    <row r="649" spans="1:66" x14ac:dyDescent="0.25">
      <c r="A649" s="2">
        <v>124258</v>
      </c>
      <c r="B649" s="2">
        <v>10932</v>
      </c>
      <c r="C649" s="2" t="s">
        <v>255</v>
      </c>
      <c r="D649" s="2" t="s">
        <v>21</v>
      </c>
      <c r="E649" s="2" t="s">
        <v>29</v>
      </c>
      <c r="F649" s="6">
        <f>VLOOKUP(A649&amp;B649,'input_raw cmsws'!$C$2:$D$1602,2,FALSE)</f>
        <v>43600.666666666664</v>
      </c>
      <c r="G649" s="2">
        <v>7.3</v>
      </c>
      <c r="H649" s="2" t="s">
        <v>28</v>
      </c>
      <c r="I649" s="2">
        <f>VLOOKUP(H649,'scoring schema'!$D$4:$E$9,2,FALSE)</f>
        <v>5</v>
      </c>
      <c r="J649" s="2" t="s">
        <v>22</v>
      </c>
      <c r="K649" s="2" t="s">
        <v>22</v>
      </c>
      <c r="L649" s="2" t="s">
        <v>115</v>
      </c>
      <c r="M649" s="2">
        <f>VLOOKUP(L649,'scoring schema 2'!$E$18:$F$29,2,FALSE)</f>
        <v>8</v>
      </c>
      <c r="N649" s="2" t="s">
        <v>33</v>
      </c>
      <c r="O649" s="2">
        <f>VLOOKUP(N649,'scoring schema 2'!$E$8:$F$13,2, FALSE)</f>
        <v>0</v>
      </c>
      <c r="P649" s="2">
        <v>10</v>
      </c>
      <c r="Q649" s="2">
        <v>1.75</v>
      </c>
      <c r="R649" s="2">
        <v>7.1</v>
      </c>
      <c r="S649" s="2">
        <v>12.424999999999999</v>
      </c>
      <c r="T649" s="2">
        <v>1</v>
      </c>
      <c r="U649" s="2">
        <v>10</v>
      </c>
      <c r="V649" s="2">
        <v>6.8000000000000007</v>
      </c>
      <c r="W649" s="2">
        <v>7.1</v>
      </c>
      <c r="X649" s="2">
        <v>48.28</v>
      </c>
      <c r="Y649" s="2">
        <v>4.78</v>
      </c>
      <c r="Z649" s="2">
        <v>7.1</v>
      </c>
      <c r="AA649" s="2">
        <v>33.938000000000002</v>
      </c>
      <c r="AB649" s="2">
        <v>7687391</v>
      </c>
      <c r="AC649" s="2" t="s">
        <v>3947</v>
      </c>
      <c r="AD649" s="6">
        <v>40370</v>
      </c>
      <c r="AE649" s="2" t="s">
        <v>760</v>
      </c>
      <c r="AF649" s="2" t="s">
        <v>785</v>
      </c>
      <c r="AG649" s="2" t="s">
        <v>762</v>
      </c>
      <c r="AH649" s="2" t="s">
        <v>1823</v>
      </c>
      <c r="AI649" s="2">
        <v>0</v>
      </c>
      <c r="AJ649" s="2">
        <v>0</v>
      </c>
      <c r="AK649" s="2">
        <v>4</v>
      </c>
      <c r="AL649" s="2">
        <v>6</v>
      </c>
      <c r="AM649" s="2">
        <v>48</v>
      </c>
      <c r="AN649" s="2">
        <v>72</v>
      </c>
      <c r="AO649" s="2" t="s">
        <v>762</v>
      </c>
      <c r="AP649" s="2" t="s">
        <v>778</v>
      </c>
      <c r="AQ649" s="2" t="s">
        <v>781</v>
      </c>
      <c r="AR649" s="2" t="s">
        <v>3946</v>
      </c>
      <c r="AS649" s="2">
        <v>7.7</v>
      </c>
      <c r="AT649" s="2">
        <v>659.77</v>
      </c>
      <c r="AU649" s="2">
        <v>667.47</v>
      </c>
      <c r="AV649" s="2" t="s">
        <v>765</v>
      </c>
      <c r="AW649" s="2" t="s">
        <v>3948</v>
      </c>
      <c r="AX649" s="2">
        <v>6.9</v>
      </c>
      <c r="AY649" s="2">
        <v>659.1</v>
      </c>
      <c r="AZ649" s="2">
        <v>666</v>
      </c>
      <c r="BA649" s="2" t="s">
        <v>765</v>
      </c>
      <c r="BB649" s="2">
        <v>5.9588040000000002E-2</v>
      </c>
      <c r="BC649" s="2">
        <v>0</v>
      </c>
      <c r="BD649" s="6">
        <v>31572</v>
      </c>
      <c r="BE649" s="18">
        <f t="shared" si="28"/>
        <v>32.932694501482999</v>
      </c>
      <c r="BF649" s="2" t="s">
        <v>767</v>
      </c>
      <c r="BG649" s="6">
        <v>43326</v>
      </c>
      <c r="BH649" s="2">
        <v>11.243819750560069</v>
      </c>
      <c r="BI649" t="str">
        <f>VLOOKUP($A649,'[1]SW_Pipes 1222_soil.shp'!$AE$2:$AR$1223,10,FALSE)</f>
        <v>113661</v>
      </c>
      <c r="BJ649" t="str">
        <f>VLOOKUP($A649,'[1]SW_Pipes 1222_soil.shp'!$AE$2:$AR$1223,11,FALSE)</f>
        <v>CuD</v>
      </c>
      <c r="BK649" t="str">
        <f>VLOOKUP($A649,'[1]SW_Pipes 1222_soil.shp'!$AE$2:$AR$1223,12,FALSE)</f>
        <v>Cecil-Urban land complex, 8 to 15 percent slopes</v>
      </c>
      <c r="BL649" t="str">
        <f>VLOOKUP($A649,'[1]SW_Pipes 1222_soil.shp'!$AE$2:$AR$1223,13,FALSE)</f>
        <v>B</v>
      </c>
      <c r="BM649">
        <f>VLOOKUP($A649,'[1]SW_Pipes 1222_soil.shp'!$AE$2:$AR$1223,14,FALSE)</f>
        <v>1</v>
      </c>
      <c r="BN649">
        <f>VLOOKUP(A649,[2]SW_Pipes1222_prec!$AE$2:$AO$1223, 11, FALSE)</f>
        <v>3.84</v>
      </c>
    </row>
    <row r="650" spans="1:66" x14ac:dyDescent="0.25">
      <c r="A650" s="3">
        <v>124259</v>
      </c>
      <c r="B650" s="3">
        <v>10932</v>
      </c>
      <c r="C650" s="3" t="s">
        <v>255</v>
      </c>
      <c r="D650" s="3" t="s">
        <v>21</v>
      </c>
      <c r="E650" s="3" t="s">
        <v>29</v>
      </c>
      <c r="F650" s="6">
        <f>VLOOKUP(A650&amp;B650,'input_raw cmsws'!$C$2:$D$1602,2,FALSE)</f>
        <v>43600.666666666664</v>
      </c>
      <c r="G650" s="3">
        <v>7.55</v>
      </c>
      <c r="H650" s="3" t="s">
        <v>28</v>
      </c>
      <c r="I650" s="2">
        <f>VLOOKUP(H650,'scoring schema'!$D$4:$E$9,2,FALSE)</f>
        <v>5</v>
      </c>
      <c r="J650" s="3" t="s">
        <v>22</v>
      </c>
      <c r="K650" s="3" t="s">
        <v>22</v>
      </c>
      <c r="L650" s="3" t="s">
        <v>115</v>
      </c>
      <c r="M650" s="2">
        <f>VLOOKUP(L650,'scoring schema 2'!$E$18:$F$29,2,FALSE)</f>
        <v>8</v>
      </c>
      <c r="N650" s="3" t="s">
        <v>33</v>
      </c>
      <c r="O650" s="2">
        <f>VLOOKUP(N650,'scoring schema 2'!$E$8:$F$13,2, FALSE)</f>
        <v>0</v>
      </c>
      <c r="P650" s="3">
        <v>10</v>
      </c>
      <c r="Q650" s="3">
        <v>1.75</v>
      </c>
      <c r="R650" s="3">
        <v>7.1</v>
      </c>
      <c r="S650" s="3">
        <v>12.424999999999999</v>
      </c>
      <c r="T650" s="3">
        <v>2</v>
      </c>
      <c r="U650" s="3">
        <v>10</v>
      </c>
      <c r="V650" s="3">
        <v>6.8000000000000007</v>
      </c>
      <c r="W650" s="3">
        <v>7.1</v>
      </c>
      <c r="X650" s="3">
        <v>48.28</v>
      </c>
      <c r="Y650" s="3">
        <v>4.78</v>
      </c>
      <c r="Z650" s="3">
        <v>7.1</v>
      </c>
      <c r="AA650" s="3">
        <v>33.938000000000002</v>
      </c>
      <c r="AB650" s="3">
        <v>7719592</v>
      </c>
      <c r="AC650" s="3" t="s">
        <v>3945</v>
      </c>
      <c r="AD650" s="6">
        <v>40371</v>
      </c>
      <c r="AE650" s="3" t="s">
        <v>760</v>
      </c>
      <c r="AF650" s="3" t="s">
        <v>785</v>
      </c>
      <c r="AG650" s="3" t="s">
        <v>762</v>
      </c>
      <c r="AH650" s="3" t="s">
        <v>1823</v>
      </c>
      <c r="AI650" s="3">
        <v>0</v>
      </c>
      <c r="AJ650" s="3">
        <v>0</v>
      </c>
      <c r="AK650" s="3">
        <v>4</v>
      </c>
      <c r="AL650" s="3">
        <v>6</v>
      </c>
      <c r="AM650" s="3">
        <v>48</v>
      </c>
      <c r="AN650" s="3">
        <v>72</v>
      </c>
      <c r="AO650" s="3" t="s">
        <v>762</v>
      </c>
      <c r="AP650" s="3" t="s">
        <v>778</v>
      </c>
      <c r="AQ650" s="3" t="s">
        <v>781</v>
      </c>
      <c r="AR650" s="3" t="s">
        <v>3793</v>
      </c>
      <c r="AS650" s="3">
        <v>7.4</v>
      </c>
      <c r="AT650" s="3">
        <v>663.25</v>
      </c>
      <c r="AU650" s="3">
        <v>670.65</v>
      </c>
      <c r="AV650" s="3" t="s">
        <v>765</v>
      </c>
      <c r="AW650" s="3" t="s">
        <v>3946</v>
      </c>
      <c r="AX650" s="3">
        <v>7.6</v>
      </c>
      <c r="AY650" s="3">
        <v>659.87</v>
      </c>
      <c r="AZ650" s="3">
        <v>667.47</v>
      </c>
      <c r="BA650" s="3" t="s">
        <v>765</v>
      </c>
      <c r="BB650" s="3">
        <v>0.11796126999999999</v>
      </c>
      <c r="BC650" s="3">
        <v>1</v>
      </c>
      <c r="BD650" s="7">
        <v>31572</v>
      </c>
      <c r="BE650" s="18">
        <f t="shared" si="28"/>
        <v>32.932694501482999</v>
      </c>
      <c r="BF650" s="3" t="s">
        <v>767</v>
      </c>
      <c r="BG650" s="7">
        <v>43326</v>
      </c>
      <c r="BH650" s="3">
        <v>28.653284467109032</v>
      </c>
      <c r="BI650" t="str">
        <f>VLOOKUP($A650,'[1]SW_Pipes 1222_soil.shp'!$AE$2:$AR$1223,10,FALSE)</f>
        <v>113661</v>
      </c>
      <c r="BJ650" t="str">
        <f>VLOOKUP($A650,'[1]SW_Pipes 1222_soil.shp'!$AE$2:$AR$1223,11,FALSE)</f>
        <v>CuD</v>
      </c>
      <c r="BK650" t="str">
        <f>VLOOKUP($A650,'[1]SW_Pipes 1222_soil.shp'!$AE$2:$AR$1223,12,FALSE)</f>
        <v>Cecil-Urban land complex, 8 to 15 percent slopes</v>
      </c>
      <c r="BL650" t="str">
        <f>VLOOKUP($A650,'[1]SW_Pipes 1222_soil.shp'!$AE$2:$AR$1223,13,FALSE)</f>
        <v>B</v>
      </c>
      <c r="BM650">
        <f>VLOOKUP($A650,'[1]SW_Pipes 1222_soil.shp'!$AE$2:$AR$1223,14,FALSE)</f>
        <v>1</v>
      </c>
      <c r="BN650">
        <f>VLOOKUP(A650,[2]SW_Pipes1222_prec!$AE$2:$AO$1223, 11, FALSE)</f>
        <v>3.84</v>
      </c>
    </row>
    <row r="651" spans="1:66" x14ac:dyDescent="0.25">
      <c r="A651" s="3">
        <v>124260</v>
      </c>
      <c r="B651" s="3">
        <v>10932</v>
      </c>
      <c r="C651" s="3" t="s">
        <v>255</v>
      </c>
      <c r="D651" s="3" t="s">
        <v>21</v>
      </c>
      <c r="E651" s="3" t="s">
        <v>29</v>
      </c>
      <c r="F651" s="6">
        <f>VLOOKUP(A651&amp;B651,'input_raw cmsws'!$C$2:$D$1602,2,FALSE)</f>
        <v>43600.666666666664</v>
      </c>
      <c r="G651" s="3">
        <v>7.4</v>
      </c>
      <c r="H651" s="3" t="s">
        <v>23</v>
      </c>
      <c r="I651" s="2">
        <f>VLOOKUP(H651,'scoring schema'!$D$4:$E$9,2,FALSE)</f>
        <v>0</v>
      </c>
      <c r="J651" s="3" t="s">
        <v>22</v>
      </c>
      <c r="K651" s="3" t="s">
        <v>22</v>
      </c>
      <c r="L651" s="3" t="s">
        <v>115</v>
      </c>
      <c r="M651" s="2">
        <f>VLOOKUP(L651,'scoring schema 2'!$E$18:$F$29,2,FALSE)</f>
        <v>8</v>
      </c>
      <c r="N651" s="3" t="s">
        <v>33</v>
      </c>
      <c r="O651" s="2">
        <f>VLOOKUP(N651,'scoring schema 2'!$E$8:$F$13,2, FALSE)</f>
        <v>0</v>
      </c>
      <c r="P651" s="3">
        <v>10</v>
      </c>
      <c r="Q651" s="3">
        <v>0</v>
      </c>
      <c r="R651" s="3">
        <v>7.1</v>
      </c>
      <c r="S651" s="3">
        <v>0</v>
      </c>
      <c r="T651" s="3">
        <v>1</v>
      </c>
      <c r="U651" s="3">
        <v>10</v>
      </c>
      <c r="V651" s="3">
        <v>6.8000000000000007</v>
      </c>
      <c r="W651" s="3">
        <v>7.1</v>
      </c>
      <c r="X651" s="3">
        <v>48.28</v>
      </c>
      <c r="Y651" s="3">
        <v>4.08</v>
      </c>
      <c r="Z651" s="3">
        <v>7.1</v>
      </c>
      <c r="AA651" s="3">
        <v>28.968</v>
      </c>
      <c r="AB651" s="3">
        <v>7677402</v>
      </c>
      <c r="AC651" s="3" t="s">
        <v>3792</v>
      </c>
      <c r="AD651" s="6">
        <v>40372</v>
      </c>
      <c r="AE651" s="3" t="s">
        <v>760</v>
      </c>
      <c r="AF651" s="3" t="s">
        <v>785</v>
      </c>
      <c r="AG651" s="3" t="s">
        <v>762</v>
      </c>
      <c r="AH651" s="3" t="s">
        <v>1823</v>
      </c>
      <c r="AI651" s="3">
        <v>0</v>
      </c>
      <c r="AJ651" s="3">
        <v>0</v>
      </c>
      <c r="AK651" s="3">
        <v>4</v>
      </c>
      <c r="AL651" s="3">
        <v>6</v>
      </c>
      <c r="AM651" s="3">
        <v>48</v>
      </c>
      <c r="AN651" s="3">
        <v>72</v>
      </c>
      <c r="AO651" s="3" t="s">
        <v>762</v>
      </c>
      <c r="AP651" s="3" t="s">
        <v>778</v>
      </c>
      <c r="AQ651" s="3" t="s">
        <v>781</v>
      </c>
      <c r="AR651" s="3" t="s">
        <v>3622</v>
      </c>
      <c r="AS651" s="3">
        <v>7.4</v>
      </c>
      <c r="AT651" s="3">
        <v>663.6</v>
      </c>
      <c r="AU651" s="3">
        <v>671</v>
      </c>
      <c r="AV651" s="3" t="s">
        <v>765</v>
      </c>
      <c r="AW651" s="3" t="s">
        <v>3793</v>
      </c>
      <c r="AX651" s="3">
        <v>7.3</v>
      </c>
      <c r="AY651" s="3">
        <v>663.35</v>
      </c>
      <c r="AZ651" s="3">
        <v>670.65</v>
      </c>
      <c r="BA651" s="3" t="s">
        <v>765</v>
      </c>
      <c r="BB651" s="3">
        <v>2.2159959999999999E-2</v>
      </c>
      <c r="BC651" s="3">
        <v>1</v>
      </c>
      <c r="BD651" s="7">
        <v>31572</v>
      </c>
      <c r="BE651" s="18">
        <f t="shared" si="28"/>
        <v>32.932694501482999</v>
      </c>
      <c r="BF651" s="3" t="s">
        <v>767</v>
      </c>
      <c r="BG651" s="7">
        <v>43326</v>
      </c>
      <c r="BH651" s="3">
        <v>11.281748759951601</v>
      </c>
      <c r="BI651" t="str">
        <f>VLOOKUP($A651,'[1]SW_Pipes 1222_soil.shp'!$AE$2:$AR$1223,10,FALSE)</f>
        <v>113661</v>
      </c>
      <c r="BJ651" t="str">
        <f>VLOOKUP($A651,'[1]SW_Pipes 1222_soil.shp'!$AE$2:$AR$1223,11,FALSE)</f>
        <v>CuD</v>
      </c>
      <c r="BK651" t="str">
        <f>VLOOKUP($A651,'[1]SW_Pipes 1222_soil.shp'!$AE$2:$AR$1223,12,FALSE)</f>
        <v>Cecil-Urban land complex, 8 to 15 percent slopes</v>
      </c>
      <c r="BL651" t="str">
        <f>VLOOKUP($A651,'[1]SW_Pipes 1222_soil.shp'!$AE$2:$AR$1223,13,FALSE)</f>
        <v>B</v>
      </c>
      <c r="BM651">
        <f>VLOOKUP($A651,'[1]SW_Pipes 1222_soil.shp'!$AE$2:$AR$1223,14,FALSE)</f>
        <v>1</v>
      </c>
      <c r="BN651">
        <f>VLOOKUP(A651,[2]SW_Pipes1222_prec!$AE$2:$AO$1223, 11, FALSE)</f>
        <v>3.84</v>
      </c>
    </row>
    <row r="652" spans="1:66" x14ac:dyDescent="0.25">
      <c r="A652" s="2">
        <v>124261</v>
      </c>
      <c r="B652" s="2">
        <v>10932</v>
      </c>
      <c r="C652" s="2" t="s">
        <v>255</v>
      </c>
      <c r="D652" s="2" t="s">
        <v>21</v>
      </c>
      <c r="E652" s="2" t="s">
        <v>29</v>
      </c>
      <c r="F652" s="6">
        <f>VLOOKUP(A652&amp;B652,'input_raw cmsws'!$C$2:$D$1602,2,FALSE)</f>
        <v>43600.666666666664</v>
      </c>
      <c r="G652" s="2">
        <v>7.6</v>
      </c>
      <c r="H652" s="2" t="s">
        <v>23</v>
      </c>
      <c r="I652" s="2">
        <f>VLOOKUP(H652,'scoring schema'!$D$4:$E$9,2,FALSE)</f>
        <v>0</v>
      </c>
      <c r="J652" s="2" t="s">
        <v>22</v>
      </c>
      <c r="K652" s="2" t="s">
        <v>22</v>
      </c>
      <c r="L652" s="2" t="s">
        <v>174</v>
      </c>
      <c r="M652" s="2">
        <f>VLOOKUP(L652,'scoring schema 2'!$E$18:$F$29,2,FALSE)</f>
        <v>8</v>
      </c>
      <c r="N652" s="2" t="s">
        <v>33</v>
      </c>
      <c r="O652" s="2">
        <f>VLOOKUP(N652,'scoring schema 2'!$E$8:$F$13,2, FALSE)</f>
        <v>0</v>
      </c>
      <c r="P652" s="2">
        <v>10</v>
      </c>
      <c r="Q652" s="2">
        <v>0</v>
      </c>
      <c r="R652" s="2">
        <v>7.6999999999999993</v>
      </c>
      <c r="S652" s="2">
        <v>0</v>
      </c>
      <c r="T652" s="2">
        <v>1</v>
      </c>
      <c r="U652" s="2">
        <v>10</v>
      </c>
      <c r="V652" s="2">
        <v>6.8000000000000007</v>
      </c>
      <c r="W652" s="2">
        <v>5</v>
      </c>
      <c r="X652" s="2">
        <v>34</v>
      </c>
      <c r="Y652" s="2">
        <v>4.08</v>
      </c>
      <c r="Z652" s="2">
        <v>6.08</v>
      </c>
      <c r="AA652" s="2">
        <v>24.8064</v>
      </c>
      <c r="AB652" s="2">
        <v>7632037</v>
      </c>
      <c r="AC652" s="2" t="s">
        <v>3620</v>
      </c>
      <c r="AD652" s="6">
        <v>40373</v>
      </c>
      <c r="AE652" s="2" t="s">
        <v>760</v>
      </c>
      <c r="AF652" s="2" t="s">
        <v>761</v>
      </c>
      <c r="AG652" s="2" t="s">
        <v>762</v>
      </c>
      <c r="AH652" s="2" t="s">
        <v>768</v>
      </c>
      <c r="AI652" s="2">
        <v>0</v>
      </c>
      <c r="AJ652" s="2">
        <v>6.5</v>
      </c>
      <c r="AK652" s="2">
        <v>0</v>
      </c>
      <c r="AL652" s="2">
        <v>0</v>
      </c>
      <c r="AM652" s="2">
        <v>78</v>
      </c>
      <c r="AN652" s="2">
        <v>0</v>
      </c>
      <c r="AO652" s="2" t="s">
        <v>762</v>
      </c>
      <c r="AP652" s="2" t="s">
        <v>778</v>
      </c>
      <c r="AQ652" s="2" t="s">
        <v>781</v>
      </c>
      <c r="AR652" s="2" t="s">
        <v>3621</v>
      </c>
      <c r="AS652" s="2">
        <v>7.8</v>
      </c>
      <c r="AT652" s="2">
        <v>663.6</v>
      </c>
      <c r="AU652" s="2">
        <v>671.4</v>
      </c>
      <c r="AV652" s="2" t="s">
        <v>765</v>
      </c>
      <c r="AW652" s="2" t="s">
        <v>3622</v>
      </c>
      <c r="AX652" s="2">
        <v>7.4</v>
      </c>
      <c r="AY652" s="2">
        <v>663.6</v>
      </c>
      <c r="AZ652" s="2">
        <v>671</v>
      </c>
      <c r="BA652" s="2" t="s">
        <v>765</v>
      </c>
      <c r="BB652" s="2">
        <v>0</v>
      </c>
      <c r="BC652" s="2">
        <v>0</v>
      </c>
      <c r="BD652" s="6">
        <v>21916</v>
      </c>
      <c r="BE652" s="18">
        <f t="shared" si="28"/>
        <v>59.369381702030566</v>
      </c>
      <c r="BF652" s="2" t="s">
        <v>767</v>
      </c>
      <c r="BG652" s="6">
        <v>43326</v>
      </c>
      <c r="BH652" s="2">
        <v>60.791527515247623</v>
      </c>
      <c r="BI652" t="str">
        <f>VLOOKUP($A652,'[1]SW_Pipes 1222_soil.shp'!$AE$2:$AR$1223,10,FALSE)</f>
        <v>113661</v>
      </c>
      <c r="BJ652" t="str">
        <f>VLOOKUP($A652,'[1]SW_Pipes 1222_soil.shp'!$AE$2:$AR$1223,11,FALSE)</f>
        <v>CuD</v>
      </c>
      <c r="BK652" t="str">
        <f>VLOOKUP($A652,'[1]SW_Pipes 1222_soil.shp'!$AE$2:$AR$1223,12,FALSE)</f>
        <v>Cecil-Urban land complex, 8 to 15 percent slopes</v>
      </c>
      <c r="BL652" t="str">
        <f>VLOOKUP($A652,'[1]SW_Pipes 1222_soil.shp'!$AE$2:$AR$1223,13,FALSE)</f>
        <v>B</v>
      </c>
      <c r="BM652">
        <f>VLOOKUP($A652,'[1]SW_Pipes 1222_soil.shp'!$AE$2:$AR$1223,14,FALSE)</f>
        <v>1</v>
      </c>
      <c r="BN652">
        <f>VLOOKUP(A652,[2]SW_Pipes1222_prec!$AE$2:$AO$1223, 11, FALSE)</f>
        <v>3.8370000000000002</v>
      </c>
    </row>
    <row r="653" spans="1:66" x14ac:dyDescent="0.25">
      <c r="A653" s="3">
        <v>125007</v>
      </c>
      <c r="B653" s="3">
        <v>22005</v>
      </c>
      <c r="C653" s="3" t="s">
        <v>84</v>
      </c>
      <c r="D653" s="3" t="s">
        <v>21</v>
      </c>
      <c r="E653" s="3" t="s">
        <v>29</v>
      </c>
      <c r="F653" s="6">
        <f>VLOOKUP(A653&amp;B653,'input_raw cmsws'!$C$2:$D$1602,2,FALSE)</f>
        <v>44314.666666666664</v>
      </c>
      <c r="G653" s="3">
        <v>2.5</v>
      </c>
      <c r="H653" s="3" t="s">
        <v>23</v>
      </c>
      <c r="I653" s="2">
        <f>VLOOKUP(H653,'scoring schema'!$D$4:$E$9,2,FALSE)</f>
        <v>0</v>
      </c>
      <c r="J653" s="3" t="s">
        <v>22</v>
      </c>
      <c r="K653" s="3" t="s">
        <v>22</v>
      </c>
      <c r="L653" s="3"/>
      <c r="M653" s="2">
        <f>VLOOKUP(L653,'scoring schema 2'!$E$18:$F$29,2,FALSE)</f>
        <v>0</v>
      </c>
      <c r="N653" s="3" t="s">
        <v>35</v>
      </c>
      <c r="O653" s="2">
        <f>VLOOKUP(N653,'scoring schema 2'!$E$8:$F$13,2, FALSE)</f>
        <v>2</v>
      </c>
      <c r="P653" s="3">
        <v>0</v>
      </c>
      <c r="Q653" s="3">
        <v>1.3</v>
      </c>
      <c r="R653" s="3">
        <v>0.8</v>
      </c>
      <c r="S653" s="3">
        <v>1.04</v>
      </c>
      <c r="T653" s="3">
        <v>1</v>
      </c>
      <c r="U653" s="3">
        <v>10</v>
      </c>
      <c r="V653" s="3">
        <v>1.4000000000000001</v>
      </c>
      <c r="W653" s="3">
        <v>6.8</v>
      </c>
      <c r="X653" s="3">
        <v>9.5200000000000014</v>
      </c>
      <c r="Y653" s="3">
        <v>1.36</v>
      </c>
      <c r="Z653" s="3">
        <v>4.4000000000000004</v>
      </c>
      <c r="AA653" s="3">
        <v>5.9840000000000009</v>
      </c>
      <c r="AB653" s="3">
        <v>7560084</v>
      </c>
      <c r="AC653" s="3" t="s">
        <v>1611</v>
      </c>
      <c r="AD653" s="6">
        <v>40374</v>
      </c>
      <c r="AE653" s="3" t="s">
        <v>760</v>
      </c>
      <c r="AF653" s="3" t="s">
        <v>761</v>
      </c>
      <c r="AG653" s="3" t="s">
        <v>762</v>
      </c>
      <c r="AH653" s="3" t="s">
        <v>768</v>
      </c>
      <c r="AI653" s="3">
        <v>1.25</v>
      </c>
      <c r="AJ653" s="3">
        <v>0</v>
      </c>
      <c r="AK653" s="3">
        <v>0</v>
      </c>
      <c r="AL653" s="3">
        <v>0</v>
      </c>
      <c r="AM653" s="3">
        <v>15</v>
      </c>
      <c r="AN653" s="3">
        <v>0</v>
      </c>
      <c r="AO653" s="3" t="s">
        <v>762</v>
      </c>
      <c r="AP653" s="3" t="s">
        <v>763</v>
      </c>
      <c r="AQ653" s="3" t="s">
        <v>769</v>
      </c>
      <c r="AR653" s="3" t="s">
        <v>1612</v>
      </c>
      <c r="AS653" s="3">
        <v>2.5</v>
      </c>
      <c r="AT653" s="3">
        <v>693.5</v>
      </c>
      <c r="AU653" s="3">
        <v>696</v>
      </c>
      <c r="AV653" s="3" t="s">
        <v>765</v>
      </c>
      <c r="AW653" s="3" t="s">
        <v>1613</v>
      </c>
      <c r="AX653" s="3">
        <v>3.7</v>
      </c>
      <c r="AY653" s="3">
        <v>692.3</v>
      </c>
      <c r="AZ653" s="3">
        <v>696</v>
      </c>
      <c r="BA653" s="3" t="s">
        <v>772</v>
      </c>
      <c r="BB653" s="3">
        <v>0</v>
      </c>
      <c r="BC653" s="3">
        <v>0</v>
      </c>
      <c r="BD653" s="7">
        <v>35801</v>
      </c>
      <c r="BE653" s="18">
        <f t="shared" si="28"/>
        <v>23.309148984713659</v>
      </c>
      <c r="BF653" s="3" t="s">
        <v>767</v>
      </c>
      <c r="BG653" s="7">
        <v>43179</v>
      </c>
      <c r="BH653" s="3">
        <v>53.732450768287833</v>
      </c>
      <c r="BI653" t="str">
        <f>VLOOKUP($A653,'[1]SW_Pipes 1222_soil.shp'!$AE$2:$AR$1223,10,FALSE)</f>
        <v>113660</v>
      </c>
      <c r="BJ653" t="str">
        <f>VLOOKUP($A653,'[1]SW_Pipes 1222_soil.shp'!$AE$2:$AR$1223,11,FALSE)</f>
        <v>CuB</v>
      </c>
      <c r="BK653" t="str">
        <f>VLOOKUP($A653,'[1]SW_Pipes 1222_soil.shp'!$AE$2:$AR$1223,12,FALSE)</f>
        <v>Cecil-Urban land complex, 2 to 8 percent slopes</v>
      </c>
      <c r="BL653" t="str">
        <f>VLOOKUP($A653,'[1]SW_Pipes 1222_soil.shp'!$AE$2:$AR$1223,13,FALSE)</f>
        <v>B</v>
      </c>
      <c r="BM653">
        <f>VLOOKUP($A653,'[1]SW_Pipes 1222_soil.shp'!$AE$2:$AR$1223,14,FALSE)</f>
        <v>1</v>
      </c>
      <c r="BN653">
        <f>VLOOKUP(A653,[2]SW_Pipes1222_prec!$AE$2:$AO$1223, 11, FALSE)</f>
        <v>3.758</v>
      </c>
    </row>
    <row r="654" spans="1:66" x14ac:dyDescent="0.25">
      <c r="A654" s="2">
        <v>125189</v>
      </c>
      <c r="B654" s="2">
        <v>19652</v>
      </c>
      <c r="C654" s="2" t="s">
        <v>654</v>
      </c>
      <c r="D654" s="2" t="s">
        <v>21</v>
      </c>
      <c r="E654" s="2" t="s">
        <v>29</v>
      </c>
      <c r="F654" s="6">
        <f>VLOOKUP(A654&amp;B654,'input_raw cmsws'!$C$2:$D$1602,2,FALSE)</f>
        <v>44089.666666666664</v>
      </c>
      <c r="G654" s="2">
        <v>6</v>
      </c>
      <c r="H654" s="2"/>
      <c r="I654" s="2">
        <v>0</v>
      </c>
      <c r="J654" s="2" t="s">
        <v>22</v>
      </c>
      <c r="K654" s="2" t="s">
        <v>22</v>
      </c>
      <c r="L654" s="2"/>
      <c r="M654" s="2">
        <f>VLOOKUP(L654,'scoring schema 2'!$E$18:$F$29,2,FALSE)</f>
        <v>0</v>
      </c>
      <c r="N654" s="2" t="s">
        <v>35</v>
      </c>
      <c r="O654" s="2">
        <f>VLOOKUP(N654,'scoring schema 2'!$E$8:$F$13,2, FALSE)</f>
        <v>2</v>
      </c>
      <c r="P654" s="2">
        <v>0</v>
      </c>
      <c r="Q654" s="2">
        <v>1.3</v>
      </c>
      <c r="R654" s="2">
        <v>1.4</v>
      </c>
      <c r="S654" s="2">
        <v>1.8199999999999998</v>
      </c>
      <c r="T654" s="2">
        <v>1</v>
      </c>
      <c r="U654" s="2">
        <v>10</v>
      </c>
      <c r="V654" s="2">
        <v>9.1999999999999993</v>
      </c>
      <c r="W654" s="2">
        <v>4.7</v>
      </c>
      <c r="X654" s="2">
        <v>43.239999999999995</v>
      </c>
      <c r="Y654" s="2">
        <v>6.0399999999999991</v>
      </c>
      <c r="Z654" s="2">
        <v>3.38</v>
      </c>
      <c r="AA654" s="2">
        <v>20.415199999999995</v>
      </c>
      <c r="AB654" s="2">
        <v>7641442</v>
      </c>
      <c r="AC654" s="2" t="s">
        <v>3388</v>
      </c>
      <c r="AD654" s="6">
        <v>40375</v>
      </c>
      <c r="AE654" s="2" t="s">
        <v>760</v>
      </c>
      <c r="AF654" s="2" t="s">
        <v>761</v>
      </c>
      <c r="AG654" s="2" t="s">
        <v>762</v>
      </c>
      <c r="AH654" s="2" t="s">
        <v>768</v>
      </c>
      <c r="AI654" s="2">
        <v>2.5</v>
      </c>
      <c r="AJ654" s="2">
        <v>0</v>
      </c>
      <c r="AK654" s="2">
        <v>0</v>
      </c>
      <c r="AL654" s="2">
        <v>0</v>
      </c>
      <c r="AM654" s="2">
        <v>30</v>
      </c>
      <c r="AN654" s="2">
        <v>0</v>
      </c>
      <c r="AO654" s="2" t="s">
        <v>762</v>
      </c>
      <c r="AP654" s="2" t="s">
        <v>778</v>
      </c>
      <c r="AQ654" s="2" t="s">
        <v>781</v>
      </c>
      <c r="AR654" s="2" t="s">
        <v>3389</v>
      </c>
      <c r="AS654" s="2">
        <v>5.7</v>
      </c>
      <c r="AT654" s="2">
        <v>669.3</v>
      </c>
      <c r="AU654" s="2">
        <v>675</v>
      </c>
      <c r="AV654" s="2" t="s">
        <v>765</v>
      </c>
      <c r="AW654" s="2" t="s">
        <v>3390</v>
      </c>
      <c r="AX654" s="2">
        <v>0</v>
      </c>
      <c r="AY654" s="2">
        <v>674</v>
      </c>
      <c r="AZ654" s="2">
        <v>674</v>
      </c>
      <c r="BA654" s="2" t="s">
        <v>772</v>
      </c>
      <c r="BB654" s="2">
        <v>0</v>
      </c>
      <c r="BC654" s="2">
        <v>0</v>
      </c>
      <c r="BD654" s="6">
        <v>21916</v>
      </c>
      <c r="BE654" s="18">
        <f t="shared" si="28"/>
        <v>60.708190736938164</v>
      </c>
      <c r="BF654" s="2" t="s">
        <v>767</v>
      </c>
      <c r="BG654" s="6">
        <v>43179</v>
      </c>
      <c r="BH654" s="2">
        <v>105.92515452787779</v>
      </c>
      <c r="BI654" t="str">
        <f>VLOOKUP($A654,'[1]SW_Pipes 1222_soil.shp'!$AE$2:$AR$1223,10,FALSE)</f>
        <v>113660</v>
      </c>
      <c r="BJ654" t="str">
        <f>VLOOKUP($A654,'[1]SW_Pipes 1222_soil.shp'!$AE$2:$AR$1223,11,FALSE)</f>
        <v>CuB</v>
      </c>
      <c r="BK654" t="str">
        <f>VLOOKUP($A654,'[1]SW_Pipes 1222_soil.shp'!$AE$2:$AR$1223,12,FALSE)</f>
        <v>Cecil-Urban land complex, 2 to 8 percent slopes</v>
      </c>
      <c r="BL654" t="str">
        <f>VLOOKUP($A654,'[1]SW_Pipes 1222_soil.shp'!$AE$2:$AR$1223,13,FALSE)</f>
        <v>B</v>
      </c>
      <c r="BM654">
        <f>VLOOKUP($A654,'[1]SW_Pipes 1222_soil.shp'!$AE$2:$AR$1223,14,FALSE)</f>
        <v>1</v>
      </c>
      <c r="BN654">
        <f>VLOOKUP(A654,[2]SW_Pipes1222_prec!$AE$2:$AO$1223, 11, FALSE)</f>
        <v>3.7650000000000001</v>
      </c>
    </row>
    <row r="655" spans="1:66" x14ac:dyDescent="0.25">
      <c r="A655" s="2">
        <v>126232</v>
      </c>
      <c r="B655" s="2">
        <v>19960</v>
      </c>
      <c r="C655" s="2" t="s">
        <v>339</v>
      </c>
      <c r="D655" s="2" t="s">
        <v>21</v>
      </c>
      <c r="E655" s="2" t="s">
        <v>29</v>
      </c>
      <c r="F655" s="6">
        <f>VLOOKUP(A655&amp;B655,'input_raw cmsws'!$C$2:$D$1602,2,FALSE)</f>
        <v>44110.708333333336</v>
      </c>
      <c r="G655" s="2">
        <v>4</v>
      </c>
      <c r="H655" s="2"/>
      <c r="I655" s="2">
        <v>0</v>
      </c>
      <c r="J655" s="2"/>
      <c r="K655" s="3" t="s">
        <v>22</v>
      </c>
      <c r="L655" s="2"/>
      <c r="M655" s="2">
        <f>VLOOKUP(L655,'scoring schema 2'!$E$18:$F$29,2,FALSE)</f>
        <v>0</v>
      </c>
      <c r="N655" s="2"/>
      <c r="O655" s="2">
        <f>VLOOKUP(N655,'scoring schema 2'!$E$8:$F$13,2, FALSE)</f>
        <v>2</v>
      </c>
      <c r="P655" s="2">
        <v>0</v>
      </c>
      <c r="Q655" s="2">
        <v>1.3</v>
      </c>
      <c r="R655" s="2">
        <v>0.8</v>
      </c>
      <c r="S655" s="2">
        <v>1.04</v>
      </c>
      <c r="T655" s="2">
        <v>1</v>
      </c>
      <c r="U655" s="2">
        <v>0</v>
      </c>
      <c r="V655" s="2">
        <v>7.8000000000000007</v>
      </c>
      <c r="W655" s="2">
        <v>1.7000000000000002</v>
      </c>
      <c r="X655" s="2">
        <v>13.260000000000003</v>
      </c>
      <c r="Y655" s="2">
        <v>5.2000000000000011</v>
      </c>
      <c r="Z655" s="2">
        <v>1.34</v>
      </c>
      <c r="AA655" s="2">
        <v>6.9680000000000017</v>
      </c>
      <c r="AB655" s="2">
        <v>7664407</v>
      </c>
      <c r="AC655" s="2" t="s">
        <v>1820</v>
      </c>
      <c r="AD655" s="6">
        <v>40376</v>
      </c>
      <c r="AE655" s="2" t="s">
        <v>760</v>
      </c>
      <c r="AF655" s="2" t="s">
        <v>761</v>
      </c>
      <c r="AG655" s="2" t="s">
        <v>762</v>
      </c>
      <c r="AH655" s="2" t="s">
        <v>1823</v>
      </c>
      <c r="AI655" s="2">
        <v>3</v>
      </c>
      <c r="AJ655" s="2">
        <v>0</v>
      </c>
      <c r="AK655" s="2">
        <v>0</v>
      </c>
      <c r="AL655" s="2">
        <v>0</v>
      </c>
      <c r="AM655" s="2">
        <v>36</v>
      </c>
      <c r="AN655" s="2">
        <v>48</v>
      </c>
      <c r="AO655" s="2" t="s">
        <v>762</v>
      </c>
      <c r="AP655" s="2" t="s">
        <v>763</v>
      </c>
      <c r="AQ655" s="2" t="s">
        <v>769</v>
      </c>
      <c r="AR655" s="2" t="s">
        <v>1821</v>
      </c>
      <c r="AS655" s="2">
        <v>7.3</v>
      </c>
      <c r="AT655" s="2">
        <v>0</v>
      </c>
      <c r="AU655" s="2">
        <v>0</v>
      </c>
      <c r="AV655" s="2" t="s">
        <v>765</v>
      </c>
      <c r="AW655" s="2" t="s">
        <v>1822</v>
      </c>
      <c r="AX655" s="2">
        <v>3.5</v>
      </c>
      <c r="AY655" s="2">
        <v>0</v>
      </c>
      <c r="AZ655" s="2">
        <v>0</v>
      </c>
      <c r="BA655" s="2" t="s">
        <v>765</v>
      </c>
      <c r="BB655" s="2">
        <v>0</v>
      </c>
      <c r="BC655" s="2">
        <v>0</v>
      </c>
      <c r="BD655" s="6">
        <v>37622</v>
      </c>
      <c r="BE655" s="18">
        <f t="shared" si="28"/>
        <v>17.765115217887299</v>
      </c>
      <c r="BF655" s="2" t="s">
        <v>767</v>
      </c>
      <c r="BG655" s="6">
        <v>44350</v>
      </c>
      <c r="BH655" s="2">
        <v>164.9579904285483</v>
      </c>
      <c r="BI655" t="str">
        <f>VLOOKUP($A655,'[1]SW_Pipes 1222_soil.shp'!$AE$2:$AR$1223,10,FALSE)</f>
        <v>113693</v>
      </c>
      <c r="BJ655" t="str">
        <f>VLOOKUP($A655,'[1]SW_Pipes 1222_soil.shp'!$AE$2:$AR$1223,11,FALSE)</f>
        <v>WkD</v>
      </c>
      <c r="BK655" t="str">
        <f>VLOOKUP($A655,'[1]SW_Pipes 1222_soil.shp'!$AE$2:$AR$1223,12,FALSE)</f>
        <v>Wilkes loam, 8 to 15 percent slopes</v>
      </c>
      <c r="BL655" t="str">
        <f>VLOOKUP($A655,'[1]SW_Pipes 1222_soil.shp'!$AE$2:$AR$1223,13,FALSE)</f>
        <v>D</v>
      </c>
      <c r="BM655">
        <f>VLOOKUP($A655,'[1]SW_Pipes 1222_soil.shp'!$AE$2:$AR$1223,14,FALSE)</f>
        <v>4</v>
      </c>
      <c r="BN655">
        <f>VLOOKUP(A655,[2]SW_Pipes1222_prec!$AE$2:$AO$1223, 11, FALSE)</f>
        <v>3.681</v>
      </c>
    </row>
    <row r="656" spans="1:66" x14ac:dyDescent="0.25">
      <c r="A656" s="3">
        <v>126808</v>
      </c>
      <c r="B656" s="3">
        <v>20440</v>
      </c>
      <c r="C656" s="3" t="s">
        <v>340</v>
      </c>
      <c r="D656" s="3" t="s">
        <v>21</v>
      </c>
      <c r="E656" s="3" t="s">
        <v>29</v>
      </c>
      <c r="F656" s="6">
        <f>VLOOKUP(A656&amp;B656,'input_raw cmsws'!$C$2:$D$1602,2,FALSE)</f>
        <v>44141.708333333336</v>
      </c>
      <c r="G656" s="3">
        <v>4.75</v>
      </c>
      <c r="H656" s="3"/>
      <c r="I656" s="2">
        <v>0</v>
      </c>
      <c r="J656" s="3"/>
      <c r="K656" s="3" t="s">
        <v>22</v>
      </c>
      <c r="L656" s="3"/>
      <c r="M656" s="2">
        <f>VLOOKUP(L656,'scoring schema 2'!$E$18:$F$29,2,FALSE)</f>
        <v>0</v>
      </c>
      <c r="N656" s="3"/>
      <c r="O656" s="2">
        <f>VLOOKUP(N656,'scoring schema 2'!$E$8:$F$13,2, FALSE)</f>
        <v>2</v>
      </c>
      <c r="P656" s="3">
        <v>0</v>
      </c>
      <c r="Q656" s="3">
        <v>1.3</v>
      </c>
      <c r="R656" s="3">
        <v>0.8</v>
      </c>
      <c r="S656" s="3">
        <v>1.04</v>
      </c>
      <c r="T656" s="3">
        <v>1</v>
      </c>
      <c r="U656" s="3">
        <v>0</v>
      </c>
      <c r="V656" s="3">
        <v>7.8000000000000007</v>
      </c>
      <c r="W656" s="3">
        <v>1.7000000000000002</v>
      </c>
      <c r="X656" s="3">
        <v>13.260000000000003</v>
      </c>
      <c r="Y656" s="3">
        <v>5.2000000000000011</v>
      </c>
      <c r="Z656" s="3">
        <v>1.34</v>
      </c>
      <c r="AA656" s="3">
        <v>6.9680000000000017</v>
      </c>
      <c r="AB656" s="3">
        <v>7712067</v>
      </c>
      <c r="AC656" s="3" t="s">
        <v>1824</v>
      </c>
      <c r="AD656" s="6">
        <v>40377</v>
      </c>
      <c r="AE656" s="3" t="s">
        <v>760</v>
      </c>
      <c r="AF656" s="3" t="s">
        <v>761</v>
      </c>
      <c r="AG656" s="3" t="s">
        <v>762</v>
      </c>
      <c r="AH656" s="3" t="s">
        <v>768</v>
      </c>
      <c r="AI656" s="3">
        <v>2</v>
      </c>
      <c r="AJ656" s="3">
        <v>0</v>
      </c>
      <c r="AK656" s="3">
        <v>0</v>
      </c>
      <c r="AL656" s="3">
        <v>0</v>
      </c>
      <c r="AM656" s="3">
        <v>24</v>
      </c>
      <c r="AN656" s="3">
        <v>0</v>
      </c>
      <c r="AO656" s="3" t="s">
        <v>762</v>
      </c>
      <c r="AP656" s="3" t="s">
        <v>763</v>
      </c>
      <c r="AQ656" s="3" t="s">
        <v>769</v>
      </c>
      <c r="AR656" s="3" t="s">
        <v>1825</v>
      </c>
      <c r="AS656" s="3">
        <v>4.5</v>
      </c>
      <c r="AT656" s="3">
        <v>756.25</v>
      </c>
      <c r="AU656" s="3">
        <v>761</v>
      </c>
      <c r="AV656" s="3" t="s">
        <v>765</v>
      </c>
      <c r="AW656" s="3" t="s">
        <v>1826</v>
      </c>
      <c r="AX656" s="3">
        <v>2.4</v>
      </c>
      <c r="AY656" s="3">
        <v>755.6</v>
      </c>
      <c r="AZ656" s="3">
        <v>757.8</v>
      </c>
      <c r="BA656" s="3" t="s">
        <v>765</v>
      </c>
      <c r="BB656" s="3">
        <v>0</v>
      </c>
      <c r="BC656" s="3">
        <v>1</v>
      </c>
      <c r="BD656" s="7">
        <v>36987</v>
      </c>
      <c r="BE656" s="18">
        <f t="shared" si="28"/>
        <v>19.588523842117279</v>
      </c>
      <c r="BF656" s="3" t="s">
        <v>767</v>
      </c>
      <c r="BG656" s="7">
        <v>44350</v>
      </c>
      <c r="BH656" s="3">
        <v>116.99155322240679</v>
      </c>
      <c r="BI656" t="str">
        <f>VLOOKUP($A656,'[1]SW_Pipes 1222_soil.shp'!$AE$2:$AR$1223,10,FALSE)</f>
        <v>113671</v>
      </c>
      <c r="BJ656" t="str">
        <f>VLOOKUP($A656,'[1]SW_Pipes 1222_soil.shp'!$AE$2:$AR$1223,11,FALSE)</f>
        <v>HeB</v>
      </c>
      <c r="BK656" t="str">
        <f>VLOOKUP($A656,'[1]SW_Pipes 1222_soil.shp'!$AE$2:$AR$1223,12,FALSE)</f>
        <v>Helena sandy loam, 2 to 8 percent slopes</v>
      </c>
      <c r="BL656" t="str">
        <f>VLOOKUP($A656,'[1]SW_Pipes 1222_soil.shp'!$AE$2:$AR$1223,13,FALSE)</f>
        <v>C</v>
      </c>
      <c r="BM656">
        <f>VLOOKUP($A656,'[1]SW_Pipes 1222_soil.shp'!$AE$2:$AR$1223,14,FALSE)</f>
        <v>2</v>
      </c>
      <c r="BN656">
        <f>VLOOKUP(A656,[2]SW_Pipes1222_prec!$AE$2:$AO$1223, 11, FALSE)</f>
        <v>3.6720000000000002</v>
      </c>
    </row>
    <row r="657" spans="1:66" x14ac:dyDescent="0.25">
      <c r="A657" s="2">
        <v>126826</v>
      </c>
      <c r="B657" s="2">
        <v>11015</v>
      </c>
      <c r="C657" s="2" t="s">
        <v>271</v>
      </c>
      <c r="D657" s="2" t="s">
        <v>21</v>
      </c>
      <c r="E657" s="2" t="s">
        <v>29</v>
      </c>
      <c r="F657" s="6">
        <f>VLOOKUP(A657&amp;B657,'input_raw cmsws'!$C$2:$D$1602,2,FALSE)</f>
        <v>43893.666666666664</v>
      </c>
      <c r="G657" s="2">
        <v>8</v>
      </c>
      <c r="H657" s="2" t="s">
        <v>28</v>
      </c>
      <c r="I657" s="2">
        <f>VLOOKUP(H657,'scoring schema'!$D$4:$E$9,2,FALSE)</f>
        <v>5</v>
      </c>
      <c r="J657" s="2" t="s">
        <v>22</v>
      </c>
      <c r="K657" s="2" t="s">
        <v>22</v>
      </c>
      <c r="L657" s="2" t="s">
        <v>30</v>
      </c>
      <c r="M657" s="2">
        <f>VLOOKUP(L657,'scoring schema 2'!$E$18:$F$29,2,FALSE)</f>
        <v>6</v>
      </c>
      <c r="N657" s="2" t="s">
        <v>33</v>
      </c>
      <c r="O657" s="2">
        <f>VLOOKUP(N657,'scoring schema 2'!$E$8:$F$13,2, FALSE)</f>
        <v>0</v>
      </c>
      <c r="P657" s="2">
        <v>10</v>
      </c>
      <c r="Q657" s="2">
        <v>1.75</v>
      </c>
      <c r="R657" s="2">
        <v>6.2</v>
      </c>
      <c r="S657" s="2">
        <v>10.85</v>
      </c>
      <c r="T657" s="2">
        <v>1</v>
      </c>
      <c r="U657" s="2">
        <v>0</v>
      </c>
      <c r="V657" s="2">
        <v>1.4000000000000001</v>
      </c>
      <c r="W657" s="2">
        <v>2</v>
      </c>
      <c r="X657" s="2">
        <v>2.8000000000000003</v>
      </c>
      <c r="Y657" s="2">
        <v>1.54</v>
      </c>
      <c r="Z657" s="2">
        <v>3.6800000000000006</v>
      </c>
      <c r="AA657" s="2">
        <v>5.6672000000000011</v>
      </c>
      <c r="AB657" s="2">
        <v>7560735</v>
      </c>
      <c r="AC657" s="2" t="s">
        <v>1567</v>
      </c>
      <c r="AD657" s="6">
        <v>40378</v>
      </c>
      <c r="AE657" s="2" t="s">
        <v>760</v>
      </c>
      <c r="AF657" s="2" t="s">
        <v>761</v>
      </c>
      <c r="AG657" s="2" t="s">
        <v>762</v>
      </c>
      <c r="AH657" s="2" t="s">
        <v>768</v>
      </c>
      <c r="AI657" s="2">
        <v>6</v>
      </c>
      <c r="AJ657" s="2">
        <v>0</v>
      </c>
      <c r="AK657" s="2">
        <v>0</v>
      </c>
      <c r="AL657" s="2">
        <v>0</v>
      </c>
      <c r="AM657" s="2">
        <v>72</v>
      </c>
      <c r="AN657" s="2">
        <v>0</v>
      </c>
      <c r="AO657" s="2" t="s">
        <v>762</v>
      </c>
      <c r="AP657" s="2" t="s">
        <v>763</v>
      </c>
      <c r="AQ657" s="2" t="s">
        <v>769</v>
      </c>
      <c r="AR657" s="2" t="s">
        <v>1568</v>
      </c>
      <c r="AS657" s="2">
        <v>7.5</v>
      </c>
      <c r="AT657" s="2">
        <v>0</v>
      </c>
      <c r="AU657" s="2">
        <v>0</v>
      </c>
      <c r="AV657" s="2" t="s">
        <v>765</v>
      </c>
      <c r="AW657" s="2" t="s">
        <v>1569</v>
      </c>
      <c r="AX657" s="2">
        <v>7.33</v>
      </c>
      <c r="AY657" s="2">
        <v>0</v>
      </c>
      <c r="AZ657" s="2">
        <v>0</v>
      </c>
      <c r="BA657" s="2" t="s">
        <v>765</v>
      </c>
      <c r="BB657" s="2">
        <v>0</v>
      </c>
      <c r="BC657" s="2">
        <v>0</v>
      </c>
      <c r="BD657" s="6">
        <v>38996</v>
      </c>
      <c r="BE657" s="18">
        <f t="shared" si="28"/>
        <v>13.409080538443982</v>
      </c>
      <c r="BF657" s="2" t="s">
        <v>767</v>
      </c>
      <c r="BG657" s="6">
        <v>43185</v>
      </c>
      <c r="BH657" s="2">
        <v>60.57025090059259</v>
      </c>
      <c r="BI657" t="str">
        <f>VLOOKUP($A657,'[1]SW_Pipes 1222_soil.shp'!$AE$2:$AR$1223,10,FALSE)</f>
        <v>113677</v>
      </c>
      <c r="BJ657" t="str">
        <f>VLOOKUP($A657,'[1]SW_Pipes 1222_soil.shp'!$AE$2:$AR$1223,11,FALSE)</f>
        <v>MO</v>
      </c>
      <c r="BK657" t="str">
        <f>VLOOKUP($A657,'[1]SW_Pipes 1222_soil.shp'!$AE$2:$AR$1223,12,FALSE)</f>
        <v>Monacan loam</v>
      </c>
      <c r="BL657" t="str">
        <f>VLOOKUP($A657,'[1]SW_Pipes 1222_soil.shp'!$AE$2:$AR$1223,13,FALSE)</f>
        <v>C</v>
      </c>
      <c r="BM657">
        <f>VLOOKUP($A657,'[1]SW_Pipes 1222_soil.shp'!$AE$2:$AR$1223,14,FALSE)</f>
        <v>2</v>
      </c>
      <c r="BN657">
        <f>VLOOKUP(A657,[2]SW_Pipes1222_prec!$AE$2:$AO$1223, 11, FALSE)</f>
        <v>3.9020000000000001</v>
      </c>
    </row>
    <row r="658" spans="1:66" x14ac:dyDescent="0.25">
      <c r="A658" s="2">
        <v>126827</v>
      </c>
      <c r="B658" s="2">
        <v>11015</v>
      </c>
      <c r="C658" s="2" t="s">
        <v>271</v>
      </c>
      <c r="D658" s="2" t="s">
        <v>21</v>
      </c>
      <c r="E658" s="2" t="s">
        <v>29</v>
      </c>
      <c r="F658" s="6">
        <f>VLOOKUP(A658&amp;B658,'input_raw cmsws'!$C$2:$D$1602,2,FALSE)</f>
        <v>43893.666666666664</v>
      </c>
      <c r="G658" s="2">
        <v>8</v>
      </c>
      <c r="H658" s="2" t="s">
        <v>28</v>
      </c>
      <c r="I658" s="2">
        <f>VLOOKUP(H658,'scoring schema'!$D$4:$E$9,2,FALSE)</f>
        <v>5</v>
      </c>
      <c r="J658" s="2" t="s">
        <v>22</v>
      </c>
      <c r="K658" s="2" t="s">
        <v>22</v>
      </c>
      <c r="L658" s="2" t="s">
        <v>30</v>
      </c>
      <c r="M658" s="2">
        <f>VLOOKUP(L658,'scoring schema 2'!$E$18:$F$29,2,FALSE)</f>
        <v>6</v>
      </c>
      <c r="N658" s="2" t="s">
        <v>33</v>
      </c>
      <c r="O658" s="2">
        <f>VLOOKUP(N658,'scoring schema 2'!$E$8:$F$13,2, FALSE)</f>
        <v>0</v>
      </c>
      <c r="P658" s="2">
        <v>10</v>
      </c>
      <c r="Q658" s="2">
        <v>1.75</v>
      </c>
      <c r="R658" s="2">
        <v>6.2</v>
      </c>
      <c r="S658" s="2">
        <v>10.85</v>
      </c>
      <c r="T658" s="2">
        <v>2</v>
      </c>
      <c r="U658" s="2">
        <v>10</v>
      </c>
      <c r="V658" s="2">
        <v>6.2000000000000011</v>
      </c>
      <c r="W658" s="2">
        <v>6.2</v>
      </c>
      <c r="X658" s="2">
        <v>38.440000000000005</v>
      </c>
      <c r="Y658" s="2">
        <v>4.4200000000000008</v>
      </c>
      <c r="Z658" s="2">
        <v>6.2</v>
      </c>
      <c r="AA658" s="2">
        <v>27.404000000000007</v>
      </c>
      <c r="AB658" s="2">
        <v>7566040</v>
      </c>
      <c r="AC658" s="2" t="s">
        <v>3727</v>
      </c>
      <c r="AD658" s="6">
        <v>40379</v>
      </c>
      <c r="AE658" s="2" t="s">
        <v>760</v>
      </c>
      <c r="AF658" s="2" t="s">
        <v>761</v>
      </c>
      <c r="AG658" s="2" t="s">
        <v>762</v>
      </c>
      <c r="AH658" s="2" t="s">
        <v>768</v>
      </c>
      <c r="AI658" s="2">
        <v>6</v>
      </c>
      <c r="AJ658" s="2">
        <v>0</v>
      </c>
      <c r="AK658" s="2">
        <v>0</v>
      </c>
      <c r="AL658" s="2">
        <v>0</v>
      </c>
      <c r="AM658" s="2">
        <v>72</v>
      </c>
      <c r="AN658" s="2">
        <v>0</v>
      </c>
      <c r="AO658" s="2" t="s">
        <v>762</v>
      </c>
      <c r="AP658" s="2" t="s">
        <v>763</v>
      </c>
      <c r="AQ658" s="2" t="s">
        <v>769</v>
      </c>
      <c r="AR658" s="2" t="s">
        <v>1568</v>
      </c>
      <c r="AS658" s="2">
        <v>7.5</v>
      </c>
      <c r="AT658" s="2">
        <v>0</v>
      </c>
      <c r="AU658" s="2">
        <v>0</v>
      </c>
      <c r="AV658" s="2" t="s">
        <v>765</v>
      </c>
      <c r="AW658" s="2" t="s">
        <v>1569</v>
      </c>
      <c r="AX658" s="2">
        <v>7.33</v>
      </c>
      <c r="AY658" s="2">
        <v>0</v>
      </c>
      <c r="AZ658" s="2">
        <v>0</v>
      </c>
      <c r="BA658" s="2" t="s">
        <v>765</v>
      </c>
      <c r="BB658" s="2">
        <v>0</v>
      </c>
      <c r="BC658" s="2">
        <v>0</v>
      </c>
      <c r="BD658" s="6">
        <v>38996</v>
      </c>
      <c r="BE658" s="18">
        <f t="shared" si="28"/>
        <v>13.409080538443982</v>
      </c>
      <c r="BF658" s="2" t="s">
        <v>767</v>
      </c>
      <c r="BG658" s="6">
        <v>43185</v>
      </c>
      <c r="BH658" s="2">
        <v>61.581480393684778</v>
      </c>
      <c r="BI658" t="str">
        <f>VLOOKUP($A658,'[1]SW_Pipes 1222_soil.shp'!$AE$2:$AR$1223,10,FALSE)</f>
        <v>113677</v>
      </c>
      <c r="BJ658" t="str">
        <f>VLOOKUP($A658,'[1]SW_Pipes 1222_soil.shp'!$AE$2:$AR$1223,11,FALSE)</f>
        <v>MO</v>
      </c>
      <c r="BK658" t="str">
        <f>VLOOKUP($A658,'[1]SW_Pipes 1222_soil.shp'!$AE$2:$AR$1223,12,FALSE)</f>
        <v>Monacan loam</v>
      </c>
      <c r="BL658" t="str">
        <f>VLOOKUP($A658,'[1]SW_Pipes 1222_soil.shp'!$AE$2:$AR$1223,13,FALSE)</f>
        <v>C</v>
      </c>
      <c r="BM658">
        <f>VLOOKUP($A658,'[1]SW_Pipes 1222_soil.shp'!$AE$2:$AR$1223,14,FALSE)</f>
        <v>2</v>
      </c>
      <c r="BN658">
        <f>VLOOKUP(A658,[2]SW_Pipes1222_prec!$AE$2:$AO$1223, 11, FALSE)</f>
        <v>3.9020000000000001</v>
      </c>
    </row>
    <row r="659" spans="1:66" x14ac:dyDescent="0.25">
      <c r="A659" s="2">
        <v>127232</v>
      </c>
      <c r="B659" s="2">
        <v>23378</v>
      </c>
      <c r="C659" s="2" t="s">
        <v>507</v>
      </c>
      <c r="D659" s="2" t="s">
        <v>21</v>
      </c>
      <c r="E659" s="2" t="s">
        <v>29</v>
      </c>
      <c r="F659" s="6">
        <f>VLOOKUP(A659&amp;B659,'input_raw cmsws'!$C$2:$D$1602,2,FALSE)</f>
        <v>44397.666666666664</v>
      </c>
      <c r="G659" s="2">
        <v>8.6</v>
      </c>
      <c r="H659" s="2" t="s">
        <v>23</v>
      </c>
      <c r="I659" s="2">
        <f>VLOOKUP(H659,'scoring schema'!$D$4:$E$9,2,FALSE)</f>
        <v>0</v>
      </c>
      <c r="J659" s="2" t="s">
        <v>22</v>
      </c>
      <c r="K659" s="2" t="s">
        <v>22</v>
      </c>
      <c r="L659" s="2"/>
      <c r="M659" s="2">
        <f>VLOOKUP(L659,'scoring schema 2'!$E$18:$F$29,2,FALSE)</f>
        <v>0</v>
      </c>
      <c r="N659" s="2"/>
      <c r="O659" s="2">
        <f>VLOOKUP(N659,'scoring schema 2'!$E$8:$F$13,2, FALSE)</f>
        <v>2</v>
      </c>
      <c r="P659" s="2">
        <v>0</v>
      </c>
      <c r="Q659" s="2">
        <v>1.3</v>
      </c>
      <c r="R659" s="2">
        <v>1.8</v>
      </c>
      <c r="S659" s="2">
        <v>2.3400000000000003</v>
      </c>
      <c r="T659" s="2">
        <v>5</v>
      </c>
      <c r="U659" s="2">
        <v>0</v>
      </c>
      <c r="V659" s="2">
        <v>7.8000000000000007</v>
      </c>
      <c r="W659" s="2">
        <v>2.7</v>
      </c>
      <c r="X659" s="2">
        <v>21.060000000000002</v>
      </c>
      <c r="Y659" s="2">
        <v>5.2000000000000011</v>
      </c>
      <c r="Z659" s="2">
        <v>2.3400000000000003</v>
      </c>
      <c r="AA659" s="2">
        <v>12.168000000000005</v>
      </c>
      <c r="AB659" s="2">
        <v>7554030</v>
      </c>
      <c r="AC659" s="2" t="s">
        <v>2560</v>
      </c>
      <c r="AD659" s="6">
        <v>40380</v>
      </c>
      <c r="AE659" s="2" t="s">
        <v>760</v>
      </c>
      <c r="AF659" s="2" t="s">
        <v>761</v>
      </c>
      <c r="AG659" s="2" t="s">
        <v>762</v>
      </c>
      <c r="AH659" s="2" t="s">
        <v>768</v>
      </c>
      <c r="AI659" s="2">
        <v>3</v>
      </c>
      <c r="AJ659" s="2">
        <v>0</v>
      </c>
      <c r="AK659" s="2">
        <v>0</v>
      </c>
      <c r="AL659" s="2">
        <v>0</v>
      </c>
      <c r="AM659" s="2">
        <v>36</v>
      </c>
      <c r="AN659" s="2">
        <v>0</v>
      </c>
      <c r="AO659" s="2" t="s">
        <v>762</v>
      </c>
      <c r="AP659" s="2" t="s">
        <v>778</v>
      </c>
      <c r="AQ659" s="2" t="s">
        <v>781</v>
      </c>
      <c r="AR659" s="2" t="s">
        <v>2561</v>
      </c>
      <c r="AS659" s="2">
        <v>8.6</v>
      </c>
      <c r="AT659" s="2">
        <v>0</v>
      </c>
      <c r="AU659" s="2">
        <v>0</v>
      </c>
      <c r="AV659" s="2" t="s">
        <v>765</v>
      </c>
      <c r="AW659" s="2" t="s">
        <v>2562</v>
      </c>
      <c r="AX659" s="2">
        <v>3.4</v>
      </c>
      <c r="AY659" s="2">
        <v>0</v>
      </c>
      <c r="AZ659" s="2">
        <v>0</v>
      </c>
      <c r="BA659" s="2" t="s">
        <v>772</v>
      </c>
      <c r="BB659" s="2">
        <v>0</v>
      </c>
      <c r="BC659" s="2">
        <v>0</v>
      </c>
      <c r="BD659" s="6">
        <v>0</v>
      </c>
      <c r="BE659" s="18">
        <f t="shared" si="28"/>
        <v>121.55418663016198</v>
      </c>
      <c r="BF659" s="2" t="s">
        <v>767</v>
      </c>
      <c r="BG659" s="6">
        <v>44411</v>
      </c>
      <c r="BH659" s="2">
        <v>32.157769339684982</v>
      </c>
      <c r="BI659" t="str">
        <f>VLOOKUP($A659,'[1]SW_Pipes 1222_soil.shp'!$AE$2:$AR$1223,10,FALSE)</f>
        <v>113677</v>
      </c>
      <c r="BJ659" t="str">
        <f>VLOOKUP($A659,'[1]SW_Pipes 1222_soil.shp'!$AE$2:$AR$1223,11,FALSE)</f>
        <v>MO</v>
      </c>
      <c r="BK659" t="str">
        <f>VLOOKUP($A659,'[1]SW_Pipes 1222_soil.shp'!$AE$2:$AR$1223,12,FALSE)</f>
        <v>Monacan loam</v>
      </c>
      <c r="BL659" t="str">
        <f>VLOOKUP($A659,'[1]SW_Pipes 1222_soil.shp'!$AE$2:$AR$1223,13,FALSE)</f>
        <v>C</v>
      </c>
      <c r="BM659">
        <f>VLOOKUP($A659,'[1]SW_Pipes 1222_soil.shp'!$AE$2:$AR$1223,14,FALSE)</f>
        <v>2</v>
      </c>
      <c r="BN659">
        <f>VLOOKUP(A659,[2]SW_Pipes1222_prec!$AE$2:$AO$1223, 11, FALSE)</f>
        <v>3.7690000000000001</v>
      </c>
    </row>
    <row r="660" spans="1:66" x14ac:dyDescent="0.25">
      <c r="A660" s="3">
        <v>127233</v>
      </c>
      <c r="B660" s="3">
        <v>23378</v>
      </c>
      <c r="C660" s="3" t="s">
        <v>507</v>
      </c>
      <c r="D660" s="3" t="s">
        <v>21</v>
      </c>
      <c r="E660" s="3" t="s">
        <v>29</v>
      </c>
      <c r="F660" s="6">
        <f>VLOOKUP(A660&amp;B660,'input_raw cmsws'!$C$2:$D$1602,2,FALSE)</f>
        <v>44397.666666666664</v>
      </c>
      <c r="G660" s="3">
        <v>7</v>
      </c>
      <c r="H660" s="3" t="s">
        <v>23</v>
      </c>
      <c r="I660" s="2">
        <f>VLOOKUP(H660,'scoring schema'!$D$4:$E$9,2,FALSE)</f>
        <v>0</v>
      </c>
      <c r="J660" s="3" t="s">
        <v>22</v>
      </c>
      <c r="K660" s="3" t="s">
        <v>22</v>
      </c>
      <c r="L660" s="3"/>
      <c r="M660" s="2">
        <f>VLOOKUP(L660,'scoring schema 2'!$E$18:$F$29,2,FALSE)</f>
        <v>0</v>
      </c>
      <c r="N660" s="3"/>
      <c r="O660" s="2">
        <f>VLOOKUP(N660,'scoring schema 2'!$E$8:$F$13,2, FALSE)</f>
        <v>2</v>
      </c>
      <c r="P660" s="3">
        <v>10</v>
      </c>
      <c r="Q660" s="3">
        <v>1.3</v>
      </c>
      <c r="R660" s="3">
        <v>2.9</v>
      </c>
      <c r="S660" s="3">
        <v>3.77</v>
      </c>
      <c r="T660" s="3">
        <v>1</v>
      </c>
      <c r="U660" s="3">
        <v>10</v>
      </c>
      <c r="V660" s="3">
        <v>6.2000000000000011</v>
      </c>
      <c r="W660" s="3">
        <v>6.5</v>
      </c>
      <c r="X660" s="3">
        <v>40.300000000000004</v>
      </c>
      <c r="Y660" s="3">
        <v>4.24</v>
      </c>
      <c r="Z660" s="3">
        <v>5.0599999999999996</v>
      </c>
      <c r="AA660" s="3">
        <v>21.4544</v>
      </c>
      <c r="AB660" s="3">
        <v>7560637</v>
      </c>
      <c r="AC660" s="3" t="s">
        <v>3473</v>
      </c>
      <c r="AD660" s="6">
        <v>40381</v>
      </c>
      <c r="AE660" s="3" t="s">
        <v>760</v>
      </c>
      <c r="AF660" s="3" t="s">
        <v>761</v>
      </c>
      <c r="AG660" s="3" t="s">
        <v>762</v>
      </c>
      <c r="AH660" s="3" t="s">
        <v>768</v>
      </c>
      <c r="AI660" s="3">
        <v>3</v>
      </c>
      <c r="AJ660" s="3">
        <v>0</v>
      </c>
      <c r="AK660" s="3">
        <v>0</v>
      </c>
      <c r="AL660" s="3">
        <v>0</v>
      </c>
      <c r="AM660" s="3">
        <v>36</v>
      </c>
      <c r="AN660" s="3">
        <v>0</v>
      </c>
      <c r="AO660" s="3" t="s">
        <v>762</v>
      </c>
      <c r="AP660" s="3" t="s">
        <v>763</v>
      </c>
      <c r="AQ660" s="3" t="s">
        <v>769</v>
      </c>
      <c r="AR660" s="3" t="s">
        <v>3474</v>
      </c>
      <c r="AS660" s="3">
        <v>6</v>
      </c>
      <c r="AT660" s="3">
        <v>0</v>
      </c>
      <c r="AU660" s="3">
        <v>0</v>
      </c>
      <c r="AV660" s="3" t="s">
        <v>765</v>
      </c>
      <c r="AW660" s="3" t="s">
        <v>2561</v>
      </c>
      <c r="AX660" s="3">
        <v>8.5</v>
      </c>
      <c r="AY660" s="3">
        <v>0</v>
      </c>
      <c r="AZ660" s="3">
        <v>0</v>
      </c>
      <c r="BA660" s="3" t="s">
        <v>765</v>
      </c>
      <c r="BB660" s="3">
        <v>0</v>
      </c>
      <c r="BC660" s="3">
        <v>0</v>
      </c>
      <c r="BD660" s="7">
        <v>0</v>
      </c>
      <c r="BE660" s="18">
        <f t="shared" si="28"/>
        <v>121.55418663016198</v>
      </c>
      <c r="BF660" s="3" t="s">
        <v>767</v>
      </c>
      <c r="BG660" s="7">
        <v>43179</v>
      </c>
      <c r="BH660" s="3">
        <v>38.412492230991091</v>
      </c>
      <c r="BI660" t="str">
        <f>VLOOKUP($A660,'[1]SW_Pipes 1222_soil.shp'!$AE$2:$AR$1223,10,FALSE)</f>
        <v>113677</v>
      </c>
      <c r="BJ660" t="str">
        <f>VLOOKUP($A660,'[1]SW_Pipes 1222_soil.shp'!$AE$2:$AR$1223,11,FALSE)</f>
        <v>MO</v>
      </c>
      <c r="BK660" t="str">
        <f>VLOOKUP($A660,'[1]SW_Pipes 1222_soil.shp'!$AE$2:$AR$1223,12,FALSE)</f>
        <v>Monacan loam</v>
      </c>
      <c r="BL660" t="str">
        <f>VLOOKUP($A660,'[1]SW_Pipes 1222_soil.shp'!$AE$2:$AR$1223,13,FALSE)</f>
        <v>C</v>
      </c>
      <c r="BM660">
        <f>VLOOKUP($A660,'[1]SW_Pipes 1222_soil.shp'!$AE$2:$AR$1223,14,FALSE)</f>
        <v>2</v>
      </c>
      <c r="BN660">
        <f>VLOOKUP(A660,[2]SW_Pipes1222_prec!$AE$2:$AO$1223, 11, FALSE)</f>
        <v>3.7690000000000001</v>
      </c>
    </row>
    <row r="661" spans="1:66" x14ac:dyDescent="0.25">
      <c r="A661" s="2">
        <v>127303</v>
      </c>
      <c r="B661" s="2">
        <v>23834</v>
      </c>
      <c r="C661" s="2" t="s">
        <v>563</v>
      </c>
      <c r="D661" s="2" t="s">
        <v>21</v>
      </c>
      <c r="E661" s="2" t="s">
        <v>29</v>
      </c>
      <c r="F661" s="6">
        <f>VLOOKUP(A661&amp;B661,'input_raw cmsws'!$C$2:$D$1602,2,FALSE)</f>
        <v>44511.708333333336</v>
      </c>
      <c r="G661" s="2">
        <v>4</v>
      </c>
      <c r="H661" s="2" t="s">
        <v>23</v>
      </c>
      <c r="I661" s="2">
        <f>VLOOKUP(H661,'scoring schema'!$D$4:$E$9,2,FALSE)</f>
        <v>0</v>
      </c>
      <c r="J661" s="2" t="s">
        <v>22</v>
      </c>
      <c r="K661" s="2" t="s">
        <v>22</v>
      </c>
      <c r="L661" s="2"/>
      <c r="M661" s="2">
        <f>VLOOKUP(L661,'scoring schema 2'!$E$18:$F$29,2,FALSE)</f>
        <v>0</v>
      </c>
      <c r="N661" s="2"/>
      <c r="O661" s="2">
        <f>VLOOKUP(N661,'scoring schema 2'!$E$8:$F$13,2, FALSE)</f>
        <v>2</v>
      </c>
      <c r="P661" s="2">
        <v>10</v>
      </c>
      <c r="Q661" s="2">
        <v>1.3</v>
      </c>
      <c r="R661" s="2">
        <v>2.2999999999999998</v>
      </c>
      <c r="S661" s="2">
        <v>2.9899999999999998</v>
      </c>
      <c r="T661" s="2">
        <v>1</v>
      </c>
      <c r="U661" s="2">
        <v>10</v>
      </c>
      <c r="V661" s="2">
        <v>7.8000000000000007</v>
      </c>
      <c r="W661" s="2">
        <v>5.9</v>
      </c>
      <c r="X661" s="2">
        <v>46.02000000000001</v>
      </c>
      <c r="Y661" s="2">
        <v>5.2000000000000011</v>
      </c>
      <c r="Z661" s="2">
        <v>4.46</v>
      </c>
      <c r="AA661" s="2">
        <v>23.192000000000004</v>
      </c>
      <c r="AB661" s="2">
        <v>7616694</v>
      </c>
      <c r="AC661" s="2" t="s">
        <v>3557</v>
      </c>
      <c r="AD661" s="6">
        <v>40382</v>
      </c>
      <c r="AE661" s="2" t="s">
        <v>760</v>
      </c>
      <c r="AF661" s="2" t="s">
        <v>761</v>
      </c>
      <c r="AG661" s="2" t="s">
        <v>762</v>
      </c>
      <c r="AH661" s="2" t="s">
        <v>768</v>
      </c>
      <c r="AI661" s="2">
        <v>1.5</v>
      </c>
      <c r="AJ661" s="2">
        <v>0</v>
      </c>
      <c r="AK661" s="2">
        <v>0</v>
      </c>
      <c r="AL661" s="2">
        <v>0</v>
      </c>
      <c r="AM661" s="2">
        <v>18</v>
      </c>
      <c r="AN661" s="2">
        <v>0</v>
      </c>
      <c r="AO661" s="2" t="s">
        <v>762</v>
      </c>
      <c r="AP661" s="2" t="s">
        <v>763</v>
      </c>
      <c r="AQ661" s="2" t="s">
        <v>769</v>
      </c>
      <c r="AR661" s="2" t="s">
        <v>3558</v>
      </c>
      <c r="AS661" s="2">
        <v>4</v>
      </c>
      <c r="AT661" s="2">
        <v>0</v>
      </c>
      <c r="AU661" s="2">
        <v>0</v>
      </c>
      <c r="AV661" s="2" t="s">
        <v>765</v>
      </c>
      <c r="AW661" s="2" t="s">
        <v>3559</v>
      </c>
      <c r="AX661" s="2">
        <v>5.9</v>
      </c>
      <c r="AY661" s="2">
        <v>0</v>
      </c>
      <c r="AZ661" s="2">
        <v>0</v>
      </c>
      <c r="BA661" s="2" t="s">
        <v>765</v>
      </c>
      <c r="BB661" s="2">
        <v>0</v>
      </c>
      <c r="BC661" s="2">
        <v>0</v>
      </c>
      <c r="BD661" s="6">
        <v>37987</v>
      </c>
      <c r="BE661" s="18">
        <f t="shared" si="28"/>
        <v>17.863677846224054</v>
      </c>
      <c r="BF661" s="2" t="s">
        <v>767</v>
      </c>
      <c r="BG661" s="6">
        <v>43179</v>
      </c>
      <c r="BH661" s="2">
        <v>371.21994490049423</v>
      </c>
      <c r="BI661" t="str">
        <f>VLOOKUP($A661,'[1]SW_Pipes 1222_soil.shp'!$AE$2:$AR$1223,10,FALSE)</f>
        <v>113660</v>
      </c>
      <c r="BJ661" t="str">
        <f>VLOOKUP($A661,'[1]SW_Pipes 1222_soil.shp'!$AE$2:$AR$1223,11,FALSE)</f>
        <v>CuB</v>
      </c>
      <c r="BK661" t="str">
        <f>VLOOKUP($A661,'[1]SW_Pipes 1222_soil.shp'!$AE$2:$AR$1223,12,FALSE)</f>
        <v>Cecil-Urban land complex, 2 to 8 percent slopes</v>
      </c>
      <c r="BL661" t="str">
        <f>VLOOKUP($A661,'[1]SW_Pipes 1222_soil.shp'!$AE$2:$AR$1223,13,FALSE)</f>
        <v>B</v>
      </c>
      <c r="BM661">
        <f>VLOOKUP($A661,'[1]SW_Pipes 1222_soil.shp'!$AE$2:$AR$1223,14,FALSE)</f>
        <v>1</v>
      </c>
      <c r="BN661">
        <f>VLOOKUP(A661,[2]SW_Pipes1222_prec!$AE$2:$AO$1223, 11, FALSE)</f>
        <v>3.7679999999999998</v>
      </c>
    </row>
    <row r="662" spans="1:66" x14ac:dyDescent="0.25">
      <c r="A662" s="2">
        <v>127394</v>
      </c>
      <c r="B662" s="2">
        <v>12688</v>
      </c>
      <c r="C662" s="2" t="s">
        <v>73</v>
      </c>
      <c r="D662" s="2" t="s">
        <v>21</v>
      </c>
      <c r="E662" s="2" t="s">
        <v>29</v>
      </c>
      <c r="F662" s="6">
        <f>VLOOKUP(A662&amp;B662,'input_raw cmsws'!$C$2:$D$1602,2,FALSE)</f>
        <v>43881.708333333336</v>
      </c>
      <c r="G662" s="2">
        <v>3</v>
      </c>
      <c r="H662" s="2" t="s">
        <v>23</v>
      </c>
      <c r="I662" s="2">
        <f>VLOOKUP(H662,'scoring schema'!$D$4:$E$9,2,FALSE)</f>
        <v>0</v>
      </c>
      <c r="J662" s="2" t="s">
        <v>22</v>
      </c>
      <c r="K662" s="2" t="s">
        <v>22</v>
      </c>
      <c r="L662" s="2"/>
      <c r="M662" s="2">
        <f>VLOOKUP(L662,'scoring schema 2'!$E$18:$F$29,2,FALSE)</f>
        <v>0</v>
      </c>
      <c r="N662" s="2"/>
      <c r="O662" s="2">
        <f>VLOOKUP(N662,'scoring schema 2'!$E$8:$F$13,2, FALSE)</f>
        <v>2</v>
      </c>
      <c r="P662" s="2">
        <v>10</v>
      </c>
      <c r="Q662" s="2">
        <v>1.3</v>
      </c>
      <c r="R662" s="2">
        <v>2.2999999999999998</v>
      </c>
      <c r="S662" s="2">
        <v>2.9899999999999998</v>
      </c>
      <c r="T662" s="2">
        <v>1</v>
      </c>
      <c r="U662" s="2">
        <v>10</v>
      </c>
      <c r="V662" s="2">
        <v>7.8000000000000007</v>
      </c>
      <c r="W662" s="2">
        <v>4.0999999999999996</v>
      </c>
      <c r="X662" s="2">
        <v>31.98</v>
      </c>
      <c r="Y662" s="2">
        <v>5.2000000000000011</v>
      </c>
      <c r="Z662" s="2">
        <v>3.3799999999999994</v>
      </c>
      <c r="AA662" s="2">
        <v>17.576000000000001</v>
      </c>
      <c r="AB662" s="2">
        <v>7553269</v>
      </c>
      <c r="AC662" s="2" t="s">
        <v>3135</v>
      </c>
      <c r="AD662" s="6">
        <v>40383</v>
      </c>
      <c r="AE662" s="2" t="s">
        <v>760</v>
      </c>
      <c r="AF662" s="2" t="s">
        <v>761</v>
      </c>
      <c r="AG662" s="2" t="s">
        <v>762</v>
      </c>
      <c r="AH662" s="2" t="s">
        <v>768</v>
      </c>
      <c r="AI662" s="2">
        <v>1.25</v>
      </c>
      <c r="AJ662" s="2">
        <v>0</v>
      </c>
      <c r="AK662" s="2">
        <v>0</v>
      </c>
      <c r="AL662" s="2">
        <v>0</v>
      </c>
      <c r="AM662" s="2">
        <v>15</v>
      </c>
      <c r="AN662" s="2">
        <v>0</v>
      </c>
      <c r="AO662" s="2" t="s">
        <v>762</v>
      </c>
      <c r="AP662" s="2" t="s">
        <v>763</v>
      </c>
      <c r="AQ662" s="2" t="s">
        <v>769</v>
      </c>
      <c r="AR662" s="2" t="s">
        <v>3136</v>
      </c>
      <c r="AS662" s="2">
        <v>2.7</v>
      </c>
      <c r="AT662" s="2">
        <v>677.3</v>
      </c>
      <c r="AU662" s="2">
        <v>680</v>
      </c>
      <c r="AV662" s="2" t="s">
        <v>765</v>
      </c>
      <c r="AW662" s="2" t="s">
        <v>3137</v>
      </c>
      <c r="AX662" s="2">
        <v>2.4</v>
      </c>
      <c r="AY662" s="2">
        <v>637.6</v>
      </c>
      <c r="AZ662" s="2">
        <v>640</v>
      </c>
      <c r="BA662" s="2" t="s">
        <v>765</v>
      </c>
      <c r="BB662" s="2">
        <v>0.16424298000000001</v>
      </c>
      <c r="BC662" s="2">
        <v>1</v>
      </c>
      <c r="BD662" s="6">
        <v>31048</v>
      </c>
      <c r="BE662" s="18">
        <f t="shared" si="28"/>
        <v>35.136778462240478</v>
      </c>
      <c r="BF662" s="2" t="s">
        <v>767</v>
      </c>
      <c r="BG662" s="6">
        <v>44243</v>
      </c>
      <c r="BH662" s="2">
        <v>241.715056176335</v>
      </c>
      <c r="BI662" t="str">
        <f>VLOOKUP($A662,'[1]SW_Pipes 1222_soil.shp'!$AE$2:$AR$1223,10,FALSE)</f>
        <v>113681</v>
      </c>
      <c r="BJ662" t="str">
        <f>VLOOKUP($A662,'[1]SW_Pipes 1222_soil.shp'!$AE$2:$AR$1223,11,FALSE)</f>
        <v>MkB</v>
      </c>
      <c r="BK662" t="str">
        <f>VLOOKUP($A662,'[1]SW_Pipes 1222_soil.shp'!$AE$2:$AR$1223,12,FALSE)</f>
        <v>Mecklenburg-Urban land complex, 2 to 8 percent slopes</v>
      </c>
      <c r="BL662" t="str">
        <f>VLOOKUP($A662,'[1]SW_Pipes 1222_soil.shp'!$AE$2:$AR$1223,13,FALSE)</f>
        <v>C</v>
      </c>
      <c r="BM662">
        <f>VLOOKUP($A662,'[1]SW_Pipes 1222_soil.shp'!$AE$2:$AR$1223,14,FALSE)</f>
        <v>2</v>
      </c>
      <c r="BN662">
        <f>VLOOKUP(A662,[2]SW_Pipes1222_prec!$AE$2:$AO$1223, 11, FALSE)</f>
        <v>3.794</v>
      </c>
    </row>
    <row r="663" spans="1:66" x14ac:dyDescent="0.25">
      <c r="A663" s="2">
        <v>127409</v>
      </c>
      <c r="B663" s="2">
        <v>18725</v>
      </c>
      <c r="C663" s="2" t="s">
        <v>709</v>
      </c>
      <c r="D663" s="2" t="s">
        <v>21</v>
      </c>
      <c r="E663" s="2" t="s">
        <v>29</v>
      </c>
      <c r="F663" s="6">
        <f>VLOOKUP(A663&amp;B663,'input_raw cmsws'!$C$2:$D$1602,2,FALSE)</f>
        <v>44021.666666666664</v>
      </c>
      <c r="G663" s="2">
        <v>12</v>
      </c>
      <c r="H663" s="2"/>
      <c r="I663" s="2">
        <v>0</v>
      </c>
      <c r="J663" s="2" t="s">
        <v>22</v>
      </c>
      <c r="K663" s="2" t="s">
        <v>22</v>
      </c>
      <c r="L663" s="2"/>
      <c r="M663" s="2">
        <f>VLOOKUP(L663,'scoring schema 2'!$E$18:$F$29,2,FALSE)</f>
        <v>0</v>
      </c>
      <c r="N663" s="2"/>
      <c r="O663" s="2">
        <f>VLOOKUP(N663,'scoring schema 2'!$E$8:$F$13,2, FALSE)</f>
        <v>2</v>
      </c>
      <c r="P663" s="2">
        <v>0</v>
      </c>
      <c r="Q663" s="2">
        <v>1.3</v>
      </c>
      <c r="R663" s="2">
        <v>3</v>
      </c>
      <c r="S663" s="2">
        <v>3.9000000000000004</v>
      </c>
      <c r="T663" s="2">
        <v>1</v>
      </c>
      <c r="U663" s="2">
        <v>10</v>
      </c>
      <c r="V663" s="2">
        <v>7.6000000000000005</v>
      </c>
      <c r="W663" s="2">
        <v>8.1</v>
      </c>
      <c r="X663" s="2">
        <v>61.56</v>
      </c>
      <c r="Y663" s="2">
        <v>5.08</v>
      </c>
      <c r="Z663" s="2">
        <v>6.06</v>
      </c>
      <c r="AA663" s="2">
        <v>30.784799999999997</v>
      </c>
      <c r="AB663" s="2">
        <v>7714584</v>
      </c>
      <c r="AC663" s="2" t="s">
        <v>3876</v>
      </c>
      <c r="AD663" s="6">
        <v>40384</v>
      </c>
      <c r="AE663" s="2" t="s">
        <v>760</v>
      </c>
      <c r="AF663" s="2" t="s">
        <v>761</v>
      </c>
      <c r="AG663" s="2" t="s">
        <v>839</v>
      </c>
      <c r="AH663" s="2" t="s">
        <v>768</v>
      </c>
      <c r="AI663" s="2">
        <v>7.5</v>
      </c>
      <c r="AJ663" s="2">
        <v>0</v>
      </c>
      <c r="AK663" s="2">
        <v>0</v>
      </c>
      <c r="AL663" s="2">
        <v>0</v>
      </c>
      <c r="AM663" s="2">
        <v>90</v>
      </c>
      <c r="AN663" s="2">
        <v>0</v>
      </c>
      <c r="AO663" s="2" t="s">
        <v>762</v>
      </c>
      <c r="AP663" s="2" t="s">
        <v>778</v>
      </c>
      <c r="AQ663" s="2" t="s">
        <v>781</v>
      </c>
      <c r="AR663" s="2" t="s">
        <v>3877</v>
      </c>
      <c r="AS663" s="2">
        <v>6</v>
      </c>
      <c r="AT663" s="2">
        <v>585</v>
      </c>
      <c r="AU663" s="2">
        <v>591</v>
      </c>
      <c r="AV663" s="2" t="s">
        <v>765</v>
      </c>
      <c r="AW663" s="2" t="s">
        <v>3878</v>
      </c>
      <c r="AX663" s="2">
        <v>6</v>
      </c>
      <c r="AY663" s="2">
        <v>576</v>
      </c>
      <c r="AZ663" s="2">
        <v>582</v>
      </c>
      <c r="BA663" s="2" t="s">
        <v>765</v>
      </c>
      <c r="BB663" s="2">
        <v>7.0042999999999994E-2</v>
      </c>
      <c r="BC663" s="2">
        <v>1</v>
      </c>
      <c r="BD663" s="6">
        <v>28471</v>
      </c>
      <c r="BE663" s="18">
        <f t="shared" si="28"/>
        <v>42.575404973762254</v>
      </c>
      <c r="BF663" s="2" t="s">
        <v>767</v>
      </c>
      <c r="BG663" s="6">
        <v>44243</v>
      </c>
      <c r="BH663" s="2">
        <v>128.49250257756341</v>
      </c>
      <c r="BI663" t="str">
        <f>VLOOKUP($A663,'[1]SW_Pipes 1222_soil.shp'!$AE$2:$AR$1223,10,FALSE)</f>
        <v>113677</v>
      </c>
      <c r="BJ663" t="str">
        <f>VLOOKUP($A663,'[1]SW_Pipes 1222_soil.shp'!$AE$2:$AR$1223,11,FALSE)</f>
        <v>MO</v>
      </c>
      <c r="BK663" t="str">
        <f>VLOOKUP($A663,'[1]SW_Pipes 1222_soil.shp'!$AE$2:$AR$1223,12,FALSE)</f>
        <v>Monacan loam</v>
      </c>
      <c r="BL663" t="str">
        <f>VLOOKUP($A663,'[1]SW_Pipes 1222_soil.shp'!$AE$2:$AR$1223,13,FALSE)</f>
        <v>C</v>
      </c>
      <c r="BM663">
        <f>VLOOKUP($A663,'[1]SW_Pipes 1222_soil.shp'!$AE$2:$AR$1223,14,FALSE)</f>
        <v>2</v>
      </c>
      <c r="BN663">
        <f>VLOOKUP(A663,[2]SW_Pipes1222_prec!$AE$2:$AO$1223, 11, FALSE)</f>
        <v>3.7930000000000001</v>
      </c>
    </row>
    <row r="664" spans="1:66" x14ac:dyDescent="0.25">
      <c r="A664" s="2">
        <v>127422</v>
      </c>
      <c r="B664" s="2">
        <v>20110</v>
      </c>
      <c r="C664" s="2" t="s">
        <v>49</v>
      </c>
      <c r="D664" s="2" t="s">
        <v>21</v>
      </c>
      <c r="E664" s="2" t="s">
        <v>29</v>
      </c>
      <c r="F664" s="6">
        <f>VLOOKUP(A664&amp;B664,'input_raw cmsws'!$C$2:$D$1602,2,FALSE)</f>
        <v>44117.666666666664</v>
      </c>
      <c r="G664" s="2">
        <v>4</v>
      </c>
      <c r="H664" s="2"/>
      <c r="I664" s="2">
        <v>0</v>
      </c>
      <c r="J664" s="2"/>
      <c r="K664" s="3" t="s">
        <v>22</v>
      </c>
      <c r="L664" s="2"/>
      <c r="M664" s="2">
        <f>VLOOKUP(L664,'scoring schema 2'!$E$18:$F$29,2,FALSE)</f>
        <v>0</v>
      </c>
      <c r="N664" s="2" t="s">
        <v>33</v>
      </c>
      <c r="O664" s="2">
        <f>VLOOKUP(N664,'scoring schema 2'!$E$8:$F$13,2, FALSE)</f>
        <v>0</v>
      </c>
      <c r="P664" s="2">
        <v>0</v>
      </c>
      <c r="Q664" s="2">
        <v>0</v>
      </c>
      <c r="R664" s="2">
        <v>0.8</v>
      </c>
      <c r="S664" s="2">
        <v>0</v>
      </c>
      <c r="T664" s="2">
        <v>1</v>
      </c>
      <c r="U664" s="2">
        <v>0</v>
      </c>
      <c r="V664" s="2">
        <v>1.4000000000000001</v>
      </c>
      <c r="W664" s="2">
        <v>0.8</v>
      </c>
      <c r="X664" s="2">
        <v>1.1200000000000001</v>
      </c>
      <c r="Y664" s="2">
        <v>0.84000000000000008</v>
      </c>
      <c r="Z664" s="2">
        <v>0.8</v>
      </c>
      <c r="AA664" s="2">
        <v>0.67200000000000015</v>
      </c>
      <c r="AB664" s="2">
        <v>7691556</v>
      </c>
      <c r="AC664" s="2" t="s">
        <v>822</v>
      </c>
      <c r="AD664" s="6">
        <v>40385</v>
      </c>
      <c r="AE664" s="2" t="s">
        <v>760</v>
      </c>
      <c r="AF664" s="2" t="s">
        <v>761</v>
      </c>
      <c r="AG664" s="2" t="s">
        <v>762</v>
      </c>
      <c r="AH664" s="2" t="s">
        <v>768</v>
      </c>
      <c r="AI664" s="2">
        <v>1.5</v>
      </c>
      <c r="AJ664" s="2">
        <v>0</v>
      </c>
      <c r="AK664" s="2">
        <v>0</v>
      </c>
      <c r="AL664" s="2">
        <v>0</v>
      </c>
      <c r="AM664" s="2">
        <v>18</v>
      </c>
      <c r="AN664" s="2">
        <v>0</v>
      </c>
      <c r="AO664" s="2" t="s">
        <v>762</v>
      </c>
      <c r="AP664" s="2" t="s">
        <v>763</v>
      </c>
      <c r="AQ664" s="2" t="s">
        <v>769</v>
      </c>
      <c r="AR664" s="2" t="s">
        <v>823</v>
      </c>
      <c r="AS664" s="2">
        <v>5.3</v>
      </c>
      <c r="AT664" s="2">
        <v>591.70000000000005</v>
      </c>
      <c r="AU664" s="2">
        <v>597</v>
      </c>
      <c r="AV664" s="2" t="s">
        <v>765</v>
      </c>
      <c r="AW664" s="2" t="s">
        <v>824</v>
      </c>
      <c r="AX664" s="2">
        <v>3.1</v>
      </c>
      <c r="AY664" s="2">
        <v>587.9</v>
      </c>
      <c r="AZ664" s="2">
        <v>591</v>
      </c>
      <c r="BA664" s="2" t="s">
        <v>765</v>
      </c>
      <c r="BB664" s="2">
        <v>8.2728019999999999E-2</v>
      </c>
      <c r="BC664" s="2">
        <v>0</v>
      </c>
      <c r="BD664" s="6">
        <v>40371</v>
      </c>
      <c r="BE664" s="18">
        <f t="shared" si="28"/>
        <v>10.257814282454932</v>
      </c>
      <c r="BF664" s="2" t="s">
        <v>767</v>
      </c>
      <c r="BG664" s="6">
        <v>44243</v>
      </c>
      <c r="BH664" s="2">
        <v>45.933653014803333</v>
      </c>
      <c r="BI664" t="str">
        <f>VLOOKUP($A664,'[1]SW_Pipes 1222_soil.shp'!$AE$2:$AR$1223,10,FALSE)</f>
        <v>113677</v>
      </c>
      <c r="BJ664" t="str">
        <f>VLOOKUP($A664,'[1]SW_Pipes 1222_soil.shp'!$AE$2:$AR$1223,11,FALSE)</f>
        <v>MO</v>
      </c>
      <c r="BK664" t="str">
        <f>VLOOKUP($A664,'[1]SW_Pipes 1222_soil.shp'!$AE$2:$AR$1223,12,FALSE)</f>
        <v>Monacan loam</v>
      </c>
      <c r="BL664" t="str">
        <f>VLOOKUP($A664,'[1]SW_Pipes 1222_soil.shp'!$AE$2:$AR$1223,13,FALSE)</f>
        <v>C</v>
      </c>
      <c r="BM664">
        <f>VLOOKUP($A664,'[1]SW_Pipes 1222_soil.shp'!$AE$2:$AR$1223,14,FALSE)</f>
        <v>2</v>
      </c>
      <c r="BN664">
        <f>VLOOKUP(A664,[2]SW_Pipes1222_prec!$AE$2:$AO$1223, 11, FALSE)</f>
        <v>3.7829999999999999</v>
      </c>
    </row>
    <row r="665" spans="1:66" x14ac:dyDescent="0.25">
      <c r="A665" s="2">
        <v>127433</v>
      </c>
      <c r="B665" s="2">
        <v>13381</v>
      </c>
      <c r="C665" s="2" t="s">
        <v>439</v>
      </c>
      <c r="D665" s="2" t="s">
        <v>21</v>
      </c>
      <c r="E665" s="2" t="s">
        <v>29</v>
      </c>
      <c r="F665" s="6">
        <f>VLOOKUP(A665&amp;B665,'input_raw cmsws'!$C$2:$D$1602,2,FALSE)</f>
        <v>43915.666666666664</v>
      </c>
      <c r="G665" s="2">
        <v>2.5</v>
      </c>
      <c r="H665" s="2"/>
      <c r="I665" s="2">
        <v>0</v>
      </c>
      <c r="J665" s="2"/>
      <c r="K665" s="3" t="s">
        <v>22</v>
      </c>
      <c r="L665" s="2"/>
      <c r="M665" s="2">
        <f>VLOOKUP(L665,'scoring schema 2'!$E$18:$F$29,2,FALSE)</f>
        <v>0</v>
      </c>
      <c r="N665" s="2"/>
      <c r="O665" s="2">
        <f>VLOOKUP(N665,'scoring schema 2'!$E$8:$F$13,2, FALSE)</f>
        <v>2</v>
      </c>
      <c r="P665" s="2">
        <v>0</v>
      </c>
      <c r="Q665" s="2">
        <v>1.3</v>
      </c>
      <c r="R665" s="2">
        <v>0.8</v>
      </c>
      <c r="S665" s="2">
        <v>1.04</v>
      </c>
      <c r="T665" s="2">
        <v>1</v>
      </c>
      <c r="U665" s="2">
        <v>0</v>
      </c>
      <c r="V665" s="2">
        <v>9.1999999999999993</v>
      </c>
      <c r="W665" s="2">
        <v>2.6</v>
      </c>
      <c r="X665" s="2">
        <v>23.919999999999998</v>
      </c>
      <c r="Y665" s="2">
        <v>6.0399999999999991</v>
      </c>
      <c r="Z665" s="2">
        <v>1.8800000000000001</v>
      </c>
      <c r="AA665" s="2">
        <v>11.3552</v>
      </c>
      <c r="AB665" s="2">
        <v>7655425</v>
      </c>
      <c r="AC665" s="2" t="s">
        <v>2493</v>
      </c>
      <c r="AD665" s="6">
        <v>40386</v>
      </c>
      <c r="AE665" s="2" t="s">
        <v>760</v>
      </c>
      <c r="AF665" s="2" t="s">
        <v>761</v>
      </c>
      <c r="AG665" s="2" t="s">
        <v>762</v>
      </c>
      <c r="AH665" s="2" t="s">
        <v>768</v>
      </c>
      <c r="AI665" s="2">
        <v>1.25</v>
      </c>
      <c r="AJ665" s="2">
        <v>0</v>
      </c>
      <c r="AK665" s="2">
        <v>0</v>
      </c>
      <c r="AL665" s="2">
        <v>0</v>
      </c>
      <c r="AM665" s="2">
        <v>15</v>
      </c>
      <c r="AN665" s="2">
        <v>0</v>
      </c>
      <c r="AO665" s="2" t="s">
        <v>762</v>
      </c>
      <c r="AP665" s="2" t="s">
        <v>763</v>
      </c>
      <c r="AQ665" s="3" t="s">
        <v>769</v>
      </c>
      <c r="AR665" s="2" t="s">
        <v>2494</v>
      </c>
      <c r="AS665" s="2">
        <v>2</v>
      </c>
      <c r="AT665" s="2">
        <v>604</v>
      </c>
      <c r="AU665" s="2">
        <v>606</v>
      </c>
      <c r="AV665" s="2" t="s">
        <v>765</v>
      </c>
      <c r="AW665" s="2" t="s">
        <v>2495</v>
      </c>
      <c r="AX665" s="2">
        <v>0</v>
      </c>
      <c r="AY665" s="2">
        <v>0</v>
      </c>
      <c r="AZ665" s="2">
        <v>606</v>
      </c>
      <c r="BA665" s="2" t="s">
        <v>765</v>
      </c>
      <c r="BB665" s="2">
        <v>0</v>
      </c>
      <c r="BC665" s="2">
        <v>1</v>
      </c>
      <c r="BD665" s="6">
        <v>34335</v>
      </c>
      <c r="BE665" s="18">
        <f t="shared" si="28"/>
        <v>26.230435774583611</v>
      </c>
      <c r="BF665" s="2" t="s">
        <v>767</v>
      </c>
      <c r="BG665" s="6">
        <v>44243</v>
      </c>
      <c r="BH665" s="2">
        <v>16.267526521355109</v>
      </c>
      <c r="BI665" t="str">
        <f>VLOOKUP($A665,'[1]SW_Pipes 1222_soil.shp'!$AE$2:$AR$1223,10,FALSE)</f>
        <v>113694</v>
      </c>
      <c r="BJ665" t="str">
        <f>VLOOKUP($A665,'[1]SW_Pipes 1222_soil.shp'!$AE$2:$AR$1223,11,FALSE)</f>
        <v>WkE</v>
      </c>
      <c r="BK665" t="str">
        <f>VLOOKUP($A665,'[1]SW_Pipes 1222_soil.shp'!$AE$2:$AR$1223,12,FALSE)</f>
        <v>Wilkes loam, 15 to 25 percent slopes</v>
      </c>
      <c r="BL665" t="str">
        <f>VLOOKUP($A665,'[1]SW_Pipes 1222_soil.shp'!$AE$2:$AR$1223,13,FALSE)</f>
        <v>D</v>
      </c>
      <c r="BM665">
        <f>VLOOKUP($A665,'[1]SW_Pipes 1222_soil.shp'!$AE$2:$AR$1223,14,FALSE)</f>
        <v>4</v>
      </c>
      <c r="BN665">
        <f>VLOOKUP(A665,[2]SW_Pipes1222_prec!$AE$2:$AO$1223, 11, FALSE)</f>
        <v>3.7810000000000001</v>
      </c>
    </row>
    <row r="666" spans="1:66" x14ac:dyDescent="0.25">
      <c r="A666" s="3">
        <v>127434</v>
      </c>
      <c r="B666" s="3">
        <v>13381</v>
      </c>
      <c r="C666" s="3" t="s">
        <v>439</v>
      </c>
      <c r="D666" s="3" t="s">
        <v>21</v>
      </c>
      <c r="E666" s="3" t="s">
        <v>29</v>
      </c>
      <c r="F666" s="6">
        <f>VLOOKUP(A666&amp;B666,'input_raw cmsws'!$C$2:$D$1602,2,FALSE)</f>
        <v>43915.666666666664</v>
      </c>
      <c r="G666" s="3">
        <v>5.5</v>
      </c>
      <c r="H666" s="3"/>
      <c r="I666" s="2">
        <v>0</v>
      </c>
      <c r="J666" s="3"/>
      <c r="K666" s="3" t="s">
        <v>22</v>
      </c>
      <c r="L666" s="3"/>
      <c r="M666" s="2">
        <f>VLOOKUP(L666,'scoring schema 2'!$E$18:$F$29,2,FALSE)</f>
        <v>0</v>
      </c>
      <c r="N666" s="3"/>
      <c r="O666" s="2">
        <f>VLOOKUP(N666,'scoring schema 2'!$E$8:$F$13,2, FALSE)</f>
        <v>2</v>
      </c>
      <c r="P666" s="3">
        <v>0</v>
      </c>
      <c r="Q666" s="3">
        <v>1.3</v>
      </c>
      <c r="R666" s="3">
        <v>2</v>
      </c>
      <c r="S666" s="3">
        <v>2.6</v>
      </c>
      <c r="T666" s="3">
        <v>1</v>
      </c>
      <c r="U666" s="3">
        <v>0</v>
      </c>
      <c r="V666" s="3">
        <v>9.1999999999999993</v>
      </c>
      <c r="W666" s="3">
        <v>2.9000000000000004</v>
      </c>
      <c r="X666" s="3">
        <v>26.68</v>
      </c>
      <c r="Y666" s="3">
        <v>6.0399999999999991</v>
      </c>
      <c r="Z666" s="3">
        <v>2.54</v>
      </c>
      <c r="AA666" s="3">
        <v>15.341599999999998</v>
      </c>
      <c r="AB666" s="3">
        <v>7647453</v>
      </c>
      <c r="AC666" s="3" t="s">
        <v>2947</v>
      </c>
      <c r="AD666" s="6">
        <v>40387</v>
      </c>
      <c r="AE666" s="3" t="s">
        <v>760</v>
      </c>
      <c r="AF666" s="3" t="s">
        <v>761</v>
      </c>
      <c r="AG666" s="3" t="s">
        <v>839</v>
      </c>
      <c r="AH666" s="3" t="s">
        <v>768</v>
      </c>
      <c r="AI666" s="3">
        <v>4</v>
      </c>
      <c r="AJ666" s="3">
        <v>0</v>
      </c>
      <c r="AK666" s="3">
        <v>0</v>
      </c>
      <c r="AL666" s="3">
        <v>0</v>
      </c>
      <c r="AM666" s="3">
        <v>48</v>
      </c>
      <c r="AN666" s="3">
        <v>0</v>
      </c>
      <c r="AO666" s="3" t="s">
        <v>762</v>
      </c>
      <c r="AP666" s="3" t="s">
        <v>778</v>
      </c>
      <c r="AQ666" s="3" t="s">
        <v>781</v>
      </c>
      <c r="AR666" s="3" t="s">
        <v>2948</v>
      </c>
      <c r="AS666" s="3">
        <v>5.8</v>
      </c>
      <c r="AT666" s="3">
        <v>601.20000000000005</v>
      </c>
      <c r="AU666" s="3">
        <v>607</v>
      </c>
      <c r="AV666" s="3" t="s">
        <v>765</v>
      </c>
      <c r="AW666" s="3" t="s">
        <v>2949</v>
      </c>
      <c r="AX666" s="3">
        <v>4</v>
      </c>
      <c r="AY666" s="3">
        <v>595</v>
      </c>
      <c r="AZ666" s="3">
        <v>599</v>
      </c>
      <c r="BA666" s="3" t="s">
        <v>765</v>
      </c>
      <c r="BB666" s="3">
        <v>2.6447020000000002E-2</v>
      </c>
      <c r="BC666" s="3">
        <v>1</v>
      </c>
      <c r="BD666" s="7">
        <v>25934</v>
      </c>
      <c r="BE666" s="18">
        <f t="shared" si="28"/>
        <v>49.231120237280393</v>
      </c>
      <c r="BF666" s="3" t="s">
        <v>767</v>
      </c>
      <c r="BG666" s="7">
        <v>44243</v>
      </c>
      <c r="BH666" s="3">
        <v>234.4309162380319</v>
      </c>
      <c r="BI666" t="str">
        <f>VLOOKUP($A666,'[1]SW_Pipes 1222_soil.shp'!$AE$2:$AR$1223,10,FALSE)</f>
        <v>113694</v>
      </c>
      <c r="BJ666" t="str">
        <f>VLOOKUP($A666,'[1]SW_Pipes 1222_soil.shp'!$AE$2:$AR$1223,11,FALSE)</f>
        <v>WkE</v>
      </c>
      <c r="BK666" t="str">
        <f>VLOOKUP($A666,'[1]SW_Pipes 1222_soil.shp'!$AE$2:$AR$1223,12,FALSE)</f>
        <v>Wilkes loam, 15 to 25 percent slopes</v>
      </c>
      <c r="BL666" t="str">
        <f>VLOOKUP($A666,'[1]SW_Pipes 1222_soil.shp'!$AE$2:$AR$1223,13,FALSE)</f>
        <v>D</v>
      </c>
      <c r="BM666">
        <f>VLOOKUP($A666,'[1]SW_Pipes 1222_soil.shp'!$AE$2:$AR$1223,14,FALSE)</f>
        <v>4</v>
      </c>
      <c r="BN666">
        <f>VLOOKUP(A666,[2]SW_Pipes1222_prec!$AE$2:$AO$1223, 11, FALSE)</f>
        <v>3.7810000000000001</v>
      </c>
    </row>
    <row r="667" spans="1:66" x14ac:dyDescent="0.25">
      <c r="A667" s="3">
        <v>127454</v>
      </c>
      <c r="B667" s="3">
        <v>11212</v>
      </c>
      <c r="C667" s="3" t="s">
        <v>321</v>
      </c>
      <c r="D667" s="3" t="s">
        <v>21</v>
      </c>
      <c r="E667" s="3" t="s">
        <v>29</v>
      </c>
      <c r="F667" s="6">
        <f>VLOOKUP(A667&amp;B667,'input_raw cmsws'!$C$2:$D$1602,2,FALSE)</f>
        <v>44163.666666666664</v>
      </c>
      <c r="G667" s="3">
        <v>10</v>
      </c>
      <c r="H667" s="3" t="s">
        <v>28</v>
      </c>
      <c r="I667" s="2">
        <f>VLOOKUP(H667,'scoring schema'!$D$4:$E$9,2,FALSE)</f>
        <v>5</v>
      </c>
      <c r="J667" s="3" t="s">
        <v>22</v>
      </c>
      <c r="K667" s="3" t="s">
        <v>22</v>
      </c>
      <c r="L667" s="3" t="s">
        <v>115</v>
      </c>
      <c r="M667" s="2">
        <f>VLOOKUP(L667,'scoring schema 2'!$E$18:$F$29,2,FALSE)</f>
        <v>8</v>
      </c>
      <c r="N667" s="3" t="s">
        <v>33</v>
      </c>
      <c r="O667" s="2">
        <f>VLOOKUP(N667,'scoring schema 2'!$E$8:$F$13,2, FALSE)</f>
        <v>0</v>
      </c>
      <c r="P667" s="3">
        <v>10</v>
      </c>
      <c r="Q667" s="3">
        <v>1.75</v>
      </c>
      <c r="R667" s="3">
        <v>7.5</v>
      </c>
      <c r="S667" s="3">
        <v>13.125</v>
      </c>
      <c r="T667" s="3">
        <v>1</v>
      </c>
      <c r="U667" s="3">
        <v>0</v>
      </c>
      <c r="V667" s="3">
        <v>1.4000000000000001</v>
      </c>
      <c r="W667" s="3">
        <v>2.4000000000000004</v>
      </c>
      <c r="X667" s="3">
        <v>3.3600000000000008</v>
      </c>
      <c r="Y667" s="3">
        <v>1.54</v>
      </c>
      <c r="Z667" s="3">
        <v>4.4400000000000004</v>
      </c>
      <c r="AA667" s="3">
        <v>6.837600000000001</v>
      </c>
      <c r="AB667" s="3">
        <v>7712813</v>
      </c>
      <c r="AC667" s="3" t="s">
        <v>1766</v>
      </c>
      <c r="AD667" s="6">
        <v>40388</v>
      </c>
      <c r="AE667" s="3" t="s">
        <v>760</v>
      </c>
      <c r="AF667" s="3" t="s">
        <v>761</v>
      </c>
      <c r="AG667" s="3" t="s">
        <v>762</v>
      </c>
      <c r="AH667" s="3" t="s">
        <v>768</v>
      </c>
      <c r="AI667" s="3">
        <v>4</v>
      </c>
      <c r="AJ667" s="3">
        <v>0</v>
      </c>
      <c r="AK667" s="3">
        <v>0</v>
      </c>
      <c r="AL667" s="3">
        <v>0</v>
      </c>
      <c r="AM667" s="3">
        <v>48</v>
      </c>
      <c r="AN667" s="3">
        <v>0</v>
      </c>
      <c r="AO667" s="3" t="s">
        <v>762</v>
      </c>
      <c r="AP667" s="3" t="s">
        <v>763</v>
      </c>
      <c r="AQ667" s="3" t="s">
        <v>769</v>
      </c>
      <c r="AR667" s="3" t="s">
        <v>1765</v>
      </c>
      <c r="AS667" s="3">
        <v>7.7</v>
      </c>
      <c r="AT667" s="3">
        <v>617.29999999999995</v>
      </c>
      <c r="AU667" s="3">
        <v>625</v>
      </c>
      <c r="AV667" s="3" t="s">
        <v>765</v>
      </c>
      <c r="AW667" s="3" t="s">
        <v>1762</v>
      </c>
      <c r="AX667" s="3">
        <v>7</v>
      </c>
      <c r="AY667" s="3">
        <v>611</v>
      </c>
      <c r="AZ667" s="3">
        <v>618</v>
      </c>
      <c r="BA667" s="3" t="s">
        <v>765</v>
      </c>
      <c r="BB667" s="3">
        <v>0.33043324000000002</v>
      </c>
      <c r="BC667" s="3">
        <v>0</v>
      </c>
      <c r="BD667" s="7">
        <v>40372</v>
      </c>
      <c r="BE667" s="18">
        <f t="shared" ref="BE667:BE698" si="29">(F667-BD667)/365.25</f>
        <v>10.381017567875878</v>
      </c>
      <c r="BF667" s="3" t="s">
        <v>767</v>
      </c>
      <c r="BG667" s="7">
        <v>44243</v>
      </c>
      <c r="BH667" s="3">
        <v>19.065878725171409</v>
      </c>
      <c r="BI667" t="str">
        <f>VLOOKUP($A667,'[1]SW_Pipes 1222_soil.shp'!$AE$2:$AR$1223,10,FALSE)</f>
        <v>113677</v>
      </c>
      <c r="BJ667" t="str">
        <f>VLOOKUP($A667,'[1]SW_Pipes 1222_soil.shp'!$AE$2:$AR$1223,11,FALSE)</f>
        <v>MO</v>
      </c>
      <c r="BK667" t="str">
        <f>VLOOKUP($A667,'[1]SW_Pipes 1222_soil.shp'!$AE$2:$AR$1223,12,FALSE)</f>
        <v>Monacan loam</v>
      </c>
      <c r="BL667" t="str">
        <f>VLOOKUP($A667,'[1]SW_Pipes 1222_soil.shp'!$AE$2:$AR$1223,13,FALSE)</f>
        <v>C</v>
      </c>
      <c r="BM667">
        <f>VLOOKUP($A667,'[1]SW_Pipes 1222_soil.shp'!$AE$2:$AR$1223,14,FALSE)</f>
        <v>2</v>
      </c>
      <c r="BN667">
        <f>VLOOKUP(A667,[2]SW_Pipes1222_prec!$AE$2:$AO$1223, 11, FALSE)</f>
        <v>3.7829999999999999</v>
      </c>
    </row>
    <row r="668" spans="1:66" x14ac:dyDescent="0.25">
      <c r="A668" s="2">
        <v>127455</v>
      </c>
      <c r="B668" s="2">
        <v>11212</v>
      </c>
      <c r="C668" s="2" t="s">
        <v>321</v>
      </c>
      <c r="D668" s="2" t="s">
        <v>21</v>
      </c>
      <c r="E668" s="2" t="s">
        <v>29</v>
      </c>
      <c r="F668" s="6">
        <f>VLOOKUP(A668&amp;B668,'input_raw cmsws'!$C$2:$D$1602,2,FALSE)</f>
        <v>43432.666666666664</v>
      </c>
      <c r="G668" s="2">
        <v>10</v>
      </c>
      <c r="H668" s="2" t="s">
        <v>28</v>
      </c>
      <c r="I668" s="2">
        <f>VLOOKUP(H668,'scoring schema'!$D$4:$E$9,2,FALSE)</f>
        <v>5</v>
      </c>
      <c r="J668" s="2" t="s">
        <v>22</v>
      </c>
      <c r="K668" s="2" t="s">
        <v>22</v>
      </c>
      <c r="L668" s="2" t="s">
        <v>115</v>
      </c>
      <c r="M668" s="2">
        <f>VLOOKUP(L668,'scoring schema 2'!$E$18:$F$29,2,FALSE)</f>
        <v>8</v>
      </c>
      <c r="N668" s="2" t="s">
        <v>33</v>
      </c>
      <c r="O668" s="2">
        <f>VLOOKUP(N668,'scoring schema 2'!$E$8:$F$13,2, FALSE)</f>
        <v>0</v>
      </c>
      <c r="P668" s="2">
        <v>10</v>
      </c>
      <c r="Q668" s="2">
        <v>1.75</v>
      </c>
      <c r="R668" s="2">
        <v>7.5</v>
      </c>
      <c r="S668" s="2">
        <v>13.125</v>
      </c>
      <c r="T668" s="2">
        <v>1</v>
      </c>
      <c r="U668" s="2">
        <v>0</v>
      </c>
      <c r="V668" s="2">
        <v>1.4000000000000001</v>
      </c>
      <c r="W668" s="2">
        <v>2.4000000000000004</v>
      </c>
      <c r="X668" s="2">
        <v>3.3600000000000008</v>
      </c>
      <c r="Y668" s="2">
        <v>1.54</v>
      </c>
      <c r="Z668" s="2">
        <v>4.4400000000000004</v>
      </c>
      <c r="AA668" s="2">
        <v>6.837600000000001</v>
      </c>
      <c r="AB668" s="2">
        <v>7715277</v>
      </c>
      <c r="AC668" s="2" t="s">
        <v>1764</v>
      </c>
      <c r="AD668" s="6">
        <v>40389</v>
      </c>
      <c r="AE668" s="2" t="s">
        <v>760</v>
      </c>
      <c r="AF668" s="2" t="s">
        <v>761</v>
      </c>
      <c r="AG668" s="2" t="s">
        <v>762</v>
      </c>
      <c r="AH668" s="2" t="s">
        <v>768</v>
      </c>
      <c r="AI668" s="2">
        <v>4</v>
      </c>
      <c r="AJ668" s="2">
        <v>0</v>
      </c>
      <c r="AK668" s="2">
        <v>0</v>
      </c>
      <c r="AL668" s="2">
        <v>0</v>
      </c>
      <c r="AM668" s="2">
        <v>48</v>
      </c>
      <c r="AN668" s="2">
        <v>0</v>
      </c>
      <c r="AO668" s="2" t="s">
        <v>762</v>
      </c>
      <c r="AP668" s="2" t="s">
        <v>763</v>
      </c>
      <c r="AQ668" s="2" t="s">
        <v>769</v>
      </c>
      <c r="AR668" s="2" t="s">
        <v>1763</v>
      </c>
      <c r="AS668" s="2">
        <v>7.3</v>
      </c>
      <c r="AT668" s="2">
        <v>617.70000000000005</v>
      </c>
      <c r="AU668" s="2">
        <v>625</v>
      </c>
      <c r="AV668" s="2" t="s">
        <v>765</v>
      </c>
      <c r="AW668" s="2" t="s">
        <v>1765</v>
      </c>
      <c r="AX668" s="2">
        <v>7.7</v>
      </c>
      <c r="AY668" s="2">
        <v>617.29999999999995</v>
      </c>
      <c r="AZ668" s="2">
        <v>625</v>
      </c>
      <c r="BA668" s="2" t="s">
        <v>765</v>
      </c>
      <c r="BB668" s="2">
        <v>1.5711909999999999E-2</v>
      </c>
      <c r="BC668" s="2">
        <v>0</v>
      </c>
      <c r="BD668" s="6">
        <v>40372</v>
      </c>
      <c r="BE668" s="18">
        <f t="shared" si="29"/>
        <v>8.3796486424823122</v>
      </c>
      <c r="BF668" s="2" t="s">
        <v>767</v>
      </c>
      <c r="BG668" s="6">
        <v>44243</v>
      </c>
      <c r="BH668" s="2">
        <v>25.458388677696949</v>
      </c>
      <c r="BI668" t="str">
        <f>VLOOKUP($A668,'[1]SW_Pipes 1222_soil.shp'!$AE$2:$AR$1223,10,FALSE)</f>
        <v>113677</v>
      </c>
      <c r="BJ668" t="str">
        <f>VLOOKUP($A668,'[1]SW_Pipes 1222_soil.shp'!$AE$2:$AR$1223,11,FALSE)</f>
        <v>MO</v>
      </c>
      <c r="BK668" t="str">
        <f>VLOOKUP($A668,'[1]SW_Pipes 1222_soil.shp'!$AE$2:$AR$1223,12,FALSE)</f>
        <v>Monacan loam</v>
      </c>
      <c r="BL668" t="str">
        <f>VLOOKUP($A668,'[1]SW_Pipes 1222_soil.shp'!$AE$2:$AR$1223,13,FALSE)</f>
        <v>C</v>
      </c>
      <c r="BM668">
        <f>VLOOKUP($A668,'[1]SW_Pipes 1222_soil.shp'!$AE$2:$AR$1223,14,FALSE)</f>
        <v>2</v>
      </c>
      <c r="BN668">
        <f>VLOOKUP(A668,[2]SW_Pipes1222_prec!$AE$2:$AO$1223, 11, FALSE)</f>
        <v>3.7829999999999999</v>
      </c>
    </row>
    <row r="669" spans="1:66" x14ac:dyDescent="0.25">
      <c r="A669" s="3">
        <v>127456</v>
      </c>
      <c r="B669" s="3">
        <v>11212</v>
      </c>
      <c r="C669" s="3" t="s">
        <v>321</v>
      </c>
      <c r="D669" s="3" t="s">
        <v>21</v>
      </c>
      <c r="E669" s="3" t="s">
        <v>29</v>
      </c>
      <c r="F669" s="6">
        <f>VLOOKUP(A669&amp;B669,'input_raw cmsws'!$C$2:$D$1602,2,FALSE)</f>
        <v>43432.666666666664</v>
      </c>
      <c r="G669" s="3">
        <v>10</v>
      </c>
      <c r="H669" s="3" t="s">
        <v>28</v>
      </c>
      <c r="I669" s="2">
        <f>VLOOKUP(H669,'scoring schema'!$D$4:$E$9,2,FALSE)</f>
        <v>5</v>
      </c>
      <c r="J669" s="3" t="s">
        <v>22</v>
      </c>
      <c r="K669" s="3" t="s">
        <v>22</v>
      </c>
      <c r="L669" s="3" t="s">
        <v>115</v>
      </c>
      <c r="M669" s="2">
        <f>VLOOKUP(L669,'scoring schema 2'!$E$18:$F$29,2,FALSE)</f>
        <v>8</v>
      </c>
      <c r="N669" s="3" t="s">
        <v>33</v>
      </c>
      <c r="O669" s="2">
        <f>VLOOKUP(N669,'scoring schema 2'!$E$8:$F$13,2, FALSE)</f>
        <v>0</v>
      </c>
      <c r="P669" s="3">
        <v>10</v>
      </c>
      <c r="Q669" s="3">
        <v>1.75</v>
      </c>
      <c r="R669" s="3">
        <v>7.5</v>
      </c>
      <c r="S669" s="3">
        <v>13.125</v>
      </c>
      <c r="T669" s="3">
        <v>1</v>
      </c>
      <c r="U669" s="3">
        <v>0</v>
      </c>
      <c r="V669" s="3">
        <v>1.4000000000000001</v>
      </c>
      <c r="W669" s="3">
        <v>2.4000000000000004</v>
      </c>
      <c r="X669" s="3">
        <v>3.3600000000000008</v>
      </c>
      <c r="Y669" s="3">
        <v>1.54</v>
      </c>
      <c r="Z669" s="3">
        <v>4.4400000000000004</v>
      </c>
      <c r="AA669" s="3">
        <v>6.837600000000001</v>
      </c>
      <c r="AB669" s="3">
        <v>7575872</v>
      </c>
      <c r="AC669" s="3" t="s">
        <v>1760</v>
      </c>
      <c r="AD669" s="6">
        <v>40390</v>
      </c>
      <c r="AE669" s="3" t="s">
        <v>760</v>
      </c>
      <c r="AF669" s="3" t="s">
        <v>761</v>
      </c>
      <c r="AG669" s="3" t="s">
        <v>762</v>
      </c>
      <c r="AH669" s="3" t="s">
        <v>768</v>
      </c>
      <c r="AI669" s="3">
        <v>4</v>
      </c>
      <c r="AJ669" s="3">
        <v>0</v>
      </c>
      <c r="AK669" s="3">
        <v>0</v>
      </c>
      <c r="AL669" s="3">
        <v>0</v>
      </c>
      <c r="AM669" s="3">
        <v>48</v>
      </c>
      <c r="AN669" s="3">
        <v>0</v>
      </c>
      <c r="AO669" s="3" t="s">
        <v>762</v>
      </c>
      <c r="AP669" s="3" t="s">
        <v>763</v>
      </c>
      <c r="AQ669" s="3" t="s">
        <v>769</v>
      </c>
      <c r="AR669" s="3" t="s">
        <v>1761</v>
      </c>
      <c r="AS669" s="3">
        <v>7.5</v>
      </c>
      <c r="AT669" s="3">
        <v>617.5</v>
      </c>
      <c r="AU669" s="3">
        <v>625</v>
      </c>
      <c r="AV669" s="3" t="s">
        <v>765</v>
      </c>
      <c r="AW669" s="3" t="s">
        <v>1763</v>
      </c>
      <c r="AX669" s="3">
        <v>7.3</v>
      </c>
      <c r="AY669" s="3">
        <v>617.70000000000005</v>
      </c>
      <c r="AZ669" s="3">
        <v>625</v>
      </c>
      <c r="BA669" s="3" t="s">
        <v>765</v>
      </c>
      <c r="BB669" s="3">
        <v>-1.002141E-2</v>
      </c>
      <c r="BC669" s="3">
        <v>0</v>
      </c>
      <c r="BD669" s="7">
        <v>40372</v>
      </c>
      <c r="BE669" s="18">
        <f t="shared" si="29"/>
        <v>8.3796486424823122</v>
      </c>
      <c r="BF669" s="3" t="s">
        <v>767</v>
      </c>
      <c r="BG669" s="7">
        <v>44243</v>
      </c>
      <c r="BH669" s="3">
        <v>19.95726336007538</v>
      </c>
      <c r="BI669" t="str">
        <f>VLOOKUP($A669,'[1]SW_Pipes 1222_soil.shp'!$AE$2:$AR$1223,10,FALSE)</f>
        <v>113677</v>
      </c>
      <c r="BJ669" t="str">
        <f>VLOOKUP($A669,'[1]SW_Pipes 1222_soil.shp'!$AE$2:$AR$1223,11,FALSE)</f>
        <v>MO</v>
      </c>
      <c r="BK669" t="str">
        <f>VLOOKUP($A669,'[1]SW_Pipes 1222_soil.shp'!$AE$2:$AR$1223,12,FALSE)</f>
        <v>Monacan loam</v>
      </c>
      <c r="BL669" t="str">
        <f>VLOOKUP($A669,'[1]SW_Pipes 1222_soil.shp'!$AE$2:$AR$1223,13,FALSE)</f>
        <v>C</v>
      </c>
      <c r="BM669">
        <f>VLOOKUP($A669,'[1]SW_Pipes 1222_soil.shp'!$AE$2:$AR$1223,14,FALSE)</f>
        <v>2</v>
      </c>
      <c r="BN669">
        <f>VLOOKUP(A669,[2]SW_Pipes1222_prec!$AE$2:$AO$1223, 11, FALSE)</f>
        <v>3.7829999999999999</v>
      </c>
    </row>
    <row r="670" spans="1:66" x14ac:dyDescent="0.25">
      <c r="A670" s="2">
        <v>127515</v>
      </c>
      <c r="B670" s="2">
        <v>12286</v>
      </c>
      <c r="C670" s="2" t="s">
        <v>207</v>
      </c>
      <c r="D670" s="2" t="s">
        <v>21</v>
      </c>
      <c r="E670" s="2" t="s">
        <v>29</v>
      </c>
      <c r="F670" s="6">
        <f>VLOOKUP(A670&amp;B670,'input_raw cmsws'!$C$2:$D$1602,2,FALSE)</f>
        <v>43829.666666666664</v>
      </c>
      <c r="G670" s="2">
        <v>5.5</v>
      </c>
      <c r="H670" s="2"/>
      <c r="I670" s="2">
        <v>0</v>
      </c>
      <c r="J670" s="2"/>
      <c r="K670" s="3" t="s">
        <v>22</v>
      </c>
      <c r="L670" s="2"/>
      <c r="M670" s="2">
        <f>VLOOKUP(L670,'scoring schema 2'!$E$18:$F$29,2,FALSE)</f>
        <v>0</v>
      </c>
      <c r="N670" s="2"/>
      <c r="O670" s="2">
        <f>VLOOKUP(N670,'scoring schema 2'!$E$8:$F$13,2, FALSE)</f>
        <v>2</v>
      </c>
      <c r="P670" s="2">
        <v>0</v>
      </c>
      <c r="Q670" s="2">
        <v>1.3</v>
      </c>
      <c r="R670" s="2">
        <v>0.8</v>
      </c>
      <c r="S670" s="2">
        <v>1.04</v>
      </c>
      <c r="T670" s="2">
        <v>1</v>
      </c>
      <c r="U670" s="2">
        <v>0</v>
      </c>
      <c r="V670" s="2">
        <v>7.8000000000000007</v>
      </c>
      <c r="W670" s="2">
        <v>0.8</v>
      </c>
      <c r="X670" s="2">
        <v>6.2400000000000011</v>
      </c>
      <c r="Y670" s="2">
        <v>5.2000000000000011</v>
      </c>
      <c r="Z670" s="2">
        <v>0.8</v>
      </c>
      <c r="AA670" s="2">
        <v>4.160000000000001</v>
      </c>
      <c r="AB670" s="2">
        <v>7566277</v>
      </c>
      <c r="AC670" s="2" t="s">
        <v>1294</v>
      </c>
      <c r="AD670" s="6">
        <v>40391</v>
      </c>
      <c r="AE670" s="2" t="s">
        <v>760</v>
      </c>
      <c r="AF670" s="2" t="s">
        <v>761</v>
      </c>
      <c r="AG670" s="2" t="s">
        <v>762</v>
      </c>
      <c r="AH670" s="2" t="s">
        <v>768</v>
      </c>
      <c r="AI670" s="2">
        <v>2</v>
      </c>
      <c r="AJ670" s="2">
        <v>0</v>
      </c>
      <c r="AK670" s="2">
        <v>0</v>
      </c>
      <c r="AL670" s="2">
        <v>0</v>
      </c>
      <c r="AM670" s="2">
        <v>24</v>
      </c>
      <c r="AN670" s="2">
        <v>0</v>
      </c>
      <c r="AO670" s="2" t="s">
        <v>762</v>
      </c>
      <c r="AP670" s="2" t="s">
        <v>763</v>
      </c>
      <c r="AQ670" s="2" t="s">
        <v>769</v>
      </c>
      <c r="AR670" s="2" t="s">
        <v>1295</v>
      </c>
      <c r="AS670" s="2">
        <v>6.4</v>
      </c>
      <c r="AT670" s="2">
        <v>633.6</v>
      </c>
      <c r="AU670" s="2">
        <v>640</v>
      </c>
      <c r="AV670" s="2" t="s">
        <v>765</v>
      </c>
      <c r="AW670" s="2" t="s">
        <v>1296</v>
      </c>
      <c r="AX670" s="2">
        <v>2.2000000000000002</v>
      </c>
      <c r="AY670" s="2">
        <v>623.79999999999995</v>
      </c>
      <c r="AZ670" s="2">
        <v>626</v>
      </c>
      <c r="BA670" s="2" t="s">
        <v>765</v>
      </c>
      <c r="BB670" s="2">
        <v>5.382791E-2</v>
      </c>
      <c r="BC670" s="2">
        <v>0</v>
      </c>
      <c r="BD670" s="6">
        <v>31778</v>
      </c>
      <c r="BE670" s="18">
        <f t="shared" si="29"/>
        <v>32.995665069587034</v>
      </c>
      <c r="BF670" s="2" t="s">
        <v>767</v>
      </c>
      <c r="BG670" s="6">
        <v>44243</v>
      </c>
      <c r="BH670" s="2">
        <v>182.06167074485489</v>
      </c>
      <c r="BI670" t="str">
        <f>VLOOKUP($A670,'[1]SW_Pipes 1222_soil.shp'!$AE$2:$AR$1223,10,FALSE)</f>
        <v>113677</v>
      </c>
      <c r="BJ670" t="str">
        <f>VLOOKUP($A670,'[1]SW_Pipes 1222_soil.shp'!$AE$2:$AR$1223,11,FALSE)</f>
        <v>MO</v>
      </c>
      <c r="BK670" t="str">
        <f>VLOOKUP($A670,'[1]SW_Pipes 1222_soil.shp'!$AE$2:$AR$1223,12,FALSE)</f>
        <v>Monacan loam</v>
      </c>
      <c r="BL670" t="str">
        <f>VLOOKUP($A670,'[1]SW_Pipes 1222_soil.shp'!$AE$2:$AR$1223,13,FALSE)</f>
        <v>C</v>
      </c>
      <c r="BM670">
        <f>VLOOKUP($A670,'[1]SW_Pipes 1222_soil.shp'!$AE$2:$AR$1223,14,FALSE)</f>
        <v>2</v>
      </c>
      <c r="BN670">
        <f>VLOOKUP(A670,[2]SW_Pipes1222_prec!$AE$2:$AO$1223, 11, FALSE)</f>
        <v>3.7160000000000002</v>
      </c>
    </row>
    <row r="671" spans="1:66" x14ac:dyDescent="0.25">
      <c r="A671" s="2">
        <v>127554</v>
      </c>
      <c r="B671" s="2">
        <v>20658</v>
      </c>
      <c r="C671" s="2" t="s">
        <v>220</v>
      </c>
      <c r="D671" s="2" t="s">
        <v>21</v>
      </c>
      <c r="E671" s="2" t="s">
        <v>29</v>
      </c>
      <c r="F671" s="6">
        <f>VLOOKUP(A671&amp;B671,'input_raw cmsws'!$C$2:$D$1602,2,FALSE)</f>
        <v>44148.708333333336</v>
      </c>
      <c r="G671" s="2">
        <v>3</v>
      </c>
      <c r="H671" s="2" t="s">
        <v>31</v>
      </c>
      <c r="I671" s="2">
        <f>VLOOKUP(H671,'scoring schema'!$D$4:$E$9,2,FALSE)</f>
        <v>7</v>
      </c>
      <c r="J671" s="2" t="s">
        <v>22</v>
      </c>
      <c r="K671" s="2" t="s">
        <v>22</v>
      </c>
      <c r="L671" s="2"/>
      <c r="M671" s="2">
        <f>VLOOKUP(L671,'scoring schema 2'!$E$18:$F$29,2,FALSE)</f>
        <v>0</v>
      </c>
      <c r="N671" s="2"/>
      <c r="O671" s="2">
        <f>VLOOKUP(N671,'scoring schema 2'!$E$8:$F$13,2, FALSE)</f>
        <v>2</v>
      </c>
      <c r="P671" s="2">
        <v>0</v>
      </c>
      <c r="Q671" s="2">
        <v>3.75</v>
      </c>
      <c r="R671" s="2">
        <v>1.4</v>
      </c>
      <c r="S671" s="2">
        <v>5.25</v>
      </c>
      <c r="T671" s="2">
        <v>1</v>
      </c>
      <c r="U671" s="2">
        <v>0</v>
      </c>
      <c r="V671" s="2">
        <v>2.8</v>
      </c>
      <c r="W671" s="2">
        <v>1.4</v>
      </c>
      <c r="X671" s="2">
        <v>3.9199999999999995</v>
      </c>
      <c r="Y671" s="2">
        <v>3.1799999999999997</v>
      </c>
      <c r="Z671" s="2">
        <v>1.4</v>
      </c>
      <c r="AA671" s="2">
        <v>4.4519999999999991</v>
      </c>
      <c r="AB671" s="2">
        <v>7669335</v>
      </c>
      <c r="AC671" s="2" t="s">
        <v>1351</v>
      </c>
      <c r="AD671" s="6">
        <v>40392</v>
      </c>
      <c r="AE671" s="2" t="s">
        <v>760</v>
      </c>
      <c r="AF671" s="2" t="s">
        <v>761</v>
      </c>
      <c r="AG671" s="2" t="s">
        <v>762</v>
      </c>
      <c r="AH671" s="2" t="s">
        <v>768</v>
      </c>
      <c r="AI671" s="2">
        <v>3</v>
      </c>
      <c r="AJ671" s="2">
        <v>0</v>
      </c>
      <c r="AK671" s="2">
        <v>0</v>
      </c>
      <c r="AL671" s="2">
        <v>0</v>
      </c>
      <c r="AM671" s="2">
        <v>36</v>
      </c>
      <c r="AN671" s="2">
        <v>0</v>
      </c>
      <c r="AO671" s="2" t="s">
        <v>762</v>
      </c>
      <c r="AP671" s="2" t="s">
        <v>778</v>
      </c>
      <c r="AQ671" s="2" t="s">
        <v>781</v>
      </c>
      <c r="AR671" s="2" t="s">
        <v>1352</v>
      </c>
      <c r="AS671" s="2">
        <v>6.1</v>
      </c>
      <c r="AT671" s="2">
        <v>715.9</v>
      </c>
      <c r="AU671" s="2">
        <v>722</v>
      </c>
      <c r="AV671" s="2" t="s">
        <v>765</v>
      </c>
      <c r="AW671" s="2" t="s">
        <v>1353</v>
      </c>
      <c r="AX671" s="2">
        <v>3</v>
      </c>
      <c r="AY671" s="2">
        <v>712.87</v>
      </c>
      <c r="AZ671" s="2">
        <v>715.87</v>
      </c>
      <c r="BA671" s="2" t="s">
        <v>765</v>
      </c>
      <c r="BB671" s="2">
        <v>3.4277290000000002E-2</v>
      </c>
      <c r="BC671" s="2">
        <v>1</v>
      </c>
      <c r="BD671" s="6">
        <v>23012</v>
      </c>
      <c r="BE671" s="18">
        <f t="shared" si="29"/>
        <v>57.869153547798319</v>
      </c>
      <c r="BF671" s="2" t="s">
        <v>767</v>
      </c>
      <c r="BG671" s="6">
        <v>43179</v>
      </c>
      <c r="BH671" s="2">
        <v>95.922392722357586</v>
      </c>
      <c r="BI671" t="str">
        <f>VLOOKUP($A671,'[1]SW_Pipes 1222_soil.shp'!$AE$2:$AR$1223,10,FALSE)</f>
        <v>113677</v>
      </c>
      <c r="BJ671" t="str">
        <f>VLOOKUP($A671,'[1]SW_Pipes 1222_soil.shp'!$AE$2:$AR$1223,11,FALSE)</f>
        <v>MO</v>
      </c>
      <c r="BK671" t="str">
        <f>VLOOKUP($A671,'[1]SW_Pipes 1222_soil.shp'!$AE$2:$AR$1223,12,FALSE)</f>
        <v>Monacan loam</v>
      </c>
      <c r="BL671" t="str">
        <f>VLOOKUP($A671,'[1]SW_Pipes 1222_soil.shp'!$AE$2:$AR$1223,13,FALSE)</f>
        <v>C</v>
      </c>
      <c r="BM671">
        <f>VLOOKUP($A671,'[1]SW_Pipes 1222_soil.shp'!$AE$2:$AR$1223,14,FALSE)</f>
        <v>2</v>
      </c>
      <c r="BN671">
        <f>VLOOKUP(A671,[2]SW_Pipes1222_prec!$AE$2:$AO$1223, 11, FALSE)</f>
        <v>3.9049999999999998</v>
      </c>
    </row>
    <row r="672" spans="1:66" x14ac:dyDescent="0.25">
      <c r="A672" s="2">
        <v>128126</v>
      </c>
      <c r="B672" s="2">
        <v>11051</v>
      </c>
      <c r="C672" s="2" t="s">
        <v>372</v>
      </c>
      <c r="D672" s="2" t="s">
        <v>21</v>
      </c>
      <c r="E672" s="2" t="s">
        <v>29</v>
      </c>
      <c r="F672" s="6">
        <f>VLOOKUP(A672&amp;B672,'input_raw cmsws'!$C$2:$D$1602,2,FALSE)</f>
        <v>42843.666666666664</v>
      </c>
      <c r="G672" s="2">
        <v>9</v>
      </c>
      <c r="H672" s="2" t="s">
        <v>23</v>
      </c>
      <c r="I672" s="2">
        <f>VLOOKUP(H672,'scoring schema'!$D$4:$E$9,2,FALSE)</f>
        <v>0</v>
      </c>
      <c r="J672" s="2" t="s">
        <v>22</v>
      </c>
      <c r="K672" s="2" t="s">
        <v>22</v>
      </c>
      <c r="L672" s="2" t="s">
        <v>145</v>
      </c>
      <c r="M672" s="2">
        <f>VLOOKUP(L672,'scoring schema 2'!$E$18:$F$29,2,FALSE)</f>
        <v>10</v>
      </c>
      <c r="N672" s="2" t="s">
        <v>202</v>
      </c>
      <c r="O672" s="2">
        <f>VLOOKUP(N672,'scoring schema 2'!$E$8:$F$13,2, FALSE)</f>
        <v>3</v>
      </c>
      <c r="P672" s="2">
        <v>5</v>
      </c>
      <c r="Q672" s="2">
        <v>1.9500000000000002</v>
      </c>
      <c r="R672" s="2">
        <v>7.65</v>
      </c>
      <c r="S672" s="2">
        <v>14.917500000000002</v>
      </c>
      <c r="T672" s="2">
        <v>1</v>
      </c>
      <c r="U672" s="2">
        <v>0</v>
      </c>
      <c r="V672" s="2">
        <v>2.8</v>
      </c>
      <c r="W672" s="2">
        <v>2.4000000000000004</v>
      </c>
      <c r="X672" s="2">
        <v>6.7200000000000006</v>
      </c>
      <c r="Y672" s="2">
        <v>2.46</v>
      </c>
      <c r="Z672" s="2">
        <v>4.5000000000000009</v>
      </c>
      <c r="AA672" s="2">
        <v>11.070000000000002</v>
      </c>
      <c r="AB672" s="2">
        <v>7707594</v>
      </c>
      <c r="AC672" s="2" t="s">
        <v>2465</v>
      </c>
      <c r="AD672" s="6">
        <v>40393</v>
      </c>
      <c r="AE672" s="2" t="s">
        <v>760</v>
      </c>
      <c r="AF672" s="2" t="s">
        <v>761</v>
      </c>
      <c r="AG672" s="2" t="s">
        <v>839</v>
      </c>
      <c r="AH672" s="2" t="s">
        <v>768</v>
      </c>
      <c r="AI672" s="2">
        <v>4</v>
      </c>
      <c r="AJ672" s="2">
        <v>0</v>
      </c>
      <c r="AK672" s="2">
        <v>0</v>
      </c>
      <c r="AL672" s="2">
        <v>0</v>
      </c>
      <c r="AM672" s="2">
        <v>48</v>
      </c>
      <c r="AN672" s="2">
        <v>0</v>
      </c>
      <c r="AO672" s="2" t="s">
        <v>762</v>
      </c>
      <c r="AP672" s="2" t="s">
        <v>778</v>
      </c>
      <c r="AQ672" s="2" t="s">
        <v>781</v>
      </c>
      <c r="AR672" s="2" t="s">
        <v>2466</v>
      </c>
      <c r="AS672" s="2">
        <v>9.3000000000000007</v>
      </c>
      <c r="AT672" s="2">
        <v>735.7</v>
      </c>
      <c r="AU672" s="2">
        <v>745</v>
      </c>
      <c r="AV672" s="2" t="s">
        <v>765</v>
      </c>
      <c r="AW672" s="2" t="s">
        <v>2467</v>
      </c>
      <c r="AX672" s="2">
        <v>6.3</v>
      </c>
      <c r="AY672" s="2">
        <v>734.7</v>
      </c>
      <c r="AZ672" s="2">
        <v>741</v>
      </c>
      <c r="BA672" s="2" t="s">
        <v>765</v>
      </c>
      <c r="BB672" s="2">
        <v>3.3165769999999997E-2</v>
      </c>
      <c r="BC672" s="2">
        <v>1</v>
      </c>
      <c r="BD672" s="6">
        <v>34219</v>
      </c>
      <c r="BE672" s="18">
        <f t="shared" si="29"/>
        <v>23.613050422085323</v>
      </c>
      <c r="BF672" s="2" t="s">
        <v>767</v>
      </c>
      <c r="BG672" s="6">
        <v>44243</v>
      </c>
      <c r="BH672" s="2">
        <v>30.151569573197101</v>
      </c>
      <c r="BI672" t="str">
        <f>VLOOKUP($A672,'[1]SW_Pipes 1222_soil.shp'!$AE$2:$AR$1223,10,FALSE)</f>
        <v>113671</v>
      </c>
      <c r="BJ672" t="str">
        <f>VLOOKUP($A672,'[1]SW_Pipes 1222_soil.shp'!$AE$2:$AR$1223,11,FALSE)</f>
        <v>HeB</v>
      </c>
      <c r="BK672" t="str">
        <f>VLOOKUP($A672,'[1]SW_Pipes 1222_soil.shp'!$AE$2:$AR$1223,12,FALSE)</f>
        <v>Helena sandy loam, 2 to 8 percent slopes</v>
      </c>
      <c r="BL672" t="str">
        <f>VLOOKUP($A672,'[1]SW_Pipes 1222_soil.shp'!$AE$2:$AR$1223,13,FALSE)</f>
        <v>C</v>
      </c>
      <c r="BM672">
        <f>VLOOKUP($A672,'[1]SW_Pipes 1222_soil.shp'!$AE$2:$AR$1223,14,FALSE)</f>
        <v>2</v>
      </c>
      <c r="BN672">
        <f>VLOOKUP(A672,[2]SW_Pipes1222_prec!$AE$2:$AO$1223, 11, FALSE)</f>
        <v>3.7989999999999999</v>
      </c>
    </row>
    <row r="673" spans="1:66" x14ac:dyDescent="0.25">
      <c r="A673" s="2">
        <v>128127</v>
      </c>
      <c r="B673" s="2">
        <v>11051</v>
      </c>
      <c r="C673" s="2" t="s">
        <v>372</v>
      </c>
      <c r="D673" s="2" t="s">
        <v>21</v>
      </c>
      <c r="E673" s="2" t="s">
        <v>29</v>
      </c>
      <c r="F673" s="6">
        <f>VLOOKUP(A673&amp;B673,'input_raw cmsws'!$C$2:$D$1602,2,FALSE)</f>
        <v>42843.666666666664</v>
      </c>
      <c r="G673" s="2">
        <v>9</v>
      </c>
      <c r="H673" s="2" t="s">
        <v>23</v>
      </c>
      <c r="I673" s="2">
        <f>VLOOKUP(H673,'scoring schema'!$D$4:$E$9,2,FALSE)</f>
        <v>0</v>
      </c>
      <c r="J673" s="2" t="s">
        <v>22</v>
      </c>
      <c r="K673" s="2" t="s">
        <v>22</v>
      </c>
      <c r="L673" s="2" t="s">
        <v>145</v>
      </c>
      <c r="M673" s="2">
        <f>VLOOKUP(L673,'scoring schema 2'!$E$18:$F$29,2,FALSE)</f>
        <v>10</v>
      </c>
      <c r="N673" s="2" t="s">
        <v>202</v>
      </c>
      <c r="O673" s="2">
        <f>VLOOKUP(N673,'scoring schema 2'!$E$8:$F$13,2, FALSE)</f>
        <v>3</v>
      </c>
      <c r="P673" s="2">
        <v>10</v>
      </c>
      <c r="Q673" s="2">
        <v>1.9500000000000002</v>
      </c>
      <c r="R673" s="2">
        <v>8.4</v>
      </c>
      <c r="S673" s="2">
        <v>16.380000000000003</v>
      </c>
      <c r="T673" s="2">
        <v>1</v>
      </c>
      <c r="U673" s="2">
        <v>10</v>
      </c>
      <c r="V673" s="2">
        <v>8.4</v>
      </c>
      <c r="W673" s="2">
        <v>8.4</v>
      </c>
      <c r="X673" s="2">
        <v>70.56</v>
      </c>
      <c r="Y673" s="2">
        <v>5.82</v>
      </c>
      <c r="Z673" s="2">
        <v>8.4</v>
      </c>
      <c r="AA673" s="2">
        <v>48.888000000000005</v>
      </c>
      <c r="AB673" s="2">
        <v>7661124</v>
      </c>
      <c r="AC673" s="2" t="s">
        <v>4055</v>
      </c>
      <c r="AD673" s="6">
        <v>40394</v>
      </c>
      <c r="AE673" s="2" t="s">
        <v>760</v>
      </c>
      <c r="AF673" s="2" t="s">
        <v>761</v>
      </c>
      <c r="AG673" s="2" t="s">
        <v>839</v>
      </c>
      <c r="AH673" s="2" t="s">
        <v>768</v>
      </c>
      <c r="AI673" s="2">
        <v>4</v>
      </c>
      <c r="AJ673" s="2">
        <v>0</v>
      </c>
      <c r="AK673" s="2">
        <v>0</v>
      </c>
      <c r="AL673" s="2">
        <v>0</v>
      </c>
      <c r="AM673" s="2">
        <v>48</v>
      </c>
      <c r="AN673" s="2">
        <v>0</v>
      </c>
      <c r="AO673" s="2" t="s">
        <v>762</v>
      </c>
      <c r="AP673" s="2" t="s">
        <v>778</v>
      </c>
      <c r="AQ673" s="2" t="s">
        <v>781</v>
      </c>
      <c r="AR673" s="2" t="s">
        <v>3090</v>
      </c>
      <c r="AS673" s="2">
        <v>0</v>
      </c>
      <c r="AT673" s="2">
        <v>0</v>
      </c>
      <c r="AU673" s="2">
        <v>745</v>
      </c>
      <c r="AV673" s="2" t="s">
        <v>772</v>
      </c>
      <c r="AW673" s="2" t="s">
        <v>2466</v>
      </c>
      <c r="AX673" s="2">
        <v>9.1999999999999993</v>
      </c>
      <c r="AY673" s="2">
        <v>735.8</v>
      </c>
      <c r="AZ673" s="2">
        <v>745</v>
      </c>
      <c r="BA673" s="2" t="s">
        <v>765</v>
      </c>
      <c r="BB673" s="2">
        <v>0</v>
      </c>
      <c r="BC673" s="2">
        <v>1</v>
      </c>
      <c r="BD673" s="6">
        <v>34335</v>
      </c>
      <c r="BE673" s="18">
        <f t="shared" si="29"/>
        <v>23.295459730777999</v>
      </c>
      <c r="BF673" s="2" t="s">
        <v>767</v>
      </c>
      <c r="BG673" s="6">
        <v>44243</v>
      </c>
      <c r="BH673" s="2">
        <v>52.623290652478786</v>
      </c>
      <c r="BI673" t="str">
        <f>VLOOKUP($A673,'[1]SW_Pipes 1222_soil.shp'!$AE$2:$AR$1223,10,FALSE)</f>
        <v>113671</v>
      </c>
      <c r="BJ673" t="str">
        <f>VLOOKUP($A673,'[1]SW_Pipes 1222_soil.shp'!$AE$2:$AR$1223,11,FALSE)</f>
        <v>HeB</v>
      </c>
      <c r="BK673" t="str">
        <f>VLOOKUP($A673,'[1]SW_Pipes 1222_soil.shp'!$AE$2:$AR$1223,12,FALSE)</f>
        <v>Helena sandy loam, 2 to 8 percent slopes</v>
      </c>
      <c r="BL673" t="str">
        <f>VLOOKUP($A673,'[1]SW_Pipes 1222_soil.shp'!$AE$2:$AR$1223,13,FALSE)</f>
        <v>C</v>
      </c>
      <c r="BM673">
        <f>VLOOKUP($A673,'[1]SW_Pipes 1222_soil.shp'!$AE$2:$AR$1223,14,FALSE)</f>
        <v>2</v>
      </c>
      <c r="BN673">
        <f>VLOOKUP(A673,[2]SW_Pipes1222_prec!$AE$2:$AO$1223, 11, FALSE)</f>
        <v>3.7989999999999999</v>
      </c>
    </row>
    <row r="674" spans="1:66" x14ac:dyDescent="0.25">
      <c r="A674" s="2">
        <v>128136</v>
      </c>
      <c r="B674" s="2">
        <v>21672</v>
      </c>
      <c r="C674" s="2" t="s">
        <v>622</v>
      </c>
      <c r="D674" s="2" t="s">
        <v>26</v>
      </c>
      <c r="E674" s="2" t="s">
        <v>29</v>
      </c>
      <c r="F674" s="6">
        <f>VLOOKUP(A674&amp;B674,'input_raw cmsws'!$C$2:$D$1602,2,FALSE)</f>
        <v>44250.666666666664</v>
      </c>
      <c r="G674" s="2">
        <v>4</v>
      </c>
      <c r="H674" s="2" t="s">
        <v>23</v>
      </c>
      <c r="I674" s="2">
        <f>VLOOKUP(H674,'scoring schema'!$D$4:$E$9,2,FALSE)</f>
        <v>0</v>
      </c>
      <c r="J674" s="2" t="s">
        <v>22</v>
      </c>
      <c r="K674" s="2" t="s">
        <v>22</v>
      </c>
      <c r="L674" s="2" t="s">
        <v>24</v>
      </c>
      <c r="M674" s="2">
        <f>VLOOKUP(L674,'scoring schema 2'!$E$18:$F$29,2,FALSE)</f>
        <v>0</v>
      </c>
      <c r="N674" s="2"/>
      <c r="O674" s="2">
        <f>VLOOKUP(N674,'scoring schema 2'!$E$8:$F$13,2, FALSE)</f>
        <v>2</v>
      </c>
      <c r="P674" s="2">
        <v>10</v>
      </c>
      <c r="Q674" s="2">
        <v>1.3</v>
      </c>
      <c r="R674" s="2">
        <v>2.9</v>
      </c>
      <c r="S674" s="2">
        <v>3.77</v>
      </c>
      <c r="T674" s="2">
        <v>1</v>
      </c>
      <c r="U674" s="2">
        <v>10</v>
      </c>
      <c r="V674" s="2">
        <v>9.4</v>
      </c>
      <c r="W674" s="2">
        <v>2.9</v>
      </c>
      <c r="X674" s="2">
        <v>27.26</v>
      </c>
      <c r="Y674" s="2">
        <v>6.16</v>
      </c>
      <c r="Z674" s="2">
        <v>2.9</v>
      </c>
      <c r="AA674" s="2">
        <v>17.864000000000001</v>
      </c>
      <c r="AB674" s="2">
        <v>7581200</v>
      </c>
      <c r="AC674" s="2" t="s">
        <v>3154</v>
      </c>
      <c r="AD674" s="6">
        <v>40395</v>
      </c>
      <c r="AE674" s="2" t="s">
        <v>760</v>
      </c>
      <c r="AF674" s="2" t="s">
        <v>882</v>
      </c>
      <c r="AG674" s="2" t="s">
        <v>762</v>
      </c>
      <c r="AH674" s="2" t="s">
        <v>768</v>
      </c>
      <c r="AI674" s="2">
        <v>1.25</v>
      </c>
      <c r="AJ674" s="2">
        <v>0</v>
      </c>
      <c r="AK674" s="2">
        <v>0</v>
      </c>
      <c r="AL674" s="2">
        <v>0</v>
      </c>
      <c r="AM674" s="2">
        <v>15</v>
      </c>
      <c r="AN674" s="2">
        <v>0</v>
      </c>
      <c r="AO674" s="2" t="s">
        <v>762</v>
      </c>
      <c r="AP674" s="2" t="s">
        <v>882</v>
      </c>
      <c r="AQ674" s="2" t="s">
        <v>905</v>
      </c>
      <c r="AR674" s="2" t="s">
        <v>3155</v>
      </c>
      <c r="AS674" s="2">
        <v>0</v>
      </c>
      <c r="AT674" s="2">
        <v>0</v>
      </c>
      <c r="AU674" s="2">
        <v>739</v>
      </c>
      <c r="AV674" s="2" t="s">
        <v>772</v>
      </c>
      <c r="AW674" s="2" t="s">
        <v>3156</v>
      </c>
      <c r="AX674" s="2">
        <v>0.8</v>
      </c>
      <c r="AY674" s="2">
        <v>735.2</v>
      </c>
      <c r="AZ674" s="2">
        <v>736</v>
      </c>
      <c r="BA674" s="2" t="s">
        <v>765</v>
      </c>
      <c r="BB674" s="2">
        <v>0</v>
      </c>
      <c r="BC674" s="2">
        <v>0</v>
      </c>
      <c r="BD674" s="6">
        <v>40147</v>
      </c>
      <c r="BE674" s="18">
        <f t="shared" si="29"/>
        <v>11.235227013461094</v>
      </c>
      <c r="BF674" s="2" t="s">
        <v>767</v>
      </c>
      <c r="BG674" s="6">
        <v>44243</v>
      </c>
      <c r="BH674" s="2">
        <v>107.8784868330237</v>
      </c>
      <c r="BI674" t="str">
        <f>VLOOKUP($A674,'[1]SW_Pipes 1222_soil.shp'!$AE$2:$AR$1223,10,FALSE)</f>
        <v>113689</v>
      </c>
      <c r="BJ674" t="str">
        <f>VLOOKUP($A674,'[1]SW_Pipes 1222_soil.shp'!$AE$2:$AR$1223,11,FALSE)</f>
        <v>VaB</v>
      </c>
      <c r="BK674" t="str">
        <f>VLOOKUP($A674,'[1]SW_Pipes 1222_soil.shp'!$AE$2:$AR$1223,12,FALSE)</f>
        <v>Vance sandy loam, 2 to 8 percent slopes</v>
      </c>
      <c r="BL674" t="str">
        <f>VLOOKUP($A674,'[1]SW_Pipes 1222_soil.shp'!$AE$2:$AR$1223,13,FALSE)</f>
        <v>C</v>
      </c>
      <c r="BM674">
        <f>VLOOKUP($A674,'[1]SW_Pipes 1222_soil.shp'!$AE$2:$AR$1223,14,FALSE)</f>
        <v>2</v>
      </c>
      <c r="BN674">
        <f>VLOOKUP(A674,[2]SW_Pipes1222_prec!$AE$2:$AO$1223, 11, FALSE)</f>
        <v>3.8260000000000001</v>
      </c>
    </row>
    <row r="675" spans="1:66" x14ac:dyDescent="0.25">
      <c r="A675" s="2">
        <v>128140</v>
      </c>
      <c r="B675" s="2">
        <v>21553</v>
      </c>
      <c r="C675" s="2" t="s">
        <v>460</v>
      </c>
      <c r="D675" s="2" t="s">
        <v>21</v>
      </c>
      <c r="E675" s="2" t="s">
        <v>29</v>
      </c>
      <c r="F675" s="6">
        <f>VLOOKUP(A675&amp;B675,'input_raw cmsws'!$C$2:$D$1602,2,FALSE)</f>
        <v>44242.708333333336</v>
      </c>
      <c r="G675" s="2">
        <v>6</v>
      </c>
      <c r="H675" s="2" t="s">
        <v>31</v>
      </c>
      <c r="I675" s="2">
        <f>VLOOKUP(H675,'scoring schema'!$D$4:$E$9,2,FALSE)</f>
        <v>7</v>
      </c>
      <c r="J675" s="2" t="s">
        <v>22</v>
      </c>
      <c r="K675" s="2" t="s">
        <v>22</v>
      </c>
      <c r="L675" s="2"/>
      <c r="M675" s="2">
        <f>VLOOKUP(L675,'scoring schema 2'!$E$18:$F$29,2,FALSE)</f>
        <v>0</v>
      </c>
      <c r="N675" s="2"/>
      <c r="O675" s="2">
        <f>VLOOKUP(N675,'scoring schema 2'!$E$8:$F$13,2, FALSE)</f>
        <v>2</v>
      </c>
      <c r="P675" s="2">
        <v>10</v>
      </c>
      <c r="Q675" s="2">
        <v>3.75</v>
      </c>
      <c r="R675" s="2">
        <v>3.5</v>
      </c>
      <c r="S675" s="2">
        <v>13.125</v>
      </c>
      <c r="T675" s="2">
        <v>1</v>
      </c>
      <c r="U675" s="2">
        <v>5</v>
      </c>
      <c r="V675" s="2">
        <v>4.5999999999999996</v>
      </c>
      <c r="W675" s="2">
        <v>5.45</v>
      </c>
      <c r="X675" s="2">
        <v>25.07</v>
      </c>
      <c r="Y675" s="2">
        <v>4.26</v>
      </c>
      <c r="Z675" s="2">
        <v>4.67</v>
      </c>
      <c r="AA675" s="2">
        <v>19.894199999999998</v>
      </c>
      <c r="AB675" s="2">
        <v>7577518</v>
      </c>
      <c r="AC675" s="2" t="s">
        <v>3344</v>
      </c>
      <c r="AD675" s="6">
        <v>40396</v>
      </c>
      <c r="AE675" s="2" t="s">
        <v>760</v>
      </c>
      <c r="AF675" s="2" t="s">
        <v>761</v>
      </c>
      <c r="AG675" s="2" t="s">
        <v>762</v>
      </c>
      <c r="AH675" s="2" t="s">
        <v>768</v>
      </c>
      <c r="AI675" s="2">
        <v>4</v>
      </c>
      <c r="AJ675" s="2">
        <v>0</v>
      </c>
      <c r="AK675" s="2">
        <v>0</v>
      </c>
      <c r="AL675" s="2">
        <v>0</v>
      </c>
      <c r="AM675" s="2">
        <v>48</v>
      </c>
      <c r="AN675" s="2">
        <v>0</v>
      </c>
      <c r="AO675" s="2" t="s">
        <v>762</v>
      </c>
      <c r="AP675" s="2" t="s">
        <v>763</v>
      </c>
      <c r="AQ675" s="2" t="s">
        <v>769</v>
      </c>
      <c r="AR675" s="2" t="s">
        <v>3345</v>
      </c>
      <c r="AS675" s="2">
        <v>6</v>
      </c>
      <c r="AT675" s="2">
        <v>721</v>
      </c>
      <c r="AU675" s="2">
        <v>727</v>
      </c>
      <c r="AV675" s="2" t="s">
        <v>765</v>
      </c>
      <c r="AW675" s="2" t="s">
        <v>3346</v>
      </c>
      <c r="AX675" s="2">
        <v>3.9</v>
      </c>
      <c r="AY675" s="2">
        <v>717.1</v>
      </c>
      <c r="AZ675" s="2">
        <v>721</v>
      </c>
      <c r="BA675" s="2" t="s">
        <v>765</v>
      </c>
      <c r="BB675" s="2">
        <v>2.9912190000000002E-2</v>
      </c>
      <c r="BC675" s="2">
        <v>0</v>
      </c>
      <c r="BD675" s="6">
        <v>34335</v>
      </c>
      <c r="BE675" s="18">
        <f t="shared" si="29"/>
        <v>27.125827059091954</v>
      </c>
      <c r="BF675" s="2" t="s">
        <v>767</v>
      </c>
      <c r="BG675" s="6">
        <v>44243</v>
      </c>
      <c r="BH675" s="2">
        <v>130.38161089202839</v>
      </c>
      <c r="BI675" t="str">
        <f>VLOOKUP($A675,'[1]SW_Pipes 1222_soil.shp'!$AE$2:$AR$1223,10,FALSE)</f>
        <v>113677</v>
      </c>
      <c r="BJ675" t="str">
        <f>VLOOKUP($A675,'[1]SW_Pipes 1222_soil.shp'!$AE$2:$AR$1223,11,FALSE)</f>
        <v>MO</v>
      </c>
      <c r="BK675" t="str">
        <f>VLOOKUP($A675,'[1]SW_Pipes 1222_soil.shp'!$AE$2:$AR$1223,12,FALSE)</f>
        <v>Monacan loam</v>
      </c>
      <c r="BL675" t="str">
        <f>VLOOKUP($A675,'[1]SW_Pipes 1222_soil.shp'!$AE$2:$AR$1223,13,FALSE)</f>
        <v>C</v>
      </c>
      <c r="BM675">
        <f>VLOOKUP($A675,'[1]SW_Pipes 1222_soil.shp'!$AE$2:$AR$1223,14,FALSE)</f>
        <v>2</v>
      </c>
      <c r="BN675">
        <f>VLOOKUP(A675,[2]SW_Pipes1222_prec!$AE$2:$AO$1223, 11, FALSE)</f>
        <v>3.8239999999999998</v>
      </c>
    </row>
    <row r="676" spans="1:66" x14ac:dyDescent="0.25">
      <c r="A676" s="3">
        <v>128200</v>
      </c>
      <c r="B676" s="3">
        <v>19352</v>
      </c>
      <c r="C676" s="3" t="s">
        <v>474</v>
      </c>
      <c r="D676" s="3" t="s">
        <v>26</v>
      </c>
      <c r="E676" s="3" t="s">
        <v>29</v>
      </c>
      <c r="F676" s="6">
        <f>VLOOKUP(A676&amp;B676,'input_raw cmsws'!$C$2:$D$1602,2,FALSE)</f>
        <v>44064.666666666664</v>
      </c>
      <c r="G676" s="3">
        <v>4.5</v>
      </c>
      <c r="H676" s="3"/>
      <c r="I676" s="2">
        <v>0</v>
      </c>
      <c r="J676" s="3"/>
      <c r="K676" s="3" t="s">
        <v>22</v>
      </c>
      <c r="L676" s="3"/>
      <c r="M676" s="2">
        <f>VLOOKUP(L676,'scoring schema 2'!$E$18:$F$29,2,FALSE)</f>
        <v>0</v>
      </c>
      <c r="N676" s="3"/>
      <c r="O676" s="2">
        <f>VLOOKUP(N676,'scoring schema 2'!$E$8:$F$13,2, FALSE)</f>
        <v>2</v>
      </c>
      <c r="P676" s="3">
        <v>0</v>
      </c>
      <c r="Q676" s="3">
        <v>1.3</v>
      </c>
      <c r="R676" s="3">
        <v>0.8</v>
      </c>
      <c r="S676" s="3">
        <v>1.04</v>
      </c>
      <c r="T676" s="3">
        <v>1</v>
      </c>
      <c r="U676" s="3">
        <v>10</v>
      </c>
      <c r="V676" s="3">
        <v>5.4</v>
      </c>
      <c r="W676" s="3">
        <v>5</v>
      </c>
      <c r="X676" s="3">
        <v>27</v>
      </c>
      <c r="Y676" s="3">
        <v>3.7600000000000002</v>
      </c>
      <c r="Z676" s="3">
        <v>3.3200000000000003</v>
      </c>
      <c r="AA676" s="3">
        <v>12.483200000000002</v>
      </c>
      <c r="AB676" s="3">
        <v>7677494</v>
      </c>
      <c r="AC676" s="3" t="s">
        <v>2588</v>
      </c>
      <c r="AD676" s="6">
        <v>40397</v>
      </c>
      <c r="AE676" s="3" t="s">
        <v>760</v>
      </c>
      <c r="AF676" s="3" t="s">
        <v>761</v>
      </c>
      <c r="AG676" s="3" t="s">
        <v>762</v>
      </c>
      <c r="AH676" s="3" t="s">
        <v>768</v>
      </c>
      <c r="AI676" s="3">
        <v>2</v>
      </c>
      <c r="AJ676" s="3">
        <v>0</v>
      </c>
      <c r="AK676" s="3">
        <v>0</v>
      </c>
      <c r="AL676" s="3">
        <v>0</v>
      </c>
      <c r="AM676" s="3">
        <v>24</v>
      </c>
      <c r="AN676" s="3">
        <v>0</v>
      </c>
      <c r="AO676" s="3" t="s">
        <v>762</v>
      </c>
      <c r="AP676" s="3" t="s">
        <v>763</v>
      </c>
      <c r="AQ676" s="3" t="s">
        <v>769</v>
      </c>
      <c r="AR676" s="3" t="s">
        <v>2589</v>
      </c>
      <c r="AS676" s="3">
        <v>5</v>
      </c>
      <c r="AT676" s="3">
        <v>649</v>
      </c>
      <c r="AU676" s="3">
        <v>654</v>
      </c>
      <c r="AV676" s="3" t="s">
        <v>765</v>
      </c>
      <c r="AW676" s="3" t="s">
        <v>2590</v>
      </c>
      <c r="AX676" s="3">
        <v>5.38</v>
      </c>
      <c r="AY676" s="3">
        <v>645.62</v>
      </c>
      <c r="AZ676" s="3">
        <v>651</v>
      </c>
      <c r="BA676" s="3" t="s">
        <v>772</v>
      </c>
      <c r="BB676" s="3">
        <v>2.2644729999999998E-2</v>
      </c>
      <c r="BC676" s="3">
        <v>0</v>
      </c>
      <c r="BD676" s="7">
        <v>41254</v>
      </c>
      <c r="BE676" s="18">
        <f>(F676-AD676)/365.25</f>
        <v>10.041524070271496</v>
      </c>
      <c r="BF676" s="3" t="s">
        <v>767</v>
      </c>
      <c r="BG676" s="7">
        <v>44243</v>
      </c>
      <c r="BH676" s="3">
        <v>149.26211283107739</v>
      </c>
      <c r="BI676" t="str">
        <f>VLOOKUP($A676,'[1]SW_Pipes 1222_soil.shp'!$AE$2:$AR$1223,10,FALSE)</f>
        <v>113679</v>
      </c>
      <c r="BJ676" t="str">
        <f>VLOOKUP($A676,'[1]SW_Pipes 1222_soil.shp'!$AE$2:$AR$1223,11,FALSE)</f>
        <v>MeB</v>
      </c>
      <c r="BK676" t="str">
        <f>VLOOKUP($A676,'[1]SW_Pipes 1222_soil.shp'!$AE$2:$AR$1223,12,FALSE)</f>
        <v>Mecklenburg fine sandy loam, 2 to 8 percent slopes</v>
      </c>
      <c r="BL676" t="str">
        <f>VLOOKUP($A676,'[1]SW_Pipes 1222_soil.shp'!$AE$2:$AR$1223,13,FALSE)</f>
        <v>C</v>
      </c>
      <c r="BM676">
        <f>VLOOKUP($A676,'[1]SW_Pipes 1222_soil.shp'!$AE$2:$AR$1223,14,FALSE)</f>
        <v>2</v>
      </c>
      <c r="BN676">
        <f>VLOOKUP(A676,[2]SW_Pipes1222_prec!$AE$2:$AO$1223, 11, FALSE)</f>
        <v>3.72</v>
      </c>
    </row>
    <row r="677" spans="1:66" x14ac:dyDescent="0.25">
      <c r="A677" s="2">
        <v>130011</v>
      </c>
      <c r="B677" s="2">
        <v>11642</v>
      </c>
      <c r="C677" s="2" t="s">
        <v>676</v>
      </c>
      <c r="D677" s="2" t="s">
        <v>21</v>
      </c>
      <c r="E677" s="2" t="s">
        <v>29</v>
      </c>
      <c r="F677" s="6">
        <f>VLOOKUP(A677&amp;B677,'input_raw cmsws'!$C$2:$D$1602,2,FALSE)</f>
        <v>43733.666666666664</v>
      </c>
      <c r="G677" s="2">
        <v>3</v>
      </c>
      <c r="H677" s="2" t="s">
        <v>28</v>
      </c>
      <c r="I677" s="2">
        <f>VLOOKUP(H677,'scoring schema'!$D$4:$E$9,2,FALSE)</f>
        <v>5</v>
      </c>
      <c r="J677" s="2" t="s">
        <v>22</v>
      </c>
      <c r="K677" s="2" t="s">
        <v>22</v>
      </c>
      <c r="L677" s="2" t="s">
        <v>24</v>
      </c>
      <c r="M677" s="2">
        <f>VLOOKUP(L677,'scoring schema 2'!$E$18:$F$29,2,FALSE)</f>
        <v>0</v>
      </c>
      <c r="N677" s="2" t="s">
        <v>35</v>
      </c>
      <c r="O677" s="2">
        <f>VLOOKUP(N677,'scoring schema 2'!$E$8:$F$13,2, FALSE)</f>
        <v>2</v>
      </c>
      <c r="P677" s="2">
        <v>10</v>
      </c>
      <c r="Q677" s="2">
        <v>3.05</v>
      </c>
      <c r="R677" s="2">
        <v>2.2999999999999998</v>
      </c>
      <c r="S677" s="2">
        <v>7.0149999999999988</v>
      </c>
      <c r="T677" s="2">
        <v>1</v>
      </c>
      <c r="U677" s="2">
        <v>10</v>
      </c>
      <c r="V677" s="2">
        <v>7.8000000000000007</v>
      </c>
      <c r="W677" s="2">
        <v>5</v>
      </c>
      <c r="X677" s="2">
        <v>39</v>
      </c>
      <c r="Y677" s="2">
        <v>5.9</v>
      </c>
      <c r="Z677" s="2">
        <v>3.92</v>
      </c>
      <c r="AA677" s="2">
        <v>23.128</v>
      </c>
      <c r="AB677" s="2">
        <v>7559033</v>
      </c>
      <c r="AC677" s="2" t="s">
        <v>3552</v>
      </c>
      <c r="AD677" s="6">
        <v>40398</v>
      </c>
      <c r="AE677" s="2" t="s">
        <v>760</v>
      </c>
      <c r="AF677" s="2" t="s">
        <v>761</v>
      </c>
      <c r="AG677" s="2" t="s">
        <v>762</v>
      </c>
      <c r="AH677" s="2" t="s">
        <v>768</v>
      </c>
      <c r="AI677" s="2">
        <v>1.25</v>
      </c>
      <c r="AJ677" s="2">
        <v>0</v>
      </c>
      <c r="AK677" s="2">
        <v>0</v>
      </c>
      <c r="AL677" s="2">
        <v>0</v>
      </c>
      <c r="AM677" s="2">
        <v>15</v>
      </c>
      <c r="AN677" s="2">
        <v>0</v>
      </c>
      <c r="AO677" s="2" t="s">
        <v>762</v>
      </c>
      <c r="AP677" s="2" t="s">
        <v>763</v>
      </c>
      <c r="AQ677" s="2" t="s">
        <v>769</v>
      </c>
      <c r="AR677" s="2" t="s">
        <v>3553</v>
      </c>
      <c r="AS677" s="2">
        <v>3.1</v>
      </c>
      <c r="AT677" s="2">
        <v>766.9</v>
      </c>
      <c r="AU677" s="2">
        <v>770</v>
      </c>
      <c r="AV677" s="2" t="s">
        <v>765</v>
      </c>
      <c r="AW677" s="2" t="s">
        <v>3554</v>
      </c>
      <c r="AX677" s="2">
        <v>2.5</v>
      </c>
      <c r="AY677" s="2">
        <v>765.5</v>
      </c>
      <c r="AZ677" s="2">
        <v>768</v>
      </c>
      <c r="BA677" s="2" t="s">
        <v>765</v>
      </c>
      <c r="BB677" s="2">
        <v>9.4521499999999994E-3</v>
      </c>
      <c r="BC677" s="2">
        <v>1</v>
      </c>
      <c r="BD677" s="6">
        <v>30682</v>
      </c>
      <c r="BE677" s="18">
        <f>(F677-BD677)/365.25</f>
        <v>35.733515856719137</v>
      </c>
      <c r="BF677" s="2" t="s">
        <v>767</v>
      </c>
      <c r="BG677" s="6">
        <v>44243</v>
      </c>
      <c r="BH677" s="2">
        <v>148.11433218829089</v>
      </c>
      <c r="BI677" t="str">
        <f>VLOOKUP($A677,'[1]SW_Pipes 1222_soil.shp'!$AE$2:$AR$1223,10,FALSE)</f>
        <v>113660</v>
      </c>
      <c r="BJ677" t="str">
        <f>VLOOKUP($A677,'[1]SW_Pipes 1222_soil.shp'!$AE$2:$AR$1223,11,FALSE)</f>
        <v>CuB</v>
      </c>
      <c r="BK677" t="str">
        <f>VLOOKUP($A677,'[1]SW_Pipes 1222_soil.shp'!$AE$2:$AR$1223,12,FALSE)</f>
        <v>Cecil-Urban land complex, 2 to 8 percent slopes</v>
      </c>
      <c r="BL677" t="str">
        <f>VLOOKUP($A677,'[1]SW_Pipes 1222_soil.shp'!$AE$2:$AR$1223,13,FALSE)</f>
        <v>B</v>
      </c>
      <c r="BM677">
        <f>VLOOKUP($A677,'[1]SW_Pipes 1222_soil.shp'!$AE$2:$AR$1223,14,FALSE)</f>
        <v>1</v>
      </c>
      <c r="BN677">
        <f>VLOOKUP(A677,[2]SW_Pipes1222_prec!$AE$2:$AO$1223, 11, FALSE)</f>
        <v>3.82</v>
      </c>
    </row>
    <row r="678" spans="1:66" x14ac:dyDescent="0.25">
      <c r="A678" s="2">
        <v>131065</v>
      </c>
      <c r="B678" s="2">
        <v>17580</v>
      </c>
      <c r="C678" s="2" t="s">
        <v>111</v>
      </c>
      <c r="D678" s="2" t="s">
        <v>21</v>
      </c>
      <c r="E678" s="2" t="s">
        <v>29</v>
      </c>
      <c r="F678" s="6">
        <f>VLOOKUP(A678&amp;B678,'input_raw cmsws'!$C$2:$D$1602,2,FALSE)</f>
        <v>43985.666666666664</v>
      </c>
      <c r="G678" s="2">
        <v>6</v>
      </c>
      <c r="H678" s="2" t="s">
        <v>23</v>
      </c>
      <c r="I678" s="2">
        <f>VLOOKUP(H678,'scoring schema'!$D$4:$E$9,2,FALSE)</f>
        <v>0</v>
      </c>
      <c r="J678" s="2" t="s">
        <v>22</v>
      </c>
      <c r="K678" s="2" t="s">
        <v>22</v>
      </c>
      <c r="L678" s="2"/>
      <c r="M678" s="2">
        <f>VLOOKUP(L678,'scoring schema 2'!$E$18:$F$29,2,FALSE)</f>
        <v>0</v>
      </c>
      <c r="N678" s="2"/>
      <c r="O678" s="2">
        <f>VLOOKUP(N678,'scoring schema 2'!$E$8:$F$13,2, FALSE)</f>
        <v>2</v>
      </c>
      <c r="P678" s="2">
        <v>10</v>
      </c>
      <c r="Q678" s="2">
        <v>1.3</v>
      </c>
      <c r="R678" s="2">
        <v>2.9</v>
      </c>
      <c r="S678" s="2">
        <v>3.77</v>
      </c>
      <c r="T678" s="2">
        <v>1</v>
      </c>
      <c r="U678" s="2">
        <v>0</v>
      </c>
      <c r="V678" s="2">
        <v>1.4000000000000001</v>
      </c>
      <c r="W678" s="2">
        <v>1.4</v>
      </c>
      <c r="X678" s="2">
        <v>1.96</v>
      </c>
      <c r="Y678" s="2">
        <v>1.36</v>
      </c>
      <c r="Z678" s="2">
        <v>2</v>
      </c>
      <c r="AA678" s="2">
        <v>2.72</v>
      </c>
      <c r="AB678" s="2">
        <v>7683487</v>
      </c>
      <c r="AC678" s="2" t="s">
        <v>1037</v>
      </c>
      <c r="AD678" s="6">
        <v>40399</v>
      </c>
      <c r="AE678" s="2" t="s">
        <v>760</v>
      </c>
      <c r="AF678" s="2" t="s">
        <v>935</v>
      </c>
      <c r="AG678" s="2" t="s">
        <v>762</v>
      </c>
      <c r="AH678" s="2" t="s">
        <v>768</v>
      </c>
      <c r="AI678" s="2">
        <v>3</v>
      </c>
      <c r="AJ678" s="2">
        <v>0</v>
      </c>
      <c r="AK678" s="2">
        <v>0</v>
      </c>
      <c r="AL678" s="2">
        <v>0</v>
      </c>
      <c r="AM678" s="2">
        <v>36</v>
      </c>
      <c r="AN678" s="2">
        <v>0</v>
      </c>
      <c r="AO678" s="2" t="s">
        <v>762</v>
      </c>
      <c r="AP678" s="2" t="s">
        <v>769</v>
      </c>
      <c r="AQ678" s="2" t="s">
        <v>769</v>
      </c>
      <c r="AR678" s="2" t="s">
        <v>1038</v>
      </c>
      <c r="AS678" s="2">
        <v>6</v>
      </c>
      <c r="AT678" s="2">
        <v>550</v>
      </c>
      <c r="AU678" s="2">
        <v>556</v>
      </c>
      <c r="AV678" s="2" t="s">
        <v>765</v>
      </c>
      <c r="AW678" s="2" t="s">
        <v>1039</v>
      </c>
      <c r="AX678" s="2">
        <v>3.6</v>
      </c>
      <c r="AY678" s="2">
        <v>547.4</v>
      </c>
      <c r="AZ678" s="2">
        <v>551</v>
      </c>
      <c r="BA678" s="2" t="s">
        <v>765</v>
      </c>
      <c r="BB678" s="2">
        <v>2.4876519999999999E-2</v>
      </c>
      <c r="BC678" s="2">
        <v>0</v>
      </c>
      <c r="BD678" s="6">
        <v>0</v>
      </c>
      <c r="BE678" s="18">
        <f>(F678-BD678)/365.25</f>
        <v>120.42619210586356</v>
      </c>
      <c r="BF678" s="2" t="s">
        <v>767</v>
      </c>
      <c r="BG678" s="6">
        <v>43179</v>
      </c>
      <c r="BH678" s="2">
        <v>104.5160050293255</v>
      </c>
      <c r="BI678" t="str">
        <f>VLOOKUP($A678,'[1]SW_Pipes 1222_soil.shp'!$AE$2:$AR$1223,10,FALSE)</f>
        <v>113693</v>
      </c>
      <c r="BJ678" t="str">
        <f>VLOOKUP($A678,'[1]SW_Pipes 1222_soil.shp'!$AE$2:$AR$1223,11,FALSE)</f>
        <v>WkD</v>
      </c>
      <c r="BK678" t="str">
        <f>VLOOKUP($A678,'[1]SW_Pipes 1222_soil.shp'!$AE$2:$AR$1223,12,FALSE)</f>
        <v>Wilkes loam, 8 to 15 percent slopes</v>
      </c>
      <c r="BL678" t="str">
        <f>VLOOKUP($A678,'[1]SW_Pipes 1222_soil.shp'!$AE$2:$AR$1223,13,FALSE)</f>
        <v>D</v>
      </c>
      <c r="BM678">
        <f>VLOOKUP($A678,'[1]SW_Pipes 1222_soil.shp'!$AE$2:$AR$1223,14,FALSE)</f>
        <v>4</v>
      </c>
      <c r="BN678">
        <f>VLOOKUP(A678,[2]SW_Pipes1222_prec!$AE$2:$AO$1223, 11, FALSE)</f>
        <v>3.714</v>
      </c>
    </row>
    <row r="679" spans="1:66" x14ac:dyDescent="0.25">
      <c r="A679" s="3">
        <v>131150</v>
      </c>
      <c r="B679" s="3">
        <v>18381</v>
      </c>
      <c r="C679" s="3" t="s">
        <v>673</v>
      </c>
      <c r="D679" s="3" t="s">
        <v>26</v>
      </c>
      <c r="E679" s="3" t="s">
        <v>29</v>
      </c>
      <c r="F679" s="6">
        <f>VLOOKUP(A679&amp;B679,'input_raw cmsws'!$C$2:$D$1602,2,FALSE)</f>
        <v>44013.666666666664</v>
      </c>
      <c r="G679" s="3">
        <v>4</v>
      </c>
      <c r="H679" s="3"/>
      <c r="I679" s="2">
        <v>0</v>
      </c>
      <c r="J679" s="3" t="s">
        <v>22</v>
      </c>
      <c r="K679" s="3" t="s">
        <v>22</v>
      </c>
      <c r="L679" s="3"/>
      <c r="M679" s="2">
        <f>VLOOKUP(L679,'scoring schema 2'!$E$18:$F$29,2,FALSE)</f>
        <v>0</v>
      </c>
      <c r="N679" s="3"/>
      <c r="O679" s="2">
        <f>VLOOKUP(N679,'scoring schema 2'!$E$8:$F$13,2, FALSE)</f>
        <v>2</v>
      </c>
      <c r="P679" s="3">
        <v>0</v>
      </c>
      <c r="Q679" s="3">
        <v>1.3</v>
      </c>
      <c r="R679" s="3">
        <v>2</v>
      </c>
      <c r="S679" s="3">
        <v>2.6</v>
      </c>
      <c r="T679" s="3">
        <v>1</v>
      </c>
      <c r="U679" s="3">
        <v>10</v>
      </c>
      <c r="V679" s="3">
        <v>8.6</v>
      </c>
      <c r="W679" s="3">
        <v>5.3000000000000007</v>
      </c>
      <c r="X679" s="3">
        <v>45.580000000000005</v>
      </c>
      <c r="Y679" s="3">
        <v>5.68</v>
      </c>
      <c r="Z679" s="3">
        <v>3.9800000000000004</v>
      </c>
      <c r="AA679" s="3">
        <v>22.606400000000001</v>
      </c>
      <c r="AB679" s="3">
        <v>7674457</v>
      </c>
      <c r="AC679" s="3" t="s">
        <v>3527</v>
      </c>
      <c r="AD679" s="6">
        <v>40400</v>
      </c>
      <c r="AE679" s="3" t="s">
        <v>760</v>
      </c>
      <c r="AF679" s="3" t="s">
        <v>838</v>
      </c>
      <c r="AG679" s="3" t="s">
        <v>3528</v>
      </c>
      <c r="AH679" s="3" t="s">
        <v>842</v>
      </c>
      <c r="AI679" s="3">
        <v>0</v>
      </c>
      <c r="AJ679" s="3">
        <v>0</v>
      </c>
      <c r="AK679" s="3">
        <v>3</v>
      </c>
      <c r="AL679" s="3">
        <v>5</v>
      </c>
      <c r="AM679" s="3">
        <v>36</v>
      </c>
      <c r="AN679" s="3">
        <v>60</v>
      </c>
      <c r="AO679" s="3" t="s">
        <v>762</v>
      </c>
      <c r="AP679" s="3" t="s">
        <v>763</v>
      </c>
      <c r="AQ679" s="3" t="s">
        <v>769</v>
      </c>
      <c r="AR679" s="3" t="s">
        <v>3529</v>
      </c>
      <c r="AS679" s="3">
        <v>6.4</v>
      </c>
      <c r="AT679" s="3">
        <v>0</v>
      </c>
      <c r="AU679" s="3">
        <v>0</v>
      </c>
      <c r="AV679" s="3" t="s">
        <v>765</v>
      </c>
      <c r="AW679" s="3" t="s">
        <v>3530</v>
      </c>
      <c r="AX679" s="3">
        <v>6.1</v>
      </c>
      <c r="AY679" s="3">
        <v>0</v>
      </c>
      <c r="AZ679" s="3">
        <v>0</v>
      </c>
      <c r="BA679" s="3" t="s">
        <v>765</v>
      </c>
      <c r="BB679" s="3">
        <v>0</v>
      </c>
      <c r="BC679" s="3">
        <v>0</v>
      </c>
      <c r="BD679" s="7">
        <v>42916</v>
      </c>
      <c r="BE679" s="18">
        <f>(F679-AD679)/365.25</f>
        <v>9.8936801277663626</v>
      </c>
      <c r="BF679" s="3" t="s">
        <v>767</v>
      </c>
      <c r="BG679" s="7">
        <v>44243</v>
      </c>
      <c r="BH679" s="3">
        <v>25.511177409157249</v>
      </c>
      <c r="BI679" t="str">
        <f>VLOOKUP($A679,'[1]SW_Pipes 1222_soil.shp'!$AE$2:$AR$1223,10,FALSE)</f>
        <v>113693</v>
      </c>
      <c r="BJ679" t="str">
        <f>VLOOKUP($A679,'[1]SW_Pipes 1222_soil.shp'!$AE$2:$AR$1223,11,FALSE)</f>
        <v>WkD</v>
      </c>
      <c r="BK679" t="str">
        <f>VLOOKUP($A679,'[1]SW_Pipes 1222_soil.shp'!$AE$2:$AR$1223,12,FALSE)</f>
        <v>Wilkes loam, 8 to 15 percent slopes</v>
      </c>
      <c r="BL679" t="str">
        <f>VLOOKUP($A679,'[1]SW_Pipes 1222_soil.shp'!$AE$2:$AR$1223,13,FALSE)</f>
        <v>D</v>
      </c>
      <c r="BM679">
        <f>VLOOKUP($A679,'[1]SW_Pipes 1222_soil.shp'!$AE$2:$AR$1223,14,FALSE)</f>
        <v>4</v>
      </c>
      <c r="BN679">
        <f>VLOOKUP(A679,[2]SW_Pipes1222_prec!$AE$2:$AO$1223, 11, FALSE)</f>
        <v>3.7189999999999999</v>
      </c>
    </row>
    <row r="680" spans="1:66" x14ac:dyDescent="0.25">
      <c r="A680" s="2">
        <v>131179</v>
      </c>
      <c r="B680" s="2">
        <v>12256</v>
      </c>
      <c r="C680" s="2" t="s">
        <v>113</v>
      </c>
      <c r="D680" s="2" t="s">
        <v>21</v>
      </c>
      <c r="E680" s="2" t="s">
        <v>29</v>
      </c>
      <c r="F680" s="6">
        <f>VLOOKUP(A680&amp;B680,'input_raw cmsws'!$C$2:$D$1602,2,FALSE)</f>
        <v>43836.708333333336</v>
      </c>
      <c r="G680" s="2">
        <v>0</v>
      </c>
      <c r="H680" s="2" t="s">
        <v>23</v>
      </c>
      <c r="I680" s="2">
        <f>VLOOKUP(H680,'scoring schema'!$D$4:$E$9,2,FALSE)</f>
        <v>0</v>
      </c>
      <c r="J680" s="2" t="s">
        <v>22</v>
      </c>
      <c r="K680" s="2" t="s">
        <v>22</v>
      </c>
      <c r="L680" s="2" t="s">
        <v>37</v>
      </c>
      <c r="M680" s="2">
        <f>VLOOKUP(L680,'scoring schema 2'!$E$18:$F$29,2,FALSE)</f>
        <v>8</v>
      </c>
      <c r="N680" s="2" t="s">
        <v>33</v>
      </c>
      <c r="O680" s="2">
        <f>VLOOKUP(N680,'scoring schema 2'!$E$8:$F$13,2, FALSE)</f>
        <v>0</v>
      </c>
      <c r="P680" s="2">
        <v>10</v>
      </c>
      <c r="Q680" s="2">
        <v>0</v>
      </c>
      <c r="R680" s="2">
        <v>5.9</v>
      </c>
      <c r="S680" s="2">
        <v>0</v>
      </c>
      <c r="T680" s="2">
        <v>1</v>
      </c>
      <c r="U680" s="2">
        <v>0</v>
      </c>
      <c r="V680" s="2">
        <v>1.4000000000000001</v>
      </c>
      <c r="W680" s="2">
        <v>0.8</v>
      </c>
      <c r="X680" s="2">
        <v>1.1200000000000001</v>
      </c>
      <c r="Y680" s="2">
        <v>0.84000000000000008</v>
      </c>
      <c r="Z680" s="2">
        <v>2.8400000000000003</v>
      </c>
      <c r="AA680" s="2">
        <v>2.3856000000000006</v>
      </c>
      <c r="AB680" s="2">
        <v>7719565</v>
      </c>
      <c r="AC680" s="2" t="s">
        <v>996</v>
      </c>
      <c r="AD680" s="6">
        <v>40401</v>
      </c>
      <c r="AE680" s="2" t="s">
        <v>760</v>
      </c>
      <c r="AF680" s="2" t="s">
        <v>935</v>
      </c>
      <c r="AG680" s="2" t="s">
        <v>762</v>
      </c>
      <c r="AH680" s="2" t="s">
        <v>768</v>
      </c>
      <c r="AI680" s="2">
        <v>1.5</v>
      </c>
      <c r="AJ680" s="2">
        <v>0</v>
      </c>
      <c r="AK680" s="2">
        <v>0</v>
      </c>
      <c r="AL680" s="2">
        <v>0</v>
      </c>
      <c r="AM680" s="2">
        <v>18</v>
      </c>
      <c r="AN680" s="2">
        <v>0</v>
      </c>
      <c r="AO680" s="2" t="s">
        <v>762</v>
      </c>
      <c r="AP680" s="2" t="s">
        <v>769</v>
      </c>
      <c r="AQ680" s="2" t="s">
        <v>769</v>
      </c>
      <c r="AR680" s="2" t="s">
        <v>997</v>
      </c>
      <c r="AS680" s="2">
        <v>4.7</v>
      </c>
      <c r="AT680" s="2">
        <v>577.29999999999995</v>
      </c>
      <c r="AU680" s="2">
        <v>582</v>
      </c>
      <c r="AV680" s="2" t="s">
        <v>765</v>
      </c>
      <c r="AW680" s="2" t="s">
        <v>936</v>
      </c>
      <c r="AX680" s="2">
        <v>5.3</v>
      </c>
      <c r="AY680" s="2">
        <v>576.70000000000005</v>
      </c>
      <c r="AZ680" s="2">
        <v>582</v>
      </c>
      <c r="BA680" s="2" t="s">
        <v>765</v>
      </c>
      <c r="BB680" s="2">
        <v>1.916996E-2</v>
      </c>
      <c r="BC680" s="2">
        <v>0</v>
      </c>
      <c r="BD680" s="6">
        <v>0</v>
      </c>
      <c r="BE680" s="18">
        <f t="shared" ref="BE680:BE693" si="30">(F680-BD680)/365.25</f>
        <v>120.01836641569702</v>
      </c>
      <c r="BF680" s="2" t="s">
        <v>767</v>
      </c>
      <c r="BG680" s="6">
        <v>43179</v>
      </c>
      <c r="BH680" s="2">
        <v>31.29903861826136</v>
      </c>
      <c r="BI680" t="str">
        <f>VLOOKUP($A680,'[1]SW_Pipes 1222_soil.shp'!$AE$2:$AR$1223,10,FALSE)</f>
        <v>113692</v>
      </c>
      <c r="BJ680" t="str">
        <f>VLOOKUP($A680,'[1]SW_Pipes 1222_soil.shp'!$AE$2:$AR$1223,11,FALSE)</f>
        <v>WkB</v>
      </c>
      <c r="BK680" t="str">
        <f>VLOOKUP($A680,'[1]SW_Pipes 1222_soil.shp'!$AE$2:$AR$1223,12,FALSE)</f>
        <v>Wilkes loam, 4 to 8 percent slopes</v>
      </c>
      <c r="BL680" t="str">
        <f>VLOOKUP($A680,'[1]SW_Pipes 1222_soil.shp'!$AE$2:$AR$1223,13,FALSE)</f>
        <v>D</v>
      </c>
      <c r="BM680">
        <f>VLOOKUP($A680,'[1]SW_Pipes 1222_soil.shp'!$AE$2:$AR$1223,14,FALSE)</f>
        <v>4</v>
      </c>
      <c r="BN680">
        <f>VLOOKUP(A680,[2]SW_Pipes1222_prec!$AE$2:$AO$1223, 11, FALSE)</f>
        <v>3.7229999999999999</v>
      </c>
    </row>
    <row r="681" spans="1:66" x14ac:dyDescent="0.25">
      <c r="A681" s="3">
        <v>131180</v>
      </c>
      <c r="B681" s="3">
        <v>12256</v>
      </c>
      <c r="C681" s="3" t="s">
        <v>89</v>
      </c>
      <c r="D681" s="3" t="s">
        <v>21</v>
      </c>
      <c r="E681" s="3" t="s">
        <v>29</v>
      </c>
      <c r="F681" s="6">
        <f>VLOOKUP(A681&amp;B681,'input_raw cmsws'!$C$2:$D$1602,2,FALSE)</f>
        <v>43836.708333333336</v>
      </c>
      <c r="G681" s="3">
        <v>0</v>
      </c>
      <c r="H681" s="3" t="s">
        <v>68</v>
      </c>
      <c r="I681" s="2">
        <f>VLOOKUP(H681,'scoring schema'!$D$4:$E$9,2,FALSE)</f>
        <v>0</v>
      </c>
      <c r="J681" s="3" t="s">
        <v>22</v>
      </c>
      <c r="K681" s="3" t="s">
        <v>22</v>
      </c>
      <c r="L681" s="3" t="s">
        <v>37</v>
      </c>
      <c r="M681" s="2">
        <f>VLOOKUP(L681,'scoring schema 2'!$E$18:$F$29,2,FALSE)</f>
        <v>8</v>
      </c>
      <c r="N681" s="3" t="s">
        <v>33</v>
      </c>
      <c r="O681" s="2">
        <f>VLOOKUP(N681,'scoring schema 2'!$E$8:$F$13,2, FALSE)</f>
        <v>0</v>
      </c>
      <c r="P681" s="3">
        <v>0</v>
      </c>
      <c r="Q681" s="3">
        <v>0</v>
      </c>
      <c r="R681" s="3">
        <v>4.4000000000000004</v>
      </c>
      <c r="S681" s="3">
        <v>0</v>
      </c>
      <c r="T681" s="3">
        <v>1</v>
      </c>
      <c r="U681" s="3">
        <v>0</v>
      </c>
      <c r="V681" s="3">
        <v>1.4000000000000001</v>
      </c>
      <c r="W681" s="3">
        <v>0.8</v>
      </c>
      <c r="X681" s="3">
        <v>1.1200000000000001</v>
      </c>
      <c r="Y681" s="3">
        <v>0.84000000000000008</v>
      </c>
      <c r="Z681" s="3">
        <v>2.2400000000000002</v>
      </c>
      <c r="AA681" s="3">
        <v>1.8816000000000004</v>
      </c>
      <c r="AB681" s="3">
        <v>7626025</v>
      </c>
      <c r="AC681" s="3" t="s">
        <v>934</v>
      </c>
      <c r="AD681" s="6">
        <v>40402</v>
      </c>
      <c r="AE681" s="3" t="s">
        <v>760</v>
      </c>
      <c r="AF681" s="3" t="s">
        <v>935</v>
      </c>
      <c r="AG681" s="3" t="s">
        <v>762</v>
      </c>
      <c r="AH681" s="3" t="s">
        <v>768</v>
      </c>
      <c r="AI681" s="3">
        <v>1.5</v>
      </c>
      <c r="AJ681" s="3">
        <v>0</v>
      </c>
      <c r="AK681" s="3">
        <v>0</v>
      </c>
      <c r="AL681" s="3">
        <v>0</v>
      </c>
      <c r="AM681" s="3">
        <v>18</v>
      </c>
      <c r="AN681" s="3">
        <v>0</v>
      </c>
      <c r="AO681" s="3" t="s">
        <v>762</v>
      </c>
      <c r="AP681" s="3" t="s">
        <v>769</v>
      </c>
      <c r="AQ681" s="3" t="s">
        <v>769</v>
      </c>
      <c r="AR681" s="3" t="s">
        <v>936</v>
      </c>
      <c r="AS681" s="3">
        <v>5.3</v>
      </c>
      <c r="AT681" s="3">
        <v>576.70000000000005</v>
      </c>
      <c r="AU681" s="3">
        <v>582</v>
      </c>
      <c r="AV681" s="3" t="s">
        <v>765</v>
      </c>
      <c r="AW681" s="3" t="s">
        <v>937</v>
      </c>
      <c r="AX681" s="3">
        <v>1.8</v>
      </c>
      <c r="AY681" s="3">
        <v>574.20000000000005</v>
      </c>
      <c r="AZ681" s="3">
        <v>576</v>
      </c>
      <c r="BA681" s="3" t="s">
        <v>765</v>
      </c>
      <c r="BB681" s="3">
        <v>1.418871E-2</v>
      </c>
      <c r="BC681" s="3">
        <v>0</v>
      </c>
      <c r="BD681" s="7">
        <v>0</v>
      </c>
      <c r="BE681" s="18">
        <f t="shared" si="30"/>
        <v>120.01836641569702</v>
      </c>
      <c r="BF681" s="3" t="s">
        <v>767</v>
      </c>
      <c r="BG681" s="7">
        <v>43179</v>
      </c>
      <c r="BH681" s="3">
        <v>176.19630720594469</v>
      </c>
      <c r="BI681" t="str">
        <f>VLOOKUP($A681,'[1]SW_Pipes 1222_soil.shp'!$AE$2:$AR$1223,10,FALSE)</f>
        <v>113692</v>
      </c>
      <c r="BJ681" t="str">
        <f>VLOOKUP($A681,'[1]SW_Pipes 1222_soil.shp'!$AE$2:$AR$1223,11,FALSE)</f>
        <v>WkB</v>
      </c>
      <c r="BK681" t="str">
        <f>VLOOKUP($A681,'[1]SW_Pipes 1222_soil.shp'!$AE$2:$AR$1223,12,FALSE)</f>
        <v>Wilkes loam, 4 to 8 percent slopes</v>
      </c>
      <c r="BL681" t="str">
        <f>VLOOKUP($A681,'[1]SW_Pipes 1222_soil.shp'!$AE$2:$AR$1223,13,FALSE)</f>
        <v>D</v>
      </c>
      <c r="BM681">
        <f>VLOOKUP($A681,'[1]SW_Pipes 1222_soil.shp'!$AE$2:$AR$1223,14,FALSE)</f>
        <v>4</v>
      </c>
      <c r="BN681">
        <f>VLOOKUP(A681,[2]SW_Pipes1222_prec!$AE$2:$AO$1223, 11, FALSE)</f>
        <v>3.7229999999999999</v>
      </c>
    </row>
    <row r="682" spans="1:66" x14ac:dyDescent="0.25">
      <c r="A682" s="2">
        <v>131216</v>
      </c>
      <c r="B682" s="2">
        <v>11214</v>
      </c>
      <c r="C682" s="2" t="s">
        <v>375</v>
      </c>
      <c r="D682" s="2" t="s">
        <v>26</v>
      </c>
      <c r="E682" s="2" t="s">
        <v>29</v>
      </c>
      <c r="F682" s="6">
        <f>VLOOKUP(A682&amp;B682,'input_raw cmsws'!$C$2:$D$1602,2,FALSE)</f>
        <v>43257.666666666664</v>
      </c>
      <c r="G682" s="2">
        <v>9</v>
      </c>
      <c r="H682" s="2" t="s">
        <v>28</v>
      </c>
      <c r="I682" s="2">
        <f>VLOOKUP(H682,'scoring schema'!$D$4:$E$9,2,FALSE)</f>
        <v>5</v>
      </c>
      <c r="J682" s="2" t="s">
        <v>22</v>
      </c>
      <c r="K682" s="2" t="s">
        <v>22</v>
      </c>
      <c r="L682" s="2" t="s">
        <v>37</v>
      </c>
      <c r="M682" s="2">
        <f>VLOOKUP(L682,'scoring schema 2'!$E$18:$F$29,2,FALSE)</f>
        <v>8</v>
      </c>
      <c r="N682" s="2"/>
      <c r="O682" s="2">
        <f>VLOOKUP(N682,'scoring schema 2'!$E$8:$F$13,2, FALSE)</f>
        <v>2</v>
      </c>
      <c r="P682" s="2">
        <v>5</v>
      </c>
      <c r="Q682" s="2">
        <v>3.05</v>
      </c>
      <c r="R682" s="2">
        <v>7.35</v>
      </c>
      <c r="S682" s="2">
        <v>22.417499999999997</v>
      </c>
      <c r="T682" s="2">
        <v>1</v>
      </c>
      <c r="U682" s="2">
        <v>0</v>
      </c>
      <c r="V682" s="2">
        <v>2.2000000000000002</v>
      </c>
      <c r="W682" s="2">
        <v>3</v>
      </c>
      <c r="X682" s="2">
        <v>6.6000000000000005</v>
      </c>
      <c r="Y682" s="2">
        <v>2.54</v>
      </c>
      <c r="Z682" s="2">
        <v>4.74</v>
      </c>
      <c r="AA682" s="2">
        <v>12.0396</v>
      </c>
      <c r="AB682" s="2">
        <v>7668115</v>
      </c>
      <c r="AC682" s="2" t="s">
        <v>2548</v>
      </c>
      <c r="AD682" s="6">
        <v>40403</v>
      </c>
      <c r="AE682" s="2" t="s">
        <v>760</v>
      </c>
      <c r="AF682" s="2" t="s">
        <v>935</v>
      </c>
      <c r="AG682" s="2" t="s">
        <v>762</v>
      </c>
      <c r="AH682" s="2" t="s">
        <v>768</v>
      </c>
      <c r="AI682" s="2">
        <v>1.25</v>
      </c>
      <c r="AJ682" s="2">
        <v>0</v>
      </c>
      <c r="AK682" s="2">
        <v>0</v>
      </c>
      <c r="AL682" s="2">
        <v>0</v>
      </c>
      <c r="AM682" s="2">
        <v>15</v>
      </c>
      <c r="AN682" s="2">
        <v>0</v>
      </c>
      <c r="AO682" s="2" t="s">
        <v>762</v>
      </c>
      <c r="AP682" s="2" t="s">
        <v>769</v>
      </c>
      <c r="AQ682" s="2" t="s">
        <v>769</v>
      </c>
      <c r="AR682" s="2" t="s">
        <v>2549</v>
      </c>
      <c r="AS682" s="2">
        <v>3.6</v>
      </c>
      <c r="AT682" s="2">
        <v>585.4</v>
      </c>
      <c r="AU682" s="2">
        <v>589</v>
      </c>
      <c r="AV682" s="2" t="s">
        <v>765</v>
      </c>
      <c r="AW682" s="2" t="s">
        <v>2550</v>
      </c>
      <c r="AX682" s="2">
        <v>4.4000000000000004</v>
      </c>
      <c r="AY682" s="2">
        <v>584.6</v>
      </c>
      <c r="AZ682" s="2">
        <v>589</v>
      </c>
      <c r="BA682" s="2" t="s">
        <v>765</v>
      </c>
      <c r="BB682" s="2">
        <v>2.5477030000000001E-2</v>
      </c>
      <c r="BC682" s="2">
        <v>0</v>
      </c>
      <c r="BD682" s="6">
        <v>0</v>
      </c>
      <c r="BE682" s="18">
        <f t="shared" si="30"/>
        <v>118.43303673283138</v>
      </c>
      <c r="BF682" s="2" t="s">
        <v>767</v>
      </c>
      <c r="BG682" s="6">
        <v>43179</v>
      </c>
      <c r="BH682" s="2">
        <v>31.40078491364104</v>
      </c>
      <c r="BI682" t="str">
        <f>VLOOKUP($A682,'[1]SW_Pipes 1222_soil.shp'!$AE$2:$AR$1223,10,FALSE)</f>
        <v>113674</v>
      </c>
      <c r="BJ682" t="str">
        <f>VLOOKUP($A682,'[1]SW_Pipes 1222_soil.shp'!$AE$2:$AR$1223,11,FALSE)</f>
        <v>IrB</v>
      </c>
      <c r="BK682" t="str">
        <f>VLOOKUP($A682,'[1]SW_Pipes 1222_soil.shp'!$AE$2:$AR$1223,12,FALSE)</f>
        <v>Iredell fine sandy loam, 1 to 8 percent slopes</v>
      </c>
      <c r="BL682" t="str">
        <f>VLOOKUP($A682,'[1]SW_Pipes 1222_soil.shp'!$AE$2:$AR$1223,13,FALSE)</f>
        <v>C/D</v>
      </c>
      <c r="BM682">
        <f>VLOOKUP($A682,'[1]SW_Pipes 1222_soil.shp'!$AE$2:$AR$1223,14,FALSE)</f>
        <v>3</v>
      </c>
      <c r="BN682">
        <f>VLOOKUP(A682,[2]SW_Pipes1222_prec!$AE$2:$AO$1223, 11, FALSE)</f>
        <v>3.7240000000000002</v>
      </c>
    </row>
    <row r="683" spans="1:66" x14ac:dyDescent="0.25">
      <c r="A683" s="3">
        <v>131217</v>
      </c>
      <c r="B683" s="3">
        <v>11214</v>
      </c>
      <c r="C683" s="3" t="s">
        <v>375</v>
      </c>
      <c r="D683" s="3" t="s">
        <v>26</v>
      </c>
      <c r="E683" s="3" t="s">
        <v>29</v>
      </c>
      <c r="F683" s="6">
        <f>VLOOKUP(A683&amp;B683,'input_raw cmsws'!$C$2:$D$1602,2,FALSE)</f>
        <v>43257.666666666664</v>
      </c>
      <c r="G683" s="3">
        <v>7</v>
      </c>
      <c r="H683" s="3" t="s">
        <v>28</v>
      </c>
      <c r="I683" s="2">
        <f>VLOOKUP(H683,'scoring schema'!$D$4:$E$9,2,FALSE)</f>
        <v>5</v>
      </c>
      <c r="J683" s="3" t="s">
        <v>22</v>
      </c>
      <c r="K683" s="3" t="s">
        <v>22</v>
      </c>
      <c r="L683" s="3" t="s">
        <v>37</v>
      </c>
      <c r="M683" s="2">
        <f>VLOOKUP(L683,'scoring schema 2'!$E$18:$F$29,2,FALSE)</f>
        <v>8</v>
      </c>
      <c r="N683" s="3"/>
      <c r="O683" s="2">
        <f>VLOOKUP(N683,'scoring schema 2'!$E$8:$F$13,2, FALSE)</f>
        <v>2</v>
      </c>
      <c r="P683" s="3">
        <v>5</v>
      </c>
      <c r="Q683" s="3">
        <v>3.05</v>
      </c>
      <c r="R683" s="3">
        <v>6.9499999999999993</v>
      </c>
      <c r="S683" s="3">
        <v>21.197499999999998</v>
      </c>
      <c r="T683" s="3">
        <v>1</v>
      </c>
      <c r="U683" s="3">
        <v>0</v>
      </c>
      <c r="V683" s="3">
        <v>2.2000000000000002</v>
      </c>
      <c r="W683" s="3">
        <v>2.6</v>
      </c>
      <c r="X683" s="3">
        <v>5.7200000000000006</v>
      </c>
      <c r="Y683" s="3">
        <v>2.54</v>
      </c>
      <c r="Z683" s="3">
        <v>4.34</v>
      </c>
      <c r="AA683" s="3">
        <v>11.0236</v>
      </c>
      <c r="AB683" s="3">
        <v>7640904</v>
      </c>
      <c r="AC683" s="3" t="s">
        <v>2453</v>
      </c>
      <c r="AD683" s="6">
        <v>40404</v>
      </c>
      <c r="AE683" s="3" t="s">
        <v>760</v>
      </c>
      <c r="AF683" s="3" t="s">
        <v>935</v>
      </c>
      <c r="AG683" s="3" t="s">
        <v>762</v>
      </c>
      <c r="AH683" s="3" t="s">
        <v>768</v>
      </c>
      <c r="AI683" s="3">
        <v>1.25</v>
      </c>
      <c r="AJ683" s="3">
        <v>0</v>
      </c>
      <c r="AK683" s="3">
        <v>0</v>
      </c>
      <c r="AL683" s="3">
        <v>0</v>
      </c>
      <c r="AM683" s="3">
        <v>15</v>
      </c>
      <c r="AN683" s="3">
        <v>0</v>
      </c>
      <c r="AO683" s="3" t="s">
        <v>762</v>
      </c>
      <c r="AP683" s="3" t="s">
        <v>769</v>
      </c>
      <c r="AQ683" s="3" t="s">
        <v>769</v>
      </c>
      <c r="AR683" s="3" t="s">
        <v>2454</v>
      </c>
      <c r="AS683" s="3">
        <v>2.5</v>
      </c>
      <c r="AT683" s="3">
        <v>598.5</v>
      </c>
      <c r="AU683" s="3">
        <v>601</v>
      </c>
      <c r="AV683" s="3" t="s">
        <v>765</v>
      </c>
      <c r="AW683" s="3" t="s">
        <v>2455</v>
      </c>
      <c r="AX683" s="3">
        <v>0</v>
      </c>
      <c r="AY683" s="3">
        <v>0</v>
      </c>
      <c r="AZ683" s="3">
        <v>599</v>
      </c>
      <c r="BA683" s="3" t="s">
        <v>772</v>
      </c>
      <c r="BB683" s="3">
        <v>0</v>
      </c>
      <c r="BC683" s="3">
        <v>0</v>
      </c>
      <c r="BD683" s="7">
        <v>0</v>
      </c>
      <c r="BE683" s="18">
        <f t="shared" si="30"/>
        <v>118.43303673283138</v>
      </c>
      <c r="BF683" s="3" t="s">
        <v>767</v>
      </c>
      <c r="BG683" s="7">
        <v>43179</v>
      </c>
      <c r="BH683" s="3">
        <v>110.2294318464661</v>
      </c>
      <c r="BI683" t="str">
        <f>VLOOKUP($A683,'[1]SW_Pipes 1222_soil.shp'!$AE$2:$AR$1223,10,FALSE)</f>
        <v>113674</v>
      </c>
      <c r="BJ683" t="str">
        <f>VLOOKUP($A683,'[1]SW_Pipes 1222_soil.shp'!$AE$2:$AR$1223,11,FALSE)</f>
        <v>IrB</v>
      </c>
      <c r="BK683" t="str">
        <f>VLOOKUP($A683,'[1]SW_Pipes 1222_soil.shp'!$AE$2:$AR$1223,12,FALSE)</f>
        <v>Iredell fine sandy loam, 1 to 8 percent slopes</v>
      </c>
      <c r="BL683" t="str">
        <f>VLOOKUP($A683,'[1]SW_Pipes 1222_soil.shp'!$AE$2:$AR$1223,13,FALSE)</f>
        <v>C/D</v>
      </c>
      <c r="BM683">
        <f>VLOOKUP($A683,'[1]SW_Pipes 1222_soil.shp'!$AE$2:$AR$1223,14,FALSE)</f>
        <v>3</v>
      </c>
      <c r="BN683">
        <f>VLOOKUP(A683,[2]SW_Pipes1222_prec!$AE$2:$AO$1223, 11, FALSE)</f>
        <v>3.726</v>
      </c>
    </row>
    <row r="684" spans="1:66" x14ac:dyDescent="0.25">
      <c r="A684" s="3">
        <v>132085</v>
      </c>
      <c r="B684" s="3">
        <v>12997</v>
      </c>
      <c r="C684" s="3" t="s">
        <v>262</v>
      </c>
      <c r="D684" s="3" t="s">
        <v>26</v>
      </c>
      <c r="E684" s="3" t="s">
        <v>29</v>
      </c>
      <c r="F684" s="6">
        <f>VLOOKUP(A684&amp;B684,'input_raw cmsws'!$C$2:$D$1602,2,FALSE)</f>
        <v>43896.666666666664</v>
      </c>
      <c r="G684" s="3">
        <v>7</v>
      </c>
      <c r="H684" s="3" t="s">
        <v>28</v>
      </c>
      <c r="I684" s="2">
        <f>VLOOKUP(H684,'scoring schema'!$D$4:$E$9,2,FALSE)</f>
        <v>5</v>
      </c>
      <c r="J684" s="3" t="s">
        <v>22</v>
      </c>
      <c r="K684" s="3" t="s">
        <v>22</v>
      </c>
      <c r="L684" s="3" t="s">
        <v>37</v>
      </c>
      <c r="M684" s="2">
        <f>VLOOKUP(L684,'scoring schema 2'!$E$18:$F$29,2,FALSE)</f>
        <v>8</v>
      </c>
      <c r="N684" s="3" t="s">
        <v>35</v>
      </c>
      <c r="O684" s="2">
        <f>VLOOKUP(N684,'scoring schema 2'!$E$8:$F$13,2, FALSE)</f>
        <v>2</v>
      </c>
      <c r="P684" s="3">
        <v>10</v>
      </c>
      <c r="Q684" s="3">
        <v>3.05</v>
      </c>
      <c r="R684" s="3">
        <v>7.1</v>
      </c>
      <c r="S684" s="3">
        <v>21.654999999999998</v>
      </c>
      <c r="T684" s="3">
        <v>1</v>
      </c>
      <c r="U684" s="3">
        <v>10</v>
      </c>
      <c r="V684" s="3">
        <v>3.8000000000000007</v>
      </c>
      <c r="W684" s="3">
        <v>5.3000000000000007</v>
      </c>
      <c r="X684" s="3">
        <v>20.140000000000008</v>
      </c>
      <c r="Y684" s="3">
        <v>3.5</v>
      </c>
      <c r="Z684" s="3">
        <v>6.02</v>
      </c>
      <c r="AA684" s="3">
        <v>21.07</v>
      </c>
      <c r="AB684" s="3">
        <v>7550789</v>
      </c>
      <c r="AC684" s="3" t="s">
        <v>3455</v>
      </c>
      <c r="AD684" s="6">
        <v>40405</v>
      </c>
      <c r="AE684" s="3" t="s">
        <v>760</v>
      </c>
      <c r="AF684" s="3" t="s">
        <v>761</v>
      </c>
      <c r="AG684" s="3" t="s">
        <v>762</v>
      </c>
      <c r="AH684" s="3" t="s">
        <v>768</v>
      </c>
      <c r="AI684" s="3">
        <v>1.25</v>
      </c>
      <c r="AJ684" s="3">
        <v>0</v>
      </c>
      <c r="AK684" s="3">
        <v>0</v>
      </c>
      <c r="AL684" s="3">
        <v>0</v>
      </c>
      <c r="AM684" s="3">
        <v>15</v>
      </c>
      <c r="AN684" s="3">
        <v>0</v>
      </c>
      <c r="AO684" s="3" t="s">
        <v>762</v>
      </c>
      <c r="AP684" s="3" t="s">
        <v>763</v>
      </c>
      <c r="AQ684" s="3" t="s">
        <v>769</v>
      </c>
      <c r="AR684" s="3" t="s">
        <v>3456</v>
      </c>
      <c r="AS684" s="3">
        <v>2.6</v>
      </c>
      <c r="AT684" s="3">
        <v>788.4</v>
      </c>
      <c r="AU684" s="3">
        <v>791</v>
      </c>
      <c r="AV684" s="3" t="s">
        <v>765</v>
      </c>
      <c r="AW684" s="3" t="s">
        <v>3457</v>
      </c>
      <c r="AX684" s="3">
        <v>3</v>
      </c>
      <c r="AY684" s="3">
        <v>788</v>
      </c>
      <c r="AZ684" s="3">
        <v>791</v>
      </c>
      <c r="BA684" s="3" t="s">
        <v>765</v>
      </c>
      <c r="BB684" s="3">
        <v>9.7551700000000005E-3</v>
      </c>
      <c r="BC684" s="3">
        <v>1</v>
      </c>
      <c r="BD684" s="7">
        <v>29489</v>
      </c>
      <c r="BE684" s="18">
        <f t="shared" si="30"/>
        <v>39.446041524070267</v>
      </c>
      <c r="BF684" s="3" t="s">
        <v>767</v>
      </c>
      <c r="BG684" s="7">
        <v>43494</v>
      </c>
      <c r="BH684" s="3">
        <v>41.003899429567987</v>
      </c>
      <c r="BI684" t="str">
        <f>VLOOKUP($A684,'[1]SW_Pipes 1222_soil.shp'!$AE$2:$AR$1223,10,FALSE)</f>
        <v>113660</v>
      </c>
      <c r="BJ684" t="str">
        <f>VLOOKUP($A684,'[1]SW_Pipes 1222_soil.shp'!$AE$2:$AR$1223,11,FALSE)</f>
        <v>CuB</v>
      </c>
      <c r="BK684" t="str">
        <f>VLOOKUP($A684,'[1]SW_Pipes 1222_soil.shp'!$AE$2:$AR$1223,12,FALSE)</f>
        <v>Cecil-Urban land complex, 2 to 8 percent slopes</v>
      </c>
      <c r="BL684" t="str">
        <f>VLOOKUP($A684,'[1]SW_Pipes 1222_soil.shp'!$AE$2:$AR$1223,13,FALSE)</f>
        <v>B</v>
      </c>
      <c r="BM684">
        <f>VLOOKUP($A684,'[1]SW_Pipes 1222_soil.shp'!$AE$2:$AR$1223,14,FALSE)</f>
        <v>1</v>
      </c>
      <c r="BN684">
        <f>VLOOKUP(A684,[2]SW_Pipes1222_prec!$AE$2:$AO$1223, 11, FALSE)</f>
        <v>3.831</v>
      </c>
    </row>
    <row r="685" spans="1:66" x14ac:dyDescent="0.25">
      <c r="A685" s="3">
        <v>132646</v>
      </c>
      <c r="B685" s="3">
        <v>20884</v>
      </c>
      <c r="C685" s="3" t="s">
        <v>46</v>
      </c>
      <c r="D685" s="3" t="s">
        <v>21</v>
      </c>
      <c r="E685" s="3" t="s">
        <v>22</v>
      </c>
      <c r="F685" s="6">
        <f>VLOOKUP(A685&amp;B685,'input_raw cmsws'!$C$2:$D$1602,2,FALSE)</f>
        <v>44165.666666666664</v>
      </c>
      <c r="G685" s="3">
        <v>4.2</v>
      </c>
      <c r="H685" s="3" t="s">
        <v>23</v>
      </c>
      <c r="I685" s="2">
        <f>VLOOKUP(H685,'scoring schema'!$D$4:$E$9,2,FALSE)</f>
        <v>0</v>
      </c>
      <c r="J685" s="3" t="s">
        <v>22</v>
      </c>
      <c r="K685" s="3" t="s">
        <v>22</v>
      </c>
      <c r="L685" s="3" t="s">
        <v>24</v>
      </c>
      <c r="M685" s="2">
        <f>VLOOKUP(L685,'scoring schema 2'!$E$18:$F$29,2,FALSE)</f>
        <v>0</v>
      </c>
      <c r="N685" s="3" t="s">
        <v>33</v>
      </c>
      <c r="O685" s="2">
        <f>VLOOKUP(N685,'scoring schema 2'!$E$8:$F$13,2, FALSE)</f>
        <v>0</v>
      </c>
      <c r="P685" s="3">
        <v>0</v>
      </c>
      <c r="Q685" s="3">
        <v>0</v>
      </c>
      <c r="R685" s="3">
        <v>0</v>
      </c>
      <c r="S685" s="3">
        <v>0</v>
      </c>
      <c r="T685" s="3">
        <v>1</v>
      </c>
      <c r="U685" s="3">
        <v>0</v>
      </c>
      <c r="V685" s="3">
        <v>7.8000000000000007</v>
      </c>
      <c r="W685" s="3">
        <v>0</v>
      </c>
      <c r="X685" s="3">
        <v>0</v>
      </c>
      <c r="Y685" s="3">
        <v>4.6800000000000006</v>
      </c>
      <c r="Z685" s="3">
        <v>0</v>
      </c>
      <c r="AA685" s="3">
        <v>0</v>
      </c>
      <c r="AB685" s="3">
        <v>7678144</v>
      </c>
      <c r="AC685" s="3" t="s">
        <v>813</v>
      </c>
      <c r="AD685" s="6">
        <v>40406</v>
      </c>
      <c r="AE685" s="3" t="s">
        <v>760</v>
      </c>
      <c r="AF685" s="3" t="s">
        <v>761</v>
      </c>
      <c r="AG685" s="3" t="s">
        <v>762</v>
      </c>
      <c r="AH685" s="3" t="s">
        <v>768</v>
      </c>
      <c r="AI685" s="3">
        <v>2</v>
      </c>
      <c r="AJ685" s="3">
        <v>0</v>
      </c>
      <c r="AK685" s="3">
        <v>0</v>
      </c>
      <c r="AL685" s="3">
        <v>0</v>
      </c>
      <c r="AM685" s="3">
        <v>24</v>
      </c>
      <c r="AN685" s="3">
        <v>0</v>
      </c>
      <c r="AO685" s="3" t="s">
        <v>762</v>
      </c>
      <c r="AP685" s="3" t="s">
        <v>763</v>
      </c>
      <c r="AQ685" s="3" t="s">
        <v>769</v>
      </c>
      <c r="AR685" s="3" t="s">
        <v>814</v>
      </c>
      <c r="AS685" s="3">
        <v>2</v>
      </c>
      <c r="AT685" s="3">
        <v>705.5</v>
      </c>
      <c r="AU685" s="3">
        <v>707.5</v>
      </c>
      <c r="AV685" s="3" t="s">
        <v>772</v>
      </c>
      <c r="AW685" s="3" t="s">
        <v>815</v>
      </c>
      <c r="AX685" s="3">
        <v>3.7</v>
      </c>
      <c r="AY685" s="3">
        <v>698.78999022999994</v>
      </c>
      <c r="AZ685" s="3">
        <v>702.48999022999999</v>
      </c>
      <c r="BA685" s="3" t="s">
        <v>765</v>
      </c>
      <c r="BB685" s="3">
        <v>0</v>
      </c>
      <c r="BC685" s="3">
        <v>0</v>
      </c>
      <c r="BD685" s="7">
        <v>0</v>
      </c>
      <c r="BE685" s="18">
        <f t="shared" si="30"/>
        <v>120.91900524754733</v>
      </c>
      <c r="BF685" s="3" t="s">
        <v>767</v>
      </c>
      <c r="BG685" s="7">
        <v>44036</v>
      </c>
      <c r="BH685" s="3">
        <v>161.34791555596831</v>
      </c>
      <c r="BI685" t="str">
        <f>VLOOKUP($A685,'[1]SW_Pipes 1222_soil.shp'!$AE$2:$AR$1223,10,FALSE)</f>
        <v>113660</v>
      </c>
      <c r="BJ685" t="str">
        <f>VLOOKUP($A685,'[1]SW_Pipes 1222_soil.shp'!$AE$2:$AR$1223,11,FALSE)</f>
        <v>CuB</v>
      </c>
      <c r="BK685" t="str">
        <f>VLOOKUP($A685,'[1]SW_Pipes 1222_soil.shp'!$AE$2:$AR$1223,12,FALSE)</f>
        <v>Cecil-Urban land complex, 2 to 8 percent slopes</v>
      </c>
      <c r="BL685" t="str">
        <f>VLOOKUP($A685,'[1]SW_Pipes 1222_soil.shp'!$AE$2:$AR$1223,13,FALSE)</f>
        <v>B</v>
      </c>
      <c r="BM685">
        <f>VLOOKUP($A685,'[1]SW_Pipes 1222_soil.shp'!$AE$2:$AR$1223,14,FALSE)</f>
        <v>1</v>
      </c>
      <c r="BN685">
        <f>VLOOKUP(A685,[2]SW_Pipes1222_prec!$AE$2:$AO$1223, 11, FALSE)</f>
        <v>3.7919999999999998</v>
      </c>
    </row>
    <row r="686" spans="1:66" x14ac:dyDescent="0.25">
      <c r="A686" s="3">
        <v>132653</v>
      </c>
      <c r="B686" s="3">
        <v>11104</v>
      </c>
      <c r="C686" s="3" t="s">
        <v>260</v>
      </c>
      <c r="D686" s="3" t="s">
        <v>21</v>
      </c>
      <c r="E686" s="3" t="s">
        <v>29</v>
      </c>
      <c r="F686" s="6">
        <f>VLOOKUP(A686&amp;B686,'input_raw cmsws'!$C$2:$D$1602,2,FALSE)</f>
        <v>43453.666666666664</v>
      </c>
      <c r="G686" s="3">
        <v>8.75</v>
      </c>
      <c r="H686" s="3" t="s">
        <v>23</v>
      </c>
      <c r="I686" s="2">
        <f>VLOOKUP(H686,'scoring schema'!$D$4:$E$9,2,FALSE)</f>
        <v>0</v>
      </c>
      <c r="J686" s="3" t="s">
        <v>22</v>
      </c>
      <c r="K686" s="3" t="s">
        <v>22</v>
      </c>
      <c r="L686" s="3" t="s">
        <v>115</v>
      </c>
      <c r="M686" s="2">
        <f>VLOOKUP(L686,'scoring schema 2'!$E$18:$F$29,2,FALSE)</f>
        <v>8</v>
      </c>
      <c r="N686" s="3" t="s">
        <v>35</v>
      </c>
      <c r="O686" s="2">
        <f>VLOOKUP(N686,'scoring schema 2'!$E$8:$F$13,2, FALSE)</f>
        <v>2</v>
      </c>
      <c r="P686" s="3">
        <v>10</v>
      </c>
      <c r="Q686" s="3">
        <v>1.3</v>
      </c>
      <c r="R686" s="3">
        <v>7.5</v>
      </c>
      <c r="S686" s="3">
        <v>9.75</v>
      </c>
      <c r="T686" s="3">
        <v>1</v>
      </c>
      <c r="U686" s="3">
        <v>0</v>
      </c>
      <c r="V686" s="3">
        <v>1.4000000000000001</v>
      </c>
      <c r="W686" s="3">
        <v>2.4000000000000004</v>
      </c>
      <c r="X686" s="3">
        <v>3.3600000000000008</v>
      </c>
      <c r="Y686" s="3">
        <v>1.36</v>
      </c>
      <c r="Z686" s="3">
        <v>4.4400000000000004</v>
      </c>
      <c r="AA686" s="3">
        <v>6.0384000000000011</v>
      </c>
      <c r="AB686" s="3">
        <v>7606318</v>
      </c>
      <c r="AC686" s="3" t="s">
        <v>1622</v>
      </c>
      <c r="AD686" s="6">
        <v>40407</v>
      </c>
      <c r="AE686" s="3" t="s">
        <v>760</v>
      </c>
      <c r="AF686" s="3" t="s">
        <v>761</v>
      </c>
      <c r="AG686" s="3" t="s">
        <v>762</v>
      </c>
      <c r="AH686" s="3" t="s">
        <v>768</v>
      </c>
      <c r="AI686" s="3">
        <v>4.5</v>
      </c>
      <c r="AJ686" s="3">
        <v>0</v>
      </c>
      <c r="AK686" s="3">
        <v>0</v>
      </c>
      <c r="AL686" s="3">
        <v>0</v>
      </c>
      <c r="AM686" s="3">
        <v>54</v>
      </c>
      <c r="AN686" s="3">
        <v>0</v>
      </c>
      <c r="AO686" s="3" t="s">
        <v>762</v>
      </c>
      <c r="AP686" s="3" t="s">
        <v>763</v>
      </c>
      <c r="AQ686" s="3" t="s">
        <v>769</v>
      </c>
      <c r="AR686" s="3" t="s">
        <v>1519</v>
      </c>
      <c r="AS686" s="3">
        <v>7.25</v>
      </c>
      <c r="AT686" s="3">
        <v>655.29</v>
      </c>
      <c r="AU686" s="3">
        <v>662.54</v>
      </c>
      <c r="AV686" s="3" t="s">
        <v>772</v>
      </c>
      <c r="AW686" s="3" t="s">
        <v>1623</v>
      </c>
      <c r="AX686" s="3">
        <v>7.14</v>
      </c>
      <c r="AY686" s="3">
        <v>654.75</v>
      </c>
      <c r="AZ686" s="3">
        <v>661.89</v>
      </c>
      <c r="BA686" s="3" t="s">
        <v>772</v>
      </c>
      <c r="BB686" s="3">
        <v>1.8271099999999998E-2</v>
      </c>
      <c r="BC686" s="3">
        <v>0</v>
      </c>
      <c r="BD686" s="7">
        <v>0</v>
      </c>
      <c r="BE686" s="18">
        <f t="shared" si="30"/>
        <v>118.96965548710928</v>
      </c>
      <c r="BF686" s="3" t="s">
        <v>767</v>
      </c>
      <c r="BG686" s="7">
        <v>44243</v>
      </c>
      <c r="BH686" s="3">
        <v>29.554864112015721</v>
      </c>
      <c r="BI686" t="str">
        <f>VLOOKUP($A686,'[1]SW_Pipes 1222_soil.shp'!$AE$2:$AR$1223,10,FALSE)</f>
        <v>113660</v>
      </c>
      <c r="BJ686" t="str">
        <f>VLOOKUP($A686,'[1]SW_Pipes 1222_soil.shp'!$AE$2:$AR$1223,11,FALSE)</f>
        <v>CuB</v>
      </c>
      <c r="BK686" t="str">
        <f>VLOOKUP($A686,'[1]SW_Pipes 1222_soil.shp'!$AE$2:$AR$1223,12,FALSE)</f>
        <v>Cecil-Urban land complex, 2 to 8 percent slopes</v>
      </c>
      <c r="BL686" t="str">
        <f>VLOOKUP($A686,'[1]SW_Pipes 1222_soil.shp'!$AE$2:$AR$1223,13,FALSE)</f>
        <v>B</v>
      </c>
      <c r="BM686">
        <f>VLOOKUP($A686,'[1]SW_Pipes 1222_soil.shp'!$AE$2:$AR$1223,14,FALSE)</f>
        <v>1</v>
      </c>
      <c r="BN686">
        <f>VLOOKUP(A686,[2]SW_Pipes1222_prec!$AE$2:$AO$1223, 11, FALSE)</f>
        <v>3.7839999999999998</v>
      </c>
    </row>
    <row r="687" spans="1:66" x14ac:dyDescent="0.25">
      <c r="A687" s="2">
        <v>132654</v>
      </c>
      <c r="B687" s="2">
        <v>11104</v>
      </c>
      <c r="C687" s="2" t="s">
        <v>260</v>
      </c>
      <c r="D687" s="2" t="s">
        <v>21</v>
      </c>
      <c r="E687" s="2" t="s">
        <v>29</v>
      </c>
      <c r="F687" s="6">
        <f>VLOOKUP(A687&amp;B687,'input_raw cmsws'!$C$2:$D$1602,2,FALSE)</f>
        <v>43453.666666666664</v>
      </c>
      <c r="G687" s="2">
        <v>7.2</v>
      </c>
      <c r="H687" s="2" t="s">
        <v>23</v>
      </c>
      <c r="I687" s="2">
        <f>VLOOKUP(H687,'scoring schema'!$D$4:$E$9,2,FALSE)</f>
        <v>0</v>
      </c>
      <c r="J687" s="2" t="s">
        <v>22</v>
      </c>
      <c r="K687" s="2" t="s">
        <v>22</v>
      </c>
      <c r="L687" s="2" t="s">
        <v>115</v>
      </c>
      <c r="M687" s="2">
        <f>VLOOKUP(L687,'scoring schema 2'!$E$18:$F$29,2,FALSE)</f>
        <v>8</v>
      </c>
      <c r="N687" s="2" t="s">
        <v>35</v>
      </c>
      <c r="O687" s="2">
        <f>VLOOKUP(N687,'scoring schema 2'!$E$8:$F$13,2, FALSE)</f>
        <v>2</v>
      </c>
      <c r="P687" s="2">
        <v>10</v>
      </c>
      <c r="Q687" s="2">
        <v>1.3</v>
      </c>
      <c r="R687" s="2">
        <v>7.1</v>
      </c>
      <c r="S687" s="2">
        <v>9.23</v>
      </c>
      <c r="T687" s="2">
        <v>1</v>
      </c>
      <c r="U687" s="2">
        <v>0</v>
      </c>
      <c r="V687" s="2">
        <v>1.4000000000000001</v>
      </c>
      <c r="W687" s="2">
        <v>2</v>
      </c>
      <c r="X687" s="2">
        <v>2.8000000000000003</v>
      </c>
      <c r="Y687" s="2">
        <v>1.36</v>
      </c>
      <c r="Z687" s="2">
        <v>4.04</v>
      </c>
      <c r="AA687" s="2">
        <v>5.4944000000000006</v>
      </c>
      <c r="AB687" s="2">
        <v>7634866</v>
      </c>
      <c r="AC687" s="2" t="s">
        <v>1517</v>
      </c>
      <c r="AD687" s="6">
        <v>40408</v>
      </c>
      <c r="AE687" s="2" t="s">
        <v>760</v>
      </c>
      <c r="AF687" s="2" t="s">
        <v>761</v>
      </c>
      <c r="AG687" s="2" t="s">
        <v>762</v>
      </c>
      <c r="AH687" s="2" t="s">
        <v>768</v>
      </c>
      <c r="AI687" s="2">
        <v>4.5</v>
      </c>
      <c r="AJ687" s="2">
        <v>0</v>
      </c>
      <c r="AK687" s="2">
        <v>0</v>
      </c>
      <c r="AL687" s="2">
        <v>0</v>
      </c>
      <c r="AM687" s="2">
        <v>54</v>
      </c>
      <c r="AN687" s="2">
        <v>0</v>
      </c>
      <c r="AO687" s="2" t="s">
        <v>762</v>
      </c>
      <c r="AP687" s="2" t="s">
        <v>763</v>
      </c>
      <c r="AQ687" s="2" t="s">
        <v>769</v>
      </c>
      <c r="AR687" s="2" t="s">
        <v>1518</v>
      </c>
      <c r="AS687" s="2">
        <v>7.03</v>
      </c>
      <c r="AT687" s="2">
        <v>655.85</v>
      </c>
      <c r="AU687" s="2">
        <v>662.88</v>
      </c>
      <c r="AV687" s="2" t="s">
        <v>772</v>
      </c>
      <c r="AW687" s="2" t="s">
        <v>1519</v>
      </c>
      <c r="AX687" s="2">
        <v>7.11</v>
      </c>
      <c r="AY687" s="2">
        <v>655.43</v>
      </c>
      <c r="AZ687" s="2">
        <v>662.54</v>
      </c>
      <c r="BA687" s="2" t="s">
        <v>772</v>
      </c>
      <c r="BB687" s="2">
        <v>1.2788269999999999E-2</v>
      </c>
      <c r="BC687" s="2">
        <v>0</v>
      </c>
      <c r="BD687" s="6">
        <v>0</v>
      </c>
      <c r="BE687" s="18">
        <f t="shared" si="30"/>
        <v>118.96965548710928</v>
      </c>
      <c r="BF687" s="2" t="s">
        <v>767</v>
      </c>
      <c r="BG687" s="6">
        <v>44243</v>
      </c>
      <c r="BH687" s="2">
        <v>32.842598458735708</v>
      </c>
      <c r="BI687" t="str">
        <f>VLOOKUP($A687,'[1]SW_Pipes 1222_soil.shp'!$AE$2:$AR$1223,10,FALSE)</f>
        <v>113660</v>
      </c>
      <c r="BJ687" t="str">
        <f>VLOOKUP($A687,'[1]SW_Pipes 1222_soil.shp'!$AE$2:$AR$1223,11,FALSE)</f>
        <v>CuB</v>
      </c>
      <c r="BK687" t="str">
        <f>VLOOKUP($A687,'[1]SW_Pipes 1222_soil.shp'!$AE$2:$AR$1223,12,FALSE)</f>
        <v>Cecil-Urban land complex, 2 to 8 percent slopes</v>
      </c>
      <c r="BL687" t="str">
        <f>VLOOKUP($A687,'[1]SW_Pipes 1222_soil.shp'!$AE$2:$AR$1223,13,FALSE)</f>
        <v>B</v>
      </c>
      <c r="BM687">
        <f>VLOOKUP($A687,'[1]SW_Pipes 1222_soil.shp'!$AE$2:$AR$1223,14,FALSE)</f>
        <v>1</v>
      </c>
      <c r="BN687">
        <f>VLOOKUP(A687,[2]SW_Pipes1222_prec!$AE$2:$AO$1223, 11, FALSE)</f>
        <v>3.7839999999999998</v>
      </c>
    </row>
    <row r="688" spans="1:66" x14ac:dyDescent="0.25">
      <c r="A688" s="3">
        <v>132655</v>
      </c>
      <c r="B688" s="3">
        <v>11104</v>
      </c>
      <c r="C688" s="3" t="s">
        <v>260</v>
      </c>
      <c r="D688" s="3" t="s">
        <v>21</v>
      </c>
      <c r="E688" s="3" t="s">
        <v>29</v>
      </c>
      <c r="F688" s="6">
        <f>VLOOKUP(A688&amp;B688,'input_raw cmsws'!$C$2:$D$1602,2,FALSE)</f>
        <v>43453.666666666664</v>
      </c>
      <c r="G688" s="3">
        <v>6.95</v>
      </c>
      <c r="H688" s="3" t="s">
        <v>23</v>
      </c>
      <c r="I688" s="2">
        <f>VLOOKUP(H688,'scoring schema'!$D$4:$E$9,2,FALSE)</f>
        <v>0</v>
      </c>
      <c r="J688" s="3" t="s">
        <v>22</v>
      </c>
      <c r="K688" s="3" t="s">
        <v>22</v>
      </c>
      <c r="L688" s="3" t="s">
        <v>115</v>
      </c>
      <c r="M688" s="2">
        <f>VLOOKUP(L688,'scoring schema 2'!$E$18:$F$29,2,FALSE)</f>
        <v>8</v>
      </c>
      <c r="N688" s="3" t="s">
        <v>35</v>
      </c>
      <c r="O688" s="2">
        <f>VLOOKUP(N688,'scoring schema 2'!$E$8:$F$13,2, FALSE)</f>
        <v>2</v>
      </c>
      <c r="P688" s="3">
        <v>10</v>
      </c>
      <c r="Q688" s="3">
        <v>1.3</v>
      </c>
      <c r="R688" s="3">
        <v>7.1</v>
      </c>
      <c r="S688" s="3">
        <v>9.23</v>
      </c>
      <c r="T688" s="3">
        <v>1</v>
      </c>
      <c r="U688" s="3">
        <v>10</v>
      </c>
      <c r="V688" s="3">
        <v>3.0000000000000004</v>
      </c>
      <c r="W688" s="3">
        <v>7.1</v>
      </c>
      <c r="X688" s="3">
        <v>21.3</v>
      </c>
      <c r="Y688" s="3">
        <v>2.3200000000000003</v>
      </c>
      <c r="Z688" s="3">
        <v>7.1</v>
      </c>
      <c r="AA688" s="3">
        <v>16.472000000000001</v>
      </c>
      <c r="AB688" s="3">
        <v>7665636</v>
      </c>
      <c r="AC688" s="3" t="s">
        <v>3050</v>
      </c>
      <c r="AD688" s="6">
        <v>40409</v>
      </c>
      <c r="AE688" s="3" t="s">
        <v>760</v>
      </c>
      <c r="AF688" s="3" t="s">
        <v>761</v>
      </c>
      <c r="AG688" s="3" t="s">
        <v>762</v>
      </c>
      <c r="AH688" s="3" t="s">
        <v>768</v>
      </c>
      <c r="AI688" s="3">
        <v>4.5</v>
      </c>
      <c r="AJ688" s="3">
        <v>0</v>
      </c>
      <c r="AK688" s="3">
        <v>0</v>
      </c>
      <c r="AL688" s="3">
        <v>0</v>
      </c>
      <c r="AM688" s="3">
        <v>48</v>
      </c>
      <c r="AN688" s="3">
        <v>0</v>
      </c>
      <c r="AO688" s="3" t="s">
        <v>762</v>
      </c>
      <c r="AP688" s="3" t="s">
        <v>763</v>
      </c>
      <c r="AQ688" s="3" t="s">
        <v>769</v>
      </c>
      <c r="AR688" s="3" t="s">
        <v>3051</v>
      </c>
      <c r="AS688" s="3">
        <v>6.72</v>
      </c>
      <c r="AT688" s="3">
        <v>656.3</v>
      </c>
      <c r="AU688" s="3">
        <v>663.02</v>
      </c>
      <c r="AV688" s="3" t="s">
        <v>772</v>
      </c>
      <c r="AW688" s="3" t="s">
        <v>1518</v>
      </c>
      <c r="AX688" s="3">
        <v>6.86</v>
      </c>
      <c r="AY688" s="3">
        <v>656.02</v>
      </c>
      <c r="AZ688" s="3">
        <v>662.88</v>
      </c>
      <c r="BA688" s="3" t="s">
        <v>772</v>
      </c>
      <c r="BB688" s="3">
        <v>1.587096E-2</v>
      </c>
      <c r="BC688" s="3">
        <v>0</v>
      </c>
      <c r="BD688" s="7">
        <v>0</v>
      </c>
      <c r="BE688" s="18">
        <f t="shared" si="30"/>
        <v>118.96965548710928</v>
      </c>
      <c r="BF688" s="3" t="s">
        <v>767</v>
      </c>
      <c r="BG688" s="7">
        <v>44243</v>
      </c>
      <c r="BH688" s="3">
        <v>17.64228957119694</v>
      </c>
      <c r="BI688" t="str">
        <f>VLOOKUP($A688,'[1]SW_Pipes 1222_soil.shp'!$AE$2:$AR$1223,10,FALSE)</f>
        <v>113660</v>
      </c>
      <c r="BJ688" t="str">
        <f>VLOOKUP($A688,'[1]SW_Pipes 1222_soil.shp'!$AE$2:$AR$1223,11,FALSE)</f>
        <v>CuB</v>
      </c>
      <c r="BK688" t="str">
        <f>VLOOKUP($A688,'[1]SW_Pipes 1222_soil.shp'!$AE$2:$AR$1223,12,FALSE)</f>
        <v>Cecil-Urban land complex, 2 to 8 percent slopes</v>
      </c>
      <c r="BL688" t="str">
        <f>VLOOKUP($A688,'[1]SW_Pipes 1222_soil.shp'!$AE$2:$AR$1223,13,FALSE)</f>
        <v>B</v>
      </c>
      <c r="BM688">
        <f>VLOOKUP($A688,'[1]SW_Pipes 1222_soil.shp'!$AE$2:$AR$1223,14,FALSE)</f>
        <v>1</v>
      </c>
      <c r="BN688">
        <f>VLOOKUP(A688,[2]SW_Pipes1222_prec!$AE$2:$AO$1223, 11, FALSE)</f>
        <v>3.7839999999999998</v>
      </c>
    </row>
    <row r="689" spans="1:66" x14ac:dyDescent="0.25">
      <c r="A689" s="3">
        <v>132676</v>
      </c>
      <c r="B689" s="3">
        <v>11104</v>
      </c>
      <c r="C689" s="3" t="s">
        <v>260</v>
      </c>
      <c r="D689" s="3" t="s">
        <v>21</v>
      </c>
      <c r="E689" s="3" t="s">
        <v>29</v>
      </c>
      <c r="F689" s="6">
        <f>VLOOKUP(A689&amp;B689,'input_raw cmsws'!$C$2:$D$1602,2,FALSE)</f>
        <v>43453.666666666664</v>
      </c>
      <c r="G689" s="3">
        <v>8.4</v>
      </c>
      <c r="H689" s="3" t="s">
        <v>23</v>
      </c>
      <c r="I689" s="2">
        <f>VLOOKUP(H689,'scoring schema'!$D$4:$E$9,2,FALSE)</f>
        <v>0</v>
      </c>
      <c r="J689" s="3" t="s">
        <v>22</v>
      </c>
      <c r="K689" s="3" t="s">
        <v>22</v>
      </c>
      <c r="L689" s="3" t="s">
        <v>115</v>
      </c>
      <c r="M689" s="2">
        <f>VLOOKUP(L689,'scoring schema 2'!$E$18:$F$29,2,FALSE)</f>
        <v>8</v>
      </c>
      <c r="N689" s="3" t="s">
        <v>35</v>
      </c>
      <c r="O689" s="2">
        <f>VLOOKUP(N689,'scoring schema 2'!$E$8:$F$13,2, FALSE)</f>
        <v>2</v>
      </c>
      <c r="P689" s="3">
        <v>10</v>
      </c>
      <c r="Q689" s="3">
        <v>1.3</v>
      </c>
      <c r="R689" s="3">
        <v>7.5</v>
      </c>
      <c r="S689" s="3">
        <v>9.75</v>
      </c>
      <c r="T689" s="3">
        <v>1</v>
      </c>
      <c r="U689" s="3">
        <v>10</v>
      </c>
      <c r="V689" s="3">
        <v>4.5999999999999996</v>
      </c>
      <c r="W689" s="3">
        <v>4.8000000000000007</v>
      </c>
      <c r="X689" s="3">
        <v>22.080000000000002</v>
      </c>
      <c r="Y689" s="3">
        <v>3.28</v>
      </c>
      <c r="Z689" s="3">
        <v>5.8800000000000008</v>
      </c>
      <c r="AA689" s="3">
        <v>19.2864</v>
      </c>
      <c r="AB689" s="3">
        <v>7630716</v>
      </c>
      <c r="AC689" s="3" t="s">
        <v>3320</v>
      </c>
      <c r="AD689" s="6">
        <v>40410</v>
      </c>
      <c r="AE689" s="3" t="s">
        <v>760</v>
      </c>
      <c r="AF689" s="3" t="s">
        <v>761</v>
      </c>
      <c r="AG689" s="3" t="s">
        <v>762</v>
      </c>
      <c r="AH689" s="3" t="s">
        <v>768</v>
      </c>
      <c r="AI689" s="3">
        <v>4.5</v>
      </c>
      <c r="AJ689" s="3">
        <v>0</v>
      </c>
      <c r="AK689" s="3">
        <v>0</v>
      </c>
      <c r="AL689" s="3">
        <v>0</v>
      </c>
      <c r="AM689" s="3">
        <v>54</v>
      </c>
      <c r="AN689" s="3">
        <v>0</v>
      </c>
      <c r="AO689" s="3" t="s">
        <v>762</v>
      </c>
      <c r="AP689" s="3" t="s">
        <v>763</v>
      </c>
      <c r="AQ689" s="3" t="s">
        <v>769</v>
      </c>
      <c r="AR689" s="3" t="s">
        <v>1623</v>
      </c>
      <c r="AS689" s="3">
        <v>10.54</v>
      </c>
      <c r="AT689" s="3">
        <v>651.35</v>
      </c>
      <c r="AU689" s="3">
        <v>661.89</v>
      </c>
      <c r="AV689" s="3" t="s">
        <v>772</v>
      </c>
      <c r="AW689" s="3" t="s">
        <v>3321</v>
      </c>
      <c r="AX689" s="3">
        <v>4.5</v>
      </c>
      <c r="AY689" s="3">
        <v>651.35</v>
      </c>
      <c r="AZ689" s="3">
        <v>655.85</v>
      </c>
      <c r="BA689" s="3" t="s">
        <v>772</v>
      </c>
      <c r="BB689" s="3">
        <v>0</v>
      </c>
      <c r="BC689" s="3">
        <v>0</v>
      </c>
      <c r="BD689" s="7">
        <v>0</v>
      </c>
      <c r="BE689" s="18">
        <f t="shared" si="30"/>
        <v>118.96965548710928</v>
      </c>
      <c r="BF689" s="3" t="s">
        <v>767</v>
      </c>
      <c r="BG689" s="7">
        <v>44243</v>
      </c>
      <c r="BH689" s="3">
        <v>10.513497666112221</v>
      </c>
      <c r="BI689" t="str">
        <f>VLOOKUP($A689,'[1]SW_Pipes 1222_soil.shp'!$AE$2:$AR$1223,10,FALSE)</f>
        <v>113660</v>
      </c>
      <c r="BJ689" t="str">
        <f>VLOOKUP($A689,'[1]SW_Pipes 1222_soil.shp'!$AE$2:$AR$1223,11,FALSE)</f>
        <v>CuB</v>
      </c>
      <c r="BK689" t="str">
        <f>VLOOKUP($A689,'[1]SW_Pipes 1222_soil.shp'!$AE$2:$AR$1223,12,FALSE)</f>
        <v>Cecil-Urban land complex, 2 to 8 percent slopes</v>
      </c>
      <c r="BL689" t="str">
        <f>VLOOKUP($A689,'[1]SW_Pipes 1222_soil.shp'!$AE$2:$AR$1223,13,FALSE)</f>
        <v>B</v>
      </c>
      <c r="BM689">
        <f>VLOOKUP($A689,'[1]SW_Pipes 1222_soil.shp'!$AE$2:$AR$1223,14,FALSE)</f>
        <v>1</v>
      </c>
      <c r="BN689">
        <f>VLOOKUP(A689,[2]SW_Pipes1222_prec!$AE$2:$AO$1223, 11, FALSE)</f>
        <v>3.7839999999999998</v>
      </c>
    </row>
    <row r="690" spans="1:66" x14ac:dyDescent="0.25">
      <c r="A690" s="3">
        <v>132920</v>
      </c>
      <c r="B690" s="3">
        <v>11189</v>
      </c>
      <c r="C690" s="3" t="s">
        <v>327</v>
      </c>
      <c r="D690" s="3" t="s">
        <v>26</v>
      </c>
      <c r="E690" s="3" t="s">
        <v>29</v>
      </c>
      <c r="F690" s="6">
        <f>VLOOKUP(A690&amp;B690,'input_raw cmsws'!$C$2:$D$1602,2,FALSE)</f>
        <v>43838.666666666664</v>
      </c>
      <c r="G690" s="3">
        <v>6</v>
      </c>
      <c r="H690" s="3" t="s">
        <v>28</v>
      </c>
      <c r="I690" s="2">
        <f>VLOOKUP(H690,'scoring schema'!$D$4:$E$9,2,FALSE)</f>
        <v>5</v>
      </c>
      <c r="J690" s="3" t="s">
        <v>22</v>
      </c>
      <c r="K690" s="3" t="s">
        <v>22</v>
      </c>
      <c r="L690" s="3" t="s">
        <v>37</v>
      </c>
      <c r="M690" s="2">
        <f>VLOOKUP(L690,'scoring schema 2'!$E$18:$F$29,2,FALSE)</f>
        <v>8</v>
      </c>
      <c r="N690" s="3"/>
      <c r="O690" s="2">
        <f>VLOOKUP(N690,'scoring schema 2'!$E$8:$F$13,2, FALSE)</f>
        <v>2</v>
      </c>
      <c r="P690" s="3">
        <v>5</v>
      </c>
      <c r="Q690" s="3">
        <v>3.05</v>
      </c>
      <c r="R690" s="3">
        <v>6.9499999999999993</v>
      </c>
      <c r="S690" s="3">
        <v>21.197499999999998</v>
      </c>
      <c r="T690" s="3">
        <v>1</v>
      </c>
      <c r="U690" s="3">
        <v>0</v>
      </c>
      <c r="V690" s="3">
        <v>1.4000000000000001</v>
      </c>
      <c r="W690" s="3">
        <v>2.6</v>
      </c>
      <c r="X690" s="3">
        <v>3.6400000000000006</v>
      </c>
      <c r="Y690" s="3">
        <v>2.06</v>
      </c>
      <c r="Z690" s="3">
        <v>4.34</v>
      </c>
      <c r="AA690" s="3">
        <v>8.9404000000000003</v>
      </c>
      <c r="AB690" s="3">
        <v>7698370</v>
      </c>
      <c r="AC690" s="3" t="s">
        <v>2167</v>
      </c>
      <c r="AD690" s="6">
        <v>40411</v>
      </c>
      <c r="AE690" s="3" t="s">
        <v>760</v>
      </c>
      <c r="AF690" s="3" t="s">
        <v>761</v>
      </c>
      <c r="AG690" s="3" t="s">
        <v>762</v>
      </c>
      <c r="AH690" s="3" t="s">
        <v>768</v>
      </c>
      <c r="AI690" s="3">
        <v>2</v>
      </c>
      <c r="AJ690" s="3">
        <v>0</v>
      </c>
      <c r="AK690" s="3">
        <v>0</v>
      </c>
      <c r="AL690" s="3">
        <v>0</v>
      </c>
      <c r="AM690" s="3">
        <v>24</v>
      </c>
      <c r="AN690" s="3">
        <v>0</v>
      </c>
      <c r="AO690" s="3" t="s">
        <v>762</v>
      </c>
      <c r="AP690" s="3" t="s">
        <v>763</v>
      </c>
      <c r="AQ690" s="3" t="s">
        <v>769</v>
      </c>
      <c r="AR690" s="3" t="s">
        <v>2168</v>
      </c>
      <c r="AS690" s="3">
        <v>4.9400000000000004</v>
      </c>
      <c r="AT690" s="3">
        <v>662.76</v>
      </c>
      <c r="AU690" s="3">
        <v>667.7</v>
      </c>
      <c r="AV690" s="3" t="s">
        <v>772</v>
      </c>
      <c r="AW690" s="3" t="s">
        <v>2169</v>
      </c>
      <c r="AX690" s="3">
        <v>6.03</v>
      </c>
      <c r="AY690" s="3">
        <v>660.31</v>
      </c>
      <c r="AZ690" s="3">
        <v>666.34</v>
      </c>
      <c r="BA690" s="3" t="s">
        <v>772</v>
      </c>
      <c r="BB690" s="3">
        <v>4.0379190000000002E-2</v>
      </c>
      <c r="BC690" s="3">
        <v>0</v>
      </c>
      <c r="BD690" s="7">
        <v>0</v>
      </c>
      <c r="BE690" s="18">
        <f t="shared" si="30"/>
        <v>120.02372804015513</v>
      </c>
      <c r="BF690" s="3" t="s">
        <v>767</v>
      </c>
      <c r="BG690" s="7">
        <v>44243</v>
      </c>
      <c r="BH690" s="3">
        <v>60.674812892440201</v>
      </c>
      <c r="BI690" t="str">
        <f>VLOOKUP($A690,'[1]SW_Pipes 1222_soil.shp'!$AE$2:$AR$1223,10,FALSE)</f>
        <v>113678</v>
      </c>
      <c r="BJ690" t="str">
        <f>VLOOKUP($A690,'[1]SW_Pipes 1222_soil.shp'!$AE$2:$AR$1223,11,FALSE)</f>
        <v>MS</v>
      </c>
      <c r="BK690" t="str">
        <f>VLOOKUP($A690,'[1]SW_Pipes 1222_soil.shp'!$AE$2:$AR$1223,12,FALSE)</f>
        <v>Monacan and Arents soils</v>
      </c>
      <c r="BL690" t="str">
        <f>VLOOKUP($A690,'[1]SW_Pipes 1222_soil.shp'!$AE$2:$AR$1223,13,FALSE)</f>
        <v>C</v>
      </c>
      <c r="BM690">
        <f>VLOOKUP($A690,'[1]SW_Pipes 1222_soil.shp'!$AE$2:$AR$1223,14,FALSE)</f>
        <v>2</v>
      </c>
      <c r="BN690">
        <f>VLOOKUP(A690,[2]SW_Pipes1222_prec!$AE$2:$AO$1223, 11, FALSE)</f>
        <v>3.7839999999999998</v>
      </c>
    </row>
    <row r="691" spans="1:66" x14ac:dyDescent="0.25">
      <c r="A691" s="2">
        <v>133129</v>
      </c>
      <c r="B691" s="2">
        <v>12076</v>
      </c>
      <c r="C691" s="2" t="s">
        <v>185</v>
      </c>
      <c r="D691" s="2" t="s">
        <v>21</v>
      </c>
      <c r="E691" s="2" t="s">
        <v>29</v>
      </c>
      <c r="F691" s="6">
        <f>VLOOKUP(A691&amp;B691,'input_raw cmsws'!$C$2:$D$1602,2,FALSE)</f>
        <v>43805.708333333336</v>
      </c>
      <c r="G691" s="2">
        <v>3</v>
      </c>
      <c r="H691" s="2" t="s">
        <v>31</v>
      </c>
      <c r="I691" s="2">
        <f>VLOOKUP(H691,'scoring schema'!$D$4:$E$9,2,FALSE)</f>
        <v>7</v>
      </c>
      <c r="J691" s="2" t="s">
        <v>22</v>
      </c>
      <c r="K691" s="2" t="s">
        <v>22</v>
      </c>
      <c r="L691" s="2"/>
      <c r="M691" s="2">
        <f>VLOOKUP(L691,'scoring schema 2'!$E$18:$F$29,2,FALSE)</f>
        <v>0</v>
      </c>
      <c r="N691" s="2"/>
      <c r="O691" s="2">
        <f>VLOOKUP(N691,'scoring schema 2'!$E$8:$F$13,2, FALSE)</f>
        <v>2</v>
      </c>
      <c r="P691" s="2">
        <v>5</v>
      </c>
      <c r="Q691" s="2">
        <v>3.75</v>
      </c>
      <c r="R691" s="2">
        <v>1.55</v>
      </c>
      <c r="S691" s="2">
        <v>5.8125</v>
      </c>
      <c r="T691" s="2">
        <v>1</v>
      </c>
      <c r="U691" s="2">
        <v>0</v>
      </c>
      <c r="V691" s="2">
        <v>3.0000000000000004</v>
      </c>
      <c r="W691" s="2">
        <v>0.8</v>
      </c>
      <c r="X691" s="2">
        <v>2.4000000000000004</v>
      </c>
      <c r="Y691" s="2">
        <v>3.3000000000000003</v>
      </c>
      <c r="Z691" s="2">
        <v>1.1000000000000001</v>
      </c>
      <c r="AA691" s="2">
        <v>3.6300000000000008</v>
      </c>
      <c r="AB691" s="2">
        <v>7549995</v>
      </c>
      <c r="AC691" s="2" t="s">
        <v>1211</v>
      </c>
      <c r="AD691" s="6">
        <v>40412</v>
      </c>
      <c r="AE691" s="2" t="s">
        <v>760</v>
      </c>
      <c r="AF691" s="2" t="s">
        <v>761</v>
      </c>
      <c r="AG691" s="2" t="s">
        <v>762</v>
      </c>
      <c r="AH691" s="2" t="s">
        <v>768</v>
      </c>
      <c r="AI691" s="2">
        <v>1.5</v>
      </c>
      <c r="AJ691" s="2">
        <v>0</v>
      </c>
      <c r="AK691" s="2">
        <v>0</v>
      </c>
      <c r="AL691" s="2">
        <v>0</v>
      </c>
      <c r="AM691" s="2">
        <v>18</v>
      </c>
      <c r="AN691" s="2">
        <v>0</v>
      </c>
      <c r="AO691" s="2" t="s">
        <v>762</v>
      </c>
      <c r="AP691" s="2" t="s">
        <v>763</v>
      </c>
      <c r="AQ691" s="2" t="s">
        <v>769</v>
      </c>
      <c r="AR691" s="2" t="s">
        <v>1212</v>
      </c>
      <c r="AS691" s="2">
        <v>2.5</v>
      </c>
      <c r="AT691" s="2">
        <v>723.5</v>
      </c>
      <c r="AU691" s="2">
        <v>726</v>
      </c>
      <c r="AV691" s="2" t="s">
        <v>765</v>
      </c>
      <c r="AW691" s="2" t="s">
        <v>1213</v>
      </c>
      <c r="AX691" s="2">
        <v>1.2</v>
      </c>
      <c r="AY691" s="2">
        <v>722.8</v>
      </c>
      <c r="AZ691" s="2">
        <v>724</v>
      </c>
      <c r="BA691" s="2" t="s">
        <v>765</v>
      </c>
      <c r="BB691" s="2">
        <v>6.2957400000000002E-3</v>
      </c>
      <c r="BC691" s="2">
        <v>0</v>
      </c>
      <c r="BD691" s="6">
        <v>0</v>
      </c>
      <c r="BE691" s="18">
        <f t="shared" si="30"/>
        <v>119.93349304129592</v>
      </c>
      <c r="BF691" s="2" t="s">
        <v>767</v>
      </c>
      <c r="BG691" s="6">
        <v>43179</v>
      </c>
      <c r="BH691" s="2">
        <v>111.18587346616241</v>
      </c>
      <c r="BI691" t="str">
        <f>VLOOKUP($A691,'[1]SW_Pipes 1222_soil.shp'!$AE$2:$AR$1223,10,FALSE)</f>
        <v>113671</v>
      </c>
      <c r="BJ691" t="str">
        <f>VLOOKUP($A691,'[1]SW_Pipes 1222_soil.shp'!$AE$2:$AR$1223,11,FALSE)</f>
        <v>HeB</v>
      </c>
      <c r="BK691" t="str">
        <f>VLOOKUP($A691,'[1]SW_Pipes 1222_soil.shp'!$AE$2:$AR$1223,12,FALSE)</f>
        <v>Helena sandy loam, 2 to 8 percent slopes</v>
      </c>
      <c r="BL691" t="str">
        <f>VLOOKUP($A691,'[1]SW_Pipes 1222_soil.shp'!$AE$2:$AR$1223,13,FALSE)</f>
        <v>C</v>
      </c>
      <c r="BM691">
        <f>VLOOKUP($A691,'[1]SW_Pipes 1222_soil.shp'!$AE$2:$AR$1223,14,FALSE)</f>
        <v>2</v>
      </c>
      <c r="BN691">
        <f>VLOOKUP(A691,[2]SW_Pipes1222_prec!$AE$2:$AO$1223, 11, FALSE)</f>
        <v>3.8220000000000001</v>
      </c>
    </row>
    <row r="692" spans="1:66" x14ac:dyDescent="0.25">
      <c r="A692" s="2">
        <v>133370</v>
      </c>
      <c r="B692" s="2">
        <v>22838</v>
      </c>
      <c r="C692" s="2" t="s">
        <v>534</v>
      </c>
      <c r="D692" s="2" t="s">
        <v>21</v>
      </c>
      <c r="E692" s="2" t="s">
        <v>29</v>
      </c>
      <c r="F692" s="6">
        <f>VLOOKUP(A692&amp;B692,'input_raw cmsws'!$C$2:$D$1602,2,FALSE)</f>
        <v>44357.666666666664</v>
      </c>
      <c r="G692" s="2">
        <v>4</v>
      </c>
      <c r="H692" s="2" t="s">
        <v>23</v>
      </c>
      <c r="I692" s="2">
        <f>VLOOKUP(H692,'scoring schema'!$D$4:$E$9,2,FALSE)</f>
        <v>0</v>
      </c>
      <c r="J692" s="2" t="s">
        <v>22</v>
      </c>
      <c r="K692" s="2" t="s">
        <v>22</v>
      </c>
      <c r="L692" s="2" t="s">
        <v>24</v>
      </c>
      <c r="M692" s="2">
        <f>VLOOKUP(L692,'scoring schema 2'!$E$18:$F$29,2,FALSE)</f>
        <v>0</v>
      </c>
      <c r="N692" s="2"/>
      <c r="O692" s="2">
        <f>VLOOKUP(N692,'scoring schema 2'!$E$8:$F$13,2, FALSE)</f>
        <v>2</v>
      </c>
      <c r="P692" s="2">
        <v>10</v>
      </c>
      <c r="Q692" s="2">
        <v>1.3</v>
      </c>
      <c r="R692" s="2">
        <v>2.2999999999999998</v>
      </c>
      <c r="S692" s="2">
        <v>2.9899999999999998</v>
      </c>
      <c r="T692" s="2">
        <v>1</v>
      </c>
      <c r="U692" s="2">
        <v>10</v>
      </c>
      <c r="V692" s="2">
        <v>4.5999999999999996</v>
      </c>
      <c r="W692" s="2">
        <v>5</v>
      </c>
      <c r="X692" s="2">
        <v>23</v>
      </c>
      <c r="Y692" s="2">
        <v>3.28</v>
      </c>
      <c r="Z692" s="2">
        <v>3.92</v>
      </c>
      <c r="AA692" s="2">
        <v>12.8576</v>
      </c>
      <c r="AB692" s="2">
        <v>7689512</v>
      </c>
      <c r="AC692" s="2" t="s">
        <v>2668</v>
      </c>
      <c r="AD692" s="6">
        <v>40413</v>
      </c>
      <c r="AE692" s="2" t="s">
        <v>760</v>
      </c>
      <c r="AF692" s="2" t="s">
        <v>761</v>
      </c>
      <c r="AG692" s="2" t="s">
        <v>762</v>
      </c>
      <c r="AH692" s="2" t="s">
        <v>768</v>
      </c>
      <c r="AI692" s="2">
        <v>2</v>
      </c>
      <c r="AJ692" s="2">
        <v>0</v>
      </c>
      <c r="AK692" s="2">
        <v>0</v>
      </c>
      <c r="AL692" s="2">
        <v>0</v>
      </c>
      <c r="AM692" s="2">
        <v>24</v>
      </c>
      <c r="AN692" s="2">
        <v>0</v>
      </c>
      <c r="AO692" s="2" t="s">
        <v>762</v>
      </c>
      <c r="AP692" s="2" t="s">
        <v>763</v>
      </c>
      <c r="AQ692" s="2" t="s">
        <v>769</v>
      </c>
      <c r="AR692" s="2" t="s">
        <v>2669</v>
      </c>
      <c r="AS692" s="2">
        <v>4</v>
      </c>
      <c r="AT692" s="2">
        <v>733</v>
      </c>
      <c r="AU692" s="2">
        <v>737</v>
      </c>
      <c r="AV692" s="2" t="s">
        <v>765</v>
      </c>
      <c r="AW692" s="2" t="s">
        <v>2670</v>
      </c>
      <c r="AX692" s="2">
        <v>2.2999999999999998</v>
      </c>
      <c r="AY692" s="2">
        <v>725.7</v>
      </c>
      <c r="AZ692" s="2">
        <v>728</v>
      </c>
      <c r="BA692" s="2" t="s">
        <v>765</v>
      </c>
      <c r="BB692" s="2">
        <v>4.496414E-2</v>
      </c>
      <c r="BC692" s="2">
        <v>0</v>
      </c>
      <c r="BD692" s="6">
        <v>0</v>
      </c>
      <c r="BE692" s="18">
        <f t="shared" si="30"/>
        <v>121.4446725986767</v>
      </c>
      <c r="BF692" s="2" t="s">
        <v>767</v>
      </c>
      <c r="BG692" s="6">
        <v>44243</v>
      </c>
      <c r="BH692" s="2">
        <v>162.35159930379021</v>
      </c>
      <c r="BI692" t="str">
        <f>VLOOKUP($A692,'[1]SW_Pipes 1222_soil.shp'!$AE$2:$AR$1223,10,FALSE)</f>
        <v>113671</v>
      </c>
      <c r="BJ692" t="str">
        <f>VLOOKUP($A692,'[1]SW_Pipes 1222_soil.shp'!$AE$2:$AR$1223,11,FALSE)</f>
        <v>HeB</v>
      </c>
      <c r="BK692" t="str">
        <f>VLOOKUP($A692,'[1]SW_Pipes 1222_soil.shp'!$AE$2:$AR$1223,12,FALSE)</f>
        <v>Helena sandy loam, 2 to 8 percent slopes</v>
      </c>
      <c r="BL692" t="str">
        <f>VLOOKUP($A692,'[1]SW_Pipes 1222_soil.shp'!$AE$2:$AR$1223,13,FALSE)</f>
        <v>C</v>
      </c>
      <c r="BM692">
        <f>VLOOKUP($A692,'[1]SW_Pipes 1222_soil.shp'!$AE$2:$AR$1223,14,FALSE)</f>
        <v>2</v>
      </c>
      <c r="BN692">
        <f>VLOOKUP(A692,[2]SW_Pipes1222_prec!$AE$2:$AO$1223, 11, FALSE)</f>
        <v>3.819</v>
      </c>
    </row>
    <row r="693" spans="1:66" x14ac:dyDescent="0.25">
      <c r="A693" s="3">
        <v>133614</v>
      </c>
      <c r="B693" s="3">
        <v>12647</v>
      </c>
      <c r="C693" s="3" t="s">
        <v>251</v>
      </c>
      <c r="D693" s="3" t="s">
        <v>26</v>
      </c>
      <c r="E693" s="3" t="s">
        <v>29</v>
      </c>
      <c r="F693" s="6">
        <f>VLOOKUP(A693&amp;B693,'input_raw cmsws'!$C$2:$D$1602,2,FALSE)</f>
        <v>43865.708333333336</v>
      </c>
      <c r="G693" s="3">
        <v>4</v>
      </c>
      <c r="H693" s="3" t="s">
        <v>23</v>
      </c>
      <c r="I693" s="2">
        <f>VLOOKUP(H693,'scoring schema'!$D$4:$E$9,2,FALSE)</f>
        <v>0</v>
      </c>
      <c r="J693" s="3" t="s">
        <v>22</v>
      </c>
      <c r="K693" s="3" t="s">
        <v>22</v>
      </c>
      <c r="L693" s="3" t="s">
        <v>115</v>
      </c>
      <c r="M693" s="2">
        <f>VLOOKUP(L693,'scoring schema 2'!$E$18:$F$29,2,FALSE)</f>
        <v>8</v>
      </c>
      <c r="N693" s="3"/>
      <c r="O693" s="2">
        <f>VLOOKUP(N693,'scoring schema 2'!$E$8:$F$13,2, FALSE)</f>
        <v>2</v>
      </c>
      <c r="P693" s="3">
        <v>10</v>
      </c>
      <c r="Q693" s="3">
        <v>1.3</v>
      </c>
      <c r="R693" s="3">
        <v>5.9</v>
      </c>
      <c r="S693" s="3">
        <v>7.6700000000000008</v>
      </c>
      <c r="T693" s="3">
        <v>1</v>
      </c>
      <c r="U693" s="3">
        <v>0</v>
      </c>
      <c r="V693" s="3">
        <v>2.2000000000000002</v>
      </c>
      <c r="W693" s="3">
        <v>0.8</v>
      </c>
      <c r="X693" s="3">
        <v>1.7600000000000002</v>
      </c>
      <c r="Y693" s="3">
        <v>1.84</v>
      </c>
      <c r="Z693" s="3">
        <v>2.8400000000000003</v>
      </c>
      <c r="AA693" s="3">
        <v>5.2256000000000009</v>
      </c>
      <c r="AB693" s="3">
        <v>7698562</v>
      </c>
      <c r="AC693" s="3" t="s">
        <v>1492</v>
      </c>
      <c r="AD693" s="6">
        <v>40414</v>
      </c>
      <c r="AE693" s="3" t="s">
        <v>760</v>
      </c>
      <c r="AF693" s="3" t="s">
        <v>761</v>
      </c>
      <c r="AG693" s="3" t="s">
        <v>762</v>
      </c>
      <c r="AH693" s="3" t="s">
        <v>768</v>
      </c>
      <c r="AI693" s="3">
        <v>9999</v>
      </c>
      <c r="AJ693" s="3">
        <v>7</v>
      </c>
      <c r="AK693" s="3">
        <v>0</v>
      </c>
      <c r="AL693" s="3">
        <v>0</v>
      </c>
      <c r="AM693" s="3">
        <v>78</v>
      </c>
      <c r="AN693" s="3">
        <v>0</v>
      </c>
      <c r="AO693" s="3" t="s">
        <v>762</v>
      </c>
      <c r="AP693" s="3" t="s">
        <v>778</v>
      </c>
      <c r="AQ693" s="3" t="s">
        <v>781</v>
      </c>
      <c r="AR693" s="3" t="s">
        <v>1493</v>
      </c>
      <c r="AS693" s="3">
        <v>10.3</v>
      </c>
      <c r="AT693" s="3">
        <v>632.70000000000005</v>
      </c>
      <c r="AU693" s="3">
        <v>643</v>
      </c>
      <c r="AV693" s="3" t="s">
        <v>765</v>
      </c>
      <c r="AW693" s="3" t="s">
        <v>1495</v>
      </c>
      <c r="AX693" s="3">
        <v>6.5</v>
      </c>
      <c r="AY693" s="3">
        <v>627.5</v>
      </c>
      <c r="AZ693" s="3">
        <v>634</v>
      </c>
      <c r="BA693" s="3" t="s">
        <v>765</v>
      </c>
      <c r="BB693" s="3">
        <v>0.11425072</v>
      </c>
      <c r="BC693" s="3">
        <v>0</v>
      </c>
      <c r="BD693" s="7">
        <v>0</v>
      </c>
      <c r="BE693" s="18">
        <f t="shared" si="30"/>
        <v>120.09776408852385</v>
      </c>
      <c r="BF693" s="3" t="s">
        <v>767</v>
      </c>
      <c r="BG693" s="7">
        <v>44530</v>
      </c>
      <c r="BH693" s="3">
        <v>45.513934889381922</v>
      </c>
      <c r="BI693" t="str">
        <f>VLOOKUP($A693,'[1]SW_Pipes 1222_soil.shp'!$AE$2:$AR$1223,10,FALSE)</f>
        <v>113671</v>
      </c>
      <c r="BJ693" t="str">
        <f>VLOOKUP($A693,'[1]SW_Pipes 1222_soil.shp'!$AE$2:$AR$1223,11,FALSE)</f>
        <v>HeB</v>
      </c>
      <c r="BK693" t="str">
        <f>VLOOKUP($A693,'[1]SW_Pipes 1222_soil.shp'!$AE$2:$AR$1223,12,FALSE)</f>
        <v>Helena sandy loam, 2 to 8 percent slopes</v>
      </c>
      <c r="BL693" t="str">
        <f>VLOOKUP($A693,'[1]SW_Pipes 1222_soil.shp'!$AE$2:$AR$1223,13,FALSE)</f>
        <v>C</v>
      </c>
      <c r="BM693">
        <f>VLOOKUP($A693,'[1]SW_Pipes 1222_soil.shp'!$AE$2:$AR$1223,14,FALSE)</f>
        <v>2</v>
      </c>
      <c r="BN693">
        <f>VLOOKUP(A693,[2]SW_Pipes1222_prec!$AE$2:$AO$1223, 11, FALSE)</f>
        <v>3.7290000000000001</v>
      </c>
    </row>
    <row r="694" spans="1:66" x14ac:dyDescent="0.25">
      <c r="A694" s="2">
        <v>133615</v>
      </c>
      <c r="B694" s="2">
        <v>12647</v>
      </c>
      <c r="C694" s="2" t="s">
        <v>251</v>
      </c>
      <c r="D694" s="2" t="s">
        <v>26</v>
      </c>
      <c r="E694" s="2" t="s">
        <v>29</v>
      </c>
      <c r="F694" s="6">
        <f>VLOOKUP(A694&amp;B694,'input_raw cmsws'!$C$2:$D$1602,2,FALSE)</f>
        <v>43865.708333333336</v>
      </c>
      <c r="G694" s="2">
        <v>4</v>
      </c>
      <c r="H694" s="2" t="s">
        <v>23</v>
      </c>
      <c r="I694" s="2">
        <f>VLOOKUP(H694,'scoring schema'!$D$4:$E$9,2,FALSE)</f>
        <v>0</v>
      </c>
      <c r="J694" s="2" t="s">
        <v>22</v>
      </c>
      <c r="K694" s="2" t="s">
        <v>22</v>
      </c>
      <c r="L694" s="2" t="s">
        <v>115</v>
      </c>
      <c r="M694" s="2">
        <f>VLOOKUP(L694,'scoring schema 2'!$E$18:$F$29,2,FALSE)</f>
        <v>8</v>
      </c>
      <c r="N694" s="2"/>
      <c r="O694" s="2">
        <f>VLOOKUP(N694,'scoring schema 2'!$E$8:$F$13,2, FALSE)</f>
        <v>2</v>
      </c>
      <c r="P694" s="2">
        <v>10</v>
      </c>
      <c r="Q694" s="2">
        <v>1.3</v>
      </c>
      <c r="R694" s="2">
        <v>5.9</v>
      </c>
      <c r="S694" s="2">
        <v>7.6700000000000008</v>
      </c>
      <c r="T694" s="2">
        <v>1</v>
      </c>
      <c r="U694" s="2">
        <v>0</v>
      </c>
      <c r="V694" s="2">
        <v>2.2000000000000002</v>
      </c>
      <c r="W694" s="2">
        <v>0.8</v>
      </c>
      <c r="X694" s="2">
        <v>1.7600000000000002</v>
      </c>
      <c r="Y694" s="2">
        <v>1.84</v>
      </c>
      <c r="Z694" s="2">
        <v>2.8400000000000003</v>
      </c>
      <c r="AA694" s="2">
        <v>5.2256000000000009</v>
      </c>
      <c r="AB694" s="2">
        <v>7568240</v>
      </c>
      <c r="AC694" s="2" t="s">
        <v>1492</v>
      </c>
      <c r="AD694" s="6">
        <v>40415</v>
      </c>
      <c r="AE694" s="2" t="s">
        <v>760</v>
      </c>
      <c r="AF694" s="2" t="s">
        <v>838</v>
      </c>
      <c r="AG694" s="2" t="s">
        <v>762</v>
      </c>
      <c r="AH694" s="2" t="s">
        <v>768</v>
      </c>
      <c r="AI694" s="2">
        <v>0</v>
      </c>
      <c r="AJ694" s="2">
        <v>0</v>
      </c>
      <c r="AK694" s="2">
        <v>6</v>
      </c>
      <c r="AL694" s="2">
        <v>7</v>
      </c>
      <c r="AM694" s="2">
        <v>15</v>
      </c>
      <c r="AN694" s="2">
        <v>0</v>
      </c>
      <c r="AO694" s="2" t="s">
        <v>762</v>
      </c>
      <c r="AP694" s="2" t="s">
        <v>763</v>
      </c>
      <c r="AQ694" s="2" t="s">
        <v>769</v>
      </c>
      <c r="AR694" s="2" t="s">
        <v>1493</v>
      </c>
      <c r="AS694" s="2">
        <v>10.3</v>
      </c>
      <c r="AT694" s="2">
        <v>632.70000000000005</v>
      </c>
      <c r="AU694" s="2">
        <v>643</v>
      </c>
      <c r="AV694" s="2" t="s">
        <v>765</v>
      </c>
      <c r="AW694" s="2" t="s">
        <v>1494</v>
      </c>
      <c r="AX694" s="2">
        <v>11.8</v>
      </c>
      <c r="AY694" s="2">
        <v>629.95000000000005</v>
      </c>
      <c r="AZ694" s="2">
        <v>641.75</v>
      </c>
      <c r="BA694" s="2" t="s">
        <v>765</v>
      </c>
      <c r="BB694" s="2">
        <v>6.2089520000000002E-2</v>
      </c>
      <c r="BC694" s="2">
        <v>0</v>
      </c>
      <c r="BD694" s="6">
        <v>43423</v>
      </c>
      <c r="BE694" s="18">
        <f>(F694-AD694)/365.25</f>
        <v>9.4475245265799739</v>
      </c>
      <c r="BF694" s="2" t="s">
        <v>767</v>
      </c>
      <c r="BG694" s="6">
        <v>44530</v>
      </c>
      <c r="BH694" s="2">
        <v>44.290889151822952</v>
      </c>
      <c r="BI694" t="str">
        <f>VLOOKUP($A694,'[1]SW_Pipes 1222_soil.shp'!$AE$2:$AR$1223,10,FALSE)</f>
        <v>113671</v>
      </c>
      <c r="BJ694" t="str">
        <f>VLOOKUP($A694,'[1]SW_Pipes 1222_soil.shp'!$AE$2:$AR$1223,11,FALSE)</f>
        <v>HeB</v>
      </c>
      <c r="BK694" t="str">
        <f>VLOOKUP($A694,'[1]SW_Pipes 1222_soil.shp'!$AE$2:$AR$1223,12,FALSE)</f>
        <v>Helena sandy loam, 2 to 8 percent slopes</v>
      </c>
      <c r="BL694" t="str">
        <f>VLOOKUP($A694,'[1]SW_Pipes 1222_soil.shp'!$AE$2:$AR$1223,13,FALSE)</f>
        <v>C</v>
      </c>
      <c r="BM694">
        <f>VLOOKUP($A694,'[1]SW_Pipes 1222_soil.shp'!$AE$2:$AR$1223,14,FALSE)</f>
        <v>2</v>
      </c>
      <c r="BN694">
        <f>VLOOKUP(A694,[2]SW_Pipes1222_prec!$AE$2:$AO$1223, 11, FALSE)</f>
        <v>3.7290000000000001</v>
      </c>
    </row>
    <row r="695" spans="1:66" x14ac:dyDescent="0.25">
      <c r="A695" s="2">
        <v>134403</v>
      </c>
      <c r="B695" s="2">
        <v>19900</v>
      </c>
      <c r="C695" s="2" t="s">
        <v>703</v>
      </c>
      <c r="D695" s="2" t="s">
        <v>21</v>
      </c>
      <c r="E695" s="2" t="s">
        <v>29</v>
      </c>
      <c r="F695" s="6">
        <f>VLOOKUP(A695&amp;B695,'input_raw cmsws'!$C$2:$D$1602,2,FALSE)</f>
        <v>44105.666666666664</v>
      </c>
      <c r="G695" s="2">
        <v>6</v>
      </c>
      <c r="H695" s="2" t="s">
        <v>23</v>
      </c>
      <c r="I695" s="2">
        <f>VLOOKUP(H695,'scoring schema'!$D$4:$E$9,2,FALSE)</f>
        <v>0</v>
      </c>
      <c r="J695" s="2" t="s">
        <v>22</v>
      </c>
      <c r="K695" s="2" t="s">
        <v>22</v>
      </c>
      <c r="L695" s="2" t="s">
        <v>174</v>
      </c>
      <c r="M695" s="2">
        <f>VLOOKUP(L695,'scoring schema 2'!$E$18:$F$29,2,FALSE)</f>
        <v>8</v>
      </c>
      <c r="N695" s="2" t="s">
        <v>40</v>
      </c>
      <c r="O695" s="2">
        <f>VLOOKUP(N695,'scoring schema 2'!$E$8:$F$13,2, FALSE)</f>
        <v>8</v>
      </c>
      <c r="P695" s="2">
        <v>5</v>
      </c>
      <c r="Q695" s="2">
        <v>5.2</v>
      </c>
      <c r="R695" s="2">
        <v>5.75</v>
      </c>
      <c r="S695" s="2">
        <v>29.900000000000002</v>
      </c>
      <c r="T695" s="2">
        <v>1</v>
      </c>
      <c r="U695" s="2">
        <v>5</v>
      </c>
      <c r="V695" s="2">
        <v>8.4</v>
      </c>
      <c r="W695" s="2">
        <v>3.0500000000000003</v>
      </c>
      <c r="X695" s="2">
        <v>25.620000000000005</v>
      </c>
      <c r="Y695" s="2">
        <v>7.12</v>
      </c>
      <c r="Z695" s="2">
        <v>4.1300000000000008</v>
      </c>
      <c r="AA695" s="2">
        <v>29.405600000000007</v>
      </c>
      <c r="AB695" s="2">
        <v>7554908</v>
      </c>
      <c r="AC695" s="2" t="s">
        <v>3820</v>
      </c>
      <c r="AD695" s="6">
        <v>40416</v>
      </c>
      <c r="AE695" s="2" t="s">
        <v>760</v>
      </c>
      <c r="AF695" s="2" t="s">
        <v>761</v>
      </c>
      <c r="AG695" s="2" t="s">
        <v>762</v>
      </c>
      <c r="AH695" s="2" t="s">
        <v>768</v>
      </c>
      <c r="AI695" s="2">
        <v>3</v>
      </c>
      <c r="AJ695" s="2">
        <v>0</v>
      </c>
      <c r="AK695" s="2">
        <v>0</v>
      </c>
      <c r="AL695" s="2">
        <v>0</v>
      </c>
      <c r="AM695" s="2">
        <v>36</v>
      </c>
      <c r="AN695" s="2">
        <v>0</v>
      </c>
      <c r="AO695" s="2" t="s">
        <v>762</v>
      </c>
      <c r="AP695" s="2" t="s">
        <v>778</v>
      </c>
      <c r="AQ695" s="2" t="s">
        <v>781</v>
      </c>
      <c r="AR695" s="2" t="s">
        <v>3821</v>
      </c>
      <c r="AS695" s="2">
        <v>4</v>
      </c>
      <c r="AT695" s="2">
        <v>710</v>
      </c>
      <c r="AU695" s="2">
        <v>714</v>
      </c>
      <c r="AV695" s="2" t="s">
        <v>765</v>
      </c>
      <c r="AW695" s="2" t="s">
        <v>3822</v>
      </c>
      <c r="AX695" s="2">
        <v>0</v>
      </c>
      <c r="AY695" s="2">
        <v>716</v>
      </c>
      <c r="AZ695" s="2">
        <v>716</v>
      </c>
      <c r="BA695" s="2" t="s">
        <v>772</v>
      </c>
      <c r="BB695" s="2">
        <v>0</v>
      </c>
      <c r="BC695" s="2">
        <v>1</v>
      </c>
      <c r="BD695" s="6">
        <v>18994</v>
      </c>
      <c r="BE695" s="18">
        <f t="shared" ref="BE695:BE726" si="31">(F695-BD695)/365.25</f>
        <v>68.751996349532277</v>
      </c>
      <c r="BF695" s="2" t="s">
        <v>767</v>
      </c>
      <c r="BG695" s="6">
        <v>44243</v>
      </c>
      <c r="BH695" s="2">
        <v>67.148510182304832</v>
      </c>
      <c r="BI695" t="str">
        <f>VLOOKUP($A695,'[1]SW_Pipes 1222_soil.shp'!$AE$2:$AR$1223,10,FALSE)</f>
        <v>113688</v>
      </c>
      <c r="BJ695" t="str">
        <f>VLOOKUP($A695,'[1]SW_Pipes 1222_soil.shp'!$AE$2:$AR$1223,11,FALSE)</f>
        <v>Ur</v>
      </c>
      <c r="BK695" t="str">
        <f>VLOOKUP($A695,'[1]SW_Pipes 1222_soil.shp'!$AE$2:$AR$1223,12,FALSE)</f>
        <v>Urban land</v>
      </c>
      <c r="BL695" t="str">
        <f>VLOOKUP($A695,'[1]SW_Pipes 1222_soil.shp'!$AE$2:$AR$1223,13,FALSE)</f>
        <v>N/A</v>
      </c>
      <c r="BM695">
        <f>VLOOKUP($A695,'[1]SW_Pipes 1222_soil.shp'!$AE$2:$AR$1223,14,FALSE)</f>
        <v>4</v>
      </c>
      <c r="BN695">
        <f>VLOOKUP(A695,[2]SW_Pipes1222_prec!$AE$2:$AO$1223, 11, FALSE)</f>
        <v>3.6949999999999998</v>
      </c>
    </row>
    <row r="696" spans="1:66" x14ac:dyDescent="0.25">
      <c r="A696" s="2">
        <v>134909</v>
      </c>
      <c r="B696" s="2">
        <v>19372</v>
      </c>
      <c r="C696" s="2" t="s">
        <v>566</v>
      </c>
      <c r="D696" s="2" t="s">
        <v>21</v>
      </c>
      <c r="E696" s="2" t="s">
        <v>29</v>
      </c>
      <c r="F696" s="6">
        <f>VLOOKUP(A696&amp;B696,'input_raw cmsws'!$C$2:$D$1602,2,FALSE)</f>
        <v>44063.666666666664</v>
      </c>
      <c r="G696" s="2">
        <v>0</v>
      </c>
      <c r="H696" s="2"/>
      <c r="I696" s="2">
        <v>0</v>
      </c>
      <c r="J696" s="2"/>
      <c r="K696" s="3" t="s">
        <v>22</v>
      </c>
      <c r="L696" s="2"/>
      <c r="M696" s="2">
        <f>VLOOKUP(L696,'scoring schema 2'!$E$18:$F$29,2,FALSE)</f>
        <v>0</v>
      </c>
      <c r="N696" s="2"/>
      <c r="O696" s="2">
        <f>VLOOKUP(N696,'scoring schema 2'!$E$8:$F$13,2, FALSE)</f>
        <v>2</v>
      </c>
      <c r="P696" s="2">
        <v>0</v>
      </c>
      <c r="Q696" s="2">
        <v>1.3</v>
      </c>
      <c r="R696" s="2">
        <v>1.4</v>
      </c>
      <c r="S696" s="2">
        <v>1.8199999999999998</v>
      </c>
      <c r="T696" s="2">
        <v>1</v>
      </c>
      <c r="U696" s="2">
        <v>10</v>
      </c>
      <c r="V696" s="2">
        <v>6.2000000000000011</v>
      </c>
      <c r="W696" s="2">
        <v>4.7</v>
      </c>
      <c r="X696" s="2">
        <v>29.140000000000008</v>
      </c>
      <c r="Y696" s="2">
        <v>4.24</v>
      </c>
      <c r="Z696" s="2">
        <v>3.38</v>
      </c>
      <c r="AA696" s="2">
        <v>14.331200000000001</v>
      </c>
      <c r="AB696" s="2">
        <v>7622372</v>
      </c>
      <c r="AC696" s="2" t="s">
        <v>2830</v>
      </c>
      <c r="AD696" s="6">
        <v>40417</v>
      </c>
      <c r="AE696" s="2" t="s">
        <v>760</v>
      </c>
      <c r="AF696" s="2" t="s">
        <v>761</v>
      </c>
      <c r="AG696" s="2" t="s">
        <v>762</v>
      </c>
      <c r="AH696" s="2" t="s">
        <v>768</v>
      </c>
      <c r="AI696" s="2">
        <v>3</v>
      </c>
      <c r="AJ696" s="2">
        <v>0</v>
      </c>
      <c r="AK696" s="2">
        <v>0</v>
      </c>
      <c r="AL696" s="2">
        <v>0</v>
      </c>
      <c r="AM696" s="2">
        <v>36</v>
      </c>
      <c r="AN696" s="2">
        <v>0</v>
      </c>
      <c r="AO696" s="2" t="s">
        <v>762</v>
      </c>
      <c r="AP696" s="2" t="s">
        <v>763</v>
      </c>
      <c r="AQ696" s="2" t="s">
        <v>769</v>
      </c>
      <c r="AR696" s="2" t="s">
        <v>2831</v>
      </c>
      <c r="AS696" s="2">
        <v>5.3</v>
      </c>
      <c r="AT696" s="2">
        <v>710.7</v>
      </c>
      <c r="AU696" s="2">
        <v>716</v>
      </c>
      <c r="AV696" s="2" t="s">
        <v>765</v>
      </c>
      <c r="AW696" s="2" t="s">
        <v>2832</v>
      </c>
      <c r="AX696" s="2">
        <v>5.3</v>
      </c>
      <c r="AY696" s="2">
        <v>710.7</v>
      </c>
      <c r="AZ696" s="2">
        <v>716</v>
      </c>
      <c r="BA696" s="2" t="s">
        <v>765</v>
      </c>
      <c r="BB696" s="2">
        <v>0</v>
      </c>
      <c r="BC696" s="2">
        <v>0</v>
      </c>
      <c r="BD696" s="6">
        <v>0</v>
      </c>
      <c r="BE696" s="18">
        <f t="shared" si="31"/>
        <v>120.63974446725986</v>
      </c>
      <c r="BF696" s="2" t="s">
        <v>767</v>
      </c>
      <c r="BG696" s="6">
        <v>44243</v>
      </c>
      <c r="BH696" s="2">
        <v>111.10259239299739</v>
      </c>
      <c r="BI696" t="str">
        <f>VLOOKUP($A696,'[1]SW_Pipes 1222_soil.shp'!$AE$2:$AR$1223,10,FALSE)</f>
        <v>113671</v>
      </c>
      <c r="BJ696" t="str">
        <f>VLOOKUP($A696,'[1]SW_Pipes 1222_soil.shp'!$AE$2:$AR$1223,11,FALSE)</f>
        <v>HeB</v>
      </c>
      <c r="BK696" t="str">
        <f>VLOOKUP($A696,'[1]SW_Pipes 1222_soil.shp'!$AE$2:$AR$1223,12,FALSE)</f>
        <v>Helena sandy loam, 2 to 8 percent slopes</v>
      </c>
      <c r="BL696" t="str">
        <f>VLOOKUP($A696,'[1]SW_Pipes 1222_soil.shp'!$AE$2:$AR$1223,13,FALSE)</f>
        <v>C</v>
      </c>
      <c r="BM696">
        <f>VLOOKUP($A696,'[1]SW_Pipes 1222_soil.shp'!$AE$2:$AR$1223,14,FALSE)</f>
        <v>2</v>
      </c>
      <c r="BN696">
        <f>VLOOKUP(A696,[2]SW_Pipes1222_prec!$AE$2:$AO$1223, 11, FALSE)</f>
        <v>3.859</v>
      </c>
    </row>
    <row r="697" spans="1:66" x14ac:dyDescent="0.25">
      <c r="A697" s="3">
        <v>135569</v>
      </c>
      <c r="B697" s="3">
        <v>22733</v>
      </c>
      <c r="C697" s="3" t="s">
        <v>88</v>
      </c>
      <c r="D697" s="3" t="s">
        <v>21</v>
      </c>
      <c r="E697" s="3" t="s">
        <v>29</v>
      </c>
      <c r="F697" s="6">
        <f>VLOOKUP(A697&amp;B697,'input_raw cmsws'!$C$2:$D$1602,2,FALSE)</f>
        <v>44333.666666666664</v>
      </c>
      <c r="G697" s="3">
        <v>5</v>
      </c>
      <c r="H697" s="3"/>
      <c r="I697" s="2">
        <v>0</v>
      </c>
      <c r="J697" s="3" t="s">
        <v>22</v>
      </c>
      <c r="K697" s="3" t="s">
        <v>22</v>
      </c>
      <c r="L697" s="3"/>
      <c r="M697" s="2">
        <f>VLOOKUP(L697,'scoring schema 2'!$E$18:$F$29,2,FALSE)</f>
        <v>0</v>
      </c>
      <c r="N697" s="3"/>
      <c r="O697" s="2">
        <f>VLOOKUP(N697,'scoring schema 2'!$E$8:$F$13,2, FALSE)</f>
        <v>2</v>
      </c>
      <c r="P697" s="3">
        <v>0</v>
      </c>
      <c r="Q697" s="3">
        <v>1.3</v>
      </c>
      <c r="R697" s="3">
        <v>1.4</v>
      </c>
      <c r="S697" s="3">
        <v>1.8199999999999998</v>
      </c>
      <c r="T697" s="3">
        <v>1</v>
      </c>
      <c r="U697" s="3">
        <v>0</v>
      </c>
      <c r="V697" s="3">
        <v>2.8</v>
      </c>
      <c r="W697" s="3">
        <v>1.4</v>
      </c>
      <c r="X697" s="3">
        <v>3.9199999999999995</v>
      </c>
      <c r="Y697" s="3">
        <v>2.2000000000000002</v>
      </c>
      <c r="Z697" s="3">
        <v>1.4</v>
      </c>
      <c r="AA697" s="3">
        <v>3.08</v>
      </c>
      <c r="AB697" s="3">
        <v>7619691</v>
      </c>
      <c r="AC697" s="3" t="s">
        <v>1100</v>
      </c>
      <c r="AD697" s="6">
        <v>40418</v>
      </c>
      <c r="AE697" s="3" t="s">
        <v>760</v>
      </c>
      <c r="AF697" s="3" t="s">
        <v>761</v>
      </c>
      <c r="AG697" s="3" t="s">
        <v>762</v>
      </c>
      <c r="AH697" s="3" t="s">
        <v>768</v>
      </c>
      <c r="AI697" s="3">
        <v>3.5</v>
      </c>
      <c r="AJ697" s="3">
        <v>0</v>
      </c>
      <c r="AK697" s="3">
        <v>0</v>
      </c>
      <c r="AL697" s="3">
        <v>0</v>
      </c>
      <c r="AM697" s="3">
        <v>42</v>
      </c>
      <c r="AN697" s="3">
        <v>0</v>
      </c>
      <c r="AO697" s="3" t="s">
        <v>762</v>
      </c>
      <c r="AP697" s="3" t="s">
        <v>778</v>
      </c>
      <c r="AQ697" s="2" t="s">
        <v>781</v>
      </c>
      <c r="AR697" s="3" t="s">
        <v>1101</v>
      </c>
      <c r="AS697" s="3">
        <v>5.4</v>
      </c>
      <c r="AT697" s="3">
        <v>602.6</v>
      </c>
      <c r="AU697" s="3">
        <v>608</v>
      </c>
      <c r="AV697" s="3" t="s">
        <v>765</v>
      </c>
      <c r="AW697" s="3" t="s">
        <v>1102</v>
      </c>
      <c r="AX697" s="3">
        <v>5.8</v>
      </c>
      <c r="AY697" s="3">
        <v>602.20000000000005</v>
      </c>
      <c r="AZ697" s="3">
        <v>608</v>
      </c>
      <c r="BA697" s="3" t="s">
        <v>765</v>
      </c>
      <c r="BB697" s="3">
        <v>2.195447E-2</v>
      </c>
      <c r="BC697" s="3">
        <v>0</v>
      </c>
      <c r="BD697" s="7">
        <v>31229</v>
      </c>
      <c r="BE697" s="18">
        <f t="shared" si="31"/>
        <v>35.878621948437136</v>
      </c>
      <c r="BF697" s="3" t="s">
        <v>767</v>
      </c>
      <c r="BG697" s="7">
        <v>44379</v>
      </c>
      <c r="BH697" s="3">
        <v>18.219527949916881</v>
      </c>
      <c r="BI697" t="str">
        <f>VLOOKUP($A697,'[1]SW_Pipes 1222_soil.shp'!$AE$2:$AR$1223,10,FALSE)</f>
        <v>113696</v>
      </c>
      <c r="BJ697" t="str">
        <f>VLOOKUP($A697,'[1]SW_Pipes 1222_soil.shp'!$AE$2:$AR$1223,11,FALSE)</f>
        <v>WuD</v>
      </c>
      <c r="BK697" t="str">
        <f>VLOOKUP($A697,'[1]SW_Pipes 1222_soil.shp'!$AE$2:$AR$1223,12,FALSE)</f>
        <v>Wilkes-Urban land complex, 8 to 15 percent slopes</v>
      </c>
      <c r="BL697" t="str">
        <f>VLOOKUP($A697,'[1]SW_Pipes 1222_soil.shp'!$AE$2:$AR$1223,13,FALSE)</f>
        <v>D</v>
      </c>
      <c r="BM697">
        <f>VLOOKUP($A697,'[1]SW_Pipes 1222_soil.shp'!$AE$2:$AR$1223,14,FALSE)</f>
        <v>4</v>
      </c>
      <c r="BN697">
        <f>VLOOKUP(A697,[2]SW_Pipes1222_prec!$AE$2:$AO$1223, 11, FALSE)</f>
        <v>3.766</v>
      </c>
    </row>
    <row r="698" spans="1:66" x14ac:dyDescent="0.25">
      <c r="A698" s="3">
        <v>135571</v>
      </c>
      <c r="B698" s="3">
        <v>22623</v>
      </c>
      <c r="C698" s="3" t="s">
        <v>493</v>
      </c>
      <c r="D698" s="3" t="s">
        <v>21</v>
      </c>
      <c r="E698" s="3" t="s">
        <v>29</v>
      </c>
      <c r="F698" s="6">
        <f>VLOOKUP(A698&amp;B698,'input_raw cmsws'!$C$2:$D$1602,2,FALSE)</f>
        <v>44314.666666666664</v>
      </c>
      <c r="G698" s="3">
        <v>5.5</v>
      </c>
      <c r="H698" s="3"/>
      <c r="I698" s="2">
        <v>0</v>
      </c>
      <c r="J698" s="3" t="s">
        <v>22</v>
      </c>
      <c r="K698" s="3" t="s">
        <v>22</v>
      </c>
      <c r="L698" s="3"/>
      <c r="M698" s="2">
        <f>VLOOKUP(L698,'scoring schema 2'!$E$18:$F$29,2,FALSE)</f>
        <v>0</v>
      </c>
      <c r="N698" s="3" t="s">
        <v>35</v>
      </c>
      <c r="O698" s="2">
        <f>VLOOKUP(N698,'scoring schema 2'!$E$8:$F$13,2, FALSE)</f>
        <v>2</v>
      </c>
      <c r="P698" s="3">
        <v>0</v>
      </c>
      <c r="Q698" s="3">
        <v>1.3</v>
      </c>
      <c r="R698" s="3">
        <v>1.4</v>
      </c>
      <c r="S698" s="3">
        <v>1.8199999999999998</v>
      </c>
      <c r="T698" s="3">
        <v>1</v>
      </c>
      <c r="U698" s="3">
        <v>0</v>
      </c>
      <c r="V698" s="3">
        <v>9.1999999999999993</v>
      </c>
      <c r="W698" s="3">
        <v>2.3000000000000003</v>
      </c>
      <c r="X698" s="3">
        <v>21.16</v>
      </c>
      <c r="Y698" s="3">
        <v>6.0399999999999991</v>
      </c>
      <c r="Z698" s="3">
        <v>1.94</v>
      </c>
      <c r="AA698" s="3">
        <v>11.717599999999997</v>
      </c>
      <c r="AB698" s="3">
        <v>7704795</v>
      </c>
      <c r="AC698" s="3" t="s">
        <v>2513</v>
      </c>
      <c r="AD698" s="6">
        <v>40419</v>
      </c>
      <c r="AE698" s="3" t="s">
        <v>760</v>
      </c>
      <c r="AF698" s="3" t="s">
        <v>761</v>
      </c>
      <c r="AG698" s="3" t="s">
        <v>762</v>
      </c>
      <c r="AH698" s="3" t="s">
        <v>768</v>
      </c>
      <c r="AI698" s="3">
        <v>3.5</v>
      </c>
      <c r="AJ698" s="3">
        <v>0</v>
      </c>
      <c r="AK698" s="3">
        <v>0</v>
      </c>
      <c r="AL698" s="3">
        <v>0</v>
      </c>
      <c r="AM698" s="3">
        <v>42</v>
      </c>
      <c r="AN698" s="3">
        <v>0</v>
      </c>
      <c r="AO698" s="3" t="s">
        <v>762</v>
      </c>
      <c r="AP698" s="3" t="s">
        <v>778</v>
      </c>
      <c r="AQ698" s="2" t="s">
        <v>781</v>
      </c>
      <c r="AR698" s="3" t="s">
        <v>2514</v>
      </c>
      <c r="AS698" s="3">
        <v>6.9</v>
      </c>
      <c r="AT698" s="3">
        <v>601.1</v>
      </c>
      <c r="AU698" s="3">
        <v>608</v>
      </c>
      <c r="AV698" s="3" t="s">
        <v>765</v>
      </c>
      <c r="AW698" s="3" t="s">
        <v>2515</v>
      </c>
      <c r="AX698" s="3">
        <v>5.5</v>
      </c>
      <c r="AY698" s="3">
        <v>594.5</v>
      </c>
      <c r="AZ698" s="3">
        <v>600</v>
      </c>
      <c r="BA698" s="3" t="s">
        <v>765</v>
      </c>
      <c r="BB698" s="3">
        <v>5.011707E-2</v>
      </c>
      <c r="BC698" s="3">
        <v>0</v>
      </c>
      <c r="BD698" s="7">
        <v>27030</v>
      </c>
      <c r="BE698" s="18">
        <f t="shared" si="31"/>
        <v>47.322838238649318</v>
      </c>
      <c r="BF698" s="3" t="s">
        <v>767</v>
      </c>
      <c r="BG698" s="7">
        <v>44379</v>
      </c>
      <c r="BH698" s="3">
        <v>131.69166991891259</v>
      </c>
      <c r="BI698" t="str">
        <f>VLOOKUP($A698,'[1]SW_Pipes 1222_soil.shp'!$AE$2:$AR$1223,10,FALSE)</f>
        <v>113696</v>
      </c>
      <c r="BJ698" t="str">
        <f>VLOOKUP($A698,'[1]SW_Pipes 1222_soil.shp'!$AE$2:$AR$1223,11,FALSE)</f>
        <v>WuD</v>
      </c>
      <c r="BK698" t="str">
        <f>VLOOKUP($A698,'[1]SW_Pipes 1222_soil.shp'!$AE$2:$AR$1223,12,FALSE)</f>
        <v>Wilkes-Urban land complex, 8 to 15 percent slopes</v>
      </c>
      <c r="BL698" t="str">
        <f>VLOOKUP($A698,'[1]SW_Pipes 1222_soil.shp'!$AE$2:$AR$1223,13,FALSE)</f>
        <v>D</v>
      </c>
      <c r="BM698">
        <f>VLOOKUP($A698,'[1]SW_Pipes 1222_soil.shp'!$AE$2:$AR$1223,14,FALSE)</f>
        <v>4</v>
      </c>
      <c r="BN698">
        <f>VLOOKUP(A698,[2]SW_Pipes1222_prec!$AE$2:$AO$1223, 11, FALSE)</f>
        <v>3.766</v>
      </c>
    </row>
    <row r="699" spans="1:66" x14ac:dyDescent="0.25">
      <c r="A699" s="3">
        <v>135836</v>
      </c>
      <c r="B699" s="3">
        <v>12967</v>
      </c>
      <c r="C699" s="3" t="s">
        <v>259</v>
      </c>
      <c r="D699" s="3" t="s">
        <v>21</v>
      </c>
      <c r="E699" s="3" t="s">
        <v>29</v>
      </c>
      <c r="F699" s="6">
        <f>VLOOKUP(A699&amp;B699,'input_raw cmsws'!$C$2:$D$1602,2,FALSE)</f>
        <v>43889.666666666664</v>
      </c>
      <c r="G699" s="3">
        <v>1</v>
      </c>
      <c r="H699" s="3" t="s">
        <v>31</v>
      </c>
      <c r="I699" s="2">
        <f>VLOOKUP(H699,'scoring schema'!$D$4:$E$9,2,FALSE)</f>
        <v>7</v>
      </c>
      <c r="J699" s="3" t="s">
        <v>22</v>
      </c>
      <c r="K699" s="3" t="s">
        <v>22</v>
      </c>
      <c r="L699" s="3" t="s">
        <v>24</v>
      </c>
      <c r="M699" s="2">
        <f>VLOOKUP(L699,'scoring schema 2'!$E$18:$F$29,2,FALSE)</f>
        <v>0</v>
      </c>
      <c r="N699" s="3" t="s">
        <v>40</v>
      </c>
      <c r="O699" s="2">
        <f>VLOOKUP(N699,'scoring schema 2'!$E$8:$F$13,2, FALSE)</f>
        <v>8</v>
      </c>
      <c r="P699" s="3">
        <v>10</v>
      </c>
      <c r="Q699" s="3">
        <v>7.65</v>
      </c>
      <c r="R699" s="3">
        <v>2.2999999999999998</v>
      </c>
      <c r="S699" s="3">
        <v>17.594999999999999</v>
      </c>
      <c r="T699" s="3">
        <v>1</v>
      </c>
      <c r="U699" s="3">
        <v>0</v>
      </c>
      <c r="V699" s="3">
        <v>1.4000000000000001</v>
      </c>
      <c r="W699" s="3">
        <v>0.8</v>
      </c>
      <c r="X699" s="3">
        <v>1.1200000000000001</v>
      </c>
      <c r="Y699" s="3">
        <v>3.9000000000000004</v>
      </c>
      <c r="Z699" s="3">
        <v>1.4</v>
      </c>
      <c r="AA699" s="3">
        <v>5.46</v>
      </c>
      <c r="AB699" s="3">
        <v>7660969</v>
      </c>
      <c r="AC699" s="3" t="s">
        <v>1514</v>
      </c>
      <c r="AD699" s="6">
        <v>40420</v>
      </c>
      <c r="AE699" s="3" t="s">
        <v>760</v>
      </c>
      <c r="AF699" s="3" t="s">
        <v>761</v>
      </c>
      <c r="AG699" s="3" t="s">
        <v>762</v>
      </c>
      <c r="AH699" s="3" t="s">
        <v>768</v>
      </c>
      <c r="AI699" s="3">
        <v>1.5</v>
      </c>
      <c r="AJ699" s="3">
        <v>0</v>
      </c>
      <c r="AK699" s="3">
        <v>0</v>
      </c>
      <c r="AL699" s="3">
        <v>0</v>
      </c>
      <c r="AM699" s="3">
        <v>18</v>
      </c>
      <c r="AN699" s="3">
        <v>0</v>
      </c>
      <c r="AO699" s="3" t="s">
        <v>762</v>
      </c>
      <c r="AP699" s="3" t="s">
        <v>763</v>
      </c>
      <c r="AQ699" s="3" t="s">
        <v>769</v>
      </c>
      <c r="AR699" s="3" t="s">
        <v>1515</v>
      </c>
      <c r="AS699" s="3">
        <v>6.6</v>
      </c>
      <c r="AT699" s="3">
        <v>731.7</v>
      </c>
      <c r="AU699" s="3">
        <v>738.3</v>
      </c>
      <c r="AV699" s="3" t="s">
        <v>765</v>
      </c>
      <c r="AW699" s="3" t="s">
        <v>1516</v>
      </c>
      <c r="AX699" s="3">
        <v>4.5</v>
      </c>
      <c r="AY699" s="3">
        <v>727.69</v>
      </c>
      <c r="AZ699" s="3">
        <v>732.19</v>
      </c>
      <c r="BA699" s="3" t="s">
        <v>765</v>
      </c>
      <c r="BB699" s="3">
        <v>0</v>
      </c>
      <c r="BC699" s="3">
        <v>0</v>
      </c>
      <c r="BD699" s="7">
        <v>28671</v>
      </c>
      <c r="BE699" s="18">
        <f t="shared" si="31"/>
        <v>41.666438512434397</v>
      </c>
      <c r="BF699" s="3" t="s">
        <v>767</v>
      </c>
      <c r="BG699" s="7">
        <v>43185</v>
      </c>
      <c r="BH699" s="3">
        <v>19.264803564867329</v>
      </c>
      <c r="BI699" t="str">
        <f>VLOOKUP($A699,'[1]SW_Pipes 1222_soil.shp'!$AE$2:$AR$1223,10,FALSE)</f>
        <v>113671</v>
      </c>
      <c r="BJ699" t="str">
        <f>VLOOKUP($A699,'[1]SW_Pipes 1222_soil.shp'!$AE$2:$AR$1223,11,FALSE)</f>
        <v>HeB</v>
      </c>
      <c r="BK699" t="str">
        <f>VLOOKUP($A699,'[1]SW_Pipes 1222_soil.shp'!$AE$2:$AR$1223,12,FALSE)</f>
        <v>Helena sandy loam, 2 to 8 percent slopes</v>
      </c>
      <c r="BL699" t="str">
        <f>VLOOKUP($A699,'[1]SW_Pipes 1222_soil.shp'!$AE$2:$AR$1223,13,FALSE)</f>
        <v>C</v>
      </c>
      <c r="BM699">
        <f>VLOOKUP($A699,'[1]SW_Pipes 1222_soil.shp'!$AE$2:$AR$1223,14,FALSE)</f>
        <v>2</v>
      </c>
      <c r="BN699">
        <f>VLOOKUP(A699,[2]SW_Pipes1222_prec!$AE$2:$AO$1223, 11, FALSE)</f>
        <v>3.9089999999999998</v>
      </c>
    </row>
    <row r="700" spans="1:66" x14ac:dyDescent="0.25">
      <c r="A700" s="2">
        <v>135851</v>
      </c>
      <c r="B700" s="2">
        <v>12997</v>
      </c>
      <c r="C700" s="2" t="s">
        <v>262</v>
      </c>
      <c r="D700" s="2" t="s">
        <v>21</v>
      </c>
      <c r="E700" s="2" t="s">
        <v>29</v>
      </c>
      <c r="F700" s="6">
        <f>VLOOKUP(A700&amp;B700,'input_raw cmsws'!$C$2:$D$1602,2,FALSE)</f>
        <v>43896.666666666664</v>
      </c>
      <c r="G700" s="2">
        <v>7</v>
      </c>
      <c r="H700" s="2" t="s">
        <v>23</v>
      </c>
      <c r="I700" s="2">
        <f>VLOOKUP(H700,'scoring schema'!$D$4:$E$9,2,FALSE)</f>
        <v>0</v>
      </c>
      <c r="J700" s="2" t="s">
        <v>22</v>
      </c>
      <c r="K700" s="2" t="s">
        <v>22</v>
      </c>
      <c r="L700" s="2" t="s">
        <v>37</v>
      </c>
      <c r="M700" s="2">
        <f>VLOOKUP(L700,'scoring schema 2'!$E$18:$F$29,2,FALSE)</f>
        <v>8</v>
      </c>
      <c r="N700" s="2" t="s">
        <v>35</v>
      </c>
      <c r="O700" s="2">
        <f>VLOOKUP(N700,'scoring schema 2'!$E$8:$F$13,2, FALSE)</f>
        <v>2</v>
      </c>
      <c r="P700" s="2">
        <v>10</v>
      </c>
      <c r="Q700" s="2">
        <v>1.3</v>
      </c>
      <c r="R700" s="2">
        <v>7.1</v>
      </c>
      <c r="S700" s="2">
        <v>9.23</v>
      </c>
      <c r="T700" s="2">
        <v>1</v>
      </c>
      <c r="U700" s="2">
        <v>0</v>
      </c>
      <c r="V700" s="2">
        <v>1.4000000000000001</v>
      </c>
      <c r="W700" s="2">
        <v>2</v>
      </c>
      <c r="X700" s="2">
        <v>2.8000000000000003</v>
      </c>
      <c r="Y700" s="2">
        <v>1.36</v>
      </c>
      <c r="Z700" s="2">
        <v>4.04</v>
      </c>
      <c r="AA700" s="2">
        <v>5.4944000000000006</v>
      </c>
      <c r="AB700" s="2">
        <v>7625268</v>
      </c>
      <c r="AC700" s="2" t="s">
        <v>1523</v>
      </c>
      <c r="AD700" s="6">
        <v>40421</v>
      </c>
      <c r="AE700" s="2" t="s">
        <v>760</v>
      </c>
      <c r="AF700" s="2" t="s">
        <v>761</v>
      </c>
      <c r="AG700" s="2" t="s">
        <v>762</v>
      </c>
      <c r="AH700" s="2" t="s">
        <v>768</v>
      </c>
      <c r="AI700" s="2">
        <v>4.5</v>
      </c>
      <c r="AJ700" s="2">
        <v>0</v>
      </c>
      <c r="AK700" s="2">
        <v>0</v>
      </c>
      <c r="AL700" s="2">
        <v>0</v>
      </c>
      <c r="AM700" s="2">
        <v>54</v>
      </c>
      <c r="AN700" s="2">
        <v>0</v>
      </c>
      <c r="AO700" s="2" t="s">
        <v>762</v>
      </c>
      <c r="AP700" s="2" t="s">
        <v>763</v>
      </c>
      <c r="AQ700" s="2" t="s">
        <v>769</v>
      </c>
      <c r="AR700" s="2" t="s">
        <v>1524</v>
      </c>
      <c r="AS700" s="2">
        <v>7</v>
      </c>
      <c r="AT700" s="2">
        <v>561</v>
      </c>
      <c r="AU700" s="2">
        <v>568</v>
      </c>
      <c r="AV700" s="2" t="s">
        <v>765</v>
      </c>
      <c r="AW700" s="2" t="s">
        <v>1525</v>
      </c>
      <c r="AX700" s="2">
        <v>6</v>
      </c>
      <c r="AY700" s="2">
        <v>561</v>
      </c>
      <c r="AZ700" s="2">
        <v>567</v>
      </c>
      <c r="BA700" s="2" t="s">
        <v>765</v>
      </c>
      <c r="BB700" s="2">
        <v>0</v>
      </c>
      <c r="BC700" s="2">
        <v>0</v>
      </c>
      <c r="BD700" s="6">
        <v>39671</v>
      </c>
      <c r="BE700" s="18">
        <f t="shared" si="31"/>
        <v>11.569244809491209</v>
      </c>
      <c r="BF700" s="2" t="s">
        <v>767</v>
      </c>
      <c r="BG700" s="6">
        <v>44243</v>
      </c>
      <c r="BH700" s="2">
        <v>65.562471875587704</v>
      </c>
      <c r="BI700" t="str">
        <f>VLOOKUP($A700,'[1]SW_Pipes 1222_soil.shp'!$AE$2:$AR$1223,10,FALSE)</f>
        <v>113693</v>
      </c>
      <c r="BJ700" t="str">
        <f>VLOOKUP($A700,'[1]SW_Pipes 1222_soil.shp'!$AE$2:$AR$1223,11,FALSE)</f>
        <v>WkD</v>
      </c>
      <c r="BK700" t="str">
        <f>VLOOKUP($A700,'[1]SW_Pipes 1222_soil.shp'!$AE$2:$AR$1223,12,FALSE)</f>
        <v>Wilkes loam, 8 to 15 percent slopes</v>
      </c>
      <c r="BL700" t="str">
        <f>VLOOKUP($A700,'[1]SW_Pipes 1222_soil.shp'!$AE$2:$AR$1223,13,FALSE)</f>
        <v>D</v>
      </c>
      <c r="BM700">
        <f>VLOOKUP($A700,'[1]SW_Pipes 1222_soil.shp'!$AE$2:$AR$1223,14,FALSE)</f>
        <v>4</v>
      </c>
      <c r="BN700">
        <f>VLOOKUP(A700,[2]SW_Pipes1222_prec!$AE$2:$AO$1223, 11, FALSE)</f>
        <v>3.7370000000000001</v>
      </c>
    </row>
    <row r="701" spans="1:66" x14ac:dyDescent="0.25">
      <c r="A701" s="2">
        <v>135902</v>
      </c>
      <c r="B701" s="2">
        <v>18573</v>
      </c>
      <c r="C701" s="2" t="s">
        <v>196</v>
      </c>
      <c r="D701" s="2" t="s">
        <v>26</v>
      </c>
      <c r="E701" s="2" t="s">
        <v>29</v>
      </c>
      <c r="F701" s="6">
        <f>VLOOKUP(A701&amp;B701,'input_raw cmsws'!$C$2:$D$1602,2,FALSE)</f>
        <v>44022.666666666664</v>
      </c>
      <c r="G701" s="2">
        <v>10</v>
      </c>
      <c r="H701" s="2" t="s">
        <v>23</v>
      </c>
      <c r="I701" s="2">
        <f>VLOOKUP(H701,'scoring schema'!$D$4:$E$9,2,FALSE)</f>
        <v>0</v>
      </c>
      <c r="J701" s="2" t="s">
        <v>22</v>
      </c>
      <c r="K701" s="2" t="s">
        <v>22</v>
      </c>
      <c r="L701" s="2" t="s">
        <v>24</v>
      </c>
      <c r="M701" s="2">
        <f>VLOOKUP(L701,'scoring schema 2'!$E$18:$F$29,2,FALSE)</f>
        <v>0</v>
      </c>
      <c r="N701" s="2" t="s">
        <v>35</v>
      </c>
      <c r="O701" s="2">
        <f>VLOOKUP(N701,'scoring schema 2'!$E$8:$F$13,2, FALSE)</f>
        <v>2</v>
      </c>
      <c r="P701" s="2">
        <v>0</v>
      </c>
      <c r="Q701" s="2">
        <v>1.3</v>
      </c>
      <c r="R701" s="2">
        <v>0.8</v>
      </c>
      <c r="S701" s="2">
        <v>1.04</v>
      </c>
      <c r="T701" s="2">
        <v>1</v>
      </c>
      <c r="U701" s="2">
        <v>0</v>
      </c>
      <c r="V701" s="2">
        <v>3.8000000000000007</v>
      </c>
      <c r="W701" s="2">
        <v>1.7000000000000002</v>
      </c>
      <c r="X701" s="2">
        <v>6.4600000000000017</v>
      </c>
      <c r="Y701" s="2">
        <v>2.8000000000000003</v>
      </c>
      <c r="Z701" s="2">
        <v>1.34</v>
      </c>
      <c r="AA701" s="2">
        <v>3.7520000000000007</v>
      </c>
      <c r="AB701" s="2">
        <v>7681213</v>
      </c>
      <c r="AC701" s="2" t="s">
        <v>1253</v>
      </c>
      <c r="AD701" s="6">
        <v>40422</v>
      </c>
      <c r="AE701" s="2" t="s">
        <v>760</v>
      </c>
      <c r="AF701" s="2" t="s">
        <v>761</v>
      </c>
      <c r="AG701" s="2" t="s">
        <v>762</v>
      </c>
      <c r="AH701" s="2" t="s">
        <v>768</v>
      </c>
      <c r="AI701" s="2">
        <v>3.5</v>
      </c>
      <c r="AJ701" s="2">
        <v>0</v>
      </c>
      <c r="AK701" s="2">
        <v>0</v>
      </c>
      <c r="AL701" s="2">
        <v>0</v>
      </c>
      <c r="AM701" s="2">
        <v>18</v>
      </c>
      <c r="AN701" s="2">
        <v>0</v>
      </c>
      <c r="AO701" s="2" t="s">
        <v>762</v>
      </c>
      <c r="AP701" s="2" t="s">
        <v>763</v>
      </c>
      <c r="AQ701" s="2" t="s">
        <v>769</v>
      </c>
      <c r="AR701" s="2" t="s">
        <v>796</v>
      </c>
      <c r="AS701" s="2">
        <v>9.3000000000000007</v>
      </c>
      <c r="AT701" s="2">
        <v>550.70000000000005</v>
      </c>
      <c r="AU701" s="2">
        <v>560</v>
      </c>
      <c r="AV701" s="2" t="s">
        <v>765</v>
      </c>
      <c r="AW701" s="2" t="s">
        <v>1254</v>
      </c>
      <c r="AX701" s="2">
        <v>9.1999999999999993</v>
      </c>
      <c r="AY701" s="2">
        <v>550.79999999999995</v>
      </c>
      <c r="AZ701" s="2">
        <v>560</v>
      </c>
      <c r="BA701" s="2" t="s">
        <v>765</v>
      </c>
      <c r="BB701" s="2">
        <v>-3.9922200000000003E-3</v>
      </c>
      <c r="BC701" s="2">
        <v>0</v>
      </c>
      <c r="BD701" s="6">
        <v>38909</v>
      </c>
      <c r="BE701" s="18">
        <f t="shared" si="31"/>
        <v>14.000456308464516</v>
      </c>
      <c r="BF701" s="2" t="s">
        <v>767</v>
      </c>
      <c r="BG701" s="6">
        <v>44243</v>
      </c>
      <c r="BH701" s="2">
        <v>25.04872020452564</v>
      </c>
      <c r="BI701" t="str">
        <f>VLOOKUP($A701,'[1]SW_Pipes 1222_soil.shp'!$AE$2:$AR$1223,10,FALSE)</f>
        <v>113694</v>
      </c>
      <c r="BJ701" t="str">
        <f>VLOOKUP($A701,'[1]SW_Pipes 1222_soil.shp'!$AE$2:$AR$1223,11,FALSE)</f>
        <v>WkE</v>
      </c>
      <c r="BK701" t="str">
        <f>VLOOKUP($A701,'[1]SW_Pipes 1222_soil.shp'!$AE$2:$AR$1223,12,FALSE)</f>
        <v>Wilkes loam, 15 to 25 percent slopes</v>
      </c>
      <c r="BL701" t="str">
        <f>VLOOKUP($A701,'[1]SW_Pipes 1222_soil.shp'!$AE$2:$AR$1223,13,FALSE)</f>
        <v>D</v>
      </c>
      <c r="BM701">
        <f>VLOOKUP($A701,'[1]SW_Pipes 1222_soil.shp'!$AE$2:$AR$1223,14,FALSE)</f>
        <v>4</v>
      </c>
      <c r="BN701">
        <f>VLOOKUP(A701,[2]SW_Pipes1222_prec!$AE$2:$AO$1223, 11, FALSE)</f>
        <v>3.7519999999999998</v>
      </c>
    </row>
    <row r="702" spans="1:66" x14ac:dyDescent="0.25">
      <c r="A702" s="3">
        <v>135902</v>
      </c>
      <c r="B702" s="3">
        <v>19939</v>
      </c>
      <c r="C702" s="3" t="s">
        <v>38</v>
      </c>
      <c r="D702" s="3" t="s">
        <v>21</v>
      </c>
      <c r="E702" s="3" t="s">
        <v>29</v>
      </c>
      <c r="F702" s="6">
        <f>VLOOKUP(A702&amp;B702,'input_raw cmsws'!$C$2:$D$1602,2,FALSE)</f>
        <v>44105.666666666664</v>
      </c>
      <c r="G702" s="3">
        <v>10</v>
      </c>
      <c r="H702" s="3" t="s">
        <v>23</v>
      </c>
      <c r="I702" s="2">
        <f>VLOOKUP(H702,'scoring schema'!$D$4:$E$9,2,FALSE)</f>
        <v>0</v>
      </c>
      <c r="J702" s="3" t="s">
        <v>22</v>
      </c>
      <c r="K702" s="3" t="s">
        <v>22</v>
      </c>
      <c r="L702" s="3" t="s">
        <v>30</v>
      </c>
      <c r="M702" s="2">
        <f>VLOOKUP(L702,'scoring schema 2'!$E$18:$F$29,2,FALSE)</f>
        <v>6</v>
      </c>
      <c r="N702" s="3" t="s">
        <v>35</v>
      </c>
      <c r="O702" s="2">
        <f>VLOOKUP(N702,'scoring schema 2'!$E$8:$F$13,2, FALSE)</f>
        <v>2</v>
      </c>
      <c r="P702" s="3">
        <v>10</v>
      </c>
      <c r="Q702" s="3">
        <v>1.3</v>
      </c>
      <c r="R702" s="3">
        <v>6</v>
      </c>
      <c r="S702" s="3">
        <v>7.8000000000000007</v>
      </c>
      <c r="T702" s="3">
        <v>1</v>
      </c>
      <c r="U702" s="3">
        <v>0</v>
      </c>
      <c r="V702" s="3">
        <v>1.4000000000000001</v>
      </c>
      <c r="W702" s="3">
        <v>1.8</v>
      </c>
      <c r="X702" s="3">
        <v>2.5200000000000005</v>
      </c>
      <c r="Y702" s="3">
        <v>1.36</v>
      </c>
      <c r="Z702" s="3">
        <v>3.4800000000000004</v>
      </c>
      <c r="AA702" s="3">
        <v>4.732800000000001</v>
      </c>
      <c r="AB702" s="3">
        <v>7681213</v>
      </c>
      <c r="AC702" s="3" t="s">
        <v>1253</v>
      </c>
      <c r="AD702" s="6">
        <v>40423</v>
      </c>
      <c r="AE702" s="3" t="s">
        <v>760</v>
      </c>
      <c r="AF702" s="3" t="s">
        <v>761</v>
      </c>
      <c r="AG702" s="3" t="s">
        <v>762</v>
      </c>
      <c r="AH702" s="3" t="s">
        <v>768</v>
      </c>
      <c r="AI702" s="3">
        <v>3.5</v>
      </c>
      <c r="AJ702" s="3">
        <v>0</v>
      </c>
      <c r="AK702" s="3">
        <v>0</v>
      </c>
      <c r="AL702" s="3">
        <v>0</v>
      </c>
      <c r="AM702" s="3">
        <v>18</v>
      </c>
      <c r="AN702" s="3">
        <v>0</v>
      </c>
      <c r="AO702" s="3" t="s">
        <v>762</v>
      </c>
      <c r="AP702" s="3" t="s">
        <v>763</v>
      </c>
      <c r="AQ702" s="3" t="s">
        <v>769</v>
      </c>
      <c r="AR702" s="3" t="s">
        <v>796</v>
      </c>
      <c r="AS702" s="3">
        <v>9.3000000000000007</v>
      </c>
      <c r="AT702" s="3">
        <v>550.70000000000005</v>
      </c>
      <c r="AU702" s="3">
        <v>560</v>
      </c>
      <c r="AV702" s="3" t="s">
        <v>765</v>
      </c>
      <c r="AW702" s="3" t="s">
        <v>1254</v>
      </c>
      <c r="AX702" s="3">
        <v>9.1999999999999993</v>
      </c>
      <c r="AY702" s="3">
        <v>550.79999999999995</v>
      </c>
      <c r="AZ702" s="3">
        <v>560</v>
      </c>
      <c r="BA702" s="3" t="s">
        <v>765</v>
      </c>
      <c r="BB702" s="3">
        <v>-3.9922200000000003E-3</v>
      </c>
      <c r="BC702" s="3">
        <v>0</v>
      </c>
      <c r="BD702" s="7">
        <v>38909</v>
      </c>
      <c r="BE702" s="18">
        <f t="shared" si="31"/>
        <v>14.22769792379648</v>
      </c>
      <c r="BF702" s="3" t="s">
        <v>767</v>
      </c>
      <c r="BG702" s="7">
        <v>44243</v>
      </c>
      <c r="BH702" s="3">
        <v>25.04872020452564</v>
      </c>
      <c r="BI702" t="str">
        <f>VLOOKUP($A702,'[1]SW_Pipes 1222_soil.shp'!$AE$2:$AR$1223,10,FALSE)</f>
        <v>113694</v>
      </c>
      <c r="BJ702" t="str">
        <f>VLOOKUP($A702,'[1]SW_Pipes 1222_soil.shp'!$AE$2:$AR$1223,11,FALSE)</f>
        <v>WkE</v>
      </c>
      <c r="BK702" t="str">
        <f>VLOOKUP($A702,'[1]SW_Pipes 1222_soil.shp'!$AE$2:$AR$1223,12,FALSE)</f>
        <v>Wilkes loam, 15 to 25 percent slopes</v>
      </c>
      <c r="BL702" t="str">
        <f>VLOOKUP($A702,'[1]SW_Pipes 1222_soil.shp'!$AE$2:$AR$1223,13,FALSE)</f>
        <v>D</v>
      </c>
      <c r="BM702">
        <f>VLOOKUP($A702,'[1]SW_Pipes 1222_soil.shp'!$AE$2:$AR$1223,14,FALSE)</f>
        <v>4</v>
      </c>
      <c r="BN702">
        <f>VLOOKUP(A702,[2]SW_Pipes1222_prec!$AE$2:$AO$1223, 11, FALSE)</f>
        <v>3.7519999999999998</v>
      </c>
    </row>
    <row r="703" spans="1:66" x14ac:dyDescent="0.25">
      <c r="A703" s="3">
        <v>135953</v>
      </c>
      <c r="B703" s="3">
        <v>19491</v>
      </c>
      <c r="C703" s="3" t="s">
        <v>400</v>
      </c>
      <c r="D703" s="3" t="s">
        <v>21</v>
      </c>
      <c r="E703" s="3" t="s">
        <v>29</v>
      </c>
      <c r="F703" s="6">
        <f>VLOOKUP(A703&amp;B703,'input_raw cmsws'!$C$2:$D$1602,2,FALSE)</f>
        <v>44070.666666666664</v>
      </c>
      <c r="G703" s="3">
        <v>3.5</v>
      </c>
      <c r="H703" s="3"/>
      <c r="I703" s="2">
        <v>0</v>
      </c>
      <c r="J703" s="3" t="s">
        <v>22</v>
      </c>
      <c r="K703" s="3" t="s">
        <v>22</v>
      </c>
      <c r="L703" s="3" t="s">
        <v>24</v>
      </c>
      <c r="M703" s="2">
        <f>VLOOKUP(L703,'scoring schema 2'!$E$18:$F$29,2,FALSE)</f>
        <v>0</v>
      </c>
      <c r="N703" s="3" t="s">
        <v>35</v>
      </c>
      <c r="O703" s="2">
        <f>VLOOKUP(N703,'scoring schema 2'!$E$8:$F$13,2, FALSE)</f>
        <v>2</v>
      </c>
      <c r="P703" s="3">
        <v>0</v>
      </c>
      <c r="Q703" s="3">
        <v>1.3</v>
      </c>
      <c r="R703" s="3">
        <v>0.8</v>
      </c>
      <c r="S703" s="3">
        <v>1.04</v>
      </c>
      <c r="T703" s="3">
        <v>1</v>
      </c>
      <c r="U703" s="3">
        <v>10</v>
      </c>
      <c r="V703" s="3">
        <v>5.4</v>
      </c>
      <c r="W703" s="3">
        <v>3.2</v>
      </c>
      <c r="X703" s="3">
        <v>17.28</v>
      </c>
      <c r="Y703" s="3">
        <v>3.7600000000000002</v>
      </c>
      <c r="Z703" s="3">
        <v>2.2400000000000002</v>
      </c>
      <c r="AA703" s="3">
        <v>8.4224000000000014</v>
      </c>
      <c r="AB703" s="3">
        <v>7554972</v>
      </c>
      <c r="AC703" s="3" t="s">
        <v>2084</v>
      </c>
      <c r="AD703" s="6">
        <v>40424</v>
      </c>
      <c r="AE703" s="3" t="s">
        <v>760</v>
      </c>
      <c r="AF703" s="3" t="s">
        <v>761</v>
      </c>
      <c r="AG703" s="3" t="s">
        <v>762</v>
      </c>
      <c r="AH703" s="3" t="s">
        <v>768</v>
      </c>
      <c r="AI703" s="3">
        <v>2</v>
      </c>
      <c r="AJ703" s="3">
        <v>0</v>
      </c>
      <c r="AK703" s="3">
        <v>0</v>
      </c>
      <c r="AL703" s="3">
        <v>0</v>
      </c>
      <c r="AM703" s="3">
        <v>24</v>
      </c>
      <c r="AN703" s="3">
        <v>0</v>
      </c>
      <c r="AO703" s="3" t="s">
        <v>762</v>
      </c>
      <c r="AP703" s="3" t="s">
        <v>763</v>
      </c>
      <c r="AQ703" s="3" t="s">
        <v>769</v>
      </c>
      <c r="AR703" s="3" t="s">
        <v>2085</v>
      </c>
      <c r="AS703" s="3">
        <v>3.7</v>
      </c>
      <c r="AT703" s="3">
        <v>671.44001463999996</v>
      </c>
      <c r="AU703" s="3">
        <v>675.14001464</v>
      </c>
      <c r="AV703" s="3" t="s">
        <v>765</v>
      </c>
      <c r="AW703" s="3" t="s">
        <v>2086</v>
      </c>
      <c r="AX703" s="3">
        <v>2.2999999999999998</v>
      </c>
      <c r="AY703" s="3">
        <v>665.64998778999995</v>
      </c>
      <c r="AZ703" s="3">
        <v>0</v>
      </c>
      <c r="BA703" s="3" t="s">
        <v>765</v>
      </c>
      <c r="BB703" s="3">
        <v>2.9751980000000001E-2</v>
      </c>
      <c r="BC703" s="3">
        <v>0</v>
      </c>
      <c r="BD703" s="7">
        <v>30682</v>
      </c>
      <c r="BE703" s="18">
        <f t="shared" si="31"/>
        <v>36.656171571982654</v>
      </c>
      <c r="BF703" s="3" t="s">
        <v>767</v>
      </c>
      <c r="BG703" s="7">
        <v>43185</v>
      </c>
      <c r="BH703" s="3">
        <v>196.16121925689859</v>
      </c>
      <c r="BI703" t="str">
        <f>VLOOKUP($A703,'[1]SW_Pipes 1222_soil.shp'!$AE$2:$AR$1223,10,FALSE)</f>
        <v>113677</v>
      </c>
      <c r="BJ703" t="str">
        <f>VLOOKUP($A703,'[1]SW_Pipes 1222_soil.shp'!$AE$2:$AR$1223,11,FALSE)</f>
        <v>MO</v>
      </c>
      <c r="BK703" t="str">
        <f>VLOOKUP($A703,'[1]SW_Pipes 1222_soil.shp'!$AE$2:$AR$1223,12,FALSE)</f>
        <v>Monacan loam</v>
      </c>
      <c r="BL703" t="str">
        <f>VLOOKUP($A703,'[1]SW_Pipes 1222_soil.shp'!$AE$2:$AR$1223,13,FALSE)</f>
        <v>C</v>
      </c>
      <c r="BM703">
        <f>VLOOKUP($A703,'[1]SW_Pipes 1222_soil.shp'!$AE$2:$AR$1223,14,FALSE)</f>
        <v>2</v>
      </c>
      <c r="BN703">
        <f>VLOOKUP(A703,[2]SW_Pipes1222_prec!$AE$2:$AO$1223, 11, FALSE)</f>
        <v>3.7869999999999999</v>
      </c>
    </row>
    <row r="704" spans="1:66" x14ac:dyDescent="0.25">
      <c r="A704" s="2">
        <v>136240</v>
      </c>
      <c r="B704" s="2">
        <v>21121</v>
      </c>
      <c r="C704" s="2" t="s">
        <v>218</v>
      </c>
      <c r="D704" s="2" t="s">
        <v>21</v>
      </c>
      <c r="E704" s="2" t="s">
        <v>29</v>
      </c>
      <c r="F704" s="6">
        <f>VLOOKUP(A704&amp;B704,'input_raw cmsws'!$C$2:$D$1602,2,FALSE)</f>
        <v>44204.708333333336</v>
      </c>
      <c r="G704" s="2">
        <v>10</v>
      </c>
      <c r="H704" s="2"/>
      <c r="I704" s="2">
        <v>0</v>
      </c>
      <c r="J704" s="2" t="s">
        <v>22</v>
      </c>
      <c r="K704" s="2" t="s">
        <v>22</v>
      </c>
      <c r="L704" s="2"/>
      <c r="M704" s="2">
        <f>VLOOKUP(L704,'scoring schema 2'!$E$18:$F$29,2,FALSE)</f>
        <v>0</v>
      </c>
      <c r="N704" s="2" t="s">
        <v>35</v>
      </c>
      <c r="O704" s="2">
        <f>VLOOKUP(N704,'scoring schema 2'!$E$8:$F$13,2, FALSE)</f>
        <v>2</v>
      </c>
      <c r="P704" s="2">
        <v>0</v>
      </c>
      <c r="Q704" s="2">
        <v>1.3</v>
      </c>
      <c r="R704" s="2">
        <v>2.4000000000000004</v>
      </c>
      <c r="S704" s="2">
        <v>3.1200000000000006</v>
      </c>
      <c r="T704" s="2">
        <v>1</v>
      </c>
      <c r="U704" s="2">
        <v>10</v>
      </c>
      <c r="V704" s="2">
        <v>5.4</v>
      </c>
      <c r="W704" s="2">
        <v>6.6000000000000005</v>
      </c>
      <c r="X704" s="2">
        <v>35.640000000000008</v>
      </c>
      <c r="Y704" s="2">
        <v>3.7600000000000002</v>
      </c>
      <c r="Z704" s="2">
        <v>4.92</v>
      </c>
      <c r="AA704" s="2">
        <v>18.499200000000002</v>
      </c>
      <c r="AB704" s="2">
        <v>7699636</v>
      </c>
      <c r="AC704" s="2" t="s">
        <v>3212</v>
      </c>
      <c r="AD704" s="6">
        <v>40425</v>
      </c>
      <c r="AE704" s="2" t="s">
        <v>760</v>
      </c>
      <c r="AF704" s="2" t="s">
        <v>761</v>
      </c>
      <c r="AG704" s="2" t="s">
        <v>762</v>
      </c>
      <c r="AH704" s="2" t="s">
        <v>768</v>
      </c>
      <c r="AI704" s="2">
        <v>4</v>
      </c>
      <c r="AJ704" s="2">
        <v>0</v>
      </c>
      <c r="AK704" s="2">
        <v>0</v>
      </c>
      <c r="AL704" s="2">
        <v>0</v>
      </c>
      <c r="AM704" s="2">
        <v>48</v>
      </c>
      <c r="AN704" s="2">
        <v>0</v>
      </c>
      <c r="AO704" s="2" t="s">
        <v>762</v>
      </c>
      <c r="AP704" s="2" t="s">
        <v>902</v>
      </c>
      <c r="AQ704" s="2" t="s">
        <v>905</v>
      </c>
      <c r="AR704" s="2" t="s">
        <v>1347</v>
      </c>
      <c r="AS704" s="2">
        <v>10</v>
      </c>
      <c r="AT704" s="2">
        <v>599</v>
      </c>
      <c r="AU704" s="2">
        <v>609</v>
      </c>
      <c r="AV704" s="2" t="s">
        <v>765</v>
      </c>
      <c r="AW704" s="2" t="s">
        <v>3213</v>
      </c>
      <c r="AX704" s="2">
        <v>5</v>
      </c>
      <c r="AY704" s="2">
        <v>599</v>
      </c>
      <c r="AZ704" s="2">
        <v>604</v>
      </c>
      <c r="BA704" s="2" t="s">
        <v>765</v>
      </c>
      <c r="BB704" s="2">
        <v>0</v>
      </c>
      <c r="BC704" s="2">
        <v>1</v>
      </c>
      <c r="BD704" s="6">
        <v>27210</v>
      </c>
      <c r="BE704" s="18">
        <f t="shared" si="31"/>
        <v>46.528975587497158</v>
      </c>
      <c r="BF704" s="2" t="s">
        <v>767</v>
      </c>
      <c r="BG704" s="6">
        <v>44243</v>
      </c>
      <c r="BH704" s="2">
        <v>97.390325706142264</v>
      </c>
      <c r="BI704" t="str">
        <f>VLOOKUP($A704,'[1]SW_Pipes 1222_soil.shp'!$AE$2:$AR$1223,10,FALSE)</f>
        <v>113659</v>
      </c>
      <c r="BJ704" t="str">
        <f>VLOOKUP($A704,'[1]SW_Pipes 1222_soil.shp'!$AE$2:$AR$1223,11,FALSE)</f>
        <v>CeD2</v>
      </c>
      <c r="BK704" t="str">
        <f>VLOOKUP($A704,'[1]SW_Pipes 1222_soil.shp'!$AE$2:$AR$1223,12,FALSE)</f>
        <v>Cecil sandy clay loam, 8 to 15 percent slopes, eroded</v>
      </c>
      <c r="BL704" t="str">
        <f>VLOOKUP($A704,'[1]SW_Pipes 1222_soil.shp'!$AE$2:$AR$1223,13,FALSE)</f>
        <v>B</v>
      </c>
      <c r="BM704">
        <f>VLOOKUP($A704,'[1]SW_Pipes 1222_soil.shp'!$AE$2:$AR$1223,14,FALSE)</f>
        <v>1</v>
      </c>
      <c r="BN704">
        <f>VLOOKUP(A704,[2]SW_Pipes1222_prec!$AE$2:$AO$1223, 11, FALSE)</f>
        <v>3.7879999999999998</v>
      </c>
    </row>
    <row r="705" spans="1:66" x14ac:dyDescent="0.25">
      <c r="A705" s="2">
        <v>136241</v>
      </c>
      <c r="B705" s="2">
        <v>21121</v>
      </c>
      <c r="C705" s="2" t="s">
        <v>218</v>
      </c>
      <c r="D705" s="2" t="s">
        <v>21</v>
      </c>
      <c r="E705" s="2" t="s">
        <v>29</v>
      </c>
      <c r="F705" s="6">
        <f>VLOOKUP(A705&amp;B705,'input_raw cmsws'!$C$2:$D$1602,2,FALSE)</f>
        <v>44204.708333333336</v>
      </c>
      <c r="G705" s="2">
        <v>10</v>
      </c>
      <c r="H705" s="2"/>
      <c r="I705" s="2">
        <v>0</v>
      </c>
      <c r="J705" s="2" t="s">
        <v>22</v>
      </c>
      <c r="K705" s="2" t="s">
        <v>22</v>
      </c>
      <c r="L705" s="2"/>
      <c r="M705" s="2">
        <f>VLOOKUP(L705,'scoring schema 2'!$E$18:$F$29,2,FALSE)</f>
        <v>0</v>
      </c>
      <c r="N705" s="2" t="s">
        <v>35</v>
      </c>
      <c r="O705" s="2">
        <f>VLOOKUP(N705,'scoring schema 2'!$E$8:$F$13,2, FALSE)</f>
        <v>2</v>
      </c>
      <c r="P705" s="2">
        <v>0</v>
      </c>
      <c r="Q705" s="2">
        <v>1.3</v>
      </c>
      <c r="R705" s="2">
        <v>2.4000000000000004</v>
      </c>
      <c r="S705" s="2">
        <v>3.1200000000000006</v>
      </c>
      <c r="T705" s="2">
        <v>1</v>
      </c>
      <c r="U705" s="2">
        <v>0</v>
      </c>
      <c r="V705" s="2">
        <v>2.2000000000000002</v>
      </c>
      <c r="W705" s="2">
        <v>2.4000000000000004</v>
      </c>
      <c r="X705" s="2">
        <v>5.2800000000000011</v>
      </c>
      <c r="Y705" s="2">
        <v>1.84</v>
      </c>
      <c r="Z705" s="2">
        <v>2.4000000000000004</v>
      </c>
      <c r="AA705" s="2">
        <v>4.4160000000000013</v>
      </c>
      <c r="AB705" s="2">
        <v>7705657</v>
      </c>
      <c r="AC705" s="2" t="s">
        <v>1345</v>
      </c>
      <c r="AD705" s="6">
        <v>40426</v>
      </c>
      <c r="AE705" s="2" t="s">
        <v>760</v>
      </c>
      <c r="AF705" s="2" t="s">
        <v>761</v>
      </c>
      <c r="AG705" s="2" t="s">
        <v>762</v>
      </c>
      <c r="AH705" s="2" t="s">
        <v>768</v>
      </c>
      <c r="AI705" s="2">
        <v>4</v>
      </c>
      <c r="AJ705" s="2">
        <v>0</v>
      </c>
      <c r="AK705" s="2">
        <v>0</v>
      </c>
      <c r="AL705" s="2">
        <v>0</v>
      </c>
      <c r="AM705" s="2">
        <v>48</v>
      </c>
      <c r="AN705" s="2">
        <v>0</v>
      </c>
      <c r="AO705" s="2" t="s">
        <v>762</v>
      </c>
      <c r="AP705" s="2" t="s">
        <v>902</v>
      </c>
      <c r="AQ705" s="2" t="s">
        <v>905</v>
      </c>
      <c r="AR705" s="2" t="s">
        <v>1346</v>
      </c>
      <c r="AS705" s="2">
        <v>4.5999999999999996</v>
      </c>
      <c r="AT705" s="2">
        <v>600.4</v>
      </c>
      <c r="AU705" s="2">
        <v>605</v>
      </c>
      <c r="AV705" s="2" t="s">
        <v>765</v>
      </c>
      <c r="AW705" s="2" t="s">
        <v>1347</v>
      </c>
      <c r="AX705" s="2">
        <v>8.8000000000000007</v>
      </c>
      <c r="AY705" s="2">
        <v>600.20000000000005</v>
      </c>
      <c r="AZ705" s="2">
        <v>609</v>
      </c>
      <c r="BA705" s="2" t="s">
        <v>765</v>
      </c>
      <c r="BB705" s="2">
        <v>2.6300199999999998E-3</v>
      </c>
      <c r="BC705" s="2">
        <v>1</v>
      </c>
      <c r="BD705" s="6">
        <v>27210</v>
      </c>
      <c r="BE705" s="18">
        <f t="shared" si="31"/>
        <v>46.528975587497158</v>
      </c>
      <c r="BF705" s="2" t="s">
        <v>767</v>
      </c>
      <c r="BG705" s="6">
        <v>44243</v>
      </c>
      <c r="BH705" s="2">
        <v>76.045056588442961</v>
      </c>
      <c r="BI705" t="str">
        <f>VLOOKUP($A705,'[1]SW_Pipes 1222_soil.shp'!$AE$2:$AR$1223,10,FALSE)</f>
        <v>113659</v>
      </c>
      <c r="BJ705" t="str">
        <f>VLOOKUP($A705,'[1]SW_Pipes 1222_soil.shp'!$AE$2:$AR$1223,11,FALSE)</f>
        <v>CeD2</v>
      </c>
      <c r="BK705" t="str">
        <f>VLOOKUP($A705,'[1]SW_Pipes 1222_soil.shp'!$AE$2:$AR$1223,12,FALSE)</f>
        <v>Cecil sandy clay loam, 8 to 15 percent slopes, eroded</v>
      </c>
      <c r="BL705" t="str">
        <f>VLOOKUP($A705,'[1]SW_Pipes 1222_soil.shp'!$AE$2:$AR$1223,13,FALSE)</f>
        <v>B</v>
      </c>
      <c r="BM705">
        <f>VLOOKUP($A705,'[1]SW_Pipes 1222_soil.shp'!$AE$2:$AR$1223,14,FALSE)</f>
        <v>1</v>
      </c>
      <c r="BN705">
        <f>VLOOKUP(A705,[2]SW_Pipes1222_prec!$AE$2:$AO$1223, 11, FALSE)</f>
        <v>3.7879999999999998</v>
      </c>
    </row>
    <row r="706" spans="1:66" x14ac:dyDescent="0.25">
      <c r="A706" s="2">
        <v>136815</v>
      </c>
      <c r="B706" s="2">
        <v>80653</v>
      </c>
      <c r="C706" s="2" t="s">
        <v>41</v>
      </c>
      <c r="D706" s="2" t="s">
        <v>21</v>
      </c>
      <c r="E706" s="2" t="s">
        <v>29</v>
      </c>
      <c r="F706" s="6">
        <f>VLOOKUP(A706&amp;B706,'input_raw cmsws'!$C$2:$D$1602,2,FALSE)</f>
        <v>44141.708333333336</v>
      </c>
      <c r="G706" s="2">
        <v>4</v>
      </c>
      <c r="H706" s="2" t="s">
        <v>23</v>
      </c>
      <c r="I706" s="2">
        <f>VLOOKUP(H706,'scoring schema'!$D$4:$E$9,2,FALSE)</f>
        <v>0</v>
      </c>
      <c r="J706" s="2" t="s">
        <v>22</v>
      </c>
      <c r="K706" s="2" t="s">
        <v>22</v>
      </c>
      <c r="L706" s="2"/>
      <c r="M706" s="2">
        <f>VLOOKUP(L706,'scoring schema 2'!$E$18:$F$29,2,FALSE)</f>
        <v>0</v>
      </c>
      <c r="N706" s="2"/>
      <c r="O706" s="2">
        <f>VLOOKUP(N706,'scoring schema 2'!$E$8:$F$13,2, FALSE)</f>
        <v>2</v>
      </c>
      <c r="P706" s="2">
        <v>10</v>
      </c>
      <c r="Q706" s="2">
        <v>1.3</v>
      </c>
      <c r="R706" s="2">
        <v>2.2999999999999998</v>
      </c>
      <c r="S706" s="2">
        <v>2.9899999999999998</v>
      </c>
      <c r="T706" s="2">
        <v>1</v>
      </c>
      <c r="U706" s="2">
        <v>0</v>
      </c>
      <c r="V706" s="2">
        <v>1.4000000000000001</v>
      </c>
      <c r="W706" s="2">
        <v>0.8</v>
      </c>
      <c r="X706" s="2">
        <v>1.1200000000000001</v>
      </c>
      <c r="Y706" s="2">
        <v>1.36</v>
      </c>
      <c r="Z706" s="2">
        <v>1.4</v>
      </c>
      <c r="AA706" s="2">
        <v>1.9039999999999999</v>
      </c>
      <c r="AB706" s="2">
        <v>7650144</v>
      </c>
      <c r="AC706" s="2" t="s">
        <v>955</v>
      </c>
      <c r="AD706" s="6">
        <v>40427</v>
      </c>
      <c r="AE706" s="2" t="s">
        <v>760</v>
      </c>
      <c r="AF706" s="2" t="s">
        <v>761</v>
      </c>
      <c r="AG706" s="2" t="s">
        <v>762</v>
      </c>
      <c r="AH706" s="2" t="s">
        <v>768</v>
      </c>
      <c r="AI706" s="2">
        <v>1.25</v>
      </c>
      <c r="AJ706" s="2">
        <v>0</v>
      </c>
      <c r="AK706" s="2">
        <v>0</v>
      </c>
      <c r="AL706" s="2">
        <v>0</v>
      </c>
      <c r="AM706" s="2">
        <v>15</v>
      </c>
      <c r="AN706" s="2">
        <v>0</v>
      </c>
      <c r="AO706" s="2" t="s">
        <v>762</v>
      </c>
      <c r="AP706" s="2" t="s">
        <v>763</v>
      </c>
      <c r="AQ706" s="2" t="s">
        <v>769</v>
      </c>
      <c r="AR706" s="2" t="s">
        <v>956</v>
      </c>
      <c r="AS706" s="2">
        <v>4.8</v>
      </c>
      <c r="AT706" s="2">
        <v>648.20000000000005</v>
      </c>
      <c r="AU706" s="2">
        <v>653</v>
      </c>
      <c r="AV706" s="2" t="s">
        <v>765</v>
      </c>
      <c r="AW706" s="2" t="s">
        <v>957</v>
      </c>
      <c r="AX706" s="2">
        <v>5.2</v>
      </c>
      <c r="AY706" s="2">
        <v>647.79999999999995</v>
      </c>
      <c r="AZ706" s="2">
        <v>653</v>
      </c>
      <c r="BA706" s="2" t="s">
        <v>765</v>
      </c>
      <c r="BB706" s="2">
        <v>1.444925E-2</v>
      </c>
      <c r="BC706" s="2">
        <v>0</v>
      </c>
      <c r="BD706" s="6">
        <v>0</v>
      </c>
      <c r="BE706" s="18">
        <f t="shared" si="31"/>
        <v>120.85341090577231</v>
      </c>
      <c r="BF706" s="2" t="s">
        <v>767</v>
      </c>
      <c r="BG706" s="6">
        <v>43179</v>
      </c>
      <c r="BH706" s="2">
        <v>27.682791187499809</v>
      </c>
      <c r="BI706" t="str">
        <f>VLOOKUP($A706,'[1]SW_Pipes 1222_soil.shp'!$AE$2:$AR$1223,10,FALSE)</f>
        <v>113660</v>
      </c>
      <c r="BJ706" t="str">
        <f>VLOOKUP($A706,'[1]SW_Pipes 1222_soil.shp'!$AE$2:$AR$1223,11,FALSE)</f>
        <v>CuB</v>
      </c>
      <c r="BK706" t="str">
        <f>VLOOKUP($A706,'[1]SW_Pipes 1222_soil.shp'!$AE$2:$AR$1223,12,FALSE)</f>
        <v>Cecil-Urban land complex, 2 to 8 percent slopes</v>
      </c>
      <c r="BL706" t="str">
        <f>VLOOKUP($A706,'[1]SW_Pipes 1222_soil.shp'!$AE$2:$AR$1223,13,FALSE)</f>
        <v>B</v>
      </c>
      <c r="BM706">
        <f>VLOOKUP($A706,'[1]SW_Pipes 1222_soil.shp'!$AE$2:$AR$1223,14,FALSE)</f>
        <v>1</v>
      </c>
      <c r="BN706">
        <f>VLOOKUP(A706,[2]SW_Pipes1222_prec!$AE$2:$AO$1223, 11, FALSE)</f>
        <v>3.7839999999999998</v>
      </c>
    </row>
    <row r="707" spans="1:66" x14ac:dyDescent="0.25">
      <c r="A707" s="3">
        <v>136816</v>
      </c>
      <c r="B707" s="3">
        <v>80653</v>
      </c>
      <c r="C707" s="3" t="s">
        <v>338</v>
      </c>
      <c r="D707" s="3" t="s">
        <v>21</v>
      </c>
      <c r="E707" s="3" t="s">
        <v>29</v>
      </c>
      <c r="F707" s="6">
        <f>VLOOKUP(A707&amp;B707,'input_raw cmsws'!$C$2:$D$1602,2,FALSE)</f>
        <v>44141.708333333336</v>
      </c>
      <c r="G707" s="3">
        <v>3.5</v>
      </c>
      <c r="H707" s="3" t="s">
        <v>23</v>
      </c>
      <c r="I707" s="2">
        <f>VLOOKUP(H707,'scoring schema'!$D$4:$E$9,2,FALSE)</f>
        <v>0</v>
      </c>
      <c r="J707" s="3" t="s">
        <v>22</v>
      </c>
      <c r="K707" s="3" t="s">
        <v>22</v>
      </c>
      <c r="L707" s="3"/>
      <c r="M707" s="2">
        <f>VLOOKUP(L707,'scoring schema 2'!$E$18:$F$29,2,FALSE)</f>
        <v>0</v>
      </c>
      <c r="N707" s="3"/>
      <c r="O707" s="2">
        <f>VLOOKUP(N707,'scoring schema 2'!$E$8:$F$13,2, FALSE)</f>
        <v>2</v>
      </c>
      <c r="P707" s="3">
        <v>0</v>
      </c>
      <c r="Q707" s="3">
        <v>1.3</v>
      </c>
      <c r="R707" s="3">
        <v>0.8</v>
      </c>
      <c r="S707" s="3">
        <v>1.04</v>
      </c>
      <c r="T707" s="3">
        <v>2</v>
      </c>
      <c r="U707" s="3">
        <v>0</v>
      </c>
      <c r="V707" s="3">
        <v>7.8000000000000007</v>
      </c>
      <c r="W707" s="3">
        <v>1.7000000000000002</v>
      </c>
      <c r="X707" s="3">
        <v>13.260000000000003</v>
      </c>
      <c r="Y707" s="3">
        <v>5.2000000000000011</v>
      </c>
      <c r="Z707" s="3">
        <v>1.34</v>
      </c>
      <c r="AA707" s="3">
        <v>6.9680000000000017</v>
      </c>
      <c r="AB707" s="3">
        <v>7698550</v>
      </c>
      <c r="AC707" s="3" t="s">
        <v>1818</v>
      </c>
      <c r="AD707" s="6">
        <v>40428</v>
      </c>
      <c r="AE707" s="3" t="s">
        <v>760</v>
      </c>
      <c r="AF707" s="3" t="s">
        <v>761</v>
      </c>
      <c r="AG707" s="3" t="s">
        <v>762</v>
      </c>
      <c r="AH707" s="3" t="s">
        <v>768</v>
      </c>
      <c r="AI707" s="3">
        <v>1.25</v>
      </c>
      <c r="AJ707" s="3">
        <v>0</v>
      </c>
      <c r="AK707" s="3">
        <v>0</v>
      </c>
      <c r="AL707" s="3">
        <v>0</v>
      </c>
      <c r="AM707" s="3">
        <v>15</v>
      </c>
      <c r="AN707" s="3">
        <v>0</v>
      </c>
      <c r="AO707" s="3" t="s">
        <v>762</v>
      </c>
      <c r="AP707" s="3" t="s">
        <v>763</v>
      </c>
      <c r="AQ707" s="3" t="s">
        <v>769</v>
      </c>
      <c r="AR707" s="3" t="s">
        <v>1819</v>
      </c>
      <c r="AS707" s="3">
        <v>0</v>
      </c>
      <c r="AT707" s="3">
        <v>656</v>
      </c>
      <c r="AU707" s="3">
        <v>656</v>
      </c>
      <c r="AV707" s="3" t="s">
        <v>772</v>
      </c>
      <c r="AW707" s="3" t="s">
        <v>956</v>
      </c>
      <c r="AX707" s="3">
        <v>4.5</v>
      </c>
      <c r="AY707" s="3">
        <v>647.5</v>
      </c>
      <c r="AZ707" s="3">
        <v>652</v>
      </c>
      <c r="BA707" s="3" t="s">
        <v>765</v>
      </c>
      <c r="BB707" s="3">
        <v>8.5943909999999998E-2</v>
      </c>
      <c r="BC707" s="3">
        <v>0</v>
      </c>
      <c r="BD707" s="7">
        <v>0</v>
      </c>
      <c r="BE707" s="18">
        <f t="shared" si="31"/>
        <v>120.85341090577231</v>
      </c>
      <c r="BF707" s="3" t="s">
        <v>767</v>
      </c>
      <c r="BG707" s="7">
        <v>44243</v>
      </c>
      <c r="BH707" s="3">
        <v>98.901677287127896</v>
      </c>
      <c r="BI707" t="str">
        <f>VLOOKUP($A707,'[1]SW_Pipes 1222_soil.shp'!$AE$2:$AR$1223,10,FALSE)</f>
        <v>113660</v>
      </c>
      <c r="BJ707" t="str">
        <f>VLOOKUP($A707,'[1]SW_Pipes 1222_soil.shp'!$AE$2:$AR$1223,11,FALSE)</f>
        <v>CuB</v>
      </c>
      <c r="BK707" t="str">
        <f>VLOOKUP($A707,'[1]SW_Pipes 1222_soil.shp'!$AE$2:$AR$1223,12,FALSE)</f>
        <v>Cecil-Urban land complex, 2 to 8 percent slopes</v>
      </c>
      <c r="BL707" t="str">
        <f>VLOOKUP($A707,'[1]SW_Pipes 1222_soil.shp'!$AE$2:$AR$1223,13,FALSE)</f>
        <v>B</v>
      </c>
      <c r="BM707">
        <f>VLOOKUP($A707,'[1]SW_Pipes 1222_soil.shp'!$AE$2:$AR$1223,14,FALSE)</f>
        <v>1</v>
      </c>
      <c r="BN707">
        <f>VLOOKUP(A707,[2]SW_Pipes1222_prec!$AE$2:$AO$1223, 11, FALSE)</f>
        <v>3.7839999999999998</v>
      </c>
    </row>
    <row r="708" spans="1:66" x14ac:dyDescent="0.25">
      <c r="A708" s="2">
        <v>136817</v>
      </c>
      <c r="B708" s="2">
        <v>80653</v>
      </c>
      <c r="C708" s="2" t="s">
        <v>41</v>
      </c>
      <c r="D708" s="2" t="s">
        <v>21</v>
      </c>
      <c r="E708" s="2" t="s">
        <v>29</v>
      </c>
      <c r="F708" s="6">
        <f>VLOOKUP(A708&amp;B708,'input_raw cmsws'!$C$2:$D$1602,2,FALSE)</f>
        <v>44141.708333333336</v>
      </c>
      <c r="G708" s="2">
        <v>5</v>
      </c>
      <c r="H708" s="2" t="s">
        <v>32</v>
      </c>
      <c r="I708" s="2">
        <f>VLOOKUP(H708,'scoring schema'!$D$4:$E$9,2,FALSE)</f>
        <v>10</v>
      </c>
      <c r="J708" s="2" t="s">
        <v>29</v>
      </c>
      <c r="K708" s="2" t="s">
        <v>29</v>
      </c>
      <c r="L708" s="2" t="s">
        <v>30</v>
      </c>
      <c r="M708" s="2">
        <f>VLOOKUP(L708,'scoring schema 2'!$E$18:$F$29,2,FALSE)</f>
        <v>6</v>
      </c>
      <c r="N708" s="2" t="s">
        <v>35</v>
      </c>
      <c r="O708" s="2">
        <f>VLOOKUP(N708,'scoring schema 2'!$E$8:$F$13,2, FALSE)</f>
        <v>2</v>
      </c>
      <c r="P708" s="2">
        <v>5</v>
      </c>
      <c r="Q708" s="2">
        <v>4.8</v>
      </c>
      <c r="R708" s="2">
        <v>4.25</v>
      </c>
      <c r="S708" s="2">
        <v>20.399999999999999</v>
      </c>
      <c r="T708" s="2">
        <v>2</v>
      </c>
      <c r="U708" s="2">
        <v>5</v>
      </c>
      <c r="V708" s="2">
        <v>7.8000000000000007</v>
      </c>
      <c r="W708" s="2">
        <v>2.4500000000000002</v>
      </c>
      <c r="X708" s="2">
        <v>19.110000000000003</v>
      </c>
      <c r="Y708" s="2">
        <v>6.6000000000000005</v>
      </c>
      <c r="Z708" s="2">
        <v>3.17</v>
      </c>
      <c r="AA708" s="2">
        <v>20.922000000000001</v>
      </c>
      <c r="AB708" s="2">
        <v>7624156</v>
      </c>
      <c r="AC708" s="2" t="s">
        <v>3433</v>
      </c>
      <c r="AD708" s="6">
        <v>40429</v>
      </c>
      <c r="AE708" s="2" t="s">
        <v>760</v>
      </c>
      <c r="AF708" s="2" t="s">
        <v>761</v>
      </c>
      <c r="AG708" s="2" t="s">
        <v>762</v>
      </c>
      <c r="AH708" s="2" t="s">
        <v>768</v>
      </c>
      <c r="AI708" s="2">
        <v>1.25</v>
      </c>
      <c r="AJ708" s="2">
        <v>0</v>
      </c>
      <c r="AK708" s="2">
        <v>0</v>
      </c>
      <c r="AL708" s="2">
        <v>0</v>
      </c>
      <c r="AM708" s="2">
        <v>15</v>
      </c>
      <c r="AN708" s="2">
        <v>0</v>
      </c>
      <c r="AO708" s="2" t="s">
        <v>762</v>
      </c>
      <c r="AP708" s="2" t="s">
        <v>763</v>
      </c>
      <c r="AQ708" s="2" t="s">
        <v>769</v>
      </c>
      <c r="AR708" s="2" t="s">
        <v>957</v>
      </c>
      <c r="AS708" s="2">
        <v>5</v>
      </c>
      <c r="AT708" s="2">
        <v>648</v>
      </c>
      <c r="AU708" s="2">
        <v>653</v>
      </c>
      <c r="AV708" s="2" t="s">
        <v>765</v>
      </c>
      <c r="AW708" s="2" t="s">
        <v>3434</v>
      </c>
      <c r="AX708" s="2">
        <v>7</v>
      </c>
      <c r="AY708" s="2">
        <v>640.1</v>
      </c>
      <c r="AZ708" s="2">
        <v>647.1</v>
      </c>
      <c r="BA708" s="2" t="s">
        <v>765</v>
      </c>
      <c r="BB708" s="2">
        <v>0.13698861000000001</v>
      </c>
      <c r="BC708" s="2">
        <v>0</v>
      </c>
      <c r="BD708" s="6">
        <v>0</v>
      </c>
      <c r="BE708" s="18">
        <f t="shared" si="31"/>
        <v>120.85341090577231</v>
      </c>
      <c r="BF708" s="2" t="s">
        <v>767</v>
      </c>
      <c r="BG708" s="6">
        <v>43179</v>
      </c>
      <c r="BH708" s="2">
        <v>57.669079962714761</v>
      </c>
      <c r="BI708" t="str">
        <f>VLOOKUP($A708,'[1]SW_Pipes 1222_soil.shp'!$AE$2:$AR$1223,10,FALSE)</f>
        <v>113660</v>
      </c>
      <c r="BJ708" t="str">
        <f>VLOOKUP($A708,'[1]SW_Pipes 1222_soil.shp'!$AE$2:$AR$1223,11,FALSE)</f>
        <v>CuB</v>
      </c>
      <c r="BK708" t="str">
        <f>VLOOKUP($A708,'[1]SW_Pipes 1222_soil.shp'!$AE$2:$AR$1223,12,FALSE)</f>
        <v>Cecil-Urban land complex, 2 to 8 percent slopes</v>
      </c>
      <c r="BL708" t="str">
        <f>VLOOKUP($A708,'[1]SW_Pipes 1222_soil.shp'!$AE$2:$AR$1223,13,FALSE)</f>
        <v>B</v>
      </c>
      <c r="BM708">
        <f>VLOOKUP($A708,'[1]SW_Pipes 1222_soil.shp'!$AE$2:$AR$1223,14,FALSE)</f>
        <v>1</v>
      </c>
      <c r="BN708">
        <f>VLOOKUP(A708,[2]SW_Pipes1222_prec!$AE$2:$AO$1223, 11, FALSE)</f>
        <v>3.7839999999999998</v>
      </c>
    </row>
    <row r="709" spans="1:66" x14ac:dyDescent="0.25">
      <c r="A709" s="2">
        <v>136824</v>
      </c>
      <c r="B709" s="2">
        <v>20711</v>
      </c>
      <c r="C709" s="2" t="s">
        <v>687</v>
      </c>
      <c r="D709" s="2" t="s">
        <v>21</v>
      </c>
      <c r="E709" s="2" t="s">
        <v>29</v>
      </c>
      <c r="F709" s="6">
        <f>VLOOKUP(A709&amp;B709,'input_raw cmsws'!$C$2:$D$1602,2,FALSE)</f>
        <v>44201.708333333336</v>
      </c>
      <c r="G709" s="2">
        <v>4.3</v>
      </c>
      <c r="H709" s="2" t="s">
        <v>23</v>
      </c>
      <c r="I709" s="2">
        <f>VLOOKUP(H709,'scoring schema'!$D$4:$E$9,2,FALSE)</f>
        <v>0</v>
      </c>
      <c r="J709" s="2" t="s">
        <v>22</v>
      </c>
      <c r="K709" s="2" t="s">
        <v>22</v>
      </c>
      <c r="L709" s="2"/>
      <c r="M709" s="2">
        <f>VLOOKUP(L709,'scoring schema 2'!$E$18:$F$29,2,FALSE)</f>
        <v>0</v>
      </c>
      <c r="N709" s="2"/>
      <c r="O709" s="2">
        <f>VLOOKUP(N709,'scoring schema 2'!$E$8:$F$13,2, FALSE)</f>
        <v>2</v>
      </c>
      <c r="P709" s="2">
        <v>10</v>
      </c>
      <c r="Q709" s="2">
        <v>1.3</v>
      </c>
      <c r="R709" s="2">
        <v>2.9</v>
      </c>
      <c r="S709" s="2">
        <v>3.77</v>
      </c>
      <c r="T709" s="2">
        <v>1</v>
      </c>
      <c r="U709" s="2">
        <v>10</v>
      </c>
      <c r="V709" s="2">
        <v>8.6</v>
      </c>
      <c r="W709" s="2">
        <v>6.5</v>
      </c>
      <c r="X709" s="2">
        <v>55.9</v>
      </c>
      <c r="Y709" s="2">
        <v>5.68</v>
      </c>
      <c r="Z709" s="2">
        <v>5.0599999999999996</v>
      </c>
      <c r="AA709" s="2">
        <v>28.740799999999997</v>
      </c>
      <c r="AB709" s="2">
        <v>7599661</v>
      </c>
      <c r="AC709" s="2" t="s">
        <v>3778</v>
      </c>
      <c r="AD709" s="6">
        <v>40430</v>
      </c>
      <c r="AE709" s="2" t="s">
        <v>760</v>
      </c>
      <c r="AF709" s="2" t="s">
        <v>761</v>
      </c>
      <c r="AG709" s="2" t="s">
        <v>762</v>
      </c>
      <c r="AH709" s="2" t="s">
        <v>768</v>
      </c>
      <c r="AI709" s="2">
        <v>3</v>
      </c>
      <c r="AJ709" s="2">
        <v>0</v>
      </c>
      <c r="AK709" s="2">
        <v>0</v>
      </c>
      <c r="AL709" s="2">
        <v>0</v>
      </c>
      <c r="AM709" s="2">
        <v>36</v>
      </c>
      <c r="AN709" s="2">
        <v>0</v>
      </c>
      <c r="AO709" s="2" t="s">
        <v>762</v>
      </c>
      <c r="AP709" s="2" t="s">
        <v>763</v>
      </c>
      <c r="AQ709" s="2" t="s">
        <v>769</v>
      </c>
      <c r="AR709" s="2" t="s">
        <v>3779</v>
      </c>
      <c r="AS709" s="2">
        <v>4.3</v>
      </c>
      <c r="AT709" s="2">
        <v>698.7</v>
      </c>
      <c r="AU709" s="2">
        <v>703</v>
      </c>
      <c r="AV709" s="2" t="s">
        <v>765</v>
      </c>
      <c r="AW709" s="2" t="s">
        <v>3299</v>
      </c>
      <c r="AX709" s="2">
        <v>4.8</v>
      </c>
      <c r="AY709" s="2">
        <v>698.2</v>
      </c>
      <c r="AZ709" s="2">
        <v>703</v>
      </c>
      <c r="BA709" s="2" t="s">
        <v>765</v>
      </c>
      <c r="BB709" s="2">
        <v>2.044783E-2</v>
      </c>
      <c r="BC709" s="2">
        <v>0</v>
      </c>
      <c r="BD709" s="6">
        <v>0</v>
      </c>
      <c r="BE709" s="18">
        <f t="shared" si="31"/>
        <v>121.01768195300023</v>
      </c>
      <c r="BF709" s="2" t="s">
        <v>767</v>
      </c>
      <c r="BG709" s="6">
        <v>43179</v>
      </c>
      <c r="BH709" s="2">
        <v>24.45237025358534</v>
      </c>
      <c r="BI709" t="str">
        <f>VLOOKUP($A709,'[1]SW_Pipes 1222_soil.shp'!$AE$2:$AR$1223,10,FALSE)</f>
        <v>113681</v>
      </c>
      <c r="BJ709" t="str">
        <f>VLOOKUP($A709,'[1]SW_Pipes 1222_soil.shp'!$AE$2:$AR$1223,11,FALSE)</f>
        <v>MkB</v>
      </c>
      <c r="BK709" t="str">
        <f>VLOOKUP($A709,'[1]SW_Pipes 1222_soil.shp'!$AE$2:$AR$1223,12,FALSE)</f>
        <v>Mecklenburg-Urban land complex, 2 to 8 percent slopes</v>
      </c>
      <c r="BL709" t="str">
        <f>VLOOKUP($A709,'[1]SW_Pipes 1222_soil.shp'!$AE$2:$AR$1223,13,FALSE)</f>
        <v>C</v>
      </c>
      <c r="BM709">
        <f>VLOOKUP($A709,'[1]SW_Pipes 1222_soil.shp'!$AE$2:$AR$1223,14,FALSE)</f>
        <v>2</v>
      </c>
      <c r="BN709">
        <f>VLOOKUP(A709,[2]SW_Pipes1222_prec!$AE$2:$AO$1223, 11, FALSE)</f>
        <v>3.7770000000000001</v>
      </c>
    </row>
    <row r="710" spans="1:66" x14ac:dyDescent="0.25">
      <c r="A710" s="3">
        <v>137053</v>
      </c>
      <c r="B710" s="3">
        <v>20711</v>
      </c>
      <c r="C710" s="3" t="s">
        <v>650</v>
      </c>
      <c r="D710" s="3" t="s">
        <v>21</v>
      </c>
      <c r="E710" s="3" t="s">
        <v>29</v>
      </c>
      <c r="F710" s="6">
        <f>VLOOKUP(A710&amp;B710,'input_raw cmsws'!$C$2:$D$1602,2,FALSE)</f>
        <v>44201.708333333336</v>
      </c>
      <c r="G710" s="3">
        <v>4.8</v>
      </c>
      <c r="H710" s="3" t="s">
        <v>23</v>
      </c>
      <c r="I710" s="2">
        <f>VLOOKUP(H710,'scoring schema'!$D$4:$E$9,2,FALSE)</f>
        <v>0</v>
      </c>
      <c r="J710" s="3" t="s">
        <v>22</v>
      </c>
      <c r="K710" s="3" t="s">
        <v>22</v>
      </c>
      <c r="L710" s="3"/>
      <c r="M710" s="2">
        <f>VLOOKUP(L710,'scoring schema 2'!$E$18:$F$29,2,FALSE)</f>
        <v>0</v>
      </c>
      <c r="N710" s="3"/>
      <c r="O710" s="2">
        <f>VLOOKUP(N710,'scoring schema 2'!$E$8:$F$13,2, FALSE)</f>
        <v>2</v>
      </c>
      <c r="P710" s="3">
        <v>10</v>
      </c>
      <c r="Q710" s="3">
        <v>1.3</v>
      </c>
      <c r="R710" s="3">
        <v>2.9</v>
      </c>
      <c r="S710" s="3">
        <v>3.77</v>
      </c>
      <c r="T710" s="3">
        <v>1</v>
      </c>
      <c r="U710" s="3">
        <v>10</v>
      </c>
      <c r="V710" s="3">
        <v>6.2000000000000011</v>
      </c>
      <c r="W710" s="3">
        <v>5.6</v>
      </c>
      <c r="X710" s="3">
        <v>34.720000000000006</v>
      </c>
      <c r="Y710" s="3">
        <v>4.24</v>
      </c>
      <c r="Z710" s="3">
        <v>4.5199999999999996</v>
      </c>
      <c r="AA710" s="3">
        <v>19.1648</v>
      </c>
      <c r="AB710" s="3">
        <v>7713024</v>
      </c>
      <c r="AC710" s="3" t="s">
        <v>3298</v>
      </c>
      <c r="AD710" s="6">
        <v>40431</v>
      </c>
      <c r="AE710" s="3" t="s">
        <v>760</v>
      </c>
      <c r="AF710" s="3" t="s">
        <v>761</v>
      </c>
      <c r="AG710" s="3" t="s">
        <v>762</v>
      </c>
      <c r="AH710" s="3" t="s">
        <v>768</v>
      </c>
      <c r="AI710" s="3">
        <v>3</v>
      </c>
      <c r="AJ710" s="3">
        <v>0</v>
      </c>
      <c r="AK710" s="3">
        <v>0</v>
      </c>
      <c r="AL710" s="3">
        <v>0</v>
      </c>
      <c r="AM710" s="3">
        <v>36</v>
      </c>
      <c r="AN710" s="3">
        <v>0</v>
      </c>
      <c r="AO710" s="3" t="s">
        <v>762</v>
      </c>
      <c r="AP710" s="3" t="s">
        <v>763</v>
      </c>
      <c r="AQ710" s="3" t="s">
        <v>769</v>
      </c>
      <c r="AR710" s="3" t="s">
        <v>3299</v>
      </c>
      <c r="AS710" s="3">
        <v>4.8</v>
      </c>
      <c r="AT710" s="3">
        <v>698.2</v>
      </c>
      <c r="AU710" s="3">
        <v>703</v>
      </c>
      <c r="AV710" s="3" t="s">
        <v>765</v>
      </c>
      <c r="AW710" s="3" t="s">
        <v>3300</v>
      </c>
      <c r="AX710" s="3">
        <v>0</v>
      </c>
      <c r="AY710" s="3">
        <v>703</v>
      </c>
      <c r="AZ710" s="3">
        <v>703</v>
      </c>
      <c r="BA710" s="3" t="s">
        <v>772</v>
      </c>
      <c r="BB710" s="3">
        <v>0</v>
      </c>
      <c r="BC710" s="3">
        <v>0</v>
      </c>
      <c r="BD710" s="7">
        <v>0</v>
      </c>
      <c r="BE710" s="18">
        <f t="shared" si="31"/>
        <v>121.01768195300023</v>
      </c>
      <c r="BF710" s="3" t="s">
        <v>767</v>
      </c>
      <c r="BG710" s="7">
        <v>44243</v>
      </c>
      <c r="BH710" s="3">
        <v>10.424486657358401</v>
      </c>
      <c r="BI710" t="str">
        <f>VLOOKUP($A710,'[1]SW_Pipes 1222_soil.shp'!$AE$2:$AR$1223,10,FALSE)</f>
        <v>113681</v>
      </c>
      <c r="BJ710" t="str">
        <f>VLOOKUP($A710,'[1]SW_Pipes 1222_soil.shp'!$AE$2:$AR$1223,11,FALSE)</f>
        <v>MkB</v>
      </c>
      <c r="BK710" t="str">
        <f>VLOOKUP($A710,'[1]SW_Pipes 1222_soil.shp'!$AE$2:$AR$1223,12,FALSE)</f>
        <v>Mecklenburg-Urban land complex, 2 to 8 percent slopes</v>
      </c>
      <c r="BL710" t="str">
        <f>VLOOKUP($A710,'[1]SW_Pipes 1222_soil.shp'!$AE$2:$AR$1223,13,FALSE)</f>
        <v>C</v>
      </c>
      <c r="BM710">
        <f>VLOOKUP($A710,'[1]SW_Pipes 1222_soil.shp'!$AE$2:$AR$1223,14,FALSE)</f>
        <v>2</v>
      </c>
      <c r="BN710">
        <f>VLOOKUP(A710,[2]SW_Pipes1222_prec!$AE$2:$AO$1223, 11, FALSE)</f>
        <v>3.7770000000000001</v>
      </c>
    </row>
    <row r="711" spans="1:66" x14ac:dyDescent="0.25">
      <c r="A711" s="3">
        <v>137275</v>
      </c>
      <c r="B711" s="3">
        <v>12697</v>
      </c>
      <c r="C711" s="3" t="s">
        <v>67</v>
      </c>
      <c r="D711" s="3" t="s">
        <v>21</v>
      </c>
      <c r="E711" s="3" t="s">
        <v>29</v>
      </c>
      <c r="F711" s="6">
        <f>VLOOKUP(A711&amp;B711,'input_raw cmsws'!$C$2:$D$1602,2,FALSE)</f>
        <v>43868.708333333336</v>
      </c>
      <c r="G711" s="3">
        <v>4.8</v>
      </c>
      <c r="H711" s="3" t="s">
        <v>68</v>
      </c>
      <c r="I711" s="2">
        <f>VLOOKUP(H711,'scoring schema'!$D$4:$E$9,2,FALSE)</f>
        <v>0</v>
      </c>
      <c r="J711" s="3" t="s">
        <v>22</v>
      </c>
      <c r="K711" s="3" t="s">
        <v>22</v>
      </c>
      <c r="L711" s="3" t="s">
        <v>30</v>
      </c>
      <c r="M711" s="2">
        <f>VLOOKUP(L711,'scoring schema 2'!$E$18:$F$29,2,FALSE)</f>
        <v>6</v>
      </c>
      <c r="N711" s="3" t="s">
        <v>202</v>
      </c>
      <c r="O711" s="2">
        <f>VLOOKUP(N711,'scoring schema 2'!$E$8:$F$13,2, FALSE)</f>
        <v>3</v>
      </c>
      <c r="P711" s="3">
        <v>10</v>
      </c>
      <c r="Q711" s="3">
        <v>1.9500000000000002</v>
      </c>
      <c r="R711" s="3">
        <v>5</v>
      </c>
      <c r="S711" s="3">
        <v>9.75</v>
      </c>
      <c r="T711" s="3">
        <v>1</v>
      </c>
      <c r="U711" s="3">
        <v>0</v>
      </c>
      <c r="V711" s="3">
        <v>1.4000000000000001</v>
      </c>
      <c r="W711" s="3">
        <v>0.8</v>
      </c>
      <c r="X711" s="3">
        <v>1.1200000000000001</v>
      </c>
      <c r="Y711" s="3">
        <v>1.62</v>
      </c>
      <c r="Z711" s="3">
        <v>2.48</v>
      </c>
      <c r="AA711" s="3">
        <v>4.0175999999999998</v>
      </c>
      <c r="AB711" s="3">
        <v>7724754</v>
      </c>
      <c r="AC711" s="3" t="s">
        <v>1270</v>
      </c>
      <c r="AD711" s="6">
        <v>40432</v>
      </c>
      <c r="AE711" s="3" t="s">
        <v>760</v>
      </c>
      <c r="AF711" s="3" t="s">
        <v>761</v>
      </c>
      <c r="AG711" s="3" t="s">
        <v>762</v>
      </c>
      <c r="AH711" s="3" t="s">
        <v>768</v>
      </c>
      <c r="AI711" s="3">
        <v>2</v>
      </c>
      <c r="AJ711" s="3">
        <v>0</v>
      </c>
      <c r="AK711" s="3">
        <v>0</v>
      </c>
      <c r="AL711" s="3">
        <v>0</v>
      </c>
      <c r="AM711" s="3">
        <v>24</v>
      </c>
      <c r="AN711" s="3">
        <v>0</v>
      </c>
      <c r="AO711" s="3" t="s">
        <v>762</v>
      </c>
      <c r="AP711" s="3" t="s">
        <v>763</v>
      </c>
      <c r="AQ711" s="3" t="s">
        <v>769</v>
      </c>
      <c r="AR711" s="3" t="s">
        <v>1271</v>
      </c>
      <c r="AS711" s="3">
        <v>4.8</v>
      </c>
      <c r="AT711" s="3">
        <v>722.46</v>
      </c>
      <c r="AU711" s="3">
        <v>727.26</v>
      </c>
      <c r="AV711" s="3" t="s">
        <v>765</v>
      </c>
      <c r="AW711" s="3" t="s">
        <v>876</v>
      </c>
      <c r="AX711" s="3">
        <v>4.7</v>
      </c>
      <c r="AY711" s="3">
        <v>721.96</v>
      </c>
      <c r="AZ711" s="3">
        <v>726.66</v>
      </c>
      <c r="BA711" s="3" t="s">
        <v>765</v>
      </c>
      <c r="BB711" s="3">
        <v>2.1126369999999998E-2</v>
      </c>
      <c r="BC711" s="3">
        <v>0</v>
      </c>
      <c r="BD711" s="7">
        <v>39715</v>
      </c>
      <c r="BE711" s="18">
        <f t="shared" si="31"/>
        <v>11.372233629933842</v>
      </c>
      <c r="BF711" s="3" t="s">
        <v>767</v>
      </c>
      <c r="BG711" s="7">
        <v>43179</v>
      </c>
      <c r="BH711" s="3">
        <v>23.667198475014899</v>
      </c>
      <c r="BI711" t="str">
        <f>VLOOKUP($A711,'[1]SW_Pipes 1222_soil.shp'!$AE$2:$AR$1223,10,FALSE)</f>
        <v>113661</v>
      </c>
      <c r="BJ711" t="str">
        <f>VLOOKUP($A711,'[1]SW_Pipes 1222_soil.shp'!$AE$2:$AR$1223,11,FALSE)</f>
        <v>CuD</v>
      </c>
      <c r="BK711" t="str">
        <f>VLOOKUP($A711,'[1]SW_Pipes 1222_soil.shp'!$AE$2:$AR$1223,12,FALSE)</f>
        <v>Cecil-Urban land complex, 8 to 15 percent slopes</v>
      </c>
      <c r="BL711" t="str">
        <f>VLOOKUP($A711,'[1]SW_Pipes 1222_soil.shp'!$AE$2:$AR$1223,13,FALSE)</f>
        <v>B</v>
      </c>
      <c r="BM711">
        <f>VLOOKUP($A711,'[1]SW_Pipes 1222_soil.shp'!$AE$2:$AR$1223,14,FALSE)</f>
        <v>1</v>
      </c>
      <c r="BN711">
        <f>VLOOKUP(A711,[2]SW_Pipes1222_prec!$AE$2:$AO$1223, 11, FALSE)</f>
        <v>3.7610000000000001</v>
      </c>
    </row>
    <row r="712" spans="1:66" x14ac:dyDescent="0.25">
      <c r="A712" s="2">
        <v>137276</v>
      </c>
      <c r="B712" s="2">
        <v>12697</v>
      </c>
      <c r="C712" s="2" t="s">
        <v>67</v>
      </c>
      <c r="D712" s="2" t="s">
        <v>21</v>
      </c>
      <c r="E712" s="2" t="s">
        <v>29</v>
      </c>
      <c r="F712" s="6">
        <f>VLOOKUP(A712&amp;B712,'input_raw cmsws'!$C$2:$D$1602,2,FALSE)</f>
        <v>43868.708333333336</v>
      </c>
      <c r="G712" s="2">
        <v>4</v>
      </c>
      <c r="H712" s="2" t="s">
        <v>68</v>
      </c>
      <c r="I712" s="2">
        <f>VLOOKUP(H712,'scoring schema'!$D$4:$E$9,2,FALSE)</f>
        <v>0</v>
      </c>
      <c r="J712" s="2" t="s">
        <v>22</v>
      </c>
      <c r="K712" s="2" t="s">
        <v>22</v>
      </c>
      <c r="L712" s="2" t="s">
        <v>24</v>
      </c>
      <c r="M712" s="2">
        <f>VLOOKUP(L712,'scoring schema 2'!$E$18:$F$29,2,FALSE)</f>
        <v>0</v>
      </c>
      <c r="N712" s="2"/>
      <c r="O712" s="2">
        <f>VLOOKUP(N712,'scoring schema 2'!$E$8:$F$13,2, FALSE)</f>
        <v>2</v>
      </c>
      <c r="P712" s="2">
        <v>10</v>
      </c>
      <c r="Q712" s="2">
        <v>1.3</v>
      </c>
      <c r="R712" s="2">
        <v>2.9</v>
      </c>
      <c r="S712" s="2">
        <v>3.77</v>
      </c>
      <c r="T712" s="2">
        <v>1</v>
      </c>
      <c r="U712" s="2">
        <v>0</v>
      </c>
      <c r="V712" s="2">
        <v>2.8</v>
      </c>
      <c r="W712" s="2">
        <v>1.4</v>
      </c>
      <c r="X712" s="2">
        <v>3.9199999999999995</v>
      </c>
      <c r="Y712" s="2">
        <v>2.2000000000000002</v>
      </c>
      <c r="Z712" s="2">
        <v>2</v>
      </c>
      <c r="AA712" s="2">
        <v>4.4000000000000004</v>
      </c>
      <c r="AB712" s="2">
        <v>7596642</v>
      </c>
      <c r="AC712" s="2" t="s">
        <v>1339</v>
      </c>
      <c r="AD712" s="6">
        <v>40433</v>
      </c>
      <c r="AE712" s="2" t="s">
        <v>760</v>
      </c>
      <c r="AF712" s="2" t="s">
        <v>761</v>
      </c>
      <c r="AG712" s="2" t="s">
        <v>762</v>
      </c>
      <c r="AH712" s="2" t="s">
        <v>768</v>
      </c>
      <c r="AI712" s="2">
        <v>2.5</v>
      </c>
      <c r="AJ712" s="2">
        <v>0</v>
      </c>
      <c r="AK712" s="2">
        <v>0</v>
      </c>
      <c r="AL712" s="2">
        <v>0</v>
      </c>
      <c r="AM712" s="2">
        <v>30</v>
      </c>
      <c r="AN712" s="2">
        <v>0</v>
      </c>
      <c r="AO712" s="2" t="s">
        <v>762</v>
      </c>
      <c r="AP712" s="2" t="s">
        <v>778</v>
      </c>
      <c r="AQ712" s="2" t="s">
        <v>781</v>
      </c>
      <c r="AR712" s="2" t="s">
        <v>1340</v>
      </c>
      <c r="AS712" s="2">
        <v>4</v>
      </c>
      <c r="AT712" s="2">
        <v>722</v>
      </c>
      <c r="AU712" s="2">
        <v>726</v>
      </c>
      <c r="AV712" s="2" t="s">
        <v>765</v>
      </c>
      <c r="AW712" s="2" t="s">
        <v>1341</v>
      </c>
      <c r="AX712" s="2">
        <v>0</v>
      </c>
      <c r="AY712" s="2">
        <v>727.02</v>
      </c>
      <c r="AZ712" s="2">
        <v>727.02</v>
      </c>
      <c r="BA712" s="2" t="s">
        <v>772</v>
      </c>
      <c r="BB712" s="2">
        <v>0</v>
      </c>
      <c r="BC712" s="2">
        <v>0</v>
      </c>
      <c r="BD712" s="6">
        <v>19360</v>
      </c>
      <c r="BE712" s="18">
        <f t="shared" si="31"/>
        <v>67.10118640200777</v>
      </c>
      <c r="BF712" s="2" t="s">
        <v>767</v>
      </c>
      <c r="BG712" s="6">
        <v>43179</v>
      </c>
      <c r="BH712" s="2">
        <v>17.516981720538212</v>
      </c>
      <c r="BI712" t="str">
        <f>VLOOKUP($A712,'[1]SW_Pipes 1222_soil.shp'!$AE$2:$AR$1223,10,FALSE)</f>
        <v>113661</v>
      </c>
      <c r="BJ712" t="str">
        <f>VLOOKUP($A712,'[1]SW_Pipes 1222_soil.shp'!$AE$2:$AR$1223,11,FALSE)</f>
        <v>CuD</v>
      </c>
      <c r="BK712" t="str">
        <f>VLOOKUP($A712,'[1]SW_Pipes 1222_soil.shp'!$AE$2:$AR$1223,12,FALSE)</f>
        <v>Cecil-Urban land complex, 8 to 15 percent slopes</v>
      </c>
      <c r="BL712" t="str">
        <f>VLOOKUP($A712,'[1]SW_Pipes 1222_soil.shp'!$AE$2:$AR$1223,13,FALSE)</f>
        <v>B</v>
      </c>
      <c r="BM712">
        <f>VLOOKUP($A712,'[1]SW_Pipes 1222_soil.shp'!$AE$2:$AR$1223,14,FALSE)</f>
        <v>1</v>
      </c>
      <c r="BN712">
        <f>VLOOKUP(A712,[2]SW_Pipes1222_prec!$AE$2:$AO$1223, 11, FALSE)</f>
        <v>3.7610000000000001</v>
      </c>
    </row>
    <row r="713" spans="1:66" x14ac:dyDescent="0.25">
      <c r="A713" s="3">
        <v>137277</v>
      </c>
      <c r="B713" s="3">
        <v>12697</v>
      </c>
      <c r="C713" s="3" t="s">
        <v>67</v>
      </c>
      <c r="D713" s="3" t="s">
        <v>21</v>
      </c>
      <c r="E713" s="3" t="s">
        <v>29</v>
      </c>
      <c r="F713" s="6">
        <f>VLOOKUP(A713&amp;B713,'input_raw cmsws'!$C$2:$D$1602,2,FALSE)</f>
        <v>43868.708333333336</v>
      </c>
      <c r="G713" s="3">
        <v>4.4000000000000004</v>
      </c>
      <c r="H713" s="3" t="s">
        <v>68</v>
      </c>
      <c r="I713" s="2">
        <f>VLOOKUP(H713,'scoring schema'!$D$4:$E$9,2,FALSE)</f>
        <v>0</v>
      </c>
      <c r="J713" s="3" t="s">
        <v>22</v>
      </c>
      <c r="K713" s="3" t="s">
        <v>22</v>
      </c>
      <c r="L713" s="3" t="s">
        <v>152</v>
      </c>
      <c r="M713" s="2">
        <f>VLOOKUP(L713,'scoring schema 2'!$E$18:$F$29,2,FALSE)</f>
        <v>3</v>
      </c>
      <c r="N713" s="3" t="s">
        <v>40</v>
      </c>
      <c r="O713" s="2">
        <f>VLOOKUP(N713,'scoring schema 2'!$E$8:$F$13,2, FALSE)</f>
        <v>8</v>
      </c>
      <c r="P713" s="3">
        <v>10</v>
      </c>
      <c r="Q713" s="3">
        <v>5.2</v>
      </c>
      <c r="R713" s="3">
        <v>4.25</v>
      </c>
      <c r="S713" s="3">
        <v>22.1</v>
      </c>
      <c r="T713" s="3">
        <v>1</v>
      </c>
      <c r="U713" s="3">
        <v>0</v>
      </c>
      <c r="V713" s="3">
        <v>2.8</v>
      </c>
      <c r="W713" s="3">
        <v>1.4</v>
      </c>
      <c r="X713" s="3">
        <v>3.9199999999999995</v>
      </c>
      <c r="Y713" s="3">
        <v>3.76</v>
      </c>
      <c r="Z713" s="3">
        <v>2.54</v>
      </c>
      <c r="AA713" s="3">
        <v>9.5503999999999998</v>
      </c>
      <c r="AB713" s="3">
        <v>7723125</v>
      </c>
      <c r="AC713" s="3" t="s">
        <v>2254</v>
      </c>
      <c r="AD713" s="6">
        <v>40434</v>
      </c>
      <c r="AE713" s="3" t="s">
        <v>760</v>
      </c>
      <c r="AF713" s="3" t="s">
        <v>761</v>
      </c>
      <c r="AG713" s="3" t="s">
        <v>762</v>
      </c>
      <c r="AH713" s="3" t="s">
        <v>768</v>
      </c>
      <c r="AI713" s="3">
        <v>2.5</v>
      </c>
      <c r="AJ713" s="3">
        <v>0</v>
      </c>
      <c r="AK713" s="3">
        <v>0</v>
      </c>
      <c r="AL713" s="3">
        <v>0</v>
      </c>
      <c r="AM713" s="3">
        <v>30</v>
      </c>
      <c r="AN713" s="3">
        <v>0</v>
      </c>
      <c r="AO713" s="3" t="s">
        <v>762</v>
      </c>
      <c r="AP713" s="3" t="s">
        <v>778</v>
      </c>
      <c r="AQ713" s="3" t="s">
        <v>781</v>
      </c>
      <c r="AR713" s="3" t="s">
        <v>1341</v>
      </c>
      <c r="AS713" s="3">
        <v>0</v>
      </c>
      <c r="AT713" s="3">
        <v>727.02</v>
      </c>
      <c r="AU713" s="3">
        <v>727.02</v>
      </c>
      <c r="AV713" s="3" t="s">
        <v>772</v>
      </c>
      <c r="AW713" s="3" t="s">
        <v>1271</v>
      </c>
      <c r="AX713" s="3">
        <v>4.3</v>
      </c>
      <c r="AY713" s="3">
        <v>722.96</v>
      </c>
      <c r="AZ713" s="3">
        <v>727.26</v>
      </c>
      <c r="BA713" s="3" t="s">
        <v>765</v>
      </c>
      <c r="BB713" s="3">
        <v>6.4751680000000006E-2</v>
      </c>
      <c r="BC713" s="3">
        <v>0</v>
      </c>
      <c r="BD713" s="7">
        <v>39715</v>
      </c>
      <c r="BE713" s="18">
        <f t="shared" si="31"/>
        <v>11.372233629933842</v>
      </c>
      <c r="BF713" s="3" t="s">
        <v>767</v>
      </c>
      <c r="BG713" s="7">
        <v>43179</v>
      </c>
      <c r="BH713" s="3">
        <v>62.701064979395433</v>
      </c>
      <c r="BI713" t="str">
        <f>VLOOKUP($A713,'[1]SW_Pipes 1222_soil.shp'!$AE$2:$AR$1223,10,FALSE)</f>
        <v>113661</v>
      </c>
      <c r="BJ713" t="str">
        <f>VLOOKUP($A713,'[1]SW_Pipes 1222_soil.shp'!$AE$2:$AR$1223,11,FALSE)</f>
        <v>CuD</v>
      </c>
      <c r="BK713" t="str">
        <f>VLOOKUP($A713,'[1]SW_Pipes 1222_soil.shp'!$AE$2:$AR$1223,12,FALSE)</f>
        <v>Cecil-Urban land complex, 8 to 15 percent slopes</v>
      </c>
      <c r="BL713" t="str">
        <f>VLOOKUP($A713,'[1]SW_Pipes 1222_soil.shp'!$AE$2:$AR$1223,13,FALSE)</f>
        <v>B</v>
      </c>
      <c r="BM713">
        <f>VLOOKUP($A713,'[1]SW_Pipes 1222_soil.shp'!$AE$2:$AR$1223,14,FALSE)</f>
        <v>1</v>
      </c>
      <c r="BN713">
        <f>VLOOKUP(A713,[2]SW_Pipes1222_prec!$AE$2:$AO$1223, 11, FALSE)</f>
        <v>3.7610000000000001</v>
      </c>
    </row>
    <row r="714" spans="1:66" x14ac:dyDescent="0.25">
      <c r="A714" s="3">
        <v>137285</v>
      </c>
      <c r="B714" s="3">
        <v>12697</v>
      </c>
      <c r="C714" s="3" t="s">
        <v>67</v>
      </c>
      <c r="D714" s="3" t="s">
        <v>21</v>
      </c>
      <c r="E714" s="3" t="s">
        <v>29</v>
      </c>
      <c r="F714" s="6">
        <f>VLOOKUP(A714&amp;B714,'input_raw cmsws'!$C$2:$D$1602,2,FALSE)</f>
        <v>43868.708333333336</v>
      </c>
      <c r="G714" s="3">
        <v>3.5</v>
      </c>
      <c r="H714" s="3" t="s">
        <v>68</v>
      </c>
      <c r="I714" s="2">
        <f>VLOOKUP(H714,'scoring schema'!$D$4:$E$9,2,FALSE)</f>
        <v>0</v>
      </c>
      <c r="J714" s="3" t="s">
        <v>22</v>
      </c>
      <c r="K714" s="3" t="s">
        <v>22</v>
      </c>
      <c r="L714" s="3" t="s">
        <v>24</v>
      </c>
      <c r="M714" s="2">
        <f>VLOOKUP(L714,'scoring schema 2'!$E$18:$F$29,2,FALSE)</f>
        <v>0</v>
      </c>
      <c r="N714" s="3"/>
      <c r="O714" s="2">
        <f>VLOOKUP(N714,'scoring schema 2'!$E$8:$F$13,2, FALSE)</f>
        <v>2</v>
      </c>
      <c r="P714" s="3">
        <v>0</v>
      </c>
      <c r="Q714" s="3">
        <v>1.3</v>
      </c>
      <c r="R714" s="3">
        <v>0.8</v>
      </c>
      <c r="S714" s="3">
        <v>1.04</v>
      </c>
      <c r="T714" s="3">
        <v>1</v>
      </c>
      <c r="U714" s="3">
        <v>0</v>
      </c>
      <c r="V714" s="3">
        <v>1.4000000000000001</v>
      </c>
      <c r="W714" s="3">
        <v>0.8</v>
      </c>
      <c r="X714" s="3">
        <v>1.1200000000000001</v>
      </c>
      <c r="Y714" s="3">
        <v>1.36</v>
      </c>
      <c r="Z714" s="3">
        <v>0.8</v>
      </c>
      <c r="AA714" s="3">
        <v>1.0880000000000001</v>
      </c>
      <c r="AB714" s="3">
        <v>7616365</v>
      </c>
      <c r="AC714" s="3" t="s">
        <v>875</v>
      </c>
      <c r="AD714" s="6">
        <v>40435</v>
      </c>
      <c r="AE714" s="3" t="s">
        <v>760</v>
      </c>
      <c r="AF714" s="3" t="s">
        <v>761</v>
      </c>
      <c r="AG714" s="3" t="s">
        <v>762</v>
      </c>
      <c r="AH714" s="3" t="s">
        <v>768</v>
      </c>
      <c r="AI714" s="3">
        <v>2</v>
      </c>
      <c r="AJ714" s="3">
        <v>0</v>
      </c>
      <c r="AK714" s="3">
        <v>0</v>
      </c>
      <c r="AL714" s="3">
        <v>0</v>
      </c>
      <c r="AM714" s="3">
        <v>24</v>
      </c>
      <c r="AN714" s="3">
        <v>0</v>
      </c>
      <c r="AO714" s="3" t="s">
        <v>762</v>
      </c>
      <c r="AP714" s="3" t="s">
        <v>763</v>
      </c>
      <c r="AQ714" s="3" t="s">
        <v>769</v>
      </c>
      <c r="AR714" s="3" t="s">
        <v>876</v>
      </c>
      <c r="AS714" s="3">
        <v>4.8</v>
      </c>
      <c r="AT714" s="3">
        <v>721.86</v>
      </c>
      <c r="AU714" s="3">
        <v>726.66</v>
      </c>
      <c r="AV714" s="3" t="s">
        <v>765</v>
      </c>
      <c r="AW714" s="3" t="s">
        <v>877</v>
      </c>
      <c r="AX714" s="3">
        <v>2.2000000000000002</v>
      </c>
      <c r="AY714" s="3">
        <v>715.8</v>
      </c>
      <c r="AZ714" s="3">
        <v>718</v>
      </c>
      <c r="BA714" s="3" t="s">
        <v>765</v>
      </c>
      <c r="BB714" s="3">
        <v>4.1938719999999999E-2</v>
      </c>
      <c r="BC714" s="3">
        <v>0</v>
      </c>
      <c r="BD714" s="7">
        <v>39715</v>
      </c>
      <c r="BE714" s="18">
        <f t="shared" si="31"/>
        <v>11.372233629933842</v>
      </c>
      <c r="BF714" s="3" t="s">
        <v>767</v>
      </c>
      <c r="BG714" s="7">
        <v>43179</v>
      </c>
      <c r="BH714" s="3">
        <v>144.49653995817721</v>
      </c>
      <c r="BI714" t="str">
        <f>VLOOKUP($A714,'[1]SW_Pipes 1222_soil.shp'!$AE$2:$AR$1223,10,FALSE)</f>
        <v>113661</v>
      </c>
      <c r="BJ714" t="str">
        <f>VLOOKUP($A714,'[1]SW_Pipes 1222_soil.shp'!$AE$2:$AR$1223,11,FALSE)</f>
        <v>CuD</v>
      </c>
      <c r="BK714" t="str">
        <f>VLOOKUP($A714,'[1]SW_Pipes 1222_soil.shp'!$AE$2:$AR$1223,12,FALSE)</f>
        <v>Cecil-Urban land complex, 8 to 15 percent slopes</v>
      </c>
      <c r="BL714" t="str">
        <f>VLOOKUP($A714,'[1]SW_Pipes 1222_soil.shp'!$AE$2:$AR$1223,13,FALSE)</f>
        <v>B</v>
      </c>
      <c r="BM714">
        <f>VLOOKUP($A714,'[1]SW_Pipes 1222_soil.shp'!$AE$2:$AR$1223,14,FALSE)</f>
        <v>1</v>
      </c>
      <c r="BN714">
        <f>VLOOKUP(A714,[2]SW_Pipes1222_prec!$AE$2:$AO$1223, 11, FALSE)</f>
        <v>3.7610000000000001</v>
      </c>
    </row>
    <row r="715" spans="1:66" x14ac:dyDescent="0.25">
      <c r="A715" s="3">
        <v>137396</v>
      </c>
      <c r="B715" s="3">
        <v>17913</v>
      </c>
      <c r="C715" s="3" t="s">
        <v>449</v>
      </c>
      <c r="D715" s="3" t="s">
        <v>21</v>
      </c>
      <c r="E715" s="3" t="s">
        <v>29</v>
      </c>
      <c r="F715" s="6">
        <f>VLOOKUP(A715&amp;B715,'input_raw cmsws'!$C$2:$D$1602,2,FALSE)</f>
        <v>43979.666666666664</v>
      </c>
      <c r="G715" s="3">
        <v>4</v>
      </c>
      <c r="H715" s="3"/>
      <c r="I715" s="2">
        <v>0</v>
      </c>
      <c r="J715" s="3" t="s">
        <v>22</v>
      </c>
      <c r="K715" s="3" t="s">
        <v>22</v>
      </c>
      <c r="L715" s="3"/>
      <c r="M715" s="2">
        <f>VLOOKUP(L715,'scoring schema 2'!$E$18:$F$29,2,FALSE)</f>
        <v>0</v>
      </c>
      <c r="N715" s="3"/>
      <c r="O715" s="2">
        <f>VLOOKUP(N715,'scoring schema 2'!$E$8:$F$13,2, FALSE)</f>
        <v>2</v>
      </c>
      <c r="P715" s="3">
        <v>0</v>
      </c>
      <c r="Q715" s="3">
        <v>1.3</v>
      </c>
      <c r="R715" s="3">
        <v>1.4</v>
      </c>
      <c r="S715" s="3">
        <v>1.8199999999999998</v>
      </c>
      <c r="T715" s="3">
        <v>1</v>
      </c>
      <c r="U715" s="3">
        <v>0</v>
      </c>
      <c r="V715" s="3">
        <v>7.8000000000000007</v>
      </c>
      <c r="W715" s="3">
        <v>2.3000000000000003</v>
      </c>
      <c r="X715" s="3">
        <v>17.940000000000005</v>
      </c>
      <c r="Y715" s="3">
        <v>5.2000000000000011</v>
      </c>
      <c r="Z715" s="3">
        <v>1.94</v>
      </c>
      <c r="AA715" s="3">
        <v>10.088000000000001</v>
      </c>
      <c r="AB715" s="3">
        <v>7707488</v>
      </c>
      <c r="AC715" s="3" t="s">
        <v>2306</v>
      </c>
      <c r="AD715" s="6">
        <v>40436</v>
      </c>
      <c r="AE715" s="3" t="s">
        <v>760</v>
      </c>
      <c r="AF715" s="3" t="s">
        <v>761</v>
      </c>
      <c r="AG715" s="3" t="s">
        <v>762</v>
      </c>
      <c r="AH715" s="3" t="s">
        <v>768</v>
      </c>
      <c r="AI715" s="3">
        <v>2.5</v>
      </c>
      <c r="AJ715" s="3">
        <v>0</v>
      </c>
      <c r="AK715" s="3">
        <v>0</v>
      </c>
      <c r="AL715" s="3">
        <v>0</v>
      </c>
      <c r="AM715" s="3">
        <v>30</v>
      </c>
      <c r="AN715" s="3">
        <v>0</v>
      </c>
      <c r="AO715" s="3" t="s">
        <v>762</v>
      </c>
      <c r="AP715" s="3" t="s">
        <v>763</v>
      </c>
      <c r="AQ715" s="3" t="s">
        <v>769</v>
      </c>
      <c r="AR715" s="3" t="s">
        <v>2307</v>
      </c>
      <c r="AS715" s="3">
        <v>3.9</v>
      </c>
      <c r="AT715" s="3">
        <v>697.1</v>
      </c>
      <c r="AU715" s="3">
        <v>701</v>
      </c>
      <c r="AV715" s="3" t="s">
        <v>765</v>
      </c>
      <c r="AW715" s="3" t="s">
        <v>2308</v>
      </c>
      <c r="AX715" s="3">
        <v>5</v>
      </c>
      <c r="AY715" s="3">
        <v>695</v>
      </c>
      <c r="AZ715" s="3">
        <v>700</v>
      </c>
      <c r="BA715" s="3" t="s">
        <v>765</v>
      </c>
      <c r="BB715" s="3">
        <v>3.7809580000000002E-2</v>
      </c>
      <c r="BC715" s="3">
        <v>0</v>
      </c>
      <c r="BD715" s="7">
        <v>0</v>
      </c>
      <c r="BE715" s="18">
        <f t="shared" si="31"/>
        <v>120.40976500114077</v>
      </c>
      <c r="BF715" s="3" t="s">
        <v>767</v>
      </c>
      <c r="BG715" s="7">
        <v>43747</v>
      </c>
      <c r="BH715" s="3">
        <v>55.54147424121949</v>
      </c>
      <c r="BI715" t="str">
        <f>VLOOKUP($A715,'[1]SW_Pipes 1222_soil.shp'!$AE$2:$AR$1223,10,FALSE)</f>
        <v>113658</v>
      </c>
      <c r="BJ715" t="str">
        <f>VLOOKUP($A715,'[1]SW_Pipes 1222_soil.shp'!$AE$2:$AR$1223,11,FALSE)</f>
        <v>CeB2</v>
      </c>
      <c r="BK715" t="str">
        <f>VLOOKUP($A715,'[1]SW_Pipes 1222_soil.shp'!$AE$2:$AR$1223,12,FALSE)</f>
        <v>Cecil sandy clay loam, 2 to 8 percent slopes, eroded</v>
      </c>
      <c r="BL715" t="str">
        <f>VLOOKUP($A715,'[1]SW_Pipes 1222_soil.shp'!$AE$2:$AR$1223,13,FALSE)</f>
        <v>B</v>
      </c>
      <c r="BM715">
        <f>VLOOKUP($A715,'[1]SW_Pipes 1222_soil.shp'!$AE$2:$AR$1223,14,FALSE)</f>
        <v>1</v>
      </c>
      <c r="BN715">
        <f>VLOOKUP(A715,[2]SW_Pipes1222_prec!$AE$2:$AO$1223, 11, FALSE)</f>
        <v>3.754</v>
      </c>
    </row>
    <row r="716" spans="1:66" x14ac:dyDescent="0.25">
      <c r="A716" s="2">
        <v>137481</v>
      </c>
      <c r="B716" s="2">
        <v>11203</v>
      </c>
      <c r="C716" s="2" t="s">
        <v>159</v>
      </c>
      <c r="D716" s="2" t="s">
        <v>21</v>
      </c>
      <c r="E716" s="2" t="s">
        <v>29</v>
      </c>
      <c r="F716" s="6">
        <f>VLOOKUP(A716&amp;B716,'input_raw cmsws'!$C$2:$D$1602,2,FALSE)</f>
        <v>43943.666666666664</v>
      </c>
      <c r="G716" s="2">
        <v>7.5</v>
      </c>
      <c r="H716" s="2" t="s">
        <v>23</v>
      </c>
      <c r="I716" s="2">
        <f>VLOOKUP(H716,'scoring schema'!$D$4:$E$9,2,FALSE)</f>
        <v>0</v>
      </c>
      <c r="J716" s="2" t="s">
        <v>22</v>
      </c>
      <c r="K716" s="2" t="s">
        <v>22</v>
      </c>
      <c r="L716" s="2" t="s">
        <v>37</v>
      </c>
      <c r="M716" s="2">
        <f>VLOOKUP(L716,'scoring schema 2'!$E$18:$F$29,2,FALSE)</f>
        <v>8</v>
      </c>
      <c r="N716" s="2" t="s">
        <v>33</v>
      </c>
      <c r="O716" s="2">
        <f>VLOOKUP(N716,'scoring schema 2'!$E$8:$F$13,2, FALSE)</f>
        <v>0</v>
      </c>
      <c r="P716" s="2">
        <v>10</v>
      </c>
      <c r="Q716" s="2">
        <v>0</v>
      </c>
      <c r="R716" s="2">
        <v>7.1</v>
      </c>
      <c r="S716" s="2">
        <v>0</v>
      </c>
      <c r="T716" s="2">
        <v>1</v>
      </c>
      <c r="U716" s="2">
        <v>0</v>
      </c>
      <c r="V716" s="2">
        <v>1.4000000000000001</v>
      </c>
      <c r="W716" s="2">
        <v>2</v>
      </c>
      <c r="X716" s="2">
        <v>2.8000000000000003</v>
      </c>
      <c r="Y716" s="2">
        <v>0.84000000000000008</v>
      </c>
      <c r="Z716" s="2">
        <v>4.04</v>
      </c>
      <c r="AA716" s="2">
        <v>3.3936000000000002</v>
      </c>
      <c r="AB716" s="2">
        <v>7695958</v>
      </c>
      <c r="AC716" s="2" t="s">
        <v>1177</v>
      </c>
      <c r="AD716" s="6">
        <v>40437</v>
      </c>
      <c r="AE716" s="2" t="s">
        <v>760</v>
      </c>
      <c r="AF716" s="2" t="s">
        <v>761</v>
      </c>
      <c r="AG716" s="2" t="s">
        <v>762</v>
      </c>
      <c r="AH716" s="2" t="s">
        <v>768</v>
      </c>
      <c r="AI716" s="2">
        <v>4.5</v>
      </c>
      <c r="AJ716" s="2">
        <v>0</v>
      </c>
      <c r="AK716" s="2">
        <v>0</v>
      </c>
      <c r="AL716" s="2">
        <v>0</v>
      </c>
      <c r="AM716" s="2">
        <v>54</v>
      </c>
      <c r="AN716" s="2">
        <v>0</v>
      </c>
      <c r="AO716" s="2" t="s">
        <v>762</v>
      </c>
      <c r="AP716" s="2" t="s">
        <v>763</v>
      </c>
      <c r="AQ716" s="2" t="s">
        <v>769</v>
      </c>
      <c r="AR716" s="2" t="s">
        <v>1176</v>
      </c>
      <c r="AS716" s="2">
        <v>0</v>
      </c>
      <c r="AT716" s="2">
        <v>0</v>
      </c>
      <c r="AU716" s="2">
        <v>0</v>
      </c>
      <c r="AV716" s="2" t="s">
        <v>765</v>
      </c>
      <c r="AW716" s="2" t="s">
        <v>1178</v>
      </c>
      <c r="AX716" s="2">
        <v>3</v>
      </c>
      <c r="AY716" s="2">
        <v>0</v>
      </c>
      <c r="AZ716" s="2">
        <v>0</v>
      </c>
      <c r="BA716" s="2" t="s">
        <v>765</v>
      </c>
      <c r="BB716" s="2">
        <v>0</v>
      </c>
      <c r="BC716" s="2">
        <v>0</v>
      </c>
      <c r="BD716" s="6">
        <v>35611</v>
      </c>
      <c r="BE716" s="18">
        <f t="shared" si="31"/>
        <v>22.813597992242748</v>
      </c>
      <c r="BF716" s="2" t="s">
        <v>767</v>
      </c>
      <c r="BG716" s="6">
        <v>43179</v>
      </c>
      <c r="BH716" s="2">
        <v>16.159235241834249</v>
      </c>
      <c r="BI716" t="str">
        <f>VLOOKUP($A716,'[1]SW_Pipes 1222_soil.shp'!$AE$2:$AR$1223,10,FALSE)</f>
        <v>113659</v>
      </c>
      <c r="BJ716" t="str">
        <f>VLOOKUP($A716,'[1]SW_Pipes 1222_soil.shp'!$AE$2:$AR$1223,11,FALSE)</f>
        <v>CeD2</v>
      </c>
      <c r="BK716" t="str">
        <f>VLOOKUP($A716,'[1]SW_Pipes 1222_soil.shp'!$AE$2:$AR$1223,12,FALSE)</f>
        <v>Cecil sandy clay loam, 8 to 15 percent slopes, eroded</v>
      </c>
      <c r="BL716" t="str">
        <f>VLOOKUP($A716,'[1]SW_Pipes 1222_soil.shp'!$AE$2:$AR$1223,13,FALSE)</f>
        <v>B</v>
      </c>
      <c r="BM716">
        <f>VLOOKUP($A716,'[1]SW_Pipes 1222_soil.shp'!$AE$2:$AR$1223,14,FALSE)</f>
        <v>1</v>
      </c>
      <c r="BN716">
        <f>VLOOKUP(A716,[2]SW_Pipes1222_prec!$AE$2:$AO$1223, 11, FALSE)</f>
        <v>3.77</v>
      </c>
    </row>
    <row r="717" spans="1:66" x14ac:dyDescent="0.25">
      <c r="A717" s="2">
        <v>137482</v>
      </c>
      <c r="B717" s="2">
        <v>11203</v>
      </c>
      <c r="C717" s="2" t="s">
        <v>159</v>
      </c>
      <c r="D717" s="2" t="s">
        <v>21</v>
      </c>
      <c r="E717" s="2" t="s">
        <v>29</v>
      </c>
      <c r="F717" s="6">
        <f>VLOOKUP(A717&amp;B717,'input_raw cmsws'!$C$2:$D$1602,2,FALSE)</f>
        <v>43943.666666666664</v>
      </c>
      <c r="G717" s="2">
        <v>7.5</v>
      </c>
      <c r="H717" s="2" t="s">
        <v>23</v>
      </c>
      <c r="I717" s="2">
        <f>VLOOKUP(H717,'scoring schema'!$D$4:$E$9,2,FALSE)</f>
        <v>0</v>
      </c>
      <c r="J717" s="2" t="s">
        <v>22</v>
      </c>
      <c r="K717" s="2" t="s">
        <v>22</v>
      </c>
      <c r="L717" s="2" t="s">
        <v>37</v>
      </c>
      <c r="M717" s="2">
        <f>VLOOKUP(L717,'scoring schema 2'!$E$18:$F$29,2,FALSE)</f>
        <v>8</v>
      </c>
      <c r="N717" s="2" t="s">
        <v>33</v>
      </c>
      <c r="O717" s="2">
        <f>VLOOKUP(N717,'scoring schema 2'!$E$8:$F$13,2, FALSE)</f>
        <v>0</v>
      </c>
      <c r="P717" s="2">
        <v>5</v>
      </c>
      <c r="Q717" s="2">
        <v>0</v>
      </c>
      <c r="R717" s="2">
        <v>6.35</v>
      </c>
      <c r="S717" s="2">
        <v>0</v>
      </c>
      <c r="T717" s="2">
        <v>1</v>
      </c>
      <c r="U717" s="2">
        <v>0</v>
      </c>
      <c r="V717" s="2">
        <v>1.4000000000000001</v>
      </c>
      <c r="W717" s="2">
        <v>2</v>
      </c>
      <c r="X717" s="2">
        <v>2.8000000000000003</v>
      </c>
      <c r="Y717" s="2">
        <v>0.84000000000000008</v>
      </c>
      <c r="Z717" s="2">
        <v>3.74</v>
      </c>
      <c r="AA717" s="2">
        <v>3.1416000000000004</v>
      </c>
      <c r="AB717" s="2">
        <v>7581528</v>
      </c>
      <c r="AC717" s="2" t="s">
        <v>1123</v>
      </c>
      <c r="AD717" s="6">
        <v>40438</v>
      </c>
      <c r="AE717" s="2" t="s">
        <v>760</v>
      </c>
      <c r="AF717" s="2" t="s">
        <v>761</v>
      </c>
      <c r="AG717" s="2" t="s">
        <v>762</v>
      </c>
      <c r="AH717" s="2" t="s">
        <v>768</v>
      </c>
      <c r="AI717" s="2">
        <v>4.5</v>
      </c>
      <c r="AJ717" s="2">
        <v>0</v>
      </c>
      <c r="AK717" s="2">
        <v>0</v>
      </c>
      <c r="AL717" s="2">
        <v>0</v>
      </c>
      <c r="AM717" s="2">
        <v>54</v>
      </c>
      <c r="AN717" s="2">
        <v>0</v>
      </c>
      <c r="AO717" s="2" t="s">
        <v>762</v>
      </c>
      <c r="AP717" s="2" t="s">
        <v>763</v>
      </c>
      <c r="AQ717" s="2" t="s">
        <v>769</v>
      </c>
      <c r="AR717" s="2" t="s">
        <v>1124</v>
      </c>
      <c r="AS717" s="2">
        <v>4.17</v>
      </c>
      <c r="AT717" s="2">
        <v>0</v>
      </c>
      <c r="AU717" s="2">
        <v>0</v>
      </c>
      <c r="AV717" s="2" t="s">
        <v>765</v>
      </c>
      <c r="AW717" s="2" t="s">
        <v>1125</v>
      </c>
      <c r="AX717" s="2">
        <v>0</v>
      </c>
      <c r="AY717" s="2">
        <v>0</v>
      </c>
      <c r="AZ717" s="2">
        <v>0</v>
      </c>
      <c r="BA717" s="2" t="s">
        <v>765</v>
      </c>
      <c r="BB717" s="2">
        <v>0</v>
      </c>
      <c r="BC717" s="2">
        <v>0</v>
      </c>
      <c r="BD717" s="6">
        <v>35611</v>
      </c>
      <c r="BE717" s="18">
        <f t="shared" si="31"/>
        <v>22.813597992242748</v>
      </c>
      <c r="BF717" s="2" t="s">
        <v>767</v>
      </c>
      <c r="BG717" s="6">
        <v>43179</v>
      </c>
      <c r="BH717" s="2">
        <v>22.391649747551199</v>
      </c>
      <c r="BI717" t="str">
        <f>VLOOKUP($A717,'[1]SW_Pipes 1222_soil.shp'!$AE$2:$AR$1223,10,FALSE)</f>
        <v>113677</v>
      </c>
      <c r="BJ717" t="str">
        <f>VLOOKUP($A717,'[1]SW_Pipes 1222_soil.shp'!$AE$2:$AR$1223,11,FALSE)</f>
        <v>MO</v>
      </c>
      <c r="BK717" t="str">
        <f>VLOOKUP($A717,'[1]SW_Pipes 1222_soil.shp'!$AE$2:$AR$1223,12,FALSE)</f>
        <v>Monacan loam</v>
      </c>
      <c r="BL717" t="str">
        <f>VLOOKUP($A717,'[1]SW_Pipes 1222_soil.shp'!$AE$2:$AR$1223,13,FALSE)</f>
        <v>C</v>
      </c>
      <c r="BM717">
        <f>VLOOKUP($A717,'[1]SW_Pipes 1222_soil.shp'!$AE$2:$AR$1223,14,FALSE)</f>
        <v>2</v>
      </c>
      <c r="BN717">
        <f>VLOOKUP(A717,[2]SW_Pipes1222_prec!$AE$2:$AO$1223, 11, FALSE)</f>
        <v>3.77</v>
      </c>
    </row>
    <row r="718" spans="1:66" x14ac:dyDescent="0.25">
      <c r="A718" s="3">
        <v>137485</v>
      </c>
      <c r="B718" s="3">
        <v>11204</v>
      </c>
      <c r="C718" s="3" t="s">
        <v>528</v>
      </c>
      <c r="D718" s="3" t="s">
        <v>21</v>
      </c>
      <c r="E718" s="3" t="s">
        <v>29</v>
      </c>
      <c r="F718" s="6">
        <f>VLOOKUP(A718&amp;B718,'input_raw cmsws'!$C$2:$D$1602,2,FALSE)</f>
        <v>43174.666666666664</v>
      </c>
      <c r="G718" s="3">
        <v>8</v>
      </c>
      <c r="H718" s="3" t="s">
        <v>23</v>
      </c>
      <c r="I718" s="2">
        <f>VLOOKUP(H718,'scoring schema'!$D$4:$E$9,2,FALSE)</f>
        <v>0</v>
      </c>
      <c r="J718" s="3" t="s">
        <v>22</v>
      </c>
      <c r="K718" s="3" t="s">
        <v>22</v>
      </c>
      <c r="L718" s="3" t="s">
        <v>115</v>
      </c>
      <c r="M718" s="2">
        <f>VLOOKUP(L718,'scoring schema 2'!$E$18:$F$29,2,FALSE)</f>
        <v>8</v>
      </c>
      <c r="N718" s="3" t="s">
        <v>33</v>
      </c>
      <c r="O718" s="2">
        <f>VLOOKUP(N718,'scoring schema 2'!$E$8:$F$13,2, FALSE)</f>
        <v>0</v>
      </c>
      <c r="P718" s="3">
        <v>10</v>
      </c>
      <c r="Q718" s="3">
        <v>0</v>
      </c>
      <c r="R718" s="3">
        <v>7.1</v>
      </c>
      <c r="S718" s="3">
        <v>0</v>
      </c>
      <c r="T718" s="3">
        <v>1</v>
      </c>
      <c r="U718" s="3">
        <v>10</v>
      </c>
      <c r="V718" s="3">
        <v>4.5999999999999996</v>
      </c>
      <c r="W718" s="3">
        <v>7.1</v>
      </c>
      <c r="X718" s="3">
        <v>32.659999999999997</v>
      </c>
      <c r="Y718" s="3">
        <v>2.76</v>
      </c>
      <c r="Z718" s="3">
        <v>7.1</v>
      </c>
      <c r="AA718" s="3">
        <v>19.595999999999997</v>
      </c>
      <c r="AB718" s="3">
        <v>7636799</v>
      </c>
      <c r="AC718" s="3" t="s">
        <v>3343</v>
      </c>
      <c r="AD718" s="6">
        <v>40439</v>
      </c>
      <c r="AE718" s="3" t="s">
        <v>760</v>
      </c>
      <c r="AF718" s="3" t="s">
        <v>761</v>
      </c>
      <c r="AG718" s="3" t="s">
        <v>762</v>
      </c>
      <c r="AH718" s="3" t="s">
        <v>768</v>
      </c>
      <c r="AI718" s="3">
        <v>5</v>
      </c>
      <c r="AJ718" s="3">
        <v>0</v>
      </c>
      <c r="AK718" s="3">
        <v>0</v>
      </c>
      <c r="AL718" s="3">
        <v>0</v>
      </c>
      <c r="AM718" s="3">
        <v>60</v>
      </c>
      <c r="AN718" s="3">
        <v>0</v>
      </c>
      <c r="AO718" s="3" t="s">
        <v>762</v>
      </c>
      <c r="AP718" s="3" t="s">
        <v>763</v>
      </c>
      <c r="AQ718" s="3" t="s">
        <v>769</v>
      </c>
      <c r="AR718" s="3" t="s">
        <v>2643</v>
      </c>
      <c r="AS718" s="3">
        <v>6</v>
      </c>
      <c r="AT718" s="3">
        <v>0</v>
      </c>
      <c r="AU718" s="3">
        <v>0</v>
      </c>
      <c r="AV718" s="3" t="s">
        <v>765</v>
      </c>
      <c r="AW718" s="3" t="s">
        <v>2644</v>
      </c>
      <c r="AX718" s="3">
        <v>4.83</v>
      </c>
      <c r="AY718" s="3">
        <v>0</v>
      </c>
      <c r="AZ718" s="3">
        <v>0</v>
      </c>
      <c r="BA718" s="3" t="s">
        <v>765</v>
      </c>
      <c r="BB718" s="3">
        <v>0</v>
      </c>
      <c r="BC718" s="3">
        <v>0</v>
      </c>
      <c r="BD718" s="7">
        <v>35611</v>
      </c>
      <c r="BE718" s="18">
        <f t="shared" si="31"/>
        <v>20.708190736938164</v>
      </c>
      <c r="BF718" s="3" t="s">
        <v>767</v>
      </c>
      <c r="BG718" s="7">
        <v>44273</v>
      </c>
      <c r="BH718" s="3">
        <v>62.916174279573532</v>
      </c>
      <c r="BI718" t="str">
        <f>VLOOKUP($A718,'[1]SW_Pipes 1222_soil.shp'!$AE$2:$AR$1223,10,FALSE)</f>
        <v>113677</v>
      </c>
      <c r="BJ718" t="str">
        <f>VLOOKUP($A718,'[1]SW_Pipes 1222_soil.shp'!$AE$2:$AR$1223,11,FALSE)</f>
        <v>MO</v>
      </c>
      <c r="BK718" t="str">
        <f>VLOOKUP($A718,'[1]SW_Pipes 1222_soil.shp'!$AE$2:$AR$1223,12,FALSE)</f>
        <v>Monacan loam</v>
      </c>
      <c r="BL718" t="str">
        <f>VLOOKUP($A718,'[1]SW_Pipes 1222_soil.shp'!$AE$2:$AR$1223,13,FALSE)</f>
        <v>C</v>
      </c>
      <c r="BM718">
        <f>VLOOKUP($A718,'[1]SW_Pipes 1222_soil.shp'!$AE$2:$AR$1223,14,FALSE)</f>
        <v>2</v>
      </c>
      <c r="BN718">
        <f>VLOOKUP(A718,[2]SW_Pipes1222_prec!$AE$2:$AO$1223, 11, FALSE)</f>
        <v>3.7549999999999999</v>
      </c>
    </row>
    <row r="719" spans="1:66" x14ac:dyDescent="0.25">
      <c r="A719" s="3">
        <v>137486</v>
      </c>
      <c r="B719" s="3">
        <v>11204</v>
      </c>
      <c r="C719" s="3" t="s">
        <v>528</v>
      </c>
      <c r="D719" s="3" t="s">
        <v>21</v>
      </c>
      <c r="E719" s="3" t="s">
        <v>29</v>
      </c>
      <c r="F719" s="6">
        <f>VLOOKUP(A719&amp;B719,'input_raw cmsws'!$C$2:$D$1602,2,FALSE)</f>
        <v>43174.666666666664</v>
      </c>
      <c r="G719" s="3">
        <v>8</v>
      </c>
      <c r="H719" s="3" t="s">
        <v>23</v>
      </c>
      <c r="I719" s="2">
        <f>VLOOKUP(H719,'scoring schema'!$D$4:$E$9,2,FALSE)</f>
        <v>0</v>
      </c>
      <c r="J719" s="3" t="s">
        <v>22</v>
      </c>
      <c r="K719" s="3" t="s">
        <v>22</v>
      </c>
      <c r="L719" s="3" t="s">
        <v>115</v>
      </c>
      <c r="M719" s="2">
        <f>VLOOKUP(L719,'scoring schema 2'!$E$18:$F$29,2,FALSE)</f>
        <v>8</v>
      </c>
      <c r="N719" s="3" t="s">
        <v>33</v>
      </c>
      <c r="O719" s="2">
        <f>VLOOKUP(N719,'scoring schema 2'!$E$8:$F$13,2, FALSE)</f>
        <v>0</v>
      </c>
      <c r="P719" s="3">
        <v>10</v>
      </c>
      <c r="Q719" s="3">
        <v>0</v>
      </c>
      <c r="R719" s="3">
        <v>7.1</v>
      </c>
      <c r="S719" s="3">
        <v>0</v>
      </c>
      <c r="T719" s="3">
        <v>1</v>
      </c>
      <c r="U719" s="3">
        <v>10</v>
      </c>
      <c r="V719" s="3">
        <v>3.0000000000000004</v>
      </c>
      <c r="W719" s="3">
        <v>7.1</v>
      </c>
      <c r="X719" s="3">
        <v>21.3</v>
      </c>
      <c r="Y719" s="3">
        <v>1.8000000000000003</v>
      </c>
      <c r="Z719" s="3">
        <v>7.1</v>
      </c>
      <c r="AA719" s="3">
        <v>12.780000000000001</v>
      </c>
      <c r="AB719" s="3">
        <v>7648912</v>
      </c>
      <c r="AC719" s="3" t="s">
        <v>2642</v>
      </c>
      <c r="AD719" s="6">
        <v>40440</v>
      </c>
      <c r="AE719" s="3" t="s">
        <v>760</v>
      </c>
      <c r="AF719" s="3" t="s">
        <v>761</v>
      </c>
      <c r="AG719" s="3" t="s">
        <v>762</v>
      </c>
      <c r="AH719" s="3" t="s">
        <v>768</v>
      </c>
      <c r="AI719" s="3">
        <v>5</v>
      </c>
      <c r="AJ719" s="3">
        <v>0</v>
      </c>
      <c r="AK719" s="3">
        <v>0</v>
      </c>
      <c r="AL719" s="3">
        <v>0</v>
      </c>
      <c r="AM719" s="3">
        <v>60</v>
      </c>
      <c r="AN719" s="3">
        <v>0</v>
      </c>
      <c r="AO719" s="3" t="s">
        <v>762</v>
      </c>
      <c r="AP719" s="3" t="s">
        <v>763</v>
      </c>
      <c r="AQ719" s="3" t="s">
        <v>769</v>
      </c>
      <c r="AR719" s="3" t="s">
        <v>2643</v>
      </c>
      <c r="AS719" s="3">
        <v>6</v>
      </c>
      <c r="AT719" s="3">
        <v>0</v>
      </c>
      <c r="AU719" s="3">
        <v>0</v>
      </c>
      <c r="AV719" s="3" t="s">
        <v>765</v>
      </c>
      <c r="AW719" s="3" t="s">
        <v>2644</v>
      </c>
      <c r="AX719" s="3">
        <v>4.83</v>
      </c>
      <c r="AY719" s="3">
        <v>0</v>
      </c>
      <c r="AZ719" s="3">
        <v>0</v>
      </c>
      <c r="BA719" s="3" t="s">
        <v>765</v>
      </c>
      <c r="BB719" s="3">
        <v>0</v>
      </c>
      <c r="BC719" s="3">
        <v>0</v>
      </c>
      <c r="BD719" s="7">
        <v>35611</v>
      </c>
      <c r="BE719" s="18">
        <f t="shared" si="31"/>
        <v>20.708190736938164</v>
      </c>
      <c r="BF719" s="3" t="s">
        <v>767</v>
      </c>
      <c r="BG719" s="7">
        <v>44273</v>
      </c>
      <c r="BH719" s="3">
        <v>66.815042727335936</v>
      </c>
      <c r="BI719" t="str">
        <f>VLOOKUP($A719,'[1]SW_Pipes 1222_soil.shp'!$AE$2:$AR$1223,10,FALSE)</f>
        <v>113677</v>
      </c>
      <c r="BJ719" t="str">
        <f>VLOOKUP($A719,'[1]SW_Pipes 1222_soil.shp'!$AE$2:$AR$1223,11,FALSE)</f>
        <v>MO</v>
      </c>
      <c r="BK719" t="str">
        <f>VLOOKUP($A719,'[1]SW_Pipes 1222_soil.shp'!$AE$2:$AR$1223,12,FALSE)</f>
        <v>Monacan loam</v>
      </c>
      <c r="BL719" t="str">
        <f>VLOOKUP($A719,'[1]SW_Pipes 1222_soil.shp'!$AE$2:$AR$1223,13,FALSE)</f>
        <v>C</v>
      </c>
      <c r="BM719">
        <f>VLOOKUP($A719,'[1]SW_Pipes 1222_soil.shp'!$AE$2:$AR$1223,14,FALSE)</f>
        <v>2</v>
      </c>
      <c r="BN719">
        <f>VLOOKUP(A719,[2]SW_Pipes1222_prec!$AE$2:$AO$1223, 11, FALSE)</f>
        <v>3.7549999999999999</v>
      </c>
    </row>
    <row r="720" spans="1:66" x14ac:dyDescent="0.25">
      <c r="A720" s="2">
        <v>137506</v>
      </c>
      <c r="B720" s="2">
        <v>11201</v>
      </c>
      <c r="C720" s="2" t="s">
        <v>390</v>
      </c>
      <c r="D720" s="2" t="s">
        <v>21</v>
      </c>
      <c r="E720" s="2" t="s">
        <v>29</v>
      </c>
      <c r="F720" s="6">
        <f>VLOOKUP(A720&amp;B720,'input_raw cmsws'!$C$2:$D$1602,2,FALSE)</f>
        <v>43943.666666666664</v>
      </c>
      <c r="G720" s="2">
        <v>10</v>
      </c>
      <c r="H720" s="2" t="s">
        <v>31</v>
      </c>
      <c r="I720" s="2">
        <f>VLOOKUP(H720,'scoring schema'!$D$4:$E$9,2,FALSE)</f>
        <v>7</v>
      </c>
      <c r="J720" s="2" t="s">
        <v>22</v>
      </c>
      <c r="K720" s="2" t="s">
        <v>22</v>
      </c>
      <c r="L720" s="2" t="s">
        <v>115</v>
      </c>
      <c r="M720" s="2">
        <f>VLOOKUP(L720,'scoring schema 2'!$E$18:$F$29,2,FALSE)</f>
        <v>8</v>
      </c>
      <c r="N720" s="2" t="s">
        <v>33</v>
      </c>
      <c r="O720" s="2">
        <f>VLOOKUP(N720,'scoring schema 2'!$E$8:$F$13,2, FALSE)</f>
        <v>0</v>
      </c>
      <c r="P720" s="2">
        <v>10</v>
      </c>
      <c r="Q720" s="2">
        <v>2.4499999999999997</v>
      </c>
      <c r="R720" s="2">
        <v>7.5</v>
      </c>
      <c r="S720" s="2">
        <v>18.374999999999996</v>
      </c>
      <c r="T720" s="2">
        <v>1</v>
      </c>
      <c r="U720" s="2">
        <v>0</v>
      </c>
      <c r="V720" s="2">
        <v>1.4000000000000001</v>
      </c>
      <c r="W720" s="2">
        <v>2.4000000000000004</v>
      </c>
      <c r="X720" s="2">
        <v>3.3600000000000008</v>
      </c>
      <c r="Y720" s="2">
        <v>1.82</v>
      </c>
      <c r="Z720" s="2">
        <v>4.4400000000000004</v>
      </c>
      <c r="AA720" s="2">
        <v>8.0808000000000018</v>
      </c>
      <c r="AB720" s="2">
        <v>7657244</v>
      </c>
      <c r="AC720" s="2" t="s">
        <v>2037</v>
      </c>
      <c r="AD720" s="6">
        <v>40441</v>
      </c>
      <c r="AE720" s="2" t="s">
        <v>760</v>
      </c>
      <c r="AF720" s="2" t="s">
        <v>761</v>
      </c>
      <c r="AG720" s="2" t="s">
        <v>762</v>
      </c>
      <c r="AH720" s="2" t="s">
        <v>768</v>
      </c>
      <c r="AI720" s="2">
        <v>6</v>
      </c>
      <c r="AJ720" s="2">
        <v>0</v>
      </c>
      <c r="AK720" s="2">
        <v>0</v>
      </c>
      <c r="AL720" s="2">
        <v>0</v>
      </c>
      <c r="AM720" s="2">
        <v>72</v>
      </c>
      <c r="AN720" s="2">
        <v>0</v>
      </c>
      <c r="AO720" s="2" t="s">
        <v>762</v>
      </c>
      <c r="AP720" s="2" t="s">
        <v>763</v>
      </c>
      <c r="AQ720" s="2" t="s">
        <v>769</v>
      </c>
      <c r="AR720" s="2" t="s">
        <v>2038</v>
      </c>
      <c r="AS720" s="2">
        <v>5.5</v>
      </c>
      <c r="AT720" s="2">
        <v>0</v>
      </c>
      <c r="AU720" s="2">
        <v>0</v>
      </c>
      <c r="AV720" s="2" t="s">
        <v>765</v>
      </c>
      <c r="AW720" s="2" t="s">
        <v>2039</v>
      </c>
      <c r="AX720" s="2">
        <v>6</v>
      </c>
      <c r="AY720" s="2">
        <v>0</v>
      </c>
      <c r="AZ720" s="2">
        <v>0</v>
      </c>
      <c r="BA720" s="2" t="s">
        <v>765</v>
      </c>
      <c r="BB720" s="2">
        <v>0</v>
      </c>
      <c r="BC720" s="2">
        <v>0</v>
      </c>
      <c r="BD720" s="6">
        <v>37431</v>
      </c>
      <c r="BE720" s="18">
        <f t="shared" si="31"/>
        <v>17.830709559662324</v>
      </c>
      <c r="BF720" s="2" t="s">
        <v>767</v>
      </c>
      <c r="BG720" s="6">
        <v>43179</v>
      </c>
      <c r="BH720" s="2">
        <v>113.240376654776</v>
      </c>
      <c r="BI720" t="str">
        <f>VLOOKUP($A720,'[1]SW_Pipes 1222_soil.shp'!$AE$2:$AR$1223,10,FALSE)</f>
        <v>113674</v>
      </c>
      <c r="BJ720" t="str">
        <f>VLOOKUP($A720,'[1]SW_Pipes 1222_soil.shp'!$AE$2:$AR$1223,11,FALSE)</f>
        <v>IrB</v>
      </c>
      <c r="BK720" t="str">
        <f>VLOOKUP($A720,'[1]SW_Pipes 1222_soil.shp'!$AE$2:$AR$1223,12,FALSE)</f>
        <v>Iredell fine sandy loam, 1 to 8 percent slopes</v>
      </c>
      <c r="BL720" t="str">
        <f>VLOOKUP($A720,'[1]SW_Pipes 1222_soil.shp'!$AE$2:$AR$1223,13,FALSE)</f>
        <v>C/D</v>
      </c>
      <c r="BM720">
        <f>VLOOKUP($A720,'[1]SW_Pipes 1222_soil.shp'!$AE$2:$AR$1223,14,FALSE)</f>
        <v>3</v>
      </c>
      <c r="BN720">
        <f>VLOOKUP(A720,[2]SW_Pipes1222_prec!$AE$2:$AO$1223, 11, FALSE)</f>
        <v>3.6850000000000001</v>
      </c>
    </row>
    <row r="721" spans="1:66" x14ac:dyDescent="0.25">
      <c r="A721" s="2">
        <v>137511</v>
      </c>
      <c r="B721" s="2">
        <v>11025</v>
      </c>
      <c r="C721" s="2" t="s">
        <v>641</v>
      </c>
      <c r="D721" s="2" t="s">
        <v>21</v>
      </c>
      <c r="E721" s="2" t="s">
        <v>29</v>
      </c>
      <c r="F721" s="6">
        <f>VLOOKUP(A721&amp;B721,'input_raw cmsws'!$C$2:$D$1602,2,FALSE)</f>
        <v>42894.666666666664</v>
      </c>
      <c r="G721" s="2">
        <v>7.7</v>
      </c>
      <c r="H721" s="2" t="s">
        <v>23</v>
      </c>
      <c r="I721" s="2">
        <f>VLOOKUP(H721,'scoring schema'!$D$4:$E$9,2,FALSE)</f>
        <v>0</v>
      </c>
      <c r="J721" s="2" t="s">
        <v>22</v>
      </c>
      <c r="K721" s="2" t="s">
        <v>22</v>
      </c>
      <c r="L721" s="2" t="s">
        <v>115</v>
      </c>
      <c r="M721" s="2">
        <f>VLOOKUP(L721,'scoring schema 2'!$E$18:$F$29,2,FALSE)</f>
        <v>8</v>
      </c>
      <c r="N721" s="2" t="s">
        <v>33</v>
      </c>
      <c r="O721" s="2">
        <f>VLOOKUP(N721,'scoring schema 2'!$E$8:$F$13,2, FALSE)</f>
        <v>0</v>
      </c>
      <c r="P721" s="2">
        <v>10</v>
      </c>
      <c r="Q721" s="2">
        <v>0</v>
      </c>
      <c r="R721" s="2">
        <v>7.1</v>
      </c>
      <c r="S721" s="2">
        <v>0</v>
      </c>
      <c r="T721" s="2">
        <v>3</v>
      </c>
      <c r="U721" s="2">
        <v>10</v>
      </c>
      <c r="V721" s="2">
        <v>4.5999999999999996</v>
      </c>
      <c r="W721" s="2">
        <v>7.1</v>
      </c>
      <c r="X721" s="2">
        <v>32.659999999999997</v>
      </c>
      <c r="Y721" s="2">
        <v>2.76</v>
      </c>
      <c r="Z721" s="2">
        <v>7.1</v>
      </c>
      <c r="AA721" s="2">
        <v>19.595999999999997</v>
      </c>
      <c r="AB721" s="2">
        <v>7721862</v>
      </c>
      <c r="AC721" s="2" t="s">
        <v>3340</v>
      </c>
      <c r="AD721" s="6">
        <v>40442</v>
      </c>
      <c r="AE721" s="2" t="s">
        <v>760</v>
      </c>
      <c r="AF721" s="2" t="s">
        <v>761</v>
      </c>
      <c r="AG721" s="2" t="s">
        <v>762</v>
      </c>
      <c r="AH721" s="2" t="s">
        <v>768</v>
      </c>
      <c r="AI721" s="2">
        <v>6</v>
      </c>
      <c r="AJ721" s="2">
        <v>0</v>
      </c>
      <c r="AK721" s="2">
        <v>0</v>
      </c>
      <c r="AL721" s="2">
        <v>0</v>
      </c>
      <c r="AM721" s="2">
        <v>72</v>
      </c>
      <c r="AN721" s="2">
        <v>0</v>
      </c>
      <c r="AO721" s="2" t="s">
        <v>762</v>
      </c>
      <c r="AP721" s="2" t="s">
        <v>763</v>
      </c>
      <c r="AQ721" s="2" t="s">
        <v>769</v>
      </c>
      <c r="AR721" s="2" t="s">
        <v>3341</v>
      </c>
      <c r="AS721" s="2">
        <v>7.83</v>
      </c>
      <c r="AT721" s="2">
        <v>0</v>
      </c>
      <c r="AU721" s="2">
        <v>0</v>
      </c>
      <c r="AV721" s="2" t="s">
        <v>765</v>
      </c>
      <c r="AW721" s="2" t="s">
        <v>3342</v>
      </c>
      <c r="AX721" s="2">
        <v>7.58</v>
      </c>
      <c r="AY721" s="2">
        <v>0</v>
      </c>
      <c r="AZ721" s="2">
        <v>0</v>
      </c>
      <c r="BA721" s="2" t="s">
        <v>765</v>
      </c>
      <c r="BB721" s="2">
        <v>0</v>
      </c>
      <c r="BC721" s="2">
        <v>0</v>
      </c>
      <c r="BD721" s="6">
        <v>33419</v>
      </c>
      <c r="BE721" s="18">
        <f t="shared" si="31"/>
        <v>25.942961441934742</v>
      </c>
      <c r="BF721" s="2" t="s">
        <v>767</v>
      </c>
      <c r="BG721" s="6">
        <v>43179</v>
      </c>
      <c r="BH721" s="2">
        <v>84.2537353692057</v>
      </c>
      <c r="BI721" t="str">
        <f>VLOOKUP($A721,'[1]SW_Pipes 1222_soil.shp'!$AE$2:$AR$1223,10,FALSE)</f>
        <v>113671</v>
      </c>
      <c r="BJ721" t="str">
        <f>VLOOKUP($A721,'[1]SW_Pipes 1222_soil.shp'!$AE$2:$AR$1223,11,FALSE)</f>
        <v>HeB</v>
      </c>
      <c r="BK721" t="str">
        <f>VLOOKUP($A721,'[1]SW_Pipes 1222_soil.shp'!$AE$2:$AR$1223,12,FALSE)</f>
        <v>Helena sandy loam, 2 to 8 percent slopes</v>
      </c>
      <c r="BL721" t="str">
        <f>VLOOKUP($A721,'[1]SW_Pipes 1222_soil.shp'!$AE$2:$AR$1223,13,FALSE)</f>
        <v>C</v>
      </c>
      <c r="BM721">
        <f>VLOOKUP($A721,'[1]SW_Pipes 1222_soil.shp'!$AE$2:$AR$1223,14,FALSE)</f>
        <v>2</v>
      </c>
      <c r="BN721">
        <f>VLOOKUP(A721,[2]SW_Pipes1222_prec!$AE$2:$AO$1223, 11, FALSE)</f>
        <v>3.7629999999999999</v>
      </c>
    </row>
    <row r="722" spans="1:66" x14ac:dyDescent="0.25">
      <c r="A722" s="2">
        <v>137513</v>
      </c>
      <c r="B722" s="2">
        <v>11022</v>
      </c>
      <c r="C722" s="2" t="s">
        <v>242</v>
      </c>
      <c r="D722" s="2" t="s">
        <v>21</v>
      </c>
      <c r="E722" s="2" t="s">
        <v>29</v>
      </c>
      <c r="F722" s="6">
        <f>VLOOKUP(A722&amp;B722,'input_raw cmsws'!$C$2:$D$1602,2,FALSE)</f>
        <v>43173.666666666664</v>
      </c>
      <c r="G722" s="2">
        <v>7</v>
      </c>
      <c r="H722" s="2" t="s">
        <v>23</v>
      </c>
      <c r="I722" s="2">
        <f>VLOOKUP(H722,'scoring schema'!$D$4:$E$9,2,FALSE)</f>
        <v>0</v>
      </c>
      <c r="J722" s="2" t="s">
        <v>22</v>
      </c>
      <c r="K722" s="2" t="s">
        <v>22</v>
      </c>
      <c r="L722" s="2" t="s">
        <v>30</v>
      </c>
      <c r="M722" s="2">
        <f>VLOOKUP(L722,'scoring schema 2'!$E$18:$F$29,2,FALSE)</f>
        <v>6</v>
      </c>
      <c r="N722" s="2" t="s">
        <v>35</v>
      </c>
      <c r="O722" s="2">
        <f>VLOOKUP(N722,'scoring schema 2'!$E$8:$F$13,2, FALSE)</f>
        <v>2</v>
      </c>
      <c r="P722" s="2">
        <v>10</v>
      </c>
      <c r="Q722" s="2">
        <v>1.3</v>
      </c>
      <c r="R722" s="2">
        <v>6.2</v>
      </c>
      <c r="S722" s="2">
        <v>8.06</v>
      </c>
      <c r="T722" s="2">
        <v>1</v>
      </c>
      <c r="U722" s="2">
        <v>0</v>
      </c>
      <c r="V722" s="2">
        <v>1.4000000000000001</v>
      </c>
      <c r="W722" s="2">
        <v>2</v>
      </c>
      <c r="X722" s="2">
        <v>2.8000000000000003</v>
      </c>
      <c r="Y722" s="2">
        <v>1.36</v>
      </c>
      <c r="Z722" s="2">
        <v>3.6800000000000006</v>
      </c>
      <c r="AA722" s="2">
        <v>5.0048000000000012</v>
      </c>
      <c r="AB722" s="2">
        <v>7648471</v>
      </c>
      <c r="AC722" s="2" t="s">
        <v>1451</v>
      </c>
      <c r="AD722" s="6">
        <v>40443</v>
      </c>
      <c r="AE722" s="2" t="s">
        <v>760</v>
      </c>
      <c r="AF722" s="2" t="s">
        <v>761</v>
      </c>
      <c r="AG722" s="2" t="s">
        <v>762</v>
      </c>
      <c r="AH722" s="2" t="s">
        <v>768</v>
      </c>
      <c r="AI722" s="2">
        <v>5</v>
      </c>
      <c r="AJ722" s="2">
        <v>0</v>
      </c>
      <c r="AK722" s="2">
        <v>0</v>
      </c>
      <c r="AL722" s="2">
        <v>0</v>
      </c>
      <c r="AM722" s="2">
        <v>60</v>
      </c>
      <c r="AN722" s="2">
        <v>0</v>
      </c>
      <c r="AO722" s="2" t="s">
        <v>762</v>
      </c>
      <c r="AP722" s="2" t="s">
        <v>763</v>
      </c>
      <c r="AQ722" s="2" t="s">
        <v>769</v>
      </c>
      <c r="AR722" s="2" t="s">
        <v>1452</v>
      </c>
      <c r="AS722" s="2">
        <v>6.5</v>
      </c>
      <c r="AT722" s="2">
        <v>0</v>
      </c>
      <c r="AU722" s="2">
        <v>0</v>
      </c>
      <c r="AV722" s="2" t="s">
        <v>765</v>
      </c>
      <c r="AW722" s="2" t="s">
        <v>1453</v>
      </c>
      <c r="AX722" s="2">
        <v>0</v>
      </c>
      <c r="AY722" s="2">
        <v>0</v>
      </c>
      <c r="AZ722" s="2">
        <v>0</v>
      </c>
      <c r="BA722" s="2" t="s">
        <v>765</v>
      </c>
      <c r="BB722" s="2">
        <v>0</v>
      </c>
      <c r="BC722" s="2">
        <v>0</v>
      </c>
      <c r="BD722" s="6">
        <v>33624</v>
      </c>
      <c r="BE722" s="18">
        <f t="shared" si="31"/>
        <v>26.145562400182516</v>
      </c>
      <c r="BF722" s="2" t="s">
        <v>767</v>
      </c>
      <c r="BG722" s="6">
        <v>43454</v>
      </c>
      <c r="BH722" s="2">
        <v>33.432012145237323</v>
      </c>
      <c r="BI722" t="str">
        <f>VLOOKUP($A722,'[1]SW_Pipes 1222_soil.shp'!$AE$2:$AR$1223,10,FALSE)</f>
        <v>113677</v>
      </c>
      <c r="BJ722" t="str">
        <f>VLOOKUP($A722,'[1]SW_Pipes 1222_soil.shp'!$AE$2:$AR$1223,11,FALSE)</f>
        <v>MO</v>
      </c>
      <c r="BK722" t="str">
        <f>VLOOKUP($A722,'[1]SW_Pipes 1222_soil.shp'!$AE$2:$AR$1223,12,FALSE)</f>
        <v>Monacan loam</v>
      </c>
      <c r="BL722" t="str">
        <f>VLOOKUP($A722,'[1]SW_Pipes 1222_soil.shp'!$AE$2:$AR$1223,13,FALSE)</f>
        <v>C</v>
      </c>
      <c r="BM722">
        <f>VLOOKUP($A722,'[1]SW_Pipes 1222_soil.shp'!$AE$2:$AR$1223,14,FALSE)</f>
        <v>2</v>
      </c>
      <c r="BN722">
        <f>VLOOKUP(A722,[2]SW_Pipes1222_prec!$AE$2:$AO$1223, 11, FALSE)</f>
        <v>3.8</v>
      </c>
    </row>
    <row r="723" spans="1:66" x14ac:dyDescent="0.25">
      <c r="A723" s="3">
        <v>137514</v>
      </c>
      <c r="B723" s="3">
        <v>11022</v>
      </c>
      <c r="C723" s="3" t="s">
        <v>242</v>
      </c>
      <c r="D723" s="3" t="s">
        <v>21</v>
      </c>
      <c r="E723" s="3" t="s">
        <v>29</v>
      </c>
      <c r="F723" s="6">
        <f>VLOOKUP(A723&amp;B723,'input_raw cmsws'!$C$2:$D$1602,2,FALSE)</f>
        <v>43173.666666666664</v>
      </c>
      <c r="G723" s="3">
        <v>7</v>
      </c>
      <c r="H723" s="3" t="s">
        <v>23</v>
      </c>
      <c r="I723" s="2">
        <f>VLOOKUP(H723,'scoring schema'!$D$4:$E$9,2,FALSE)</f>
        <v>0</v>
      </c>
      <c r="J723" s="3" t="s">
        <v>22</v>
      </c>
      <c r="K723" s="3" t="s">
        <v>22</v>
      </c>
      <c r="L723" s="3" t="s">
        <v>174</v>
      </c>
      <c r="M723" s="2">
        <f>VLOOKUP(L723,'scoring schema 2'!$E$18:$F$29,2,FALSE)</f>
        <v>8</v>
      </c>
      <c r="N723" s="3" t="s">
        <v>35</v>
      </c>
      <c r="O723" s="2">
        <f>VLOOKUP(N723,'scoring schema 2'!$E$8:$F$13,2, FALSE)</f>
        <v>2</v>
      </c>
      <c r="P723" s="3">
        <v>0</v>
      </c>
      <c r="Q723" s="3">
        <v>1.3</v>
      </c>
      <c r="R723" s="3">
        <v>5.6</v>
      </c>
      <c r="S723" s="3">
        <v>7.2799999999999994</v>
      </c>
      <c r="T723" s="3">
        <v>1</v>
      </c>
      <c r="U723" s="3">
        <v>0</v>
      </c>
      <c r="V723" s="3">
        <v>7.6000000000000005</v>
      </c>
      <c r="W723" s="3">
        <v>2.9000000000000004</v>
      </c>
      <c r="X723" s="3">
        <v>22.040000000000003</v>
      </c>
      <c r="Y723" s="3">
        <v>5.08</v>
      </c>
      <c r="Z723" s="3">
        <v>3.98</v>
      </c>
      <c r="AA723" s="3">
        <v>20.218399999999999</v>
      </c>
      <c r="AB723" s="3">
        <v>7552442</v>
      </c>
      <c r="AC723" s="3" t="s">
        <v>3363</v>
      </c>
      <c r="AD723" s="6">
        <v>40444</v>
      </c>
      <c r="AE723" s="3" t="s">
        <v>760</v>
      </c>
      <c r="AF723" s="3" t="s">
        <v>761</v>
      </c>
      <c r="AG723" s="3" t="s">
        <v>762</v>
      </c>
      <c r="AH723" s="3" t="s">
        <v>768</v>
      </c>
      <c r="AI723" s="3">
        <v>5</v>
      </c>
      <c r="AJ723" s="3">
        <v>0</v>
      </c>
      <c r="AK723" s="3">
        <v>0</v>
      </c>
      <c r="AL723" s="3">
        <v>0</v>
      </c>
      <c r="AM723" s="3">
        <v>60</v>
      </c>
      <c r="AN723" s="3">
        <v>0</v>
      </c>
      <c r="AO723" s="3" t="s">
        <v>762</v>
      </c>
      <c r="AP723" s="3" t="s">
        <v>778</v>
      </c>
      <c r="AQ723" s="3" t="s">
        <v>781</v>
      </c>
      <c r="AR723" s="3" t="s">
        <v>3364</v>
      </c>
      <c r="AS723" s="3">
        <v>5</v>
      </c>
      <c r="AT723" s="3">
        <v>0</v>
      </c>
      <c r="AU723" s="3">
        <v>0</v>
      </c>
      <c r="AV723" s="3" t="s">
        <v>765</v>
      </c>
      <c r="AW723" s="3" t="s">
        <v>3365</v>
      </c>
      <c r="AX723" s="3">
        <v>5</v>
      </c>
      <c r="AY723" s="3">
        <v>0</v>
      </c>
      <c r="AZ723" s="3">
        <v>0</v>
      </c>
      <c r="BA723" s="3" t="s">
        <v>765</v>
      </c>
      <c r="BB723" s="3">
        <v>0</v>
      </c>
      <c r="BC723" s="3">
        <v>0</v>
      </c>
      <c r="BD723" s="7">
        <v>37622</v>
      </c>
      <c r="BE723" s="18">
        <f t="shared" si="31"/>
        <v>15.199634953228376</v>
      </c>
      <c r="BF723" s="3" t="s">
        <v>767</v>
      </c>
      <c r="BG723" s="7">
        <v>44112</v>
      </c>
      <c r="BH723" s="3">
        <v>111.1367626056044</v>
      </c>
      <c r="BI723" t="str">
        <f>VLOOKUP($A723,'[1]SW_Pipes 1222_soil.shp'!$AE$2:$AR$1223,10,FALSE)</f>
        <v>113677</v>
      </c>
      <c r="BJ723" t="str">
        <f>VLOOKUP($A723,'[1]SW_Pipes 1222_soil.shp'!$AE$2:$AR$1223,11,FALSE)</f>
        <v>MO</v>
      </c>
      <c r="BK723" t="str">
        <f>VLOOKUP($A723,'[1]SW_Pipes 1222_soil.shp'!$AE$2:$AR$1223,12,FALSE)</f>
        <v>Monacan loam</v>
      </c>
      <c r="BL723" t="str">
        <f>VLOOKUP($A723,'[1]SW_Pipes 1222_soil.shp'!$AE$2:$AR$1223,13,FALSE)</f>
        <v>C</v>
      </c>
      <c r="BM723">
        <f>VLOOKUP($A723,'[1]SW_Pipes 1222_soil.shp'!$AE$2:$AR$1223,14,FALSE)</f>
        <v>2</v>
      </c>
      <c r="BN723">
        <f>VLOOKUP(A723,[2]SW_Pipes1222_prec!$AE$2:$AO$1223, 11, FALSE)</f>
        <v>3.8</v>
      </c>
    </row>
    <row r="724" spans="1:66" x14ac:dyDescent="0.25">
      <c r="A724" s="2">
        <v>137524</v>
      </c>
      <c r="B724" s="2">
        <v>10967</v>
      </c>
      <c r="C724" s="2" t="s">
        <v>289</v>
      </c>
      <c r="D724" s="2" t="s">
        <v>21</v>
      </c>
      <c r="E724" s="2" t="s">
        <v>29</v>
      </c>
      <c r="F724" s="6">
        <f>VLOOKUP(A724&amp;B724,'input_raw cmsws'!$C$2:$D$1602,2,FALSE)</f>
        <v>43892.666666666664</v>
      </c>
      <c r="G724" s="2">
        <v>10</v>
      </c>
      <c r="H724" s="2" t="s">
        <v>23</v>
      </c>
      <c r="I724" s="2">
        <f>VLOOKUP(H724,'scoring schema'!$D$4:$E$9,2,FALSE)</f>
        <v>0</v>
      </c>
      <c r="J724" s="2" t="s">
        <v>22</v>
      </c>
      <c r="K724" s="2" t="s">
        <v>22</v>
      </c>
      <c r="L724" s="2" t="s">
        <v>115</v>
      </c>
      <c r="M724" s="2">
        <f>VLOOKUP(L724,'scoring schema 2'!$E$18:$F$29,2,FALSE)</f>
        <v>8</v>
      </c>
      <c r="N724" s="2" t="s">
        <v>35</v>
      </c>
      <c r="O724" s="2">
        <f>VLOOKUP(N724,'scoring schema 2'!$E$8:$F$13,2, FALSE)</f>
        <v>2</v>
      </c>
      <c r="P724" s="2">
        <v>10</v>
      </c>
      <c r="Q724" s="2">
        <v>1.3</v>
      </c>
      <c r="R724" s="2">
        <v>7.5</v>
      </c>
      <c r="S724" s="2">
        <v>9.75</v>
      </c>
      <c r="T724" s="2">
        <v>1</v>
      </c>
      <c r="U724" s="2">
        <v>10</v>
      </c>
      <c r="V724" s="2">
        <v>7</v>
      </c>
      <c r="W724" s="2">
        <v>7.5</v>
      </c>
      <c r="X724" s="2">
        <v>52.5</v>
      </c>
      <c r="Y724" s="2">
        <v>4.7200000000000006</v>
      </c>
      <c r="Z724" s="2">
        <v>7.5</v>
      </c>
      <c r="AA724" s="2">
        <v>35.400000000000006</v>
      </c>
      <c r="AB724" s="2">
        <v>7714189</v>
      </c>
      <c r="AC724" s="2" t="s">
        <v>3963</v>
      </c>
      <c r="AD724" s="6">
        <v>40445</v>
      </c>
      <c r="AE724" s="2" t="s">
        <v>760</v>
      </c>
      <c r="AF724" s="2" t="s">
        <v>761</v>
      </c>
      <c r="AG724" s="2" t="s">
        <v>762</v>
      </c>
      <c r="AH724" s="2" t="s">
        <v>768</v>
      </c>
      <c r="AI724" s="2">
        <v>5</v>
      </c>
      <c r="AJ724" s="2">
        <v>0</v>
      </c>
      <c r="AK724" s="2">
        <v>0</v>
      </c>
      <c r="AL724" s="2">
        <v>0</v>
      </c>
      <c r="AM724" s="2">
        <v>60</v>
      </c>
      <c r="AN724" s="2">
        <v>0</v>
      </c>
      <c r="AO724" s="2" t="s">
        <v>762</v>
      </c>
      <c r="AP724" s="2" t="s">
        <v>763</v>
      </c>
      <c r="AQ724" s="2" t="s">
        <v>769</v>
      </c>
      <c r="AR724" s="2" t="s">
        <v>3964</v>
      </c>
      <c r="AS724" s="2">
        <v>6.5</v>
      </c>
      <c r="AT724" s="2">
        <v>0</v>
      </c>
      <c r="AU724" s="2">
        <v>0</v>
      </c>
      <c r="AV724" s="2" t="s">
        <v>765</v>
      </c>
      <c r="AW724" s="2" t="s">
        <v>3965</v>
      </c>
      <c r="AX724" s="2">
        <v>6.5</v>
      </c>
      <c r="AY724" s="2">
        <v>0</v>
      </c>
      <c r="AZ724" s="2">
        <v>0</v>
      </c>
      <c r="BA724" s="2" t="s">
        <v>765</v>
      </c>
      <c r="BB724" s="2">
        <v>0</v>
      </c>
      <c r="BC724" s="2">
        <v>0</v>
      </c>
      <c r="BD724" s="6">
        <v>0</v>
      </c>
      <c r="BE724" s="18">
        <f t="shared" si="31"/>
        <v>120.17157198266027</v>
      </c>
      <c r="BF724" s="2" t="s">
        <v>767</v>
      </c>
      <c r="BG724" s="6">
        <v>43179</v>
      </c>
      <c r="BH724" s="2">
        <v>43.879821379562927</v>
      </c>
      <c r="BI724" t="str">
        <f>VLOOKUP($A724,'[1]SW_Pipes 1222_soil.shp'!$AE$2:$AR$1223,10,FALSE)</f>
        <v>113677</v>
      </c>
      <c r="BJ724" t="str">
        <f>VLOOKUP($A724,'[1]SW_Pipes 1222_soil.shp'!$AE$2:$AR$1223,11,FALSE)</f>
        <v>MO</v>
      </c>
      <c r="BK724" t="str">
        <f>VLOOKUP($A724,'[1]SW_Pipes 1222_soil.shp'!$AE$2:$AR$1223,12,FALSE)</f>
        <v>Monacan loam</v>
      </c>
      <c r="BL724" t="str">
        <f>VLOOKUP($A724,'[1]SW_Pipes 1222_soil.shp'!$AE$2:$AR$1223,13,FALSE)</f>
        <v>C</v>
      </c>
      <c r="BM724">
        <f>VLOOKUP($A724,'[1]SW_Pipes 1222_soil.shp'!$AE$2:$AR$1223,14,FALSE)</f>
        <v>2</v>
      </c>
      <c r="BN724">
        <f>VLOOKUP(A724,[2]SW_Pipes1222_prec!$AE$2:$AO$1223, 11, FALSE)</f>
        <v>3.9009999999999998</v>
      </c>
    </row>
    <row r="725" spans="1:66" x14ac:dyDescent="0.25">
      <c r="A725" s="3">
        <v>137529</v>
      </c>
      <c r="B725" s="3">
        <v>10970</v>
      </c>
      <c r="C725" s="3" t="s">
        <v>651</v>
      </c>
      <c r="D725" s="3" t="s">
        <v>21</v>
      </c>
      <c r="E725" s="3" t="s">
        <v>29</v>
      </c>
      <c r="F725" s="6">
        <f>VLOOKUP(A725&amp;B725,'input_raw cmsws'!$C$2:$D$1602,2,FALSE)</f>
        <v>42880.666666666664</v>
      </c>
      <c r="G725" s="3">
        <v>7.75</v>
      </c>
      <c r="H725" s="3" t="s">
        <v>23</v>
      </c>
      <c r="I725" s="2">
        <f>VLOOKUP(H725,'scoring schema'!$D$4:$E$9,2,FALSE)</f>
        <v>0</v>
      </c>
      <c r="J725" s="3" t="s">
        <v>22</v>
      </c>
      <c r="K725" s="3" t="s">
        <v>22</v>
      </c>
      <c r="L725" s="3" t="s">
        <v>115</v>
      </c>
      <c r="M725" s="2">
        <f>VLOOKUP(L725,'scoring schema 2'!$E$18:$F$29,2,FALSE)</f>
        <v>8</v>
      </c>
      <c r="N725" s="3" t="s">
        <v>33</v>
      </c>
      <c r="O725" s="2">
        <f>VLOOKUP(N725,'scoring schema 2'!$E$8:$F$13,2, FALSE)</f>
        <v>0</v>
      </c>
      <c r="P725" s="3">
        <v>10</v>
      </c>
      <c r="Q725" s="3">
        <v>0</v>
      </c>
      <c r="R725" s="3">
        <v>7.1</v>
      </c>
      <c r="S725" s="3">
        <v>0</v>
      </c>
      <c r="T725" s="3">
        <v>1</v>
      </c>
      <c r="U725" s="3">
        <v>10</v>
      </c>
      <c r="V725" s="3">
        <v>5.4</v>
      </c>
      <c r="W725" s="3">
        <v>7.1</v>
      </c>
      <c r="X725" s="3">
        <v>38.340000000000003</v>
      </c>
      <c r="Y725" s="3">
        <v>3.24</v>
      </c>
      <c r="Z725" s="3">
        <v>7.1</v>
      </c>
      <c r="AA725" s="3">
        <v>23.004000000000001</v>
      </c>
      <c r="AB725" s="3">
        <v>7587411</v>
      </c>
      <c r="AC725" s="3" t="s">
        <v>3544</v>
      </c>
      <c r="AD725" s="6">
        <v>40446</v>
      </c>
      <c r="AE725" s="3" t="s">
        <v>760</v>
      </c>
      <c r="AF725" s="3" t="s">
        <v>761</v>
      </c>
      <c r="AG725" s="3" t="s">
        <v>762</v>
      </c>
      <c r="AH725" s="3" t="s">
        <v>768</v>
      </c>
      <c r="AI725" s="3">
        <v>6</v>
      </c>
      <c r="AJ725" s="3">
        <v>0</v>
      </c>
      <c r="AK725" s="3">
        <v>0</v>
      </c>
      <c r="AL725" s="3">
        <v>0</v>
      </c>
      <c r="AM725" s="3">
        <v>72</v>
      </c>
      <c r="AN725" s="3">
        <v>0</v>
      </c>
      <c r="AO725" s="3" t="s">
        <v>762</v>
      </c>
      <c r="AP725" s="3" t="s">
        <v>763</v>
      </c>
      <c r="AQ725" s="3" t="s">
        <v>769</v>
      </c>
      <c r="AR725" s="3" t="s">
        <v>3545</v>
      </c>
      <c r="AS725" s="3">
        <v>0</v>
      </c>
      <c r="AT725" s="3">
        <v>0</v>
      </c>
      <c r="AU725" s="3">
        <v>0</v>
      </c>
      <c r="AV725" s="3" t="s">
        <v>765</v>
      </c>
      <c r="AW725" s="3" t="s">
        <v>3546</v>
      </c>
      <c r="AX725" s="3">
        <v>0</v>
      </c>
      <c r="AY725" s="3">
        <v>0</v>
      </c>
      <c r="AZ725" s="3">
        <v>0</v>
      </c>
      <c r="BA725" s="3" t="s">
        <v>765</v>
      </c>
      <c r="BB725" s="3">
        <v>0</v>
      </c>
      <c r="BC725" s="3">
        <v>0</v>
      </c>
      <c r="BD725" s="7">
        <v>37802</v>
      </c>
      <c r="BE725" s="18">
        <f t="shared" si="31"/>
        <v>13.904631530914893</v>
      </c>
      <c r="BF725" s="3" t="s">
        <v>767</v>
      </c>
      <c r="BG725" s="7">
        <v>44341</v>
      </c>
      <c r="BH725" s="3">
        <v>157.26726405870389</v>
      </c>
      <c r="BI725" t="str">
        <f>VLOOKUP($A725,'[1]SW_Pipes 1222_soil.shp'!$AE$2:$AR$1223,10,FALSE)</f>
        <v>113659</v>
      </c>
      <c r="BJ725" t="str">
        <f>VLOOKUP($A725,'[1]SW_Pipes 1222_soil.shp'!$AE$2:$AR$1223,11,FALSE)</f>
        <v>CeD2</v>
      </c>
      <c r="BK725" t="str">
        <f>VLOOKUP($A725,'[1]SW_Pipes 1222_soil.shp'!$AE$2:$AR$1223,12,FALSE)</f>
        <v>Cecil sandy clay loam, 8 to 15 percent slopes, eroded</v>
      </c>
      <c r="BL725" t="str">
        <f>VLOOKUP($A725,'[1]SW_Pipes 1222_soil.shp'!$AE$2:$AR$1223,13,FALSE)</f>
        <v>B</v>
      </c>
      <c r="BM725">
        <f>VLOOKUP($A725,'[1]SW_Pipes 1222_soil.shp'!$AE$2:$AR$1223,14,FALSE)</f>
        <v>1</v>
      </c>
      <c r="BN725">
        <f>VLOOKUP(A725,[2]SW_Pipes1222_prec!$AE$2:$AO$1223, 11, FALSE)</f>
        <v>3.766</v>
      </c>
    </row>
    <row r="726" spans="1:66" x14ac:dyDescent="0.25">
      <c r="A726" s="2">
        <v>137774</v>
      </c>
      <c r="B726" s="2">
        <v>13165</v>
      </c>
      <c r="C726" s="2" t="s">
        <v>382</v>
      </c>
      <c r="D726" s="2" t="s">
        <v>21</v>
      </c>
      <c r="E726" s="2" t="s">
        <v>29</v>
      </c>
      <c r="F726" s="6">
        <f>VLOOKUP(A726&amp;B726,'input_raw cmsws'!$C$2:$D$1602,2,FALSE)</f>
        <v>43923.666666666664</v>
      </c>
      <c r="G726" s="2">
        <v>8</v>
      </c>
      <c r="H726" s="2" t="s">
        <v>23</v>
      </c>
      <c r="I726" s="2">
        <f>VLOOKUP(H726,'scoring schema'!$D$4:$E$9,2,FALSE)</f>
        <v>0</v>
      </c>
      <c r="J726" s="2" t="s">
        <v>22</v>
      </c>
      <c r="K726" s="2" t="s">
        <v>22</v>
      </c>
      <c r="L726" s="2" t="s">
        <v>30</v>
      </c>
      <c r="M726" s="2">
        <f>VLOOKUP(L726,'scoring schema 2'!$E$18:$F$29,2,FALSE)</f>
        <v>6</v>
      </c>
      <c r="N726" s="2" t="s">
        <v>35</v>
      </c>
      <c r="O726" s="2">
        <f>VLOOKUP(N726,'scoring schema 2'!$E$8:$F$13,2, FALSE)</f>
        <v>2</v>
      </c>
      <c r="P726" s="2">
        <v>10</v>
      </c>
      <c r="Q726" s="2">
        <v>1.3</v>
      </c>
      <c r="R726" s="2">
        <v>6.2</v>
      </c>
      <c r="S726" s="2">
        <v>8.06</v>
      </c>
      <c r="T726" s="2">
        <v>4</v>
      </c>
      <c r="U726" s="2">
        <v>10</v>
      </c>
      <c r="V726" s="2">
        <v>6.8000000000000007</v>
      </c>
      <c r="W726" s="2">
        <v>6.2</v>
      </c>
      <c r="X726" s="2">
        <v>42.160000000000004</v>
      </c>
      <c r="Y726" s="2">
        <v>4.5999999999999996</v>
      </c>
      <c r="Z726" s="2">
        <v>6.2</v>
      </c>
      <c r="AA726" s="2">
        <v>28.52</v>
      </c>
      <c r="AB726" s="2">
        <v>7633252</v>
      </c>
      <c r="AC726" s="2" t="s">
        <v>2390</v>
      </c>
      <c r="AD726" s="6">
        <v>40447</v>
      </c>
      <c r="AE726" s="2" t="s">
        <v>760</v>
      </c>
      <c r="AF726" s="2" t="s">
        <v>761</v>
      </c>
      <c r="AG726" s="2" t="s">
        <v>762</v>
      </c>
      <c r="AH726" s="2" t="s">
        <v>768</v>
      </c>
      <c r="AI726" s="2">
        <v>5</v>
      </c>
      <c r="AJ726" s="2">
        <v>0</v>
      </c>
      <c r="AK726" s="2">
        <v>0</v>
      </c>
      <c r="AL726" s="2">
        <v>0</v>
      </c>
      <c r="AM726" s="2">
        <v>60</v>
      </c>
      <c r="AN726" s="2">
        <v>0</v>
      </c>
      <c r="AO726" s="2" t="s">
        <v>762</v>
      </c>
      <c r="AP726" s="2" t="s">
        <v>778</v>
      </c>
      <c r="AQ726" s="2" t="s">
        <v>781</v>
      </c>
      <c r="AR726" s="2" t="s">
        <v>2391</v>
      </c>
      <c r="AS726" s="2">
        <v>7</v>
      </c>
      <c r="AT726" s="2">
        <v>0</v>
      </c>
      <c r="AU726" s="2">
        <v>0</v>
      </c>
      <c r="AV726" s="2" t="s">
        <v>765</v>
      </c>
      <c r="AW726" s="2" t="s">
        <v>2392</v>
      </c>
      <c r="AX726" s="2">
        <v>5</v>
      </c>
      <c r="AY726" s="2">
        <v>0</v>
      </c>
      <c r="AZ726" s="2">
        <v>0</v>
      </c>
      <c r="BA726" s="2" t="s">
        <v>765</v>
      </c>
      <c r="BB726" s="2">
        <v>0</v>
      </c>
      <c r="BC726" s="2">
        <v>0</v>
      </c>
      <c r="BD726" s="6">
        <v>32689</v>
      </c>
      <c r="BE726" s="18">
        <f t="shared" si="31"/>
        <v>30.758840976500107</v>
      </c>
      <c r="BF726" s="2" t="s">
        <v>767</v>
      </c>
      <c r="BG726" s="6">
        <v>43179</v>
      </c>
      <c r="BH726" s="2">
        <v>56.79897406216498</v>
      </c>
      <c r="BI726" t="str">
        <f>VLOOKUP($A726,'[1]SW_Pipes 1222_soil.shp'!$AE$2:$AR$1223,10,FALSE)</f>
        <v>113692</v>
      </c>
      <c r="BJ726" t="str">
        <f>VLOOKUP($A726,'[1]SW_Pipes 1222_soil.shp'!$AE$2:$AR$1223,11,FALSE)</f>
        <v>WkB</v>
      </c>
      <c r="BK726" t="str">
        <f>VLOOKUP($A726,'[1]SW_Pipes 1222_soil.shp'!$AE$2:$AR$1223,12,FALSE)</f>
        <v>Wilkes loam, 4 to 8 percent slopes</v>
      </c>
      <c r="BL726" t="str">
        <f>VLOOKUP($A726,'[1]SW_Pipes 1222_soil.shp'!$AE$2:$AR$1223,13,FALSE)</f>
        <v>D</v>
      </c>
      <c r="BM726">
        <f>VLOOKUP($A726,'[1]SW_Pipes 1222_soil.shp'!$AE$2:$AR$1223,14,FALSE)</f>
        <v>4</v>
      </c>
      <c r="BN726">
        <f>VLOOKUP(A726,[2]SW_Pipes1222_prec!$AE$2:$AO$1223, 11, FALSE)</f>
        <v>3.7090000000000001</v>
      </c>
    </row>
    <row r="727" spans="1:66" x14ac:dyDescent="0.25">
      <c r="A727" s="2">
        <v>137775</v>
      </c>
      <c r="B727" s="2">
        <v>13165</v>
      </c>
      <c r="C727" s="2" t="s">
        <v>382</v>
      </c>
      <c r="D727" s="2" t="s">
        <v>21</v>
      </c>
      <c r="E727" s="2" t="s">
        <v>29</v>
      </c>
      <c r="F727" s="6">
        <f>VLOOKUP(A727&amp;B727,'input_raw cmsws'!$C$2:$D$1602,2,FALSE)</f>
        <v>43923.666666666664</v>
      </c>
      <c r="G727" s="2">
        <v>8</v>
      </c>
      <c r="H727" s="2" t="s">
        <v>23</v>
      </c>
      <c r="I727" s="2">
        <f>VLOOKUP(H727,'scoring schema'!$D$4:$E$9,2,FALSE)</f>
        <v>0</v>
      </c>
      <c r="J727" s="2" t="s">
        <v>22</v>
      </c>
      <c r="K727" s="2" t="s">
        <v>22</v>
      </c>
      <c r="L727" s="2" t="s">
        <v>30</v>
      </c>
      <c r="M727" s="2">
        <f>VLOOKUP(L727,'scoring schema 2'!$E$18:$F$29,2,FALSE)</f>
        <v>6</v>
      </c>
      <c r="N727" s="2" t="s">
        <v>35</v>
      </c>
      <c r="O727" s="2">
        <f>VLOOKUP(N727,'scoring schema 2'!$E$8:$F$13,2, FALSE)</f>
        <v>2</v>
      </c>
      <c r="P727" s="2">
        <v>10</v>
      </c>
      <c r="Q727" s="2">
        <v>1.3</v>
      </c>
      <c r="R727" s="2">
        <v>6.2</v>
      </c>
      <c r="S727" s="2">
        <v>8.06</v>
      </c>
      <c r="T727" s="2">
        <v>1</v>
      </c>
      <c r="U727" s="2">
        <v>10</v>
      </c>
      <c r="V727" s="2">
        <v>5.2</v>
      </c>
      <c r="W727" s="2">
        <v>6.2</v>
      </c>
      <c r="X727" s="2">
        <v>32.24</v>
      </c>
      <c r="Y727" s="2">
        <v>3.64</v>
      </c>
      <c r="Z727" s="2">
        <v>6.2</v>
      </c>
      <c r="AA727" s="2">
        <v>22.568000000000001</v>
      </c>
      <c r="AB727" s="2">
        <v>7624991</v>
      </c>
      <c r="AC727" s="2" t="s">
        <v>2390</v>
      </c>
      <c r="AD727" s="6">
        <v>40448</v>
      </c>
      <c r="AE727" s="2" t="s">
        <v>760</v>
      </c>
      <c r="AF727" s="2" t="s">
        <v>761</v>
      </c>
      <c r="AG727" s="2" t="s">
        <v>762</v>
      </c>
      <c r="AH727" s="2" t="s">
        <v>768</v>
      </c>
      <c r="AI727" s="2">
        <v>5</v>
      </c>
      <c r="AJ727" s="2">
        <v>0</v>
      </c>
      <c r="AK727" s="2">
        <v>0</v>
      </c>
      <c r="AL727" s="2">
        <v>0</v>
      </c>
      <c r="AM727" s="2">
        <v>60</v>
      </c>
      <c r="AN727" s="2">
        <v>0</v>
      </c>
      <c r="AO727" s="2" t="s">
        <v>762</v>
      </c>
      <c r="AP727" s="2" t="s">
        <v>778</v>
      </c>
      <c r="AQ727" s="2" t="s">
        <v>781</v>
      </c>
      <c r="AR727" s="2" t="s">
        <v>2391</v>
      </c>
      <c r="AS727" s="2">
        <v>7</v>
      </c>
      <c r="AT727" s="2">
        <v>0</v>
      </c>
      <c r="AU727" s="2">
        <v>0</v>
      </c>
      <c r="AV727" s="2" t="s">
        <v>765</v>
      </c>
      <c r="AW727" s="2" t="s">
        <v>2392</v>
      </c>
      <c r="AX727" s="2">
        <v>5</v>
      </c>
      <c r="AY727" s="2">
        <v>0</v>
      </c>
      <c r="AZ727" s="2">
        <v>0</v>
      </c>
      <c r="BA727" s="2" t="s">
        <v>765</v>
      </c>
      <c r="BB727" s="2">
        <v>0</v>
      </c>
      <c r="BC727" s="2">
        <v>0</v>
      </c>
      <c r="BD727" s="6">
        <v>32689</v>
      </c>
      <c r="BE727" s="18">
        <f t="shared" ref="BE727:BE758" si="32">(F727-BD727)/365.25</f>
        <v>30.758840976500107</v>
      </c>
      <c r="BF727" s="2" t="s">
        <v>767</v>
      </c>
      <c r="BG727" s="6">
        <v>43179</v>
      </c>
      <c r="BH727" s="2">
        <v>66.161184493037638</v>
      </c>
      <c r="BI727" t="str">
        <f>VLOOKUP($A727,'[1]SW_Pipes 1222_soil.shp'!$AE$2:$AR$1223,10,FALSE)</f>
        <v>113692</v>
      </c>
      <c r="BJ727" t="str">
        <f>VLOOKUP($A727,'[1]SW_Pipes 1222_soil.shp'!$AE$2:$AR$1223,11,FALSE)</f>
        <v>WkB</v>
      </c>
      <c r="BK727" t="str">
        <f>VLOOKUP($A727,'[1]SW_Pipes 1222_soil.shp'!$AE$2:$AR$1223,12,FALSE)</f>
        <v>Wilkes loam, 4 to 8 percent slopes</v>
      </c>
      <c r="BL727" t="str">
        <f>VLOOKUP($A727,'[1]SW_Pipes 1222_soil.shp'!$AE$2:$AR$1223,13,FALSE)</f>
        <v>D</v>
      </c>
      <c r="BM727">
        <f>VLOOKUP($A727,'[1]SW_Pipes 1222_soil.shp'!$AE$2:$AR$1223,14,FALSE)</f>
        <v>4</v>
      </c>
      <c r="BN727">
        <f>VLOOKUP(A727,[2]SW_Pipes1222_prec!$AE$2:$AO$1223, 11, FALSE)</f>
        <v>3.7090000000000001</v>
      </c>
    </row>
    <row r="728" spans="1:66" x14ac:dyDescent="0.25">
      <c r="A728" s="3">
        <v>137776</v>
      </c>
      <c r="B728" s="3">
        <v>13165</v>
      </c>
      <c r="C728" s="3" t="s">
        <v>382</v>
      </c>
      <c r="D728" s="3" t="s">
        <v>21</v>
      </c>
      <c r="E728" s="3" t="s">
        <v>29</v>
      </c>
      <c r="F728" s="6">
        <f>VLOOKUP(A728&amp;B728,'input_raw cmsws'!$C$2:$D$1602,2,FALSE)</f>
        <v>43923.666666666664</v>
      </c>
      <c r="G728" s="3">
        <v>8</v>
      </c>
      <c r="H728" s="3" t="s">
        <v>28</v>
      </c>
      <c r="I728" s="2">
        <f>VLOOKUP(H728,'scoring schema'!$D$4:$E$9,2,FALSE)</f>
        <v>5</v>
      </c>
      <c r="J728" s="3" t="s">
        <v>22</v>
      </c>
      <c r="K728" s="3" t="s">
        <v>22</v>
      </c>
      <c r="L728" s="3" t="s">
        <v>30</v>
      </c>
      <c r="M728" s="2">
        <f>VLOOKUP(L728,'scoring schema 2'!$E$18:$F$29,2,FALSE)</f>
        <v>6</v>
      </c>
      <c r="N728" s="3" t="s">
        <v>35</v>
      </c>
      <c r="O728" s="2">
        <f>VLOOKUP(N728,'scoring schema 2'!$E$8:$F$13,2, FALSE)</f>
        <v>2</v>
      </c>
      <c r="P728" s="3">
        <v>10</v>
      </c>
      <c r="Q728" s="3">
        <v>3.05</v>
      </c>
      <c r="R728" s="3">
        <v>6.2</v>
      </c>
      <c r="S728" s="3">
        <v>18.91</v>
      </c>
      <c r="T728" s="3">
        <v>1</v>
      </c>
      <c r="U728" s="3">
        <v>0</v>
      </c>
      <c r="V728" s="3">
        <v>2.8</v>
      </c>
      <c r="W728" s="3">
        <v>2</v>
      </c>
      <c r="X728" s="3">
        <v>5.6</v>
      </c>
      <c r="Y728" s="3">
        <v>2.9</v>
      </c>
      <c r="Z728" s="3">
        <v>3.6800000000000006</v>
      </c>
      <c r="AA728" s="3">
        <v>10.672000000000001</v>
      </c>
      <c r="AB728" s="3">
        <v>7626888</v>
      </c>
      <c r="AC728" s="3" t="s">
        <v>2390</v>
      </c>
      <c r="AD728" s="6">
        <v>40449</v>
      </c>
      <c r="AE728" s="3" t="s">
        <v>760</v>
      </c>
      <c r="AF728" s="3" t="s">
        <v>761</v>
      </c>
      <c r="AG728" s="3" t="s">
        <v>762</v>
      </c>
      <c r="AH728" s="3" t="s">
        <v>768</v>
      </c>
      <c r="AI728" s="3">
        <v>5</v>
      </c>
      <c r="AJ728" s="3">
        <v>0</v>
      </c>
      <c r="AK728" s="3">
        <v>0</v>
      </c>
      <c r="AL728" s="3">
        <v>0</v>
      </c>
      <c r="AM728" s="3">
        <v>60</v>
      </c>
      <c r="AN728" s="3">
        <v>0</v>
      </c>
      <c r="AO728" s="3" t="s">
        <v>762</v>
      </c>
      <c r="AP728" s="3" t="s">
        <v>778</v>
      </c>
      <c r="AQ728" s="3" t="s">
        <v>781</v>
      </c>
      <c r="AR728" s="3" t="s">
        <v>2391</v>
      </c>
      <c r="AS728" s="3">
        <v>7</v>
      </c>
      <c r="AT728" s="3">
        <v>0</v>
      </c>
      <c r="AU728" s="3">
        <v>0</v>
      </c>
      <c r="AV728" s="3" t="s">
        <v>765</v>
      </c>
      <c r="AW728" s="3" t="s">
        <v>2392</v>
      </c>
      <c r="AX728" s="3">
        <v>5</v>
      </c>
      <c r="AY728" s="3">
        <v>0</v>
      </c>
      <c r="AZ728" s="3">
        <v>0</v>
      </c>
      <c r="BA728" s="3" t="s">
        <v>765</v>
      </c>
      <c r="BB728" s="3">
        <v>0</v>
      </c>
      <c r="BC728" s="3">
        <v>0</v>
      </c>
      <c r="BD728" s="7">
        <v>32689</v>
      </c>
      <c r="BE728" s="18">
        <f t="shared" si="32"/>
        <v>30.758840976500107</v>
      </c>
      <c r="BF728" s="3" t="s">
        <v>767</v>
      </c>
      <c r="BG728" s="7">
        <v>43179</v>
      </c>
      <c r="BH728" s="3">
        <v>65.747737241195722</v>
      </c>
      <c r="BI728" t="str">
        <f>VLOOKUP($A728,'[1]SW_Pipes 1222_soil.shp'!$AE$2:$AR$1223,10,FALSE)</f>
        <v>113692</v>
      </c>
      <c r="BJ728" t="str">
        <f>VLOOKUP($A728,'[1]SW_Pipes 1222_soil.shp'!$AE$2:$AR$1223,11,FALSE)</f>
        <v>WkB</v>
      </c>
      <c r="BK728" t="str">
        <f>VLOOKUP($A728,'[1]SW_Pipes 1222_soil.shp'!$AE$2:$AR$1223,12,FALSE)</f>
        <v>Wilkes loam, 4 to 8 percent slopes</v>
      </c>
      <c r="BL728" t="str">
        <f>VLOOKUP($A728,'[1]SW_Pipes 1222_soil.shp'!$AE$2:$AR$1223,13,FALSE)</f>
        <v>D</v>
      </c>
      <c r="BM728">
        <f>VLOOKUP($A728,'[1]SW_Pipes 1222_soil.shp'!$AE$2:$AR$1223,14,FALSE)</f>
        <v>4</v>
      </c>
      <c r="BN728">
        <f>VLOOKUP(A728,[2]SW_Pipes1222_prec!$AE$2:$AO$1223, 11, FALSE)</f>
        <v>3.7090000000000001</v>
      </c>
    </row>
    <row r="729" spans="1:66" x14ac:dyDescent="0.25">
      <c r="A729" s="2">
        <v>137794</v>
      </c>
      <c r="B729" s="2">
        <v>17074</v>
      </c>
      <c r="C729" s="2" t="s">
        <v>552</v>
      </c>
      <c r="D729" s="2" t="s">
        <v>21</v>
      </c>
      <c r="E729" s="2" t="s">
        <v>29</v>
      </c>
      <c r="F729" s="6">
        <f>VLOOKUP(A729&amp;B729,'input_raw cmsws'!$C$2:$D$1602,2,FALSE)</f>
        <v>43908.666666666664</v>
      </c>
      <c r="G729" s="2">
        <v>9</v>
      </c>
      <c r="H729" s="2" t="s">
        <v>23</v>
      </c>
      <c r="I729" s="2">
        <f>VLOOKUP(H729,'scoring schema'!$D$4:$E$9,2,FALSE)</f>
        <v>0</v>
      </c>
      <c r="J729" s="2" t="s">
        <v>22</v>
      </c>
      <c r="K729" s="2" t="s">
        <v>22</v>
      </c>
      <c r="L729" s="2" t="s">
        <v>37</v>
      </c>
      <c r="M729" s="2">
        <f>VLOOKUP(L729,'scoring schema 2'!$E$18:$F$29,2,FALSE)</f>
        <v>8</v>
      </c>
      <c r="N729" s="2" t="s">
        <v>33</v>
      </c>
      <c r="O729" s="2">
        <f>VLOOKUP(N729,'scoring schema 2'!$E$8:$F$13,2, FALSE)</f>
        <v>0</v>
      </c>
      <c r="P729" s="2">
        <v>5</v>
      </c>
      <c r="Q729" s="2">
        <v>0</v>
      </c>
      <c r="R729" s="2">
        <v>6.75</v>
      </c>
      <c r="S729" s="2">
        <v>0</v>
      </c>
      <c r="T729" s="2">
        <v>1</v>
      </c>
      <c r="U729" s="2">
        <v>5</v>
      </c>
      <c r="V729" s="2">
        <v>6.8000000000000007</v>
      </c>
      <c r="W729" s="2">
        <v>4.0500000000000007</v>
      </c>
      <c r="X729" s="2">
        <v>27.540000000000006</v>
      </c>
      <c r="Y729" s="2">
        <v>4.08</v>
      </c>
      <c r="Z729" s="2">
        <v>5.1300000000000008</v>
      </c>
      <c r="AA729" s="2">
        <v>20.930400000000002</v>
      </c>
      <c r="AB729" s="2">
        <v>7696941</v>
      </c>
      <c r="AC729" s="2" t="s">
        <v>3435</v>
      </c>
      <c r="AD729" s="6">
        <v>40450</v>
      </c>
      <c r="AE729" s="2" t="s">
        <v>760</v>
      </c>
      <c r="AF729" s="2" t="s">
        <v>761</v>
      </c>
      <c r="AG729" s="2" t="s">
        <v>762</v>
      </c>
      <c r="AH729" s="2" t="s">
        <v>768</v>
      </c>
      <c r="AI729" s="2">
        <v>6</v>
      </c>
      <c r="AJ729" s="2">
        <v>0</v>
      </c>
      <c r="AK729" s="2">
        <v>0</v>
      </c>
      <c r="AL729" s="2">
        <v>0</v>
      </c>
      <c r="AM729" s="2">
        <v>66</v>
      </c>
      <c r="AN729" s="2">
        <v>0</v>
      </c>
      <c r="AO729" s="2" t="s">
        <v>762</v>
      </c>
      <c r="AP729" s="2" t="s">
        <v>778</v>
      </c>
      <c r="AQ729" s="2" t="s">
        <v>781</v>
      </c>
      <c r="AR729" s="2" t="s">
        <v>3436</v>
      </c>
      <c r="AS729" s="2">
        <v>8</v>
      </c>
      <c r="AT729" s="2">
        <v>0</v>
      </c>
      <c r="AU729" s="2">
        <v>0</v>
      </c>
      <c r="AV729" s="2" t="s">
        <v>765</v>
      </c>
      <c r="AW729" s="2" t="s">
        <v>3437</v>
      </c>
      <c r="AX729" s="2">
        <v>0</v>
      </c>
      <c r="AY729" s="2">
        <v>0</v>
      </c>
      <c r="AZ729" s="2">
        <v>0</v>
      </c>
      <c r="BA729" s="2" t="s">
        <v>765</v>
      </c>
      <c r="BB729" s="2">
        <v>0</v>
      </c>
      <c r="BC729" s="2">
        <v>0</v>
      </c>
      <c r="BD729" s="6">
        <v>37896</v>
      </c>
      <c r="BE729" s="18">
        <f t="shared" si="32"/>
        <v>16.461784166096276</v>
      </c>
      <c r="BF729" s="2" t="s">
        <v>767</v>
      </c>
      <c r="BG729" s="6">
        <v>43916</v>
      </c>
      <c r="BH729" s="2">
        <v>79.10593596057744</v>
      </c>
      <c r="BI729" t="str">
        <f>VLOOKUP($A729,'[1]SW_Pipes 1222_soil.shp'!$AE$2:$AR$1223,10,FALSE)</f>
        <v>113694</v>
      </c>
      <c r="BJ729" t="str">
        <f>VLOOKUP($A729,'[1]SW_Pipes 1222_soil.shp'!$AE$2:$AR$1223,11,FALSE)</f>
        <v>WkE</v>
      </c>
      <c r="BK729" t="str">
        <f>VLOOKUP($A729,'[1]SW_Pipes 1222_soil.shp'!$AE$2:$AR$1223,12,FALSE)</f>
        <v>Wilkes loam, 15 to 25 percent slopes</v>
      </c>
      <c r="BL729" t="str">
        <f>VLOOKUP($A729,'[1]SW_Pipes 1222_soil.shp'!$AE$2:$AR$1223,13,FALSE)</f>
        <v>D</v>
      </c>
      <c r="BM729">
        <f>VLOOKUP($A729,'[1]SW_Pipes 1222_soil.shp'!$AE$2:$AR$1223,14,FALSE)</f>
        <v>4</v>
      </c>
      <c r="BN729">
        <f>VLOOKUP(A729,[2]SW_Pipes1222_prec!$AE$2:$AO$1223, 11, FALSE)</f>
        <v>3.78</v>
      </c>
    </row>
    <row r="730" spans="1:66" x14ac:dyDescent="0.25">
      <c r="A730" s="3">
        <v>137795</v>
      </c>
      <c r="B730" s="3">
        <v>17074</v>
      </c>
      <c r="C730" s="3" t="s">
        <v>552</v>
      </c>
      <c r="D730" s="3" t="s">
        <v>21</v>
      </c>
      <c r="E730" s="3" t="s">
        <v>29</v>
      </c>
      <c r="F730" s="6">
        <f>VLOOKUP(A730&amp;B730,'input_raw cmsws'!$C$2:$D$1602,2,FALSE)</f>
        <v>43908.666666666664</v>
      </c>
      <c r="G730" s="3">
        <v>8</v>
      </c>
      <c r="H730" s="3" t="s">
        <v>23</v>
      </c>
      <c r="I730" s="2">
        <f>VLOOKUP(H730,'scoring schema'!$D$4:$E$9,2,FALSE)</f>
        <v>0</v>
      </c>
      <c r="J730" s="3" t="s">
        <v>22</v>
      </c>
      <c r="K730" s="3" t="s">
        <v>22</v>
      </c>
      <c r="L730" s="3" t="s">
        <v>37</v>
      </c>
      <c r="M730" s="2">
        <f>VLOOKUP(L730,'scoring schema 2'!$E$18:$F$29,2,FALSE)</f>
        <v>8</v>
      </c>
      <c r="N730" s="3" t="s">
        <v>202</v>
      </c>
      <c r="O730" s="2">
        <f>VLOOKUP(N730,'scoring schema 2'!$E$8:$F$13,2, FALSE)</f>
        <v>3</v>
      </c>
      <c r="P730" s="3">
        <v>5</v>
      </c>
      <c r="Q730" s="3">
        <v>1.9500000000000002</v>
      </c>
      <c r="R730" s="3">
        <v>6.35</v>
      </c>
      <c r="S730" s="3">
        <v>12.3825</v>
      </c>
      <c r="T730" s="3">
        <v>1</v>
      </c>
      <c r="U730" s="3">
        <v>5</v>
      </c>
      <c r="V730" s="3">
        <v>10</v>
      </c>
      <c r="W730" s="3">
        <v>3.6500000000000004</v>
      </c>
      <c r="X730" s="3">
        <v>36.5</v>
      </c>
      <c r="Y730" s="3">
        <v>6.78</v>
      </c>
      <c r="Z730" s="3">
        <v>4.7300000000000004</v>
      </c>
      <c r="AA730" s="3">
        <v>32.069400000000002</v>
      </c>
      <c r="AB730" s="3">
        <v>7613829</v>
      </c>
      <c r="AC730" s="3" t="s">
        <v>3897</v>
      </c>
      <c r="AD730" s="6">
        <v>40451</v>
      </c>
      <c r="AE730" s="3" t="s">
        <v>760</v>
      </c>
      <c r="AF730" s="3" t="s">
        <v>761</v>
      </c>
      <c r="AG730" s="3" t="s">
        <v>762</v>
      </c>
      <c r="AH730" s="3" t="s">
        <v>768</v>
      </c>
      <c r="AI730" s="3">
        <v>6</v>
      </c>
      <c r="AJ730" s="3">
        <v>0</v>
      </c>
      <c r="AK730" s="3">
        <v>0</v>
      </c>
      <c r="AL730" s="3">
        <v>0</v>
      </c>
      <c r="AM730" s="3">
        <v>72</v>
      </c>
      <c r="AN730" s="3">
        <v>0</v>
      </c>
      <c r="AO730" s="3" t="s">
        <v>762</v>
      </c>
      <c r="AP730" s="3" t="s">
        <v>778</v>
      </c>
      <c r="AQ730" s="3" t="s">
        <v>781</v>
      </c>
      <c r="AR730" s="3" t="s">
        <v>3898</v>
      </c>
      <c r="AS730" s="3">
        <v>0</v>
      </c>
      <c r="AT730" s="3">
        <v>0</v>
      </c>
      <c r="AU730" s="3">
        <v>0</v>
      </c>
      <c r="AV730" s="3" t="s">
        <v>765</v>
      </c>
      <c r="AW730" s="3" t="s">
        <v>3899</v>
      </c>
      <c r="AX730" s="3">
        <v>6.5</v>
      </c>
      <c r="AY730" s="3">
        <v>0</v>
      </c>
      <c r="AZ730" s="3">
        <v>0</v>
      </c>
      <c r="BA730" s="3" t="s">
        <v>765</v>
      </c>
      <c r="BB730" s="3">
        <v>0</v>
      </c>
      <c r="BC730" s="3">
        <v>0</v>
      </c>
      <c r="BD730" s="7">
        <v>38353</v>
      </c>
      <c r="BE730" s="18">
        <f t="shared" si="32"/>
        <v>15.210586356376904</v>
      </c>
      <c r="BF730" s="3" t="s">
        <v>767</v>
      </c>
      <c r="BG730" s="7">
        <v>43397</v>
      </c>
      <c r="BH730" s="3">
        <v>199.83001449079771</v>
      </c>
      <c r="BI730" t="str">
        <f>VLOOKUP($A730,'[1]SW_Pipes 1222_soil.shp'!$AE$2:$AR$1223,10,FALSE)</f>
        <v>113694</v>
      </c>
      <c r="BJ730" t="str">
        <f>VLOOKUP($A730,'[1]SW_Pipes 1222_soil.shp'!$AE$2:$AR$1223,11,FALSE)</f>
        <v>WkE</v>
      </c>
      <c r="BK730" t="str">
        <f>VLOOKUP($A730,'[1]SW_Pipes 1222_soil.shp'!$AE$2:$AR$1223,12,FALSE)</f>
        <v>Wilkes loam, 15 to 25 percent slopes</v>
      </c>
      <c r="BL730" t="str">
        <f>VLOOKUP($A730,'[1]SW_Pipes 1222_soil.shp'!$AE$2:$AR$1223,13,FALSE)</f>
        <v>D</v>
      </c>
      <c r="BM730">
        <f>VLOOKUP($A730,'[1]SW_Pipes 1222_soil.shp'!$AE$2:$AR$1223,14,FALSE)</f>
        <v>4</v>
      </c>
      <c r="BN730">
        <f>VLOOKUP(A730,[2]SW_Pipes1222_prec!$AE$2:$AO$1223, 11, FALSE)</f>
        <v>3.78</v>
      </c>
    </row>
    <row r="731" spans="1:66" x14ac:dyDescent="0.25">
      <c r="A731" s="3">
        <v>137810</v>
      </c>
      <c r="B731" s="3">
        <v>10951</v>
      </c>
      <c r="C731" s="3" t="s">
        <v>691</v>
      </c>
      <c r="D731" s="3" t="s">
        <v>21</v>
      </c>
      <c r="E731" s="3" t="s">
        <v>29</v>
      </c>
      <c r="F731" s="6">
        <f>VLOOKUP(A731&amp;B731,'input_raw cmsws'!$C$2:$D$1602,2,FALSE)</f>
        <v>43914.666666666664</v>
      </c>
      <c r="G731" s="3">
        <v>9</v>
      </c>
      <c r="H731" s="3" t="s">
        <v>23</v>
      </c>
      <c r="I731" s="2">
        <f>VLOOKUP(H731,'scoring schema'!$D$4:$E$9,2,FALSE)</f>
        <v>0</v>
      </c>
      <c r="J731" s="3" t="s">
        <v>22</v>
      </c>
      <c r="K731" s="3" t="s">
        <v>22</v>
      </c>
      <c r="L731" s="3" t="s">
        <v>30</v>
      </c>
      <c r="M731" s="2">
        <f>VLOOKUP(L731,'scoring schema 2'!$E$18:$F$29,2,FALSE)</f>
        <v>6</v>
      </c>
      <c r="N731" s="3" t="s">
        <v>33</v>
      </c>
      <c r="O731" s="2">
        <f>VLOOKUP(N731,'scoring schema 2'!$E$8:$F$13,2, FALSE)</f>
        <v>0</v>
      </c>
      <c r="P731" s="3">
        <v>10</v>
      </c>
      <c r="Q731" s="3">
        <v>0</v>
      </c>
      <c r="R731" s="3">
        <v>6.6000000000000005</v>
      </c>
      <c r="S731" s="3">
        <v>0</v>
      </c>
      <c r="T731" s="3">
        <v>1</v>
      </c>
      <c r="U731" s="3">
        <v>10</v>
      </c>
      <c r="V731" s="3">
        <v>6.8000000000000007</v>
      </c>
      <c r="W731" s="3">
        <v>6.6000000000000005</v>
      </c>
      <c r="X731" s="3">
        <v>44.88000000000001</v>
      </c>
      <c r="Y731" s="3">
        <v>4.08</v>
      </c>
      <c r="Z731" s="3">
        <v>6.6000000000000005</v>
      </c>
      <c r="AA731" s="3">
        <v>26.928000000000004</v>
      </c>
      <c r="AB731" s="3">
        <v>7645938</v>
      </c>
      <c r="AC731" s="3" t="s">
        <v>3707</v>
      </c>
      <c r="AD731" s="6">
        <v>40452</v>
      </c>
      <c r="AE731" s="3" t="s">
        <v>760</v>
      </c>
      <c r="AF731" s="3" t="s">
        <v>761</v>
      </c>
      <c r="AG731" s="3" t="s">
        <v>762</v>
      </c>
      <c r="AH731" s="3" t="s">
        <v>768</v>
      </c>
      <c r="AI731" s="3">
        <v>6</v>
      </c>
      <c r="AJ731" s="3">
        <v>0</v>
      </c>
      <c r="AK731" s="3">
        <v>0</v>
      </c>
      <c r="AL731" s="3">
        <v>0</v>
      </c>
      <c r="AM731" s="3">
        <v>72</v>
      </c>
      <c r="AN731" s="3">
        <v>0</v>
      </c>
      <c r="AO731" s="3" t="s">
        <v>762</v>
      </c>
      <c r="AP731" s="3" t="s">
        <v>778</v>
      </c>
      <c r="AQ731" s="3" t="s">
        <v>781</v>
      </c>
      <c r="AR731" s="3" t="s">
        <v>3708</v>
      </c>
      <c r="AS731" s="3">
        <v>6.67</v>
      </c>
      <c r="AT731" s="3">
        <v>652.33000000000004</v>
      </c>
      <c r="AU731" s="3">
        <v>659</v>
      </c>
      <c r="AV731" s="3" t="s">
        <v>765</v>
      </c>
      <c r="AW731" s="3" t="s">
        <v>3709</v>
      </c>
      <c r="AX731" s="3">
        <v>6</v>
      </c>
      <c r="AY731" s="3">
        <v>648</v>
      </c>
      <c r="AZ731" s="3">
        <v>654</v>
      </c>
      <c r="BA731" s="3" t="s">
        <v>765</v>
      </c>
      <c r="BB731" s="3">
        <v>5.7703589999999999E-2</v>
      </c>
      <c r="BC731" s="3">
        <v>0</v>
      </c>
      <c r="BD731" s="7">
        <v>35611</v>
      </c>
      <c r="BE731" s="18">
        <f t="shared" si="32"/>
        <v>22.734200319415919</v>
      </c>
      <c r="BF731" s="3" t="s">
        <v>767</v>
      </c>
      <c r="BG731" s="7">
        <v>43747</v>
      </c>
      <c r="BH731" s="3">
        <v>75.038657930697966</v>
      </c>
      <c r="BI731" t="str">
        <f>VLOOKUP($A731,'[1]SW_Pipes 1222_soil.shp'!$AE$2:$AR$1223,10,FALSE)</f>
        <v>113659</v>
      </c>
      <c r="BJ731" t="str">
        <f>VLOOKUP($A731,'[1]SW_Pipes 1222_soil.shp'!$AE$2:$AR$1223,11,FALSE)</f>
        <v>CeD2</v>
      </c>
      <c r="BK731" t="str">
        <f>VLOOKUP($A731,'[1]SW_Pipes 1222_soil.shp'!$AE$2:$AR$1223,12,FALSE)</f>
        <v>Cecil sandy clay loam, 8 to 15 percent slopes, eroded</v>
      </c>
      <c r="BL731" t="str">
        <f>VLOOKUP($A731,'[1]SW_Pipes 1222_soil.shp'!$AE$2:$AR$1223,13,FALSE)</f>
        <v>B</v>
      </c>
      <c r="BM731">
        <f>VLOOKUP($A731,'[1]SW_Pipes 1222_soil.shp'!$AE$2:$AR$1223,14,FALSE)</f>
        <v>1</v>
      </c>
      <c r="BN731">
        <f>VLOOKUP(A731,[2]SW_Pipes1222_prec!$AE$2:$AO$1223, 11, FALSE)</f>
        <v>3.75</v>
      </c>
    </row>
    <row r="732" spans="1:66" x14ac:dyDescent="0.25">
      <c r="A732" s="2">
        <v>137817</v>
      </c>
      <c r="B732" s="2">
        <v>10949</v>
      </c>
      <c r="C732" s="2" t="s">
        <v>213</v>
      </c>
      <c r="D732" s="2" t="s">
        <v>21</v>
      </c>
      <c r="E732" s="2" t="s">
        <v>29</v>
      </c>
      <c r="F732" s="6">
        <f>VLOOKUP(A732&amp;B732,'input_raw cmsws'!$C$2:$D$1602,2,FALSE)</f>
        <v>43006.666666666664</v>
      </c>
      <c r="G732" s="2">
        <v>13</v>
      </c>
      <c r="H732" s="2" t="s">
        <v>23</v>
      </c>
      <c r="I732" s="2">
        <f>VLOOKUP(H732,'scoring schema'!$D$4:$E$9,2,FALSE)</f>
        <v>0</v>
      </c>
      <c r="J732" s="2" t="s">
        <v>22</v>
      </c>
      <c r="K732" s="2" t="s">
        <v>22</v>
      </c>
      <c r="L732" s="2" t="s">
        <v>24</v>
      </c>
      <c r="M732" s="2">
        <f>VLOOKUP(L732,'scoring schema 2'!$E$18:$F$29,2,FALSE)</f>
        <v>0</v>
      </c>
      <c r="N732" s="2"/>
      <c r="O732" s="2">
        <f>VLOOKUP(N732,'scoring schema 2'!$E$8:$F$13,2, FALSE)</f>
        <v>2</v>
      </c>
      <c r="P732" s="2">
        <v>5</v>
      </c>
      <c r="Q732" s="2">
        <v>1.3</v>
      </c>
      <c r="R732" s="2">
        <v>3.6500000000000004</v>
      </c>
      <c r="S732" s="2">
        <v>4.745000000000001</v>
      </c>
      <c r="T732" s="2">
        <v>1</v>
      </c>
      <c r="U732" s="2">
        <v>0</v>
      </c>
      <c r="V732" s="2">
        <v>7</v>
      </c>
      <c r="W732" s="2">
        <v>3.8000000000000003</v>
      </c>
      <c r="X732" s="2">
        <v>26.6</v>
      </c>
      <c r="Y732" s="2">
        <v>4.7200000000000006</v>
      </c>
      <c r="Z732" s="2">
        <v>3.74</v>
      </c>
      <c r="AA732" s="2">
        <v>17.652800000000003</v>
      </c>
      <c r="AB732" s="2">
        <v>7642707</v>
      </c>
      <c r="AC732" s="2" t="s">
        <v>3151</v>
      </c>
      <c r="AD732" s="6">
        <v>40453</v>
      </c>
      <c r="AE732" s="2" t="s">
        <v>760</v>
      </c>
      <c r="AF732" s="2" t="s">
        <v>761</v>
      </c>
      <c r="AG732" s="2" t="s">
        <v>762</v>
      </c>
      <c r="AH732" s="2" t="s">
        <v>768</v>
      </c>
      <c r="AI732" s="2">
        <v>5</v>
      </c>
      <c r="AJ732" s="2">
        <v>0</v>
      </c>
      <c r="AK732" s="2">
        <v>0</v>
      </c>
      <c r="AL732" s="2">
        <v>0</v>
      </c>
      <c r="AM732" s="2">
        <v>60</v>
      </c>
      <c r="AN732" s="2">
        <v>0</v>
      </c>
      <c r="AO732" s="2" t="s">
        <v>762</v>
      </c>
      <c r="AP732" s="2" t="s">
        <v>763</v>
      </c>
      <c r="AQ732" s="2" t="s">
        <v>769</v>
      </c>
      <c r="AR732" s="2" t="s">
        <v>3152</v>
      </c>
      <c r="AS732" s="2">
        <v>6.5</v>
      </c>
      <c r="AT732" s="2">
        <v>0</v>
      </c>
      <c r="AU732" s="2">
        <v>0</v>
      </c>
      <c r="AV732" s="2" t="s">
        <v>765</v>
      </c>
      <c r="AW732" s="2" t="s">
        <v>3153</v>
      </c>
      <c r="AX732" s="2">
        <v>0</v>
      </c>
      <c r="AY732" s="2">
        <v>0</v>
      </c>
      <c r="AZ732" s="2">
        <v>0</v>
      </c>
      <c r="BA732" s="2" t="s">
        <v>772</v>
      </c>
      <c r="BB732" s="2">
        <v>0</v>
      </c>
      <c r="BC732" s="2">
        <v>0</v>
      </c>
      <c r="BD732" s="6">
        <v>35796</v>
      </c>
      <c r="BE732" s="18">
        <f t="shared" si="32"/>
        <v>19.741729409080531</v>
      </c>
      <c r="BF732" s="2" t="s">
        <v>767</v>
      </c>
      <c r="BG732" s="6">
        <v>44326</v>
      </c>
      <c r="BH732" s="2">
        <v>105.9462757800828</v>
      </c>
      <c r="BI732" t="str">
        <f>VLOOKUP($A732,'[1]SW_Pipes 1222_soil.shp'!$AE$2:$AR$1223,10,FALSE)</f>
        <v>113677</v>
      </c>
      <c r="BJ732" t="str">
        <f>VLOOKUP($A732,'[1]SW_Pipes 1222_soil.shp'!$AE$2:$AR$1223,11,FALSE)</f>
        <v>MO</v>
      </c>
      <c r="BK732" t="str">
        <f>VLOOKUP($A732,'[1]SW_Pipes 1222_soil.shp'!$AE$2:$AR$1223,12,FALSE)</f>
        <v>Monacan loam</v>
      </c>
      <c r="BL732" t="str">
        <f>VLOOKUP($A732,'[1]SW_Pipes 1222_soil.shp'!$AE$2:$AR$1223,13,FALSE)</f>
        <v>C</v>
      </c>
      <c r="BM732">
        <f>VLOOKUP($A732,'[1]SW_Pipes 1222_soil.shp'!$AE$2:$AR$1223,14,FALSE)</f>
        <v>2</v>
      </c>
      <c r="BN732">
        <f>VLOOKUP(A732,[2]SW_Pipes1222_prec!$AE$2:$AO$1223, 11, FALSE)</f>
        <v>3.778</v>
      </c>
    </row>
    <row r="733" spans="1:66" x14ac:dyDescent="0.25">
      <c r="A733" s="3">
        <v>137818</v>
      </c>
      <c r="B733" s="3">
        <v>10949</v>
      </c>
      <c r="C733" s="3" t="s">
        <v>213</v>
      </c>
      <c r="D733" s="3" t="s">
        <v>21</v>
      </c>
      <c r="E733" s="3" t="s">
        <v>29</v>
      </c>
      <c r="F733" s="6">
        <f>VLOOKUP(A733&amp;B733,'input_raw cmsws'!$C$2:$D$1602,2,FALSE)</f>
        <v>43006.666666666664</v>
      </c>
      <c r="G733" s="3">
        <v>14</v>
      </c>
      <c r="H733" s="3" t="s">
        <v>23</v>
      </c>
      <c r="I733" s="2">
        <f>VLOOKUP(H733,'scoring schema'!$D$4:$E$9,2,FALSE)</f>
        <v>0</v>
      </c>
      <c r="J733" s="3" t="s">
        <v>22</v>
      </c>
      <c r="K733" s="3" t="s">
        <v>22</v>
      </c>
      <c r="L733" s="3" t="s">
        <v>115</v>
      </c>
      <c r="M733" s="2">
        <f>VLOOKUP(L733,'scoring schema 2'!$E$18:$F$29,2,FALSE)</f>
        <v>8</v>
      </c>
      <c r="N733" s="3" t="s">
        <v>35</v>
      </c>
      <c r="O733" s="2">
        <f>VLOOKUP(N733,'scoring schema 2'!$E$8:$F$13,2, FALSE)</f>
        <v>2</v>
      </c>
      <c r="P733" s="3">
        <v>5</v>
      </c>
      <c r="Q733" s="3">
        <v>1.3</v>
      </c>
      <c r="R733" s="3">
        <v>7.25</v>
      </c>
      <c r="S733" s="3">
        <v>9.4250000000000007</v>
      </c>
      <c r="T733" s="3">
        <v>1</v>
      </c>
      <c r="U733" s="3">
        <v>0</v>
      </c>
      <c r="V733" s="3">
        <v>6.2000000000000011</v>
      </c>
      <c r="W733" s="3">
        <v>3.8000000000000003</v>
      </c>
      <c r="X733" s="3">
        <v>23.560000000000006</v>
      </c>
      <c r="Y733" s="3">
        <v>4.24</v>
      </c>
      <c r="Z733" s="3">
        <v>5.1800000000000006</v>
      </c>
      <c r="AA733" s="3">
        <v>21.963200000000004</v>
      </c>
      <c r="AB733" s="3">
        <v>7552451</v>
      </c>
      <c r="AC733" s="3" t="s">
        <v>3496</v>
      </c>
      <c r="AD733" s="6">
        <v>40454</v>
      </c>
      <c r="AE733" s="3" t="s">
        <v>760</v>
      </c>
      <c r="AF733" s="3" t="s">
        <v>761</v>
      </c>
      <c r="AG733" s="3" t="s">
        <v>762</v>
      </c>
      <c r="AH733" s="3" t="s">
        <v>768</v>
      </c>
      <c r="AI733" s="3">
        <v>5</v>
      </c>
      <c r="AJ733" s="3">
        <v>0</v>
      </c>
      <c r="AK733" s="3">
        <v>0</v>
      </c>
      <c r="AL733" s="3">
        <v>0</v>
      </c>
      <c r="AM733" s="3">
        <v>60</v>
      </c>
      <c r="AN733" s="3">
        <v>0</v>
      </c>
      <c r="AO733" s="3" t="s">
        <v>762</v>
      </c>
      <c r="AP733" s="3" t="s">
        <v>763</v>
      </c>
      <c r="AQ733" s="3" t="s">
        <v>769</v>
      </c>
      <c r="AR733" s="3" t="s">
        <v>3497</v>
      </c>
      <c r="AS733" s="3">
        <v>0</v>
      </c>
      <c r="AT733" s="3">
        <v>0</v>
      </c>
      <c r="AU733" s="3">
        <v>0</v>
      </c>
      <c r="AV733" s="3" t="s">
        <v>765</v>
      </c>
      <c r="AW733" s="3" t="s">
        <v>3498</v>
      </c>
      <c r="AX733" s="3">
        <v>8</v>
      </c>
      <c r="AY733" s="3">
        <v>0</v>
      </c>
      <c r="AZ733" s="3">
        <v>0</v>
      </c>
      <c r="BA733" s="3" t="s">
        <v>765</v>
      </c>
      <c r="BB733" s="3">
        <v>0</v>
      </c>
      <c r="BC733" s="3">
        <v>0</v>
      </c>
      <c r="BD733" s="7">
        <v>36526</v>
      </c>
      <c r="BE733" s="18">
        <f t="shared" si="32"/>
        <v>17.743098334474098</v>
      </c>
      <c r="BF733" s="3" t="s">
        <v>767</v>
      </c>
      <c r="BG733" s="7">
        <v>44326</v>
      </c>
      <c r="BH733" s="3">
        <v>248.7570123950286</v>
      </c>
      <c r="BI733" t="str">
        <f>VLOOKUP($A733,'[1]SW_Pipes 1222_soil.shp'!$AE$2:$AR$1223,10,FALSE)</f>
        <v>113677</v>
      </c>
      <c r="BJ733" t="str">
        <f>VLOOKUP($A733,'[1]SW_Pipes 1222_soil.shp'!$AE$2:$AR$1223,11,FALSE)</f>
        <v>MO</v>
      </c>
      <c r="BK733" t="str">
        <f>VLOOKUP($A733,'[1]SW_Pipes 1222_soil.shp'!$AE$2:$AR$1223,12,FALSE)</f>
        <v>Monacan loam</v>
      </c>
      <c r="BL733" t="str">
        <f>VLOOKUP($A733,'[1]SW_Pipes 1222_soil.shp'!$AE$2:$AR$1223,13,FALSE)</f>
        <v>C</v>
      </c>
      <c r="BM733">
        <f>VLOOKUP($A733,'[1]SW_Pipes 1222_soil.shp'!$AE$2:$AR$1223,14,FALSE)</f>
        <v>2</v>
      </c>
      <c r="BN733">
        <f>VLOOKUP(A733,[2]SW_Pipes1222_prec!$AE$2:$AO$1223, 11, FALSE)</f>
        <v>3.7789999999999999</v>
      </c>
    </row>
    <row r="734" spans="1:66" x14ac:dyDescent="0.25">
      <c r="A734" s="2">
        <v>137820</v>
      </c>
      <c r="B734" s="2">
        <v>21280</v>
      </c>
      <c r="C734" s="2" t="s">
        <v>675</v>
      </c>
      <c r="D734" s="2" t="s">
        <v>21</v>
      </c>
      <c r="E734" s="2" t="s">
        <v>29</v>
      </c>
      <c r="F734" s="6">
        <f>VLOOKUP(A734&amp;B734,'input_raw cmsws'!$C$2:$D$1602,2,FALSE)</f>
        <v>44211.708333333336</v>
      </c>
      <c r="G734" s="2">
        <v>6.5</v>
      </c>
      <c r="H734" s="2" t="s">
        <v>23</v>
      </c>
      <c r="I734" s="2">
        <f>VLOOKUP(H734,'scoring schema'!$D$4:$E$9,2,FALSE)</f>
        <v>0</v>
      </c>
      <c r="J734" s="2" t="s">
        <v>22</v>
      </c>
      <c r="K734" s="2" t="s">
        <v>22</v>
      </c>
      <c r="L734" s="2"/>
      <c r="M734" s="2">
        <f>VLOOKUP(L734,'scoring schema 2'!$E$18:$F$29,2,FALSE)</f>
        <v>0</v>
      </c>
      <c r="N734" s="2" t="s">
        <v>35</v>
      </c>
      <c r="O734" s="2">
        <f>VLOOKUP(N734,'scoring schema 2'!$E$8:$F$13,2, FALSE)</f>
        <v>2</v>
      </c>
      <c r="P734" s="2">
        <v>10</v>
      </c>
      <c r="Q734" s="2">
        <v>1.3</v>
      </c>
      <c r="R734" s="2">
        <v>2.9</v>
      </c>
      <c r="S734" s="2">
        <v>3.77</v>
      </c>
      <c r="T734" s="2">
        <v>1</v>
      </c>
      <c r="U734" s="2">
        <v>10</v>
      </c>
      <c r="V734" s="2">
        <v>7.6000000000000005</v>
      </c>
      <c r="W734" s="2">
        <v>5.6</v>
      </c>
      <c r="X734" s="2">
        <v>42.56</v>
      </c>
      <c r="Y734" s="2">
        <v>5.08</v>
      </c>
      <c r="Z734" s="2">
        <v>4.5199999999999996</v>
      </c>
      <c r="AA734" s="2">
        <v>22.961599999999997</v>
      </c>
      <c r="AB734" s="2">
        <v>7609981</v>
      </c>
      <c r="AC734" s="2" t="s">
        <v>3541</v>
      </c>
      <c r="AD734" s="6">
        <v>40455</v>
      </c>
      <c r="AE734" s="2" t="s">
        <v>760</v>
      </c>
      <c r="AF734" s="2" t="s">
        <v>761</v>
      </c>
      <c r="AG734" s="2" t="s">
        <v>762</v>
      </c>
      <c r="AH734" s="2" t="s">
        <v>768</v>
      </c>
      <c r="AI734" s="2">
        <v>3.5</v>
      </c>
      <c r="AJ734" s="2">
        <v>0</v>
      </c>
      <c r="AK734" s="2">
        <v>0</v>
      </c>
      <c r="AL734" s="2">
        <v>0</v>
      </c>
      <c r="AM734" s="2">
        <v>42</v>
      </c>
      <c r="AN734" s="2">
        <v>0</v>
      </c>
      <c r="AO734" s="2" t="s">
        <v>762</v>
      </c>
      <c r="AP734" s="2" t="s">
        <v>778</v>
      </c>
      <c r="AQ734" s="2" t="s">
        <v>781</v>
      </c>
      <c r="AR734" s="2" t="s">
        <v>3542</v>
      </c>
      <c r="AS734" s="2">
        <v>4</v>
      </c>
      <c r="AT734" s="2">
        <v>683</v>
      </c>
      <c r="AU734" s="2">
        <v>687</v>
      </c>
      <c r="AV734" s="2" t="s">
        <v>765</v>
      </c>
      <c r="AW734" s="2" t="s">
        <v>3543</v>
      </c>
      <c r="AX734" s="2">
        <v>9</v>
      </c>
      <c r="AY734" s="2">
        <v>678</v>
      </c>
      <c r="AZ734" s="2">
        <v>687</v>
      </c>
      <c r="BA734" s="2" t="s">
        <v>765</v>
      </c>
      <c r="BB734" s="2">
        <v>7.3062080000000001E-2</v>
      </c>
      <c r="BC734" s="2">
        <v>0</v>
      </c>
      <c r="BD734" s="6">
        <v>37896</v>
      </c>
      <c r="BE734" s="18">
        <f t="shared" si="32"/>
        <v>17.291467031713445</v>
      </c>
      <c r="BF734" s="2" t="s">
        <v>767</v>
      </c>
      <c r="BG734" s="6">
        <v>44407</v>
      </c>
      <c r="BH734" s="2">
        <v>16.642228139476309</v>
      </c>
      <c r="BI734" t="str">
        <f>VLOOKUP($A734,'[1]SW_Pipes 1222_soil.shp'!$AE$2:$AR$1223,10,FALSE)</f>
        <v>113659</v>
      </c>
      <c r="BJ734" t="str">
        <f>VLOOKUP($A734,'[1]SW_Pipes 1222_soil.shp'!$AE$2:$AR$1223,11,FALSE)</f>
        <v>CeD2</v>
      </c>
      <c r="BK734" t="str">
        <f>VLOOKUP($A734,'[1]SW_Pipes 1222_soil.shp'!$AE$2:$AR$1223,12,FALSE)</f>
        <v>Cecil sandy clay loam, 8 to 15 percent slopes, eroded</v>
      </c>
      <c r="BL734" t="str">
        <f>VLOOKUP($A734,'[1]SW_Pipes 1222_soil.shp'!$AE$2:$AR$1223,13,FALSE)</f>
        <v>B</v>
      </c>
      <c r="BM734">
        <f>VLOOKUP($A734,'[1]SW_Pipes 1222_soil.shp'!$AE$2:$AR$1223,14,FALSE)</f>
        <v>1</v>
      </c>
      <c r="BN734">
        <f>VLOOKUP(A734,[2]SW_Pipes1222_prec!$AE$2:$AO$1223, 11, FALSE)</f>
        <v>3.7490000000000001</v>
      </c>
    </row>
    <row r="735" spans="1:66" x14ac:dyDescent="0.25">
      <c r="A735" s="2">
        <v>137820</v>
      </c>
      <c r="B735" s="2">
        <v>10950</v>
      </c>
      <c r="C735" s="2" t="s">
        <v>413</v>
      </c>
      <c r="D735" s="2" t="s">
        <v>21</v>
      </c>
      <c r="E735" s="2" t="s">
        <v>29</v>
      </c>
      <c r="F735" s="6">
        <f>VLOOKUP(A735&amp;B735,'input_raw cmsws'!$C$2:$D$1602,2,FALSE)</f>
        <v>43440.666666666664</v>
      </c>
      <c r="G735" s="2">
        <v>6.5</v>
      </c>
      <c r="H735" s="2" t="s">
        <v>23</v>
      </c>
      <c r="I735" s="2">
        <f>VLOOKUP(H735,'scoring schema'!$D$4:$E$9,2,FALSE)</f>
        <v>0</v>
      </c>
      <c r="J735" s="2" t="s">
        <v>22</v>
      </c>
      <c r="K735" s="2" t="s">
        <v>22</v>
      </c>
      <c r="L735" s="2" t="s">
        <v>30</v>
      </c>
      <c r="M735" s="2">
        <f>VLOOKUP(L735,'scoring schema 2'!$E$18:$F$29,2,FALSE)</f>
        <v>6</v>
      </c>
      <c r="N735" s="2" t="s">
        <v>33</v>
      </c>
      <c r="O735" s="2">
        <f>VLOOKUP(N735,'scoring schema 2'!$E$8:$F$13,2, FALSE)</f>
        <v>0</v>
      </c>
      <c r="P735" s="2">
        <v>10</v>
      </c>
      <c r="Q735" s="2">
        <v>0</v>
      </c>
      <c r="R735" s="2">
        <v>6.2</v>
      </c>
      <c r="S735" s="2">
        <v>0</v>
      </c>
      <c r="T735" s="2">
        <v>1</v>
      </c>
      <c r="U735" s="2">
        <v>10</v>
      </c>
      <c r="V735" s="2">
        <v>8.4</v>
      </c>
      <c r="W735" s="2">
        <v>6.2</v>
      </c>
      <c r="X735" s="2">
        <v>52.080000000000005</v>
      </c>
      <c r="Y735" s="2">
        <v>5.04</v>
      </c>
      <c r="Z735" s="2">
        <v>6.2</v>
      </c>
      <c r="AA735" s="2">
        <v>31.248000000000001</v>
      </c>
      <c r="AB735" s="2">
        <v>7609981</v>
      </c>
      <c r="AC735" s="2" t="s">
        <v>3541</v>
      </c>
      <c r="AD735" s="6">
        <v>40456</v>
      </c>
      <c r="AE735" s="2" t="s">
        <v>760</v>
      </c>
      <c r="AF735" s="2" t="s">
        <v>761</v>
      </c>
      <c r="AG735" s="2" t="s">
        <v>762</v>
      </c>
      <c r="AH735" s="2" t="s">
        <v>768</v>
      </c>
      <c r="AI735" s="2">
        <v>3.5</v>
      </c>
      <c r="AJ735" s="2">
        <v>0</v>
      </c>
      <c r="AK735" s="2">
        <v>0</v>
      </c>
      <c r="AL735" s="2">
        <v>0</v>
      </c>
      <c r="AM735" s="2">
        <v>42</v>
      </c>
      <c r="AN735" s="2">
        <v>0</v>
      </c>
      <c r="AO735" s="2" t="s">
        <v>762</v>
      </c>
      <c r="AP735" s="2" t="s">
        <v>778</v>
      </c>
      <c r="AQ735" s="2" t="s">
        <v>781</v>
      </c>
      <c r="AR735" s="2" t="s">
        <v>3542</v>
      </c>
      <c r="AS735" s="2">
        <v>4</v>
      </c>
      <c r="AT735" s="2">
        <v>683</v>
      </c>
      <c r="AU735" s="2">
        <v>687</v>
      </c>
      <c r="AV735" s="2" t="s">
        <v>765</v>
      </c>
      <c r="AW735" s="2" t="s">
        <v>3543</v>
      </c>
      <c r="AX735" s="2">
        <v>9</v>
      </c>
      <c r="AY735" s="2">
        <v>678</v>
      </c>
      <c r="AZ735" s="2">
        <v>687</v>
      </c>
      <c r="BA735" s="2" t="s">
        <v>765</v>
      </c>
      <c r="BB735" s="2">
        <v>7.3062080000000001E-2</v>
      </c>
      <c r="BC735" s="2">
        <v>0</v>
      </c>
      <c r="BD735" s="6">
        <v>37896</v>
      </c>
      <c r="BE735" s="18">
        <f t="shared" si="32"/>
        <v>15.180469997718451</v>
      </c>
      <c r="BF735" s="2" t="s">
        <v>767</v>
      </c>
      <c r="BG735" s="6">
        <v>44407</v>
      </c>
      <c r="BH735" s="2">
        <v>16.642228139476309</v>
      </c>
      <c r="BI735" t="str">
        <f>VLOOKUP($A735,'[1]SW_Pipes 1222_soil.shp'!$AE$2:$AR$1223,10,FALSE)</f>
        <v>113659</v>
      </c>
      <c r="BJ735" t="str">
        <f>VLOOKUP($A735,'[1]SW_Pipes 1222_soil.shp'!$AE$2:$AR$1223,11,FALSE)</f>
        <v>CeD2</v>
      </c>
      <c r="BK735" t="str">
        <f>VLOOKUP($A735,'[1]SW_Pipes 1222_soil.shp'!$AE$2:$AR$1223,12,FALSE)</f>
        <v>Cecil sandy clay loam, 8 to 15 percent slopes, eroded</v>
      </c>
      <c r="BL735" t="str">
        <f>VLOOKUP($A735,'[1]SW_Pipes 1222_soil.shp'!$AE$2:$AR$1223,13,FALSE)</f>
        <v>B</v>
      </c>
      <c r="BM735">
        <f>VLOOKUP($A735,'[1]SW_Pipes 1222_soil.shp'!$AE$2:$AR$1223,14,FALSE)</f>
        <v>1</v>
      </c>
      <c r="BN735">
        <f>VLOOKUP(A735,[2]SW_Pipes1222_prec!$AE$2:$AO$1223, 11, FALSE)</f>
        <v>3.7490000000000001</v>
      </c>
    </row>
    <row r="736" spans="1:66" x14ac:dyDescent="0.25">
      <c r="A736" s="3">
        <v>137953</v>
      </c>
      <c r="B736" s="3">
        <v>13582</v>
      </c>
      <c r="C736" s="3" t="s">
        <v>294</v>
      </c>
      <c r="D736" s="3" t="s">
        <v>26</v>
      </c>
      <c r="E736" s="3" t="s">
        <v>29</v>
      </c>
      <c r="F736" s="6">
        <f>VLOOKUP(A736&amp;B736,'input_raw cmsws'!$C$2:$D$1602,2,FALSE)</f>
        <v>43943.666666666664</v>
      </c>
      <c r="G736" s="3">
        <v>7.3</v>
      </c>
      <c r="H736" s="3" t="s">
        <v>23</v>
      </c>
      <c r="I736" s="2">
        <f>VLOOKUP(H736,'scoring schema'!$D$4:$E$9,2,FALSE)</f>
        <v>0</v>
      </c>
      <c r="J736" s="3" t="s">
        <v>22</v>
      </c>
      <c r="K736" s="3" t="s">
        <v>22</v>
      </c>
      <c r="L736" s="3"/>
      <c r="M736" s="2">
        <f>VLOOKUP(L736,'scoring schema 2'!$E$18:$F$29,2,FALSE)</f>
        <v>0</v>
      </c>
      <c r="N736" s="3"/>
      <c r="O736" s="2">
        <f>VLOOKUP(N736,'scoring schema 2'!$E$8:$F$13,2, FALSE)</f>
        <v>2</v>
      </c>
      <c r="P736" s="3">
        <v>10</v>
      </c>
      <c r="Q736" s="3">
        <v>1.3</v>
      </c>
      <c r="R736" s="3">
        <v>4.0999999999999996</v>
      </c>
      <c r="S736" s="3">
        <v>5.33</v>
      </c>
      <c r="T736" s="3">
        <v>1</v>
      </c>
      <c r="U736" s="3">
        <v>10</v>
      </c>
      <c r="V736" s="3">
        <v>7.8000000000000007</v>
      </c>
      <c r="W736" s="3">
        <v>6.8</v>
      </c>
      <c r="X736" s="3">
        <v>53.040000000000006</v>
      </c>
      <c r="Y736" s="3">
        <v>5.2000000000000011</v>
      </c>
      <c r="Z736" s="3">
        <v>5.72</v>
      </c>
      <c r="AA736" s="3">
        <v>29.744000000000003</v>
      </c>
      <c r="AB736" s="3">
        <v>7654637</v>
      </c>
      <c r="AC736" s="3" t="s">
        <v>3844</v>
      </c>
      <c r="AD736" s="6">
        <v>40457</v>
      </c>
      <c r="AE736" s="3" t="s">
        <v>760</v>
      </c>
      <c r="AF736" s="3" t="s">
        <v>761</v>
      </c>
      <c r="AG736" s="3" t="s">
        <v>762</v>
      </c>
      <c r="AH736" s="3" t="s">
        <v>768</v>
      </c>
      <c r="AI736" s="3">
        <v>2</v>
      </c>
      <c r="AJ736" s="3">
        <v>0</v>
      </c>
      <c r="AK736" s="3">
        <v>0</v>
      </c>
      <c r="AL736" s="3">
        <v>0</v>
      </c>
      <c r="AM736" s="3">
        <v>24</v>
      </c>
      <c r="AN736" s="3">
        <v>0</v>
      </c>
      <c r="AO736" s="3" t="s">
        <v>762</v>
      </c>
      <c r="AP736" s="3" t="s">
        <v>763</v>
      </c>
      <c r="AQ736" s="3" t="s">
        <v>769</v>
      </c>
      <c r="AR736" s="3" t="s">
        <v>3845</v>
      </c>
      <c r="AS736" s="3">
        <v>5.4</v>
      </c>
      <c r="AT736" s="3">
        <v>678.6</v>
      </c>
      <c r="AU736" s="3">
        <v>684</v>
      </c>
      <c r="AV736" s="3" t="s">
        <v>765</v>
      </c>
      <c r="AW736" s="3" t="s">
        <v>1650</v>
      </c>
      <c r="AX736" s="3">
        <v>6.5</v>
      </c>
      <c r="AY736" s="3">
        <v>658.5</v>
      </c>
      <c r="AZ736" s="3">
        <v>665</v>
      </c>
      <c r="BA736" s="3" t="s">
        <v>765</v>
      </c>
      <c r="BB736" s="3">
        <v>0.20432307999999999</v>
      </c>
      <c r="BC736" s="3">
        <v>0</v>
      </c>
      <c r="BD736" s="7">
        <v>0</v>
      </c>
      <c r="BE736" s="18">
        <f t="shared" si="32"/>
        <v>120.311202372804</v>
      </c>
      <c r="BF736" s="3" t="s">
        <v>767</v>
      </c>
      <c r="BG736" s="7">
        <v>44243</v>
      </c>
      <c r="BH736" s="3">
        <v>98.373769545783176</v>
      </c>
      <c r="BI736" t="str">
        <f>VLOOKUP($A736,'[1]SW_Pipes 1222_soil.shp'!$AE$2:$AR$1223,10,FALSE)</f>
        <v>113678</v>
      </c>
      <c r="BJ736" t="str">
        <f>VLOOKUP($A736,'[1]SW_Pipes 1222_soil.shp'!$AE$2:$AR$1223,11,FALSE)</f>
        <v>MS</v>
      </c>
      <c r="BK736" t="str">
        <f>VLOOKUP($A736,'[1]SW_Pipes 1222_soil.shp'!$AE$2:$AR$1223,12,FALSE)</f>
        <v>Monacan and Arents soils</v>
      </c>
      <c r="BL736" t="str">
        <f>VLOOKUP($A736,'[1]SW_Pipes 1222_soil.shp'!$AE$2:$AR$1223,13,FALSE)</f>
        <v>C</v>
      </c>
      <c r="BM736">
        <f>VLOOKUP($A736,'[1]SW_Pipes 1222_soil.shp'!$AE$2:$AR$1223,14,FALSE)</f>
        <v>2</v>
      </c>
      <c r="BN736">
        <f>VLOOKUP(A736,[2]SW_Pipes1222_prec!$AE$2:$AO$1223, 11, FALSE)</f>
        <v>3.8079999999999998</v>
      </c>
    </row>
    <row r="737" spans="1:66" x14ac:dyDescent="0.25">
      <c r="A737" s="3">
        <v>137954</v>
      </c>
      <c r="B737" s="3">
        <v>13582</v>
      </c>
      <c r="C737" s="3" t="s">
        <v>294</v>
      </c>
      <c r="D737" s="3" t="s">
        <v>26</v>
      </c>
      <c r="E737" s="3" t="s">
        <v>29</v>
      </c>
      <c r="F737" s="6">
        <f>VLOOKUP(A737&amp;B737,'input_raw cmsws'!$C$2:$D$1602,2,FALSE)</f>
        <v>43943.666666666664</v>
      </c>
      <c r="G737" s="3">
        <v>7.9</v>
      </c>
      <c r="H737" s="3" t="s">
        <v>23</v>
      </c>
      <c r="I737" s="2">
        <f>VLOOKUP(H737,'scoring schema'!$D$4:$E$9,2,FALSE)</f>
        <v>0</v>
      </c>
      <c r="J737" s="3" t="s">
        <v>22</v>
      </c>
      <c r="K737" s="3" t="s">
        <v>22</v>
      </c>
      <c r="L737" s="3"/>
      <c r="M737" s="2">
        <f>VLOOKUP(L737,'scoring schema 2'!$E$18:$F$29,2,FALSE)</f>
        <v>0</v>
      </c>
      <c r="N737" s="3"/>
      <c r="O737" s="2">
        <f>VLOOKUP(N737,'scoring schema 2'!$E$8:$F$13,2, FALSE)</f>
        <v>2</v>
      </c>
      <c r="P737" s="3">
        <v>10</v>
      </c>
      <c r="Q737" s="3">
        <v>1.3</v>
      </c>
      <c r="R737" s="3">
        <v>2.9</v>
      </c>
      <c r="S737" s="3">
        <v>3.77</v>
      </c>
      <c r="T737" s="3">
        <v>1</v>
      </c>
      <c r="U737" s="3">
        <v>10</v>
      </c>
      <c r="V737" s="3">
        <v>1.4000000000000001</v>
      </c>
      <c r="W737" s="3">
        <v>5.6</v>
      </c>
      <c r="X737" s="3">
        <v>7.84</v>
      </c>
      <c r="Y737" s="3">
        <v>1.36</v>
      </c>
      <c r="Z737" s="3">
        <v>4.5199999999999996</v>
      </c>
      <c r="AA737" s="3">
        <v>6.1471999999999998</v>
      </c>
      <c r="AB737" s="3">
        <v>7592034</v>
      </c>
      <c r="AC737" s="3" t="s">
        <v>1649</v>
      </c>
      <c r="AD737" s="6">
        <v>40458</v>
      </c>
      <c r="AE737" s="3" t="s">
        <v>760</v>
      </c>
      <c r="AF737" s="3" t="s">
        <v>761</v>
      </c>
      <c r="AG737" s="3" t="s">
        <v>762</v>
      </c>
      <c r="AH737" s="3" t="s">
        <v>768</v>
      </c>
      <c r="AI737" s="3">
        <v>2.5</v>
      </c>
      <c r="AJ737" s="3">
        <v>0</v>
      </c>
      <c r="AK737" s="3">
        <v>0</v>
      </c>
      <c r="AL737" s="3">
        <v>0</v>
      </c>
      <c r="AM737" s="3">
        <v>30</v>
      </c>
      <c r="AN737" s="3">
        <v>0</v>
      </c>
      <c r="AO737" s="3" t="s">
        <v>762</v>
      </c>
      <c r="AP737" s="3" t="s">
        <v>763</v>
      </c>
      <c r="AQ737" s="3" t="s">
        <v>769</v>
      </c>
      <c r="AR737" s="3" t="s">
        <v>1650</v>
      </c>
      <c r="AS737" s="3">
        <v>6.7</v>
      </c>
      <c r="AT737" s="3">
        <v>658.3</v>
      </c>
      <c r="AU737" s="3">
        <v>665</v>
      </c>
      <c r="AV737" s="3" t="s">
        <v>765</v>
      </c>
      <c r="AW737" s="3" t="s">
        <v>1651</v>
      </c>
      <c r="AX737" s="3">
        <v>3.5</v>
      </c>
      <c r="AY737" s="3">
        <v>653.5</v>
      </c>
      <c r="AZ737" s="3">
        <v>657</v>
      </c>
      <c r="BA737" s="3" t="s">
        <v>765</v>
      </c>
      <c r="BB737" s="3">
        <v>3.8709819999999999E-2</v>
      </c>
      <c r="BC737" s="3">
        <v>0</v>
      </c>
      <c r="BD737" s="7">
        <v>0</v>
      </c>
      <c r="BE737" s="18">
        <f t="shared" si="32"/>
        <v>120.311202372804</v>
      </c>
      <c r="BF737" s="3" t="s">
        <v>767</v>
      </c>
      <c r="BG737" s="7">
        <v>44243</v>
      </c>
      <c r="BH737" s="3">
        <v>123.99961218828921</v>
      </c>
      <c r="BI737" t="str">
        <f>VLOOKUP($A737,'[1]SW_Pipes 1222_soil.shp'!$AE$2:$AR$1223,10,FALSE)</f>
        <v>113678</v>
      </c>
      <c r="BJ737" t="str">
        <f>VLOOKUP($A737,'[1]SW_Pipes 1222_soil.shp'!$AE$2:$AR$1223,11,FALSE)</f>
        <v>MS</v>
      </c>
      <c r="BK737" t="str">
        <f>VLOOKUP($A737,'[1]SW_Pipes 1222_soil.shp'!$AE$2:$AR$1223,12,FALSE)</f>
        <v>Monacan and Arents soils</v>
      </c>
      <c r="BL737" t="str">
        <f>VLOOKUP($A737,'[1]SW_Pipes 1222_soil.shp'!$AE$2:$AR$1223,13,FALSE)</f>
        <v>C</v>
      </c>
      <c r="BM737">
        <f>VLOOKUP($A737,'[1]SW_Pipes 1222_soil.shp'!$AE$2:$AR$1223,14,FALSE)</f>
        <v>2</v>
      </c>
      <c r="BN737">
        <f>VLOOKUP(A737,[2]SW_Pipes1222_prec!$AE$2:$AO$1223, 11, FALSE)</f>
        <v>3.8079999999999998</v>
      </c>
    </row>
    <row r="738" spans="1:66" x14ac:dyDescent="0.25">
      <c r="A738" s="3">
        <v>138198</v>
      </c>
      <c r="B738" s="3">
        <v>18230</v>
      </c>
      <c r="C738" s="3" t="s">
        <v>473</v>
      </c>
      <c r="D738" s="3" t="s">
        <v>21</v>
      </c>
      <c r="E738" s="3" t="s">
        <v>29</v>
      </c>
      <c r="F738" s="6">
        <f>VLOOKUP(A738&amp;B738,'input_raw cmsws'!$C$2:$D$1602,2,FALSE)</f>
        <v>43991.666666666664</v>
      </c>
      <c r="G738" s="3">
        <v>1.5</v>
      </c>
      <c r="H738" s="3"/>
      <c r="I738" s="2">
        <v>0</v>
      </c>
      <c r="J738" s="3"/>
      <c r="K738" s="3" t="s">
        <v>22</v>
      </c>
      <c r="L738" s="3"/>
      <c r="M738" s="2">
        <f>VLOOKUP(L738,'scoring schema 2'!$E$18:$F$29,2,FALSE)</f>
        <v>0</v>
      </c>
      <c r="N738" s="3"/>
      <c r="O738" s="2">
        <f>VLOOKUP(N738,'scoring schema 2'!$E$8:$F$13,2, FALSE)</f>
        <v>2</v>
      </c>
      <c r="P738" s="3">
        <v>0</v>
      </c>
      <c r="Q738" s="3">
        <v>1.3</v>
      </c>
      <c r="R738" s="3">
        <v>0.8</v>
      </c>
      <c r="S738" s="3">
        <v>1.04</v>
      </c>
      <c r="T738" s="3">
        <v>1</v>
      </c>
      <c r="U738" s="3">
        <v>10</v>
      </c>
      <c r="V738" s="3">
        <v>4.5999999999999996</v>
      </c>
      <c r="W738" s="3">
        <v>5</v>
      </c>
      <c r="X738" s="3">
        <v>23</v>
      </c>
      <c r="Y738" s="3">
        <v>3.28</v>
      </c>
      <c r="Z738" s="3">
        <v>3.3200000000000003</v>
      </c>
      <c r="AA738" s="3">
        <v>10.8896</v>
      </c>
      <c r="AB738" s="3">
        <v>7557838</v>
      </c>
      <c r="AC738" s="3" t="s">
        <v>2421</v>
      </c>
      <c r="AD738" s="6">
        <v>40459</v>
      </c>
      <c r="AE738" s="3" t="s">
        <v>760</v>
      </c>
      <c r="AF738" s="3" t="s">
        <v>761</v>
      </c>
      <c r="AG738" s="3" t="s">
        <v>762</v>
      </c>
      <c r="AH738" s="3" t="s">
        <v>768</v>
      </c>
      <c r="AI738" s="3">
        <v>1.25</v>
      </c>
      <c r="AJ738" s="3">
        <v>0</v>
      </c>
      <c r="AK738" s="3">
        <v>0</v>
      </c>
      <c r="AL738" s="3">
        <v>0</v>
      </c>
      <c r="AM738" s="3">
        <v>15</v>
      </c>
      <c r="AN738" s="3">
        <v>0</v>
      </c>
      <c r="AO738" s="3" t="s">
        <v>762</v>
      </c>
      <c r="AP738" s="3" t="s">
        <v>763</v>
      </c>
      <c r="AQ738" s="3" t="s">
        <v>769</v>
      </c>
      <c r="AR738" s="3" t="s">
        <v>2422</v>
      </c>
      <c r="AS738" s="3">
        <v>1.4</v>
      </c>
      <c r="AT738" s="3">
        <v>756.6</v>
      </c>
      <c r="AU738" s="3">
        <v>758</v>
      </c>
      <c r="AV738" s="3" t="s">
        <v>765</v>
      </c>
      <c r="AW738" s="3" t="s">
        <v>2423</v>
      </c>
      <c r="AX738" s="3">
        <v>2.7</v>
      </c>
      <c r="AY738" s="3">
        <v>756.3</v>
      </c>
      <c r="AZ738" s="3">
        <v>759</v>
      </c>
      <c r="BA738" s="3" t="s">
        <v>765</v>
      </c>
      <c r="BB738" s="3">
        <v>1.214285E-2</v>
      </c>
      <c r="BC738" s="3">
        <v>0</v>
      </c>
      <c r="BD738" s="7">
        <v>0</v>
      </c>
      <c r="BE738" s="18">
        <f t="shared" si="32"/>
        <v>120.44261921058634</v>
      </c>
      <c r="BF738" s="3" t="s">
        <v>767</v>
      </c>
      <c r="BG738" s="7">
        <v>44243</v>
      </c>
      <c r="BH738" s="3">
        <v>24.705926760878011</v>
      </c>
      <c r="BI738" t="str">
        <f>VLOOKUP($A738,'[1]SW_Pipes 1222_soil.shp'!$AE$2:$AR$1223,10,FALSE)</f>
        <v>113660</v>
      </c>
      <c r="BJ738" t="str">
        <f>VLOOKUP($A738,'[1]SW_Pipes 1222_soil.shp'!$AE$2:$AR$1223,11,FALSE)</f>
        <v>CuB</v>
      </c>
      <c r="BK738" t="str">
        <f>VLOOKUP($A738,'[1]SW_Pipes 1222_soil.shp'!$AE$2:$AR$1223,12,FALSE)</f>
        <v>Cecil-Urban land complex, 2 to 8 percent slopes</v>
      </c>
      <c r="BL738" t="str">
        <f>VLOOKUP($A738,'[1]SW_Pipes 1222_soil.shp'!$AE$2:$AR$1223,13,FALSE)</f>
        <v>B</v>
      </c>
      <c r="BM738">
        <f>VLOOKUP($A738,'[1]SW_Pipes 1222_soil.shp'!$AE$2:$AR$1223,14,FALSE)</f>
        <v>1</v>
      </c>
      <c r="BN738">
        <f>VLOOKUP(A738,[2]SW_Pipes1222_prec!$AE$2:$AO$1223, 11, FALSE)</f>
        <v>3.819</v>
      </c>
    </row>
    <row r="739" spans="1:66" x14ac:dyDescent="0.25">
      <c r="A739" s="3">
        <v>138202</v>
      </c>
      <c r="B739" s="3">
        <v>21589</v>
      </c>
      <c r="C739" s="3" t="s">
        <v>163</v>
      </c>
      <c r="D739" s="3" t="s">
        <v>21</v>
      </c>
      <c r="E739" s="3" t="s">
        <v>29</v>
      </c>
      <c r="F739" s="6">
        <f>VLOOKUP(A739&amp;B739,'input_raw cmsws'!$C$2:$D$1602,2,FALSE)</f>
        <v>44250.666666666664</v>
      </c>
      <c r="G739" s="3">
        <v>3</v>
      </c>
      <c r="H739" s="3"/>
      <c r="I739" s="2">
        <v>0</v>
      </c>
      <c r="J739" s="3"/>
      <c r="K739" s="3" t="s">
        <v>22</v>
      </c>
      <c r="L739" s="3" t="s">
        <v>24</v>
      </c>
      <c r="M739" s="2">
        <f>VLOOKUP(L739,'scoring schema 2'!$E$18:$F$29,2,FALSE)</f>
        <v>0</v>
      </c>
      <c r="N739" s="3" t="s">
        <v>40</v>
      </c>
      <c r="O739" s="2">
        <f>VLOOKUP(N739,'scoring schema 2'!$E$8:$F$13,2, FALSE)</f>
        <v>8</v>
      </c>
      <c r="P739" s="3">
        <v>5</v>
      </c>
      <c r="Q739" s="3">
        <v>5.2</v>
      </c>
      <c r="R739" s="3">
        <v>1.55</v>
      </c>
      <c r="S739" s="3">
        <v>8.06</v>
      </c>
      <c r="T739" s="3">
        <v>1</v>
      </c>
      <c r="U739" s="3">
        <v>0</v>
      </c>
      <c r="V739" s="3">
        <v>1.4000000000000001</v>
      </c>
      <c r="W739" s="3">
        <v>0.8</v>
      </c>
      <c r="X739" s="3">
        <v>1.1200000000000001</v>
      </c>
      <c r="Y739" s="3">
        <v>2.92</v>
      </c>
      <c r="Z739" s="3">
        <v>1.1000000000000001</v>
      </c>
      <c r="AA739" s="3">
        <v>3.2120000000000002</v>
      </c>
      <c r="AB739" s="3">
        <v>7674420</v>
      </c>
      <c r="AC739" s="3" t="s">
        <v>1138</v>
      </c>
      <c r="AD739" s="6">
        <v>40460</v>
      </c>
      <c r="AE739" s="3" t="s">
        <v>760</v>
      </c>
      <c r="AF739" s="3" t="s">
        <v>761</v>
      </c>
      <c r="AG739" s="3" t="s">
        <v>762</v>
      </c>
      <c r="AH739" s="3" t="s">
        <v>768</v>
      </c>
      <c r="AI739" s="3">
        <v>1.25</v>
      </c>
      <c r="AJ739" s="3">
        <v>0</v>
      </c>
      <c r="AK739" s="3">
        <v>0</v>
      </c>
      <c r="AL739" s="3">
        <v>0</v>
      </c>
      <c r="AM739" s="3">
        <v>15</v>
      </c>
      <c r="AN739" s="3">
        <v>0</v>
      </c>
      <c r="AO739" s="3" t="s">
        <v>762</v>
      </c>
      <c r="AP739" s="3" t="s">
        <v>763</v>
      </c>
      <c r="AQ739" s="3" t="s">
        <v>769</v>
      </c>
      <c r="AR739" s="3" t="s">
        <v>1139</v>
      </c>
      <c r="AS739" s="3">
        <v>3</v>
      </c>
      <c r="AT739" s="3">
        <v>761</v>
      </c>
      <c r="AU739" s="3">
        <v>764</v>
      </c>
      <c r="AV739" s="3" t="s">
        <v>765</v>
      </c>
      <c r="AW739" s="3" t="s">
        <v>1140</v>
      </c>
      <c r="AX739" s="3">
        <v>2.7</v>
      </c>
      <c r="AY739" s="3">
        <v>759.3</v>
      </c>
      <c r="AZ739" s="3">
        <v>762</v>
      </c>
      <c r="BA739" s="3" t="s">
        <v>765</v>
      </c>
      <c r="BB739" s="3">
        <v>2.1861439999999999E-2</v>
      </c>
      <c r="BC739" s="3">
        <v>0</v>
      </c>
      <c r="BD739" s="7">
        <v>0</v>
      </c>
      <c r="BE739" s="18">
        <f t="shared" si="32"/>
        <v>121.15172256445356</v>
      </c>
      <c r="BF739" s="3" t="s">
        <v>767</v>
      </c>
      <c r="BG739" s="7">
        <v>44243</v>
      </c>
      <c r="BH739" s="3">
        <v>77.762498988985186</v>
      </c>
      <c r="BI739" t="str">
        <f>VLOOKUP($A739,'[1]SW_Pipes 1222_soil.shp'!$AE$2:$AR$1223,10,FALSE)</f>
        <v>113660</v>
      </c>
      <c r="BJ739" t="str">
        <f>VLOOKUP($A739,'[1]SW_Pipes 1222_soil.shp'!$AE$2:$AR$1223,11,FALSE)</f>
        <v>CuB</v>
      </c>
      <c r="BK739" t="str">
        <f>VLOOKUP($A739,'[1]SW_Pipes 1222_soil.shp'!$AE$2:$AR$1223,12,FALSE)</f>
        <v>Cecil-Urban land complex, 2 to 8 percent slopes</v>
      </c>
      <c r="BL739" t="str">
        <f>VLOOKUP($A739,'[1]SW_Pipes 1222_soil.shp'!$AE$2:$AR$1223,13,FALSE)</f>
        <v>B</v>
      </c>
      <c r="BM739">
        <f>VLOOKUP($A739,'[1]SW_Pipes 1222_soil.shp'!$AE$2:$AR$1223,14,FALSE)</f>
        <v>1</v>
      </c>
      <c r="BN739">
        <f>VLOOKUP(A739,[2]SW_Pipes1222_prec!$AE$2:$AO$1223, 11, FALSE)</f>
        <v>3.819</v>
      </c>
    </row>
    <row r="740" spans="1:66" x14ac:dyDescent="0.25">
      <c r="A740" s="3">
        <v>138204</v>
      </c>
      <c r="B740" s="3">
        <v>20548</v>
      </c>
      <c r="C740" s="3" t="s">
        <v>432</v>
      </c>
      <c r="D740" s="3" t="s">
        <v>21</v>
      </c>
      <c r="E740" s="3" t="s">
        <v>29</v>
      </c>
      <c r="F740" s="6">
        <f>VLOOKUP(A740&amp;B740,'input_raw cmsws'!$C$2:$D$1602,2,FALSE)</f>
        <v>44151.708333333336</v>
      </c>
      <c r="G740" s="3">
        <v>3</v>
      </c>
      <c r="H740" s="3"/>
      <c r="I740" s="2">
        <v>0</v>
      </c>
      <c r="J740" s="3"/>
      <c r="K740" s="3" t="s">
        <v>22</v>
      </c>
      <c r="L740" s="3" t="s">
        <v>145</v>
      </c>
      <c r="M740" s="2">
        <f>VLOOKUP(L740,'scoring schema 2'!$E$18:$F$29,2,FALSE)</f>
        <v>10</v>
      </c>
      <c r="N740" s="3" t="s">
        <v>40</v>
      </c>
      <c r="O740" s="2">
        <f>VLOOKUP(N740,'scoring schema 2'!$E$8:$F$13,2, FALSE)</f>
        <v>8</v>
      </c>
      <c r="P740" s="3">
        <v>10</v>
      </c>
      <c r="Q740" s="3">
        <v>5.2</v>
      </c>
      <c r="R740" s="3">
        <v>6.8</v>
      </c>
      <c r="S740" s="3">
        <v>35.36</v>
      </c>
      <c r="T740" s="3">
        <v>1</v>
      </c>
      <c r="U740" s="3">
        <v>0</v>
      </c>
      <c r="V740" s="3">
        <v>1.4000000000000001</v>
      </c>
      <c r="W740" s="3">
        <v>0.8</v>
      </c>
      <c r="X740" s="3">
        <v>1.1200000000000001</v>
      </c>
      <c r="Y740" s="3">
        <v>2.92</v>
      </c>
      <c r="Z740" s="3">
        <v>3.2</v>
      </c>
      <c r="AA740" s="3">
        <v>9.3439999999999994</v>
      </c>
      <c r="AB740" s="3">
        <v>7595606</v>
      </c>
      <c r="AC740" s="3" t="s">
        <v>2243</v>
      </c>
      <c r="AD740" s="6">
        <v>40461</v>
      </c>
      <c r="AE740" s="3" t="s">
        <v>760</v>
      </c>
      <c r="AF740" s="3" t="s">
        <v>761</v>
      </c>
      <c r="AG740" s="3" t="s">
        <v>762</v>
      </c>
      <c r="AH740" s="3" t="s">
        <v>768</v>
      </c>
      <c r="AI740" s="3">
        <v>1.25</v>
      </c>
      <c r="AJ740" s="3">
        <v>0</v>
      </c>
      <c r="AK740" s="3">
        <v>0</v>
      </c>
      <c r="AL740" s="3">
        <v>0</v>
      </c>
      <c r="AM740" s="3">
        <v>15</v>
      </c>
      <c r="AN740" s="3">
        <v>0</v>
      </c>
      <c r="AO740" s="3" t="s">
        <v>762</v>
      </c>
      <c r="AP740" s="3" t="s">
        <v>763</v>
      </c>
      <c r="AQ740" s="3" t="s">
        <v>769</v>
      </c>
      <c r="AR740" s="3" t="s">
        <v>2244</v>
      </c>
      <c r="AS740" s="3">
        <v>3.2</v>
      </c>
      <c r="AT740" s="3">
        <v>765.8</v>
      </c>
      <c r="AU740" s="3">
        <v>769</v>
      </c>
      <c r="AV740" s="3" t="s">
        <v>765</v>
      </c>
      <c r="AW740" s="3" t="s">
        <v>2245</v>
      </c>
      <c r="AX740" s="3">
        <v>4.5</v>
      </c>
      <c r="AY740" s="3">
        <v>765.5</v>
      </c>
      <c r="AZ740" s="3">
        <v>770</v>
      </c>
      <c r="BA740" s="3" t="s">
        <v>765</v>
      </c>
      <c r="BB740" s="3">
        <v>1.8349850000000001E-2</v>
      </c>
      <c r="BC740" s="3">
        <v>0</v>
      </c>
      <c r="BD740" s="7">
        <v>0</v>
      </c>
      <c r="BE740" s="18">
        <f t="shared" si="32"/>
        <v>120.88078941364363</v>
      </c>
      <c r="BF740" s="3" t="s">
        <v>767</v>
      </c>
      <c r="BG740" s="7">
        <v>44243</v>
      </c>
      <c r="BH740" s="3">
        <v>16.34865848367895</v>
      </c>
      <c r="BI740" t="str">
        <f>VLOOKUP($A740,'[1]SW_Pipes 1222_soil.shp'!$AE$2:$AR$1223,10,FALSE)</f>
        <v>113660</v>
      </c>
      <c r="BJ740" t="str">
        <f>VLOOKUP($A740,'[1]SW_Pipes 1222_soil.shp'!$AE$2:$AR$1223,11,FALSE)</f>
        <v>CuB</v>
      </c>
      <c r="BK740" t="str">
        <f>VLOOKUP($A740,'[1]SW_Pipes 1222_soil.shp'!$AE$2:$AR$1223,12,FALSE)</f>
        <v>Cecil-Urban land complex, 2 to 8 percent slopes</v>
      </c>
      <c r="BL740" t="str">
        <f>VLOOKUP($A740,'[1]SW_Pipes 1222_soil.shp'!$AE$2:$AR$1223,13,FALSE)</f>
        <v>B</v>
      </c>
      <c r="BM740">
        <f>VLOOKUP($A740,'[1]SW_Pipes 1222_soil.shp'!$AE$2:$AR$1223,14,FALSE)</f>
        <v>1</v>
      </c>
      <c r="BN740">
        <f>VLOOKUP(A740,[2]SW_Pipes1222_prec!$AE$2:$AO$1223, 11, FALSE)</f>
        <v>3.819</v>
      </c>
    </row>
    <row r="741" spans="1:66" x14ac:dyDescent="0.25">
      <c r="A741" s="3">
        <v>138325</v>
      </c>
      <c r="B741" s="3">
        <v>23752</v>
      </c>
      <c r="C741" s="3" t="s">
        <v>636</v>
      </c>
      <c r="D741" s="3" t="s">
        <v>21</v>
      </c>
      <c r="E741" s="3" t="s">
        <v>29</v>
      </c>
      <c r="F741" s="6">
        <f>VLOOKUP(A741&amp;B741,'input_raw cmsws'!$C$2:$D$1602,2,FALSE)</f>
        <v>44420.666666666664</v>
      </c>
      <c r="G741" s="3">
        <v>10</v>
      </c>
      <c r="H741" s="3"/>
      <c r="I741" s="2">
        <v>0</v>
      </c>
      <c r="J741" s="3"/>
      <c r="K741" s="3" t="s">
        <v>22</v>
      </c>
      <c r="L741" s="3" t="s">
        <v>115</v>
      </c>
      <c r="M741" s="2">
        <f>VLOOKUP(L741,'scoring schema 2'!$E$18:$F$29,2,FALSE)</f>
        <v>8</v>
      </c>
      <c r="N741" s="3" t="s">
        <v>202</v>
      </c>
      <c r="O741" s="2">
        <f>VLOOKUP(N741,'scoring schema 2'!$E$8:$F$13,2, FALSE)</f>
        <v>3</v>
      </c>
      <c r="P741" s="3">
        <v>10</v>
      </c>
      <c r="Q741" s="3">
        <v>1.9500000000000002</v>
      </c>
      <c r="R741" s="3">
        <v>7.5</v>
      </c>
      <c r="S741" s="3">
        <v>14.625000000000002</v>
      </c>
      <c r="T741" s="3">
        <v>1</v>
      </c>
      <c r="U741" s="3">
        <v>10</v>
      </c>
      <c r="V741" s="3">
        <v>4.5999999999999996</v>
      </c>
      <c r="W741" s="3">
        <v>6.6000000000000005</v>
      </c>
      <c r="X741" s="3">
        <v>30.36</v>
      </c>
      <c r="Y741" s="3">
        <v>3.54</v>
      </c>
      <c r="Z741" s="3">
        <v>6.96</v>
      </c>
      <c r="AA741" s="3">
        <v>24.638400000000001</v>
      </c>
      <c r="AB741" s="3">
        <v>7637082</v>
      </c>
      <c r="AC741" s="3" t="s">
        <v>3612</v>
      </c>
      <c r="AD741" s="6">
        <v>40462</v>
      </c>
      <c r="AE741" s="3" t="s">
        <v>760</v>
      </c>
      <c r="AF741" s="3" t="s">
        <v>761</v>
      </c>
      <c r="AG741" s="3" t="s">
        <v>762</v>
      </c>
      <c r="AH741" s="3" t="s">
        <v>768</v>
      </c>
      <c r="AI741" s="3">
        <v>4</v>
      </c>
      <c r="AJ741" s="3">
        <v>0</v>
      </c>
      <c r="AK741" s="3">
        <v>0</v>
      </c>
      <c r="AL741" s="3">
        <v>0</v>
      </c>
      <c r="AM741" s="3">
        <v>48</v>
      </c>
      <c r="AN741" s="3">
        <v>0</v>
      </c>
      <c r="AO741" s="3" t="s">
        <v>762</v>
      </c>
      <c r="AP741" s="3" t="s">
        <v>763</v>
      </c>
      <c r="AQ741" s="3" t="s">
        <v>769</v>
      </c>
      <c r="AR741" s="3" t="s">
        <v>3613</v>
      </c>
      <c r="AS741" s="3">
        <v>5.0999999999999996</v>
      </c>
      <c r="AT741" s="3">
        <v>675.9</v>
      </c>
      <c r="AU741" s="3">
        <v>681</v>
      </c>
      <c r="AV741" s="3" t="s">
        <v>765</v>
      </c>
      <c r="AW741" s="3" t="s">
        <v>3614</v>
      </c>
      <c r="AX741" s="3">
        <v>0</v>
      </c>
      <c r="AY741" s="3">
        <v>0</v>
      </c>
      <c r="AZ741" s="3">
        <v>685.03</v>
      </c>
      <c r="BA741" s="3" t="s">
        <v>765</v>
      </c>
      <c r="BB741" s="3">
        <v>0</v>
      </c>
      <c r="BC741" s="3">
        <v>0</v>
      </c>
      <c r="BD741" s="7">
        <v>0</v>
      </c>
      <c r="BE741" s="18">
        <f t="shared" si="32"/>
        <v>121.61715719826603</v>
      </c>
      <c r="BF741" s="3" t="s">
        <v>767</v>
      </c>
      <c r="BG741" s="7">
        <v>44488</v>
      </c>
      <c r="BH741" s="3">
        <v>134.28272267040629</v>
      </c>
      <c r="BI741" t="str">
        <f>VLOOKUP($A741,'[1]SW_Pipes 1222_soil.shp'!$AE$2:$AR$1223,10,FALSE)</f>
        <v>113688</v>
      </c>
      <c r="BJ741" t="str">
        <f>VLOOKUP($A741,'[1]SW_Pipes 1222_soil.shp'!$AE$2:$AR$1223,11,FALSE)</f>
        <v>Ur</v>
      </c>
      <c r="BK741" t="str">
        <f>VLOOKUP($A741,'[1]SW_Pipes 1222_soil.shp'!$AE$2:$AR$1223,12,FALSE)</f>
        <v>Urban land</v>
      </c>
      <c r="BL741" t="str">
        <f>VLOOKUP($A741,'[1]SW_Pipes 1222_soil.shp'!$AE$2:$AR$1223,13,FALSE)</f>
        <v>N/A</v>
      </c>
      <c r="BM741">
        <f>VLOOKUP($A741,'[1]SW_Pipes 1222_soil.shp'!$AE$2:$AR$1223,14,FALSE)</f>
        <v>4</v>
      </c>
      <c r="BN741">
        <f>VLOOKUP(A741,[2]SW_Pipes1222_prec!$AE$2:$AO$1223, 11, FALSE)</f>
        <v>3.8380000000000001</v>
      </c>
    </row>
    <row r="742" spans="1:66" x14ac:dyDescent="0.25">
      <c r="A742" s="2">
        <v>138326</v>
      </c>
      <c r="B742" s="2">
        <v>23752</v>
      </c>
      <c r="C742" s="2" t="s">
        <v>636</v>
      </c>
      <c r="D742" s="2" t="s">
        <v>21</v>
      </c>
      <c r="E742" s="2" t="s">
        <v>29</v>
      </c>
      <c r="F742" s="6">
        <f>VLOOKUP(A742&amp;B742,'input_raw cmsws'!$C$2:$D$1602,2,FALSE)</f>
        <v>44420.666666666664</v>
      </c>
      <c r="G742" s="2">
        <v>10</v>
      </c>
      <c r="H742" s="2"/>
      <c r="I742" s="2">
        <v>0</v>
      </c>
      <c r="J742" s="2"/>
      <c r="K742" s="3" t="s">
        <v>22</v>
      </c>
      <c r="L742" s="2" t="s">
        <v>115</v>
      </c>
      <c r="M742" s="2">
        <f>VLOOKUP(L742,'scoring schema 2'!$E$18:$F$29,2,FALSE)</f>
        <v>8</v>
      </c>
      <c r="N742" s="2" t="s">
        <v>202</v>
      </c>
      <c r="O742" s="2">
        <f>VLOOKUP(N742,'scoring schema 2'!$E$8:$F$13,2, FALSE)</f>
        <v>3</v>
      </c>
      <c r="P742" s="2">
        <v>10</v>
      </c>
      <c r="Q742" s="2">
        <v>1.9500000000000002</v>
      </c>
      <c r="R742" s="2">
        <v>7.5</v>
      </c>
      <c r="S742" s="2">
        <v>14.625000000000002</v>
      </c>
      <c r="T742" s="2">
        <v>2</v>
      </c>
      <c r="U742" s="2">
        <v>10</v>
      </c>
      <c r="V742" s="2">
        <v>7.6000000000000005</v>
      </c>
      <c r="W742" s="2">
        <v>6.6000000000000005</v>
      </c>
      <c r="X742" s="2">
        <v>50.160000000000011</v>
      </c>
      <c r="Y742" s="2">
        <v>5.3400000000000007</v>
      </c>
      <c r="Z742" s="2">
        <v>6.96</v>
      </c>
      <c r="AA742" s="2">
        <v>37.166400000000003</v>
      </c>
      <c r="AB742" s="2">
        <v>7578323</v>
      </c>
      <c r="AC742" s="2" t="s">
        <v>3986</v>
      </c>
      <c r="AD742" s="6">
        <v>40463</v>
      </c>
      <c r="AE742" s="2" t="s">
        <v>760</v>
      </c>
      <c r="AF742" s="2" t="s">
        <v>761</v>
      </c>
      <c r="AG742" s="2" t="s">
        <v>762</v>
      </c>
      <c r="AH742" s="2" t="s">
        <v>768</v>
      </c>
      <c r="AI742" s="2">
        <v>4</v>
      </c>
      <c r="AJ742" s="2">
        <v>0</v>
      </c>
      <c r="AK742" s="2">
        <v>0</v>
      </c>
      <c r="AL742" s="2">
        <v>0</v>
      </c>
      <c r="AM742" s="2">
        <v>48</v>
      </c>
      <c r="AN742" s="2">
        <v>0</v>
      </c>
      <c r="AO742" s="2" t="s">
        <v>762</v>
      </c>
      <c r="AP742" s="2" t="s">
        <v>778</v>
      </c>
      <c r="AQ742" s="2" t="s">
        <v>781</v>
      </c>
      <c r="AR742" s="2" t="s">
        <v>3868</v>
      </c>
      <c r="AS742" s="2">
        <v>12.25</v>
      </c>
      <c r="AT742" s="2">
        <v>671.75</v>
      </c>
      <c r="AU742" s="2">
        <v>684</v>
      </c>
      <c r="AV742" s="2" t="s">
        <v>765</v>
      </c>
      <c r="AW742" s="2" t="s">
        <v>2065</v>
      </c>
      <c r="AX742" s="2">
        <v>0</v>
      </c>
      <c r="AY742" s="2">
        <v>0</v>
      </c>
      <c r="AZ742" s="2">
        <v>0</v>
      </c>
      <c r="BA742" s="2" t="s">
        <v>772</v>
      </c>
      <c r="BB742" s="2">
        <v>0</v>
      </c>
      <c r="BC742" s="2">
        <v>0</v>
      </c>
      <c r="BD742" s="6">
        <v>0</v>
      </c>
      <c r="BE742" s="18">
        <f t="shared" si="32"/>
        <v>121.61715719826603</v>
      </c>
      <c r="BF742" s="2" t="s">
        <v>767</v>
      </c>
      <c r="BG742" s="6">
        <v>44488</v>
      </c>
      <c r="BH742" s="2">
        <v>35.795123025535332</v>
      </c>
      <c r="BI742" t="str">
        <f>VLOOKUP($A742,'[1]SW_Pipes 1222_soil.shp'!$AE$2:$AR$1223,10,FALSE)</f>
        <v>113688</v>
      </c>
      <c r="BJ742" t="str">
        <f>VLOOKUP($A742,'[1]SW_Pipes 1222_soil.shp'!$AE$2:$AR$1223,11,FALSE)</f>
        <v>Ur</v>
      </c>
      <c r="BK742" t="str">
        <f>VLOOKUP($A742,'[1]SW_Pipes 1222_soil.shp'!$AE$2:$AR$1223,12,FALSE)</f>
        <v>Urban land</v>
      </c>
      <c r="BL742" t="str">
        <f>VLOOKUP($A742,'[1]SW_Pipes 1222_soil.shp'!$AE$2:$AR$1223,13,FALSE)</f>
        <v>N/A</v>
      </c>
      <c r="BM742">
        <f>VLOOKUP($A742,'[1]SW_Pipes 1222_soil.shp'!$AE$2:$AR$1223,14,FALSE)</f>
        <v>4</v>
      </c>
      <c r="BN742">
        <f>VLOOKUP(A742,[2]SW_Pipes1222_prec!$AE$2:$AO$1223, 11, FALSE)</f>
        <v>3.8380000000000001</v>
      </c>
    </row>
    <row r="743" spans="1:66" x14ac:dyDescent="0.25">
      <c r="A743" s="3">
        <v>138598</v>
      </c>
      <c r="B743" s="3">
        <v>23752</v>
      </c>
      <c r="C743" s="3" t="s">
        <v>707</v>
      </c>
      <c r="D743" s="3" t="s">
        <v>21</v>
      </c>
      <c r="E743" s="3" t="s">
        <v>29</v>
      </c>
      <c r="F743" s="6">
        <f>VLOOKUP(A743&amp;B743,'input_raw cmsws'!$C$2:$D$1602,2,FALSE)</f>
        <v>44420.666666666664</v>
      </c>
      <c r="G743" s="3">
        <v>10</v>
      </c>
      <c r="H743" s="3"/>
      <c r="I743" s="2">
        <v>0</v>
      </c>
      <c r="J743" s="3"/>
      <c r="K743" s="3" t="s">
        <v>22</v>
      </c>
      <c r="L743" s="3" t="s">
        <v>115</v>
      </c>
      <c r="M743" s="2">
        <f>VLOOKUP(L743,'scoring schema 2'!$E$18:$F$29,2,FALSE)</f>
        <v>8</v>
      </c>
      <c r="N743" s="3" t="s">
        <v>202</v>
      </c>
      <c r="O743" s="2">
        <f>VLOOKUP(N743,'scoring schema 2'!$E$8:$F$13,2, FALSE)</f>
        <v>3</v>
      </c>
      <c r="P743" s="3">
        <v>10</v>
      </c>
      <c r="Q743" s="3">
        <v>1.9500000000000002</v>
      </c>
      <c r="R743" s="3">
        <v>7.5</v>
      </c>
      <c r="S743" s="3">
        <v>14.625000000000002</v>
      </c>
      <c r="T743" s="3">
        <v>1</v>
      </c>
      <c r="U743" s="3">
        <v>10</v>
      </c>
      <c r="V743" s="3">
        <v>6</v>
      </c>
      <c r="W743" s="3">
        <v>6.6000000000000005</v>
      </c>
      <c r="X743" s="3">
        <v>39.6</v>
      </c>
      <c r="Y743" s="3">
        <v>4.38</v>
      </c>
      <c r="Z743" s="3">
        <v>6.96</v>
      </c>
      <c r="AA743" s="3">
        <v>30.4848</v>
      </c>
      <c r="AB743" s="3">
        <v>7722910</v>
      </c>
      <c r="AC743" s="3" t="s">
        <v>3865</v>
      </c>
      <c r="AD743" s="6">
        <v>40464</v>
      </c>
      <c r="AE743" s="3" t="s">
        <v>760</v>
      </c>
      <c r="AF743" s="3" t="s">
        <v>761</v>
      </c>
      <c r="AG743" s="3" t="s">
        <v>762</v>
      </c>
      <c r="AH743" s="3" t="s">
        <v>768</v>
      </c>
      <c r="AI743" s="3">
        <v>4</v>
      </c>
      <c r="AJ743" s="3">
        <v>0</v>
      </c>
      <c r="AK743" s="3">
        <v>0</v>
      </c>
      <c r="AL743" s="3">
        <v>0</v>
      </c>
      <c r="AM743" s="3">
        <v>48</v>
      </c>
      <c r="AN743" s="3">
        <v>0</v>
      </c>
      <c r="AO743" s="3" t="s">
        <v>762</v>
      </c>
      <c r="AP743" s="3" t="s">
        <v>778</v>
      </c>
      <c r="AQ743" s="2" t="s">
        <v>781</v>
      </c>
      <c r="AR743" s="3" t="s">
        <v>3866</v>
      </c>
      <c r="AS743" s="3">
        <v>10.1</v>
      </c>
      <c r="AT743" s="3">
        <v>673.9</v>
      </c>
      <c r="AU743" s="3">
        <v>684</v>
      </c>
      <c r="AV743" s="3" t="s">
        <v>765</v>
      </c>
      <c r="AW743" s="3" t="s">
        <v>3867</v>
      </c>
      <c r="AX743" s="3">
        <v>10.199999999999999</v>
      </c>
      <c r="AY743" s="3">
        <v>673.8</v>
      </c>
      <c r="AZ743" s="3">
        <v>684</v>
      </c>
      <c r="BA743" s="3" t="s">
        <v>765</v>
      </c>
      <c r="BB743" s="3">
        <v>1.9040299999999999E-3</v>
      </c>
      <c r="BC743" s="3">
        <v>0</v>
      </c>
      <c r="BD743" s="7">
        <v>0</v>
      </c>
      <c r="BE743" s="18">
        <f t="shared" si="32"/>
        <v>121.61715719826603</v>
      </c>
      <c r="BF743" s="3" t="s">
        <v>767</v>
      </c>
      <c r="BG743" s="7">
        <v>44488</v>
      </c>
      <c r="BH743" s="3">
        <v>52.520313436770572</v>
      </c>
      <c r="BI743" t="str">
        <f>VLOOKUP($A743,'[1]SW_Pipes 1222_soil.shp'!$AE$2:$AR$1223,10,FALSE)</f>
        <v>113688</v>
      </c>
      <c r="BJ743" t="str">
        <f>VLOOKUP($A743,'[1]SW_Pipes 1222_soil.shp'!$AE$2:$AR$1223,11,FALSE)</f>
        <v>Ur</v>
      </c>
      <c r="BK743" t="str">
        <f>VLOOKUP($A743,'[1]SW_Pipes 1222_soil.shp'!$AE$2:$AR$1223,12,FALSE)</f>
        <v>Urban land</v>
      </c>
      <c r="BL743" t="str">
        <f>VLOOKUP($A743,'[1]SW_Pipes 1222_soil.shp'!$AE$2:$AR$1223,13,FALSE)</f>
        <v>N/A</v>
      </c>
      <c r="BM743">
        <f>VLOOKUP($A743,'[1]SW_Pipes 1222_soil.shp'!$AE$2:$AR$1223,14,FALSE)</f>
        <v>4</v>
      </c>
      <c r="BN743">
        <f>VLOOKUP(A743,[2]SW_Pipes1222_prec!$AE$2:$AO$1223, 11, FALSE)</f>
        <v>3.8380000000000001</v>
      </c>
    </row>
    <row r="744" spans="1:66" x14ac:dyDescent="0.25">
      <c r="A744" s="3">
        <v>138599</v>
      </c>
      <c r="B744" s="3">
        <v>23752</v>
      </c>
      <c r="C744" s="3" t="s">
        <v>722</v>
      </c>
      <c r="D744" s="3" t="s">
        <v>21</v>
      </c>
      <c r="E744" s="3" t="s">
        <v>29</v>
      </c>
      <c r="F744" s="6">
        <f>VLOOKUP(A744&amp;B744,'input_raw cmsws'!$C$2:$D$1602,2,FALSE)</f>
        <v>44420.666666666664</v>
      </c>
      <c r="G744" s="3">
        <v>10</v>
      </c>
      <c r="H744" s="3"/>
      <c r="I744" s="2">
        <v>0</v>
      </c>
      <c r="J744" s="3"/>
      <c r="K744" s="3" t="s">
        <v>22</v>
      </c>
      <c r="L744" s="3" t="s">
        <v>115</v>
      </c>
      <c r="M744" s="2">
        <f>VLOOKUP(L744,'scoring schema 2'!$E$18:$F$29,2,FALSE)</f>
        <v>8</v>
      </c>
      <c r="N744" s="3" t="s">
        <v>202</v>
      </c>
      <c r="O744" s="2">
        <f>VLOOKUP(N744,'scoring schema 2'!$E$8:$F$13,2, FALSE)</f>
        <v>3</v>
      </c>
      <c r="P744" s="3">
        <v>10</v>
      </c>
      <c r="Q744" s="3">
        <v>1.9500000000000002</v>
      </c>
      <c r="R744" s="3">
        <v>7.5</v>
      </c>
      <c r="S744" s="3">
        <v>14.625000000000002</v>
      </c>
      <c r="T744" s="3">
        <v>1</v>
      </c>
      <c r="U744" s="3">
        <v>10</v>
      </c>
      <c r="V744" s="3">
        <v>6.8000000000000007</v>
      </c>
      <c r="W744" s="3">
        <v>7.5</v>
      </c>
      <c r="X744" s="3">
        <v>51.000000000000007</v>
      </c>
      <c r="Y744" s="3">
        <v>4.8600000000000003</v>
      </c>
      <c r="Z744" s="3">
        <v>7.5</v>
      </c>
      <c r="AA744" s="3">
        <v>36.450000000000003</v>
      </c>
      <c r="AB744" s="3">
        <v>7567940</v>
      </c>
      <c r="AC744" s="3" t="s">
        <v>3980</v>
      </c>
      <c r="AD744" s="6">
        <v>40465</v>
      </c>
      <c r="AE744" s="3" t="s">
        <v>760</v>
      </c>
      <c r="AF744" s="3" t="s">
        <v>761</v>
      </c>
      <c r="AG744" s="3" t="s">
        <v>762</v>
      </c>
      <c r="AH744" s="3" t="s">
        <v>768</v>
      </c>
      <c r="AI744" s="3">
        <v>4</v>
      </c>
      <c r="AJ744" s="3">
        <v>0</v>
      </c>
      <c r="AK744" s="3">
        <v>0</v>
      </c>
      <c r="AL744" s="3">
        <v>0</v>
      </c>
      <c r="AM744" s="3">
        <v>48</v>
      </c>
      <c r="AN744" s="3">
        <v>0</v>
      </c>
      <c r="AO744" s="3" t="s">
        <v>762</v>
      </c>
      <c r="AP744" s="3" t="s">
        <v>778</v>
      </c>
      <c r="AQ744" s="2" t="s">
        <v>781</v>
      </c>
      <c r="AR744" s="3" t="s">
        <v>3867</v>
      </c>
      <c r="AS744" s="3">
        <v>10.199999999999999</v>
      </c>
      <c r="AT744" s="3">
        <v>686.8</v>
      </c>
      <c r="AU744" s="3">
        <v>697</v>
      </c>
      <c r="AV744" s="3" t="s">
        <v>765</v>
      </c>
      <c r="AW744" s="3" t="s">
        <v>2066</v>
      </c>
      <c r="AX744" s="3">
        <v>0</v>
      </c>
      <c r="AY744" s="3">
        <v>0</v>
      </c>
      <c r="AZ744" s="3">
        <v>0</v>
      </c>
      <c r="BA744" s="3" t="s">
        <v>765</v>
      </c>
      <c r="BB744" s="3">
        <v>0</v>
      </c>
      <c r="BC744" s="3">
        <v>0</v>
      </c>
      <c r="BD744" s="7">
        <v>0</v>
      </c>
      <c r="BE744" s="18">
        <f t="shared" si="32"/>
        <v>121.61715719826603</v>
      </c>
      <c r="BF744" s="3" t="s">
        <v>767</v>
      </c>
      <c r="BG744" s="7">
        <v>44488</v>
      </c>
      <c r="BH744" s="3">
        <v>37.037666690811442</v>
      </c>
      <c r="BI744" t="str">
        <f>VLOOKUP($A744,'[1]SW_Pipes 1222_soil.shp'!$AE$2:$AR$1223,10,FALSE)</f>
        <v>113678</v>
      </c>
      <c r="BJ744" t="str">
        <f>VLOOKUP($A744,'[1]SW_Pipes 1222_soil.shp'!$AE$2:$AR$1223,11,FALSE)</f>
        <v>MS</v>
      </c>
      <c r="BK744" t="str">
        <f>VLOOKUP($A744,'[1]SW_Pipes 1222_soil.shp'!$AE$2:$AR$1223,12,FALSE)</f>
        <v>Monacan and Arents soils</v>
      </c>
      <c r="BL744" t="str">
        <f>VLOOKUP($A744,'[1]SW_Pipes 1222_soil.shp'!$AE$2:$AR$1223,13,FALSE)</f>
        <v>C</v>
      </c>
      <c r="BM744">
        <f>VLOOKUP($A744,'[1]SW_Pipes 1222_soil.shp'!$AE$2:$AR$1223,14,FALSE)</f>
        <v>2</v>
      </c>
      <c r="BN744">
        <f>VLOOKUP(A744,[2]SW_Pipes1222_prec!$AE$2:$AO$1223, 11, FALSE)</f>
        <v>3.8380000000000001</v>
      </c>
    </row>
    <row r="745" spans="1:66" x14ac:dyDescent="0.25">
      <c r="A745" s="3">
        <v>138640</v>
      </c>
      <c r="B745" s="3">
        <v>23888</v>
      </c>
      <c r="C745" s="3" t="s">
        <v>591</v>
      </c>
      <c r="D745" s="3" t="s">
        <v>21</v>
      </c>
      <c r="E745" s="3" t="s">
        <v>29</v>
      </c>
      <c r="F745" s="6">
        <f>VLOOKUP(A745&amp;B745,'input_raw cmsws'!$C$2:$D$1602,2,FALSE)</f>
        <v>44431.666666666664</v>
      </c>
      <c r="G745" s="3">
        <v>5</v>
      </c>
      <c r="H745" s="3" t="s">
        <v>31</v>
      </c>
      <c r="I745" s="2">
        <f>VLOOKUP(H745,'scoring schema'!$D$4:$E$9,2,FALSE)</f>
        <v>7</v>
      </c>
      <c r="J745" s="3" t="s">
        <v>29</v>
      </c>
      <c r="K745" s="3" t="s">
        <v>29</v>
      </c>
      <c r="L745" s="3" t="s">
        <v>115</v>
      </c>
      <c r="M745" s="2">
        <f>VLOOKUP(L745,'scoring schema 2'!$E$18:$F$29,2,FALSE)</f>
        <v>8</v>
      </c>
      <c r="N745" s="3" t="s">
        <v>202</v>
      </c>
      <c r="O745" s="2">
        <f>VLOOKUP(N745,'scoring schema 2'!$E$8:$F$13,2, FALSE)</f>
        <v>3</v>
      </c>
      <c r="P745" s="3">
        <v>10</v>
      </c>
      <c r="Q745" s="3">
        <v>5.45</v>
      </c>
      <c r="R745" s="3">
        <v>7.1</v>
      </c>
      <c r="S745" s="3">
        <v>38.695</v>
      </c>
      <c r="T745" s="3">
        <v>1</v>
      </c>
      <c r="U745" s="3">
        <v>0</v>
      </c>
      <c r="V745" s="3">
        <v>2.8</v>
      </c>
      <c r="W745" s="3">
        <v>2</v>
      </c>
      <c r="X745" s="3">
        <v>5.6</v>
      </c>
      <c r="Y745" s="3">
        <v>3.8600000000000003</v>
      </c>
      <c r="Z745" s="3">
        <v>4.04</v>
      </c>
      <c r="AA745" s="3">
        <v>15.594400000000002</v>
      </c>
      <c r="AB745" s="3">
        <v>7585965</v>
      </c>
      <c r="AC745" s="3" t="s">
        <v>2973</v>
      </c>
      <c r="AD745" s="6">
        <v>40466</v>
      </c>
      <c r="AE745" s="3" t="s">
        <v>760</v>
      </c>
      <c r="AF745" s="3" t="s">
        <v>838</v>
      </c>
      <c r="AG745" s="3" t="s">
        <v>762</v>
      </c>
      <c r="AH745" s="3" t="s">
        <v>842</v>
      </c>
      <c r="AI745" s="3">
        <v>0</v>
      </c>
      <c r="AJ745" s="3">
        <v>0</v>
      </c>
      <c r="AK745" s="3">
        <v>3</v>
      </c>
      <c r="AL745" s="3">
        <v>5</v>
      </c>
      <c r="AM745" s="3">
        <v>36</v>
      </c>
      <c r="AN745" s="3">
        <v>60</v>
      </c>
      <c r="AO745" s="3" t="s">
        <v>762</v>
      </c>
      <c r="AP745" s="3" t="s">
        <v>778</v>
      </c>
      <c r="AQ745" s="3" t="s">
        <v>781</v>
      </c>
      <c r="AR745" s="3" t="s">
        <v>2974</v>
      </c>
      <c r="AS745" s="3">
        <v>3.7</v>
      </c>
      <c r="AT745" s="3">
        <v>699.3</v>
      </c>
      <c r="AU745" s="3">
        <v>703</v>
      </c>
      <c r="AV745" s="3" t="s">
        <v>765</v>
      </c>
      <c r="AW745" s="3" t="s">
        <v>2975</v>
      </c>
      <c r="AX745" s="3">
        <v>4.5</v>
      </c>
      <c r="AY745" s="3">
        <v>698.5</v>
      </c>
      <c r="AZ745" s="3">
        <v>703</v>
      </c>
      <c r="BA745" s="3" t="s">
        <v>765</v>
      </c>
      <c r="BB745" s="3">
        <v>8.4343840000000003E-2</v>
      </c>
      <c r="BC745" s="3">
        <v>0</v>
      </c>
      <c r="BD745" s="7">
        <v>0</v>
      </c>
      <c r="BE745" s="18">
        <f t="shared" si="32"/>
        <v>121.64727355692447</v>
      </c>
      <c r="BF745" s="3" t="s">
        <v>767</v>
      </c>
      <c r="BG745" s="7">
        <v>44243</v>
      </c>
      <c r="BH745" s="3">
        <v>4.7536870919342293</v>
      </c>
      <c r="BI745" t="str">
        <f>VLOOKUP($A745,'[1]SW_Pipes 1222_soil.shp'!$AE$2:$AR$1223,10,FALSE)</f>
        <v>113660</v>
      </c>
      <c r="BJ745" t="str">
        <f>VLOOKUP($A745,'[1]SW_Pipes 1222_soil.shp'!$AE$2:$AR$1223,11,FALSE)</f>
        <v>CuB</v>
      </c>
      <c r="BK745" t="str">
        <f>VLOOKUP($A745,'[1]SW_Pipes 1222_soil.shp'!$AE$2:$AR$1223,12,FALSE)</f>
        <v>Cecil-Urban land complex, 2 to 8 percent slopes</v>
      </c>
      <c r="BL745" t="str">
        <f>VLOOKUP($A745,'[1]SW_Pipes 1222_soil.shp'!$AE$2:$AR$1223,13,FALSE)</f>
        <v>B</v>
      </c>
      <c r="BM745">
        <f>VLOOKUP($A745,'[1]SW_Pipes 1222_soil.shp'!$AE$2:$AR$1223,14,FALSE)</f>
        <v>1</v>
      </c>
      <c r="BN745">
        <f>VLOOKUP(A745,[2]SW_Pipes1222_prec!$AE$2:$AO$1223, 11, FALSE)</f>
        <v>3.8290000000000002</v>
      </c>
    </row>
    <row r="746" spans="1:66" x14ac:dyDescent="0.25">
      <c r="A746" s="2">
        <v>138641</v>
      </c>
      <c r="B746" s="2">
        <v>23888</v>
      </c>
      <c r="C746" s="2" t="s">
        <v>590</v>
      </c>
      <c r="D746" s="2" t="s">
        <v>21</v>
      </c>
      <c r="E746" s="2" t="s">
        <v>29</v>
      </c>
      <c r="F746" s="6">
        <f>VLOOKUP(A746&amp;B746,'input_raw cmsws'!$C$2:$D$1602,2,FALSE)</f>
        <v>44431.666666666664</v>
      </c>
      <c r="G746" s="2">
        <v>5</v>
      </c>
      <c r="H746" s="2" t="s">
        <v>31</v>
      </c>
      <c r="I746" s="2">
        <f>VLOOKUP(H746,'scoring schema'!$D$4:$E$9,2,FALSE)</f>
        <v>7</v>
      </c>
      <c r="J746" s="2" t="s">
        <v>29</v>
      </c>
      <c r="K746" s="2" t="s">
        <v>29</v>
      </c>
      <c r="L746" s="2" t="s">
        <v>115</v>
      </c>
      <c r="M746" s="2">
        <f>VLOOKUP(L746,'scoring schema 2'!$E$18:$F$29,2,FALSE)</f>
        <v>8</v>
      </c>
      <c r="N746" s="2" t="s">
        <v>202</v>
      </c>
      <c r="O746" s="2">
        <f>VLOOKUP(N746,'scoring schema 2'!$E$8:$F$13,2, FALSE)</f>
        <v>3</v>
      </c>
      <c r="P746" s="2">
        <v>10</v>
      </c>
      <c r="Q746" s="2">
        <v>5.45</v>
      </c>
      <c r="R746" s="2">
        <v>7.1</v>
      </c>
      <c r="S746" s="2">
        <v>38.695</v>
      </c>
      <c r="T746" s="2">
        <v>1</v>
      </c>
      <c r="U746" s="2">
        <v>0</v>
      </c>
      <c r="V746" s="2">
        <v>2.8</v>
      </c>
      <c r="W746" s="2">
        <v>2</v>
      </c>
      <c r="X746" s="2">
        <v>5.6</v>
      </c>
      <c r="Y746" s="2">
        <v>3.8600000000000003</v>
      </c>
      <c r="Z746" s="2">
        <v>4.04</v>
      </c>
      <c r="AA746" s="2">
        <v>15.594400000000002</v>
      </c>
      <c r="AB746" s="2">
        <v>7574128</v>
      </c>
      <c r="AC746" s="2" t="s">
        <v>2970</v>
      </c>
      <c r="AD746" s="6">
        <v>40467</v>
      </c>
      <c r="AE746" s="2" t="s">
        <v>760</v>
      </c>
      <c r="AF746" s="2" t="s">
        <v>761</v>
      </c>
      <c r="AG746" s="2" t="s">
        <v>762</v>
      </c>
      <c r="AH746" s="2" t="s">
        <v>768</v>
      </c>
      <c r="AI746" s="2">
        <v>0</v>
      </c>
      <c r="AJ746" s="2">
        <v>0</v>
      </c>
      <c r="AK746" s="2">
        <v>3</v>
      </c>
      <c r="AL746" s="2">
        <v>5</v>
      </c>
      <c r="AM746" s="2">
        <v>36</v>
      </c>
      <c r="AN746" s="2">
        <v>60</v>
      </c>
      <c r="AO746" s="2" t="s">
        <v>762</v>
      </c>
      <c r="AP746" s="2" t="s">
        <v>778</v>
      </c>
      <c r="AQ746" s="2" t="s">
        <v>781</v>
      </c>
      <c r="AR746" s="2" t="s">
        <v>2971</v>
      </c>
      <c r="AS746" s="2">
        <v>4.5</v>
      </c>
      <c r="AT746" s="2">
        <v>698.5</v>
      </c>
      <c r="AU746" s="2">
        <v>703</v>
      </c>
      <c r="AV746" s="2" t="s">
        <v>765</v>
      </c>
      <c r="AW746" s="2" t="s">
        <v>2972</v>
      </c>
      <c r="AX746" s="2">
        <v>4.5</v>
      </c>
      <c r="AY746" s="2">
        <v>698.5</v>
      </c>
      <c r="AZ746" s="2">
        <v>703</v>
      </c>
      <c r="BA746" s="2" t="s">
        <v>765</v>
      </c>
      <c r="BB746" s="2">
        <v>0</v>
      </c>
      <c r="BC746" s="2">
        <v>0</v>
      </c>
      <c r="BD746" s="6">
        <v>0</v>
      </c>
      <c r="BE746" s="18">
        <f t="shared" si="32"/>
        <v>121.64727355692447</v>
      </c>
      <c r="BF746" s="2" t="s">
        <v>767</v>
      </c>
      <c r="BG746" s="6">
        <v>44243</v>
      </c>
      <c r="BH746" s="2">
        <v>10.173945504769989</v>
      </c>
      <c r="BI746" t="str">
        <f>VLOOKUP($A746,'[1]SW_Pipes 1222_soil.shp'!$AE$2:$AR$1223,10,FALSE)</f>
        <v>113660</v>
      </c>
      <c r="BJ746" t="str">
        <f>VLOOKUP($A746,'[1]SW_Pipes 1222_soil.shp'!$AE$2:$AR$1223,11,FALSE)</f>
        <v>CuB</v>
      </c>
      <c r="BK746" t="str">
        <f>VLOOKUP($A746,'[1]SW_Pipes 1222_soil.shp'!$AE$2:$AR$1223,12,FALSE)</f>
        <v>Cecil-Urban land complex, 2 to 8 percent slopes</v>
      </c>
      <c r="BL746" t="str">
        <f>VLOOKUP($A746,'[1]SW_Pipes 1222_soil.shp'!$AE$2:$AR$1223,13,FALSE)</f>
        <v>B</v>
      </c>
      <c r="BM746">
        <f>VLOOKUP($A746,'[1]SW_Pipes 1222_soil.shp'!$AE$2:$AR$1223,14,FALSE)</f>
        <v>1</v>
      </c>
      <c r="BN746">
        <f>VLOOKUP(A746,[2]SW_Pipes1222_prec!$AE$2:$AO$1223, 11, FALSE)</f>
        <v>3.8290000000000002</v>
      </c>
    </row>
    <row r="747" spans="1:66" x14ac:dyDescent="0.25">
      <c r="A747" s="3">
        <v>138642</v>
      </c>
      <c r="B747" s="3">
        <v>23888</v>
      </c>
      <c r="C747" s="3" t="s">
        <v>591</v>
      </c>
      <c r="D747" s="3" t="s">
        <v>21</v>
      </c>
      <c r="E747" s="3" t="s">
        <v>29</v>
      </c>
      <c r="F747" s="6">
        <f>VLOOKUP(A747&amp;B747,'input_raw cmsws'!$C$2:$D$1602,2,FALSE)</f>
        <v>44431.666666666664</v>
      </c>
      <c r="G747" s="3">
        <v>5</v>
      </c>
      <c r="H747" s="3" t="s">
        <v>31</v>
      </c>
      <c r="I747" s="2">
        <f>VLOOKUP(H747,'scoring schema'!$D$4:$E$9,2,FALSE)</f>
        <v>7</v>
      </c>
      <c r="J747" s="3" t="s">
        <v>29</v>
      </c>
      <c r="K747" s="3" t="s">
        <v>29</v>
      </c>
      <c r="L747" s="3" t="s">
        <v>115</v>
      </c>
      <c r="M747" s="2">
        <f>VLOOKUP(L747,'scoring schema 2'!$E$18:$F$29,2,FALSE)</f>
        <v>8</v>
      </c>
      <c r="N747" s="3" t="s">
        <v>202</v>
      </c>
      <c r="O747" s="2">
        <f>VLOOKUP(N747,'scoring schema 2'!$E$8:$F$13,2, FALSE)</f>
        <v>3</v>
      </c>
      <c r="P747" s="3">
        <v>10</v>
      </c>
      <c r="Q747" s="3">
        <v>5.45</v>
      </c>
      <c r="R747" s="3">
        <v>7.1</v>
      </c>
      <c r="S747" s="3">
        <v>38.695</v>
      </c>
      <c r="T747" s="3">
        <v>1</v>
      </c>
      <c r="U747" s="3">
        <v>10</v>
      </c>
      <c r="V747" s="3">
        <v>6</v>
      </c>
      <c r="W747" s="3">
        <v>7.1</v>
      </c>
      <c r="X747" s="3">
        <v>42.599999999999994</v>
      </c>
      <c r="Y747" s="3">
        <v>5.7799999999999994</v>
      </c>
      <c r="Z747" s="3">
        <v>7.1</v>
      </c>
      <c r="AA747" s="3">
        <v>41.037999999999997</v>
      </c>
      <c r="AB747" s="3">
        <v>7594348</v>
      </c>
      <c r="AC747" s="3" t="s">
        <v>4025</v>
      </c>
      <c r="AD747" s="6">
        <v>40468</v>
      </c>
      <c r="AE747" s="3" t="s">
        <v>760</v>
      </c>
      <c r="AF747" s="3" t="s">
        <v>761</v>
      </c>
      <c r="AG747" s="3" t="s">
        <v>762</v>
      </c>
      <c r="AH747" s="3" t="s">
        <v>768</v>
      </c>
      <c r="AI747" s="3">
        <v>6</v>
      </c>
      <c r="AJ747" s="3">
        <v>0</v>
      </c>
      <c r="AK747" s="3">
        <v>0</v>
      </c>
      <c r="AL747" s="3">
        <v>0</v>
      </c>
      <c r="AM747" s="3">
        <v>72</v>
      </c>
      <c r="AN747" s="3">
        <v>0</v>
      </c>
      <c r="AO747" s="3" t="s">
        <v>762</v>
      </c>
      <c r="AP747" s="3" t="s">
        <v>778</v>
      </c>
      <c r="AQ747" s="3" t="s">
        <v>781</v>
      </c>
      <c r="AR747" s="3" t="s">
        <v>2972</v>
      </c>
      <c r="AS747" s="3">
        <v>5</v>
      </c>
      <c r="AT747" s="3">
        <v>698.5</v>
      </c>
      <c r="AU747" s="3">
        <v>705</v>
      </c>
      <c r="AV747" s="3" t="s">
        <v>762</v>
      </c>
      <c r="AW747" s="3" t="s">
        <v>2974</v>
      </c>
      <c r="AX747" s="3">
        <v>5</v>
      </c>
      <c r="AY747" s="3">
        <v>696</v>
      </c>
      <c r="AZ747" s="3">
        <v>703</v>
      </c>
      <c r="BA747" s="3" t="s">
        <v>762</v>
      </c>
      <c r="BB747" s="3">
        <v>5.9536520000000002E-2</v>
      </c>
      <c r="BC747" s="3">
        <v>1</v>
      </c>
      <c r="BD747" s="7">
        <v>17533</v>
      </c>
      <c r="BE747" s="18">
        <f t="shared" si="32"/>
        <v>73.644535706137347</v>
      </c>
      <c r="BF747" s="3" t="s">
        <v>767</v>
      </c>
      <c r="BG747" s="7">
        <v>43185</v>
      </c>
      <c r="BH747" s="3">
        <v>32.842221808379733</v>
      </c>
      <c r="BI747" t="str">
        <f>VLOOKUP($A747,'[1]SW_Pipes 1222_soil.shp'!$AE$2:$AR$1223,10,FALSE)</f>
        <v>113660</v>
      </c>
      <c r="BJ747" t="str">
        <f>VLOOKUP($A747,'[1]SW_Pipes 1222_soil.shp'!$AE$2:$AR$1223,11,FALSE)</f>
        <v>CuB</v>
      </c>
      <c r="BK747" t="str">
        <f>VLOOKUP($A747,'[1]SW_Pipes 1222_soil.shp'!$AE$2:$AR$1223,12,FALSE)</f>
        <v>Cecil-Urban land complex, 2 to 8 percent slopes</v>
      </c>
      <c r="BL747" t="str">
        <f>VLOOKUP($A747,'[1]SW_Pipes 1222_soil.shp'!$AE$2:$AR$1223,13,FALSE)</f>
        <v>B</v>
      </c>
      <c r="BM747">
        <f>VLOOKUP($A747,'[1]SW_Pipes 1222_soil.shp'!$AE$2:$AR$1223,14,FALSE)</f>
        <v>1</v>
      </c>
      <c r="BN747">
        <f>VLOOKUP(A747,[2]SW_Pipes1222_prec!$AE$2:$AO$1223, 11, FALSE)</f>
        <v>3.8290000000000002</v>
      </c>
    </row>
    <row r="748" spans="1:66" x14ac:dyDescent="0.25">
      <c r="A748" s="2">
        <v>139116</v>
      </c>
      <c r="B748" s="2">
        <v>24624</v>
      </c>
      <c r="C748" s="2" t="s">
        <v>248</v>
      </c>
      <c r="D748" s="2" t="s">
        <v>26</v>
      </c>
      <c r="E748" s="2" t="s">
        <v>29</v>
      </c>
      <c r="F748" s="6">
        <f>VLOOKUP(A748&amp;B748,'input_raw cmsws'!$C$2:$D$1602,2,FALSE)</f>
        <v>44497.708333333336</v>
      </c>
      <c r="G748" s="2">
        <v>8.5</v>
      </c>
      <c r="H748" s="2" t="s">
        <v>23</v>
      </c>
      <c r="I748" s="2">
        <f>VLOOKUP(H748,'scoring schema'!$D$4:$E$9,2,FALSE)</f>
        <v>0</v>
      </c>
      <c r="J748" s="2" t="s">
        <v>22</v>
      </c>
      <c r="K748" s="2" t="s">
        <v>22</v>
      </c>
      <c r="L748" s="2" t="s">
        <v>30</v>
      </c>
      <c r="M748" s="2">
        <f>VLOOKUP(L748,'scoring schema 2'!$E$18:$F$29,2,FALSE)</f>
        <v>6</v>
      </c>
      <c r="N748" s="2"/>
      <c r="O748" s="2">
        <f>VLOOKUP(N748,'scoring schema 2'!$E$8:$F$13,2, FALSE)</f>
        <v>2</v>
      </c>
      <c r="P748" s="2">
        <v>10</v>
      </c>
      <c r="Q748" s="2">
        <v>1.3</v>
      </c>
      <c r="R748" s="2">
        <v>6.6000000000000005</v>
      </c>
      <c r="S748" s="2">
        <v>8.5800000000000018</v>
      </c>
      <c r="T748" s="2">
        <v>1</v>
      </c>
      <c r="U748" s="2">
        <v>10</v>
      </c>
      <c r="V748" s="2">
        <v>8.6</v>
      </c>
      <c r="W748" s="2">
        <v>6.6000000000000005</v>
      </c>
      <c r="X748" s="2">
        <v>56.760000000000005</v>
      </c>
      <c r="Y748" s="2">
        <v>5.68</v>
      </c>
      <c r="Z748" s="2">
        <v>6.6000000000000005</v>
      </c>
      <c r="AA748" s="2">
        <v>37.488</v>
      </c>
      <c r="AB748" s="2">
        <v>7684773</v>
      </c>
      <c r="AC748" s="2" t="s">
        <v>3988</v>
      </c>
      <c r="AD748" s="6">
        <v>40469</v>
      </c>
      <c r="AE748" s="2" t="s">
        <v>760</v>
      </c>
      <c r="AF748" s="2" t="s">
        <v>761</v>
      </c>
      <c r="AG748" s="2" t="s">
        <v>762</v>
      </c>
      <c r="AH748" s="2" t="s">
        <v>768</v>
      </c>
      <c r="AI748" s="2">
        <v>1.25</v>
      </c>
      <c r="AJ748" s="2">
        <v>0</v>
      </c>
      <c r="AK748" s="2">
        <v>0</v>
      </c>
      <c r="AL748" s="2">
        <v>0</v>
      </c>
      <c r="AM748" s="2">
        <v>15</v>
      </c>
      <c r="AN748" s="2">
        <v>0</v>
      </c>
      <c r="AO748" s="2" t="s">
        <v>762</v>
      </c>
      <c r="AP748" s="2" t="s">
        <v>763</v>
      </c>
      <c r="AQ748" s="2" t="s">
        <v>769</v>
      </c>
      <c r="AR748" s="2" t="s">
        <v>3989</v>
      </c>
      <c r="AS748" s="2">
        <v>3</v>
      </c>
      <c r="AT748" s="2">
        <v>627</v>
      </c>
      <c r="AU748" s="2">
        <v>630</v>
      </c>
      <c r="AV748" s="2" t="s">
        <v>765</v>
      </c>
      <c r="AW748" s="2" t="s">
        <v>2331</v>
      </c>
      <c r="AX748" s="2">
        <v>10.9</v>
      </c>
      <c r="AY748" s="2">
        <v>620.52</v>
      </c>
      <c r="AZ748" s="2">
        <v>631.41999999999996</v>
      </c>
      <c r="BA748" s="2" t="s">
        <v>765</v>
      </c>
      <c r="BB748" s="2">
        <v>0.13842249000000001</v>
      </c>
      <c r="BC748" s="2">
        <v>0</v>
      </c>
      <c r="BD748" s="6">
        <v>0</v>
      </c>
      <c r="BE748" s="18">
        <f t="shared" si="32"/>
        <v>121.82808578599133</v>
      </c>
      <c r="BF748" s="2" t="s">
        <v>767</v>
      </c>
      <c r="BG748" s="6">
        <v>44243</v>
      </c>
      <c r="BH748" s="2">
        <v>50.569817276414859</v>
      </c>
      <c r="BI748" t="str">
        <f>VLOOKUP($A748,'[1]SW_Pipes 1222_soil.shp'!$AE$2:$AR$1223,10,FALSE)</f>
        <v>113693</v>
      </c>
      <c r="BJ748" t="str">
        <f>VLOOKUP($A748,'[1]SW_Pipes 1222_soil.shp'!$AE$2:$AR$1223,11,FALSE)</f>
        <v>WkD</v>
      </c>
      <c r="BK748" t="str">
        <f>VLOOKUP($A748,'[1]SW_Pipes 1222_soil.shp'!$AE$2:$AR$1223,12,FALSE)</f>
        <v>Wilkes loam, 8 to 15 percent slopes</v>
      </c>
      <c r="BL748" t="str">
        <f>VLOOKUP($A748,'[1]SW_Pipes 1222_soil.shp'!$AE$2:$AR$1223,13,FALSE)</f>
        <v>D</v>
      </c>
      <c r="BM748">
        <f>VLOOKUP($A748,'[1]SW_Pipes 1222_soil.shp'!$AE$2:$AR$1223,14,FALSE)</f>
        <v>4</v>
      </c>
      <c r="BN748">
        <f>VLOOKUP(A748,[2]SW_Pipes1222_prec!$AE$2:$AO$1223, 11, FALSE)</f>
        <v>3.7349999999999999</v>
      </c>
    </row>
    <row r="749" spans="1:66" x14ac:dyDescent="0.25">
      <c r="A749" s="2">
        <v>139117</v>
      </c>
      <c r="B749" s="2">
        <v>16934</v>
      </c>
      <c r="C749" s="2" t="s">
        <v>455</v>
      </c>
      <c r="D749" s="2" t="s">
        <v>26</v>
      </c>
      <c r="E749" s="2" t="s">
        <v>29</v>
      </c>
      <c r="F749" s="6">
        <f>VLOOKUP(A749&amp;B749,'input_raw cmsws'!$C$2:$D$1602,2,FALSE)</f>
        <v>43846.666666666664</v>
      </c>
      <c r="G749" s="2">
        <v>7.6</v>
      </c>
      <c r="H749" s="2" t="s">
        <v>23</v>
      </c>
      <c r="I749" s="2">
        <f>VLOOKUP(H749,'scoring schema'!$D$4:$E$9,2,FALSE)</f>
        <v>0</v>
      </c>
      <c r="J749" s="2" t="s">
        <v>22</v>
      </c>
      <c r="K749" s="2" t="s">
        <v>22</v>
      </c>
      <c r="L749" s="2" t="s">
        <v>30</v>
      </c>
      <c r="M749" s="2">
        <f>VLOOKUP(L749,'scoring schema 2'!$E$18:$F$29,2,FALSE)</f>
        <v>6</v>
      </c>
      <c r="N749" s="2"/>
      <c r="O749" s="2">
        <f>VLOOKUP(N749,'scoring schema 2'!$E$8:$F$13,2, FALSE)</f>
        <v>2</v>
      </c>
      <c r="P749" s="2">
        <v>10</v>
      </c>
      <c r="Q749" s="2">
        <v>1.3</v>
      </c>
      <c r="R749" s="2">
        <v>6.2</v>
      </c>
      <c r="S749" s="2">
        <v>8.06</v>
      </c>
      <c r="T749" s="2">
        <v>1</v>
      </c>
      <c r="U749" s="2">
        <v>10</v>
      </c>
      <c r="V749" s="2">
        <v>2.2000000000000002</v>
      </c>
      <c r="W749" s="2">
        <v>6.2</v>
      </c>
      <c r="X749" s="2">
        <v>13.640000000000002</v>
      </c>
      <c r="Y749" s="2">
        <v>1.84</v>
      </c>
      <c r="Z749" s="2">
        <v>6.2</v>
      </c>
      <c r="AA749" s="2">
        <v>11.408000000000001</v>
      </c>
      <c r="AB749" s="2">
        <v>7590891</v>
      </c>
      <c r="AC749" s="2" t="s">
        <v>2503</v>
      </c>
      <c r="AD749" s="6">
        <v>40470</v>
      </c>
      <c r="AE749" s="2" t="s">
        <v>760</v>
      </c>
      <c r="AF749" s="2" t="s">
        <v>761</v>
      </c>
      <c r="AG749" s="2" t="s">
        <v>762</v>
      </c>
      <c r="AH749" s="2" t="s">
        <v>768</v>
      </c>
      <c r="AI749" s="2">
        <v>1.25</v>
      </c>
      <c r="AJ749" s="2">
        <v>0</v>
      </c>
      <c r="AK749" s="2">
        <v>0</v>
      </c>
      <c r="AL749" s="2">
        <v>0</v>
      </c>
      <c r="AM749" s="2">
        <v>15</v>
      </c>
      <c r="AN749" s="2">
        <v>0</v>
      </c>
      <c r="AO749" s="2" t="s">
        <v>762</v>
      </c>
      <c r="AP749" s="2" t="s">
        <v>763</v>
      </c>
      <c r="AQ749" s="2" t="s">
        <v>769</v>
      </c>
      <c r="AR749" s="2" t="s">
        <v>2502</v>
      </c>
      <c r="AS749" s="2">
        <v>6.6</v>
      </c>
      <c r="AT749" s="2">
        <v>621.4</v>
      </c>
      <c r="AU749" s="2">
        <v>628</v>
      </c>
      <c r="AV749" s="2" t="s">
        <v>765</v>
      </c>
      <c r="AW749" s="2" t="s">
        <v>2331</v>
      </c>
      <c r="AX749" s="2">
        <v>10.9</v>
      </c>
      <c r="AY749" s="2">
        <v>620.52</v>
      </c>
      <c r="AZ749" s="2">
        <v>631.41999999999996</v>
      </c>
      <c r="BA749" s="2" t="s">
        <v>765</v>
      </c>
      <c r="BB749" s="2">
        <v>-1.2198870000000001E-2</v>
      </c>
      <c r="BC749" s="2">
        <v>0</v>
      </c>
      <c r="BD749" s="6">
        <v>0</v>
      </c>
      <c r="BE749" s="18">
        <f t="shared" si="32"/>
        <v>120.0456308464522</v>
      </c>
      <c r="BF749" s="2" t="s">
        <v>767</v>
      </c>
      <c r="BG749" s="6">
        <v>44243</v>
      </c>
      <c r="BH749" s="2">
        <v>114.76468951930001</v>
      </c>
      <c r="BI749" t="str">
        <f>VLOOKUP($A749,'[1]SW_Pipes 1222_soil.shp'!$AE$2:$AR$1223,10,FALSE)</f>
        <v>113693</v>
      </c>
      <c r="BJ749" t="str">
        <f>VLOOKUP($A749,'[1]SW_Pipes 1222_soil.shp'!$AE$2:$AR$1223,11,FALSE)</f>
        <v>WkD</v>
      </c>
      <c r="BK749" t="str">
        <f>VLOOKUP($A749,'[1]SW_Pipes 1222_soil.shp'!$AE$2:$AR$1223,12,FALSE)</f>
        <v>Wilkes loam, 8 to 15 percent slopes</v>
      </c>
      <c r="BL749" t="str">
        <f>VLOOKUP($A749,'[1]SW_Pipes 1222_soil.shp'!$AE$2:$AR$1223,13,FALSE)</f>
        <v>D</v>
      </c>
      <c r="BM749">
        <f>VLOOKUP($A749,'[1]SW_Pipes 1222_soil.shp'!$AE$2:$AR$1223,14,FALSE)</f>
        <v>4</v>
      </c>
      <c r="BN749">
        <f>VLOOKUP(A749,[2]SW_Pipes1222_prec!$AE$2:$AO$1223, 11, FALSE)</f>
        <v>3.7349999999999999</v>
      </c>
    </row>
    <row r="750" spans="1:66" x14ac:dyDescent="0.25">
      <c r="A750" s="3">
        <v>139118</v>
      </c>
      <c r="B750" s="3">
        <v>16934</v>
      </c>
      <c r="C750" s="3" t="s">
        <v>455</v>
      </c>
      <c r="D750" s="3" t="s">
        <v>26</v>
      </c>
      <c r="E750" s="3" t="s">
        <v>29</v>
      </c>
      <c r="F750" s="6">
        <f>VLOOKUP(A750&amp;B750,'input_raw cmsws'!$C$2:$D$1602,2,FALSE)</f>
        <v>43846.666666666664</v>
      </c>
      <c r="G750" s="3">
        <v>6.6</v>
      </c>
      <c r="H750" s="3" t="s">
        <v>23</v>
      </c>
      <c r="I750" s="2">
        <f>VLOOKUP(H750,'scoring schema'!$D$4:$E$9,2,FALSE)</f>
        <v>0</v>
      </c>
      <c r="J750" s="3" t="s">
        <v>22</v>
      </c>
      <c r="K750" s="3" t="s">
        <v>22</v>
      </c>
      <c r="L750" s="3" t="s">
        <v>30</v>
      </c>
      <c r="M750" s="2">
        <f>VLOOKUP(L750,'scoring schema 2'!$E$18:$F$29,2,FALSE)</f>
        <v>6</v>
      </c>
      <c r="N750" s="3"/>
      <c r="O750" s="2">
        <f>VLOOKUP(N750,'scoring schema 2'!$E$8:$F$13,2, FALSE)</f>
        <v>2</v>
      </c>
      <c r="P750" s="3">
        <v>10</v>
      </c>
      <c r="Q750" s="3">
        <v>1.3</v>
      </c>
      <c r="R750" s="3">
        <v>6.2</v>
      </c>
      <c r="S750" s="3">
        <v>8.06</v>
      </c>
      <c r="T750" s="3">
        <v>1</v>
      </c>
      <c r="U750" s="3">
        <v>10</v>
      </c>
      <c r="V750" s="3">
        <v>2.2000000000000002</v>
      </c>
      <c r="W750" s="3">
        <v>6.2</v>
      </c>
      <c r="X750" s="3">
        <v>13.640000000000002</v>
      </c>
      <c r="Y750" s="3">
        <v>1.84</v>
      </c>
      <c r="Z750" s="3">
        <v>6.2</v>
      </c>
      <c r="AA750" s="3">
        <v>11.408000000000001</v>
      </c>
      <c r="AB750" s="3">
        <v>7566225</v>
      </c>
      <c r="AC750" s="3" t="s">
        <v>2500</v>
      </c>
      <c r="AD750" s="6">
        <v>40471</v>
      </c>
      <c r="AE750" s="3" t="s">
        <v>760</v>
      </c>
      <c r="AF750" s="3" t="s">
        <v>761</v>
      </c>
      <c r="AG750" s="3" t="s">
        <v>762</v>
      </c>
      <c r="AH750" s="3" t="s">
        <v>768</v>
      </c>
      <c r="AI750" s="3">
        <v>1.25</v>
      </c>
      <c r="AJ750" s="3">
        <v>0</v>
      </c>
      <c r="AK750" s="3">
        <v>0</v>
      </c>
      <c r="AL750" s="3">
        <v>0</v>
      </c>
      <c r="AM750" s="3">
        <v>15</v>
      </c>
      <c r="AN750" s="3">
        <v>0</v>
      </c>
      <c r="AO750" s="3" t="s">
        <v>762</v>
      </c>
      <c r="AP750" s="3" t="s">
        <v>763</v>
      </c>
      <c r="AQ750" s="3" t="s">
        <v>769</v>
      </c>
      <c r="AR750" s="3" t="s">
        <v>2501</v>
      </c>
      <c r="AS750" s="3">
        <v>3.2</v>
      </c>
      <c r="AT750" s="3">
        <v>621.79999999999995</v>
      </c>
      <c r="AU750" s="3">
        <v>625</v>
      </c>
      <c r="AV750" s="3" t="s">
        <v>765</v>
      </c>
      <c r="AW750" s="3" t="s">
        <v>2502</v>
      </c>
      <c r="AX750" s="3">
        <v>6.5</v>
      </c>
      <c r="AY750" s="3">
        <v>621.5</v>
      </c>
      <c r="AZ750" s="3">
        <v>628</v>
      </c>
      <c r="BA750" s="3" t="s">
        <v>765</v>
      </c>
      <c r="BB750" s="3">
        <v>3.2387700000000002E-3</v>
      </c>
      <c r="BC750" s="3">
        <v>0</v>
      </c>
      <c r="BD750" s="7">
        <v>0</v>
      </c>
      <c r="BE750" s="18">
        <f t="shared" si="32"/>
        <v>120.0456308464522</v>
      </c>
      <c r="BF750" s="3" t="s">
        <v>767</v>
      </c>
      <c r="BG750" s="7">
        <v>44243</v>
      </c>
      <c r="BH750" s="3">
        <v>92.627778319323795</v>
      </c>
      <c r="BI750" t="str">
        <f>VLOOKUP($A750,'[1]SW_Pipes 1222_soil.shp'!$AE$2:$AR$1223,10,FALSE)</f>
        <v>113693</v>
      </c>
      <c r="BJ750" t="str">
        <f>VLOOKUP($A750,'[1]SW_Pipes 1222_soil.shp'!$AE$2:$AR$1223,11,FALSE)</f>
        <v>WkD</v>
      </c>
      <c r="BK750" t="str">
        <f>VLOOKUP($A750,'[1]SW_Pipes 1222_soil.shp'!$AE$2:$AR$1223,12,FALSE)</f>
        <v>Wilkes loam, 8 to 15 percent slopes</v>
      </c>
      <c r="BL750" t="str">
        <f>VLOOKUP($A750,'[1]SW_Pipes 1222_soil.shp'!$AE$2:$AR$1223,13,FALSE)</f>
        <v>D</v>
      </c>
      <c r="BM750">
        <f>VLOOKUP($A750,'[1]SW_Pipes 1222_soil.shp'!$AE$2:$AR$1223,14,FALSE)</f>
        <v>4</v>
      </c>
      <c r="BN750">
        <f>VLOOKUP(A750,[2]SW_Pipes1222_prec!$AE$2:$AO$1223, 11, FALSE)</f>
        <v>3.7349999999999999</v>
      </c>
    </row>
    <row r="751" spans="1:66" x14ac:dyDescent="0.25">
      <c r="A751" s="2">
        <v>139121</v>
      </c>
      <c r="B751" s="2">
        <v>24624</v>
      </c>
      <c r="C751" s="2" t="s">
        <v>248</v>
      </c>
      <c r="D751" s="2" t="s">
        <v>26</v>
      </c>
      <c r="E751" s="2" t="s">
        <v>29</v>
      </c>
      <c r="F751" s="6">
        <f>VLOOKUP(A751&amp;B751,'input_raw cmsws'!$C$2:$D$1602,2,FALSE)</f>
        <v>44497.708333333336</v>
      </c>
      <c r="G751" s="2">
        <v>6.8</v>
      </c>
      <c r="H751" s="2" t="s">
        <v>23</v>
      </c>
      <c r="I751" s="2">
        <f>VLOOKUP(H751,'scoring schema'!$D$4:$E$9,2,FALSE)</f>
        <v>0</v>
      </c>
      <c r="J751" s="2" t="s">
        <v>22</v>
      </c>
      <c r="K751" s="2" t="s">
        <v>22</v>
      </c>
      <c r="L751" s="2" t="s">
        <v>30</v>
      </c>
      <c r="M751" s="2">
        <f>VLOOKUP(L751,'scoring schema 2'!$E$18:$F$29,2,FALSE)</f>
        <v>6</v>
      </c>
      <c r="N751" s="2"/>
      <c r="O751" s="2">
        <f>VLOOKUP(N751,'scoring schema 2'!$E$8:$F$13,2, FALSE)</f>
        <v>2</v>
      </c>
      <c r="P751" s="2">
        <v>5</v>
      </c>
      <c r="Q751" s="2">
        <v>1.3</v>
      </c>
      <c r="R751" s="2">
        <v>5.45</v>
      </c>
      <c r="S751" s="2">
        <v>7.0850000000000009</v>
      </c>
      <c r="T751" s="2">
        <v>1</v>
      </c>
      <c r="U751" s="2">
        <v>5</v>
      </c>
      <c r="V751" s="2">
        <v>4.5999999999999996</v>
      </c>
      <c r="W751" s="2">
        <v>3.6500000000000004</v>
      </c>
      <c r="X751" s="2">
        <v>16.79</v>
      </c>
      <c r="Y751" s="2">
        <v>3.28</v>
      </c>
      <c r="Z751" s="2">
        <v>4.37</v>
      </c>
      <c r="AA751" s="2">
        <v>14.333599999999999</v>
      </c>
      <c r="AB751" s="2">
        <v>7717329</v>
      </c>
      <c r="AC751" s="2" t="s">
        <v>2836</v>
      </c>
      <c r="AD751" s="6">
        <v>40472</v>
      </c>
      <c r="AE751" s="2" t="s">
        <v>760</v>
      </c>
      <c r="AF751" s="2" t="s">
        <v>761</v>
      </c>
      <c r="AG751" s="2" t="s">
        <v>762</v>
      </c>
      <c r="AH751" s="2" t="s">
        <v>768</v>
      </c>
      <c r="AI751" s="2">
        <v>4.5</v>
      </c>
      <c r="AJ751" s="2">
        <v>0</v>
      </c>
      <c r="AK751" s="2">
        <v>0</v>
      </c>
      <c r="AL751" s="2">
        <v>0</v>
      </c>
      <c r="AM751" s="2">
        <v>54</v>
      </c>
      <c r="AN751" s="2">
        <v>0</v>
      </c>
      <c r="AO751" s="2" t="s">
        <v>762</v>
      </c>
      <c r="AP751" s="2" t="s">
        <v>763</v>
      </c>
      <c r="AQ751" s="2" t="s">
        <v>769</v>
      </c>
      <c r="AR751" s="2" t="s">
        <v>2837</v>
      </c>
      <c r="AS751" s="2">
        <v>10</v>
      </c>
      <c r="AT751" s="2">
        <v>604</v>
      </c>
      <c r="AU751" s="2">
        <v>614</v>
      </c>
      <c r="AV751" s="2" t="s">
        <v>765</v>
      </c>
      <c r="AW751" s="2" t="s">
        <v>2328</v>
      </c>
      <c r="AX751" s="2">
        <v>6.4</v>
      </c>
      <c r="AY751" s="2">
        <v>601.6</v>
      </c>
      <c r="AZ751" s="2">
        <v>608</v>
      </c>
      <c r="BA751" s="2" t="s">
        <v>765</v>
      </c>
      <c r="BB751" s="2">
        <v>1.8783319999999999E-2</v>
      </c>
      <c r="BC751" s="2">
        <v>1</v>
      </c>
      <c r="BD751" s="6">
        <v>36526</v>
      </c>
      <c r="BE751" s="18">
        <f t="shared" si="32"/>
        <v>21.825347935204206</v>
      </c>
      <c r="BF751" s="2" t="s">
        <v>767</v>
      </c>
      <c r="BG751" s="6">
        <v>44243</v>
      </c>
      <c r="BH751" s="2">
        <v>127.77297001249531</v>
      </c>
      <c r="BI751" t="str">
        <f>VLOOKUP($A751,'[1]SW_Pipes 1222_soil.shp'!$AE$2:$AR$1223,10,FALSE)</f>
        <v>113677</v>
      </c>
      <c r="BJ751" t="str">
        <f>VLOOKUP($A751,'[1]SW_Pipes 1222_soil.shp'!$AE$2:$AR$1223,11,FALSE)</f>
        <v>MO</v>
      </c>
      <c r="BK751" t="str">
        <f>VLOOKUP($A751,'[1]SW_Pipes 1222_soil.shp'!$AE$2:$AR$1223,12,FALSE)</f>
        <v>Monacan loam</v>
      </c>
      <c r="BL751" t="str">
        <f>VLOOKUP($A751,'[1]SW_Pipes 1222_soil.shp'!$AE$2:$AR$1223,13,FALSE)</f>
        <v>C</v>
      </c>
      <c r="BM751">
        <f>VLOOKUP($A751,'[1]SW_Pipes 1222_soil.shp'!$AE$2:$AR$1223,14,FALSE)</f>
        <v>2</v>
      </c>
      <c r="BN751">
        <f>VLOOKUP(A751,[2]SW_Pipes1222_prec!$AE$2:$AO$1223, 11, FALSE)</f>
        <v>3.7349999999999999</v>
      </c>
    </row>
    <row r="752" spans="1:66" x14ac:dyDescent="0.25">
      <c r="A752" s="2">
        <v>139122</v>
      </c>
      <c r="B752" s="2">
        <v>16934</v>
      </c>
      <c r="C752" s="2" t="s">
        <v>455</v>
      </c>
      <c r="D752" s="2" t="s">
        <v>26</v>
      </c>
      <c r="E752" s="2" t="s">
        <v>29</v>
      </c>
      <c r="F752" s="6">
        <f>VLOOKUP(A752&amp;B752,'input_raw cmsws'!$C$2:$D$1602,2,FALSE)</f>
        <v>43846.666666666664</v>
      </c>
      <c r="G752" s="2">
        <v>7</v>
      </c>
      <c r="H752" s="2" t="s">
        <v>23</v>
      </c>
      <c r="I752" s="2">
        <f>VLOOKUP(H752,'scoring schema'!$D$4:$E$9,2,FALSE)</f>
        <v>0</v>
      </c>
      <c r="J752" s="2" t="s">
        <v>22</v>
      </c>
      <c r="K752" s="2" t="s">
        <v>22</v>
      </c>
      <c r="L752" s="2" t="s">
        <v>30</v>
      </c>
      <c r="M752" s="2">
        <f>VLOOKUP(L752,'scoring schema 2'!$E$18:$F$29,2,FALSE)</f>
        <v>6</v>
      </c>
      <c r="N752" s="2"/>
      <c r="O752" s="2">
        <f>VLOOKUP(N752,'scoring schema 2'!$E$8:$F$13,2, FALSE)</f>
        <v>2</v>
      </c>
      <c r="P752" s="2">
        <v>5</v>
      </c>
      <c r="Q752" s="2">
        <v>1.3</v>
      </c>
      <c r="R752" s="2">
        <v>5.45</v>
      </c>
      <c r="S752" s="2">
        <v>7.0850000000000009</v>
      </c>
      <c r="T752" s="2">
        <v>1</v>
      </c>
      <c r="U752" s="2">
        <v>5</v>
      </c>
      <c r="V752" s="2">
        <v>3.0000000000000004</v>
      </c>
      <c r="W752" s="2">
        <v>3.6500000000000004</v>
      </c>
      <c r="X752" s="2">
        <v>10.950000000000003</v>
      </c>
      <c r="Y752" s="2">
        <v>2.3200000000000003</v>
      </c>
      <c r="Z752" s="2">
        <v>4.37</v>
      </c>
      <c r="AA752" s="2">
        <v>10.138400000000001</v>
      </c>
      <c r="AB752" s="2">
        <v>7624468</v>
      </c>
      <c r="AC752" s="2" t="s">
        <v>2327</v>
      </c>
      <c r="AD752" s="6">
        <v>40473</v>
      </c>
      <c r="AE752" s="2" t="s">
        <v>760</v>
      </c>
      <c r="AF752" s="2" t="s">
        <v>761</v>
      </c>
      <c r="AG752" s="2" t="s">
        <v>762</v>
      </c>
      <c r="AH752" s="2" t="s">
        <v>768</v>
      </c>
      <c r="AI752" s="2">
        <v>4.5</v>
      </c>
      <c r="AJ752" s="2">
        <v>0</v>
      </c>
      <c r="AK752" s="2">
        <v>0</v>
      </c>
      <c r="AL752" s="2">
        <v>0</v>
      </c>
      <c r="AM752" s="2">
        <v>54</v>
      </c>
      <c r="AN752" s="2">
        <v>0</v>
      </c>
      <c r="AO752" s="2" t="s">
        <v>762</v>
      </c>
      <c r="AP752" s="2" t="s">
        <v>763</v>
      </c>
      <c r="AQ752" s="2" t="s">
        <v>769</v>
      </c>
      <c r="AR752" s="2" t="s">
        <v>2328</v>
      </c>
      <c r="AS752" s="2">
        <v>6.4</v>
      </c>
      <c r="AT752" s="2">
        <v>601.6</v>
      </c>
      <c r="AU752" s="2">
        <v>608</v>
      </c>
      <c r="AV752" s="2" t="s">
        <v>765</v>
      </c>
      <c r="AW752" s="2" t="s">
        <v>2329</v>
      </c>
      <c r="AX752" s="2">
        <v>5</v>
      </c>
      <c r="AY752" s="2">
        <v>601</v>
      </c>
      <c r="AZ752" s="2">
        <v>606</v>
      </c>
      <c r="BA752" s="2" t="s">
        <v>765</v>
      </c>
      <c r="BB752" s="2">
        <v>0.10564024</v>
      </c>
      <c r="BC752" s="2">
        <v>0</v>
      </c>
      <c r="BD752" s="6">
        <v>0</v>
      </c>
      <c r="BE752" s="18">
        <f t="shared" si="32"/>
        <v>120.0456308464522</v>
      </c>
      <c r="BF752" s="2" t="s">
        <v>767</v>
      </c>
      <c r="BG752" s="6">
        <v>44243</v>
      </c>
      <c r="BH752" s="2">
        <v>5.6796537104944038</v>
      </c>
      <c r="BI752" t="str">
        <f>VLOOKUP($A752,'[1]SW_Pipes 1222_soil.shp'!$AE$2:$AR$1223,10,FALSE)</f>
        <v>113677</v>
      </c>
      <c r="BJ752" t="str">
        <f>VLOOKUP($A752,'[1]SW_Pipes 1222_soil.shp'!$AE$2:$AR$1223,11,FALSE)</f>
        <v>MO</v>
      </c>
      <c r="BK752" t="str">
        <f>VLOOKUP($A752,'[1]SW_Pipes 1222_soil.shp'!$AE$2:$AR$1223,12,FALSE)</f>
        <v>Monacan loam</v>
      </c>
      <c r="BL752" t="str">
        <f>VLOOKUP($A752,'[1]SW_Pipes 1222_soil.shp'!$AE$2:$AR$1223,13,FALSE)</f>
        <v>C</v>
      </c>
      <c r="BM752">
        <f>VLOOKUP($A752,'[1]SW_Pipes 1222_soil.shp'!$AE$2:$AR$1223,14,FALSE)</f>
        <v>2</v>
      </c>
      <c r="BN752">
        <f>VLOOKUP(A752,[2]SW_Pipes1222_prec!$AE$2:$AO$1223, 11, FALSE)</f>
        <v>3.7360000000000002</v>
      </c>
    </row>
    <row r="753" spans="1:66" x14ac:dyDescent="0.25">
      <c r="A753" s="3">
        <v>139124</v>
      </c>
      <c r="B753" s="3">
        <v>24593</v>
      </c>
      <c r="C753" s="3" t="s">
        <v>248</v>
      </c>
      <c r="D753" s="3" t="s">
        <v>26</v>
      </c>
      <c r="E753" s="3" t="s">
        <v>29</v>
      </c>
      <c r="F753" s="6">
        <f>VLOOKUP(A753&amp;B753,'input_raw cmsws'!$C$2:$D$1602,2,FALSE)</f>
        <v>44497.666666666664</v>
      </c>
      <c r="G753" s="3">
        <v>7</v>
      </c>
      <c r="H753" s="3" t="s">
        <v>23</v>
      </c>
      <c r="I753" s="2">
        <f>VLOOKUP(H753,'scoring schema'!$D$4:$E$9,2,FALSE)</f>
        <v>0</v>
      </c>
      <c r="J753" s="3" t="s">
        <v>22</v>
      </c>
      <c r="K753" s="3" t="s">
        <v>22</v>
      </c>
      <c r="L753" s="3" t="s">
        <v>30</v>
      </c>
      <c r="M753" s="2">
        <f>VLOOKUP(L753,'scoring schema 2'!$E$18:$F$29,2,FALSE)</f>
        <v>6</v>
      </c>
      <c r="N753" s="3"/>
      <c r="O753" s="2">
        <f>VLOOKUP(N753,'scoring schema 2'!$E$8:$F$13,2, FALSE)</f>
        <v>2</v>
      </c>
      <c r="P753" s="3">
        <v>5</v>
      </c>
      <c r="Q753" s="3">
        <v>1.3</v>
      </c>
      <c r="R753" s="3">
        <v>5.45</v>
      </c>
      <c r="S753" s="3">
        <v>7.0850000000000009</v>
      </c>
      <c r="T753" s="3">
        <v>1</v>
      </c>
      <c r="U753" s="3">
        <v>5</v>
      </c>
      <c r="V753" s="3">
        <v>1.4000000000000001</v>
      </c>
      <c r="W753" s="3">
        <v>2.75</v>
      </c>
      <c r="X753" s="3">
        <v>3.8500000000000005</v>
      </c>
      <c r="Y753" s="3">
        <v>1.36</v>
      </c>
      <c r="Z753" s="3">
        <v>3.83</v>
      </c>
      <c r="AA753" s="3">
        <v>5.2088000000000001</v>
      </c>
      <c r="AB753" s="3">
        <v>7557964</v>
      </c>
      <c r="AC753" s="3" t="s">
        <v>1483</v>
      </c>
      <c r="AD753" s="6">
        <v>40474</v>
      </c>
      <c r="AE753" s="3" t="s">
        <v>760</v>
      </c>
      <c r="AF753" s="3" t="s">
        <v>761</v>
      </c>
      <c r="AG753" s="3" t="s">
        <v>762</v>
      </c>
      <c r="AH753" s="3" t="s">
        <v>768</v>
      </c>
      <c r="AI753" s="3">
        <v>2</v>
      </c>
      <c r="AJ753" s="3">
        <v>0</v>
      </c>
      <c r="AK753" s="3">
        <v>0</v>
      </c>
      <c r="AL753" s="3">
        <v>0</v>
      </c>
      <c r="AM753" s="3">
        <v>24</v>
      </c>
      <c r="AN753" s="3">
        <v>0</v>
      </c>
      <c r="AO753" s="3" t="s">
        <v>762</v>
      </c>
      <c r="AP753" s="3" t="s">
        <v>763</v>
      </c>
      <c r="AQ753" s="3" t="s">
        <v>769</v>
      </c>
      <c r="AR753" s="3" t="s">
        <v>1484</v>
      </c>
      <c r="AS753" s="3">
        <v>10</v>
      </c>
      <c r="AT753" s="3">
        <v>624</v>
      </c>
      <c r="AU753" s="3">
        <v>634</v>
      </c>
      <c r="AV753" s="3" t="s">
        <v>765</v>
      </c>
      <c r="AW753" s="3" t="s">
        <v>1485</v>
      </c>
      <c r="AX753" s="3">
        <v>1.4</v>
      </c>
      <c r="AY753" s="3">
        <v>622.6</v>
      </c>
      <c r="AZ753" s="3">
        <v>624</v>
      </c>
      <c r="BA753" s="3" t="s">
        <v>765</v>
      </c>
      <c r="BB753" s="3">
        <v>8.8464700000000004E-3</v>
      </c>
      <c r="BC753" s="3">
        <v>1</v>
      </c>
      <c r="BD753" s="7">
        <v>36161</v>
      </c>
      <c r="BE753" s="18">
        <f t="shared" si="32"/>
        <v>22.824549395391276</v>
      </c>
      <c r="BF753" s="3" t="s">
        <v>767</v>
      </c>
      <c r="BG753" s="7">
        <v>44243</v>
      </c>
      <c r="BH753" s="3">
        <v>158.25512519232399</v>
      </c>
      <c r="BI753" t="str">
        <f>VLOOKUP($A753,'[1]SW_Pipes 1222_soil.shp'!$AE$2:$AR$1223,10,FALSE)</f>
        <v>113677</v>
      </c>
      <c r="BJ753" t="str">
        <f>VLOOKUP($A753,'[1]SW_Pipes 1222_soil.shp'!$AE$2:$AR$1223,11,FALSE)</f>
        <v>MO</v>
      </c>
      <c r="BK753" t="str">
        <f>VLOOKUP($A753,'[1]SW_Pipes 1222_soil.shp'!$AE$2:$AR$1223,12,FALSE)</f>
        <v>Monacan loam</v>
      </c>
      <c r="BL753" t="str">
        <f>VLOOKUP($A753,'[1]SW_Pipes 1222_soil.shp'!$AE$2:$AR$1223,13,FALSE)</f>
        <v>C</v>
      </c>
      <c r="BM753">
        <f>VLOOKUP($A753,'[1]SW_Pipes 1222_soil.shp'!$AE$2:$AR$1223,14,FALSE)</f>
        <v>2</v>
      </c>
      <c r="BN753">
        <f>VLOOKUP(A753,[2]SW_Pipes1222_prec!$AE$2:$AO$1223, 11, FALSE)</f>
        <v>3.7349999999999999</v>
      </c>
    </row>
    <row r="754" spans="1:66" x14ac:dyDescent="0.25">
      <c r="A754" s="3">
        <v>139126</v>
      </c>
      <c r="B754" s="3">
        <v>16934</v>
      </c>
      <c r="C754" s="3" t="s">
        <v>455</v>
      </c>
      <c r="D754" s="3" t="s">
        <v>26</v>
      </c>
      <c r="E754" s="3" t="s">
        <v>29</v>
      </c>
      <c r="F754" s="6">
        <f>VLOOKUP(A754&amp;B754,'input_raw cmsws'!$C$2:$D$1602,2,FALSE)</f>
        <v>43846.666666666664</v>
      </c>
      <c r="G754" s="3">
        <v>7</v>
      </c>
      <c r="H754" s="3" t="s">
        <v>23</v>
      </c>
      <c r="I754" s="2">
        <f>VLOOKUP(H754,'scoring schema'!$D$4:$E$9,2,FALSE)</f>
        <v>0</v>
      </c>
      <c r="J754" s="3" t="s">
        <v>22</v>
      </c>
      <c r="K754" s="3" t="s">
        <v>22</v>
      </c>
      <c r="L754" s="3" t="s">
        <v>30</v>
      </c>
      <c r="M754" s="2">
        <f>VLOOKUP(L754,'scoring schema 2'!$E$18:$F$29,2,FALSE)</f>
        <v>6</v>
      </c>
      <c r="N754" s="3"/>
      <c r="O754" s="2">
        <f>VLOOKUP(N754,'scoring schema 2'!$E$8:$F$13,2, FALSE)</f>
        <v>2</v>
      </c>
      <c r="P754" s="3">
        <v>5</v>
      </c>
      <c r="Q754" s="3">
        <v>1.3</v>
      </c>
      <c r="R754" s="3">
        <v>5.45</v>
      </c>
      <c r="S754" s="3">
        <v>7.0850000000000009</v>
      </c>
      <c r="T754" s="3">
        <v>1</v>
      </c>
      <c r="U754" s="3">
        <v>5</v>
      </c>
      <c r="V754" s="3">
        <v>6.2000000000000011</v>
      </c>
      <c r="W754" s="3">
        <v>3.6500000000000004</v>
      </c>
      <c r="X754" s="3">
        <v>22.630000000000006</v>
      </c>
      <c r="Y754" s="3">
        <v>4.24</v>
      </c>
      <c r="Z754" s="3">
        <v>4.37</v>
      </c>
      <c r="AA754" s="3">
        <v>18.5288</v>
      </c>
      <c r="AB754" s="3">
        <v>7576799</v>
      </c>
      <c r="AC754" s="3" t="s">
        <v>3231</v>
      </c>
      <c r="AD754" s="6">
        <v>40475</v>
      </c>
      <c r="AE754" s="3" t="s">
        <v>760</v>
      </c>
      <c r="AF754" s="3" t="s">
        <v>761</v>
      </c>
      <c r="AG754" s="3" t="s">
        <v>762</v>
      </c>
      <c r="AH754" s="3" t="s">
        <v>768</v>
      </c>
      <c r="AI754" s="3">
        <v>1.25</v>
      </c>
      <c r="AJ754" s="3">
        <v>0</v>
      </c>
      <c r="AK754" s="3">
        <v>0</v>
      </c>
      <c r="AL754" s="3">
        <v>0</v>
      </c>
      <c r="AM754" s="3">
        <v>15</v>
      </c>
      <c r="AN754" s="3">
        <v>0</v>
      </c>
      <c r="AO754" s="3" t="s">
        <v>762</v>
      </c>
      <c r="AP754" s="3" t="s">
        <v>763</v>
      </c>
      <c r="AQ754" s="3" t="s">
        <v>769</v>
      </c>
      <c r="AR754" s="3" t="s">
        <v>3232</v>
      </c>
      <c r="AS754" s="3">
        <v>2.5</v>
      </c>
      <c r="AT754" s="3">
        <v>622.5</v>
      </c>
      <c r="AU754" s="3">
        <v>625</v>
      </c>
      <c r="AV754" s="3" t="s">
        <v>765</v>
      </c>
      <c r="AW754" s="3" t="s">
        <v>2501</v>
      </c>
      <c r="AX754" s="3">
        <v>3</v>
      </c>
      <c r="AY754" s="3">
        <v>622</v>
      </c>
      <c r="AZ754" s="3">
        <v>625</v>
      </c>
      <c r="BA754" s="3" t="s">
        <v>765</v>
      </c>
      <c r="BB754" s="3">
        <v>9.1210100000000006E-3</v>
      </c>
      <c r="BC754" s="3">
        <v>0</v>
      </c>
      <c r="BD754" s="7">
        <v>0</v>
      </c>
      <c r="BE754" s="18">
        <f t="shared" si="32"/>
        <v>120.0456308464522</v>
      </c>
      <c r="BF754" s="3" t="s">
        <v>767</v>
      </c>
      <c r="BG754" s="7">
        <v>44243</v>
      </c>
      <c r="BH754" s="3">
        <v>54.818480022412018</v>
      </c>
      <c r="BI754" t="str">
        <f>VLOOKUP($A754,'[1]SW_Pipes 1222_soil.shp'!$AE$2:$AR$1223,10,FALSE)</f>
        <v>113693</v>
      </c>
      <c r="BJ754" t="str">
        <f>VLOOKUP($A754,'[1]SW_Pipes 1222_soil.shp'!$AE$2:$AR$1223,11,FALSE)</f>
        <v>WkD</v>
      </c>
      <c r="BK754" t="str">
        <f>VLOOKUP($A754,'[1]SW_Pipes 1222_soil.shp'!$AE$2:$AR$1223,12,FALSE)</f>
        <v>Wilkes loam, 8 to 15 percent slopes</v>
      </c>
      <c r="BL754" t="str">
        <f>VLOOKUP($A754,'[1]SW_Pipes 1222_soil.shp'!$AE$2:$AR$1223,13,FALSE)</f>
        <v>D</v>
      </c>
      <c r="BM754">
        <f>VLOOKUP($A754,'[1]SW_Pipes 1222_soil.shp'!$AE$2:$AR$1223,14,FALSE)</f>
        <v>4</v>
      </c>
      <c r="BN754">
        <f>VLOOKUP(A754,[2]SW_Pipes1222_prec!$AE$2:$AO$1223, 11, FALSE)</f>
        <v>3.7349999999999999</v>
      </c>
    </row>
    <row r="755" spans="1:66" x14ac:dyDescent="0.25">
      <c r="A755" s="3">
        <v>139127</v>
      </c>
      <c r="B755" s="3">
        <v>24593</v>
      </c>
      <c r="C755" s="3" t="s">
        <v>248</v>
      </c>
      <c r="D755" s="3" t="s">
        <v>26</v>
      </c>
      <c r="E755" s="3" t="s">
        <v>29</v>
      </c>
      <c r="F755" s="6">
        <f>VLOOKUP(A755&amp;B755,'input_raw cmsws'!$C$2:$D$1602,2,FALSE)</f>
        <v>44497.666666666664</v>
      </c>
      <c r="G755" s="3">
        <v>7</v>
      </c>
      <c r="H755" s="3" t="s">
        <v>23</v>
      </c>
      <c r="I755" s="2">
        <f>VLOOKUP(H755,'scoring schema'!$D$4:$E$9,2,FALSE)</f>
        <v>0</v>
      </c>
      <c r="J755" s="3" t="s">
        <v>22</v>
      </c>
      <c r="K755" s="3" t="s">
        <v>22</v>
      </c>
      <c r="L755" s="3" t="s">
        <v>30</v>
      </c>
      <c r="M755" s="2">
        <f>VLOOKUP(L755,'scoring schema 2'!$E$18:$F$29,2,FALSE)</f>
        <v>6</v>
      </c>
      <c r="N755" s="3"/>
      <c r="O755" s="2">
        <f>VLOOKUP(N755,'scoring schema 2'!$E$8:$F$13,2, FALSE)</f>
        <v>2</v>
      </c>
      <c r="P755" s="3">
        <v>5</v>
      </c>
      <c r="Q755" s="3">
        <v>1.3</v>
      </c>
      <c r="R755" s="3">
        <v>5.45</v>
      </c>
      <c r="S755" s="3">
        <v>7.0850000000000009</v>
      </c>
      <c r="T755" s="3">
        <v>1</v>
      </c>
      <c r="U755" s="3">
        <v>5</v>
      </c>
      <c r="V755" s="3">
        <v>3.0000000000000004</v>
      </c>
      <c r="W755" s="3">
        <v>3.6500000000000004</v>
      </c>
      <c r="X755" s="3">
        <v>10.950000000000003</v>
      </c>
      <c r="Y755" s="3">
        <v>2.3200000000000003</v>
      </c>
      <c r="Z755" s="3">
        <v>4.37</v>
      </c>
      <c r="AA755" s="3">
        <v>10.138400000000001</v>
      </c>
      <c r="AB755" s="3">
        <v>7699214</v>
      </c>
      <c r="AC755" s="3" t="s">
        <v>2330</v>
      </c>
      <c r="AD755" s="6">
        <v>40476</v>
      </c>
      <c r="AE755" s="3" t="s">
        <v>760</v>
      </c>
      <c r="AF755" s="3" t="s">
        <v>761</v>
      </c>
      <c r="AG755" s="3" t="s">
        <v>762</v>
      </c>
      <c r="AH755" s="3" t="s">
        <v>768</v>
      </c>
      <c r="AI755" s="3">
        <v>1.25</v>
      </c>
      <c r="AJ755" s="3">
        <v>0</v>
      </c>
      <c r="AK755" s="3">
        <v>0</v>
      </c>
      <c r="AL755" s="3">
        <v>0</v>
      </c>
      <c r="AM755" s="3">
        <v>15</v>
      </c>
      <c r="AN755" s="3">
        <v>0</v>
      </c>
      <c r="AO755" s="3" t="s">
        <v>762</v>
      </c>
      <c r="AP755" s="3" t="s">
        <v>778</v>
      </c>
      <c r="AQ755" s="2" t="s">
        <v>781</v>
      </c>
      <c r="AR755" s="3" t="s">
        <v>2331</v>
      </c>
      <c r="AS755" s="3">
        <v>10.9</v>
      </c>
      <c r="AT755" s="3">
        <v>620.52</v>
      </c>
      <c r="AU755" s="3">
        <v>631.41999999999996</v>
      </c>
      <c r="AV755" s="3" t="s">
        <v>765</v>
      </c>
      <c r="AW755" s="3" t="s">
        <v>2332</v>
      </c>
      <c r="AX755" s="3">
        <v>5.73</v>
      </c>
      <c r="AY755" s="3">
        <v>609.53</v>
      </c>
      <c r="AZ755" s="3">
        <v>615.26</v>
      </c>
      <c r="BA755" s="3" t="s">
        <v>765</v>
      </c>
      <c r="BB755" s="3">
        <v>0</v>
      </c>
      <c r="BC755" s="3">
        <v>0</v>
      </c>
      <c r="BD755" s="7">
        <v>0</v>
      </c>
      <c r="BE755" s="18">
        <f t="shared" si="32"/>
        <v>121.8279717088752</v>
      </c>
      <c r="BF755" s="3" t="s">
        <v>767</v>
      </c>
      <c r="BG755" s="7">
        <v>44243</v>
      </c>
      <c r="BH755" s="3">
        <v>83.31593760243166</v>
      </c>
      <c r="BI755" t="str">
        <f>VLOOKUP($A755,'[1]SW_Pipes 1222_soil.shp'!$AE$2:$AR$1223,10,FALSE)</f>
        <v>113693</v>
      </c>
      <c r="BJ755" t="str">
        <f>VLOOKUP($A755,'[1]SW_Pipes 1222_soil.shp'!$AE$2:$AR$1223,11,FALSE)</f>
        <v>WkD</v>
      </c>
      <c r="BK755" t="str">
        <f>VLOOKUP($A755,'[1]SW_Pipes 1222_soil.shp'!$AE$2:$AR$1223,12,FALSE)</f>
        <v>Wilkes loam, 8 to 15 percent slopes</v>
      </c>
      <c r="BL755" t="str">
        <f>VLOOKUP($A755,'[1]SW_Pipes 1222_soil.shp'!$AE$2:$AR$1223,13,FALSE)</f>
        <v>D</v>
      </c>
      <c r="BM755">
        <f>VLOOKUP($A755,'[1]SW_Pipes 1222_soil.shp'!$AE$2:$AR$1223,14,FALSE)</f>
        <v>4</v>
      </c>
      <c r="BN755">
        <f>VLOOKUP(A755,[2]SW_Pipes1222_prec!$AE$2:$AO$1223, 11, FALSE)</f>
        <v>3.7349999999999999</v>
      </c>
    </row>
    <row r="756" spans="1:66" x14ac:dyDescent="0.25">
      <c r="A756" s="3">
        <v>139244</v>
      </c>
      <c r="B756" s="3">
        <v>11128</v>
      </c>
      <c r="C756" s="3" t="s">
        <v>383</v>
      </c>
      <c r="D756" s="3" t="s">
        <v>26</v>
      </c>
      <c r="E756" s="3" t="s">
        <v>29</v>
      </c>
      <c r="F756" s="6">
        <f>VLOOKUP(A756&amp;B756,'input_raw cmsws'!$C$2:$D$1602,2,FALSE)</f>
        <v>43277.666666666664</v>
      </c>
      <c r="G756" s="3">
        <v>7</v>
      </c>
      <c r="H756" s="3" t="s">
        <v>31</v>
      </c>
      <c r="I756" s="2">
        <f>VLOOKUP(H756,'scoring schema'!$D$4:$E$9,2,FALSE)</f>
        <v>7</v>
      </c>
      <c r="J756" s="3"/>
      <c r="K756" s="3" t="s">
        <v>22</v>
      </c>
      <c r="L756" s="3" t="s">
        <v>30</v>
      </c>
      <c r="M756" s="2">
        <f>VLOOKUP(L756,'scoring schema 2'!$E$18:$F$29,2,FALSE)</f>
        <v>6</v>
      </c>
      <c r="N756" s="3"/>
      <c r="O756" s="2">
        <f>VLOOKUP(N756,'scoring schema 2'!$E$8:$F$13,2, FALSE)</f>
        <v>2</v>
      </c>
      <c r="P756" s="3">
        <v>5</v>
      </c>
      <c r="Q756" s="3">
        <v>3.75</v>
      </c>
      <c r="R756" s="3">
        <v>5.45</v>
      </c>
      <c r="S756" s="3">
        <v>20.4375</v>
      </c>
      <c r="T756" s="3">
        <v>1</v>
      </c>
      <c r="U756" s="3">
        <v>0</v>
      </c>
      <c r="V756" s="3">
        <v>1.4000000000000001</v>
      </c>
      <c r="W756" s="3">
        <v>2</v>
      </c>
      <c r="X756" s="3">
        <v>2.8000000000000003</v>
      </c>
      <c r="Y756" s="3">
        <v>2.34</v>
      </c>
      <c r="Z756" s="3">
        <v>3.38</v>
      </c>
      <c r="AA756" s="3">
        <v>7.9091999999999993</v>
      </c>
      <c r="AB756" s="3">
        <v>7698597</v>
      </c>
      <c r="AC756" s="3" t="s">
        <v>2011</v>
      </c>
      <c r="AD756" s="6">
        <v>40477</v>
      </c>
      <c r="AE756" s="3" t="s">
        <v>760</v>
      </c>
      <c r="AF756" s="3" t="s">
        <v>761</v>
      </c>
      <c r="AG756" s="3" t="s">
        <v>762</v>
      </c>
      <c r="AH756" s="3" t="s">
        <v>768</v>
      </c>
      <c r="AI756" s="3">
        <v>2</v>
      </c>
      <c r="AJ756" s="3">
        <v>0</v>
      </c>
      <c r="AK756" s="3">
        <v>0</v>
      </c>
      <c r="AL756" s="3">
        <v>0</v>
      </c>
      <c r="AM756" s="3">
        <v>24</v>
      </c>
      <c r="AN756" s="3">
        <v>0</v>
      </c>
      <c r="AO756" s="3" t="s">
        <v>762</v>
      </c>
      <c r="AP756" s="3" t="s">
        <v>763</v>
      </c>
      <c r="AQ756" s="3" t="s">
        <v>769</v>
      </c>
      <c r="AR756" s="3" t="s">
        <v>2012</v>
      </c>
      <c r="AS756" s="3">
        <v>4</v>
      </c>
      <c r="AT756" s="3">
        <v>697</v>
      </c>
      <c r="AU756" s="3">
        <v>701</v>
      </c>
      <c r="AV756" s="3" t="s">
        <v>765</v>
      </c>
      <c r="AW756" s="3" t="s">
        <v>2013</v>
      </c>
      <c r="AX756" s="3">
        <v>7</v>
      </c>
      <c r="AY756" s="3">
        <v>690</v>
      </c>
      <c r="AZ756" s="3">
        <v>697</v>
      </c>
      <c r="BA756" s="3" t="s">
        <v>765</v>
      </c>
      <c r="BB756" s="3">
        <v>1.6665010000000001E-2</v>
      </c>
      <c r="BC756" s="3">
        <v>0</v>
      </c>
      <c r="BD756" s="7">
        <v>0</v>
      </c>
      <c r="BE756" s="18">
        <f t="shared" si="32"/>
        <v>118.48779374857403</v>
      </c>
      <c r="BF756" s="3" t="s">
        <v>767</v>
      </c>
      <c r="BG756" s="7">
        <v>44243</v>
      </c>
      <c r="BH756" s="3">
        <v>420.04158517088348</v>
      </c>
      <c r="BI756" t="str">
        <f>VLOOKUP($A756,'[1]SW_Pipes 1222_soil.shp'!$AE$2:$AR$1223,10,FALSE)</f>
        <v>113688</v>
      </c>
      <c r="BJ756" t="str">
        <f>VLOOKUP($A756,'[1]SW_Pipes 1222_soil.shp'!$AE$2:$AR$1223,11,FALSE)</f>
        <v>Ur</v>
      </c>
      <c r="BK756" t="str">
        <f>VLOOKUP($A756,'[1]SW_Pipes 1222_soil.shp'!$AE$2:$AR$1223,12,FALSE)</f>
        <v>Urban land</v>
      </c>
      <c r="BL756" t="str">
        <f>VLOOKUP($A756,'[1]SW_Pipes 1222_soil.shp'!$AE$2:$AR$1223,13,FALSE)</f>
        <v>N/A</v>
      </c>
      <c r="BM756">
        <f>VLOOKUP($A756,'[1]SW_Pipes 1222_soil.shp'!$AE$2:$AR$1223,14,FALSE)</f>
        <v>4</v>
      </c>
      <c r="BN756">
        <f>VLOOKUP(A756,[2]SW_Pipes1222_prec!$AE$2:$AO$1223, 11, FALSE)</f>
        <v>3.85</v>
      </c>
    </row>
    <row r="757" spans="1:66" x14ac:dyDescent="0.25">
      <c r="A757" s="3">
        <v>139245</v>
      </c>
      <c r="B757" s="3">
        <v>11128</v>
      </c>
      <c r="C757" s="3" t="s">
        <v>383</v>
      </c>
      <c r="D757" s="3" t="s">
        <v>26</v>
      </c>
      <c r="E757" s="3" t="s">
        <v>29</v>
      </c>
      <c r="F757" s="6">
        <f>VLOOKUP(A757&amp;B757,'input_raw cmsws'!$C$2:$D$1602,2,FALSE)</f>
        <v>43277.666666666664</v>
      </c>
      <c r="G757" s="3">
        <v>0</v>
      </c>
      <c r="H757" s="3" t="s">
        <v>31</v>
      </c>
      <c r="I757" s="2">
        <f>VLOOKUP(H757,'scoring schema'!$D$4:$E$9,2,FALSE)</f>
        <v>7</v>
      </c>
      <c r="J757" s="3" t="s">
        <v>29</v>
      </c>
      <c r="K757" s="3" t="s">
        <v>29</v>
      </c>
      <c r="L757" s="3" t="s">
        <v>30</v>
      </c>
      <c r="M757" s="2">
        <f>VLOOKUP(L757,'scoring schema 2'!$E$18:$F$29,2,FALSE)</f>
        <v>6</v>
      </c>
      <c r="N757" s="3"/>
      <c r="O757" s="2">
        <f>VLOOKUP(N757,'scoring schema 2'!$E$8:$F$13,2, FALSE)</f>
        <v>2</v>
      </c>
      <c r="P757" s="3">
        <v>5</v>
      </c>
      <c r="Q757" s="3">
        <v>4.8</v>
      </c>
      <c r="R757" s="3">
        <v>5.45</v>
      </c>
      <c r="S757" s="3">
        <v>26.16</v>
      </c>
      <c r="T757" s="3">
        <v>1</v>
      </c>
      <c r="U757" s="3">
        <v>0</v>
      </c>
      <c r="V757" s="3">
        <v>1.4000000000000001</v>
      </c>
      <c r="W757" s="3">
        <v>2</v>
      </c>
      <c r="X757" s="3">
        <v>2.8000000000000003</v>
      </c>
      <c r="Y757" s="3">
        <v>2.76</v>
      </c>
      <c r="Z757" s="3">
        <v>3.38</v>
      </c>
      <c r="AA757" s="3">
        <v>9.3287999999999993</v>
      </c>
      <c r="AB757" s="3">
        <v>7558408</v>
      </c>
      <c r="AC757" s="3" t="s">
        <v>2238</v>
      </c>
      <c r="AD757" s="6">
        <v>40478</v>
      </c>
      <c r="AE757" s="3" t="s">
        <v>760</v>
      </c>
      <c r="AF757" s="3" t="s">
        <v>761</v>
      </c>
      <c r="AG757" s="3" t="s">
        <v>762</v>
      </c>
      <c r="AH757" s="3" t="s">
        <v>768</v>
      </c>
      <c r="AI757" s="3">
        <v>1.25</v>
      </c>
      <c r="AJ757" s="3">
        <v>0</v>
      </c>
      <c r="AK757" s="3">
        <v>0</v>
      </c>
      <c r="AL757" s="3">
        <v>0</v>
      </c>
      <c r="AM757" s="3">
        <v>15</v>
      </c>
      <c r="AN757" s="3">
        <v>0</v>
      </c>
      <c r="AO757" s="3" t="s">
        <v>762</v>
      </c>
      <c r="AP757" s="3" t="s">
        <v>763</v>
      </c>
      <c r="AQ757" s="3" t="s">
        <v>769</v>
      </c>
      <c r="AR757" s="3" t="s">
        <v>2239</v>
      </c>
      <c r="AS757" s="3">
        <v>3.4</v>
      </c>
      <c r="AT757" s="3">
        <v>692.6</v>
      </c>
      <c r="AU757" s="3">
        <v>696</v>
      </c>
      <c r="AV757" s="3" t="s">
        <v>765</v>
      </c>
      <c r="AW757" s="3" t="s">
        <v>2013</v>
      </c>
      <c r="AX757" s="3">
        <v>4.5</v>
      </c>
      <c r="AY757" s="3">
        <v>692.5</v>
      </c>
      <c r="AZ757" s="3">
        <v>697</v>
      </c>
      <c r="BA757" s="3" t="s">
        <v>765</v>
      </c>
      <c r="BB757" s="3">
        <v>3.3506199999999999E-3</v>
      </c>
      <c r="BC757" s="3">
        <v>0</v>
      </c>
      <c r="BD757" s="7">
        <v>0</v>
      </c>
      <c r="BE757" s="18">
        <f t="shared" si="32"/>
        <v>118.48779374857403</v>
      </c>
      <c r="BF757" s="3" t="s">
        <v>767</v>
      </c>
      <c r="BG757" s="7">
        <v>44243</v>
      </c>
      <c r="BH757" s="3">
        <v>29.845031566947931</v>
      </c>
      <c r="BI757" t="str">
        <f>VLOOKUP($A757,'[1]SW_Pipes 1222_soil.shp'!$AE$2:$AR$1223,10,FALSE)</f>
        <v>113688</v>
      </c>
      <c r="BJ757" t="str">
        <f>VLOOKUP($A757,'[1]SW_Pipes 1222_soil.shp'!$AE$2:$AR$1223,11,FALSE)</f>
        <v>Ur</v>
      </c>
      <c r="BK757" t="str">
        <f>VLOOKUP($A757,'[1]SW_Pipes 1222_soil.shp'!$AE$2:$AR$1223,12,FALSE)</f>
        <v>Urban land</v>
      </c>
      <c r="BL757" t="str">
        <f>VLOOKUP($A757,'[1]SW_Pipes 1222_soil.shp'!$AE$2:$AR$1223,13,FALSE)</f>
        <v>N/A</v>
      </c>
      <c r="BM757">
        <f>VLOOKUP($A757,'[1]SW_Pipes 1222_soil.shp'!$AE$2:$AR$1223,14,FALSE)</f>
        <v>4</v>
      </c>
      <c r="BN757">
        <f>VLOOKUP(A757,[2]SW_Pipes1222_prec!$AE$2:$AO$1223, 11, FALSE)</f>
        <v>3.8519999999999999</v>
      </c>
    </row>
    <row r="758" spans="1:66" x14ac:dyDescent="0.25">
      <c r="A758" s="2">
        <v>139269</v>
      </c>
      <c r="B758" s="2">
        <v>24331</v>
      </c>
      <c r="C758" s="2" t="s">
        <v>570</v>
      </c>
      <c r="D758" s="2" t="s">
        <v>26</v>
      </c>
      <c r="E758" s="2" t="s">
        <v>29</v>
      </c>
      <c r="F758" s="6">
        <f>VLOOKUP(A758&amp;B758,'input_raw cmsws'!$C$2:$D$1602,2,FALSE)</f>
        <v>44475.666666666664</v>
      </c>
      <c r="G758" s="2">
        <v>5</v>
      </c>
      <c r="H758" s="2" t="s">
        <v>23</v>
      </c>
      <c r="I758" s="2">
        <f>VLOOKUP(H758,'scoring schema'!$D$4:$E$9,2,FALSE)</f>
        <v>0</v>
      </c>
      <c r="J758" s="2" t="s">
        <v>22</v>
      </c>
      <c r="K758" s="2" t="s">
        <v>22</v>
      </c>
      <c r="L758" s="2"/>
      <c r="M758" s="2">
        <f>VLOOKUP(L758,'scoring schema 2'!$E$18:$F$29,2,FALSE)</f>
        <v>0</v>
      </c>
      <c r="N758" s="2"/>
      <c r="O758" s="2">
        <f>VLOOKUP(N758,'scoring schema 2'!$E$8:$F$13,2, FALSE)</f>
        <v>2</v>
      </c>
      <c r="P758" s="2">
        <v>0</v>
      </c>
      <c r="Q758" s="2">
        <v>1.3</v>
      </c>
      <c r="R758" s="2">
        <v>2</v>
      </c>
      <c r="S758" s="2">
        <v>2.6</v>
      </c>
      <c r="T758" s="2">
        <v>2</v>
      </c>
      <c r="U758" s="2">
        <v>0</v>
      </c>
      <c r="V758" s="2">
        <v>8.6</v>
      </c>
      <c r="W758" s="2">
        <v>2.9000000000000004</v>
      </c>
      <c r="X758" s="2">
        <v>24.94</v>
      </c>
      <c r="Y758" s="2">
        <v>5.68</v>
      </c>
      <c r="Z758" s="2">
        <v>2.54</v>
      </c>
      <c r="AA758" s="2">
        <v>14.427199999999999</v>
      </c>
      <c r="AB758" s="2">
        <v>7653751</v>
      </c>
      <c r="AC758" s="2" t="s">
        <v>2848</v>
      </c>
      <c r="AD758" s="6">
        <v>40479</v>
      </c>
      <c r="AE758" s="2" t="s">
        <v>760</v>
      </c>
      <c r="AF758" s="2" t="s">
        <v>2073</v>
      </c>
      <c r="AG758" s="2" t="s">
        <v>2849</v>
      </c>
      <c r="AH758" s="2" t="s">
        <v>2074</v>
      </c>
      <c r="AI758" s="2">
        <v>0</v>
      </c>
      <c r="AJ758" s="2">
        <v>0</v>
      </c>
      <c r="AK758" s="2">
        <v>15</v>
      </c>
      <c r="AL758" s="2">
        <v>15</v>
      </c>
      <c r="AM758" s="2">
        <v>180</v>
      </c>
      <c r="AN758" s="2">
        <v>180</v>
      </c>
      <c r="AO758" s="2" t="s">
        <v>762</v>
      </c>
      <c r="AP758" s="2" t="s">
        <v>763</v>
      </c>
      <c r="AQ758" s="2" t="s">
        <v>769</v>
      </c>
      <c r="AR758" s="2" t="s">
        <v>2850</v>
      </c>
      <c r="AS758" s="2">
        <v>20</v>
      </c>
      <c r="AT758" s="2">
        <v>654</v>
      </c>
      <c r="AU758" s="2">
        <v>674</v>
      </c>
      <c r="AV758" s="2" t="s">
        <v>765</v>
      </c>
      <c r="AW758" s="2" t="s">
        <v>2851</v>
      </c>
      <c r="AX758" s="2">
        <v>20</v>
      </c>
      <c r="AY758" s="2">
        <v>654</v>
      </c>
      <c r="AZ758" s="2">
        <v>674</v>
      </c>
      <c r="BA758" s="2" t="s">
        <v>765</v>
      </c>
      <c r="BB758" s="2">
        <v>0</v>
      </c>
      <c r="BC758" s="2">
        <v>0</v>
      </c>
      <c r="BD758" s="6">
        <v>0</v>
      </c>
      <c r="BE758" s="18">
        <f t="shared" si="32"/>
        <v>121.76773899155829</v>
      </c>
      <c r="BF758" s="2" t="s">
        <v>767</v>
      </c>
      <c r="BG758" s="6">
        <v>44277</v>
      </c>
      <c r="BH758" s="2">
        <v>22.134453907409728</v>
      </c>
      <c r="BI758" t="str">
        <f>VLOOKUP($A758,'[1]SW_Pipes 1222_soil.shp'!$AE$2:$AR$1223,10,FALSE)</f>
        <v>113688</v>
      </c>
      <c r="BJ758" t="str">
        <f>VLOOKUP($A758,'[1]SW_Pipes 1222_soil.shp'!$AE$2:$AR$1223,11,FALSE)</f>
        <v>Ur</v>
      </c>
      <c r="BK758" t="str">
        <f>VLOOKUP($A758,'[1]SW_Pipes 1222_soil.shp'!$AE$2:$AR$1223,12,FALSE)</f>
        <v>Urban land</v>
      </c>
      <c r="BL758" t="str">
        <f>VLOOKUP($A758,'[1]SW_Pipes 1222_soil.shp'!$AE$2:$AR$1223,13,FALSE)</f>
        <v>N/A</v>
      </c>
      <c r="BM758">
        <f>VLOOKUP($A758,'[1]SW_Pipes 1222_soil.shp'!$AE$2:$AR$1223,14,FALSE)</f>
        <v>4</v>
      </c>
      <c r="BN758">
        <f>VLOOKUP(A758,[2]SW_Pipes1222_prec!$AE$2:$AO$1223, 11, FALSE)</f>
        <v>3.8559999999999999</v>
      </c>
    </row>
    <row r="759" spans="1:66" x14ac:dyDescent="0.25">
      <c r="A759" s="3">
        <v>139532</v>
      </c>
      <c r="B759" s="3">
        <v>23536</v>
      </c>
      <c r="C759" s="3" t="s">
        <v>618</v>
      </c>
      <c r="D759" s="3" t="s">
        <v>21</v>
      </c>
      <c r="E759" s="3" t="s">
        <v>29</v>
      </c>
      <c r="F759" s="6">
        <f>VLOOKUP(A759&amp;B759,'input_raw cmsws'!$C$2:$D$1602,2,FALSE)</f>
        <v>44399.708333333336</v>
      </c>
      <c r="G759" s="3">
        <v>20</v>
      </c>
      <c r="H759" s="3"/>
      <c r="I759" s="2">
        <v>0</v>
      </c>
      <c r="J759" s="3"/>
      <c r="K759" s="3" t="s">
        <v>22</v>
      </c>
      <c r="L759" s="3"/>
      <c r="M759" s="2">
        <f>VLOOKUP(L759,'scoring schema 2'!$E$18:$F$29,2,FALSE)</f>
        <v>0</v>
      </c>
      <c r="N759" s="3"/>
      <c r="O759" s="2">
        <f>VLOOKUP(N759,'scoring schema 2'!$E$8:$F$13,2, FALSE)</f>
        <v>2</v>
      </c>
      <c r="P759" s="3">
        <v>0</v>
      </c>
      <c r="Q759" s="3">
        <v>1.3</v>
      </c>
      <c r="R759" s="3">
        <v>2.9000000000000004</v>
      </c>
      <c r="S759" s="3">
        <v>3.7700000000000005</v>
      </c>
      <c r="T759" s="3">
        <v>1</v>
      </c>
      <c r="U759" s="3">
        <v>0</v>
      </c>
      <c r="V759" s="3">
        <v>9.1999999999999993</v>
      </c>
      <c r="W759" s="3">
        <v>2.9000000000000004</v>
      </c>
      <c r="X759" s="3">
        <v>26.68</v>
      </c>
      <c r="Y759" s="3">
        <v>6.0399999999999991</v>
      </c>
      <c r="Z759" s="3">
        <v>2.9000000000000004</v>
      </c>
      <c r="AA759" s="3">
        <v>17.515999999999998</v>
      </c>
      <c r="AB759" s="3">
        <v>7683134</v>
      </c>
      <c r="AC759" s="3" t="s">
        <v>3133</v>
      </c>
      <c r="AD759" s="6">
        <v>40480</v>
      </c>
      <c r="AE759" s="3" t="s">
        <v>760</v>
      </c>
      <c r="AF759" s="3" t="s">
        <v>761</v>
      </c>
      <c r="AG759" s="3" t="s">
        <v>762</v>
      </c>
      <c r="AH759" s="3" t="s">
        <v>768</v>
      </c>
      <c r="AI759" s="3">
        <v>5</v>
      </c>
      <c r="AJ759" s="3">
        <v>0</v>
      </c>
      <c r="AK759" s="3">
        <v>0</v>
      </c>
      <c r="AL759" s="3">
        <v>0</v>
      </c>
      <c r="AM759" s="3">
        <v>60</v>
      </c>
      <c r="AN759" s="3">
        <v>0</v>
      </c>
      <c r="AO759" s="3" t="s">
        <v>762</v>
      </c>
      <c r="AP759" s="3" t="s">
        <v>778</v>
      </c>
      <c r="AQ759" s="3" t="s">
        <v>781</v>
      </c>
      <c r="AR759" s="3" t="s">
        <v>780</v>
      </c>
      <c r="AS759" s="3">
        <v>0</v>
      </c>
      <c r="AT759" s="3">
        <v>709</v>
      </c>
      <c r="AU759" s="3">
        <v>709</v>
      </c>
      <c r="AV759" s="3" t="s">
        <v>765</v>
      </c>
      <c r="AW759" s="3" t="s">
        <v>3134</v>
      </c>
      <c r="AX759" s="3">
        <v>19.399999999999999</v>
      </c>
      <c r="AY759" s="3">
        <v>688.6</v>
      </c>
      <c r="AZ759" s="3">
        <v>708</v>
      </c>
      <c r="BA759" s="3" t="s">
        <v>765</v>
      </c>
      <c r="BB759" s="3">
        <v>0.11543560999999999</v>
      </c>
      <c r="BC759" s="3">
        <v>0</v>
      </c>
      <c r="BD759" s="7">
        <v>0</v>
      </c>
      <c r="BE759" s="18">
        <f t="shared" ref="BE759:BE790" si="33">(F759-BD759)/365.25</f>
        <v>121.55977640885239</v>
      </c>
      <c r="BF759" s="3" t="s">
        <v>767</v>
      </c>
      <c r="BG759" s="7">
        <v>43179</v>
      </c>
      <c r="BH759" s="3">
        <v>176.72164558584589</v>
      </c>
      <c r="BI759" t="str">
        <f>VLOOKUP($A759,'[1]SW_Pipes 1222_soil.shp'!$AE$2:$AR$1223,10,FALSE)</f>
        <v>113688</v>
      </c>
      <c r="BJ759" t="str">
        <f>VLOOKUP($A759,'[1]SW_Pipes 1222_soil.shp'!$AE$2:$AR$1223,11,FALSE)</f>
        <v>Ur</v>
      </c>
      <c r="BK759" t="str">
        <f>VLOOKUP($A759,'[1]SW_Pipes 1222_soil.shp'!$AE$2:$AR$1223,12,FALSE)</f>
        <v>Urban land</v>
      </c>
      <c r="BL759" t="str">
        <f>VLOOKUP($A759,'[1]SW_Pipes 1222_soil.shp'!$AE$2:$AR$1223,13,FALSE)</f>
        <v>N/A</v>
      </c>
      <c r="BM759">
        <f>VLOOKUP($A759,'[1]SW_Pipes 1222_soil.shp'!$AE$2:$AR$1223,14,FALSE)</f>
        <v>4</v>
      </c>
      <c r="BN759">
        <f>VLOOKUP(A759,[2]SW_Pipes1222_prec!$AE$2:$AO$1223, 11, FALSE)</f>
        <v>3.823</v>
      </c>
    </row>
    <row r="760" spans="1:66" x14ac:dyDescent="0.25">
      <c r="A760" s="2">
        <v>139533</v>
      </c>
      <c r="B760" s="2">
        <v>23536</v>
      </c>
      <c r="C760" s="2" t="s">
        <v>618</v>
      </c>
      <c r="D760" s="2" t="s">
        <v>21</v>
      </c>
      <c r="E760" s="2" t="s">
        <v>29</v>
      </c>
      <c r="F760" s="6">
        <f>VLOOKUP(A760&amp;B760,'input_raw cmsws'!$C$2:$D$1602,2,FALSE)</f>
        <v>44399.708333333336</v>
      </c>
      <c r="G760" s="2">
        <v>20</v>
      </c>
      <c r="H760" s="2"/>
      <c r="I760" s="2">
        <v>0</v>
      </c>
      <c r="J760" s="2"/>
      <c r="K760" s="3" t="s">
        <v>22</v>
      </c>
      <c r="L760" s="2"/>
      <c r="M760" s="2">
        <f>VLOOKUP(L760,'scoring schema 2'!$E$18:$F$29,2,FALSE)</f>
        <v>0</v>
      </c>
      <c r="N760" s="2"/>
      <c r="O760" s="2">
        <f>VLOOKUP(N760,'scoring schema 2'!$E$8:$F$13,2, FALSE)</f>
        <v>2</v>
      </c>
      <c r="P760" s="2">
        <v>0</v>
      </c>
      <c r="Q760" s="2">
        <v>1.3</v>
      </c>
      <c r="R760" s="2">
        <v>2.9000000000000004</v>
      </c>
      <c r="S760" s="2">
        <v>3.7700000000000005</v>
      </c>
      <c r="T760" s="2">
        <v>1</v>
      </c>
      <c r="U760" s="2">
        <v>0</v>
      </c>
      <c r="V760" s="2">
        <v>9.1999999999999993</v>
      </c>
      <c r="W760" s="2">
        <v>5.6000000000000005</v>
      </c>
      <c r="X760" s="2">
        <v>51.52</v>
      </c>
      <c r="Y760" s="2">
        <v>6.0399999999999991</v>
      </c>
      <c r="Z760" s="2">
        <v>4.5200000000000005</v>
      </c>
      <c r="AA760" s="2">
        <v>27.300799999999999</v>
      </c>
      <c r="AB760" s="2">
        <v>7681614</v>
      </c>
      <c r="AC760" s="2" t="s">
        <v>3716</v>
      </c>
      <c r="AD760" s="6">
        <v>40481</v>
      </c>
      <c r="AE760" s="2" t="s">
        <v>760</v>
      </c>
      <c r="AF760" s="2" t="s">
        <v>761</v>
      </c>
      <c r="AG760" s="2" t="s">
        <v>762</v>
      </c>
      <c r="AH760" s="2" t="s">
        <v>768</v>
      </c>
      <c r="AI760" s="2">
        <v>4</v>
      </c>
      <c r="AJ760" s="2">
        <v>0</v>
      </c>
      <c r="AK760" s="2">
        <v>0</v>
      </c>
      <c r="AL760" s="2">
        <v>0</v>
      </c>
      <c r="AM760" s="2">
        <v>48</v>
      </c>
      <c r="AN760" s="2">
        <v>0</v>
      </c>
      <c r="AO760" s="2" t="s">
        <v>762</v>
      </c>
      <c r="AP760" s="2" t="s">
        <v>778</v>
      </c>
      <c r="AQ760" s="2" t="s">
        <v>781</v>
      </c>
      <c r="AR760" s="2" t="s">
        <v>3134</v>
      </c>
      <c r="AS760" s="2">
        <v>19.399999999999999</v>
      </c>
      <c r="AT760" s="2">
        <v>688.6</v>
      </c>
      <c r="AU760" s="2">
        <v>708</v>
      </c>
      <c r="AV760" s="2" t="s">
        <v>765</v>
      </c>
      <c r="AW760" s="2" t="s">
        <v>3717</v>
      </c>
      <c r="AX760" s="2">
        <v>19.2</v>
      </c>
      <c r="AY760" s="2">
        <v>687.8</v>
      </c>
      <c r="AZ760" s="2">
        <v>707</v>
      </c>
      <c r="BA760" s="2" t="s">
        <v>765</v>
      </c>
      <c r="BB760" s="2">
        <v>2.44911E-3</v>
      </c>
      <c r="BC760" s="2">
        <v>0</v>
      </c>
      <c r="BD760" s="6">
        <v>0</v>
      </c>
      <c r="BE760" s="18">
        <f t="shared" si="33"/>
        <v>121.55977640885239</v>
      </c>
      <c r="BF760" s="2" t="s">
        <v>767</v>
      </c>
      <c r="BG760" s="6">
        <v>43179</v>
      </c>
      <c r="BH760" s="2">
        <v>326.64837518176938</v>
      </c>
      <c r="BI760" t="str">
        <f>VLOOKUP($A760,'[1]SW_Pipes 1222_soil.shp'!$AE$2:$AR$1223,10,FALSE)</f>
        <v>113688</v>
      </c>
      <c r="BJ760" t="str">
        <f>VLOOKUP($A760,'[1]SW_Pipes 1222_soil.shp'!$AE$2:$AR$1223,11,FALSE)</f>
        <v>Ur</v>
      </c>
      <c r="BK760" t="str">
        <f>VLOOKUP($A760,'[1]SW_Pipes 1222_soil.shp'!$AE$2:$AR$1223,12,FALSE)</f>
        <v>Urban land</v>
      </c>
      <c r="BL760" t="str">
        <f>VLOOKUP($A760,'[1]SW_Pipes 1222_soil.shp'!$AE$2:$AR$1223,13,FALSE)</f>
        <v>N/A</v>
      </c>
      <c r="BM760">
        <f>VLOOKUP($A760,'[1]SW_Pipes 1222_soil.shp'!$AE$2:$AR$1223,14,FALSE)</f>
        <v>4</v>
      </c>
      <c r="BN760">
        <f>VLOOKUP(A760,[2]SW_Pipes1222_prec!$AE$2:$AO$1223, 11, FALSE)</f>
        <v>3.823</v>
      </c>
    </row>
    <row r="761" spans="1:66" x14ac:dyDescent="0.25">
      <c r="A761" s="3">
        <v>139541</v>
      </c>
      <c r="B761" s="3">
        <v>11131</v>
      </c>
      <c r="C761" s="3" t="s">
        <v>27</v>
      </c>
      <c r="D761" s="3" t="s">
        <v>26</v>
      </c>
      <c r="E761" s="3" t="s">
        <v>22</v>
      </c>
      <c r="F761" s="6">
        <f>VLOOKUP(A761&amp;B761,'input_raw cmsws'!$C$2:$D$1602,2,FALSE)</f>
        <v>43277.666666666664</v>
      </c>
      <c r="G761" s="3">
        <v>7.8</v>
      </c>
      <c r="H761" s="3" t="s">
        <v>28</v>
      </c>
      <c r="I761" s="2">
        <f>VLOOKUP(H761,'scoring schema'!$D$4:$E$9,2,FALSE)</f>
        <v>5</v>
      </c>
      <c r="J761" s="3" t="s">
        <v>29</v>
      </c>
      <c r="K761" s="3" t="s">
        <v>29</v>
      </c>
      <c r="L761" s="3" t="s">
        <v>30</v>
      </c>
      <c r="M761" s="2">
        <f>VLOOKUP(L761,'scoring schema 2'!$E$18:$F$29,2,FALSE)</f>
        <v>6</v>
      </c>
      <c r="N761" s="3"/>
      <c r="O761" s="2">
        <f>VLOOKUP(N761,'scoring schema 2'!$E$8:$F$13,2, FALSE)</f>
        <v>2</v>
      </c>
      <c r="P761" s="3">
        <v>5</v>
      </c>
      <c r="Q761" s="3">
        <v>4.8</v>
      </c>
      <c r="R761" s="3">
        <v>0</v>
      </c>
      <c r="S761" s="3">
        <v>0</v>
      </c>
      <c r="T761" s="3">
        <v>1</v>
      </c>
      <c r="U761" s="3">
        <v>0</v>
      </c>
      <c r="V761" s="3">
        <v>1.4000000000000001</v>
      </c>
      <c r="W761" s="3">
        <v>0</v>
      </c>
      <c r="X761" s="3">
        <v>0</v>
      </c>
      <c r="Y761" s="3">
        <v>2.76</v>
      </c>
      <c r="Z761" s="3">
        <v>0</v>
      </c>
      <c r="AA761" s="3">
        <v>0</v>
      </c>
      <c r="AB761" s="3">
        <v>7678989</v>
      </c>
      <c r="AC761" s="3" t="s">
        <v>777</v>
      </c>
      <c r="AD761" s="6">
        <v>40482</v>
      </c>
      <c r="AE761" s="3" t="s">
        <v>760</v>
      </c>
      <c r="AF761" s="3" t="s">
        <v>761</v>
      </c>
      <c r="AG761" s="3" t="s">
        <v>762</v>
      </c>
      <c r="AH761" s="3" t="s">
        <v>768</v>
      </c>
      <c r="AI761" s="3">
        <v>5</v>
      </c>
      <c r="AJ761" s="3">
        <v>0</v>
      </c>
      <c r="AK761" s="3">
        <v>0</v>
      </c>
      <c r="AL761" s="3">
        <v>0</v>
      </c>
      <c r="AM761" s="3">
        <v>60</v>
      </c>
      <c r="AN761" s="3">
        <v>0</v>
      </c>
      <c r="AO761" s="3" t="s">
        <v>762</v>
      </c>
      <c r="AP761" s="3" t="s">
        <v>778</v>
      </c>
      <c r="AQ761" s="3" t="s">
        <v>781</v>
      </c>
      <c r="AR761" s="3" t="s">
        <v>779</v>
      </c>
      <c r="AS761" s="3">
        <v>19.899999999999999</v>
      </c>
      <c r="AT761" s="3">
        <v>690.1</v>
      </c>
      <c r="AU761" s="3">
        <v>710</v>
      </c>
      <c r="AV761" s="3" t="s">
        <v>765</v>
      </c>
      <c r="AW761" s="3" t="s">
        <v>780</v>
      </c>
      <c r="AX761" s="3">
        <v>0</v>
      </c>
      <c r="AY761" s="3">
        <v>709</v>
      </c>
      <c r="AZ761" s="3">
        <v>709</v>
      </c>
      <c r="BA761" s="3" t="s">
        <v>772</v>
      </c>
      <c r="BB761" s="3">
        <v>0</v>
      </c>
      <c r="BC761" s="3">
        <v>0</v>
      </c>
      <c r="BD761" s="7">
        <v>0</v>
      </c>
      <c r="BE761" s="18">
        <f t="shared" si="33"/>
        <v>118.48779374857403</v>
      </c>
      <c r="BF761" s="3" t="s">
        <v>767</v>
      </c>
      <c r="BG761" s="7">
        <v>43179</v>
      </c>
      <c r="BH761" s="3">
        <v>389.28374176455549</v>
      </c>
      <c r="BI761" t="str">
        <f>VLOOKUP($A761,'[1]SW_Pipes 1222_soil.shp'!$AE$2:$AR$1223,10,FALSE)</f>
        <v>113688</v>
      </c>
      <c r="BJ761" t="str">
        <f>VLOOKUP($A761,'[1]SW_Pipes 1222_soil.shp'!$AE$2:$AR$1223,11,FALSE)</f>
        <v>Ur</v>
      </c>
      <c r="BK761" t="str">
        <f>VLOOKUP($A761,'[1]SW_Pipes 1222_soil.shp'!$AE$2:$AR$1223,12,FALSE)</f>
        <v>Urban land</v>
      </c>
      <c r="BL761" t="str">
        <f>VLOOKUP($A761,'[1]SW_Pipes 1222_soil.shp'!$AE$2:$AR$1223,13,FALSE)</f>
        <v>N/A</v>
      </c>
      <c r="BM761">
        <f>VLOOKUP($A761,'[1]SW_Pipes 1222_soil.shp'!$AE$2:$AR$1223,14,FALSE)</f>
        <v>4</v>
      </c>
      <c r="BN761">
        <f>VLOOKUP(A761,[2]SW_Pipes1222_prec!$AE$2:$AO$1223, 11, FALSE)</f>
        <v>3.8210000000000002</v>
      </c>
    </row>
    <row r="762" spans="1:66" x14ac:dyDescent="0.25">
      <c r="A762" s="2">
        <v>139542</v>
      </c>
      <c r="B762" s="2">
        <v>11131</v>
      </c>
      <c r="C762" s="2" t="s">
        <v>27</v>
      </c>
      <c r="D762" s="2" t="s">
        <v>26</v>
      </c>
      <c r="E762" s="2" t="s">
        <v>22</v>
      </c>
      <c r="F762" s="6">
        <f>VLOOKUP(A762&amp;B762,'input_raw cmsws'!$C$2:$D$1602,2,FALSE)</f>
        <v>43277.666666666664</v>
      </c>
      <c r="G762" s="2">
        <v>6.3</v>
      </c>
      <c r="H762" s="2" t="s">
        <v>31</v>
      </c>
      <c r="I762" s="2">
        <f>VLOOKUP(H762,'scoring schema'!$D$4:$E$9,2,FALSE)</f>
        <v>7</v>
      </c>
      <c r="J762" s="2" t="s">
        <v>29</v>
      </c>
      <c r="K762" s="2" t="s">
        <v>29</v>
      </c>
      <c r="L762" s="2" t="s">
        <v>30</v>
      </c>
      <c r="M762" s="2">
        <f>VLOOKUP(L762,'scoring schema 2'!$E$18:$F$29,2,FALSE)</f>
        <v>6</v>
      </c>
      <c r="N762" s="2"/>
      <c r="O762" s="2">
        <f>VLOOKUP(N762,'scoring schema 2'!$E$8:$F$13,2, FALSE)</f>
        <v>2</v>
      </c>
      <c r="P762" s="2">
        <v>5</v>
      </c>
      <c r="Q762" s="2">
        <v>4.8</v>
      </c>
      <c r="R762" s="2">
        <v>0</v>
      </c>
      <c r="S762" s="2">
        <v>0</v>
      </c>
      <c r="T762" s="2">
        <v>1</v>
      </c>
      <c r="U762" s="2">
        <v>0</v>
      </c>
      <c r="V762" s="2">
        <v>1.4000000000000001</v>
      </c>
      <c r="W762" s="2">
        <v>0</v>
      </c>
      <c r="X762" s="2">
        <v>0</v>
      </c>
      <c r="Y762" s="2">
        <v>2.76</v>
      </c>
      <c r="Z762" s="2">
        <v>0</v>
      </c>
      <c r="AA762" s="2">
        <v>0</v>
      </c>
      <c r="AB762" s="2">
        <v>7594494</v>
      </c>
      <c r="AC762" s="2" t="s">
        <v>782</v>
      </c>
      <c r="AD762" s="6">
        <v>40483</v>
      </c>
      <c r="AE762" s="2" t="s">
        <v>760</v>
      </c>
      <c r="AF762" s="2" t="s">
        <v>761</v>
      </c>
      <c r="AG762" s="2" t="s">
        <v>762</v>
      </c>
      <c r="AH762" s="2" t="s">
        <v>768</v>
      </c>
      <c r="AI762" s="2">
        <v>1</v>
      </c>
      <c r="AJ762" s="2">
        <v>0</v>
      </c>
      <c r="AK762" s="2">
        <v>0</v>
      </c>
      <c r="AL762" s="2">
        <v>0</v>
      </c>
      <c r="AM762" s="2">
        <v>12</v>
      </c>
      <c r="AN762" s="2">
        <v>0</v>
      </c>
      <c r="AO762" s="2" t="s">
        <v>762</v>
      </c>
      <c r="AP762" s="2" t="s">
        <v>778</v>
      </c>
      <c r="AQ762" s="2" t="s">
        <v>781</v>
      </c>
      <c r="AR762" s="2" t="s">
        <v>783</v>
      </c>
      <c r="AS762" s="2">
        <v>4.2</v>
      </c>
      <c r="AT762" s="2">
        <v>703.8</v>
      </c>
      <c r="AU762" s="2">
        <v>708</v>
      </c>
      <c r="AV762" s="2" t="s">
        <v>765</v>
      </c>
      <c r="AW762" s="2" t="s">
        <v>780</v>
      </c>
      <c r="AX762" s="2">
        <v>0</v>
      </c>
      <c r="AY762" s="2">
        <v>709</v>
      </c>
      <c r="AZ762" s="2">
        <v>709</v>
      </c>
      <c r="BA762" s="2" t="s">
        <v>772</v>
      </c>
      <c r="BB762" s="2">
        <v>0</v>
      </c>
      <c r="BC762" s="2">
        <v>0</v>
      </c>
      <c r="BD762" s="6">
        <v>0</v>
      </c>
      <c r="BE762" s="18">
        <f t="shared" si="33"/>
        <v>118.48779374857403</v>
      </c>
      <c r="BF762" s="2" t="s">
        <v>767</v>
      </c>
      <c r="BG762" s="6">
        <v>43179</v>
      </c>
      <c r="BH762" s="2">
        <v>115.30230117406749</v>
      </c>
      <c r="BI762" t="str">
        <f>VLOOKUP($A762,'[1]SW_Pipes 1222_soil.shp'!$AE$2:$AR$1223,10,FALSE)</f>
        <v>113688</v>
      </c>
      <c r="BJ762" t="str">
        <f>VLOOKUP($A762,'[1]SW_Pipes 1222_soil.shp'!$AE$2:$AR$1223,11,FALSE)</f>
        <v>Ur</v>
      </c>
      <c r="BK762" t="str">
        <f>VLOOKUP($A762,'[1]SW_Pipes 1222_soil.shp'!$AE$2:$AR$1223,12,FALSE)</f>
        <v>Urban land</v>
      </c>
      <c r="BL762" t="str">
        <f>VLOOKUP($A762,'[1]SW_Pipes 1222_soil.shp'!$AE$2:$AR$1223,13,FALSE)</f>
        <v>N/A</v>
      </c>
      <c r="BM762">
        <f>VLOOKUP($A762,'[1]SW_Pipes 1222_soil.shp'!$AE$2:$AR$1223,14,FALSE)</f>
        <v>4</v>
      </c>
      <c r="BN762">
        <f>VLOOKUP(A762,[2]SW_Pipes1222_prec!$AE$2:$AO$1223, 11, FALSE)</f>
        <v>3.8210000000000002</v>
      </c>
    </row>
    <row r="763" spans="1:66" x14ac:dyDescent="0.25">
      <c r="A763" s="2">
        <v>139813</v>
      </c>
      <c r="B763" s="2">
        <v>18825</v>
      </c>
      <c r="C763" s="2" t="s">
        <v>130</v>
      </c>
      <c r="D763" s="2" t="s">
        <v>26</v>
      </c>
      <c r="E763" s="2" t="s">
        <v>29</v>
      </c>
      <c r="F763" s="6">
        <f>VLOOKUP(A763&amp;B763,'input_raw cmsws'!$C$2:$D$1602,2,FALSE)</f>
        <v>44134.708333333336</v>
      </c>
      <c r="G763" s="2">
        <v>4</v>
      </c>
      <c r="H763" s="2" t="s">
        <v>23</v>
      </c>
      <c r="I763" s="2">
        <f>VLOOKUP(H763,'scoring schema'!$D$4:$E$9,2,FALSE)</f>
        <v>0</v>
      </c>
      <c r="J763" s="2" t="s">
        <v>22</v>
      </c>
      <c r="K763" s="2" t="s">
        <v>22</v>
      </c>
      <c r="L763" s="2" t="s">
        <v>24</v>
      </c>
      <c r="M763" s="2">
        <f>VLOOKUP(L763,'scoring schema 2'!$E$18:$F$29,2,FALSE)</f>
        <v>0</v>
      </c>
      <c r="N763" s="2"/>
      <c r="O763" s="2">
        <f>VLOOKUP(N763,'scoring schema 2'!$E$8:$F$13,2, FALSE)</f>
        <v>2</v>
      </c>
      <c r="P763" s="2">
        <v>10</v>
      </c>
      <c r="Q763" s="2">
        <v>1.3</v>
      </c>
      <c r="R763" s="2">
        <v>2.9</v>
      </c>
      <c r="S763" s="2">
        <v>3.77</v>
      </c>
      <c r="T763" s="2">
        <v>1</v>
      </c>
      <c r="U763" s="2">
        <v>10</v>
      </c>
      <c r="V763" s="2">
        <v>5.4</v>
      </c>
      <c r="W763" s="2">
        <v>6.5</v>
      </c>
      <c r="X763" s="2">
        <v>35.1</v>
      </c>
      <c r="Y763" s="2">
        <v>3.7600000000000002</v>
      </c>
      <c r="Z763" s="2">
        <v>5.0599999999999996</v>
      </c>
      <c r="AA763" s="2">
        <v>19.025600000000001</v>
      </c>
      <c r="AB763" s="2">
        <v>7680595</v>
      </c>
      <c r="AC763" s="2" t="s">
        <v>3281</v>
      </c>
      <c r="AD763" s="6">
        <v>40484</v>
      </c>
      <c r="AE763" s="2" t="s">
        <v>760</v>
      </c>
      <c r="AF763" s="2" t="s">
        <v>761</v>
      </c>
      <c r="AG763" s="2" t="s">
        <v>762</v>
      </c>
      <c r="AH763" s="2" t="s">
        <v>768</v>
      </c>
      <c r="AI763" s="2">
        <v>1.5</v>
      </c>
      <c r="AJ763" s="2">
        <v>0</v>
      </c>
      <c r="AK763" s="2">
        <v>0</v>
      </c>
      <c r="AL763" s="2">
        <v>0</v>
      </c>
      <c r="AM763" s="2">
        <v>18</v>
      </c>
      <c r="AN763" s="2">
        <v>0</v>
      </c>
      <c r="AO763" s="2" t="s">
        <v>762</v>
      </c>
      <c r="AP763" s="2" t="s">
        <v>763</v>
      </c>
      <c r="AQ763" s="2" t="s">
        <v>769</v>
      </c>
      <c r="AR763" s="2" t="s">
        <v>3282</v>
      </c>
      <c r="AS763" s="2">
        <v>3.3</v>
      </c>
      <c r="AT763" s="2">
        <v>664.7</v>
      </c>
      <c r="AU763" s="2">
        <v>668</v>
      </c>
      <c r="AV763" s="2" t="s">
        <v>765</v>
      </c>
      <c r="AW763" s="2" t="s">
        <v>3283</v>
      </c>
      <c r="AX763" s="2">
        <v>1.8</v>
      </c>
      <c r="AY763" s="2">
        <v>663.2</v>
      </c>
      <c r="AZ763" s="2">
        <v>665</v>
      </c>
      <c r="BA763" s="2" t="s">
        <v>765</v>
      </c>
      <c r="BB763" s="2">
        <v>2.3051990000000001E-2</v>
      </c>
      <c r="BC763" s="2">
        <v>0</v>
      </c>
      <c r="BD763" s="6">
        <v>29221</v>
      </c>
      <c r="BE763" s="18">
        <f t="shared" si="33"/>
        <v>40.831508099475251</v>
      </c>
      <c r="BF763" s="2" t="s">
        <v>767</v>
      </c>
      <c r="BG763" s="6">
        <v>43185</v>
      </c>
      <c r="BH763" s="2">
        <v>66.725739828519991</v>
      </c>
      <c r="BI763" t="str">
        <f>VLOOKUP($A763,'[1]SW_Pipes 1222_soil.shp'!$AE$2:$AR$1223,10,FALSE)</f>
        <v>113696</v>
      </c>
      <c r="BJ763" t="str">
        <f>VLOOKUP($A763,'[1]SW_Pipes 1222_soil.shp'!$AE$2:$AR$1223,11,FALSE)</f>
        <v>WuD</v>
      </c>
      <c r="BK763" t="str">
        <f>VLOOKUP($A763,'[1]SW_Pipes 1222_soil.shp'!$AE$2:$AR$1223,12,FALSE)</f>
        <v>Wilkes-Urban land complex, 8 to 15 percent slopes</v>
      </c>
      <c r="BL763" t="str">
        <f>VLOOKUP($A763,'[1]SW_Pipes 1222_soil.shp'!$AE$2:$AR$1223,13,FALSE)</f>
        <v>D</v>
      </c>
      <c r="BM763">
        <f>VLOOKUP($A763,'[1]SW_Pipes 1222_soil.shp'!$AE$2:$AR$1223,14,FALSE)</f>
        <v>4</v>
      </c>
      <c r="BN763">
        <f>VLOOKUP(A763,[2]SW_Pipes1222_prec!$AE$2:$AO$1223, 11, FALSE)</f>
        <v>3.7589999999999999</v>
      </c>
    </row>
    <row r="764" spans="1:66" x14ac:dyDescent="0.25">
      <c r="A764" s="3">
        <v>139814</v>
      </c>
      <c r="B764" s="3">
        <v>18825</v>
      </c>
      <c r="C764" s="3" t="s">
        <v>130</v>
      </c>
      <c r="D764" s="3" t="s">
        <v>26</v>
      </c>
      <c r="E764" s="3" t="s">
        <v>29</v>
      </c>
      <c r="F764" s="6">
        <f>VLOOKUP(A764&amp;B764,'input_raw cmsws'!$C$2:$D$1602,2,FALSE)</f>
        <v>44134.708333333336</v>
      </c>
      <c r="G764" s="3">
        <v>5</v>
      </c>
      <c r="H764" s="3" t="s">
        <v>23</v>
      </c>
      <c r="I764" s="2">
        <f>VLOOKUP(H764,'scoring schema'!$D$4:$E$9,2,FALSE)</f>
        <v>0</v>
      </c>
      <c r="J764" s="3" t="s">
        <v>22</v>
      </c>
      <c r="K764" s="3" t="s">
        <v>22</v>
      </c>
      <c r="L764" s="3" t="s">
        <v>24</v>
      </c>
      <c r="M764" s="2">
        <f>VLOOKUP(L764,'scoring schema 2'!$E$18:$F$29,2,FALSE)</f>
        <v>0</v>
      </c>
      <c r="N764" s="3"/>
      <c r="O764" s="2">
        <f>VLOOKUP(N764,'scoring schema 2'!$E$8:$F$13,2, FALSE)</f>
        <v>2</v>
      </c>
      <c r="P764" s="3">
        <v>5</v>
      </c>
      <c r="Q764" s="3">
        <v>1.3</v>
      </c>
      <c r="R764" s="3">
        <v>2.15</v>
      </c>
      <c r="S764" s="3">
        <v>2.7949999999999999</v>
      </c>
      <c r="T764" s="3">
        <v>1</v>
      </c>
      <c r="U764" s="3">
        <v>0</v>
      </c>
      <c r="V764" s="3">
        <v>2.2000000000000002</v>
      </c>
      <c r="W764" s="3">
        <v>1.4</v>
      </c>
      <c r="X764" s="3">
        <v>3.08</v>
      </c>
      <c r="Y764" s="3">
        <v>1.84</v>
      </c>
      <c r="Z764" s="3">
        <v>1.7</v>
      </c>
      <c r="AA764" s="3">
        <v>3.1280000000000001</v>
      </c>
      <c r="AB764" s="3">
        <v>7720385</v>
      </c>
      <c r="AC764" s="3" t="s">
        <v>1114</v>
      </c>
      <c r="AD764" s="6">
        <v>40485</v>
      </c>
      <c r="AE764" s="3" t="s">
        <v>760</v>
      </c>
      <c r="AF764" s="3" t="s">
        <v>761</v>
      </c>
      <c r="AG764" s="3" t="s">
        <v>762</v>
      </c>
      <c r="AH764" s="3" t="s">
        <v>768</v>
      </c>
      <c r="AI764" s="3">
        <v>2</v>
      </c>
      <c r="AJ764" s="3">
        <v>0</v>
      </c>
      <c r="AK764" s="3">
        <v>0</v>
      </c>
      <c r="AL764" s="3">
        <v>0</v>
      </c>
      <c r="AM764" s="3">
        <v>24</v>
      </c>
      <c r="AN764" s="3">
        <v>0</v>
      </c>
      <c r="AO764" s="3" t="s">
        <v>762</v>
      </c>
      <c r="AP764" s="3" t="s">
        <v>763</v>
      </c>
      <c r="AQ764" s="3" t="s">
        <v>769</v>
      </c>
      <c r="AR764" s="3" t="s">
        <v>1115</v>
      </c>
      <c r="AS764" s="3">
        <v>0</v>
      </c>
      <c r="AT764" s="3">
        <v>0</v>
      </c>
      <c r="AU764" s="3">
        <v>667</v>
      </c>
      <c r="AV764" s="3" t="s">
        <v>772</v>
      </c>
      <c r="AW764" s="3" t="s">
        <v>1116</v>
      </c>
      <c r="AX764" s="3">
        <v>3.3</v>
      </c>
      <c r="AY764" s="3">
        <v>0</v>
      </c>
      <c r="AZ764" s="3">
        <v>0</v>
      </c>
      <c r="BA764" s="3" t="s">
        <v>765</v>
      </c>
      <c r="BB764" s="3">
        <v>0</v>
      </c>
      <c r="BC764" s="3">
        <v>0</v>
      </c>
      <c r="BD764" s="7">
        <v>41303</v>
      </c>
      <c r="BE764" s="18">
        <f>(F764-AD764)/365.25</f>
        <v>9.9923568332192634</v>
      </c>
      <c r="BF764" s="3" t="s">
        <v>767</v>
      </c>
      <c r="BG764" s="7">
        <v>43185</v>
      </c>
      <c r="BH764" s="3">
        <v>58.841011185498459</v>
      </c>
      <c r="BI764" t="str">
        <f>VLOOKUP($A764,'[1]SW_Pipes 1222_soil.shp'!$AE$2:$AR$1223,10,FALSE)</f>
        <v>113658</v>
      </c>
      <c r="BJ764" t="str">
        <f>VLOOKUP($A764,'[1]SW_Pipes 1222_soil.shp'!$AE$2:$AR$1223,11,FALSE)</f>
        <v>CeB2</v>
      </c>
      <c r="BK764" t="str">
        <f>VLOOKUP($A764,'[1]SW_Pipes 1222_soil.shp'!$AE$2:$AR$1223,12,FALSE)</f>
        <v>Cecil sandy clay loam, 2 to 8 percent slopes, eroded</v>
      </c>
      <c r="BL764" t="str">
        <f>VLOOKUP($A764,'[1]SW_Pipes 1222_soil.shp'!$AE$2:$AR$1223,13,FALSE)</f>
        <v>B</v>
      </c>
      <c r="BM764">
        <f>VLOOKUP($A764,'[1]SW_Pipes 1222_soil.shp'!$AE$2:$AR$1223,14,FALSE)</f>
        <v>1</v>
      </c>
      <c r="BN764">
        <f>VLOOKUP(A764,[2]SW_Pipes1222_prec!$AE$2:$AO$1223, 11, FALSE)</f>
        <v>3.758</v>
      </c>
    </row>
    <row r="765" spans="1:66" x14ac:dyDescent="0.25">
      <c r="A765" s="3">
        <v>140675</v>
      </c>
      <c r="B765" s="3">
        <v>11126</v>
      </c>
      <c r="C765" s="3" t="s">
        <v>316</v>
      </c>
      <c r="D765" s="3" t="s">
        <v>26</v>
      </c>
      <c r="E765" s="3" t="s">
        <v>29</v>
      </c>
      <c r="F765" s="6">
        <f>VLOOKUP(A765&amp;B765,'input_raw cmsws'!$C$2:$D$1602,2,FALSE)</f>
        <v>43889.666666666664</v>
      </c>
      <c r="G765" s="3">
        <v>8</v>
      </c>
      <c r="H765" s="3" t="s">
        <v>23</v>
      </c>
      <c r="I765" s="2">
        <f>VLOOKUP(H765,'scoring schema'!$D$4:$E$9,2,FALSE)</f>
        <v>0</v>
      </c>
      <c r="J765" s="3" t="s">
        <v>22</v>
      </c>
      <c r="K765" s="3" t="s">
        <v>22</v>
      </c>
      <c r="L765" s="3" t="s">
        <v>30</v>
      </c>
      <c r="M765" s="2">
        <f>VLOOKUP(L765,'scoring schema 2'!$E$18:$F$29,2,FALSE)</f>
        <v>6</v>
      </c>
      <c r="N765" s="3"/>
      <c r="O765" s="2">
        <f>VLOOKUP(N765,'scoring schema 2'!$E$8:$F$13,2, FALSE)</f>
        <v>2</v>
      </c>
      <c r="P765" s="3">
        <v>5</v>
      </c>
      <c r="Q765" s="3">
        <v>1.3</v>
      </c>
      <c r="R765" s="3">
        <v>5.45</v>
      </c>
      <c r="S765" s="3">
        <v>7.0850000000000009</v>
      </c>
      <c r="T765" s="3">
        <v>1</v>
      </c>
      <c r="U765" s="3">
        <v>0</v>
      </c>
      <c r="V765" s="3">
        <v>5.4</v>
      </c>
      <c r="W765" s="3">
        <v>2.9000000000000004</v>
      </c>
      <c r="X765" s="3">
        <v>15.660000000000004</v>
      </c>
      <c r="Y765" s="3">
        <v>3.7600000000000002</v>
      </c>
      <c r="Z765" s="3">
        <v>3.9200000000000004</v>
      </c>
      <c r="AA765" s="3">
        <v>14.739200000000002</v>
      </c>
      <c r="AB765" s="3">
        <v>7600827</v>
      </c>
      <c r="AC765" s="3" t="s">
        <v>2895</v>
      </c>
      <c r="AD765" s="6">
        <v>40486</v>
      </c>
      <c r="AE765" s="3" t="s">
        <v>760</v>
      </c>
      <c r="AF765" s="3" t="s">
        <v>761</v>
      </c>
      <c r="AG765" s="3" t="s">
        <v>762</v>
      </c>
      <c r="AH765" s="3" t="s">
        <v>768</v>
      </c>
      <c r="AI765" s="3">
        <v>1.25</v>
      </c>
      <c r="AJ765" s="3">
        <v>0</v>
      </c>
      <c r="AK765" s="3">
        <v>0</v>
      </c>
      <c r="AL765" s="3">
        <v>0</v>
      </c>
      <c r="AM765" s="3">
        <v>15</v>
      </c>
      <c r="AN765" s="3">
        <v>0</v>
      </c>
      <c r="AO765" s="3" t="s">
        <v>762</v>
      </c>
      <c r="AP765" s="3" t="s">
        <v>763</v>
      </c>
      <c r="AQ765" s="3" t="s">
        <v>769</v>
      </c>
      <c r="AR765" s="3" t="s">
        <v>2896</v>
      </c>
      <c r="AS765" s="3">
        <v>7.2</v>
      </c>
      <c r="AT765" s="3">
        <v>738.8</v>
      </c>
      <c r="AU765" s="3">
        <v>746</v>
      </c>
      <c r="AV765" s="3" t="s">
        <v>765</v>
      </c>
      <c r="AW765" s="3" t="s">
        <v>2897</v>
      </c>
      <c r="AX765" s="3">
        <v>10.8</v>
      </c>
      <c r="AY765" s="3">
        <v>735.2</v>
      </c>
      <c r="AZ765" s="3">
        <v>746</v>
      </c>
      <c r="BA765" s="3" t="s">
        <v>765</v>
      </c>
      <c r="BB765" s="3">
        <v>2.9947910000000001E-2</v>
      </c>
      <c r="BC765" s="3">
        <v>0</v>
      </c>
      <c r="BD765" s="7">
        <v>41275</v>
      </c>
      <c r="BE765" s="18">
        <f>(F765-AD765)/365.25</f>
        <v>9.3187314624686213</v>
      </c>
      <c r="BF765" s="3" t="s">
        <v>767</v>
      </c>
      <c r="BG765" s="7">
        <v>43179</v>
      </c>
      <c r="BH765" s="3">
        <v>120.2085292923622</v>
      </c>
      <c r="BI765" t="str">
        <f>VLOOKUP($A765,'[1]SW_Pipes 1222_soil.shp'!$AE$2:$AR$1223,10,FALSE)</f>
        <v>113660</v>
      </c>
      <c r="BJ765" t="str">
        <f>VLOOKUP($A765,'[1]SW_Pipes 1222_soil.shp'!$AE$2:$AR$1223,11,FALSE)</f>
        <v>CuB</v>
      </c>
      <c r="BK765" t="str">
        <f>VLOOKUP($A765,'[1]SW_Pipes 1222_soil.shp'!$AE$2:$AR$1223,12,FALSE)</f>
        <v>Cecil-Urban land complex, 2 to 8 percent slopes</v>
      </c>
      <c r="BL765" t="str">
        <f>VLOOKUP($A765,'[1]SW_Pipes 1222_soil.shp'!$AE$2:$AR$1223,13,FALSE)</f>
        <v>B</v>
      </c>
      <c r="BM765">
        <f>VLOOKUP($A765,'[1]SW_Pipes 1222_soil.shp'!$AE$2:$AR$1223,14,FALSE)</f>
        <v>1</v>
      </c>
      <c r="BN765">
        <f>VLOOKUP(A765,[2]SW_Pipes1222_prec!$AE$2:$AO$1223, 11, FALSE)</f>
        <v>3.8109999999999999</v>
      </c>
    </row>
    <row r="766" spans="1:66" x14ac:dyDescent="0.25">
      <c r="A766" s="3">
        <v>140676</v>
      </c>
      <c r="B766" s="3">
        <v>11126</v>
      </c>
      <c r="C766" s="3" t="s">
        <v>316</v>
      </c>
      <c r="D766" s="3" t="s">
        <v>26</v>
      </c>
      <c r="E766" s="3" t="s">
        <v>29</v>
      </c>
      <c r="F766" s="6">
        <f>VLOOKUP(A766&amp;B766,'input_raw cmsws'!$C$2:$D$1602,2,FALSE)</f>
        <v>43889.666666666664</v>
      </c>
      <c r="G766" s="3">
        <v>8</v>
      </c>
      <c r="H766" s="3" t="s">
        <v>23</v>
      </c>
      <c r="I766" s="2">
        <f>VLOOKUP(H766,'scoring schema'!$D$4:$E$9,2,FALSE)</f>
        <v>0</v>
      </c>
      <c r="J766" s="3" t="s">
        <v>22</v>
      </c>
      <c r="K766" s="3" t="s">
        <v>22</v>
      </c>
      <c r="L766" s="3" t="s">
        <v>30</v>
      </c>
      <c r="M766" s="2">
        <f>VLOOKUP(L766,'scoring schema 2'!$E$18:$F$29,2,FALSE)</f>
        <v>6</v>
      </c>
      <c r="N766" s="3"/>
      <c r="O766" s="2">
        <f>VLOOKUP(N766,'scoring schema 2'!$E$8:$F$13,2, FALSE)</f>
        <v>2</v>
      </c>
      <c r="P766" s="3">
        <v>10</v>
      </c>
      <c r="Q766" s="3">
        <v>1.3</v>
      </c>
      <c r="R766" s="3">
        <v>6.2</v>
      </c>
      <c r="S766" s="3">
        <v>8.06</v>
      </c>
      <c r="T766" s="3">
        <v>1</v>
      </c>
      <c r="U766" s="3">
        <v>0</v>
      </c>
      <c r="V766" s="3">
        <v>2.2000000000000002</v>
      </c>
      <c r="W766" s="3">
        <v>2</v>
      </c>
      <c r="X766" s="3">
        <v>4.4000000000000004</v>
      </c>
      <c r="Y766" s="3">
        <v>1.84</v>
      </c>
      <c r="Z766" s="3">
        <v>3.6800000000000006</v>
      </c>
      <c r="AA766" s="3">
        <v>6.7712000000000012</v>
      </c>
      <c r="AB766" s="3">
        <v>7662181</v>
      </c>
      <c r="AC766" s="3" t="s">
        <v>1741</v>
      </c>
      <c r="AD766" s="6">
        <v>40487</v>
      </c>
      <c r="AE766" s="3" t="s">
        <v>760</v>
      </c>
      <c r="AF766" s="3" t="s">
        <v>761</v>
      </c>
      <c r="AG766" s="3" t="s">
        <v>762</v>
      </c>
      <c r="AH766" s="3" t="s">
        <v>768</v>
      </c>
      <c r="AI766" s="3">
        <v>0</v>
      </c>
      <c r="AJ766" s="3">
        <v>7</v>
      </c>
      <c r="AK766" s="3">
        <v>0</v>
      </c>
      <c r="AL766" s="3">
        <v>0</v>
      </c>
      <c r="AM766" s="3">
        <v>84</v>
      </c>
      <c r="AN766" s="3">
        <v>0</v>
      </c>
      <c r="AO766" s="3" t="s">
        <v>762</v>
      </c>
      <c r="AP766" s="3" t="s">
        <v>778</v>
      </c>
      <c r="AQ766" s="3" t="s">
        <v>781</v>
      </c>
      <c r="AR766" s="3" t="s">
        <v>1742</v>
      </c>
      <c r="AS766" s="3">
        <v>10.1</v>
      </c>
      <c r="AT766" s="3">
        <v>733.9</v>
      </c>
      <c r="AU766" s="3">
        <v>744</v>
      </c>
      <c r="AV766" s="3" t="s">
        <v>765</v>
      </c>
      <c r="AW766" s="3" t="s">
        <v>1743</v>
      </c>
      <c r="AX766" s="3">
        <v>8.4</v>
      </c>
      <c r="AY766" s="3">
        <v>733.6</v>
      </c>
      <c r="AZ766" s="3">
        <v>742</v>
      </c>
      <c r="BA766" s="3" t="s">
        <v>765</v>
      </c>
      <c r="BB766" s="3">
        <v>4.7111799999999997E-3</v>
      </c>
      <c r="BC766" s="3">
        <v>0</v>
      </c>
      <c r="BD766" s="7">
        <v>41275</v>
      </c>
      <c r="BE766" s="18">
        <f>(F766-AD766)/365.25</f>
        <v>9.3159936116814901</v>
      </c>
      <c r="BF766" s="3" t="s">
        <v>767</v>
      </c>
      <c r="BG766" s="7">
        <v>43326</v>
      </c>
      <c r="BH766" s="3">
        <v>63.678095736594429</v>
      </c>
      <c r="BI766" t="str">
        <f>VLOOKUP($A766,'[1]SW_Pipes 1222_soil.shp'!$AE$2:$AR$1223,10,FALSE)</f>
        <v>113660</v>
      </c>
      <c r="BJ766" t="str">
        <f>VLOOKUP($A766,'[1]SW_Pipes 1222_soil.shp'!$AE$2:$AR$1223,11,FALSE)</f>
        <v>CuB</v>
      </c>
      <c r="BK766" t="str">
        <f>VLOOKUP($A766,'[1]SW_Pipes 1222_soil.shp'!$AE$2:$AR$1223,12,FALSE)</f>
        <v>Cecil-Urban land complex, 2 to 8 percent slopes</v>
      </c>
      <c r="BL766" t="str">
        <f>VLOOKUP($A766,'[1]SW_Pipes 1222_soil.shp'!$AE$2:$AR$1223,13,FALSE)</f>
        <v>B</v>
      </c>
      <c r="BM766">
        <f>VLOOKUP($A766,'[1]SW_Pipes 1222_soil.shp'!$AE$2:$AR$1223,14,FALSE)</f>
        <v>1</v>
      </c>
      <c r="BN766">
        <f>VLOOKUP(A766,[2]SW_Pipes1222_prec!$AE$2:$AO$1223, 11, FALSE)</f>
        <v>3.8109999999999999</v>
      </c>
    </row>
    <row r="767" spans="1:66" x14ac:dyDescent="0.25">
      <c r="A767" s="3">
        <v>140802</v>
      </c>
      <c r="B767" s="3">
        <v>20135</v>
      </c>
      <c r="C767" s="3" t="s">
        <v>453</v>
      </c>
      <c r="D767" s="3" t="s">
        <v>21</v>
      </c>
      <c r="E767" s="3" t="s">
        <v>29</v>
      </c>
      <c r="F767" s="6">
        <f>VLOOKUP(A767&amp;B767,'input_raw cmsws'!$C$2:$D$1602,2,FALSE)</f>
        <v>44125.708333333336</v>
      </c>
      <c r="G767" s="3">
        <v>5.4</v>
      </c>
      <c r="H767" s="3"/>
      <c r="I767" s="2">
        <v>0</v>
      </c>
      <c r="J767" s="3"/>
      <c r="K767" s="3" t="s">
        <v>22</v>
      </c>
      <c r="L767" s="3"/>
      <c r="M767" s="2">
        <f>VLOOKUP(L767,'scoring schema 2'!$E$18:$F$29,2,FALSE)</f>
        <v>0</v>
      </c>
      <c r="N767" s="3"/>
      <c r="O767" s="2">
        <f>VLOOKUP(N767,'scoring schema 2'!$E$8:$F$13,2, FALSE)</f>
        <v>2</v>
      </c>
      <c r="P767" s="3">
        <v>0</v>
      </c>
      <c r="Q767" s="3">
        <v>1.3</v>
      </c>
      <c r="R767" s="3">
        <v>1.4</v>
      </c>
      <c r="S767" s="3">
        <v>1.8199999999999998</v>
      </c>
      <c r="T767" s="3">
        <v>1</v>
      </c>
      <c r="U767" s="3">
        <v>0</v>
      </c>
      <c r="V767" s="3">
        <v>7.8000000000000007</v>
      </c>
      <c r="W767" s="3">
        <v>2.3000000000000003</v>
      </c>
      <c r="X767" s="3">
        <v>17.940000000000005</v>
      </c>
      <c r="Y767" s="3">
        <v>5.2000000000000011</v>
      </c>
      <c r="Z767" s="3">
        <v>1.94</v>
      </c>
      <c r="AA767" s="3">
        <v>10.088000000000001</v>
      </c>
      <c r="AB767" s="3">
        <v>7575509</v>
      </c>
      <c r="AC767" s="3" t="s">
        <v>2318</v>
      </c>
      <c r="AD767" s="6">
        <v>40488</v>
      </c>
      <c r="AE767" s="3" t="s">
        <v>760</v>
      </c>
      <c r="AF767" s="3" t="s">
        <v>761</v>
      </c>
      <c r="AG767" s="3" t="s">
        <v>762</v>
      </c>
      <c r="AH767" s="3" t="s">
        <v>768</v>
      </c>
      <c r="AI767" s="3">
        <v>3</v>
      </c>
      <c r="AJ767" s="3">
        <v>0</v>
      </c>
      <c r="AK767" s="3">
        <v>0</v>
      </c>
      <c r="AL767" s="3">
        <v>0</v>
      </c>
      <c r="AM767" s="3">
        <v>36</v>
      </c>
      <c r="AN767" s="3">
        <v>0</v>
      </c>
      <c r="AO767" s="3" t="s">
        <v>762</v>
      </c>
      <c r="AP767" s="3" t="s">
        <v>763</v>
      </c>
      <c r="AQ767" s="3" t="s">
        <v>769</v>
      </c>
      <c r="AR767" s="3" t="s">
        <v>2319</v>
      </c>
      <c r="AS767" s="3">
        <v>5.4</v>
      </c>
      <c r="AT767" s="3">
        <v>791.6</v>
      </c>
      <c r="AU767" s="3">
        <v>797</v>
      </c>
      <c r="AV767" s="3" t="s">
        <v>765</v>
      </c>
      <c r="AW767" s="3" t="s">
        <v>2320</v>
      </c>
      <c r="AX767" s="3">
        <v>7.1</v>
      </c>
      <c r="AY767" s="3">
        <v>789.9</v>
      </c>
      <c r="AZ767" s="3">
        <v>797</v>
      </c>
      <c r="BA767" s="3" t="s">
        <v>765</v>
      </c>
      <c r="BB767" s="3">
        <v>1.5393820000000001E-2</v>
      </c>
      <c r="BC767" s="3">
        <v>0</v>
      </c>
      <c r="BD767" s="7">
        <v>0</v>
      </c>
      <c r="BE767" s="18">
        <f t="shared" ref="BE767:BE781" si="34">(F767-BD767)/365.25</f>
        <v>120.80960529317819</v>
      </c>
      <c r="BF767" s="3" t="s">
        <v>767</v>
      </c>
      <c r="BG767" s="7">
        <v>44243</v>
      </c>
      <c r="BH767" s="3">
        <v>110.4338946071294</v>
      </c>
      <c r="BI767" t="str">
        <f>VLOOKUP($A767,'[1]SW_Pipes 1222_soil.shp'!$AE$2:$AR$1223,10,FALSE)</f>
        <v>113658</v>
      </c>
      <c r="BJ767" t="str">
        <f>VLOOKUP($A767,'[1]SW_Pipes 1222_soil.shp'!$AE$2:$AR$1223,11,FALSE)</f>
        <v>CeB2</v>
      </c>
      <c r="BK767" t="str">
        <f>VLOOKUP($A767,'[1]SW_Pipes 1222_soil.shp'!$AE$2:$AR$1223,12,FALSE)</f>
        <v>Cecil sandy clay loam, 2 to 8 percent slopes, eroded</v>
      </c>
      <c r="BL767" t="str">
        <f>VLOOKUP($A767,'[1]SW_Pipes 1222_soil.shp'!$AE$2:$AR$1223,13,FALSE)</f>
        <v>B</v>
      </c>
      <c r="BM767">
        <f>VLOOKUP($A767,'[1]SW_Pipes 1222_soil.shp'!$AE$2:$AR$1223,14,FALSE)</f>
        <v>1</v>
      </c>
      <c r="BN767">
        <f>VLOOKUP(A767,[2]SW_Pipes1222_prec!$AE$2:$AO$1223, 11, FALSE)</f>
        <v>3.8479999999999999</v>
      </c>
    </row>
    <row r="768" spans="1:66" x14ac:dyDescent="0.25">
      <c r="A768" s="3">
        <v>141195</v>
      </c>
      <c r="B768" s="3">
        <v>12649</v>
      </c>
      <c r="C768" s="3" t="s">
        <v>515</v>
      </c>
      <c r="D768" s="3" t="s">
        <v>21</v>
      </c>
      <c r="E768" s="3" t="s">
        <v>29</v>
      </c>
      <c r="F768" s="6">
        <f>VLOOKUP(A768&amp;B768,'input_raw cmsws'!$C$2:$D$1602,2,FALSE)</f>
        <v>43852.666666666664</v>
      </c>
      <c r="G768" s="3">
        <v>12.5</v>
      </c>
      <c r="H768" s="3" t="s">
        <v>23</v>
      </c>
      <c r="I768" s="2">
        <f>VLOOKUP(H768,'scoring schema'!$D$4:$E$9,2,FALSE)</f>
        <v>0</v>
      </c>
      <c r="J768" s="3" t="s">
        <v>22</v>
      </c>
      <c r="K768" s="3" t="s">
        <v>22</v>
      </c>
      <c r="L768" s="3" t="s">
        <v>145</v>
      </c>
      <c r="M768" s="2">
        <f>VLOOKUP(L768,'scoring schema 2'!$E$18:$F$29,2,FALSE)</f>
        <v>10</v>
      </c>
      <c r="N768" s="3" t="s">
        <v>33</v>
      </c>
      <c r="O768" s="2">
        <f>VLOOKUP(N768,'scoring schema 2'!$E$8:$F$13,2, FALSE)</f>
        <v>0</v>
      </c>
      <c r="P768" s="3">
        <v>10</v>
      </c>
      <c r="Q768" s="3">
        <v>0</v>
      </c>
      <c r="R768" s="3">
        <v>8.9</v>
      </c>
      <c r="S768" s="3">
        <v>0</v>
      </c>
      <c r="T768" s="3">
        <v>1</v>
      </c>
      <c r="U768" s="3">
        <v>10</v>
      </c>
      <c r="V768" s="3">
        <v>7</v>
      </c>
      <c r="W768" s="3">
        <v>8.9</v>
      </c>
      <c r="X768" s="3">
        <v>62.300000000000004</v>
      </c>
      <c r="Y768" s="3">
        <v>4.2</v>
      </c>
      <c r="Z768" s="3">
        <v>8.9</v>
      </c>
      <c r="AA768" s="3">
        <v>37.380000000000003</v>
      </c>
      <c r="AB768" s="3">
        <v>7684258</v>
      </c>
      <c r="AC768" s="3" t="s">
        <v>3987</v>
      </c>
      <c r="AD768" s="6">
        <v>40489</v>
      </c>
      <c r="AE768" s="3" t="s">
        <v>760</v>
      </c>
      <c r="AF768" s="3" t="s">
        <v>761</v>
      </c>
      <c r="AG768" s="3" t="s">
        <v>762</v>
      </c>
      <c r="AH768" s="3" t="s">
        <v>768</v>
      </c>
      <c r="AI768" s="3">
        <v>5</v>
      </c>
      <c r="AJ768" s="3">
        <v>0</v>
      </c>
      <c r="AK768" s="3">
        <v>0</v>
      </c>
      <c r="AL768" s="3">
        <v>0</v>
      </c>
      <c r="AM768" s="3">
        <v>36</v>
      </c>
      <c r="AN768" s="3">
        <v>0</v>
      </c>
      <c r="AO768" s="3" t="s">
        <v>762</v>
      </c>
      <c r="AP768" s="3" t="s">
        <v>763</v>
      </c>
      <c r="AQ768" s="3" t="s">
        <v>769</v>
      </c>
      <c r="AR768" s="3" t="s">
        <v>3150</v>
      </c>
      <c r="AS768" s="3">
        <v>11.4</v>
      </c>
      <c r="AT768" s="3">
        <v>708.6</v>
      </c>
      <c r="AU768" s="3">
        <v>720</v>
      </c>
      <c r="AV768" s="3" t="s">
        <v>765</v>
      </c>
      <c r="AW768" s="3" t="s">
        <v>3348</v>
      </c>
      <c r="AX768" s="3">
        <v>10.7</v>
      </c>
      <c r="AY768" s="3">
        <v>701.3</v>
      </c>
      <c r="AZ768" s="3">
        <v>712</v>
      </c>
      <c r="BA768" s="3" t="s">
        <v>765</v>
      </c>
      <c r="BB768" s="3">
        <v>2.8311739999999998E-2</v>
      </c>
      <c r="BC768" s="3">
        <v>0</v>
      </c>
      <c r="BD768" s="7">
        <v>0</v>
      </c>
      <c r="BE768" s="18">
        <f t="shared" si="34"/>
        <v>120.06205795117499</v>
      </c>
      <c r="BF768" s="3" t="s">
        <v>767</v>
      </c>
      <c r="BG768" s="7">
        <v>44504</v>
      </c>
      <c r="BH768" s="3">
        <v>257.84352315952879</v>
      </c>
      <c r="BI768" t="str">
        <f>VLOOKUP($A768,'[1]SW_Pipes 1222_soil.shp'!$AE$2:$AR$1223,10,FALSE)</f>
        <v>113659</v>
      </c>
      <c r="BJ768" t="str">
        <f>VLOOKUP($A768,'[1]SW_Pipes 1222_soil.shp'!$AE$2:$AR$1223,11,FALSE)</f>
        <v>CeD2</v>
      </c>
      <c r="BK768" t="str">
        <f>VLOOKUP($A768,'[1]SW_Pipes 1222_soil.shp'!$AE$2:$AR$1223,12,FALSE)</f>
        <v>Cecil sandy clay loam, 8 to 15 percent slopes, eroded</v>
      </c>
      <c r="BL768" t="str">
        <f>VLOOKUP($A768,'[1]SW_Pipes 1222_soil.shp'!$AE$2:$AR$1223,13,FALSE)</f>
        <v>B</v>
      </c>
      <c r="BM768">
        <f>VLOOKUP($A768,'[1]SW_Pipes 1222_soil.shp'!$AE$2:$AR$1223,14,FALSE)</f>
        <v>1</v>
      </c>
      <c r="BN768">
        <f>VLOOKUP(A768,[2]SW_Pipes1222_prec!$AE$2:$AO$1223, 11, FALSE)</f>
        <v>3.673</v>
      </c>
    </row>
    <row r="769" spans="1:66" x14ac:dyDescent="0.25">
      <c r="A769" s="3">
        <v>141197</v>
      </c>
      <c r="B769" s="3">
        <v>12649</v>
      </c>
      <c r="C769" s="3" t="s">
        <v>515</v>
      </c>
      <c r="D769" s="3" t="s">
        <v>21</v>
      </c>
      <c r="E769" s="3" t="s">
        <v>29</v>
      </c>
      <c r="F769" s="6">
        <f>VLOOKUP(A769&amp;B769,'input_raw cmsws'!$C$2:$D$1602,2,FALSE)</f>
        <v>43852.666666666664</v>
      </c>
      <c r="G769" s="3">
        <v>9.85</v>
      </c>
      <c r="H769" s="3" t="s">
        <v>23</v>
      </c>
      <c r="I769" s="2">
        <f>VLOOKUP(H769,'scoring schema'!$D$4:$E$9,2,FALSE)</f>
        <v>0</v>
      </c>
      <c r="J769" s="3" t="s">
        <v>22</v>
      </c>
      <c r="K769" s="3" t="s">
        <v>22</v>
      </c>
      <c r="L769" s="3" t="s">
        <v>145</v>
      </c>
      <c r="M769" s="2">
        <f>VLOOKUP(L769,'scoring schema 2'!$E$18:$F$29,2,FALSE)</f>
        <v>10</v>
      </c>
      <c r="N769" s="3" t="s">
        <v>33</v>
      </c>
      <c r="O769" s="2">
        <f>VLOOKUP(N769,'scoring schema 2'!$E$8:$F$13,2, FALSE)</f>
        <v>0</v>
      </c>
      <c r="P769" s="3">
        <v>0</v>
      </c>
      <c r="Q769" s="3">
        <v>0</v>
      </c>
      <c r="R769" s="3">
        <v>6.9</v>
      </c>
      <c r="S769" s="3">
        <v>0</v>
      </c>
      <c r="T769" s="3">
        <v>1</v>
      </c>
      <c r="U769" s="3">
        <v>0</v>
      </c>
      <c r="V769" s="3">
        <v>7</v>
      </c>
      <c r="W769" s="3">
        <v>3.3000000000000003</v>
      </c>
      <c r="X769" s="3">
        <v>23.1</v>
      </c>
      <c r="Y769" s="3">
        <v>4.2</v>
      </c>
      <c r="Z769" s="3">
        <v>4.74</v>
      </c>
      <c r="AA769" s="3">
        <v>19.908000000000001</v>
      </c>
      <c r="AB769" s="3">
        <v>7565478</v>
      </c>
      <c r="AC769" s="3" t="s">
        <v>3347</v>
      </c>
      <c r="AD769" s="6">
        <v>40490</v>
      </c>
      <c r="AE769" s="3" t="s">
        <v>760</v>
      </c>
      <c r="AF769" s="3" t="s">
        <v>761</v>
      </c>
      <c r="AG769" s="3" t="s">
        <v>762</v>
      </c>
      <c r="AH769" s="3" t="s">
        <v>768</v>
      </c>
      <c r="AI769" s="3">
        <v>5</v>
      </c>
      <c r="AJ769" s="3">
        <v>0</v>
      </c>
      <c r="AK769" s="3">
        <v>0</v>
      </c>
      <c r="AL769" s="3">
        <v>0</v>
      </c>
      <c r="AM769" s="3">
        <v>54</v>
      </c>
      <c r="AN769" s="3">
        <v>0</v>
      </c>
      <c r="AO769" s="3" t="s">
        <v>762</v>
      </c>
      <c r="AP769" s="3" t="s">
        <v>763</v>
      </c>
      <c r="AQ769" s="3" t="s">
        <v>769</v>
      </c>
      <c r="AR769" s="3" t="s">
        <v>3348</v>
      </c>
      <c r="AS769" s="3">
        <v>13.6</v>
      </c>
      <c r="AT769" s="3">
        <v>698.4</v>
      </c>
      <c r="AU769" s="3">
        <v>712</v>
      </c>
      <c r="AV769" s="3" t="s">
        <v>772</v>
      </c>
      <c r="AW769" s="3" t="s">
        <v>3349</v>
      </c>
      <c r="AX769" s="3">
        <v>6.1</v>
      </c>
      <c r="AY769" s="3">
        <v>692.9</v>
      </c>
      <c r="AZ769" s="3">
        <v>699</v>
      </c>
      <c r="BA769" s="3" t="s">
        <v>765</v>
      </c>
      <c r="BB769" s="3">
        <v>2.4804840000000002E-2</v>
      </c>
      <c r="BC769" s="3">
        <v>0</v>
      </c>
      <c r="BD769" s="7">
        <v>39426</v>
      </c>
      <c r="BE769" s="18">
        <f t="shared" si="34"/>
        <v>12.119552817704761</v>
      </c>
      <c r="BF769" s="3" t="s">
        <v>767</v>
      </c>
      <c r="BG769" s="7">
        <v>44504</v>
      </c>
      <c r="BH769" s="3">
        <v>221.7306550504081</v>
      </c>
      <c r="BI769" t="str">
        <f>VLOOKUP($A769,'[1]SW_Pipes 1222_soil.shp'!$AE$2:$AR$1223,10,FALSE)</f>
        <v>113677</v>
      </c>
      <c r="BJ769" t="str">
        <f>VLOOKUP($A769,'[1]SW_Pipes 1222_soil.shp'!$AE$2:$AR$1223,11,FALSE)</f>
        <v>MO</v>
      </c>
      <c r="BK769" t="str">
        <f>VLOOKUP($A769,'[1]SW_Pipes 1222_soil.shp'!$AE$2:$AR$1223,12,FALSE)</f>
        <v>Monacan loam</v>
      </c>
      <c r="BL769" t="str">
        <f>VLOOKUP($A769,'[1]SW_Pipes 1222_soil.shp'!$AE$2:$AR$1223,13,FALSE)</f>
        <v>C</v>
      </c>
      <c r="BM769">
        <f>VLOOKUP($A769,'[1]SW_Pipes 1222_soil.shp'!$AE$2:$AR$1223,14,FALSE)</f>
        <v>2</v>
      </c>
      <c r="BN769">
        <f>VLOOKUP(A769,[2]SW_Pipes1222_prec!$AE$2:$AO$1223, 11, FALSE)</f>
        <v>3.673</v>
      </c>
    </row>
    <row r="770" spans="1:66" x14ac:dyDescent="0.25">
      <c r="A770" s="3">
        <v>141381</v>
      </c>
      <c r="B770" s="3">
        <v>12649</v>
      </c>
      <c r="C770" s="3" t="s">
        <v>515</v>
      </c>
      <c r="D770" s="3" t="s">
        <v>21</v>
      </c>
      <c r="E770" s="3" t="s">
        <v>29</v>
      </c>
      <c r="F770" s="6">
        <f>VLOOKUP(A770&amp;B770,'input_raw cmsws'!$C$2:$D$1602,2,FALSE)</f>
        <v>43852.666666666664</v>
      </c>
      <c r="G770" s="3">
        <v>9.15</v>
      </c>
      <c r="H770" s="3" t="s">
        <v>23</v>
      </c>
      <c r="I770" s="2">
        <f>VLOOKUP(H770,'scoring schema'!$D$4:$E$9,2,FALSE)</f>
        <v>0</v>
      </c>
      <c r="J770" s="3" t="s">
        <v>22</v>
      </c>
      <c r="K770" s="3" t="s">
        <v>22</v>
      </c>
      <c r="L770" s="3" t="s">
        <v>145</v>
      </c>
      <c r="M770" s="2">
        <f>VLOOKUP(L770,'scoring schema 2'!$E$18:$F$29,2,FALSE)</f>
        <v>10</v>
      </c>
      <c r="N770" s="3" t="s">
        <v>33</v>
      </c>
      <c r="O770" s="2">
        <f>VLOOKUP(N770,'scoring schema 2'!$E$8:$F$13,2, FALSE)</f>
        <v>0</v>
      </c>
      <c r="P770" s="3">
        <v>0</v>
      </c>
      <c r="Q770" s="3">
        <v>0</v>
      </c>
      <c r="R770" s="3">
        <v>6.9</v>
      </c>
      <c r="S770" s="3">
        <v>0</v>
      </c>
      <c r="T770" s="3">
        <v>1</v>
      </c>
      <c r="U770" s="3">
        <v>0</v>
      </c>
      <c r="V770" s="3">
        <v>6.2000000000000011</v>
      </c>
      <c r="W770" s="3">
        <v>3.3000000000000003</v>
      </c>
      <c r="X770" s="3">
        <v>20.460000000000004</v>
      </c>
      <c r="Y770" s="3">
        <v>3.7200000000000006</v>
      </c>
      <c r="Z770" s="3">
        <v>4.74</v>
      </c>
      <c r="AA770" s="3">
        <v>17.632800000000003</v>
      </c>
      <c r="AB770" s="3">
        <v>7627178</v>
      </c>
      <c r="AC770" s="3" t="s">
        <v>3148</v>
      </c>
      <c r="AD770" s="6">
        <v>40491</v>
      </c>
      <c r="AE770" s="3" t="s">
        <v>760</v>
      </c>
      <c r="AF770" s="3" t="s">
        <v>761</v>
      </c>
      <c r="AG770" s="3" t="s">
        <v>762</v>
      </c>
      <c r="AH770" s="3" t="s">
        <v>768</v>
      </c>
      <c r="AI770" s="3">
        <v>5</v>
      </c>
      <c r="AJ770" s="3">
        <v>0</v>
      </c>
      <c r="AK770" s="3">
        <v>0</v>
      </c>
      <c r="AL770" s="3">
        <v>0</v>
      </c>
      <c r="AM770" s="3">
        <v>54</v>
      </c>
      <c r="AN770" s="3">
        <v>0</v>
      </c>
      <c r="AO770" s="3" t="s">
        <v>762</v>
      </c>
      <c r="AP770" s="3" t="s">
        <v>763</v>
      </c>
      <c r="AQ770" s="3" t="s">
        <v>769</v>
      </c>
      <c r="AR770" s="3" t="s">
        <v>3149</v>
      </c>
      <c r="AS770" s="3">
        <v>6.9</v>
      </c>
      <c r="AT770" s="3">
        <v>709.1</v>
      </c>
      <c r="AU770" s="3">
        <v>716</v>
      </c>
      <c r="AV770" s="3" t="s">
        <v>765</v>
      </c>
      <c r="AW770" s="3" t="s">
        <v>3150</v>
      </c>
      <c r="AX770" s="3">
        <v>11.4</v>
      </c>
      <c r="AY770" s="3">
        <v>708.6</v>
      </c>
      <c r="AZ770" s="3">
        <v>720</v>
      </c>
      <c r="BA770" s="3" t="s">
        <v>765</v>
      </c>
      <c r="BB770" s="3">
        <v>1.2591349999999999E-2</v>
      </c>
      <c r="BC770" s="3">
        <v>0</v>
      </c>
      <c r="BD770" s="7">
        <v>0</v>
      </c>
      <c r="BE770" s="18">
        <f t="shared" si="34"/>
        <v>120.06205795117499</v>
      </c>
      <c r="BF770" s="3" t="s">
        <v>767</v>
      </c>
      <c r="BG770" s="7">
        <v>44504</v>
      </c>
      <c r="BH770" s="3">
        <v>39.709969268519487</v>
      </c>
      <c r="BI770" t="str">
        <f>VLOOKUP($A770,'[1]SW_Pipes 1222_soil.shp'!$AE$2:$AR$1223,10,FALSE)</f>
        <v>113659</v>
      </c>
      <c r="BJ770" t="str">
        <f>VLOOKUP($A770,'[1]SW_Pipes 1222_soil.shp'!$AE$2:$AR$1223,11,FALSE)</f>
        <v>CeD2</v>
      </c>
      <c r="BK770" t="str">
        <f>VLOOKUP($A770,'[1]SW_Pipes 1222_soil.shp'!$AE$2:$AR$1223,12,FALSE)</f>
        <v>Cecil sandy clay loam, 8 to 15 percent slopes, eroded</v>
      </c>
      <c r="BL770" t="str">
        <f>VLOOKUP($A770,'[1]SW_Pipes 1222_soil.shp'!$AE$2:$AR$1223,13,FALSE)</f>
        <v>B</v>
      </c>
      <c r="BM770">
        <f>VLOOKUP($A770,'[1]SW_Pipes 1222_soil.shp'!$AE$2:$AR$1223,14,FALSE)</f>
        <v>1</v>
      </c>
      <c r="BN770">
        <f>VLOOKUP(A770,[2]SW_Pipes1222_prec!$AE$2:$AO$1223, 11, FALSE)</f>
        <v>3.673</v>
      </c>
    </row>
    <row r="771" spans="1:66" x14ac:dyDescent="0.25">
      <c r="A771" s="3">
        <v>141991</v>
      </c>
      <c r="B771" s="3">
        <v>10929</v>
      </c>
      <c r="C771" s="3" t="s">
        <v>318</v>
      </c>
      <c r="D771" s="3" t="s">
        <v>26</v>
      </c>
      <c r="E771" s="3" t="s">
        <v>29</v>
      </c>
      <c r="F771" s="6">
        <f>VLOOKUP(A771&amp;B771,'input_raw cmsws'!$C$2:$D$1602,2,FALSE)</f>
        <v>43047.666666666664</v>
      </c>
      <c r="G771" s="3">
        <v>7.3</v>
      </c>
      <c r="H771" s="3" t="s">
        <v>23</v>
      </c>
      <c r="I771" s="2">
        <f>VLOOKUP(H771,'scoring schema'!$D$4:$E$9,2,FALSE)</f>
        <v>0</v>
      </c>
      <c r="J771" s="3" t="s">
        <v>29</v>
      </c>
      <c r="K771" s="3" t="s">
        <v>29</v>
      </c>
      <c r="L771" s="3" t="s">
        <v>145</v>
      </c>
      <c r="M771" s="2">
        <f>VLOOKUP(L771,'scoring schema 2'!$E$18:$F$29,2,FALSE)</f>
        <v>10</v>
      </c>
      <c r="N771" s="3" t="s">
        <v>33</v>
      </c>
      <c r="O771" s="2">
        <f>VLOOKUP(N771,'scoring schema 2'!$E$8:$F$13,2, FALSE)</f>
        <v>0</v>
      </c>
      <c r="P771" s="3">
        <v>10</v>
      </c>
      <c r="Q771" s="3">
        <v>3.5</v>
      </c>
      <c r="R771" s="3">
        <v>8.6</v>
      </c>
      <c r="S771" s="3">
        <v>30.099999999999998</v>
      </c>
      <c r="T771" s="3">
        <v>1</v>
      </c>
      <c r="U771" s="3">
        <v>0</v>
      </c>
      <c r="V771" s="3">
        <v>1.4000000000000001</v>
      </c>
      <c r="W771" s="3">
        <v>2.6</v>
      </c>
      <c r="X771" s="3">
        <v>3.6400000000000006</v>
      </c>
      <c r="Y771" s="3">
        <v>2.2400000000000002</v>
      </c>
      <c r="Z771" s="3">
        <v>5</v>
      </c>
      <c r="AA771" s="3">
        <v>11.200000000000001</v>
      </c>
      <c r="AB771" s="3">
        <v>7675420</v>
      </c>
      <c r="AC771" s="3" t="s">
        <v>2478</v>
      </c>
      <c r="AD771" s="6">
        <v>40492</v>
      </c>
      <c r="AE771" s="3" t="s">
        <v>760</v>
      </c>
      <c r="AF771" s="3" t="s">
        <v>761</v>
      </c>
      <c r="AG771" s="3" t="s">
        <v>762</v>
      </c>
      <c r="AH771" s="3" t="s">
        <v>768</v>
      </c>
      <c r="AI771" s="3">
        <v>1.5</v>
      </c>
      <c r="AJ771" s="3">
        <v>0</v>
      </c>
      <c r="AK771" s="3">
        <v>0</v>
      </c>
      <c r="AL771" s="3">
        <v>0</v>
      </c>
      <c r="AM771" s="3">
        <v>18</v>
      </c>
      <c r="AN771" s="3">
        <v>0</v>
      </c>
      <c r="AO771" s="3" t="s">
        <v>762</v>
      </c>
      <c r="AP771" s="3" t="s">
        <v>763</v>
      </c>
      <c r="AQ771" s="3" t="s">
        <v>769</v>
      </c>
      <c r="AR771" s="3" t="s">
        <v>2479</v>
      </c>
      <c r="AS771" s="3">
        <v>5.6</v>
      </c>
      <c r="AT771" s="3">
        <v>752.4</v>
      </c>
      <c r="AU771" s="3">
        <v>758</v>
      </c>
      <c r="AV771" s="3" t="s">
        <v>765</v>
      </c>
      <c r="AW771" s="3" t="s">
        <v>2480</v>
      </c>
      <c r="AX771" s="3">
        <v>5.8</v>
      </c>
      <c r="AY771" s="3">
        <v>752.2</v>
      </c>
      <c r="AZ771" s="3">
        <v>758</v>
      </c>
      <c r="BA771" s="3" t="s">
        <v>765</v>
      </c>
      <c r="BB771" s="3">
        <v>4.5352500000000002E-3</v>
      </c>
      <c r="BC771" s="3">
        <v>1</v>
      </c>
      <c r="BD771" s="7">
        <v>38548</v>
      </c>
      <c r="BE771" s="18">
        <f t="shared" si="34"/>
        <v>12.319415925165405</v>
      </c>
      <c r="BF771" s="3" t="s">
        <v>767</v>
      </c>
      <c r="BG771" s="7">
        <v>44243</v>
      </c>
      <c r="BH771" s="3">
        <v>44.098958869162303</v>
      </c>
      <c r="BI771" t="str">
        <f>VLOOKUP($A771,'[1]SW_Pipes 1222_soil.shp'!$AE$2:$AR$1223,10,FALSE)</f>
        <v>113658</v>
      </c>
      <c r="BJ771" t="str">
        <f>VLOOKUP($A771,'[1]SW_Pipes 1222_soil.shp'!$AE$2:$AR$1223,11,FALSE)</f>
        <v>CeB2</v>
      </c>
      <c r="BK771" t="str">
        <f>VLOOKUP($A771,'[1]SW_Pipes 1222_soil.shp'!$AE$2:$AR$1223,12,FALSE)</f>
        <v>Cecil sandy clay loam, 2 to 8 percent slopes, eroded</v>
      </c>
      <c r="BL771" t="str">
        <f>VLOOKUP($A771,'[1]SW_Pipes 1222_soil.shp'!$AE$2:$AR$1223,13,FALSE)</f>
        <v>B</v>
      </c>
      <c r="BM771">
        <f>VLOOKUP($A771,'[1]SW_Pipes 1222_soil.shp'!$AE$2:$AR$1223,14,FALSE)</f>
        <v>1</v>
      </c>
      <c r="BN771">
        <f>VLOOKUP(A771,[2]SW_Pipes1222_prec!$AE$2:$AO$1223, 11, FALSE)</f>
        <v>3.8759999999999999</v>
      </c>
    </row>
    <row r="772" spans="1:66" x14ac:dyDescent="0.25">
      <c r="A772" s="2">
        <v>142038</v>
      </c>
      <c r="B772" s="2">
        <v>12717</v>
      </c>
      <c r="C772" s="2" t="s">
        <v>346</v>
      </c>
      <c r="D772" s="2" t="s">
        <v>21</v>
      </c>
      <c r="E772" s="2" t="s">
        <v>29</v>
      </c>
      <c r="F772" s="6">
        <f>VLOOKUP(A772&amp;B772,'input_raw cmsws'!$C$2:$D$1602,2,FALSE)</f>
        <v>43871.666666666664</v>
      </c>
      <c r="G772" s="2">
        <v>1.9</v>
      </c>
      <c r="H772" s="2" t="s">
        <v>28</v>
      </c>
      <c r="I772" s="2">
        <f>VLOOKUP(H772,'scoring schema'!$D$4:$E$9,2,FALSE)</f>
        <v>5</v>
      </c>
      <c r="J772" s="2" t="s">
        <v>29</v>
      </c>
      <c r="K772" s="2" t="s">
        <v>29</v>
      </c>
      <c r="L772" s="2" t="s">
        <v>37</v>
      </c>
      <c r="M772" s="2">
        <f>VLOOKUP(L772,'scoring schema 2'!$E$18:$F$29,2,FALSE)</f>
        <v>8</v>
      </c>
      <c r="N772" s="2" t="s">
        <v>40</v>
      </c>
      <c r="O772" s="2">
        <f>VLOOKUP(N772,'scoring schema 2'!$E$8:$F$13,2, FALSE)</f>
        <v>8</v>
      </c>
      <c r="P772" s="2">
        <v>10</v>
      </c>
      <c r="Q772" s="2">
        <v>8.6999999999999993</v>
      </c>
      <c r="R772" s="2">
        <v>5.9</v>
      </c>
      <c r="S772" s="2">
        <v>51.33</v>
      </c>
      <c r="T772" s="2">
        <v>1</v>
      </c>
      <c r="U772" s="2">
        <v>0</v>
      </c>
      <c r="V772" s="2">
        <v>1.4000000000000001</v>
      </c>
      <c r="W772" s="2">
        <v>0.8</v>
      </c>
      <c r="X772" s="2">
        <v>1.1200000000000001</v>
      </c>
      <c r="Y772" s="2">
        <v>4.32</v>
      </c>
      <c r="Z772" s="2">
        <v>2.8400000000000003</v>
      </c>
      <c r="AA772" s="2">
        <v>12.268800000000002</v>
      </c>
      <c r="AB772" s="2">
        <v>7668490</v>
      </c>
      <c r="AC772" s="2" t="s">
        <v>2576</v>
      </c>
      <c r="AD772" s="6">
        <v>40493</v>
      </c>
      <c r="AE772" s="2" t="s">
        <v>760</v>
      </c>
      <c r="AF772" s="2" t="s">
        <v>761</v>
      </c>
      <c r="AG772" s="2" t="s">
        <v>762</v>
      </c>
      <c r="AH772" s="2" t="s">
        <v>768</v>
      </c>
      <c r="AI772" s="2">
        <v>1.25</v>
      </c>
      <c r="AJ772" s="2">
        <v>0</v>
      </c>
      <c r="AK772" s="2">
        <v>0</v>
      </c>
      <c r="AL772" s="2">
        <v>0</v>
      </c>
      <c r="AM772" s="2">
        <v>15</v>
      </c>
      <c r="AN772" s="2">
        <v>0</v>
      </c>
      <c r="AO772" s="2" t="s">
        <v>762</v>
      </c>
      <c r="AP772" s="2" t="s">
        <v>763</v>
      </c>
      <c r="AQ772" s="2" t="s">
        <v>769</v>
      </c>
      <c r="AR772" s="2" t="s">
        <v>2577</v>
      </c>
      <c r="AS772" s="2">
        <v>1.8</v>
      </c>
      <c r="AT772" s="2">
        <v>739.2</v>
      </c>
      <c r="AU772" s="2">
        <v>741</v>
      </c>
      <c r="AV772" s="2" t="s">
        <v>765</v>
      </c>
      <c r="AW772" s="2" t="s">
        <v>2432</v>
      </c>
      <c r="AX772" s="2">
        <v>2</v>
      </c>
      <c r="AY772" s="2">
        <v>739</v>
      </c>
      <c r="AZ772" s="2">
        <v>741</v>
      </c>
      <c r="BA772" s="2" t="s">
        <v>765</v>
      </c>
      <c r="BB772" s="2">
        <v>7.7112099999999996E-3</v>
      </c>
      <c r="BC772" s="2">
        <v>0</v>
      </c>
      <c r="BD772" s="6">
        <v>0</v>
      </c>
      <c r="BE772" s="18">
        <f t="shared" si="34"/>
        <v>120.1140771161305</v>
      </c>
      <c r="BF772" s="2" t="s">
        <v>767</v>
      </c>
      <c r="BG772" s="6">
        <v>44243</v>
      </c>
      <c r="BH772" s="2">
        <v>25.936274577785259</v>
      </c>
      <c r="BI772" t="str">
        <f>VLOOKUP($A772,'[1]SW_Pipes 1222_soil.shp'!$AE$2:$AR$1223,10,FALSE)</f>
        <v>113658</v>
      </c>
      <c r="BJ772" t="str">
        <f>VLOOKUP($A772,'[1]SW_Pipes 1222_soil.shp'!$AE$2:$AR$1223,11,FALSE)</f>
        <v>CeB2</v>
      </c>
      <c r="BK772" t="str">
        <f>VLOOKUP($A772,'[1]SW_Pipes 1222_soil.shp'!$AE$2:$AR$1223,12,FALSE)</f>
        <v>Cecil sandy clay loam, 2 to 8 percent slopes, eroded</v>
      </c>
      <c r="BL772" t="str">
        <f>VLOOKUP($A772,'[1]SW_Pipes 1222_soil.shp'!$AE$2:$AR$1223,13,FALSE)</f>
        <v>B</v>
      </c>
      <c r="BM772">
        <f>VLOOKUP($A772,'[1]SW_Pipes 1222_soil.shp'!$AE$2:$AR$1223,14,FALSE)</f>
        <v>1</v>
      </c>
      <c r="BN772">
        <f>VLOOKUP(A772,[2]SW_Pipes1222_prec!$AE$2:$AO$1223, 11, FALSE)</f>
        <v>3.79</v>
      </c>
    </row>
    <row r="773" spans="1:66" x14ac:dyDescent="0.25">
      <c r="A773" s="3">
        <v>142040</v>
      </c>
      <c r="B773" s="3">
        <v>12717</v>
      </c>
      <c r="C773" s="3" t="s">
        <v>346</v>
      </c>
      <c r="D773" s="3" t="s">
        <v>21</v>
      </c>
      <c r="E773" s="3" t="s">
        <v>29</v>
      </c>
      <c r="F773" s="6">
        <f>VLOOKUP(A773&amp;B773,'input_raw cmsws'!$C$2:$D$1602,2,FALSE)</f>
        <v>43871.666666666664</v>
      </c>
      <c r="G773" s="3">
        <v>1.6</v>
      </c>
      <c r="H773" s="3" t="s">
        <v>28</v>
      </c>
      <c r="I773" s="2">
        <f>VLOOKUP(H773,'scoring schema'!$D$4:$E$9,2,FALSE)</f>
        <v>5</v>
      </c>
      <c r="J773" s="3" t="s">
        <v>29</v>
      </c>
      <c r="K773" s="3" t="s">
        <v>29</v>
      </c>
      <c r="L773" s="3" t="s">
        <v>37</v>
      </c>
      <c r="M773" s="2">
        <f>VLOOKUP(L773,'scoring schema 2'!$E$18:$F$29,2,FALSE)</f>
        <v>8</v>
      </c>
      <c r="N773" s="3" t="s">
        <v>40</v>
      </c>
      <c r="O773" s="2">
        <f>VLOOKUP(N773,'scoring schema 2'!$E$8:$F$13,2, FALSE)</f>
        <v>8</v>
      </c>
      <c r="P773" s="3">
        <v>5</v>
      </c>
      <c r="Q773" s="3">
        <v>8.6999999999999993</v>
      </c>
      <c r="R773" s="3">
        <v>5.15</v>
      </c>
      <c r="S773" s="3">
        <v>44.805</v>
      </c>
      <c r="T773" s="3">
        <v>1</v>
      </c>
      <c r="U773" s="3">
        <v>0</v>
      </c>
      <c r="V773" s="3">
        <v>1.4000000000000001</v>
      </c>
      <c r="W773" s="3">
        <v>0.8</v>
      </c>
      <c r="X773" s="3">
        <v>1.1200000000000001</v>
      </c>
      <c r="Y773" s="3">
        <v>4.32</v>
      </c>
      <c r="Z773" s="3">
        <v>2.54</v>
      </c>
      <c r="AA773" s="3">
        <v>10.972800000000001</v>
      </c>
      <c r="AB773" s="3">
        <v>7549493</v>
      </c>
      <c r="AC773" s="3" t="s">
        <v>2431</v>
      </c>
      <c r="AD773" s="6">
        <v>40494</v>
      </c>
      <c r="AE773" s="3" t="s">
        <v>760</v>
      </c>
      <c r="AF773" s="3" t="s">
        <v>761</v>
      </c>
      <c r="AG773" s="3" t="s">
        <v>762</v>
      </c>
      <c r="AH773" s="3" t="s">
        <v>768</v>
      </c>
      <c r="AI773" s="3">
        <v>1.25</v>
      </c>
      <c r="AJ773" s="3">
        <v>0</v>
      </c>
      <c r="AK773" s="3">
        <v>0</v>
      </c>
      <c r="AL773" s="3">
        <v>0</v>
      </c>
      <c r="AM773" s="3">
        <v>15</v>
      </c>
      <c r="AN773" s="3">
        <v>0</v>
      </c>
      <c r="AO773" s="3" t="s">
        <v>762</v>
      </c>
      <c r="AP773" s="3" t="s">
        <v>763</v>
      </c>
      <c r="AQ773" s="3" t="s">
        <v>769</v>
      </c>
      <c r="AR773" s="3" t="s">
        <v>2432</v>
      </c>
      <c r="AS773" s="3">
        <v>2</v>
      </c>
      <c r="AT773" s="3">
        <v>739</v>
      </c>
      <c r="AU773" s="3">
        <v>741</v>
      </c>
      <c r="AV773" s="3" t="s">
        <v>765</v>
      </c>
      <c r="AW773" s="3" t="s">
        <v>2433</v>
      </c>
      <c r="AX773" s="3">
        <v>1.2</v>
      </c>
      <c r="AY773" s="3">
        <v>738.8</v>
      </c>
      <c r="AZ773" s="3">
        <v>740</v>
      </c>
      <c r="BA773" s="3" t="s">
        <v>765</v>
      </c>
      <c r="BB773" s="3">
        <v>1.56858E-3</v>
      </c>
      <c r="BC773" s="3">
        <v>0</v>
      </c>
      <c r="BD773" s="7">
        <v>0</v>
      </c>
      <c r="BE773" s="18">
        <f t="shared" si="34"/>
        <v>120.1140771161305</v>
      </c>
      <c r="BF773" s="3" t="s">
        <v>767</v>
      </c>
      <c r="BG773" s="7">
        <v>44243</v>
      </c>
      <c r="BH773" s="3">
        <v>127.5035110497038</v>
      </c>
      <c r="BI773" t="str">
        <f>VLOOKUP($A773,'[1]SW_Pipes 1222_soil.shp'!$AE$2:$AR$1223,10,FALSE)</f>
        <v>113658</v>
      </c>
      <c r="BJ773" t="str">
        <f>VLOOKUP($A773,'[1]SW_Pipes 1222_soil.shp'!$AE$2:$AR$1223,11,FALSE)</f>
        <v>CeB2</v>
      </c>
      <c r="BK773" t="str">
        <f>VLOOKUP($A773,'[1]SW_Pipes 1222_soil.shp'!$AE$2:$AR$1223,12,FALSE)</f>
        <v>Cecil sandy clay loam, 2 to 8 percent slopes, eroded</v>
      </c>
      <c r="BL773" t="str">
        <f>VLOOKUP($A773,'[1]SW_Pipes 1222_soil.shp'!$AE$2:$AR$1223,13,FALSE)</f>
        <v>B</v>
      </c>
      <c r="BM773">
        <f>VLOOKUP($A773,'[1]SW_Pipes 1222_soil.shp'!$AE$2:$AR$1223,14,FALSE)</f>
        <v>1</v>
      </c>
      <c r="BN773">
        <f>VLOOKUP(A773,[2]SW_Pipes1222_prec!$AE$2:$AO$1223, 11, FALSE)</f>
        <v>3.79</v>
      </c>
    </row>
    <row r="774" spans="1:66" x14ac:dyDescent="0.25">
      <c r="A774" s="2">
        <v>142393</v>
      </c>
      <c r="B774" s="2">
        <v>10884</v>
      </c>
      <c r="C774" s="2" t="s">
        <v>381</v>
      </c>
      <c r="D774" s="2" t="s">
        <v>21</v>
      </c>
      <c r="E774" s="2" t="s">
        <v>29</v>
      </c>
      <c r="F774" s="6">
        <f>VLOOKUP(A774&amp;B774,'input_raw cmsws'!$C$2:$D$1602,2,FALSE)</f>
        <v>43277.666666666664</v>
      </c>
      <c r="G774" s="2">
        <v>17</v>
      </c>
      <c r="H774" s="2" t="s">
        <v>23</v>
      </c>
      <c r="I774" s="2">
        <f>VLOOKUP(H774,'scoring schema'!$D$4:$E$9,2,FALSE)</f>
        <v>0</v>
      </c>
      <c r="J774" s="2" t="s">
        <v>22</v>
      </c>
      <c r="K774" s="2" t="s">
        <v>22</v>
      </c>
      <c r="L774" s="2" t="s">
        <v>37</v>
      </c>
      <c r="M774" s="2">
        <f>VLOOKUP(L774,'scoring schema 2'!$E$18:$F$29,2,FALSE)</f>
        <v>8</v>
      </c>
      <c r="N774" s="2" t="s">
        <v>202</v>
      </c>
      <c r="O774" s="2">
        <f>VLOOKUP(N774,'scoring schema 2'!$E$8:$F$13,2, FALSE)</f>
        <v>3</v>
      </c>
      <c r="P774" s="2">
        <v>10</v>
      </c>
      <c r="Q774" s="2">
        <v>1.9500000000000002</v>
      </c>
      <c r="R774" s="2">
        <v>8</v>
      </c>
      <c r="S774" s="2">
        <v>15.600000000000001</v>
      </c>
      <c r="T774" s="2">
        <v>1</v>
      </c>
      <c r="U774" s="2">
        <v>10</v>
      </c>
      <c r="V774" s="2">
        <v>5.4</v>
      </c>
      <c r="W774" s="2">
        <v>7.1000000000000005</v>
      </c>
      <c r="X774" s="2">
        <v>38.340000000000003</v>
      </c>
      <c r="Y774" s="2">
        <v>4.0200000000000005</v>
      </c>
      <c r="Z774" s="2">
        <v>7.46</v>
      </c>
      <c r="AA774" s="2">
        <v>29.989200000000004</v>
      </c>
      <c r="AB774" s="2">
        <v>7693770</v>
      </c>
      <c r="AC774" s="2" t="s">
        <v>3846</v>
      </c>
      <c r="AD774" s="6">
        <v>40495</v>
      </c>
      <c r="AE774" s="2" t="s">
        <v>760</v>
      </c>
      <c r="AF774" s="2" t="s">
        <v>935</v>
      </c>
      <c r="AG774" s="2" t="s">
        <v>762</v>
      </c>
      <c r="AH774" s="2" t="s">
        <v>768</v>
      </c>
      <c r="AI774" s="2">
        <v>5</v>
      </c>
      <c r="AJ774" s="2">
        <v>0</v>
      </c>
      <c r="AK774" s="2">
        <v>0</v>
      </c>
      <c r="AL774" s="2">
        <v>0</v>
      </c>
      <c r="AM774" s="2">
        <v>60</v>
      </c>
      <c r="AN774" s="2">
        <v>0</v>
      </c>
      <c r="AO774" s="2" t="s">
        <v>762</v>
      </c>
      <c r="AP774" s="2" t="s">
        <v>769</v>
      </c>
      <c r="AQ774" s="2" t="s">
        <v>769</v>
      </c>
      <c r="AR774" s="2" t="s">
        <v>3847</v>
      </c>
      <c r="AS774" s="2">
        <v>7.7</v>
      </c>
      <c r="AT774" s="2">
        <v>628.29999999999995</v>
      </c>
      <c r="AU774" s="2">
        <v>636</v>
      </c>
      <c r="AV774" s="2" t="s">
        <v>765</v>
      </c>
      <c r="AW774" s="2" t="s">
        <v>3848</v>
      </c>
      <c r="AX774" s="2">
        <v>0</v>
      </c>
      <c r="AY774" s="2">
        <v>0</v>
      </c>
      <c r="AZ774" s="2">
        <v>635</v>
      </c>
      <c r="BA774" s="2" t="s">
        <v>772</v>
      </c>
      <c r="BB774" s="2">
        <v>0</v>
      </c>
      <c r="BC774" s="2">
        <v>0</v>
      </c>
      <c r="BD774" s="6">
        <v>0</v>
      </c>
      <c r="BE774" s="18">
        <f t="shared" si="34"/>
        <v>118.48779374857403</v>
      </c>
      <c r="BF774" s="2" t="s">
        <v>767</v>
      </c>
      <c r="BG774" s="6">
        <v>43179</v>
      </c>
      <c r="BH774" s="2">
        <v>51.754211561074207</v>
      </c>
      <c r="BI774" t="str">
        <f>VLOOKUP($A774,'[1]SW_Pipes 1222_soil.shp'!$AE$2:$AR$1223,10,FALSE)</f>
        <v>113659</v>
      </c>
      <c r="BJ774" t="str">
        <f>VLOOKUP($A774,'[1]SW_Pipes 1222_soil.shp'!$AE$2:$AR$1223,11,FALSE)</f>
        <v>CeD2</v>
      </c>
      <c r="BK774" t="str">
        <f>VLOOKUP($A774,'[1]SW_Pipes 1222_soil.shp'!$AE$2:$AR$1223,12,FALSE)</f>
        <v>Cecil sandy clay loam, 8 to 15 percent slopes, eroded</v>
      </c>
      <c r="BL774" t="str">
        <f>VLOOKUP($A774,'[1]SW_Pipes 1222_soil.shp'!$AE$2:$AR$1223,13,FALSE)</f>
        <v>B</v>
      </c>
      <c r="BM774">
        <f>VLOOKUP($A774,'[1]SW_Pipes 1222_soil.shp'!$AE$2:$AR$1223,14,FALSE)</f>
        <v>1</v>
      </c>
      <c r="BN774">
        <f>VLOOKUP(A774,[2]SW_Pipes1222_prec!$AE$2:$AO$1223, 11, FALSE)</f>
        <v>3.6970000000000001</v>
      </c>
    </row>
    <row r="775" spans="1:66" x14ac:dyDescent="0.25">
      <c r="A775" s="2">
        <v>142609</v>
      </c>
      <c r="B775" s="2">
        <v>19131</v>
      </c>
      <c r="C775" s="2" t="s">
        <v>124</v>
      </c>
      <c r="D775" s="2" t="s">
        <v>21</v>
      </c>
      <c r="E775" s="2" t="s">
        <v>29</v>
      </c>
      <c r="F775" s="6">
        <f>VLOOKUP(A775&amp;B775,'input_raw cmsws'!$C$2:$D$1602,2,FALSE)</f>
        <v>44054.666666666664</v>
      </c>
      <c r="G775" s="2">
        <v>5</v>
      </c>
      <c r="H775" s="2" t="s">
        <v>23</v>
      </c>
      <c r="I775" s="2">
        <f>VLOOKUP(H775,'scoring schema'!$D$4:$E$9,2,FALSE)</f>
        <v>0</v>
      </c>
      <c r="J775" s="2" t="s">
        <v>22</v>
      </c>
      <c r="K775" s="2" t="s">
        <v>22</v>
      </c>
      <c r="L775" s="2" t="s">
        <v>30</v>
      </c>
      <c r="M775" s="2">
        <f>VLOOKUP(L775,'scoring schema 2'!$E$18:$F$29,2,FALSE)</f>
        <v>6</v>
      </c>
      <c r="N775" s="2" t="s">
        <v>33</v>
      </c>
      <c r="O775" s="2">
        <f>VLOOKUP(N775,'scoring schema 2'!$E$8:$F$13,2, FALSE)</f>
        <v>0</v>
      </c>
      <c r="P775" s="2">
        <v>10</v>
      </c>
      <c r="Q775" s="2">
        <v>0</v>
      </c>
      <c r="R775" s="2">
        <v>5.6</v>
      </c>
      <c r="S775" s="2">
        <v>0</v>
      </c>
      <c r="T775" s="2">
        <v>1</v>
      </c>
      <c r="U775" s="2">
        <v>0</v>
      </c>
      <c r="V775" s="2">
        <v>1.4000000000000001</v>
      </c>
      <c r="W775" s="2">
        <v>1.4</v>
      </c>
      <c r="X775" s="2">
        <v>1.96</v>
      </c>
      <c r="Y775" s="2">
        <v>0.84000000000000008</v>
      </c>
      <c r="Z775" s="2">
        <v>3.0799999999999996</v>
      </c>
      <c r="AA775" s="2">
        <v>2.5871999999999997</v>
      </c>
      <c r="AB775" s="2">
        <v>7625596</v>
      </c>
      <c r="AC775" s="2" t="s">
        <v>1019</v>
      </c>
      <c r="AD775" s="6">
        <v>40496</v>
      </c>
      <c r="AE775" s="2" t="s">
        <v>760</v>
      </c>
      <c r="AF775" s="2" t="s">
        <v>935</v>
      </c>
      <c r="AG775" s="2" t="s">
        <v>762</v>
      </c>
      <c r="AH775" s="2" t="s">
        <v>768</v>
      </c>
      <c r="AI775" s="2">
        <v>2.5</v>
      </c>
      <c r="AJ775" s="2">
        <v>0</v>
      </c>
      <c r="AK775" s="2">
        <v>0</v>
      </c>
      <c r="AL775" s="2">
        <v>0</v>
      </c>
      <c r="AM775" s="2">
        <v>30</v>
      </c>
      <c r="AN775" s="2">
        <v>0</v>
      </c>
      <c r="AO775" s="2" t="s">
        <v>762</v>
      </c>
      <c r="AP775" s="2" t="s">
        <v>769</v>
      </c>
      <c r="AQ775" s="2" t="s">
        <v>769</v>
      </c>
      <c r="AR775" s="2" t="s">
        <v>1020</v>
      </c>
      <c r="AS775" s="2">
        <v>5.6</v>
      </c>
      <c r="AT775" s="2">
        <v>632.4</v>
      </c>
      <c r="AU775" s="2">
        <v>638</v>
      </c>
      <c r="AV775" s="2" t="s">
        <v>765</v>
      </c>
      <c r="AW775" s="2" t="s">
        <v>1021</v>
      </c>
      <c r="AX775" s="2">
        <v>0</v>
      </c>
      <c r="AY775" s="2">
        <v>0</v>
      </c>
      <c r="AZ775" s="2">
        <v>628</v>
      </c>
      <c r="BA775" s="2" t="s">
        <v>772</v>
      </c>
      <c r="BB775" s="2">
        <v>0</v>
      </c>
      <c r="BC775" s="2">
        <v>0</v>
      </c>
      <c r="BD775" s="6">
        <v>0</v>
      </c>
      <c r="BE775" s="18">
        <f t="shared" si="34"/>
        <v>120.61510381017567</v>
      </c>
      <c r="BF775" s="2" t="s">
        <v>767</v>
      </c>
      <c r="BG775" s="6">
        <v>43179</v>
      </c>
      <c r="BH775" s="2">
        <v>241.24317668010681</v>
      </c>
      <c r="BI775" t="str">
        <f>VLOOKUP($A775,'[1]SW_Pipes 1222_soil.shp'!$AE$2:$AR$1223,10,FALSE)</f>
        <v>113660</v>
      </c>
      <c r="BJ775" t="str">
        <f>VLOOKUP($A775,'[1]SW_Pipes 1222_soil.shp'!$AE$2:$AR$1223,11,FALSE)</f>
        <v>CuB</v>
      </c>
      <c r="BK775" t="str">
        <f>VLOOKUP($A775,'[1]SW_Pipes 1222_soil.shp'!$AE$2:$AR$1223,12,FALSE)</f>
        <v>Cecil-Urban land complex, 2 to 8 percent slopes</v>
      </c>
      <c r="BL775" t="str">
        <f>VLOOKUP($A775,'[1]SW_Pipes 1222_soil.shp'!$AE$2:$AR$1223,13,FALSE)</f>
        <v>B</v>
      </c>
      <c r="BM775">
        <f>VLOOKUP($A775,'[1]SW_Pipes 1222_soil.shp'!$AE$2:$AR$1223,14,FALSE)</f>
        <v>1</v>
      </c>
      <c r="BN775">
        <f>VLOOKUP(A775,[2]SW_Pipes1222_prec!$AE$2:$AO$1223, 11, FALSE)</f>
        <v>3.7010000000000001</v>
      </c>
    </row>
    <row r="776" spans="1:66" x14ac:dyDescent="0.25">
      <c r="A776" s="3">
        <v>142820</v>
      </c>
      <c r="B776" s="3">
        <v>12793</v>
      </c>
      <c r="C776" s="3" t="s">
        <v>727</v>
      </c>
      <c r="D776" s="3" t="s">
        <v>21</v>
      </c>
      <c r="E776" s="3" t="s">
        <v>29</v>
      </c>
      <c r="F776" s="6">
        <f>VLOOKUP(A776&amp;B776,'input_raw cmsws'!$C$2:$D$1602,2,FALSE)</f>
        <v>43902.666666666664</v>
      </c>
      <c r="G776" s="3">
        <v>4</v>
      </c>
      <c r="H776" s="3" t="s">
        <v>23</v>
      </c>
      <c r="I776" s="2">
        <f>VLOOKUP(H776,'scoring schema'!$D$4:$E$9,2,FALSE)</f>
        <v>0</v>
      </c>
      <c r="J776" s="3" t="s">
        <v>29</v>
      </c>
      <c r="K776" s="3" t="s">
        <v>29</v>
      </c>
      <c r="L776" s="3" t="s">
        <v>472</v>
      </c>
      <c r="M776" s="2">
        <f>VLOOKUP(L776,'scoring schema 2'!$E$18:$F$29,2,FALSE)</f>
        <v>10</v>
      </c>
      <c r="N776" s="3" t="s">
        <v>40</v>
      </c>
      <c r="O776" s="2">
        <f>VLOOKUP(N776,'scoring schema 2'!$E$8:$F$13,2, FALSE)</f>
        <v>8</v>
      </c>
      <c r="P776" s="3">
        <v>10</v>
      </c>
      <c r="Q776" s="3">
        <v>8.6999999999999993</v>
      </c>
      <c r="R776" s="3">
        <v>6.8</v>
      </c>
      <c r="S776" s="3">
        <v>59.16</v>
      </c>
      <c r="T776" s="3">
        <v>1</v>
      </c>
      <c r="U776" s="3">
        <v>10</v>
      </c>
      <c r="V776" s="3">
        <v>4.5999999999999996</v>
      </c>
      <c r="W776" s="3">
        <v>6.8</v>
      </c>
      <c r="X776" s="3">
        <v>31.279999999999998</v>
      </c>
      <c r="Y776" s="3">
        <v>6.24</v>
      </c>
      <c r="Z776" s="3">
        <v>6.8000000000000007</v>
      </c>
      <c r="AA776" s="3">
        <v>42.432000000000009</v>
      </c>
      <c r="AB776" s="3">
        <v>7678441</v>
      </c>
      <c r="AC776" s="3" t="s">
        <v>4027</v>
      </c>
      <c r="AD776" s="6">
        <v>40497</v>
      </c>
      <c r="AE776" s="3" t="s">
        <v>760</v>
      </c>
      <c r="AF776" s="3" t="s">
        <v>761</v>
      </c>
      <c r="AG776" s="3" t="s">
        <v>762</v>
      </c>
      <c r="AH776" s="3" t="s">
        <v>768</v>
      </c>
      <c r="AI776" s="3">
        <v>9999</v>
      </c>
      <c r="AJ776" s="3">
        <v>1.75</v>
      </c>
      <c r="AK776" s="3">
        <v>0</v>
      </c>
      <c r="AL776" s="3">
        <v>0</v>
      </c>
      <c r="AM776" s="3">
        <v>24</v>
      </c>
      <c r="AN776" s="3">
        <v>0</v>
      </c>
      <c r="AO776" s="3" t="s">
        <v>762</v>
      </c>
      <c r="AP776" s="3" t="s">
        <v>763</v>
      </c>
      <c r="AQ776" s="3" t="s">
        <v>769</v>
      </c>
      <c r="AR776" s="3" t="s">
        <v>4028</v>
      </c>
      <c r="AS776" s="3">
        <v>3.4</v>
      </c>
      <c r="AT776" s="3">
        <v>631.6</v>
      </c>
      <c r="AU776" s="3">
        <v>635</v>
      </c>
      <c r="AV776" s="3" t="s">
        <v>765</v>
      </c>
      <c r="AW776" s="3" t="s">
        <v>3515</v>
      </c>
      <c r="AX776" s="3">
        <v>4.5</v>
      </c>
      <c r="AY776" s="3">
        <v>629.5</v>
      </c>
      <c r="AZ776" s="3">
        <v>634</v>
      </c>
      <c r="BA776" s="3" t="s">
        <v>765</v>
      </c>
      <c r="BB776" s="3">
        <v>0</v>
      </c>
      <c r="BC776" s="3">
        <v>0</v>
      </c>
      <c r="BD776" s="7">
        <v>0</v>
      </c>
      <c r="BE776" s="18">
        <f t="shared" si="34"/>
        <v>120.19895049053159</v>
      </c>
      <c r="BF776" s="3" t="s">
        <v>767</v>
      </c>
      <c r="BG776" s="7">
        <v>43907</v>
      </c>
      <c r="BH776" s="3">
        <v>44.052881359710391</v>
      </c>
      <c r="BI776" t="str">
        <f>VLOOKUP($A776,'[1]SW_Pipes 1222_soil.shp'!$AE$2:$AR$1223,10,FALSE)</f>
        <v>113660</v>
      </c>
      <c r="BJ776" t="str">
        <f>VLOOKUP($A776,'[1]SW_Pipes 1222_soil.shp'!$AE$2:$AR$1223,11,FALSE)</f>
        <v>CuB</v>
      </c>
      <c r="BK776" t="str">
        <f>VLOOKUP($A776,'[1]SW_Pipes 1222_soil.shp'!$AE$2:$AR$1223,12,FALSE)</f>
        <v>Cecil-Urban land complex, 2 to 8 percent slopes</v>
      </c>
      <c r="BL776" t="str">
        <f>VLOOKUP($A776,'[1]SW_Pipes 1222_soil.shp'!$AE$2:$AR$1223,13,FALSE)</f>
        <v>B</v>
      </c>
      <c r="BM776">
        <f>VLOOKUP($A776,'[1]SW_Pipes 1222_soil.shp'!$AE$2:$AR$1223,14,FALSE)</f>
        <v>1</v>
      </c>
      <c r="BN776">
        <f>VLOOKUP(A776,[2]SW_Pipes1222_prec!$AE$2:$AO$1223, 11, FALSE)</f>
        <v>3.7069999999999999</v>
      </c>
    </row>
    <row r="777" spans="1:66" x14ac:dyDescent="0.25">
      <c r="A777" s="3">
        <v>142821</v>
      </c>
      <c r="B777" s="3">
        <v>12793</v>
      </c>
      <c r="C777" s="3" t="s">
        <v>672</v>
      </c>
      <c r="D777" s="3" t="s">
        <v>21</v>
      </c>
      <c r="E777" s="3" t="s">
        <v>29</v>
      </c>
      <c r="F777" s="6">
        <f>VLOOKUP(A777&amp;B777,'input_raw cmsws'!$C$2:$D$1602,2,FALSE)</f>
        <v>43902.666666666664</v>
      </c>
      <c r="G777" s="3">
        <v>4</v>
      </c>
      <c r="H777" s="3" t="s">
        <v>23</v>
      </c>
      <c r="I777" s="2">
        <f>VLOOKUP(H777,'scoring schema'!$D$4:$E$9,2,FALSE)</f>
        <v>0</v>
      </c>
      <c r="J777" s="3" t="s">
        <v>29</v>
      </c>
      <c r="K777" s="3" t="s">
        <v>29</v>
      </c>
      <c r="L777" s="3" t="s">
        <v>472</v>
      </c>
      <c r="M777" s="2">
        <f>VLOOKUP(L777,'scoring schema 2'!$E$18:$F$29,2,FALSE)</f>
        <v>10</v>
      </c>
      <c r="N777" s="3" t="s">
        <v>40</v>
      </c>
      <c r="O777" s="2">
        <f>VLOOKUP(N777,'scoring schema 2'!$E$8:$F$13,2, FALSE)</f>
        <v>8</v>
      </c>
      <c r="P777" s="3">
        <v>10</v>
      </c>
      <c r="Q777" s="3">
        <v>8.6999999999999993</v>
      </c>
      <c r="R777" s="3">
        <v>6.8</v>
      </c>
      <c r="S777" s="3">
        <v>59.16</v>
      </c>
      <c r="T777" s="3">
        <v>1</v>
      </c>
      <c r="U777" s="3">
        <v>10</v>
      </c>
      <c r="V777" s="3">
        <v>6.2000000000000011</v>
      </c>
      <c r="W777" s="3">
        <v>6.8</v>
      </c>
      <c r="X777" s="3">
        <v>42.160000000000004</v>
      </c>
      <c r="Y777" s="3">
        <v>7.2000000000000011</v>
      </c>
      <c r="Z777" s="3">
        <v>6.8000000000000007</v>
      </c>
      <c r="AA777" s="3">
        <v>48.960000000000015</v>
      </c>
      <c r="AB777" s="3">
        <v>7554756</v>
      </c>
      <c r="AC777" s="3" t="s">
        <v>4056</v>
      </c>
      <c r="AD777" s="6">
        <v>40498</v>
      </c>
      <c r="AE777" s="3" t="s">
        <v>760</v>
      </c>
      <c r="AF777" s="3" t="s">
        <v>761</v>
      </c>
      <c r="AG777" s="3" t="s">
        <v>762</v>
      </c>
      <c r="AH777" s="3" t="s">
        <v>768</v>
      </c>
      <c r="AI777" s="3">
        <v>9999</v>
      </c>
      <c r="AJ777" s="3">
        <v>1.75</v>
      </c>
      <c r="AK777" s="3">
        <v>0</v>
      </c>
      <c r="AL777" s="3">
        <v>0</v>
      </c>
      <c r="AM777" s="3">
        <v>24</v>
      </c>
      <c r="AN777" s="3">
        <v>0</v>
      </c>
      <c r="AO777" s="3" t="s">
        <v>762</v>
      </c>
      <c r="AP777" s="3" t="s">
        <v>763</v>
      </c>
      <c r="AQ777" s="3" t="s">
        <v>769</v>
      </c>
      <c r="AR777" s="3" t="s">
        <v>4057</v>
      </c>
      <c r="AS777" s="3">
        <v>4</v>
      </c>
      <c r="AT777" s="3">
        <v>630</v>
      </c>
      <c r="AU777" s="3">
        <v>634</v>
      </c>
      <c r="AV777" s="3" t="s">
        <v>765</v>
      </c>
      <c r="AW777" s="3" t="s">
        <v>3515</v>
      </c>
      <c r="AX777" s="3">
        <v>4.5999999999999996</v>
      </c>
      <c r="AY777" s="3">
        <v>629.4</v>
      </c>
      <c r="AZ777" s="3">
        <v>634</v>
      </c>
      <c r="BA777" s="3" t="s">
        <v>765</v>
      </c>
      <c r="BB777" s="3">
        <v>0</v>
      </c>
      <c r="BC777" s="3">
        <v>0</v>
      </c>
      <c r="BD777" s="7">
        <v>0</v>
      </c>
      <c r="BE777" s="18">
        <f t="shared" si="34"/>
        <v>120.19895049053159</v>
      </c>
      <c r="BF777" s="3" t="s">
        <v>767</v>
      </c>
      <c r="BG777" s="7">
        <v>43907</v>
      </c>
      <c r="BH777" s="3">
        <v>37.436739636543308</v>
      </c>
      <c r="BI777" t="str">
        <f>VLOOKUP($A777,'[1]SW_Pipes 1222_soil.shp'!$AE$2:$AR$1223,10,FALSE)</f>
        <v>113660</v>
      </c>
      <c r="BJ777" t="str">
        <f>VLOOKUP($A777,'[1]SW_Pipes 1222_soil.shp'!$AE$2:$AR$1223,11,FALSE)</f>
        <v>CuB</v>
      </c>
      <c r="BK777" t="str">
        <f>VLOOKUP($A777,'[1]SW_Pipes 1222_soil.shp'!$AE$2:$AR$1223,12,FALSE)</f>
        <v>Cecil-Urban land complex, 2 to 8 percent slopes</v>
      </c>
      <c r="BL777" t="str">
        <f>VLOOKUP($A777,'[1]SW_Pipes 1222_soil.shp'!$AE$2:$AR$1223,13,FALSE)</f>
        <v>B</v>
      </c>
      <c r="BM777">
        <f>VLOOKUP($A777,'[1]SW_Pipes 1222_soil.shp'!$AE$2:$AR$1223,14,FALSE)</f>
        <v>1</v>
      </c>
      <c r="BN777">
        <f>VLOOKUP(A777,[2]SW_Pipes1222_prec!$AE$2:$AO$1223, 11, FALSE)</f>
        <v>3.7069999999999999</v>
      </c>
    </row>
    <row r="778" spans="1:66" x14ac:dyDescent="0.25">
      <c r="A778" s="2">
        <v>142822</v>
      </c>
      <c r="B778" s="2">
        <v>12793</v>
      </c>
      <c r="C778" s="2" t="s">
        <v>672</v>
      </c>
      <c r="D778" s="2" t="s">
        <v>21</v>
      </c>
      <c r="E778" s="2" t="s">
        <v>29</v>
      </c>
      <c r="F778" s="6">
        <f>VLOOKUP(A778&amp;B778,'input_raw cmsws'!$C$2:$D$1602,2,FALSE)</f>
        <v>43902.666666666664</v>
      </c>
      <c r="G778" s="2">
        <v>4</v>
      </c>
      <c r="H778" s="2"/>
      <c r="I778" s="2">
        <v>0</v>
      </c>
      <c r="J778" s="2"/>
      <c r="K778" s="3" t="s">
        <v>22</v>
      </c>
      <c r="L778" s="2" t="s">
        <v>472</v>
      </c>
      <c r="M778" s="2">
        <f>VLOOKUP(L778,'scoring schema 2'!$E$18:$F$29,2,FALSE)</f>
        <v>10</v>
      </c>
      <c r="N778" s="2" t="s">
        <v>40</v>
      </c>
      <c r="O778" s="2">
        <f>VLOOKUP(N778,'scoring schema 2'!$E$8:$F$13,2, FALSE)</f>
        <v>8</v>
      </c>
      <c r="P778" s="2">
        <v>5</v>
      </c>
      <c r="Q778" s="2">
        <v>5.2</v>
      </c>
      <c r="R778" s="2">
        <v>6.05</v>
      </c>
      <c r="S778" s="2">
        <v>31.46</v>
      </c>
      <c r="T778" s="2">
        <v>1</v>
      </c>
      <c r="U778" s="2">
        <v>5</v>
      </c>
      <c r="V778" s="2">
        <v>7.8000000000000007</v>
      </c>
      <c r="W778" s="2">
        <v>2.4500000000000002</v>
      </c>
      <c r="X778" s="2">
        <v>19.110000000000003</v>
      </c>
      <c r="Y778" s="2">
        <v>6.7600000000000007</v>
      </c>
      <c r="Z778" s="2">
        <v>3.8899999999999997</v>
      </c>
      <c r="AA778" s="2">
        <v>26.296400000000002</v>
      </c>
      <c r="AB778" s="2">
        <v>7630735</v>
      </c>
      <c r="AC778" s="2" t="s">
        <v>3514</v>
      </c>
      <c r="AD778" s="6">
        <v>40499</v>
      </c>
      <c r="AE778" s="2" t="s">
        <v>760</v>
      </c>
      <c r="AF778" s="2" t="s">
        <v>761</v>
      </c>
      <c r="AG778" s="2" t="s">
        <v>762</v>
      </c>
      <c r="AH778" s="2" t="s">
        <v>768</v>
      </c>
      <c r="AI778" s="2">
        <v>9999</v>
      </c>
      <c r="AJ778" s="2">
        <v>1.75</v>
      </c>
      <c r="AK778" s="2">
        <v>0</v>
      </c>
      <c r="AL778" s="2">
        <v>0</v>
      </c>
      <c r="AM778" s="2">
        <v>24</v>
      </c>
      <c r="AN778" s="2">
        <v>0</v>
      </c>
      <c r="AO778" s="2" t="s">
        <v>762</v>
      </c>
      <c r="AP778" s="2" t="s">
        <v>769</v>
      </c>
      <c r="AQ778" s="2" t="s">
        <v>769</v>
      </c>
      <c r="AR778" s="2" t="s">
        <v>3515</v>
      </c>
      <c r="AS778" s="2">
        <v>4.5999999999999996</v>
      </c>
      <c r="AT778" s="2">
        <v>629.4</v>
      </c>
      <c r="AU778" s="2">
        <v>634</v>
      </c>
      <c r="AV778" s="2" t="s">
        <v>765</v>
      </c>
      <c r="AW778" s="2" t="s">
        <v>3516</v>
      </c>
      <c r="AX778" s="2">
        <v>5.5</v>
      </c>
      <c r="AY778" s="2">
        <v>623.5</v>
      </c>
      <c r="AZ778" s="2">
        <v>629</v>
      </c>
      <c r="BA778" s="2" t="s">
        <v>765</v>
      </c>
      <c r="BB778" s="2">
        <v>3.4396040000000003E-2</v>
      </c>
      <c r="BC778" s="2">
        <v>0</v>
      </c>
      <c r="BD778" s="6">
        <v>0</v>
      </c>
      <c r="BE778" s="18">
        <f t="shared" si="34"/>
        <v>120.19895049053159</v>
      </c>
      <c r="BF778" s="2" t="s">
        <v>767</v>
      </c>
      <c r="BG778" s="6">
        <v>43907</v>
      </c>
      <c r="BH778" s="2">
        <v>171.5313311945871</v>
      </c>
      <c r="BI778" t="str">
        <f>VLOOKUP($A778,'[1]SW_Pipes 1222_soil.shp'!$AE$2:$AR$1223,10,FALSE)</f>
        <v>113660</v>
      </c>
      <c r="BJ778" t="str">
        <f>VLOOKUP($A778,'[1]SW_Pipes 1222_soil.shp'!$AE$2:$AR$1223,11,FALSE)</f>
        <v>CuB</v>
      </c>
      <c r="BK778" t="str">
        <f>VLOOKUP($A778,'[1]SW_Pipes 1222_soil.shp'!$AE$2:$AR$1223,12,FALSE)</f>
        <v>Cecil-Urban land complex, 2 to 8 percent slopes</v>
      </c>
      <c r="BL778" t="str">
        <f>VLOOKUP($A778,'[1]SW_Pipes 1222_soil.shp'!$AE$2:$AR$1223,13,FALSE)</f>
        <v>B</v>
      </c>
      <c r="BM778">
        <f>VLOOKUP($A778,'[1]SW_Pipes 1222_soil.shp'!$AE$2:$AR$1223,14,FALSE)</f>
        <v>1</v>
      </c>
      <c r="BN778">
        <f>VLOOKUP(A778,[2]SW_Pipes1222_prec!$AE$2:$AO$1223, 11, FALSE)</f>
        <v>3.7040000000000002</v>
      </c>
    </row>
    <row r="779" spans="1:66" x14ac:dyDescent="0.25">
      <c r="A779" s="3">
        <v>142823</v>
      </c>
      <c r="B779" s="3">
        <v>12793</v>
      </c>
      <c r="C779" s="3" t="s">
        <v>672</v>
      </c>
      <c r="D779" s="3" t="s">
        <v>21</v>
      </c>
      <c r="E779" s="3" t="s">
        <v>29</v>
      </c>
      <c r="F779" s="6">
        <f>VLOOKUP(A779&amp;B779,'input_raw cmsws'!$C$2:$D$1602,2,FALSE)</f>
        <v>43902.666666666664</v>
      </c>
      <c r="G779" s="3">
        <v>4</v>
      </c>
      <c r="H779" s="3"/>
      <c r="I779" s="2">
        <v>0</v>
      </c>
      <c r="J779" s="3"/>
      <c r="K779" s="3" t="s">
        <v>22</v>
      </c>
      <c r="L779" s="3" t="s">
        <v>472</v>
      </c>
      <c r="M779" s="2">
        <f>VLOOKUP(L779,'scoring schema 2'!$E$18:$F$29,2,FALSE)</f>
        <v>10</v>
      </c>
      <c r="N779" s="3" t="s">
        <v>40</v>
      </c>
      <c r="O779" s="2">
        <f>VLOOKUP(N779,'scoring schema 2'!$E$8:$F$13,2, FALSE)</f>
        <v>8</v>
      </c>
      <c r="P779" s="3">
        <v>5</v>
      </c>
      <c r="Q779" s="3">
        <v>5.2</v>
      </c>
      <c r="R779" s="3">
        <v>6.05</v>
      </c>
      <c r="S779" s="3">
        <v>31.46</v>
      </c>
      <c r="T779" s="3">
        <v>1</v>
      </c>
      <c r="U779" s="3">
        <v>5</v>
      </c>
      <c r="V779" s="3">
        <v>6.2000000000000011</v>
      </c>
      <c r="W779" s="3">
        <v>2.4500000000000002</v>
      </c>
      <c r="X779" s="3">
        <v>15.190000000000003</v>
      </c>
      <c r="Y779" s="3">
        <v>5.8000000000000007</v>
      </c>
      <c r="Z779" s="3">
        <v>3.8899999999999997</v>
      </c>
      <c r="AA779" s="3">
        <v>22.562000000000001</v>
      </c>
      <c r="AB779" s="3">
        <v>7575132</v>
      </c>
      <c r="AC779" s="3" t="s">
        <v>3514</v>
      </c>
      <c r="AD779" s="6">
        <v>40500</v>
      </c>
      <c r="AE779" s="3" t="s">
        <v>760</v>
      </c>
      <c r="AF779" s="3" t="s">
        <v>761</v>
      </c>
      <c r="AG779" s="3" t="s">
        <v>762</v>
      </c>
      <c r="AH779" s="3" t="s">
        <v>768</v>
      </c>
      <c r="AI779" s="3">
        <v>9999</v>
      </c>
      <c r="AJ779" s="3">
        <v>1.75</v>
      </c>
      <c r="AK779" s="3">
        <v>0</v>
      </c>
      <c r="AL779" s="3">
        <v>0</v>
      </c>
      <c r="AM779" s="3">
        <v>18</v>
      </c>
      <c r="AN779" s="3">
        <v>0</v>
      </c>
      <c r="AO779" s="3" t="s">
        <v>762</v>
      </c>
      <c r="AP779" s="3" t="s">
        <v>769</v>
      </c>
      <c r="AQ779" s="3" t="s">
        <v>769</v>
      </c>
      <c r="AR779" s="3" t="s">
        <v>3515</v>
      </c>
      <c r="AS779" s="3">
        <v>4.5999999999999996</v>
      </c>
      <c r="AT779" s="3">
        <v>629.4</v>
      </c>
      <c r="AU779" s="3">
        <v>634</v>
      </c>
      <c r="AV779" s="3" t="s">
        <v>765</v>
      </c>
      <c r="AW779" s="3" t="s">
        <v>3516</v>
      </c>
      <c r="AX779" s="3">
        <v>8</v>
      </c>
      <c r="AY779" s="3">
        <v>621</v>
      </c>
      <c r="AZ779" s="3">
        <v>629</v>
      </c>
      <c r="BA779" s="3" t="s">
        <v>765</v>
      </c>
      <c r="BB779" s="3">
        <v>4.8408680000000003E-2</v>
      </c>
      <c r="BC779" s="3">
        <v>0</v>
      </c>
      <c r="BD779" s="7">
        <v>0</v>
      </c>
      <c r="BE779" s="18">
        <f t="shared" si="34"/>
        <v>120.19895049053159</v>
      </c>
      <c r="BF779" s="3" t="s">
        <v>767</v>
      </c>
      <c r="BG779" s="7">
        <v>43907</v>
      </c>
      <c r="BH779" s="3">
        <v>173.52252090965209</v>
      </c>
      <c r="BI779" t="str">
        <f>VLOOKUP($A779,'[1]SW_Pipes 1222_soil.shp'!$AE$2:$AR$1223,10,FALSE)</f>
        <v>113660</v>
      </c>
      <c r="BJ779" t="str">
        <f>VLOOKUP($A779,'[1]SW_Pipes 1222_soil.shp'!$AE$2:$AR$1223,11,FALSE)</f>
        <v>CuB</v>
      </c>
      <c r="BK779" t="str">
        <f>VLOOKUP($A779,'[1]SW_Pipes 1222_soil.shp'!$AE$2:$AR$1223,12,FALSE)</f>
        <v>Cecil-Urban land complex, 2 to 8 percent slopes</v>
      </c>
      <c r="BL779" t="str">
        <f>VLOOKUP($A779,'[1]SW_Pipes 1222_soil.shp'!$AE$2:$AR$1223,13,FALSE)</f>
        <v>B</v>
      </c>
      <c r="BM779">
        <f>VLOOKUP($A779,'[1]SW_Pipes 1222_soil.shp'!$AE$2:$AR$1223,14,FALSE)</f>
        <v>1</v>
      </c>
      <c r="BN779">
        <f>VLOOKUP(A779,[2]SW_Pipes1222_prec!$AE$2:$AO$1223, 11, FALSE)</f>
        <v>3.7040000000000002</v>
      </c>
    </row>
    <row r="780" spans="1:66" x14ac:dyDescent="0.25">
      <c r="A780" s="3">
        <v>142824</v>
      </c>
      <c r="B780" s="3">
        <v>12793</v>
      </c>
      <c r="C780" s="3" t="s">
        <v>672</v>
      </c>
      <c r="D780" s="3" t="s">
        <v>21</v>
      </c>
      <c r="E780" s="3" t="s">
        <v>29</v>
      </c>
      <c r="F780" s="6">
        <f>VLOOKUP(A780&amp;B780,'input_raw cmsws'!$C$2:$D$1602,2,FALSE)</f>
        <v>43902.666666666664</v>
      </c>
      <c r="G780" s="3">
        <v>4</v>
      </c>
      <c r="H780" s="3"/>
      <c r="I780" s="2">
        <v>0</v>
      </c>
      <c r="J780" s="3"/>
      <c r="K780" s="3" t="s">
        <v>22</v>
      </c>
      <c r="L780" s="3" t="s">
        <v>472</v>
      </c>
      <c r="M780" s="2">
        <f>VLOOKUP(L780,'scoring schema 2'!$E$18:$F$29,2,FALSE)</f>
        <v>10</v>
      </c>
      <c r="N780" s="3" t="s">
        <v>40</v>
      </c>
      <c r="O780" s="2">
        <f>VLOOKUP(N780,'scoring schema 2'!$E$8:$F$13,2, FALSE)</f>
        <v>8</v>
      </c>
      <c r="P780" s="3">
        <v>5</v>
      </c>
      <c r="Q780" s="3">
        <v>5.2</v>
      </c>
      <c r="R780" s="3">
        <v>6.05</v>
      </c>
      <c r="S780" s="3">
        <v>31.46</v>
      </c>
      <c r="T780" s="3">
        <v>2</v>
      </c>
      <c r="U780" s="3">
        <v>5</v>
      </c>
      <c r="V780" s="3">
        <v>7.8000000000000007</v>
      </c>
      <c r="W780" s="3">
        <v>2.4500000000000002</v>
      </c>
      <c r="X780" s="3">
        <v>19.110000000000003</v>
      </c>
      <c r="Y780" s="3">
        <v>6.7600000000000007</v>
      </c>
      <c r="Z780" s="3">
        <v>3.8899999999999997</v>
      </c>
      <c r="AA780" s="3">
        <v>26.296400000000002</v>
      </c>
      <c r="AB780" s="3">
        <v>7592875</v>
      </c>
      <c r="AC780" s="3" t="s">
        <v>3606</v>
      </c>
      <c r="AD780" s="6">
        <v>40501</v>
      </c>
      <c r="AE780" s="3" t="s">
        <v>760</v>
      </c>
      <c r="AF780" s="3" t="s">
        <v>761</v>
      </c>
      <c r="AG780" s="3" t="s">
        <v>762</v>
      </c>
      <c r="AH780" s="3" t="s">
        <v>768</v>
      </c>
      <c r="AI780" s="3">
        <v>9999</v>
      </c>
      <c r="AJ780" s="3">
        <v>1.75</v>
      </c>
      <c r="AK780" s="3">
        <v>0</v>
      </c>
      <c r="AL780" s="3">
        <v>0</v>
      </c>
      <c r="AM780" s="3">
        <v>18</v>
      </c>
      <c r="AN780" s="3">
        <v>0</v>
      </c>
      <c r="AO780" s="3" t="s">
        <v>762</v>
      </c>
      <c r="AP780" s="3" t="s">
        <v>769</v>
      </c>
      <c r="AQ780" s="3" t="s">
        <v>769</v>
      </c>
      <c r="AR780" s="3" t="s">
        <v>3516</v>
      </c>
      <c r="AS780" s="3">
        <v>8.1999999999999993</v>
      </c>
      <c r="AT780" s="3">
        <v>620.79999999999995</v>
      </c>
      <c r="AU780" s="3">
        <v>629</v>
      </c>
      <c r="AV780" s="3" t="s">
        <v>765</v>
      </c>
      <c r="AW780" s="3" t="s">
        <v>3607</v>
      </c>
      <c r="AX780" s="3">
        <v>0</v>
      </c>
      <c r="AY780" s="3">
        <v>0</v>
      </c>
      <c r="AZ780" s="3">
        <v>617</v>
      </c>
      <c r="BA780" s="3" t="s">
        <v>765</v>
      </c>
      <c r="BB780" s="3">
        <v>0</v>
      </c>
      <c r="BC780" s="3">
        <v>0</v>
      </c>
      <c r="BD780" s="7">
        <v>0</v>
      </c>
      <c r="BE780" s="18">
        <f t="shared" si="34"/>
        <v>120.19895049053159</v>
      </c>
      <c r="BF780" s="3" t="s">
        <v>767</v>
      </c>
      <c r="BG780" s="7">
        <v>43907</v>
      </c>
      <c r="BH780" s="3">
        <v>112.3989515765537</v>
      </c>
      <c r="BI780" t="str">
        <f>VLOOKUP($A780,'[1]SW_Pipes 1222_soil.shp'!$AE$2:$AR$1223,10,FALSE)</f>
        <v>113678</v>
      </c>
      <c r="BJ780" t="str">
        <f>VLOOKUP($A780,'[1]SW_Pipes 1222_soil.shp'!$AE$2:$AR$1223,11,FALSE)</f>
        <v>MS</v>
      </c>
      <c r="BK780" t="str">
        <f>VLOOKUP($A780,'[1]SW_Pipes 1222_soil.shp'!$AE$2:$AR$1223,12,FALSE)</f>
        <v>Monacan and Arents soils</v>
      </c>
      <c r="BL780" t="str">
        <f>VLOOKUP($A780,'[1]SW_Pipes 1222_soil.shp'!$AE$2:$AR$1223,13,FALSE)</f>
        <v>C</v>
      </c>
      <c r="BM780">
        <f>VLOOKUP($A780,'[1]SW_Pipes 1222_soil.shp'!$AE$2:$AR$1223,14,FALSE)</f>
        <v>2</v>
      </c>
      <c r="BN780">
        <f>VLOOKUP(A780,[2]SW_Pipes1222_prec!$AE$2:$AO$1223, 11, FALSE)</f>
        <v>3.7040000000000002</v>
      </c>
    </row>
    <row r="781" spans="1:66" x14ac:dyDescent="0.25">
      <c r="A781" s="2">
        <v>142825</v>
      </c>
      <c r="B781" s="2">
        <v>12793</v>
      </c>
      <c r="C781" s="2" t="s">
        <v>672</v>
      </c>
      <c r="D781" s="2" t="s">
        <v>21</v>
      </c>
      <c r="E781" s="2" t="s">
        <v>29</v>
      </c>
      <c r="F781" s="6">
        <f>VLOOKUP(A781&amp;B781,'input_raw cmsws'!$C$2:$D$1602,2,FALSE)</f>
        <v>43902.666666666664</v>
      </c>
      <c r="G781" s="2">
        <v>4</v>
      </c>
      <c r="H781" s="2"/>
      <c r="I781" s="2">
        <v>0</v>
      </c>
      <c r="J781" s="2"/>
      <c r="K781" s="3" t="s">
        <v>22</v>
      </c>
      <c r="L781" s="2" t="s">
        <v>472</v>
      </c>
      <c r="M781" s="2">
        <f>VLOOKUP(L781,'scoring schema 2'!$E$18:$F$29,2,FALSE)</f>
        <v>10</v>
      </c>
      <c r="N781" s="2" t="s">
        <v>40</v>
      </c>
      <c r="O781" s="2">
        <f>VLOOKUP(N781,'scoring schema 2'!$E$8:$F$13,2, FALSE)</f>
        <v>8</v>
      </c>
      <c r="P781" s="2">
        <v>5</v>
      </c>
      <c r="Q781" s="2">
        <v>5.2</v>
      </c>
      <c r="R781" s="2">
        <v>6.05</v>
      </c>
      <c r="S781" s="2">
        <v>31.46</v>
      </c>
      <c r="T781" s="2">
        <v>1</v>
      </c>
      <c r="U781" s="2">
        <v>5</v>
      </c>
      <c r="V781" s="2">
        <v>7</v>
      </c>
      <c r="W781" s="2">
        <v>2.4500000000000002</v>
      </c>
      <c r="X781" s="2">
        <v>17.150000000000002</v>
      </c>
      <c r="Y781" s="2">
        <v>6.28</v>
      </c>
      <c r="Z781" s="2">
        <v>3.8899999999999997</v>
      </c>
      <c r="AA781" s="2">
        <v>24.429199999999998</v>
      </c>
      <c r="AB781" s="2">
        <v>7565229</v>
      </c>
      <c r="AC781" s="2" t="s">
        <v>3606</v>
      </c>
      <c r="AD781" s="6">
        <v>40502</v>
      </c>
      <c r="AE781" s="2" t="s">
        <v>760</v>
      </c>
      <c r="AF781" s="2" t="s">
        <v>761</v>
      </c>
      <c r="AG781" s="2" t="s">
        <v>762</v>
      </c>
      <c r="AH781" s="2" t="s">
        <v>768</v>
      </c>
      <c r="AI781" s="2">
        <v>9999</v>
      </c>
      <c r="AJ781" s="2">
        <v>1.75</v>
      </c>
      <c r="AK781" s="2">
        <v>0</v>
      </c>
      <c r="AL781" s="2">
        <v>0</v>
      </c>
      <c r="AM781" s="2">
        <v>18</v>
      </c>
      <c r="AN781" s="2">
        <v>0</v>
      </c>
      <c r="AO781" s="2" t="s">
        <v>762</v>
      </c>
      <c r="AP781" s="2" t="s">
        <v>769</v>
      </c>
      <c r="AQ781" s="2" t="s">
        <v>769</v>
      </c>
      <c r="AR781" s="2" t="s">
        <v>3516</v>
      </c>
      <c r="AS781" s="2">
        <v>8.1999999999999993</v>
      </c>
      <c r="AT781" s="2">
        <v>620.79999999999995</v>
      </c>
      <c r="AU781" s="2">
        <v>629</v>
      </c>
      <c r="AV781" s="2" t="s">
        <v>765</v>
      </c>
      <c r="AW781" s="2" t="s">
        <v>3607</v>
      </c>
      <c r="AX781" s="2">
        <v>0</v>
      </c>
      <c r="AY781" s="2">
        <v>0</v>
      </c>
      <c r="AZ781" s="2">
        <v>617</v>
      </c>
      <c r="BA781" s="2" t="s">
        <v>765</v>
      </c>
      <c r="BB781" s="2">
        <v>0</v>
      </c>
      <c r="BC781" s="2">
        <v>0</v>
      </c>
      <c r="BD781" s="6">
        <v>0</v>
      </c>
      <c r="BE781" s="18">
        <f t="shared" si="34"/>
        <v>120.19895049053159</v>
      </c>
      <c r="BF781" s="2" t="s">
        <v>767</v>
      </c>
      <c r="BG781" s="6">
        <v>43907</v>
      </c>
      <c r="BH781" s="2">
        <v>114.5214582253721</v>
      </c>
      <c r="BI781" t="str">
        <f>VLOOKUP($A781,'[1]SW_Pipes 1222_soil.shp'!$AE$2:$AR$1223,10,FALSE)</f>
        <v>113678</v>
      </c>
      <c r="BJ781" t="str">
        <f>VLOOKUP($A781,'[1]SW_Pipes 1222_soil.shp'!$AE$2:$AR$1223,11,FALSE)</f>
        <v>MS</v>
      </c>
      <c r="BK781" t="str">
        <f>VLOOKUP($A781,'[1]SW_Pipes 1222_soil.shp'!$AE$2:$AR$1223,12,FALSE)</f>
        <v>Monacan and Arents soils</v>
      </c>
      <c r="BL781" t="str">
        <f>VLOOKUP($A781,'[1]SW_Pipes 1222_soil.shp'!$AE$2:$AR$1223,13,FALSE)</f>
        <v>C</v>
      </c>
      <c r="BM781">
        <f>VLOOKUP($A781,'[1]SW_Pipes 1222_soil.shp'!$AE$2:$AR$1223,14,FALSE)</f>
        <v>2</v>
      </c>
      <c r="BN781">
        <f>VLOOKUP(A781,[2]SW_Pipes1222_prec!$AE$2:$AO$1223, 11, FALSE)</f>
        <v>3.7040000000000002</v>
      </c>
    </row>
    <row r="782" spans="1:66" x14ac:dyDescent="0.25">
      <c r="A782" s="2">
        <v>143305</v>
      </c>
      <c r="B782" s="2">
        <v>19855</v>
      </c>
      <c r="C782" s="2" t="s">
        <v>640</v>
      </c>
      <c r="D782" s="2" t="s">
        <v>26</v>
      </c>
      <c r="E782" s="2" t="s">
        <v>29</v>
      </c>
      <c r="F782" s="6">
        <f>VLOOKUP(A782&amp;B782,'input_raw cmsws'!$C$2:$D$1602,2,FALSE)</f>
        <v>44095.708333333336</v>
      </c>
      <c r="G782" s="2">
        <v>3.8</v>
      </c>
      <c r="H782" s="2" t="s">
        <v>23</v>
      </c>
      <c r="I782" s="2">
        <f>VLOOKUP(H782,'scoring schema'!$D$4:$E$9,2,FALSE)</f>
        <v>0</v>
      </c>
      <c r="J782" s="2" t="s">
        <v>22</v>
      </c>
      <c r="K782" s="2" t="s">
        <v>22</v>
      </c>
      <c r="L782" s="2"/>
      <c r="M782" s="2">
        <f>VLOOKUP(L782,'scoring schema 2'!$E$18:$F$29,2,FALSE)</f>
        <v>0</v>
      </c>
      <c r="N782" s="2"/>
      <c r="O782" s="2">
        <f>VLOOKUP(N782,'scoring schema 2'!$E$8:$F$13,2, FALSE)</f>
        <v>2</v>
      </c>
      <c r="P782" s="2">
        <v>10</v>
      </c>
      <c r="Q782" s="2">
        <v>1.3</v>
      </c>
      <c r="R782" s="2">
        <v>2.9</v>
      </c>
      <c r="S782" s="2">
        <v>3.77</v>
      </c>
      <c r="T782" s="2">
        <v>2</v>
      </c>
      <c r="U782" s="2">
        <v>10</v>
      </c>
      <c r="V782" s="2">
        <v>8.6</v>
      </c>
      <c r="W782" s="2">
        <v>5.6</v>
      </c>
      <c r="X782" s="2">
        <v>48.16</v>
      </c>
      <c r="Y782" s="2">
        <v>5.68</v>
      </c>
      <c r="Z782" s="2">
        <v>4.5199999999999996</v>
      </c>
      <c r="AA782" s="2">
        <v>25.673599999999997</v>
      </c>
      <c r="AB782" s="2">
        <v>7574923</v>
      </c>
      <c r="AC782" s="2" t="s">
        <v>3648</v>
      </c>
      <c r="AD782" s="6">
        <v>40503</v>
      </c>
      <c r="AE782" s="2" t="s">
        <v>760</v>
      </c>
      <c r="AF782" s="2" t="s">
        <v>761</v>
      </c>
      <c r="AG782" s="2" t="s">
        <v>762</v>
      </c>
      <c r="AH782" s="2" t="s">
        <v>768</v>
      </c>
      <c r="AI782" s="2">
        <v>1.25</v>
      </c>
      <c r="AJ782" s="2">
        <v>0</v>
      </c>
      <c r="AK782" s="2">
        <v>0</v>
      </c>
      <c r="AL782" s="2">
        <v>0</v>
      </c>
      <c r="AM782" s="2">
        <v>15</v>
      </c>
      <c r="AN782" s="2">
        <v>0</v>
      </c>
      <c r="AO782" s="2" t="s">
        <v>762</v>
      </c>
      <c r="AP782" s="2" t="s">
        <v>763</v>
      </c>
      <c r="AQ782" s="2" t="s">
        <v>769</v>
      </c>
      <c r="AR782" s="2" t="s">
        <v>3649</v>
      </c>
      <c r="AS782" s="2">
        <v>5</v>
      </c>
      <c r="AT782" s="2">
        <v>698</v>
      </c>
      <c r="AU782" s="2">
        <v>703</v>
      </c>
      <c r="AV782" s="2" t="s">
        <v>765</v>
      </c>
      <c r="AW782" s="2" t="s">
        <v>3650</v>
      </c>
      <c r="AX782" s="2">
        <v>8.8000000000000007</v>
      </c>
      <c r="AY782" s="2">
        <v>695.6</v>
      </c>
      <c r="AZ782" s="2">
        <v>704.4</v>
      </c>
      <c r="BA782" s="2" t="s">
        <v>765</v>
      </c>
      <c r="BB782" s="2">
        <v>-8.86633E-2</v>
      </c>
      <c r="BC782" s="2">
        <v>0</v>
      </c>
      <c r="BD782" s="6">
        <v>40571</v>
      </c>
      <c r="BE782" s="18">
        <f>(F782-AD782)/365.25</f>
        <v>9.8362993383527328</v>
      </c>
      <c r="BF782" s="2" t="s">
        <v>767</v>
      </c>
      <c r="BG782" s="6">
        <v>44243</v>
      </c>
      <c r="BH782" s="2">
        <v>13.973586471865531</v>
      </c>
      <c r="BI782" t="str">
        <f>VLOOKUP($A782,'[1]SW_Pipes 1222_soil.shp'!$AE$2:$AR$1223,10,FALSE)</f>
        <v>113661</v>
      </c>
      <c r="BJ782" t="str">
        <f>VLOOKUP($A782,'[1]SW_Pipes 1222_soil.shp'!$AE$2:$AR$1223,11,FALSE)</f>
        <v>CuD</v>
      </c>
      <c r="BK782" t="str">
        <f>VLOOKUP($A782,'[1]SW_Pipes 1222_soil.shp'!$AE$2:$AR$1223,12,FALSE)</f>
        <v>Cecil-Urban land complex, 8 to 15 percent slopes</v>
      </c>
      <c r="BL782" t="str">
        <f>VLOOKUP($A782,'[1]SW_Pipes 1222_soil.shp'!$AE$2:$AR$1223,13,FALSE)</f>
        <v>B</v>
      </c>
      <c r="BM782">
        <f>VLOOKUP($A782,'[1]SW_Pipes 1222_soil.shp'!$AE$2:$AR$1223,14,FALSE)</f>
        <v>1</v>
      </c>
      <c r="BN782">
        <f>VLOOKUP(A782,[2]SW_Pipes1222_prec!$AE$2:$AO$1223, 11, FALSE)</f>
        <v>3.7789999999999999</v>
      </c>
    </row>
    <row r="783" spans="1:66" x14ac:dyDescent="0.25">
      <c r="A783" s="2">
        <v>143384</v>
      </c>
      <c r="B783" s="2">
        <v>11605</v>
      </c>
      <c r="C783" s="2" t="s">
        <v>399</v>
      </c>
      <c r="D783" s="2" t="s">
        <v>21</v>
      </c>
      <c r="E783" s="2" t="s">
        <v>29</v>
      </c>
      <c r="F783" s="6">
        <f>VLOOKUP(A783&amp;B783,'input_raw cmsws'!$C$2:$D$1602,2,FALSE)</f>
        <v>43733.666666666664</v>
      </c>
      <c r="G783" s="2">
        <v>8.5</v>
      </c>
      <c r="H783" s="2" t="s">
        <v>31</v>
      </c>
      <c r="I783" s="2">
        <f>VLOOKUP(H783,'scoring schema'!$D$4:$E$9,2,FALSE)</f>
        <v>7</v>
      </c>
      <c r="J783" s="2" t="s">
        <v>22</v>
      </c>
      <c r="K783" s="2" t="s">
        <v>22</v>
      </c>
      <c r="L783" s="2" t="s">
        <v>24</v>
      </c>
      <c r="M783" s="2">
        <f>VLOOKUP(L783,'scoring schema 2'!$E$18:$F$29,2,FALSE)</f>
        <v>0</v>
      </c>
      <c r="N783" s="2" t="s">
        <v>35</v>
      </c>
      <c r="O783" s="2">
        <f>VLOOKUP(N783,'scoring schema 2'!$E$8:$F$13,2, FALSE)</f>
        <v>2</v>
      </c>
      <c r="P783" s="2">
        <v>5</v>
      </c>
      <c r="Q783" s="2">
        <v>3.75</v>
      </c>
      <c r="R783" s="2">
        <v>1.95</v>
      </c>
      <c r="S783" s="2">
        <v>7.3125</v>
      </c>
      <c r="T783" s="2">
        <v>1</v>
      </c>
      <c r="U783" s="2">
        <v>5</v>
      </c>
      <c r="V783" s="2">
        <v>1.4000000000000001</v>
      </c>
      <c r="W783" s="2">
        <v>4.6500000000000004</v>
      </c>
      <c r="X783" s="2">
        <v>6.5100000000000007</v>
      </c>
      <c r="Y783" s="2">
        <v>2.34</v>
      </c>
      <c r="Z783" s="2">
        <v>3.5700000000000003</v>
      </c>
      <c r="AA783" s="2">
        <v>8.3537999999999997</v>
      </c>
      <c r="AB783" s="2">
        <v>7616128</v>
      </c>
      <c r="AC783" s="2" t="s">
        <v>2081</v>
      </c>
      <c r="AD783" s="6">
        <v>40504</v>
      </c>
      <c r="AE783" s="2" t="s">
        <v>760</v>
      </c>
      <c r="AF783" s="2" t="s">
        <v>761</v>
      </c>
      <c r="AG783" s="2" t="s">
        <v>762</v>
      </c>
      <c r="AH783" s="2" t="s">
        <v>768</v>
      </c>
      <c r="AI783" s="2">
        <v>1.25</v>
      </c>
      <c r="AJ783" s="2">
        <v>0</v>
      </c>
      <c r="AK783" s="2">
        <v>0</v>
      </c>
      <c r="AL783" s="2">
        <v>0</v>
      </c>
      <c r="AM783" s="2">
        <v>15</v>
      </c>
      <c r="AN783" s="2">
        <v>0</v>
      </c>
      <c r="AO783" s="2" t="s">
        <v>762</v>
      </c>
      <c r="AP783" s="2" t="s">
        <v>763</v>
      </c>
      <c r="AQ783" s="2" t="s">
        <v>769</v>
      </c>
      <c r="AR783" s="2" t="s">
        <v>2082</v>
      </c>
      <c r="AS783" s="2">
        <v>2.8</v>
      </c>
      <c r="AT783" s="2">
        <v>730.2</v>
      </c>
      <c r="AU783" s="2">
        <v>733</v>
      </c>
      <c r="AV783" s="2" t="s">
        <v>765</v>
      </c>
      <c r="AW783" s="2" t="s">
        <v>2083</v>
      </c>
      <c r="AX783" s="2">
        <v>3.9</v>
      </c>
      <c r="AY783" s="2">
        <v>729.1</v>
      </c>
      <c r="AZ783" s="2">
        <v>733</v>
      </c>
      <c r="BA783" s="2" t="s">
        <v>765</v>
      </c>
      <c r="BB783" s="2">
        <v>4.0882250000000002E-2</v>
      </c>
      <c r="BC783" s="2">
        <v>1</v>
      </c>
      <c r="BD783" s="6">
        <v>24670</v>
      </c>
      <c r="BE783" s="18">
        <f>(F783-BD783)/365.25</f>
        <v>52.193474788957332</v>
      </c>
      <c r="BF783" s="2" t="s">
        <v>767</v>
      </c>
      <c r="BG783" s="6">
        <v>44243</v>
      </c>
      <c r="BH783" s="2">
        <v>26.90653964550031</v>
      </c>
      <c r="BI783" t="str">
        <f>VLOOKUP($A783,'[1]SW_Pipes 1222_soil.shp'!$AE$2:$AR$1223,10,FALSE)</f>
        <v>113660</v>
      </c>
      <c r="BJ783" t="str">
        <f>VLOOKUP($A783,'[1]SW_Pipes 1222_soil.shp'!$AE$2:$AR$1223,11,FALSE)</f>
        <v>CuB</v>
      </c>
      <c r="BK783" t="str">
        <f>VLOOKUP($A783,'[1]SW_Pipes 1222_soil.shp'!$AE$2:$AR$1223,12,FALSE)</f>
        <v>Cecil-Urban land complex, 2 to 8 percent slopes</v>
      </c>
      <c r="BL783" t="str">
        <f>VLOOKUP($A783,'[1]SW_Pipes 1222_soil.shp'!$AE$2:$AR$1223,13,FALSE)</f>
        <v>B</v>
      </c>
      <c r="BM783">
        <f>VLOOKUP($A783,'[1]SW_Pipes 1222_soil.shp'!$AE$2:$AR$1223,14,FALSE)</f>
        <v>1</v>
      </c>
      <c r="BN783">
        <f>VLOOKUP(A783,[2]SW_Pipes1222_prec!$AE$2:$AO$1223, 11, FALSE)</f>
        <v>3.74</v>
      </c>
    </row>
    <row r="784" spans="1:66" x14ac:dyDescent="0.25">
      <c r="A784" s="3">
        <v>143394</v>
      </c>
      <c r="B784" s="3">
        <v>10981</v>
      </c>
      <c r="C784" s="3" t="s">
        <v>241</v>
      </c>
      <c r="D784" s="3" t="s">
        <v>21</v>
      </c>
      <c r="E784" s="3" t="s">
        <v>29</v>
      </c>
      <c r="F784" s="6">
        <f>VLOOKUP(A784&amp;B784,'input_raw cmsws'!$C$2:$D$1602,2,FALSE)</f>
        <v>43186.666666666664</v>
      </c>
      <c r="G784" s="3">
        <v>7.5</v>
      </c>
      <c r="H784" s="3" t="s">
        <v>23</v>
      </c>
      <c r="I784" s="2">
        <f>VLOOKUP(H784,'scoring schema'!$D$4:$E$9,2,FALSE)</f>
        <v>0</v>
      </c>
      <c r="J784" s="3" t="s">
        <v>22</v>
      </c>
      <c r="K784" s="3" t="s">
        <v>22</v>
      </c>
      <c r="L784" s="3" t="s">
        <v>30</v>
      </c>
      <c r="M784" s="2">
        <f>VLOOKUP(L784,'scoring schema 2'!$E$18:$F$29,2,FALSE)</f>
        <v>6</v>
      </c>
      <c r="N784" s="3" t="s">
        <v>33</v>
      </c>
      <c r="O784" s="2">
        <f>VLOOKUP(N784,'scoring schema 2'!$E$8:$F$13,2, FALSE)</f>
        <v>0</v>
      </c>
      <c r="P784" s="3">
        <v>10</v>
      </c>
      <c r="Q784" s="3">
        <v>0</v>
      </c>
      <c r="R784" s="3">
        <v>6.2</v>
      </c>
      <c r="S784" s="3">
        <v>0</v>
      </c>
      <c r="T784" s="3">
        <v>1</v>
      </c>
      <c r="U784" s="3">
        <v>10</v>
      </c>
      <c r="V784" s="3">
        <v>5.4</v>
      </c>
      <c r="W784" s="3">
        <v>6.2</v>
      </c>
      <c r="X784" s="3">
        <v>33.480000000000004</v>
      </c>
      <c r="Y784" s="3">
        <v>3.24</v>
      </c>
      <c r="Z784" s="3">
        <v>6.2</v>
      </c>
      <c r="AA784" s="3">
        <v>20.088000000000001</v>
      </c>
      <c r="AB784" s="3">
        <v>7721560</v>
      </c>
      <c r="AC784" s="3" t="s">
        <v>3358</v>
      </c>
      <c r="AD784" s="6">
        <v>40505</v>
      </c>
      <c r="AE784" s="3" t="s">
        <v>760</v>
      </c>
      <c r="AF784" s="3" t="s">
        <v>761</v>
      </c>
      <c r="AG784" s="3" t="s">
        <v>762</v>
      </c>
      <c r="AH784" s="3" t="s">
        <v>768</v>
      </c>
      <c r="AI784" s="3">
        <v>4.5</v>
      </c>
      <c r="AJ784" s="3">
        <v>0</v>
      </c>
      <c r="AK784" s="3">
        <v>0</v>
      </c>
      <c r="AL784" s="3">
        <v>0</v>
      </c>
      <c r="AM784" s="3">
        <v>54</v>
      </c>
      <c r="AN784" s="3">
        <v>0</v>
      </c>
      <c r="AO784" s="3" t="s">
        <v>762</v>
      </c>
      <c r="AP784" s="3" t="s">
        <v>763</v>
      </c>
      <c r="AQ784" s="3" t="s">
        <v>769</v>
      </c>
      <c r="AR784" s="3" t="s">
        <v>3359</v>
      </c>
      <c r="AS784" s="3">
        <v>7.3</v>
      </c>
      <c r="AT784" s="3">
        <v>737.7</v>
      </c>
      <c r="AU784" s="3">
        <v>745</v>
      </c>
      <c r="AV784" s="3" t="s">
        <v>765</v>
      </c>
      <c r="AW784" s="3" t="s">
        <v>3360</v>
      </c>
      <c r="AX784" s="3">
        <v>7.7</v>
      </c>
      <c r="AY784" s="3">
        <v>737.3</v>
      </c>
      <c r="AZ784" s="3">
        <v>745</v>
      </c>
      <c r="BA784" s="3" t="s">
        <v>765</v>
      </c>
      <c r="BB784" s="3">
        <v>6.4760800000000004E-3</v>
      </c>
      <c r="BC784" s="3">
        <v>1</v>
      </c>
      <c r="BD784" s="7">
        <v>22241</v>
      </c>
      <c r="BE784" s="18">
        <f>(F784-BD784)/365.25</f>
        <v>57.346109970339946</v>
      </c>
      <c r="BF784" s="3" t="s">
        <v>767</v>
      </c>
      <c r="BG784" s="7">
        <v>44243</v>
      </c>
      <c r="BH784" s="3">
        <v>61.765791015198403</v>
      </c>
      <c r="BI784" t="str">
        <f>VLOOKUP($A784,'[1]SW_Pipes 1222_soil.shp'!$AE$2:$AR$1223,10,FALSE)</f>
        <v>113661</v>
      </c>
      <c r="BJ784" t="str">
        <f>VLOOKUP($A784,'[1]SW_Pipes 1222_soil.shp'!$AE$2:$AR$1223,11,FALSE)</f>
        <v>CuD</v>
      </c>
      <c r="BK784" t="str">
        <f>VLOOKUP($A784,'[1]SW_Pipes 1222_soil.shp'!$AE$2:$AR$1223,12,FALSE)</f>
        <v>Cecil-Urban land complex, 8 to 15 percent slopes</v>
      </c>
      <c r="BL784" t="str">
        <f>VLOOKUP($A784,'[1]SW_Pipes 1222_soil.shp'!$AE$2:$AR$1223,13,FALSE)</f>
        <v>B</v>
      </c>
      <c r="BM784">
        <f>VLOOKUP($A784,'[1]SW_Pipes 1222_soil.shp'!$AE$2:$AR$1223,14,FALSE)</f>
        <v>1</v>
      </c>
      <c r="BN784">
        <f>VLOOKUP(A784,[2]SW_Pipes1222_prec!$AE$2:$AO$1223, 11, FALSE)</f>
        <v>3.7440000000000002</v>
      </c>
    </row>
    <row r="785" spans="1:66" x14ac:dyDescent="0.25">
      <c r="A785" s="2">
        <v>143520</v>
      </c>
      <c r="B785" s="2">
        <v>21017</v>
      </c>
      <c r="C785" s="2" t="s">
        <v>360</v>
      </c>
      <c r="D785" s="2" t="s">
        <v>26</v>
      </c>
      <c r="E785" s="2" t="s">
        <v>29</v>
      </c>
      <c r="F785" s="6">
        <f>VLOOKUP(A785&amp;B785,'input_raw cmsws'!$C$2:$D$1602,2,FALSE)</f>
        <v>44188.666666666664</v>
      </c>
      <c r="G785" s="2">
        <v>2.2000000000000002</v>
      </c>
      <c r="H785" s="2" t="s">
        <v>23</v>
      </c>
      <c r="I785" s="2">
        <f>VLOOKUP(H785,'scoring schema'!$D$4:$E$9,2,FALSE)</f>
        <v>0</v>
      </c>
      <c r="J785" s="2" t="s">
        <v>22</v>
      </c>
      <c r="K785" s="2" t="s">
        <v>22</v>
      </c>
      <c r="L785" s="2" t="s">
        <v>30</v>
      </c>
      <c r="M785" s="2">
        <f>VLOOKUP(L785,'scoring schema 2'!$E$18:$F$29,2,FALSE)</f>
        <v>6</v>
      </c>
      <c r="N785" s="2" t="s">
        <v>40</v>
      </c>
      <c r="O785" s="2">
        <f>VLOOKUP(N785,'scoring schema 2'!$E$8:$F$13,2, FALSE)</f>
        <v>8</v>
      </c>
      <c r="P785" s="2">
        <v>10</v>
      </c>
      <c r="Q785" s="2">
        <v>5.2</v>
      </c>
      <c r="R785" s="2">
        <v>5</v>
      </c>
      <c r="S785" s="2">
        <v>26</v>
      </c>
      <c r="T785" s="2">
        <v>1</v>
      </c>
      <c r="U785" s="2">
        <v>0</v>
      </c>
      <c r="V785" s="2">
        <v>2.2000000000000002</v>
      </c>
      <c r="W785" s="2">
        <v>0.8</v>
      </c>
      <c r="X785" s="2">
        <v>1.7600000000000002</v>
      </c>
      <c r="Y785" s="2">
        <v>3.4000000000000004</v>
      </c>
      <c r="Z785" s="2">
        <v>2.48</v>
      </c>
      <c r="AA785" s="2">
        <v>8.4320000000000004</v>
      </c>
      <c r="AB785" s="2">
        <v>7652401</v>
      </c>
      <c r="AC785" s="2" t="s">
        <v>2105</v>
      </c>
      <c r="AD785" s="6">
        <v>40506</v>
      </c>
      <c r="AE785" s="2" t="s">
        <v>760</v>
      </c>
      <c r="AF785" s="2" t="s">
        <v>761</v>
      </c>
      <c r="AG785" s="2" t="s">
        <v>762</v>
      </c>
      <c r="AH785" s="2" t="s">
        <v>768</v>
      </c>
      <c r="AI785" s="2">
        <v>1.25</v>
      </c>
      <c r="AJ785" s="2">
        <v>0</v>
      </c>
      <c r="AK785" s="2">
        <v>0</v>
      </c>
      <c r="AL785" s="2">
        <v>0</v>
      </c>
      <c r="AM785" s="2">
        <v>15</v>
      </c>
      <c r="AN785" s="2">
        <v>0</v>
      </c>
      <c r="AO785" s="2" t="s">
        <v>762</v>
      </c>
      <c r="AP785" s="2" t="s">
        <v>763</v>
      </c>
      <c r="AQ785" s="2" t="s">
        <v>769</v>
      </c>
      <c r="AR785" s="2" t="s">
        <v>2106</v>
      </c>
      <c r="AS785" s="2">
        <v>4.4000000000000004</v>
      </c>
      <c r="AT785" s="2">
        <v>735.6</v>
      </c>
      <c r="AU785" s="2">
        <v>740</v>
      </c>
      <c r="AV785" s="2" t="s">
        <v>765</v>
      </c>
      <c r="AW785" s="2" t="s">
        <v>2107</v>
      </c>
      <c r="AX785" s="2">
        <v>4.4000000000000004</v>
      </c>
      <c r="AY785" s="2">
        <v>735.6</v>
      </c>
      <c r="AZ785" s="2">
        <v>740</v>
      </c>
      <c r="BA785" s="2" t="s">
        <v>765</v>
      </c>
      <c r="BB785" s="2">
        <v>0</v>
      </c>
      <c r="BC785" s="2">
        <v>1</v>
      </c>
      <c r="BD785" s="6">
        <v>30317</v>
      </c>
      <c r="BE785" s="18">
        <f>(F785-BD785)/365.25</f>
        <v>37.978553502167458</v>
      </c>
      <c r="BF785" s="2" t="s">
        <v>767</v>
      </c>
      <c r="BG785" s="6">
        <v>44243</v>
      </c>
      <c r="BH785" s="2">
        <v>85.638704397956388</v>
      </c>
      <c r="BI785" t="str">
        <f>VLOOKUP($A785,'[1]SW_Pipes 1222_soil.shp'!$AE$2:$AR$1223,10,FALSE)</f>
        <v>113658</v>
      </c>
      <c r="BJ785" t="str">
        <f>VLOOKUP($A785,'[1]SW_Pipes 1222_soil.shp'!$AE$2:$AR$1223,11,FALSE)</f>
        <v>CeB2</v>
      </c>
      <c r="BK785" t="str">
        <f>VLOOKUP($A785,'[1]SW_Pipes 1222_soil.shp'!$AE$2:$AR$1223,12,FALSE)</f>
        <v>Cecil sandy clay loam, 2 to 8 percent slopes, eroded</v>
      </c>
      <c r="BL785" t="str">
        <f>VLOOKUP($A785,'[1]SW_Pipes 1222_soil.shp'!$AE$2:$AR$1223,13,FALSE)</f>
        <v>B</v>
      </c>
      <c r="BM785">
        <f>VLOOKUP($A785,'[1]SW_Pipes 1222_soil.shp'!$AE$2:$AR$1223,14,FALSE)</f>
        <v>1</v>
      </c>
      <c r="BN785">
        <f>VLOOKUP(A785,[2]SW_Pipes1222_prec!$AE$2:$AO$1223, 11, FALSE)</f>
        <v>3.73</v>
      </c>
    </row>
    <row r="786" spans="1:66" x14ac:dyDescent="0.25">
      <c r="A786" s="2">
        <v>143521</v>
      </c>
      <c r="B786" s="2">
        <v>21017</v>
      </c>
      <c r="C786" s="2" t="s">
        <v>404</v>
      </c>
      <c r="D786" s="2" t="s">
        <v>26</v>
      </c>
      <c r="E786" s="2" t="s">
        <v>29</v>
      </c>
      <c r="F786" s="6">
        <f>VLOOKUP(A786&amp;B786,'input_raw cmsws'!$C$2:$D$1602,2,FALSE)</f>
        <v>44188.666666666664</v>
      </c>
      <c r="G786" s="2">
        <v>2</v>
      </c>
      <c r="H786" s="2" t="s">
        <v>23</v>
      </c>
      <c r="I786" s="2">
        <f>VLOOKUP(H786,'scoring schema'!$D$4:$E$9,2,FALSE)</f>
        <v>0</v>
      </c>
      <c r="J786" s="2" t="s">
        <v>22</v>
      </c>
      <c r="K786" s="2" t="s">
        <v>22</v>
      </c>
      <c r="L786" s="2" t="s">
        <v>30</v>
      </c>
      <c r="M786" s="2">
        <f>VLOOKUP(L786,'scoring schema 2'!$E$18:$F$29,2,FALSE)</f>
        <v>6</v>
      </c>
      <c r="N786" s="2" t="s">
        <v>40</v>
      </c>
      <c r="O786" s="2">
        <f>VLOOKUP(N786,'scoring schema 2'!$E$8:$F$13,2, FALSE)</f>
        <v>8</v>
      </c>
      <c r="P786" s="2">
        <v>10</v>
      </c>
      <c r="Q786" s="2">
        <v>5.2</v>
      </c>
      <c r="R786" s="2">
        <v>5</v>
      </c>
      <c r="S786" s="2">
        <v>26</v>
      </c>
      <c r="T786" s="2">
        <v>1</v>
      </c>
      <c r="U786" s="2">
        <v>0</v>
      </c>
      <c r="V786" s="2">
        <v>2.2000000000000002</v>
      </c>
      <c r="W786" s="2">
        <v>0.8</v>
      </c>
      <c r="X786" s="2">
        <v>1.7600000000000002</v>
      </c>
      <c r="Y786" s="2">
        <v>3.4000000000000004</v>
      </c>
      <c r="Z786" s="2">
        <v>2.48</v>
      </c>
      <c r="AA786" s="2">
        <v>8.4320000000000004</v>
      </c>
      <c r="AB786" s="2">
        <v>7691160</v>
      </c>
      <c r="AC786" s="2" t="s">
        <v>2111</v>
      </c>
      <c r="AD786" s="6">
        <v>40507</v>
      </c>
      <c r="AE786" s="2" t="s">
        <v>760</v>
      </c>
      <c r="AF786" s="2" t="s">
        <v>761</v>
      </c>
      <c r="AG786" s="2" t="s">
        <v>762</v>
      </c>
      <c r="AH786" s="2" t="s">
        <v>768</v>
      </c>
      <c r="AI786" s="2">
        <v>1.25</v>
      </c>
      <c r="AJ786" s="2">
        <v>0</v>
      </c>
      <c r="AK786" s="2">
        <v>0</v>
      </c>
      <c r="AL786" s="2">
        <v>0</v>
      </c>
      <c r="AM786" s="2">
        <v>15</v>
      </c>
      <c r="AN786" s="2">
        <v>0</v>
      </c>
      <c r="AO786" s="2" t="s">
        <v>762</v>
      </c>
      <c r="AP786" s="2" t="s">
        <v>763</v>
      </c>
      <c r="AQ786" s="2" t="s">
        <v>769</v>
      </c>
      <c r="AR786" s="2" t="s">
        <v>2112</v>
      </c>
      <c r="AS786" s="2">
        <v>4</v>
      </c>
      <c r="AT786" s="2">
        <v>740</v>
      </c>
      <c r="AU786" s="2">
        <v>744</v>
      </c>
      <c r="AV786" s="2" t="s">
        <v>765</v>
      </c>
      <c r="AW786" s="2" t="s">
        <v>2106</v>
      </c>
      <c r="AX786" s="2">
        <v>4.4000000000000004</v>
      </c>
      <c r="AY786" s="2">
        <v>735.6</v>
      </c>
      <c r="AZ786" s="2">
        <v>740</v>
      </c>
      <c r="BA786" s="2" t="s">
        <v>765</v>
      </c>
      <c r="BB786" s="2">
        <v>4.754361E-2</v>
      </c>
      <c r="BC786" s="2">
        <v>1</v>
      </c>
      <c r="BD786" s="6">
        <v>30317</v>
      </c>
      <c r="BE786" s="18">
        <f>(F786-BD786)/365.25</f>
        <v>37.978553502167458</v>
      </c>
      <c r="BF786" s="2" t="s">
        <v>767</v>
      </c>
      <c r="BG786" s="6">
        <v>44243</v>
      </c>
      <c r="BH786" s="2">
        <v>92.546609039832475</v>
      </c>
      <c r="BI786" t="str">
        <f>VLOOKUP($A786,'[1]SW_Pipes 1222_soil.shp'!$AE$2:$AR$1223,10,FALSE)</f>
        <v>113658</v>
      </c>
      <c r="BJ786" t="str">
        <f>VLOOKUP($A786,'[1]SW_Pipes 1222_soil.shp'!$AE$2:$AR$1223,11,FALSE)</f>
        <v>CeB2</v>
      </c>
      <c r="BK786" t="str">
        <f>VLOOKUP($A786,'[1]SW_Pipes 1222_soil.shp'!$AE$2:$AR$1223,12,FALSE)</f>
        <v>Cecil sandy clay loam, 2 to 8 percent slopes, eroded</v>
      </c>
      <c r="BL786" t="str">
        <f>VLOOKUP($A786,'[1]SW_Pipes 1222_soil.shp'!$AE$2:$AR$1223,13,FALSE)</f>
        <v>B</v>
      </c>
      <c r="BM786">
        <f>VLOOKUP($A786,'[1]SW_Pipes 1222_soil.shp'!$AE$2:$AR$1223,14,FALSE)</f>
        <v>1</v>
      </c>
      <c r="BN786">
        <f>VLOOKUP(A786,[2]SW_Pipes1222_prec!$AE$2:$AO$1223, 11, FALSE)</f>
        <v>3.73</v>
      </c>
    </row>
    <row r="787" spans="1:66" x14ac:dyDescent="0.25">
      <c r="A787" s="3">
        <v>143535</v>
      </c>
      <c r="B787" s="3">
        <v>21017</v>
      </c>
      <c r="C787" s="3" t="s">
        <v>360</v>
      </c>
      <c r="D787" s="3" t="s">
        <v>26</v>
      </c>
      <c r="E787" s="3" t="s">
        <v>29</v>
      </c>
      <c r="F787" s="6">
        <f>VLOOKUP(A787&amp;B787,'input_raw cmsws'!$C$2:$D$1602,2,FALSE)</f>
        <v>44188.666666666664</v>
      </c>
      <c r="G787" s="3">
        <v>2</v>
      </c>
      <c r="H787" s="3" t="s">
        <v>23</v>
      </c>
      <c r="I787" s="2">
        <f>VLOOKUP(H787,'scoring schema'!$D$4:$E$9,2,FALSE)</f>
        <v>0</v>
      </c>
      <c r="J787" s="3" t="s">
        <v>22</v>
      </c>
      <c r="K787" s="3" t="s">
        <v>22</v>
      </c>
      <c r="L787" s="3" t="s">
        <v>30</v>
      </c>
      <c r="M787" s="2">
        <f>VLOOKUP(L787,'scoring schema 2'!$E$18:$F$29,2,FALSE)</f>
        <v>6</v>
      </c>
      <c r="N787" s="3" t="s">
        <v>40</v>
      </c>
      <c r="O787" s="2">
        <f>VLOOKUP(N787,'scoring schema 2'!$E$8:$F$13,2, FALSE)</f>
        <v>8</v>
      </c>
      <c r="P787" s="3">
        <v>10</v>
      </c>
      <c r="Q787" s="3">
        <v>5.2</v>
      </c>
      <c r="R787" s="3">
        <v>5</v>
      </c>
      <c r="S787" s="3">
        <v>26</v>
      </c>
      <c r="T787" s="3">
        <v>1</v>
      </c>
      <c r="U787" s="3">
        <v>0</v>
      </c>
      <c r="V787" s="3">
        <v>2.2000000000000002</v>
      </c>
      <c r="W787" s="3">
        <v>0.8</v>
      </c>
      <c r="X787" s="3">
        <v>1.7600000000000002</v>
      </c>
      <c r="Y787" s="3">
        <v>3.4000000000000004</v>
      </c>
      <c r="Z787" s="3">
        <v>2.48</v>
      </c>
      <c r="AA787" s="3">
        <v>8.4320000000000004</v>
      </c>
      <c r="AB787" s="3">
        <v>7713431</v>
      </c>
      <c r="AC787" s="3" t="s">
        <v>2102</v>
      </c>
      <c r="AD787" s="6">
        <v>40508</v>
      </c>
      <c r="AE787" s="3" t="s">
        <v>760</v>
      </c>
      <c r="AF787" s="3" t="s">
        <v>761</v>
      </c>
      <c r="AG787" s="3" t="s">
        <v>762</v>
      </c>
      <c r="AH787" s="3" t="s">
        <v>768</v>
      </c>
      <c r="AI787" s="3">
        <v>1.5</v>
      </c>
      <c r="AJ787" s="3">
        <v>0</v>
      </c>
      <c r="AK787" s="3">
        <v>0</v>
      </c>
      <c r="AL787" s="3">
        <v>0</v>
      </c>
      <c r="AM787" s="3">
        <v>18</v>
      </c>
      <c r="AN787" s="3">
        <v>0</v>
      </c>
      <c r="AO787" s="3" t="s">
        <v>762</v>
      </c>
      <c r="AP787" s="3" t="s">
        <v>763</v>
      </c>
      <c r="AQ787" s="3" t="s">
        <v>769</v>
      </c>
      <c r="AR787" s="3" t="s">
        <v>2103</v>
      </c>
      <c r="AS787" s="3">
        <v>5.6</v>
      </c>
      <c r="AT787" s="3">
        <v>730.4</v>
      </c>
      <c r="AU787" s="3">
        <v>736</v>
      </c>
      <c r="AV787" s="3" t="s">
        <v>765</v>
      </c>
      <c r="AW787" s="3" t="s">
        <v>2104</v>
      </c>
      <c r="AX787" s="3">
        <v>4.4000000000000004</v>
      </c>
      <c r="AY787" s="3">
        <v>716.6</v>
      </c>
      <c r="AZ787" s="3">
        <v>721</v>
      </c>
      <c r="BA787" s="3" t="s">
        <v>765</v>
      </c>
      <c r="BB787" s="3">
        <v>7.1596370000000006E-2</v>
      </c>
      <c r="BC787" s="3">
        <v>1</v>
      </c>
      <c r="BD787" s="7">
        <v>41090</v>
      </c>
      <c r="BE787" s="18">
        <f>(F787-AD787)/365.25</f>
        <v>10.077116130504214</v>
      </c>
      <c r="BF787" s="3" t="s">
        <v>767</v>
      </c>
      <c r="BG787" s="7">
        <v>44243</v>
      </c>
      <c r="BH787" s="3">
        <v>192.7472062592926</v>
      </c>
      <c r="BI787" t="str">
        <f>VLOOKUP($A787,'[1]SW_Pipes 1222_soil.shp'!$AE$2:$AR$1223,10,FALSE)</f>
        <v>113658</v>
      </c>
      <c r="BJ787" t="str">
        <f>VLOOKUP($A787,'[1]SW_Pipes 1222_soil.shp'!$AE$2:$AR$1223,11,FALSE)</f>
        <v>CeB2</v>
      </c>
      <c r="BK787" t="str">
        <f>VLOOKUP($A787,'[1]SW_Pipes 1222_soil.shp'!$AE$2:$AR$1223,12,FALSE)</f>
        <v>Cecil sandy clay loam, 2 to 8 percent slopes, eroded</v>
      </c>
      <c r="BL787" t="str">
        <f>VLOOKUP($A787,'[1]SW_Pipes 1222_soil.shp'!$AE$2:$AR$1223,13,FALSE)</f>
        <v>B</v>
      </c>
      <c r="BM787">
        <f>VLOOKUP($A787,'[1]SW_Pipes 1222_soil.shp'!$AE$2:$AR$1223,14,FALSE)</f>
        <v>1</v>
      </c>
      <c r="BN787">
        <f>VLOOKUP(A787,[2]SW_Pipes1222_prec!$AE$2:$AO$1223, 11, FALSE)</f>
        <v>3.7320000000000002</v>
      </c>
    </row>
    <row r="788" spans="1:66" x14ac:dyDescent="0.25">
      <c r="A788" s="2">
        <v>143575</v>
      </c>
      <c r="B788" s="2">
        <v>20850</v>
      </c>
      <c r="C788" s="2" t="s">
        <v>525</v>
      </c>
      <c r="D788" s="2" t="s">
        <v>21</v>
      </c>
      <c r="E788" s="2" t="s">
        <v>29</v>
      </c>
      <c r="F788" s="6">
        <f>VLOOKUP(A788&amp;B788,'input_raw cmsws'!$C$2:$D$1602,2,FALSE)</f>
        <v>44200.708333333336</v>
      </c>
      <c r="G788" s="2">
        <v>4.3</v>
      </c>
      <c r="H788" s="2" t="s">
        <v>23</v>
      </c>
      <c r="I788" s="2">
        <f>VLOOKUP(H788,'scoring schema'!$D$4:$E$9,2,FALSE)</f>
        <v>0</v>
      </c>
      <c r="J788" s="2" t="s">
        <v>22</v>
      </c>
      <c r="K788" s="2" t="s">
        <v>22</v>
      </c>
      <c r="L788" s="2"/>
      <c r="M788" s="2">
        <f>VLOOKUP(L788,'scoring schema 2'!$E$18:$F$29,2,FALSE)</f>
        <v>0</v>
      </c>
      <c r="N788" s="2"/>
      <c r="O788" s="2">
        <f>VLOOKUP(N788,'scoring schema 2'!$E$8:$F$13,2, FALSE)</f>
        <v>2</v>
      </c>
      <c r="P788" s="2">
        <v>0</v>
      </c>
      <c r="Q788" s="2">
        <v>1.3</v>
      </c>
      <c r="R788" s="2">
        <v>0.8</v>
      </c>
      <c r="S788" s="2">
        <v>1.04</v>
      </c>
      <c r="T788" s="2">
        <v>4</v>
      </c>
      <c r="U788" s="2">
        <v>10</v>
      </c>
      <c r="V788" s="2">
        <v>8.6</v>
      </c>
      <c r="W788" s="2">
        <v>3.2</v>
      </c>
      <c r="X788" s="2">
        <v>27.52</v>
      </c>
      <c r="Y788" s="2">
        <v>5.68</v>
      </c>
      <c r="Z788" s="2">
        <v>2.2400000000000002</v>
      </c>
      <c r="AA788" s="2">
        <v>12.7232</v>
      </c>
      <c r="AB788" s="2">
        <v>7609041</v>
      </c>
      <c r="AC788" s="2" t="s">
        <v>2628</v>
      </c>
      <c r="AD788" s="6">
        <v>40509</v>
      </c>
      <c r="AE788" s="2" t="s">
        <v>760</v>
      </c>
      <c r="AF788" s="2" t="s">
        <v>761</v>
      </c>
      <c r="AG788" s="2" t="s">
        <v>762</v>
      </c>
      <c r="AH788" s="2" t="s">
        <v>768</v>
      </c>
      <c r="AI788" s="2">
        <v>1.25</v>
      </c>
      <c r="AJ788" s="2">
        <v>0</v>
      </c>
      <c r="AK788" s="2">
        <v>0</v>
      </c>
      <c r="AL788" s="2">
        <v>0</v>
      </c>
      <c r="AM788" s="2">
        <v>15</v>
      </c>
      <c r="AN788" s="2">
        <v>0</v>
      </c>
      <c r="AO788" s="2" t="s">
        <v>762</v>
      </c>
      <c r="AP788" s="2" t="s">
        <v>763</v>
      </c>
      <c r="AQ788" s="2" t="s">
        <v>769</v>
      </c>
      <c r="AR788" s="2" t="s">
        <v>2629</v>
      </c>
      <c r="AS788" s="2">
        <v>5.3</v>
      </c>
      <c r="AT788" s="2">
        <v>739.7</v>
      </c>
      <c r="AU788" s="2">
        <v>745</v>
      </c>
      <c r="AV788" s="2" t="s">
        <v>765</v>
      </c>
      <c r="AW788" s="2" t="s">
        <v>2630</v>
      </c>
      <c r="AX788" s="2">
        <v>3.1</v>
      </c>
      <c r="AY788" s="2">
        <v>729.9</v>
      </c>
      <c r="AZ788" s="2">
        <v>733</v>
      </c>
      <c r="BA788" s="2" t="s">
        <v>765</v>
      </c>
      <c r="BB788" s="2">
        <v>4.4983719999999998E-2</v>
      </c>
      <c r="BC788" s="2">
        <v>1</v>
      </c>
      <c r="BD788" s="6">
        <v>22822</v>
      </c>
      <c r="BE788" s="18">
        <f t="shared" ref="BE788:BE819" si="35">(F788-BD788)/365.25</f>
        <v>58.531713438284285</v>
      </c>
      <c r="BF788" s="2" t="s">
        <v>767</v>
      </c>
      <c r="BG788" s="6">
        <v>44459</v>
      </c>
      <c r="BH788" s="2">
        <v>215.7004805983845</v>
      </c>
      <c r="BI788" t="str">
        <f>VLOOKUP($A788,'[1]SW_Pipes 1222_soil.shp'!$AE$2:$AR$1223,10,FALSE)</f>
        <v>113660</v>
      </c>
      <c r="BJ788" t="str">
        <f>VLOOKUP($A788,'[1]SW_Pipes 1222_soil.shp'!$AE$2:$AR$1223,11,FALSE)</f>
        <v>CuB</v>
      </c>
      <c r="BK788" t="str">
        <f>VLOOKUP($A788,'[1]SW_Pipes 1222_soil.shp'!$AE$2:$AR$1223,12,FALSE)</f>
        <v>Cecil-Urban land complex, 2 to 8 percent slopes</v>
      </c>
      <c r="BL788" t="str">
        <f>VLOOKUP($A788,'[1]SW_Pipes 1222_soil.shp'!$AE$2:$AR$1223,13,FALSE)</f>
        <v>B</v>
      </c>
      <c r="BM788">
        <f>VLOOKUP($A788,'[1]SW_Pipes 1222_soil.shp'!$AE$2:$AR$1223,14,FALSE)</f>
        <v>1</v>
      </c>
      <c r="BN788">
        <f>VLOOKUP(A788,[2]SW_Pipes1222_prec!$AE$2:$AO$1223, 11, FALSE)</f>
        <v>3.734</v>
      </c>
    </row>
    <row r="789" spans="1:66" x14ac:dyDescent="0.25">
      <c r="A789" s="2">
        <v>143910</v>
      </c>
      <c r="B789" s="2">
        <v>19757</v>
      </c>
      <c r="C789" s="2" t="s">
        <v>36</v>
      </c>
      <c r="D789" s="2" t="s">
        <v>26</v>
      </c>
      <c r="E789" s="2" t="s">
        <v>29</v>
      </c>
      <c r="F789" s="6">
        <f>VLOOKUP(A789&amp;B789,'input_raw cmsws'!$C$2:$D$1602,2,FALSE)</f>
        <v>44119.666666666664</v>
      </c>
      <c r="G789" s="2">
        <v>3</v>
      </c>
      <c r="H789" s="2" t="s">
        <v>23</v>
      </c>
      <c r="I789" s="2">
        <f>VLOOKUP(H789,'scoring schema'!$D$4:$E$9,2,FALSE)</f>
        <v>0</v>
      </c>
      <c r="J789" s="2" t="s">
        <v>22</v>
      </c>
      <c r="K789" s="2" t="s">
        <v>22</v>
      </c>
      <c r="L789" s="2" t="s">
        <v>37</v>
      </c>
      <c r="M789" s="2">
        <f>VLOOKUP(L789,'scoring schema 2'!$E$18:$F$29,2,FALSE)</f>
        <v>8</v>
      </c>
      <c r="N789" s="2" t="s">
        <v>35</v>
      </c>
      <c r="O789" s="2">
        <f>VLOOKUP(N789,'scoring schema 2'!$E$8:$F$13,2, FALSE)</f>
        <v>2</v>
      </c>
      <c r="P789" s="2">
        <v>10</v>
      </c>
      <c r="Q789" s="2">
        <v>1.3</v>
      </c>
      <c r="R789" s="2">
        <v>5.9</v>
      </c>
      <c r="S789" s="2">
        <v>7.6700000000000008</v>
      </c>
      <c r="T789" s="2">
        <v>1</v>
      </c>
      <c r="U789" s="2">
        <v>10</v>
      </c>
      <c r="V789" s="2">
        <v>5.4</v>
      </c>
      <c r="W789" s="2">
        <v>4.0999999999999996</v>
      </c>
      <c r="X789" s="2">
        <v>22.14</v>
      </c>
      <c r="Y789" s="2">
        <v>3.7600000000000002</v>
      </c>
      <c r="Z789" s="2">
        <v>4.82</v>
      </c>
      <c r="AA789" s="2">
        <v>18.123200000000001</v>
      </c>
      <c r="AB789" s="2">
        <v>7624419</v>
      </c>
      <c r="AC789" s="2" t="s">
        <v>3182</v>
      </c>
      <c r="AD789" s="6">
        <v>40510</v>
      </c>
      <c r="AE789" s="2" t="s">
        <v>760</v>
      </c>
      <c r="AF789" s="2" t="s">
        <v>761</v>
      </c>
      <c r="AG789" s="2" t="s">
        <v>762</v>
      </c>
      <c r="AH789" s="2" t="s">
        <v>768</v>
      </c>
      <c r="AI789" s="2">
        <v>1.5</v>
      </c>
      <c r="AJ789" s="2">
        <v>0</v>
      </c>
      <c r="AK789" s="2">
        <v>0</v>
      </c>
      <c r="AL789" s="2">
        <v>0</v>
      </c>
      <c r="AM789" s="2">
        <v>18</v>
      </c>
      <c r="AN789" s="2">
        <v>0</v>
      </c>
      <c r="AO789" s="2" t="s">
        <v>762</v>
      </c>
      <c r="AP789" s="2" t="s">
        <v>763</v>
      </c>
      <c r="AQ789" s="2" t="s">
        <v>769</v>
      </c>
      <c r="AR789" s="2" t="s">
        <v>3183</v>
      </c>
      <c r="AS789" s="2">
        <v>3.9</v>
      </c>
      <c r="AT789" s="2">
        <v>816.1</v>
      </c>
      <c r="AU789" s="2">
        <v>820</v>
      </c>
      <c r="AV789" s="2" t="s">
        <v>765</v>
      </c>
      <c r="AW789" s="2" t="s">
        <v>3184</v>
      </c>
      <c r="AX789" s="2">
        <v>1.7</v>
      </c>
      <c r="AY789" s="2">
        <v>815.3</v>
      </c>
      <c r="AZ789" s="2">
        <v>817</v>
      </c>
      <c r="BA789" s="2" t="s">
        <v>765</v>
      </c>
      <c r="BB789" s="2">
        <v>3.9199129999999999E-2</v>
      </c>
      <c r="BC789" s="2">
        <v>0</v>
      </c>
      <c r="BD789" s="6">
        <v>0</v>
      </c>
      <c r="BE789" s="18">
        <f t="shared" si="35"/>
        <v>120.79306411133926</v>
      </c>
      <c r="BF789" s="2" t="s">
        <v>767</v>
      </c>
      <c r="BG789" s="6">
        <v>44243</v>
      </c>
      <c r="BH789" s="2">
        <v>20.408597126313229</v>
      </c>
      <c r="BI789" t="str">
        <f>VLOOKUP($A789,'[1]SW_Pipes 1222_soil.shp'!$AE$2:$AR$1223,10,FALSE)</f>
        <v>113658</v>
      </c>
      <c r="BJ789" t="str">
        <f>VLOOKUP($A789,'[1]SW_Pipes 1222_soil.shp'!$AE$2:$AR$1223,11,FALSE)</f>
        <v>CeB2</v>
      </c>
      <c r="BK789" t="str">
        <f>VLOOKUP($A789,'[1]SW_Pipes 1222_soil.shp'!$AE$2:$AR$1223,12,FALSE)</f>
        <v>Cecil sandy clay loam, 2 to 8 percent slopes, eroded</v>
      </c>
      <c r="BL789" t="str">
        <f>VLOOKUP($A789,'[1]SW_Pipes 1222_soil.shp'!$AE$2:$AR$1223,13,FALSE)</f>
        <v>B</v>
      </c>
      <c r="BM789">
        <f>VLOOKUP($A789,'[1]SW_Pipes 1222_soil.shp'!$AE$2:$AR$1223,14,FALSE)</f>
        <v>1</v>
      </c>
      <c r="BN789">
        <f>VLOOKUP(A789,[2]SW_Pipes1222_prec!$AE$2:$AO$1223, 11, FALSE)</f>
        <v>3.8340000000000001</v>
      </c>
    </row>
    <row r="790" spans="1:66" x14ac:dyDescent="0.25">
      <c r="A790" s="2">
        <v>143950</v>
      </c>
      <c r="B790" s="2">
        <v>22347</v>
      </c>
      <c r="C790" s="2" t="s">
        <v>586</v>
      </c>
      <c r="D790" s="2" t="s">
        <v>21</v>
      </c>
      <c r="E790" s="2" t="s">
        <v>29</v>
      </c>
      <c r="F790" s="6">
        <f>VLOOKUP(A790&amp;B790,'input_raw cmsws'!$C$2:$D$1602,2,FALSE)</f>
        <v>44294.666666666664</v>
      </c>
      <c r="G790" s="2">
        <v>5</v>
      </c>
      <c r="H790" s="2"/>
      <c r="I790" s="2">
        <v>0</v>
      </c>
      <c r="J790" s="2"/>
      <c r="K790" s="3" t="s">
        <v>22</v>
      </c>
      <c r="L790" s="2"/>
      <c r="M790" s="2">
        <f>VLOOKUP(L790,'scoring schema 2'!$E$18:$F$29,2,FALSE)</f>
        <v>0</v>
      </c>
      <c r="N790" s="2"/>
      <c r="O790" s="2">
        <f>VLOOKUP(N790,'scoring schema 2'!$E$8:$F$13,2, FALSE)</f>
        <v>2</v>
      </c>
      <c r="P790" s="2">
        <v>0</v>
      </c>
      <c r="Q790" s="2">
        <v>1.3</v>
      </c>
      <c r="R790" s="2">
        <v>1.4</v>
      </c>
      <c r="S790" s="2">
        <v>1.8199999999999998</v>
      </c>
      <c r="T790" s="2">
        <v>1</v>
      </c>
      <c r="U790" s="2">
        <v>5</v>
      </c>
      <c r="V790" s="2">
        <v>7.8000000000000007</v>
      </c>
      <c r="W790" s="2">
        <v>3.95</v>
      </c>
      <c r="X790" s="2">
        <v>30.810000000000006</v>
      </c>
      <c r="Y790" s="2">
        <v>5.2000000000000011</v>
      </c>
      <c r="Z790" s="2">
        <v>2.93</v>
      </c>
      <c r="AA790" s="2">
        <v>15.236000000000004</v>
      </c>
      <c r="AB790" s="2">
        <v>7684409</v>
      </c>
      <c r="AC790" s="2" t="s">
        <v>2944</v>
      </c>
      <c r="AD790" s="6">
        <v>40511</v>
      </c>
      <c r="AE790" s="2" t="s">
        <v>760</v>
      </c>
      <c r="AF790" s="2" t="s">
        <v>761</v>
      </c>
      <c r="AG790" s="2" t="s">
        <v>762</v>
      </c>
      <c r="AH790" s="2" t="s">
        <v>768</v>
      </c>
      <c r="AI790" s="2">
        <v>3</v>
      </c>
      <c r="AJ790" s="2">
        <v>0</v>
      </c>
      <c r="AK790" s="2">
        <v>0</v>
      </c>
      <c r="AL790" s="2">
        <v>0</v>
      </c>
      <c r="AM790" s="2">
        <v>36</v>
      </c>
      <c r="AN790" s="2">
        <v>0</v>
      </c>
      <c r="AO790" s="2" t="s">
        <v>762</v>
      </c>
      <c r="AP790" s="2" t="s">
        <v>763</v>
      </c>
      <c r="AQ790" s="2" t="s">
        <v>769</v>
      </c>
      <c r="AR790" s="2" t="s">
        <v>2945</v>
      </c>
      <c r="AS790" s="2">
        <v>4.5999999999999996</v>
      </c>
      <c r="AT790" s="2">
        <v>781.4</v>
      </c>
      <c r="AU790" s="2">
        <v>786</v>
      </c>
      <c r="AV790" s="2" t="s">
        <v>765</v>
      </c>
      <c r="AW790" s="2" t="s">
        <v>2946</v>
      </c>
      <c r="AX790" s="2">
        <v>0</v>
      </c>
      <c r="AY790" s="2">
        <v>0</v>
      </c>
      <c r="AZ790" s="2">
        <v>790</v>
      </c>
      <c r="BA790" s="2" t="s">
        <v>772</v>
      </c>
      <c r="BB790" s="2">
        <v>0</v>
      </c>
      <c r="BC790" s="2">
        <v>0</v>
      </c>
      <c r="BD790" s="6">
        <v>0</v>
      </c>
      <c r="BE790" s="18">
        <f t="shared" si="35"/>
        <v>121.27218799908738</v>
      </c>
      <c r="BF790" s="2" t="s">
        <v>767</v>
      </c>
      <c r="BG790" s="6">
        <v>44475</v>
      </c>
      <c r="BH790" s="2">
        <v>131.49371452601079</v>
      </c>
      <c r="BI790" t="str">
        <f>VLOOKUP($A790,'[1]SW_Pipes 1222_soil.shp'!$AE$2:$AR$1223,10,FALSE)</f>
        <v>113666</v>
      </c>
      <c r="BJ790" t="str">
        <f>VLOOKUP($A790,'[1]SW_Pipes 1222_soil.shp'!$AE$2:$AR$1223,11,FALSE)</f>
        <v>EnD</v>
      </c>
      <c r="BK790" t="str">
        <f>VLOOKUP($A790,'[1]SW_Pipes 1222_soil.shp'!$AE$2:$AR$1223,12,FALSE)</f>
        <v>Enon sandy loam, 8 to 15 percent slopes</v>
      </c>
      <c r="BL790" t="str">
        <f>VLOOKUP($A790,'[1]SW_Pipes 1222_soil.shp'!$AE$2:$AR$1223,13,FALSE)</f>
        <v>C</v>
      </c>
      <c r="BM790">
        <f>VLOOKUP($A790,'[1]SW_Pipes 1222_soil.shp'!$AE$2:$AR$1223,14,FALSE)</f>
        <v>2</v>
      </c>
      <c r="BN790">
        <f>VLOOKUP(A790,[2]SW_Pipes1222_prec!$AE$2:$AO$1223, 11, FALSE)</f>
        <v>3.8450000000000002</v>
      </c>
    </row>
    <row r="791" spans="1:66" x14ac:dyDescent="0.25">
      <c r="A791" s="3">
        <v>144400</v>
      </c>
      <c r="B791" s="3">
        <v>11127</v>
      </c>
      <c r="C791" s="3" t="s">
        <v>224</v>
      </c>
      <c r="D791" s="3" t="s">
        <v>26</v>
      </c>
      <c r="E791" s="3" t="s">
        <v>29</v>
      </c>
      <c r="F791" s="6">
        <f>VLOOKUP(A791&amp;B791,'input_raw cmsws'!$C$2:$D$1602,2,FALSE)</f>
        <v>43306.666666666664</v>
      </c>
      <c r="G791" s="3">
        <v>10</v>
      </c>
      <c r="H791" s="3" t="s">
        <v>23</v>
      </c>
      <c r="I791" s="2">
        <f>VLOOKUP(H791,'scoring schema'!$D$4:$E$9,2,FALSE)</f>
        <v>0</v>
      </c>
      <c r="J791" s="3" t="s">
        <v>22</v>
      </c>
      <c r="K791" s="3" t="s">
        <v>22</v>
      </c>
      <c r="L791" s="3" t="s">
        <v>145</v>
      </c>
      <c r="M791" s="2">
        <f>VLOOKUP(L791,'scoring schema 2'!$E$18:$F$29,2,FALSE)</f>
        <v>10</v>
      </c>
      <c r="N791" s="3"/>
      <c r="O791" s="2">
        <f>VLOOKUP(N791,'scoring schema 2'!$E$8:$F$13,2, FALSE)</f>
        <v>2</v>
      </c>
      <c r="P791" s="3">
        <v>10</v>
      </c>
      <c r="Q791" s="3">
        <v>1.3</v>
      </c>
      <c r="R791" s="3">
        <v>9</v>
      </c>
      <c r="S791" s="3">
        <v>11.700000000000001</v>
      </c>
      <c r="T791" s="3">
        <v>1</v>
      </c>
      <c r="U791" s="3">
        <v>0</v>
      </c>
      <c r="V791" s="3">
        <v>1.4000000000000001</v>
      </c>
      <c r="W791" s="3">
        <v>3</v>
      </c>
      <c r="X791" s="3">
        <v>4.2</v>
      </c>
      <c r="Y791" s="3">
        <v>1.36</v>
      </c>
      <c r="Z791" s="3">
        <v>5.4</v>
      </c>
      <c r="AA791" s="3">
        <v>7.3440000000000012</v>
      </c>
      <c r="AB791" s="3">
        <v>7586855</v>
      </c>
      <c r="AC791" s="3" t="s">
        <v>1925</v>
      </c>
      <c r="AD791" s="6">
        <v>40512</v>
      </c>
      <c r="AE791" s="3" t="s">
        <v>760</v>
      </c>
      <c r="AF791" s="3" t="s">
        <v>761</v>
      </c>
      <c r="AG791" s="3" t="s">
        <v>762</v>
      </c>
      <c r="AH791" s="3" t="s">
        <v>768</v>
      </c>
      <c r="AI791" s="3">
        <v>1.25</v>
      </c>
      <c r="AJ791" s="3">
        <v>0</v>
      </c>
      <c r="AK791" s="3">
        <v>0</v>
      </c>
      <c r="AL791" s="3">
        <v>0</v>
      </c>
      <c r="AM791" s="3">
        <v>15</v>
      </c>
      <c r="AN791" s="3">
        <v>0</v>
      </c>
      <c r="AO791" s="3" t="s">
        <v>762</v>
      </c>
      <c r="AP791" s="3" t="s">
        <v>763</v>
      </c>
      <c r="AQ791" s="3" t="s">
        <v>769</v>
      </c>
      <c r="AR791" s="3" t="s">
        <v>1926</v>
      </c>
      <c r="AS791" s="3">
        <v>4.2</v>
      </c>
      <c r="AT791" s="3">
        <v>641.79999999999995</v>
      </c>
      <c r="AU791" s="3">
        <v>646</v>
      </c>
      <c r="AV791" s="3" t="s">
        <v>765</v>
      </c>
      <c r="AW791" s="3" t="s">
        <v>1924</v>
      </c>
      <c r="AX791" s="3">
        <v>5.7</v>
      </c>
      <c r="AY791" s="3">
        <v>641.29999999999995</v>
      </c>
      <c r="AZ791" s="3">
        <v>647</v>
      </c>
      <c r="BA791" s="3" t="s">
        <v>765</v>
      </c>
      <c r="BB791" s="3">
        <v>1.597515E-2</v>
      </c>
      <c r="BC791" s="3">
        <v>0</v>
      </c>
      <c r="BD791" s="7">
        <v>0</v>
      </c>
      <c r="BE791" s="18">
        <f t="shared" si="35"/>
        <v>118.56719142140086</v>
      </c>
      <c r="BF791" s="3" t="s">
        <v>767</v>
      </c>
      <c r="BG791" s="7">
        <v>44243</v>
      </c>
      <c r="BH791" s="3">
        <v>31.29861502185048</v>
      </c>
      <c r="BI791" t="str">
        <f>VLOOKUP($A791,'[1]SW_Pipes 1222_soil.shp'!$AE$2:$AR$1223,10,FALSE)</f>
        <v>113694</v>
      </c>
      <c r="BJ791" t="str">
        <f>VLOOKUP($A791,'[1]SW_Pipes 1222_soil.shp'!$AE$2:$AR$1223,11,FALSE)</f>
        <v>WkE</v>
      </c>
      <c r="BK791" t="str">
        <f>VLOOKUP($A791,'[1]SW_Pipes 1222_soil.shp'!$AE$2:$AR$1223,12,FALSE)</f>
        <v>Wilkes loam, 15 to 25 percent slopes</v>
      </c>
      <c r="BL791" t="str">
        <f>VLOOKUP($A791,'[1]SW_Pipes 1222_soil.shp'!$AE$2:$AR$1223,13,FALSE)</f>
        <v>D</v>
      </c>
      <c r="BM791">
        <f>VLOOKUP($A791,'[1]SW_Pipes 1222_soil.shp'!$AE$2:$AR$1223,14,FALSE)</f>
        <v>4</v>
      </c>
      <c r="BN791">
        <f>VLOOKUP(A791,[2]SW_Pipes1222_prec!$AE$2:$AO$1223, 11, FALSE)</f>
        <v>3.794</v>
      </c>
    </row>
    <row r="792" spans="1:66" x14ac:dyDescent="0.25">
      <c r="A792" s="2">
        <v>144401</v>
      </c>
      <c r="B792" s="2">
        <v>11127</v>
      </c>
      <c r="C792" s="2" t="s">
        <v>224</v>
      </c>
      <c r="D792" s="2" t="s">
        <v>26</v>
      </c>
      <c r="E792" s="2" t="s">
        <v>29</v>
      </c>
      <c r="F792" s="6">
        <f>VLOOKUP(A792&amp;B792,'input_raw cmsws'!$C$2:$D$1602,2,FALSE)</f>
        <v>43306.666666666664</v>
      </c>
      <c r="G792" s="2">
        <v>10.6</v>
      </c>
      <c r="H792" s="2" t="s">
        <v>23</v>
      </c>
      <c r="I792" s="2">
        <f>VLOOKUP(H792,'scoring schema'!$D$4:$E$9,2,FALSE)</f>
        <v>0</v>
      </c>
      <c r="J792" s="2" t="s">
        <v>22</v>
      </c>
      <c r="K792" s="2" t="s">
        <v>22</v>
      </c>
      <c r="L792" s="2" t="s">
        <v>145</v>
      </c>
      <c r="M792" s="2">
        <f>VLOOKUP(L792,'scoring schema 2'!$E$18:$F$29,2,FALSE)</f>
        <v>10</v>
      </c>
      <c r="N792" s="2"/>
      <c r="O792" s="2">
        <f>VLOOKUP(N792,'scoring schema 2'!$E$8:$F$13,2, FALSE)</f>
        <v>2</v>
      </c>
      <c r="P792" s="2">
        <v>10</v>
      </c>
      <c r="Q792" s="2">
        <v>1.3</v>
      </c>
      <c r="R792" s="2">
        <v>9</v>
      </c>
      <c r="S792" s="2">
        <v>11.700000000000001</v>
      </c>
      <c r="T792" s="2">
        <v>1</v>
      </c>
      <c r="U792" s="2">
        <v>0</v>
      </c>
      <c r="V792" s="2">
        <v>1.4000000000000001</v>
      </c>
      <c r="W792" s="2">
        <v>3</v>
      </c>
      <c r="X792" s="2">
        <v>4.2</v>
      </c>
      <c r="Y792" s="2">
        <v>1.36</v>
      </c>
      <c r="Z792" s="2">
        <v>5.4</v>
      </c>
      <c r="AA792" s="2">
        <v>7.3440000000000012</v>
      </c>
      <c r="AB792" s="2">
        <v>7578152</v>
      </c>
      <c r="AC792" s="2" t="s">
        <v>1923</v>
      </c>
      <c r="AD792" s="6">
        <v>40513</v>
      </c>
      <c r="AE792" s="2" t="s">
        <v>760</v>
      </c>
      <c r="AF792" s="2" t="s">
        <v>761</v>
      </c>
      <c r="AG792" s="2" t="s">
        <v>762</v>
      </c>
      <c r="AH792" s="2" t="s">
        <v>768</v>
      </c>
      <c r="AI792" s="2">
        <v>1.25</v>
      </c>
      <c r="AJ792" s="2">
        <v>0</v>
      </c>
      <c r="AK792" s="2">
        <v>0</v>
      </c>
      <c r="AL792" s="2">
        <v>0</v>
      </c>
      <c r="AM792" s="2">
        <v>15</v>
      </c>
      <c r="AN792" s="2">
        <v>0</v>
      </c>
      <c r="AO792" s="2" t="s">
        <v>762</v>
      </c>
      <c r="AP792" s="2" t="s">
        <v>763</v>
      </c>
      <c r="AQ792" s="2" t="s">
        <v>769</v>
      </c>
      <c r="AR792" s="2" t="s">
        <v>1924</v>
      </c>
      <c r="AS792" s="2">
        <v>5.8</v>
      </c>
      <c r="AT792" s="2">
        <v>641.20000000000005</v>
      </c>
      <c r="AU792" s="2">
        <v>647</v>
      </c>
      <c r="AV792" s="2" t="s">
        <v>765</v>
      </c>
      <c r="AW792" s="2" t="s">
        <v>1703</v>
      </c>
      <c r="AX792" s="2">
        <v>4.5999999999999996</v>
      </c>
      <c r="AY792" s="2">
        <v>641.4</v>
      </c>
      <c r="AZ792" s="2">
        <v>646</v>
      </c>
      <c r="BA792" s="2" t="s">
        <v>765</v>
      </c>
      <c r="BB792" s="2">
        <v>-6.7881699999999996E-3</v>
      </c>
      <c r="BC792" s="2">
        <v>0</v>
      </c>
      <c r="BD792" s="6">
        <v>0</v>
      </c>
      <c r="BE792" s="18">
        <f t="shared" si="35"/>
        <v>118.56719142140086</v>
      </c>
      <c r="BF792" s="2" t="s">
        <v>767</v>
      </c>
      <c r="BG792" s="6">
        <v>44243</v>
      </c>
      <c r="BH792" s="2">
        <v>29.463029136614011</v>
      </c>
      <c r="BI792" t="str">
        <f>VLOOKUP($A792,'[1]SW_Pipes 1222_soil.shp'!$AE$2:$AR$1223,10,FALSE)</f>
        <v>113694</v>
      </c>
      <c r="BJ792" t="str">
        <f>VLOOKUP($A792,'[1]SW_Pipes 1222_soil.shp'!$AE$2:$AR$1223,11,FALSE)</f>
        <v>WkE</v>
      </c>
      <c r="BK792" t="str">
        <f>VLOOKUP($A792,'[1]SW_Pipes 1222_soil.shp'!$AE$2:$AR$1223,12,FALSE)</f>
        <v>Wilkes loam, 15 to 25 percent slopes</v>
      </c>
      <c r="BL792" t="str">
        <f>VLOOKUP($A792,'[1]SW_Pipes 1222_soil.shp'!$AE$2:$AR$1223,13,FALSE)</f>
        <v>D</v>
      </c>
      <c r="BM792">
        <f>VLOOKUP($A792,'[1]SW_Pipes 1222_soil.shp'!$AE$2:$AR$1223,14,FALSE)</f>
        <v>4</v>
      </c>
      <c r="BN792">
        <f>VLOOKUP(A792,[2]SW_Pipes1222_prec!$AE$2:$AO$1223, 11, FALSE)</f>
        <v>3.794</v>
      </c>
    </row>
    <row r="793" spans="1:66" x14ac:dyDescent="0.25">
      <c r="A793" s="2">
        <v>144402</v>
      </c>
      <c r="B793" s="2">
        <v>11127</v>
      </c>
      <c r="C793" s="2" t="s">
        <v>224</v>
      </c>
      <c r="D793" s="2" t="s">
        <v>26</v>
      </c>
      <c r="E793" s="2" t="s">
        <v>29</v>
      </c>
      <c r="F793" s="6">
        <f>VLOOKUP(A793&amp;B793,'input_raw cmsws'!$C$2:$D$1602,2,FALSE)</f>
        <v>43306.666666666664</v>
      </c>
      <c r="G793" s="2">
        <v>10.5</v>
      </c>
      <c r="H793" s="2" t="s">
        <v>23</v>
      </c>
      <c r="I793" s="2">
        <f>VLOOKUP(H793,'scoring schema'!$D$4:$E$9,2,FALSE)</f>
        <v>0</v>
      </c>
      <c r="J793" s="2" t="s">
        <v>22</v>
      </c>
      <c r="K793" s="2" t="s">
        <v>22</v>
      </c>
      <c r="L793" s="2" t="s">
        <v>145</v>
      </c>
      <c r="M793" s="2">
        <f>VLOOKUP(L793,'scoring schema 2'!$E$18:$F$29,2,FALSE)</f>
        <v>10</v>
      </c>
      <c r="N793" s="2"/>
      <c r="O793" s="2">
        <f>VLOOKUP(N793,'scoring schema 2'!$E$8:$F$13,2, FALSE)</f>
        <v>2</v>
      </c>
      <c r="P793" s="2">
        <v>10</v>
      </c>
      <c r="Q793" s="2">
        <v>1.3</v>
      </c>
      <c r="R793" s="2">
        <v>8.4</v>
      </c>
      <c r="S793" s="2">
        <v>10.920000000000002</v>
      </c>
      <c r="T793" s="2">
        <v>1</v>
      </c>
      <c r="U793" s="2">
        <v>0</v>
      </c>
      <c r="V793" s="2">
        <v>1.4000000000000001</v>
      </c>
      <c r="W793" s="2">
        <v>2.4000000000000004</v>
      </c>
      <c r="X793" s="2">
        <v>3.3600000000000008</v>
      </c>
      <c r="Y793" s="2">
        <v>1.36</v>
      </c>
      <c r="Z793" s="2">
        <v>4.8000000000000007</v>
      </c>
      <c r="AA793" s="2">
        <v>6.5280000000000014</v>
      </c>
      <c r="AB793" s="2">
        <v>7672277</v>
      </c>
      <c r="AC793" s="2" t="s">
        <v>1702</v>
      </c>
      <c r="AD793" s="6">
        <v>40514</v>
      </c>
      <c r="AE793" s="2" t="s">
        <v>760</v>
      </c>
      <c r="AF793" s="2" t="s">
        <v>761</v>
      </c>
      <c r="AG793" s="2" t="s">
        <v>762</v>
      </c>
      <c r="AH793" s="2" t="s">
        <v>768</v>
      </c>
      <c r="AI793" s="2">
        <v>2</v>
      </c>
      <c r="AJ793" s="2">
        <v>0</v>
      </c>
      <c r="AK793" s="2">
        <v>0</v>
      </c>
      <c r="AL793" s="2">
        <v>0</v>
      </c>
      <c r="AM793" s="2">
        <v>24</v>
      </c>
      <c r="AN793" s="2">
        <v>0</v>
      </c>
      <c r="AO793" s="2" t="s">
        <v>762</v>
      </c>
      <c r="AP793" s="2" t="s">
        <v>763</v>
      </c>
      <c r="AQ793" s="2" t="s">
        <v>769</v>
      </c>
      <c r="AR793" s="2" t="s">
        <v>1703</v>
      </c>
      <c r="AS793" s="2">
        <v>4.5999999999999996</v>
      </c>
      <c r="AT793" s="2">
        <v>641.4</v>
      </c>
      <c r="AU793" s="2">
        <v>646</v>
      </c>
      <c r="AV793" s="2" t="s">
        <v>765</v>
      </c>
      <c r="AW793" s="2" t="s">
        <v>1704</v>
      </c>
      <c r="AX793" s="2">
        <v>2.2000000000000002</v>
      </c>
      <c r="AY793" s="2">
        <v>640.79999999999995</v>
      </c>
      <c r="AZ793" s="2">
        <v>643</v>
      </c>
      <c r="BA793" s="2" t="s">
        <v>765</v>
      </c>
      <c r="BB793" s="2">
        <v>9.8512700000000005E-3</v>
      </c>
      <c r="BC793" s="2">
        <v>0</v>
      </c>
      <c r="BD793" s="6">
        <v>0</v>
      </c>
      <c r="BE793" s="18">
        <f t="shared" si="35"/>
        <v>118.56719142140086</v>
      </c>
      <c r="BF793" s="2" t="s">
        <v>767</v>
      </c>
      <c r="BG793" s="6">
        <v>44243</v>
      </c>
      <c r="BH793" s="2">
        <v>60.905878953367733</v>
      </c>
      <c r="BI793" t="str">
        <f>VLOOKUP($A793,'[1]SW_Pipes 1222_soil.shp'!$AE$2:$AR$1223,10,FALSE)</f>
        <v>113694</v>
      </c>
      <c r="BJ793" t="str">
        <f>VLOOKUP($A793,'[1]SW_Pipes 1222_soil.shp'!$AE$2:$AR$1223,11,FALSE)</f>
        <v>WkE</v>
      </c>
      <c r="BK793" t="str">
        <f>VLOOKUP($A793,'[1]SW_Pipes 1222_soil.shp'!$AE$2:$AR$1223,12,FALSE)</f>
        <v>Wilkes loam, 15 to 25 percent slopes</v>
      </c>
      <c r="BL793" t="str">
        <f>VLOOKUP($A793,'[1]SW_Pipes 1222_soil.shp'!$AE$2:$AR$1223,13,FALSE)</f>
        <v>D</v>
      </c>
      <c r="BM793">
        <f>VLOOKUP($A793,'[1]SW_Pipes 1222_soil.shp'!$AE$2:$AR$1223,14,FALSE)</f>
        <v>4</v>
      </c>
      <c r="BN793">
        <f>VLOOKUP(A793,[2]SW_Pipes1222_prec!$AE$2:$AO$1223, 11, FALSE)</f>
        <v>3.794</v>
      </c>
    </row>
    <row r="794" spans="1:66" x14ac:dyDescent="0.25">
      <c r="A794" s="2">
        <v>144621</v>
      </c>
      <c r="B794" s="2">
        <v>11719</v>
      </c>
      <c r="C794" s="2" t="s">
        <v>700</v>
      </c>
      <c r="D794" s="2" t="s">
        <v>21</v>
      </c>
      <c r="E794" s="2" t="s">
        <v>29</v>
      </c>
      <c r="F794" s="6">
        <f>VLOOKUP(A794&amp;B794,'input_raw cmsws'!$C$2:$D$1602,2,FALSE)</f>
        <v>43748.666666666664</v>
      </c>
      <c r="G794" s="2">
        <v>1</v>
      </c>
      <c r="H794" s="2" t="s">
        <v>28</v>
      </c>
      <c r="I794" s="2">
        <f>VLOOKUP(H794,'scoring schema'!$D$4:$E$9,2,FALSE)</f>
        <v>5</v>
      </c>
      <c r="J794" s="2" t="s">
        <v>22</v>
      </c>
      <c r="K794" s="2" t="s">
        <v>22</v>
      </c>
      <c r="L794" s="2" t="s">
        <v>24</v>
      </c>
      <c r="M794" s="2">
        <f>VLOOKUP(L794,'scoring schema 2'!$E$18:$F$29,2,FALSE)</f>
        <v>0</v>
      </c>
      <c r="N794" s="2" t="s">
        <v>40</v>
      </c>
      <c r="O794" s="2">
        <f>VLOOKUP(N794,'scoring schema 2'!$E$8:$F$13,2, FALSE)</f>
        <v>8</v>
      </c>
      <c r="P794" s="2">
        <v>10</v>
      </c>
      <c r="Q794" s="2">
        <v>6.95</v>
      </c>
      <c r="R794" s="2">
        <v>2.2999999999999998</v>
      </c>
      <c r="S794" s="2">
        <v>15.984999999999999</v>
      </c>
      <c r="T794" s="2">
        <v>1</v>
      </c>
      <c r="U794" s="2">
        <v>10</v>
      </c>
      <c r="V794" s="2">
        <v>7.8000000000000007</v>
      </c>
      <c r="W794" s="2">
        <v>5</v>
      </c>
      <c r="X794" s="2">
        <v>39</v>
      </c>
      <c r="Y794" s="2">
        <v>7.4600000000000009</v>
      </c>
      <c r="Z794" s="2">
        <v>3.92</v>
      </c>
      <c r="AA794" s="2">
        <v>29.243200000000002</v>
      </c>
      <c r="AB794" s="2">
        <v>7646212</v>
      </c>
      <c r="AC794" s="2" t="s">
        <v>3803</v>
      </c>
      <c r="AD794" s="6">
        <v>40515</v>
      </c>
      <c r="AE794" s="2" t="s">
        <v>760</v>
      </c>
      <c r="AF794" s="2" t="s">
        <v>761</v>
      </c>
      <c r="AG794" s="2" t="s">
        <v>762</v>
      </c>
      <c r="AH794" s="2" t="s">
        <v>768</v>
      </c>
      <c r="AI794" s="2">
        <v>2</v>
      </c>
      <c r="AJ794" s="2">
        <v>0</v>
      </c>
      <c r="AK794" s="2">
        <v>0</v>
      </c>
      <c r="AL794" s="2">
        <v>0</v>
      </c>
      <c r="AM794" s="2">
        <v>24</v>
      </c>
      <c r="AN794" s="2">
        <v>0</v>
      </c>
      <c r="AO794" s="2" t="s">
        <v>762</v>
      </c>
      <c r="AP794" s="2" t="s">
        <v>763</v>
      </c>
      <c r="AQ794" s="2" t="s">
        <v>769</v>
      </c>
      <c r="AR794" s="2" t="s">
        <v>3804</v>
      </c>
      <c r="AS794" s="2">
        <v>-9999</v>
      </c>
      <c r="AT794" s="2">
        <v>0</v>
      </c>
      <c r="AU794" s="2">
        <v>734.09002684999996</v>
      </c>
      <c r="AV794" s="2" t="s">
        <v>765</v>
      </c>
      <c r="AW794" s="2" t="s">
        <v>3805</v>
      </c>
      <c r="AX794" s="2">
        <v>5.4</v>
      </c>
      <c r="AY794" s="2">
        <v>722.83999023000001</v>
      </c>
      <c r="AZ794" s="2">
        <v>728.23999022999999</v>
      </c>
      <c r="BA794" s="2" t="s">
        <v>765</v>
      </c>
      <c r="BB794" s="2">
        <v>0</v>
      </c>
      <c r="BC794" s="2">
        <v>0</v>
      </c>
      <c r="BD794" s="6">
        <v>0</v>
      </c>
      <c r="BE794" s="18">
        <f t="shared" si="35"/>
        <v>119.77732146931325</v>
      </c>
      <c r="BF794" s="2" t="s">
        <v>767</v>
      </c>
      <c r="BG794" s="6">
        <v>43571</v>
      </c>
      <c r="BH794" s="2">
        <v>192.1771858609018</v>
      </c>
      <c r="BI794" t="str">
        <f>VLOOKUP($A794,'[1]SW_Pipes 1222_soil.shp'!$AE$2:$AR$1223,10,FALSE)</f>
        <v>113660</v>
      </c>
      <c r="BJ794" t="str">
        <f>VLOOKUP($A794,'[1]SW_Pipes 1222_soil.shp'!$AE$2:$AR$1223,11,FALSE)</f>
        <v>CuB</v>
      </c>
      <c r="BK794" t="str">
        <f>VLOOKUP($A794,'[1]SW_Pipes 1222_soil.shp'!$AE$2:$AR$1223,12,FALSE)</f>
        <v>Cecil-Urban land complex, 2 to 8 percent slopes</v>
      </c>
      <c r="BL794" t="str">
        <f>VLOOKUP($A794,'[1]SW_Pipes 1222_soil.shp'!$AE$2:$AR$1223,13,FALSE)</f>
        <v>B</v>
      </c>
      <c r="BM794">
        <f>VLOOKUP($A794,'[1]SW_Pipes 1222_soil.shp'!$AE$2:$AR$1223,14,FALSE)</f>
        <v>1</v>
      </c>
      <c r="BN794">
        <f>VLOOKUP(A794,[2]SW_Pipes1222_prec!$AE$2:$AO$1223, 11, FALSE)</f>
        <v>3.8260000000000001</v>
      </c>
    </row>
    <row r="795" spans="1:66" x14ac:dyDescent="0.25">
      <c r="A795" s="3">
        <v>144632</v>
      </c>
      <c r="B795" s="3">
        <v>24521</v>
      </c>
      <c r="C795" s="3" t="s">
        <v>680</v>
      </c>
      <c r="D795" s="3" t="s">
        <v>21</v>
      </c>
      <c r="E795" s="3" t="s">
        <v>29</v>
      </c>
      <c r="F795" s="6">
        <f>VLOOKUP(A795&amp;B795,'input_raw cmsws'!$C$2:$D$1602,2,FALSE)</f>
        <v>44384.666666666664</v>
      </c>
      <c r="G795" s="3">
        <v>3</v>
      </c>
      <c r="H795" s="3"/>
      <c r="I795" s="2">
        <v>0</v>
      </c>
      <c r="J795" s="3"/>
      <c r="K795" s="3" t="s">
        <v>22</v>
      </c>
      <c r="L795" s="3" t="s">
        <v>145</v>
      </c>
      <c r="M795" s="2">
        <f>VLOOKUP(L795,'scoring schema 2'!$E$18:$F$29,2,FALSE)</f>
        <v>10</v>
      </c>
      <c r="N795" s="3" t="s">
        <v>40</v>
      </c>
      <c r="O795" s="2">
        <f>VLOOKUP(N795,'scoring schema 2'!$E$8:$F$13,2, FALSE)</f>
        <v>8</v>
      </c>
      <c r="P795" s="3">
        <v>10</v>
      </c>
      <c r="Q795" s="3">
        <v>5.2</v>
      </c>
      <c r="R795" s="3">
        <v>6.8</v>
      </c>
      <c r="S795" s="3">
        <v>35.36</v>
      </c>
      <c r="T795" s="3">
        <v>1</v>
      </c>
      <c r="U795" s="3">
        <v>10</v>
      </c>
      <c r="V795" s="3">
        <v>7.0000000000000009</v>
      </c>
      <c r="W795" s="3">
        <v>6.8</v>
      </c>
      <c r="X795" s="3">
        <v>47.6</v>
      </c>
      <c r="Y795" s="3">
        <v>6.28</v>
      </c>
      <c r="Z795" s="3">
        <v>6.8000000000000007</v>
      </c>
      <c r="AA795" s="3">
        <v>42.704000000000008</v>
      </c>
      <c r="AB795" s="3">
        <v>7638304</v>
      </c>
      <c r="AC795" s="3" t="s">
        <v>4032</v>
      </c>
      <c r="AD795" s="6">
        <v>40516</v>
      </c>
      <c r="AE795" s="3" t="s">
        <v>760</v>
      </c>
      <c r="AF795" s="3" t="s">
        <v>761</v>
      </c>
      <c r="AG795" s="3" t="s">
        <v>762</v>
      </c>
      <c r="AH795" s="3" t="s">
        <v>768</v>
      </c>
      <c r="AI795" s="3">
        <v>1</v>
      </c>
      <c r="AJ795" s="3">
        <v>0</v>
      </c>
      <c r="AK795" s="3">
        <v>0</v>
      </c>
      <c r="AL795" s="3">
        <v>0</v>
      </c>
      <c r="AM795" s="3">
        <v>15</v>
      </c>
      <c r="AN795" s="3">
        <v>0</v>
      </c>
      <c r="AO795" s="3" t="s">
        <v>762</v>
      </c>
      <c r="AP795" s="3" t="s">
        <v>907</v>
      </c>
      <c r="AQ795" s="2" t="s">
        <v>910</v>
      </c>
      <c r="AR795" s="3" t="s">
        <v>4033</v>
      </c>
      <c r="AS795" s="3">
        <v>-9999</v>
      </c>
      <c r="AT795" s="3">
        <v>0</v>
      </c>
      <c r="AU795" s="3">
        <v>776.76000976</v>
      </c>
      <c r="AV795" s="3" t="s">
        <v>986</v>
      </c>
      <c r="AW795" s="3" t="s">
        <v>3896</v>
      </c>
      <c r="AX795" s="3">
        <v>2.8</v>
      </c>
      <c r="AY795" s="3">
        <v>769.53001707999999</v>
      </c>
      <c r="AZ795" s="3">
        <v>772.33001707999995</v>
      </c>
      <c r="BA795" s="3" t="s">
        <v>765</v>
      </c>
      <c r="BB795" s="3">
        <v>0</v>
      </c>
      <c r="BC795" s="3">
        <v>0</v>
      </c>
      <c r="BD795" s="7">
        <v>0</v>
      </c>
      <c r="BE795" s="18">
        <f t="shared" si="35"/>
        <v>121.51859456992926</v>
      </c>
      <c r="BF795" s="3" t="s">
        <v>767</v>
      </c>
      <c r="BG795" s="7">
        <v>44501</v>
      </c>
      <c r="BH795" s="3">
        <v>45.948971978402618</v>
      </c>
      <c r="BI795" t="str">
        <f>VLOOKUP($A795,'[1]SW_Pipes 1222_soil.shp'!$AE$2:$AR$1223,10,FALSE)</f>
        <v>113688</v>
      </c>
      <c r="BJ795" t="str">
        <f>VLOOKUP($A795,'[1]SW_Pipes 1222_soil.shp'!$AE$2:$AR$1223,11,FALSE)</f>
        <v>Ur</v>
      </c>
      <c r="BK795" t="str">
        <f>VLOOKUP($A795,'[1]SW_Pipes 1222_soil.shp'!$AE$2:$AR$1223,12,FALSE)</f>
        <v>Urban land</v>
      </c>
      <c r="BL795" t="str">
        <f>VLOOKUP($A795,'[1]SW_Pipes 1222_soil.shp'!$AE$2:$AR$1223,13,FALSE)</f>
        <v>N/A</v>
      </c>
      <c r="BM795">
        <f>VLOOKUP($A795,'[1]SW_Pipes 1222_soil.shp'!$AE$2:$AR$1223,14,FALSE)</f>
        <v>4</v>
      </c>
      <c r="BN795">
        <f>VLOOKUP(A795,[2]SW_Pipes1222_prec!$AE$2:$AO$1223, 11, FALSE)</f>
        <v>3.8290000000000002</v>
      </c>
    </row>
    <row r="796" spans="1:66" x14ac:dyDescent="0.25">
      <c r="A796" s="2">
        <v>144649</v>
      </c>
      <c r="B796" s="2">
        <v>21277</v>
      </c>
      <c r="C796" s="2" t="s">
        <v>457</v>
      </c>
      <c r="D796" s="2" t="s">
        <v>21</v>
      </c>
      <c r="E796" s="2" t="s">
        <v>29</v>
      </c>
      <c r="F796" s="6">
        <f>VLOOKUP(A796&amp;B796,'input_raw cmsws'!$C$2:$D$1602,2,FALSE)</f>
        <v>44341.666666666664</v>
      </c>
      <c r="G796" s="2">
        <v>3</v>
      </c>
      <c r="H796" s="2" t="s">
        <v>23</v>
      </c>
      <c r="I796" s="2">
        <f>VLOOKUP(H796,'scoring schema'!$D$4:$E$9,2,FALSE)</f>
        <v>0</v>
      </c>
      <c r="J796" s="2" t="s">
        <v>22</v>
      </c>
      <c r="K796" s="2" t="s">
        <v>22</v>
      </c>
      <c r="L796" s="2" t="s">
        <v>24</v>
      </c>
      <c r="M796" s="2">
        <f>VLOOKUP(L796,'scoring schema 2'!$E$18:$F$29,2,FALSE)</f>
        <v>0</v>
      </c>
      <c r="N796" s="2"/>
      <c r="O796" s="2">
        <f>VLOOKUP(N796,'scoring schema 2'!$E$8:$F$13,2, FALSE)</f>
        <v>2</v>
      </c>
      <c r="P796" s="2">
        <v>0</v>
      </c>
      <c r="Q796" s="2">
        <v>1.3</v>
      </c>
      <c r="R796" s="2">
        <v>0.8</v>
      </c>
      <c r="S796" s="2">
        <v>1.04</v>
      </c>
      <c r="T796" s="2">
        <v>2</v>
      </c>
      <c r="U796" s="2">
        <v>0</v>
      </c>
      <c r="V796" s="2">
        <v>6.2000000000000011</v>
      </c>
      <c r="W796" s="2">
        <v>3.5000000000000004</v>
      </c>
      <c r="X796" s="2">
        <v>21.700000000000006</v>
      </c>
      <c r="Y796" s="2">
        <v>4.24</v>
      </c>
      <c r="Z796" s="2">
        <v>2.42</v>
      </c>
      <c r="AA796" s="2">
        <v>10.2608</v>
      </c>
      <c r="AB796" s="2">
        <v>7618956</v>
      </c>
      <c r="AC796" s="2" t="s">
        <v>2345</v>
      </c>
      <c r="AD796" s="6">
        <v>40517</v>
      </c>
      <c r="AE796" s="2" t="s">
        <v>760</v>
      </c>
      <c r="AF796" s="2" t="s">
        <v>761</v>
      </c>
      <c r="AG796" s="2" t="s">
        <v>762</v>
      </c>
      <c r="AH796" s="2" t="s">
        <v>768</v>
      </c>
      <c r="AI796" s="2">
        <v>1.5</v>
      </c>
      <c r="AJ796" s="2">
        <v>0</v>
      </c>
      <c r="AK796" s="2">
        <v>0</v>
      </c>
      <c r="AL796" s="2">
        <v>0</v>
      </c>
      <c r="AM796" s="2">
        <v>24</v>
      </c>
      <c r="AN796" s="2">
        <v>0</v>
      </c>
      <c r="AO796" s="2" t="s">
        <v>762</v>
      </c>
      <c r="AP796" s="2" t="s">
        <v>902</v>
      </c>
      <c r="AQ796" s="2" t="s">
        <v>905</v>
      </c>
      <c r="AR796" s="2" t="s">
        <v>2346</v>
      </c>
      <c r="AS796" s="2">
        <v>0</v>
      </c>
      <c r="AT796" s="2">
        <v>0</v>
      </c>
      <c r="AU796" s="2">
        <v>0</v>
      </c>
      <c r="AV796" s="2" t="s">
        <v>765</v>
      </c>
      <c r="AW796" s="2" t="s">
        <v>2347</v>
      </c>
      <c r="AX796" s="2">
        <v>0</v>
      </c>
      <c r="AY796" s="2">
        <v>0</v>
      </c>
      <c r="AZ796" s="2">
        <v>0</v>
      </c>
      <c r="BA796" s="2" t="s">
        <v>765</v>
      </c>
      <c r="BB796" s="2">
        <v>0</v>
      </c>
      <c r="BC796" s="2">
        <v>0</v>
      </c>
      <c r="BD796" s="6">
        <v>0</v>
      </c>
      <c r="BE796" s="18">
        <f t="shared" si="35"/>
        <v>121.40086698608259</v>
      </c>
      <c r="BF796" s="2" t="s">
        <v>767</v>
      </c>
      <c r="BG796" s="6">
        <v>44333</v>
      </c>
      <c r="BH796" s="2">
        <v>84.49640490190265</v>
      </c>
      <c r="BI796" t="str">
        <f>VLOOKUP($A796,'[1]SW_Pipes 1222_soil.shp'!$AE$2:$AR$1223,10,FALSE)</f>
        <v>113660</v>
      </c>
      <c r="BJ796" t="str">
        <f>VLOOKUP($A796,'[1]SW_Pipes 1222_soil.shp'!$AE$2:$AR$1223,11,FALSE)</f>
        <v>CuB</v>
      </c>
      <c r="BK796" t="str">
        <f>VLOOKUP($A796,'[1]SW_Pipes 1222_soil.shp'!$AE$2:$AR$1223,12,FALSE)</f>
        <v>Cecil-Urban land complex, 2 to 8 percent slopes</v>
      </c>
      <c r="BL796" t="str">
        <f>VLOOKUP($A796,'[1]SW_Pipes 1222_soil.shp'!$AE$2:$AR$1223,13,FALSE)</f>
        <v>B</v>
      </c>
      <c r="BM796">
        <f>VLOOKUP($A796,'[1]SW_Pipes 1222_soil.shp'!$AE$2:$AR$1223,14,FALSE)</f>
        <v>1</v>
      </c>
      <c r="BN796">
        <f>VLOOKUP(A796,[2]SW_Pipes1222_prec!$AE$2:$AO$1223, 11, FALSE)</f>
        <v>3.8260000000000001</v>
      </c>
    </row>
    <row r="797" spans="1:66" x14ac:dyDescent="0.25">
      <c r="A797" s="2">
        <v>144941</v>
      </c>
      <c r="B797" s="2">
        <v>21847</v>
      </c>
      <c r="C797" s="2" t="s">
        <v>47</v>
      </c>
      <c r="D797" s="2" t="s">
        <v>21</v>
      </c>
      <c r="E797" s="2" t="s">
        <v>22</v>
      </c>
      <c r="F797" s="6">
        <f>VLOOKUP(A797&amp;B797,'input_raw cmsws'!$C$2:$D$1602,2,FALSE)</f>
        <v>44272.666666666664</v>
      </c>
      <c r="G797" s="2">
        <v>2</v>
      </c>
      <c r="H797" s="2" t="s">
        <v>23</v>
      </c>
      <c r="I797" s="2">
        <f>VLOOKUP(H797,'scoring schema'!$D$4:$E$9,2,FALSE)</f>
        <v>0</v>
      </c>
      <c r="J797" s="2" t="s">
        <v>22</v>
      </c>
      <c r="K797" s="2" t="s">
        <v>22</v>
      </c>
      <c r="L797" s="2" t="s">
        <v>30</v>
      </c>
      <c r="M797" s="2">
        <f>VLOOKUP(L797,'scoring schema 2'!$E$18:$F$29,2,FALSE)</f>
        <v>6</v>
      </c>
      <c r="N797" s="2" t="s">
        <v>40</v>
      </c>
      <c r="O797" s="2">
        <f>VLOOKUP(N797,'scoring schema 2'!$E$8:$F$13,2, FALSE)</f>
        <v>8</v>
      </c>
      <c r="P797" s="2">
        <v>5</v>
      </c>
      <c r="Q797" s="2">
        <v>5.2</v>
      </c>
      <c r="R797" s="2">
        <v>0</v>
      </c>
      <c r="S797" s="2">
        <v>0</v>
      </c>
      <c r="T797" s="2">
        <v>1</v>
      </c>
      <c r="U797" s="2">
        <v>0</v>
      </c>
      <c r="V797" s="2">
        <v>2.8</v>
      </c>
      <c r="W797" s="2">
        <v>0</v>
      </c>
      <c r="X797" s="2">
        <v>0</v>
      </c>
      <c r="Y797" s="2">
        <v>3.76</v>
      </c>
      <c r="Z797" s="2">
        <v>0</v>
      </c>
      <c r="AA797" s="2">
        <v>0</v>
      </c>
      <c r="AB797" s="2">
        <v>7577673</v>
      </c>
      <c r="AC797" s="2" t="s">
        <v>816</v>
      </c>
      <c r="AD797" s="6">
        <v>40518</v>
      </c>
      <c r="AE797" s="2" t="s">
        <v>760</v>
      </c>
      <c r="AF797" s="2" t="s">
        <v>761</v>
      </c>
      <c r="AG797" s="2" t="s">
        <v>762</v>
      </c>
      <c r="AH797" s="2" t="s">
        <v>768</v>
      </c>
      <c r="AI797" s="2">
        <v>1.5</v>
      </c>
      <c r="AJ797" s="2">
        <v>0</v>
      </c>
      <c r="AK797" s="2">
        <v>0</v>
      </c>
      <c r="AL797" s="2">
        <v>0</v>
      </c>
      <c r="AM797" s="2">
        <v>18</v>
      </c>
      <c r="AN797" s="2">
        <v>0</v>
      </c>
      <c r="AO797" s="2" t="s">
        <v>762</v>
      </c>
      <c r="AP797" s="2" t="s">
        <v>763</v>
      </c>
      <c r="AQ797" s="2" t="s">
        <v>769</v>
      </c>
      <c r="AR797" s="2" t="s">
        <v>817</v>
      </c>
      <c r="AS797" s="2">
        <v>4.8</v>
      </c>
      <c r="AT797" s="2">
        <v>563.20000000000005</v>
      </c>
      <c r="AU797" s="2">
        <v>568</v>
      </c>
      <c r="AV797" s="2" t="s">
        <v>765</v>
      </c>
      <c r="AW797" s="2" t="s">
        <v>818</v>
      </c>
      <c r="AX797" s="2">
        <v>1.7</v>
      </c>
      <c r="AY797" s="2">
        <v>560.29999999999995</v>
      </c>
      <c r="AZ797" s="2">
        <v>562</v>
      </c>
      <c r="BA797" s="2" t="s">
        <v>765</v>
      </c>
      <c r="BB797" s="2">
        <v>1.8032260000000001E-2</v>
      </c>
      <c r="BC797" s="2">
        <v>0</v>
      </c>
      <c r="BD797" s="6">
        <v>0</v>
      </c>
      <c r="BE797" s="18">
        <f t="shared" si="35"/>
        <v>121.21195528177047</v>
      </c>
      <c r="BF797" s="2" t="s">
        <v>767</v>
      </c>
      <c r="BG797" s="6">
        <v>43179</v>
      </c>
      <c r="BH797" s="2">
        <v>160.8226147942961</v>
      </c>
      <c r="BI797" t="str">
        <f>VLOOKUP($A797,'[1]SW_Pipes 1222_soil.shp'!$AE$2:$AR$1223,10,FALSE)</f>
        <v>113692</v>
      </c>
      <c r="BJ797" t="str">
        <f>VLOOKUP($A797,'[1]SW_Pipes 1222_soil.shp'!$AE$2:$AR$1223,11,FALSE)</f>
        <v>WkB</v>
      </c>
      <c r="BK797" t="str">
        <f>VLOOKUP($A797,'[1]SW_Pipes 1222_soil.shp'!$AE$2:$AR$1223,12,FALSE)</f>
        <v>Wilkes loam, 4 to 8 percent slopes</v>
      </c>
      <c r="BL797" t="str">
        <f>VLOOKUP($A797,'[1]SW_Pipes 1222_soil.shp'!$AE$2:$AR$1223,13,FALSE)</f>
        <v>D</v>
      </c>
      <c r="BM797">
        <f>VLOOKUP($A797,'[1]SW_Pipes 1222_soil.shp'!$AE$2:$AR$1223,14,FALSE)</f>
        <v>4</v>
      </c>
      <c r="BN797">
        <f>VLOOKUP(A797,[2]SW_Pipes1222_prec!$AE$2:$AO$1223, 11, FALSE)</f>
        <v>3.7109999999999999</v>
      </c>
    </row>
    <row r="798" spans="1:66" x14ac:dyDescent="0.25">
      <c r="A798" s="2">
        <v>144941</v>
      </c>
      <c r="B798" s="2">
        <v>21847</v>
      </c>
      <c r="C798" s="2" t="s">
        <v>394</v>
      </c>
      <c r="D798" s="2" t="s">
        <v>21</v>
      </c>
      <c r="E798" s="2" t="s">
        <v>29</v>
      </c>
      <c r="F798" s="6">
        <f>VLOOKUP(A798&amp;B798,'input_raw cmsws'!$C$2:$D$1602,2,FALSE)</f>
        <v>44272.666666666664</v>
      </c>
      <c r="G798" s="2">
        <v>2</v>
      </c>
      <c r="H798" s="2" t="s">
        <v>23</v>
      </c>
      <c r="I798" s="2">
        <f>VLOOKUP(H798,'scoring schema'!$D$4:$E$9,2,FALSE)</f>
        <v>0</v>
      </c>
      <c r="J798" s="2" t="s">
        <v>22</v>
      </c>
      <c r="K798" s="2" t="s">
        <v>22</v>
      </c>
      <c r="L798" s="2" t="s">
        <v>30</v>
      </c>
      <c r="M798" s="2">
        <f>VLOOKUP(L798,'scoring schema 2'!$E$18:$F$29,2,FALSE)</f>
        <v>6</v>
      </c>
      <c r="N798" s="2" t="s">
        <v>40</v>
      </c>
      <c r="O798" s="2">
        <f>VLOOKUP(N798,'scoring schema 2'!$E$8:$F$13,2, FALSE)</f>
        <v>8</v>
      </c>
      <c r="P798" s="2">
        <v>5</v>
      </c>
      <c r="Q798" s="2">
        <v>5.2</v>
      </c>
      <c r="R798" s="2">
        <v>4.25</v>
      </c>
      <c r="S798" s="2">
        <v>22.1</v>
      </c>
      <c r="T798" s="2">
        <v>1</v>
      </c>
      <c r="U798" s="2">
        <v>0</v>
      </c>
      <c r="V798" s="2">
        <v>2.8</v>
      </c>
      <c r="W798" s="2">
        <v>0.8</v>
      </c>
      <c r="X798" s="2">
        <v>2.2399999999999998</v>
      </c>
      <c r="Y798" s="2">
        <v>3.76</v>
      </c>
      <c r="Z798" s="2">
        <v>2.1800000000000002</v>
      </c>
      <c r="AA798" s="2">
        <v>8.1967999999999996</v>
      </c>
      <c r="AB798" s="2">
        <v>7577673</v>
      </c>
      <c r="AC798" s="2" t="s">
        <v>816</v>
      </c>
      <c r="AD798" s="6">
        <v>40519</v>
      </c>
      <c r="AE798" s="2" t="s">
        <v>760</v>
      </c>
      <c r="AF798" s="2" t="s">
        <v>761</v>
      </c>
      <c r="AG798" s="2" t="s">
        <v>762</v>
      </c>
      <c r="AH798" s="2" t="s">
        <v>768</v>
      </c>
      <c r="AI798" s="2">
        <v>1.5</v>
      </c>
      <c r="AJ798" s="2">
        <v>0</v>
      </c>
      <c r="AK798" s="2">
        <v>0</v>
      </c>
      <c r="AL798" s="2">
        <v>0</v>
      </c>
      <c r="AM798" s="2">
        <v>18</v>
      </c>
      <c r="AN798" s="2">
        <v>0</v>
      </c>
      <c r="AO798" s="2" t="s">
        <v>762</v>
      </c>
      <c r="AP798" s="2" t="s">
        <v>763</v>
      </c>
      <c r="AQ798" s="2" t="s">
        <v>769</v>
      </c>
      <c r="AR798" s="2" t="s">
        <v>817</v>
      </c>
      <c r="AS798" s="2">
        <v>4.8</v>
      </c>
      <c r="AT798" s="2">
        <v>563.20000000000005</v>
      </c>
      <c r="AU798" s="2">
        <v>568</v>
      </c>
      <c r="AV798" s="2" t="s">
        <v>765</v>
      </c>
      <c r="AW798" s="2" t="s">
        <v>818</v>
      </c>
      <c r="AX798" s="2">
        <v>1.7</v>
      </c>
      <c r="AY798" s="2">
        <v>560.29999999999995</v>
      </c>
      <c r="AZ798" s="2">
        <v>562</v>
      </c>
      <c r="BA798" s="2" t="s">
        <v>765</v>
      </c>
      <c r="BB798" s="2">
        <v>1.8032260000000001E-2</v>
      </c>
      <c r="BC798" s="2">
        <v>0</v>
      </c>
      <c r="BD798" s="6">
        <v>0</v>
      </c>
      <c r="BE798" s="18">
        <f t="shared" si="35"/>
        <v>121.21195528177047</v>
      </c>
      <c r="BF798" s="2" t="s">
        <v>767</v>
      </c>
      <c r="BG798" s="6">
        <v>43179</v>
      </c>
      <c r="BH798" s="2">
        <v>160.8226147942961</v>
      </c>
      <c r="BI798" t="str">
        <f>VLOOKUP($A798,'[1]SW_Pipes 1222_soil.shp'!$AE$2:$AR$1223,10,FALSE)</f>
        <v>113692</v>
      </c>
      <c r="BJ798" t="str">
        <f>VLOOKUP($A798,'[1]SW_Pipes 1222_soil.shp'!$AE$2:$AR$1223,11,FALSE)</f>
        <v>WkB</v>
      </c>
      <c r="BK798" t="str">
        <f>VLOOKUP($A798,'[1]SW_Pipes 1222_soil.shp'!$AE$2:$AR$1223,12,FALSE)</f>
        <v>Wilkes loam, 4 to 8 percent slopes</v>
      </c>
      <c r="BL798" t="str">
        <f>VLOOKUP($A798,'[1]SW_Pipes 1222_soil.shp'!$AE$2:$AR$1223,13,FALSE)</f>
        <v>D</v>
      </c>
      <c r="BM798">
        <f>VLOOKUP($A798,'[1]SW_Pipes 1222_soil.shp'!$AE$2:$AR$1223,14,FALSE)</f>
        <v>4</v>
      </c>
      <c r="BN798">
        <f>VLOOKUP(A798,[2]SW_Pipes1222_prec!$AE$2:$AO$1223, 11, FALSE)</f>
        <v>3.7109999999999999</v>
      </c>
    </row>
    <row r="799" spans="1:66" x14ac:dyDescent="0.25">
      <c r="A799" s="3">
        <v>144946</v>
      </c>
      <c r="B799" s="3">
        <v>21847</v>
      </c>
      <c r="C799" s="3" t="s">
        <v>403</v>
      </c>
      <c r="D799" s="3" t="s">
        <v>26</v>
      </c>
      <c r="E799" s="3" t="s">
        <v>29</v>
      </c>
      <c r="F799" s="6">
        <f>VLOOKUP(A799&amp;B799,'input_raw cmsws'!$C$2:$D$1602,2,FALSE)</f>
        <v>44272.666666666664</v>
      </c>
      <c r="G799" s="3">
        <v>2</v>
      </c>
      <c r="H799" s="3" t="s">
        <v>23</v>
      </c>
      <c r="I799" s="2">
        <f>VLOOKUP(H799,'scoring schema'!$D$4:$E$9,2,FALSE)</f>
        <v>0</v>
      </c>
      <c r="J799" s="3" t="s">
        <v>22</v>
      </c>
      <c r="K799" s="3" t="s">
        <v>22</v>
      </c>
      <c r="L799" s="3" t="s">
        <v>30</v>
      </c>
      <c r="M799" s="2">
        <f>VLOOKUP(L799,'scoring schema 2'!$E$18:$F$29,2,FALSE)</f>
        <v>6</v>
      </c>
      <c r="N799" s="3" t="s">
        <v>40</v>
      </c>
      <c r="O799" s="2">
        <f>VLOOKUP(N799,'scoring schema 2'!$E$8:$F$13,2, FALSE)</f>
        <v>8</v>
      </c>
      <c r="P799" s="3">
        <v>10</v>
      </c>
      <c r="Q799" s="3">
        <v>5.2</v>
      </c>
      <c r="R799" s="3">
        <v>5</v>
      </c>
      <c r="S799" s="3">
        <v>26</v>
      </c>
      <c r="T799" s="3">
        <v>1</v>
      </c>
      <c r="U799" s="3">
        <v>0</v>
      </c>
      <c r="V799" s="3">
        <v>2.2000000000000002</v>
      </c>
      <c r="W799" s="3">
        <v>0.8</v>
      </c>
      <c r="X799" s="3">
        <v>1.7600000000000002</v>
      </c>
      <c r="Y799" s="3">
        <v>3.4000000000000004</v>
      </c>
      <c r="Z799" s="3">
        <v>2.48</v>
      </c>
      <c r="AA799" s="3">
        <v>8.4320000000000004</v>
      </c>
      <c r="AB799" s="3">
        <v>7723244</v>
      </c>
      <c r="AC799" s="3" t="s">
        <v>2108</v>
      </c>
      <c r="AD799" s="6">
        <v>40520</v>
      </c>
      <c r="AE799" s="3" t="s">
        <v>760</v>
      </c>
      <c r="AF799" s="3" t="s">
        <v>761</v>
      </c>
      <c r="AG799" s="3" t="s">
        <v>762</v>
      </c>
      <c r="AH799" s="3" t="s">
        <v>768</v>
      </c>
      <c r="AI799" s="3">
        <v>1.25</v>
      </c>
      <c r="AJ799" s="3">
        <v>0</v>
      </c>
      <c r="AK799" s="3">
        <v>0</v>
      </c>
      <c r="AL799" s="3">
        <v>0</v>
      </c>
      <c r="AM799" s="3">
        <v>15</v>
      </c>
      <c r="AN799" s="3">
        <v>0</v>
      </c>
      <c r="AO799" s="3" t="s">
        <v>762</v>
      </c>
      <c r="AP799" s="3" t="s">
        <v>763</v>
      </c>
      <c r="AQ799" s="3" t="s">
        <v>769</v>
      </c>
      <c r="AR799" s="3" t="s">
        <v>2109</v>
      </c>
      <c r="AS799" s="3">
        <v>4.3</v>
      </c>
      <c r="AT799" s="3">
        <v>614.70000000000005</v>
      </c>
      <c r="AU799" s="3">
        <v>619</v>
      </c>
      <c r="AV799" s="3" t="s">
        <v>765</v>
      </c>
      <c r="AW799" s="3" t="s">
        <v>2110</v>
      </c>
      <c r="AX799" s="3">
        <v>1.4</v>
      </c>
      <c r="AY799" s="3">
        <v>611.6</v>
      </c>
      <c r="AZ799" s="3">
        <v>613</v>
      </c>
      <c r="BA799" s="3" t="s">
        <v>765</v>
      </c>
      <c r="BB799" s="3">
        <v>2.3070790000000001E-2</v>
      </c>
      <c r="BC799" s="3">
        <v>0</v>
      </c>
      <c r="BD799" s="7">
        <v>0</v>
      </c>
      <c r="BE799" s="18">
        <f t="shared" si="35"/>
        <v>121.21195528177047</v>
      </c>
      <c r="BF799" s="3" t="s">
        <v>767</v>
      </c>
      <c r="BG799" s="7">
        <v>44243</v>
      </c>
      <c r="BH799" s="3">
        <v>134.36933394748431</v>
      </c>
      <c r="BI799" t="str">
        <f>VLOOKUP($A799,'[1]SW_Pipes 1222_soil.shp'!$AE$2:$AR$1223,10,FALSE)</f>
        <v>113674</v>
      </c>
      <c r="BJ799" t="str">
        <f>VLOOKUP($A799,'[1]SW_Pipes 1222_soil.shp'!$AE$2:$AR$1223,11,FALSE)</f>
        <v>IrB</v>
      </c>
      <c r="BK799" t="str">
        <f>VLOOKUP($A799,'[1]SW_Pipes 1222_soil.shp'!$AE$2:$AR$1223,12,FALSE)</f>
        <v>Iredell fine sandy loam, 1 to 8 percent slopes</v>
      </c>
      <c r="BL799" t="str">
        <f>VLOOKUP($A799,'[1]SW_Pipes 1222_soil.shp'!$AE$2:$AR$1223,13,FALSE)</f>
        <v>C/D</v>
      </c>
      <c r="BM799">
        <f>VLOOKUP($A799,'[1]SW_Pipes 1222_soil.shp'!$AE$2:$AR$1223,14,FALSE)</f>
        <v>3</v>
      </c>
      <c r="BN799">
        <f>VLOOKUP(A799,[2]SW_Pipes1222_prec!$AE$2:$AO$1223, 11, FALSE)</f>
        <v>3.7120000000000002</v>
      </c>
    </row>
    <row r="800" spans="1:66" x14ac:dyDescent="0.25">
      <c r="A800" s="2">
        <v>145081</v>
      </c>
      <c r="B800" s="2">
        <v>12952</v>
      </c>
      <c r="C800" s="2" t="s">
        <v>106</v>
      </c>
      <c r="D800" s="2" t="s">
        <v>26</v>
      </c>
      <c r="E800" s="2" t="s">
        <v>29</v>
      </c>
      <c r="F800" s="6">
        <f>VLOOKUP(A800&amp;B800,'input_raw cmsws'!$C$2:$D$1602,2,FALSE)</f>
        <v>43889.666666666664</v>
      </c>
      <c r="G800" s="2">
        <v>3.5</v>
      </c>
      <c r="H800" s="2" t="s">
        <v>23</v>
      </c>
      <c r="I800" s="2">
        <f>VLOOKUP(H800,'scoring schema'!$D$4:$E$9,2,FALSE)</f>
        <v>0</v>
      </c>
      <c r="J800" s="2" t="s">
        <v>22</v>
      </c>
      <c r="K800" s="2" t="s">
        <v>22</v>
      </c>
      <c r="L800" s="2" t="s">
        <v>30</v>
      </c>
      <c r="M800" s="2">
        <f>VLOOKUP(L800,'scoring schema 2'!$E$18:$F$29,2,FALSE)</f>
        <v>6</v>
      </c>
      <c r="N800" s="2" t="s">
        <v>33</v>
      </c>
      <c r="O800" s="2">
        <f>VLOOKUP(N800,'scoring schema 2'!$E$8:$F$13,2, FALSE)</f>
        <v>0</v>
      </c>
      <c r="P800" s="2">
        <v>10</v>
      </c>
      <c r="Q800" s="2">
        <v>0</v>
      </c>
      <c r="R800" s="2">
        <v>5</v>
      </c>
      <c r="S800" s="2">
        <v>0</v>
      </c>
      <c r="T800" s="2">
        <v>1</v>
      </c>
      <c r="U800" s="2">
        <v>0</v>
      </c>
      <c r="V800" s="2">
        <v>2.2000000000000002</v>
      </c>
      <c r="W800" s="2">
        <v>0.8</v>
      </c>
      <c r="X800" s="2">
        <v>1.7600000000000002</v>
      </c>
      <c r="Y800" s="2">
        <v>1.32</v>
      </c>
      <c r="Z800" s="2">
        <v>2.48</v>
      </c>
      <c r="AA800" s="2">
        <v>3.2736000000000001</v>
      </c>
      <c r="AB800" s="2">
        <v>7696586</v>
      </c>
      <c r="AC800" s="2" t="s">
        <v>1146</v>
      </c>
      <c r="AD800" s="6">
        <v>40521</v>
      </c>
      <c r="AE800" s="2" t="s">
        <v>760</v>
      </c>
      <c r="AF800" s="2" t="s">
        <v>761</v>
      </c>
      <c r="AG800" s="2" t="s">
        <v>762</v>
      </c>
      <c r="AH800" s="2" t="s">
        <v>768</v>
      </c>
      <c r="AI800" s="2">
        <v>1.25</v>
      </c>
      <c r="AJ800" s="2">
        <v>0</v>
      </c>
      <c r="AK800" s="2">
        <v>0</v>
      </c>
      <c r="AL800" s="2">
        <v>0</v>
      </c>
      <c r="AM800" s="2">
        <v>15</v>
      </c>
      <c r="AN800" s="2">
        <v>0</v>
      </c>
      <c r="AO800" s="2" t="s">
        <v>762</v>
      </c>
      <c r="AP800" s="2" t="s">
        <v>763</v>
      </c>
      <c r="AQ800" s="2" t="s">
        <v>769</v>
      </c>
      <c r="AR800" s="2" t="s">
        <v>1147</v>
      </c>
      <c r="AS800" s="2">
        <v>3.3</v>
      </c>
      <c r="AT800" s="2">
        <v>617.70000000000005</v>
      </c>
      <c r="AU800" s="2">
        <v>621</v>
      </c>
      <c r="AV800" s="2" t="s">
        <v>765</v>
      </c>
      <c r="AW800" s="2" t="s">
        <v>1148</v>
      </c>
      <c r="AX800" s="2">
        <v>5</v>
      </c>
      <c r="AY800" s="2">
        <v>612</v>
      </c>
      <c r="AZ800" s="2">
        <v>617</v>
      </c>
      <c r="BA800" s="2" t="s">
        <v>765</v>
      </c>
      <c r="BB800" s="2">
        <v>6.2422360000000003E-2</v>
      </c>
      <c r="BC800" s="2">
        <v>0</v>
      </c>
      <c r="BD800" s="6">
        <v>0</v>
      </c>
      <c r="BE800" s="18">
        <f t="shared" si="35"/>
        <v>120.16335843029887</v>
      </c>
      <c r="BF800" s="2" t="s">
        <v>767</v>
      </c>
      <c r="BG800" s="6">
        <v>43179</v>
      </c>
      <c r="BH800" s="2">
        <v>91.313389329299028</v>
      </c>
      <c r="BI800" t="str">
        <f>VLOOKUP($A800,'[1]SW_Pipes 1222_soil.shp'!$AE$2:$AR$1223,10,FALSE)</f>
        <v>113674</v>
      </c>
      <c r="BJ800" t="str">
        <f>VLOOKUP($A800,'[1]SW_Pipes 1222_soil.shp'!$AE$2:$AR$1223,11,FALSE)</f>
        <v>IrB</v>
      </c>
      <c r="BK800" t="str">
        <f>VLOOKUP($A800,'[1]SW_Pipes 1222_soil.shp'!$AE$2:$AR$1223,12,FALSE)</f>
        <v>Iredell fine sandy loam, 1 to 8 percent slopes</v>
      </c>
      <c r="BL800" t="str">
        <f>VLOOKUP($A800,'[1]SW_Pipes 1222_soil.shp'!$AE$2:$AR$1223,13,FALSE)</f>
        <v>C/D</v>
      </c>
      <c r="BM800">
        <f>VLOOKUP($A800,'[1]SW_Pipes 1222_soil.shp'!$AE$2:$AR$1223,14,FALSE)</f>
        <v>3</v>
      </c>
      <c r="BN800">
        <f>VLOOKUP(A800,[2]SW_Pipes1222_prec!$AE$2:$AO$1223, 11, FALSE)</f>
        <v>3.718</v>
      </c>
    </row>
    <row r="801" spans="1:66" x14ac:dyDescent="0.25">
      <c r="A801" s="2">
        <v>145082</v>
      </c>
      <c r="B801" s="2">
        <v>12952</v>
      </c>
      <c r="C801" s="2" t="s">
        <v>106</v>
      </c>
      <c r="D801" s="2" t="s">
        <v>26</v>
      </c>
      <c r="E801" s="2" t="s">
        <v>29</v>
      </c>
      <c r="F801" s="6">
        <f>VLOOKUP(A801&amp;B801,'input_raw cmsws'!$C$2:$D$1602,2,FALSE)</f>
        <v>43889.666666666664</v>
      </c>
      <c r="G801" s="2">
        <v>3</v>
      </c>
      <c r="H801" s="2" t="s">
        <v>23</v>
      </c>
      <c r="I801" s="2">
        <f>VLOOKUP(H801,'scoring schema'!$D$4:$E$9,2,FALSE)</f>
        <v>0</v>
      </c>
      <c r="J801" s="2" t="s">
        <v>22</v>
      </c>
      <c r="K801" s="2" t="s">
        <v>22</v>
      </c>
      <c r="L801" s="2" t="s">
        <v>30</v>
      </c>
      <c r="M801" s="2">
        <f>VLOOKUP(L801,'scoring schema 2'!$E$18:$F$29,2,FALSE)</f>
        <v>6</v>
      </c>
      <c r="N801" s="2" t="s">
        <v>40</v>
      </c>
      <c r="O801" s="2">
        <f>VLOOKUP(N801,'scoring schema 2'!$E$8:$F$13,2, FALSE)</f>
        <v>8</v>
      </c>
      <c r="P801" s="2">
        <v>10</v>
      </c>
      <c r="Q801" s="2">
        <v>5.2</v>
      </c>
      <c r="R801" s="2">
        <v>5</v>
      </c>
      <c r="S801" s="2">
        <v>26</v>
      </c>
      <c r="T801" s="2">
        <v>1</v>
      </c>
      <c r="U801" s="2">
        <v>0</v>
      </c>
      <c r="V801" s="2">
        <v>2.2000000000000002</v>
      </c>
      <c r="W801" s="2">
        <v>0.8</v>
      </c>
      <c r="X801" s="2">
        <v>1.7600000000000002</v>
      </c>
      <c r="Y801" s="2">
        <v>3.4000000000000004</v>
      </c>
      <c r="Z801" s="2">
        <v>2.48</v>
      </c>
      <c r="AA801" s="2">
        <v>8.4320000000000004</v>
      </c>
      <c r="AB801" s="2">
        <v>7659168</v>
      </c>
      <c r="AC801" s="2" t="s">
        <v>2093</v>
      </c>
      <c r="AD801" s="6">
        <v>40522</v>
      </c>
      <c r="AE801" s="2" t="s">
        <v>760</v>
      </c>
      <c r="AF801" s="2" t="s">
        <v>761</v>
      </c>
      <c r="AG801" s="2" t="s">
        <v>762</v>
      </c>
      <c r="AH801" s="2" t="s">
        <v>768</v>
      </c>
      <c r="AI801" s="2">
        <v>1.25</v>
      </c>
      <c r="AJ801" s="2">
        <v>0</v>
      </c>
      <c r="AK801" s="2">
        <v>0</v>
      </c>
      <c r="AL801" s="2">
        <v>0</v>
      </c>
      <c r="AM801" s="2">
        <v>15</v>
      </c>
      <c r="AN801" s="2">
        <v>0</v>
      </c>
      <c r="AO801" s="2" t="s">
        <v>762</v>
      </c>
      <c r="AP801" s="2" t="s">
        <v>763</v>
      </c>
      <c r="AQ801" s="2" t="s">
        <v>769</v>
      </c>
      <c r="AR801" s="2" t="s">
        <v>2094</v>
      </c>
      <c r="AS801" s="2">
        <v>3.7</v>
      </c>
      <c r="AT801" s="2">
        <v>618.29999999999995</v>
      </c>
      <c r="AU801" s="2">
        <v>622</v>
      </c>
      <c r="AV801" s="2" t="s">
        <v>765</v>
      </c>
      <c r="AW801" s="2" t="s">
        <v>1147</v>
      </c>
      <c r="AX801" s="2">
        <v>3</v>
      </c>
      <c r="AY801" s="2">
        <v>618</v>
      </c>
      <c r="AZ801" s="2">
        <v>621</v>
      </c>
      <c r="BA801" s="2" t="s">
        <v>765</v>
      </c>
      <c r="BB801" s="2">
        <v>2.7785000000000002E-3</v>
      </c>
      <c r="BC801" s="2">
        <v>0</v>
      </c>
      <c r="BD801" s="6">
        <v>0</v>
      </c>
      <c r="BE801" s="18">
        <f t="shared" si="35"/>
        <v>120.16335843029887</v>
      </c>
      <c r="BF801" s="2" t="s">
        <v>767</v>
      </c>
      <c r="BG801" s="6">
        <v>43179</v>
      </c>
      <c r="BH801" s="2">
        <v>107.9714236985951</v>
      </c>
      <c r="BI801" t="str">
        <f>VLOOKUP($A801,'[1]SW_Pipes 1222_soil.shp'!$AE$2:$AR$1223,10,FALSE)</f>
        <v>113674</v>
      </c>
      <c r="BJ801" t="str">
        <f>VLOOKUP($A801,'[1]SW_Pipes 1222_soil.shp'!$AE$2:$AR$1223,11,FALSE)</f>
        <v>IrB</v>
      </c>
      <c r="BK801" t="str">
        <f>VLOOKUP($A801,'[1]SW_Pipes 1222_soil.shp'!$AE$2:$AR$1223,12,FALSE)</f>
        <v>Iredell fine sandy loam, 1 to 8 percent slopes</v>
      </c>
      <c r="BL801" t="str">
        <f>VLOOKUP($A801,'[1]SW_Pipes 1222_soil.shp'!$AE$2:$AR$1223,13,FALSE)</f>
        <v>C/D</v>
      </c>
      <c r="BM801">
        <f>VLOOKUP($A801,'[1]SW_Pipes 1222_soil.shp'!$AE$2:$AR$1223,14,FALSE)</f>
        <v>3</v>
      </c>
      <c r="BN801">
        <f>VLOOKUP(A801,[2]SW_Pipes1222_prec!$AE$2:$AO$1223, 11, FALSE)</f>
        <v>3.718</v>
      </c>
    </row>
    <row r="802" spans="1:66" x14ac:dyDescent="0.25">
      <c r="A802" s="2">
        <v>145777</v>
      </c>
      <c r="B802" s="2">
        <v>10931</v>
      </c>
      <c r="C802" s="2" t="s">
        <v>280</v>
      </c>
      <c r="D802" s="2" t="s">
        <v>21</v>
      </c>
      <c r="E802" s="2" t="s">
        <v>29</v>
      </c>
      <c r="F802" s="6">
        <f>VLOOKUP(A802&amp;B802,'input_raw cmsws'!$C$2:$D$1602,2,FALSE)</f>
        <v>43193.666666666664</v>
      </c>
      <c r="G802" s="2">
        <v>11</v>
      </c>
      <c r="H802" s="2" t="s">
        <v>23</v>
      </c>
      <c r="I802" s="2">
        <f>VLOOKUP(H802,'scoring schema'!$D$4:$E$9,2,FALSE)</f>
        <v>0</v>
      </c>
      <c r="J802" s="2" t="s">
        <v>22</v>
      </c>
      <c r="K802" s="2" t="s">
        <v>22</v>
      </c>
      <c r="L802" s="2" t="s">
        <v>37</v>
      </c>
      <c r="M802" s="2">
        <f>VLOOKUP(L802,'scoring schema 2'!$E$18:$F$29,2,FALSE)</f>
        <v>8</v>
      </c>
      <c r="N802" s="2" t="s">
        <v>33</v>
      </c>
      <c r="O802" s="2">
        <f>VLOOKUP(N802,'scoring schema 2'!$E$8:$F$13,2, FALSE)</f>
        <v>0</v>
      </c>
      <c r="P802" s="2">
        <v>10</v>
      </c>
      <c r="Q802" s="2">
        <v>0</v>
      </c>
      <c r="R802" s="2">
        <v>8.1</v>
      </c>
      <c r="S802" s="2">
        <v>0</v>
      </c>
      <c r="T802" s="2">
        <v>1</v>
      </c>
      <c r="U802" s="2">
        <v>10</v>
      </c>
      <c r="V802" s="2">
        <v>9.1999999999999993</v>
      </c>
      <c r="W802" s="2">
        <v>8.1</v>
      </c>
      <c r="X802" s="2">
        <v>74.52</v>
      </c>
      <c r="Y802" s="2">
        <v>5.52</v>
      </c>
      <c r="Z802" s="2">
        <v>8.1</v>
      </c>
      <c r="AA802" s="2">
        <v>44.711999999999996</v>
      </c>
      <c r="AB802" s="2">
        <v>7590726</v>
      </c>
      <c r="AC802" s="2" t="s">
        <v>4044</v>
      </c>
      <c r="AD802" s="6">
        <v>40523</v>
      </c>
      <c r="AE802" s="2" t="s">
        <v>760</v>
      </c>
      <c r="AF802" s="2" t="s">
        <v>761</v>
      </c>
      <c r="AG802" s="2" t="s">
        <v>762</v>
      </c>
      <c r="AH802" s="2" t="s">
        <v>768</v>
      </c>
      <c r="AI802" s="2">
        <v>0</v>
      </c>
      <c r="AJ802" s="2">
        <v>7</v>
      </c>
      <c r="AK802" s="2">
        <v>0</v>
      </c>
      <c r="AL802" s="2">
        <v>0</v>
      </c>
      <c r="AM802" s="2">
        <v>84</v>
      </c>
      <c r="AN802" s="2">
        <v>0</v>
      </c>
      <c r="AO802" s="2" t="s">
        <v>762</v>
      </c>
      <c r="AP802" s="2" t="s">
        <v>778</v>
      </c>
      <c r="AQ802" s="2" t="s">
        <v>781</v>
      </c>
      <c r="AR802" s="2" t="s">
        <v>4045</v>
      </c>
      <c r="AS802" s="2">
        <v>8</v>
      </c>
      <c r="AT802" s="2">
        <v>627</v>
      </c>
      <c r="AU802" s="2">
        <v>635</v>
      </c>
      <c r="AV802" s="2" t="s">
        <v>765</v>
      </c>
      <c r="AW802" s="2" t="s">
        <v>4046</v>
      </c>
      <c r="AX802" s="2">
        <v>8</v>
      </c>
      <c r="AY802" s="2">
        <v>627</v>
      </c>
      <c r="AZ802" s="2">
        <v>635</v>
      </c>
      <c r="BA802" s="2" t="s">
        <v>765</v>
      </c>
      <c r="BB802" s="2">
        <v>0</v>
      </c>
      <c r="BC802" s="2">
        <v>1</v>
      </c>
      <c r="BD802" s="6">
        <v>32044</v>
      </c>
      <c r="BE802" s="18">
        <f t="shared" si="35"/>
        <v>30.526123659593878</v>
      </c>
      <c r="BF802" s="2" t="s">
        <v>767</v>
      </c>
      <c r="BG802" s="6">
        <v>44243</v>
      </c>
      <c r="BH802" s="2">
        <v>45.816877068500922</v>
      </c>
      <c r="BI802" t="str">
        <f>VLOOKUP($A802,'[1]SW_Pipes 1222_soil.shp'!$AE$2:$AR$1223,10,FALSE)</f>
        <v>113666</v>
      </c>
      <c r="BJ802" t="str">
        <f>VLOOKUP($A802,'[1]SW_Pipes 1222_soil.shp'!$AE$2:$AR$1223,11,FALSE)</f>
        <v>EnD</v>
      </c>
      <c r="BK802" t="str">
        <f>VLOOKUP($A802,'[1]SW_Pipes 1222_soil.shp'!$AE$2:$AR$1223,12,FALSE)</f>
        <v>Enon sandy loam, 8 to 15 percent slopes</v>
      </c>
      <c r="BL802" t="str">
        <f>VLOOKUP($A802,'[1]SW_Pipes 1222_soil.shp'!$AE$2:$AR$1223,13,FALSE)</f>
        <v>C</v>
      </c>
      <c r="BM802">
        <f>VLOOKUP($A802,'[1]SW_Pipes 1222_soil.shp'!$AE$2:$AR$1223,14,FALSE)</f>
        <v>2</v>
      </c>
      <c r="BN802">
        <f>VLOOKUP(A802,[2]SW_Pipes1222_prec!$AE$2:$AO$1223, 11, FALSE)</f>
        <v>3.746</v>
      </c>
    </row>
    <row r="803" spans="1:66" x14ac:dyDescent="0.25">
      <c r="A803" s="2">
        <v>146454</v>
      </c>
      <c r="B803" s="2">
        <v>11946</v>
      </c>
      <c r="C803" s="2" t="s">
        <v>657</v>
      </c>
      <c r="D803" s="2" t="s">
        <v>26</v>
      </c>
      <c r="E803" s="2" t="s">
        <v>29</v>
      </c>
      <c r="F803" s="6">
        <f>VLOOKUP(A803&amp;B803,'input_raw cmsws'!$C$2:$D$1602,2,FALSE)</f>
        <v>43805.708333333336</v>
      </c>
      <c r="G803" s="2">
        <v>0</v>
      </c>
      <c r="H803" s="2" t="s">
        <v>23</v>
      </c>
      <c r="I803" s="2">
        <f>VLOOKUP(H803,'scoring schema'!$D$4:$E$9,2,FALSE)</f>
        <v>0</v>
      </c>
      <c r="J803" s="2" t="s">
        <v>22</v>
      </c>
      <c r="K803" s="2" t="s">
        <v>22</v>
      </c>
      <c r="L803" s="2" t="s">
        <v>30</v>
      </c>
      <c r="M803" s="2">
        <f>VLOOKUP(L803,'scoring schema 2'!$E$18:$F$29,2,FALSE)</f>
        <v>6</v>
      </c>
      <c r="N803" s="2" t="s">
        <v>35</v>
      </c>
      <c r="O803" s="2">
        <f>VLOOKUP(N803,'scoring schema 2'!$E$8:$F$13,2, FALSE)</f>
        <v>2</v>
      </c>
      <c r="P803" s="2">
        <v>0</v>
      </c>
      <c r="Q803" s="2">
        <v>1.3</v>
      </c>
      <c r="R803" s="2">
        <v>4.7</v>
      </c>
      <c r="S803" s="2">
        <v>6.11</v>
      </c>
      <c r="T803" s="2">
        <v>1</v>
      </c>
      <c r="U803" s="2">
        <v>0</v>
      </c>
      <c r="V803" s="2">
        <v>8.6</v>
      </c>
      <c r="W803" s="2">
        <v>2.9000000000000004</v>
      </c>
      <c r="X803" s="2">
        <v>24.94</v>
      </c>
      <c r="Y803" s="2">
        <v>5.68</v>
      </c>
      <c r="Z803" s="2">
        <v>3.62</v>
      </c>
      <c r="AA803" s="2">
        <v>20.561599999999999</v>
      </c>
      <c r="AB803" s="2">
        <v>7720951</v>
      </c>
      <c r="AC803" s="2" t="s">
        <v>3409</v>
      </c>
      <c r="AD803" s="6">
        <v>40524</v>
      </c>
      <c r="AE803" s="2" t="s">
        <v>760</v>
      </c>
      <c r="AF803" s="2" t="s">
        <v>761</v>
      </c>
      <c r="AG803" s="2" t="s">
        <v>762</v>
      </c>
      <c r="AH803" s="2" t="s">
        <v>768</v>
      </c>
      <c r="AI803" s="2">
        <v>1.25</v>
      </c>
      <c r="AJ803" s="2">
        <v>0</v>
      </c>
      <c r="AK803" s="2">
        <v>0</v>
      </c>
      <c r="AL803" s="2">
        <v>0</v>
      </c>
      <c r="AM803" s="2">
        <v>15</v>
      </c>
      <c r="AN803" s="2">
        <v>0</v>
      </c>
      <c r="AO803" s="2" t="s">
        <v>762</v>
      </c>
      <c r="AP803" s="2" t="s">
        <v>763</v>
      </c>
      <c r="AQ803" s="2" t="s">
        <v>769</v>
      </c>
      <c r="AR803" s="2" t="s">
        <v>3410</v>
      </c>
      <c r="AS803" s="2">
        <v>4</v>
      </c>
      <c r="AT803" s="2">
        <v>782</v>
      </c>
      <c r="AU803" s="2">
        <v>786</v>
      </c>
      <c r="AV803" s="2" t="s">
        <v>765</v>
      </c>
      <c r="AW803" s="2" t="s">
        <v>3411</v>
      </c>
      <c r="AX803" s="2">
        <v>5</v>
      </c>
      <c r="AY803" s="2">
        <v>781</v>
      </c>
      <c r="AZ803" s="2">
        <v>786</v>
      </c>
      <c r="BA803" s="2" t="s">
        <v>765</v>
      </c>
      <c r="BB803" s="2">
        <v>2.4029390000000001E-2</v>
      </c>
      <c r="BC803" s="2">
        <v>0</v>
      </c>
      <c r="BD803" s="6">
        <v>0</v>
      </c>
      <c r="BE803" s="18">
        <f t="shared" si="35"/>
        <v>119.93349304129592</v>
      </c>
      <c r="BF803" s="2" t="s">
        <v>767</v>
      </c>
      <c r="BG803" s="6">
        <v>44293</v>
      </c>
      <c r="BH803" s="2">
        <v>41.615698218732533</v>
      </c>
      <c r="BI803" t="str">
        <f>VLOOKUP($A803,'[1]SW_Pipes 1222_soil.shp'!$AE$2:$AR$1223,10,FALSE)</f>
        <v>113660</v>
      </c>
      <c r="BJ803" t="str">
        <f>VLOOKUP($A803,'[1]SW_Pipes 1222_soil.shp'!$AE$2:$AR$1223,11,FALSE)</f>
        <v>CuB</v>
      </c>
      <c r="BK803" t="str">
        <f>VLOOKUP($A803,'[1]SW_Pipes 1222_soil.shp'!$AE$2:$AR$1223,12,FALSE)</f>
        <v>Cecil-Urban land complex, 2 to 8 percent slopes</v>
      </c>
      <c r="BL803" t="str">
        <f>VLOOKUP($A803,'[1]SW_Pipes 1222_soil.shp'!$AE$2:$AR$1223,13,FALSE)</f>
        <v>B</v>
      </c>
      <c r="BM803">
        <f>VLOOKUP($A803,'[1]SW_Pipes 1222_soil.shp'!$AE$2:$AR$1223,14,FALSE)</f>
        <v>1</v>
      </c>
      <c r="BN803">
        <f>VLOOKUP(A803,[2]SW_Pipes1222_prec!$AE$2:$AO$1223, 11, FALSE)</f>
        <v>3.7490000000000001</v>
      </c>
    </row>
    <row r="804" spans="1:66" x14ac:dyDescent="0.25">
      <c r="A804" s="3">
        <v>146675</v>
      </c>
      <c r="B804" s="3">
        <v>2229</v>
      </c>
      <c r="C804" s="3" t="s">
        <v>203</v>
      </c>
      <c r="D804" s="3" t="s">
        <v>21</v>
      </c>
      <c r="E804" s="3" t="s">
        <v>29</v>
      </c>
      <c r="F804" s="6">
        <f>VLOOKUP(A804&amp;B804,'input_raw cmsws'!$C$2:$D$1602,2,FALSE)</f>
        <v>43381.666666666664</v>
      </c>
      <c r="G804" s="3">
        <v>10</v>
      </c>
      <c r="H804" s="3" t="s">
        <v>23</v>
      </c>
      <c r="I804" s="2">
        <f>VLOOKUP(H804,'scoring schema'!$D$4:$E$9,2,FALSE)</f>
        <v>0</v>
      </c>
      <c r="J804" s="3" t="s">
        <v>22</v>
      </c>
      <c r="K804" s="3" t="s">
        <v>22</v>
      </c>
      <c r="L804" s="3" t="s">
        <v>145</v>
      </c>
      <c r="M804" s="2">
        <f>VLOOKUP(L804,'scoring schema 2'!$E$18:$F$29,2,FALSE)</f>
        <v>10</v>
      </c>
      <c r="N804" s="3" t="s">
        <v>33</v>
      </c>
      <c r="O804" s="2">
        <f>VLOOKUP(N804,'scoring schema 2'!$E$8:$F$13,2, FALSE)</f>
        <v>0</v>
      </c>
      <c r="P804" s="3">
        <v>10</v>
      </c>
      <c r="Q804" s="3">
        <v>0</v>
      </c>
      <c r="R804" s="3">
        <v>8.4</v>
      </c>
      <c r="S804" s="3">
        <v>0</v>
      </c>
      <c r="T804" s="3">
        <v>1</v>
      </c>
      <c r="U804" s="3">
        <v>0</v>
      </c>
      <c r="V804" s="3">
        <v>1.4000000000000001</v>
      </c>
      <c r="W804" s="3">
        <v>2.4000000000000004</v>
      </c>
      <c r="X804" s="3">
        <v>3.3600000000000008</v>
      </c>
      <c r="Y804" s="3">
        <v>0.84000000000000008</v>
      </c>
      <c r="Z804" s="3">
        <v>4.8000000000000007</v>
      </c>
      <c r="AA804" s="3">
        <v>4.0320000000000009</v>
      </c>
      <c r="AB804" s="3">
        <v>7620416</v>
      </c>
      <c r="AC804" s="3" t="s">
        <v>1275</v>
      </c>
      <c r="AD804" s="6">
        <v>40525</v>
      </c>
      <c r="AE804" s="3" t="s">
        <v>760</v>
      </c>
      <c r="AF804" s="3" t="s">
        <v>761</v>
      </c>
      <c r="AG804" s="3" t="s">
        <v>762</v>
      </c>
      <c r="AH804" s="3" t="s">
        <v>768</v>
      </c>
      <c r="AI804" s="3">
        <v>5</v>
      </c>
      <c r="AJ804" s="3">
        <v>0</v>
      </c>
      <c r="AK804" s="3">
        <v>0</v>
      </c>
      <c r="AL804" s="3">
        <v>0</v>
      </c>
      <c r="AM804" s="3">
        <v>60</v>
      </c>
      <c r="AN804" s="3">
        <v>0</v>
      </c>
      <c r="AO804" s="3" t="s">
        <v>762</v>
      </c>
      <c r="AP804" s="3" t="s">
        <v>763</v>
      </c>
      <c r="AQ804" s="3" t="s">
        <v>769</v>
      </c>
      <c r="AR804" s="3" t="s">
        <v>1274</v>
      </c>
      <c r="AS804" s="3">
        <v>11.6</v>
      </c>
      <c r="AT804" s="3">
        <v>714.4</v>
      </c>
      <c r="AU804" s="3">
        <v>726</v>
      </c>
      <c r="AV804" s="3" t="s">
        <v>765</v>
      </c>
      <c r="AW804" s="3" t="s">
        <v>1276</v>
      </c>
      <c r="AX804" s="3">
        <v>8</v>
      </c>
      <c r="AY804" s="3">
        <v>706</v>
      </c>
      <c r="AZ804" s="3">
        <v>714</v>
      </c>
      <c r="BA804" s="3" t="s">
        <v>765</v>
      </c>
      <c r="BB804" s="3">
        <v>0.47936663000000002</v>
      </c>
      <c r="BC804" s="3">
        <v>0</v>
      </c>
      <c r="BD804" s="7">
        <v>0</v>
      </c>
      <c r="BE804" s="18">
        <f t="shared" si="35"/>
        <v>118.77253023043576</v>
      </c>
      <c r="BF804" s="3" t="s">
        <v>767</v>
      </c>
      <c r="BG804" s="7">
        <v>44243</v>
      </c>
      <c r="BH804" s="3">
        <v>17.523121987977831</v>
      </c>
      <c r="BI804" t="str">
        <f>VLOOKUP($A804,'[1]SW_Pipes 1222_soil.shp'!$AE$2:$AR$1223,10,FALSE)</f>
        <v>113661</v>
      </c>
      <c r="BJ804" t="str">
        <f>VLOOKUP($A804,'[1]SW_Pipes 1222_soil.shp'!$AE$2:$AR$1223,11,FALSE)</f>
        <v>CuD</v>
      </c>
      <c r="BK804" t="str">
        <f>VLOOKUP($A804,'[1]SW_Pipes 1222_soil.shp'!$AE$2:$AR$1223,12,FALSE)</f>
        <v>Cecil-Urban land complex, 8 to 15 percent slopes</v>
      </c>
      <c r="BL804" t="str">
        <f>VLOOKUP($A804,'[1]SW_Pipes 1222_soil.shp'!$AE$2:$AR$1223,13,FALSE)</f>
        <v>B</v>
      </c>
      <c r="BM804">
        <f>VLOOKUP($A804,'[1]SW_Pipes 1222_soil.shp'!$AE$2:$AR$1223,14,FALSE)</f>
        <v>1</v>
      </c>
      <c r="BN804">
        <f>VLOOKUP(A804,[2]SW_Pipes1222_prec!$AE$2:$AO$1223, 11, FALSE)</f>
        <v>3.758</v>
      </c>
    </row>
    <row r="805" spans="1:66" x14ac:dyDescent="0.25">
      <c r="A805" s="2">
        <v>146760</v>
      </c>
      <c r="B805" s="2">
        <v>2229</v>
      </c>
      <c r="C805" s="2" t="s">
        <v>203</v>
      </c>
      <c r="D805" s="2" t="s">
        <v>21</v>
      </c>
      <c r="E805" s="2" t="s">
        <v>29</v>
      </c>
      <c r="F805" s="6">
        <f>VLOOKUP(A805&amp;B805,'input_raw cmsws'!$C$2:$D$1602,2,FALSE)</f>
        <v>43381.666666666664</v>
      </c>
      <c r="G805" s="2">
        <v>12</v>
      </c>
      <c r="H805" s="2" t="s">
        <v>23</v>
      </c>
      <c r="I805" s="2">
        <f>VLOOKUP(H805,'scoring schema'!$D$4:$E$9,2,FALSE)</f>
        <v>0</v>
      </c>
      <c r="J805" s="2" t="s">
        <v>22</v>
      </c>
      <c r="K805" s="2" t="s">
        <v>22</v>
      </c>
      <c r="L805" s="2" t="s">
        <v>145</v>
      </c>
      <c r="M805" s="2">
        <f>VLOOKUP(L805,'scoring schema 2'!$E$18:$F$29,2,FALSE)</f>
        <v>10</v>
      </c>
      <c r="N805" s="2" t="s">
        <v>33</v>
      </c>
      <c r="O805" s="2">
        <f>VLOOKUP(N805,'scoring schema 2'!$E$8:$F$13,2, FALSE)</f>
        <v>0</v>
      </c>
      <c r="P805" s="2">
        <v>10</v>
      </c>
      <c r="Q805" s="2">
        <v>0</v>
      </c>
      <c r="R805" s="2">
        <v>8.4</v>
      </c>
      <c r="S805" s="2">
        <v>0</v>
      </c>
      <c r="T805" s="2">
        <v>1</v>
      </c>
      <c r="U805" s="2">
        <v>0</v>
      </c>
      <c r="V805" s="2">
        <v>1.4000000000000001</v>
      </c>
      <c r="W805" s="2">
        <v>2.4000000000000004</v>
      </c>
      <c r="X805" s="2">
        <v>3.3600000000000008</v>
      </c>
      <c r="Y805" s="2">
        <v>0.84000000000000008</v>
      </c>
      <c r="Z805" s="2">
        <v>4.8000000000000007</v>
      </c>
      <c r="AA805" s="2">
        <v>4.0320000000000009</v>
      </c>
      <c r="AB805" s="2">
        <v>7720896</v>
      </c>
      <c r="AC805" s="2" t="s">
        <v>1272</v>
      </c>
      <c r="AD805" s="6">
        <v>40526</v>
      </c>
      <c r="AE805" s="2" t="s">
        <v>760</v>
      </c>
      <c r="AF805" s="2" t="s">
        <v>761</v>
      </c>
      <c r="AG805" s="2" t="s">
        <v>762</v>
      </c>
      <c r="AH805" s="2" t="s">
        <v>768</v>
      </c>
      <c r="AI805" s="2">
        <v>5</v>
      </c>
      <c r="AJ805" s="2">
        <v>0</v>
      </c>
      <c r="AK805" s="2">
        <v>0</v>
      </c>
      <c r="AL805" s="2">
        <v>0</v>
      </c>
      <c r="AM805" s="2">
        <v>60</v>
      </c>
      <c r="AN805" s="2">
        <v>0</v>
      </c>
      <c r="AO805" s="2" t="s">
        <v>762</v>
      </c>
      <c r="AP805" s="2" t="s">
        <v>763</v>
      </c>
      <c r="AQ805" s="2" t="s">
        <v>769</v>
      </c>
      <c r="AR805" s="2" t="s">
        <v>1273</v>
      </c>
      <c r="AS805" s="2">
        <v>9.5</v>
      </c>
      <c r="AT805" s="2">
        <v>716.5</v>
      </c>
      <c r="AU805" s="2">
        <v>726</v>
      </c>
      <c r="AV805" s="2" t="s">
        <v>765</v>
      </c>
      <c r="AW805" s="2" t="s">
        <v>1274</v>
      </c>
      <c r="AX805" s="2">
        <v>11.6</v>
      </c>
      <c r="AY805" s="2">
        <v>714.4</v>
      </c>
      <c r="AZ805" s="2">
        <v>726</v>
      </c>
      <c r="BA805" s="2" t="s">
        <v>765</v>
      </c>
      <c r="BB805" s="2">
        <v>3.2262020000000002E-2</v>
      </c>
      <c r="BC805" s="2">
        <v>0</v>
      </c>
      <c r="BD805" s="6">
        <v>0</v>
      </c>
      <c r="BE805" s="18">
        <f t="shared" si="35"/>
        <v>118.77253023043576</v>
      </c>
      <c r="BF805" s="2" t="s">
        <v>767</v>
      </c>
      <c r="BG805" s="6">
        <v>44243</v>
      </c>
      <c r="BH805" s="2">
        <v>65.092014037454618</v>
      </c>
      <c r="BI805" t="str">
        <f>VLOOKUP($A805,'[1]SW_Pipes 1222_soil.shp'!$AE$2:$AR$1223,10,FALSE)</f>
        <v>113661</v>
      </c>
      <c r="BJ805" t="str">
        <f>VLOOKUP($A805,'[1]SW_Pipes 1222_soil.shp'!$AE$2:$AR$1223,11,FALSE)</f>
        <v>CuD</v>
      </c>
      <c r="BK805" t="str">
        <f>VLOOKUP($A805,'[1]SW_Pipes 1222_soil.shp'!$AE$2:$AR$1223,12,FALSE)</f>
        <v>Cecil-Urban land complex, 8 to 15 percent slopes</v>
      </c>
      <c r="BL805" t="str">
        <f>VLOOKUP($A805,'[1]SW_Pipes 1222_soil.shp'!$AE$2:$AR$1223,13,FALSE)</f>
        <v>B</v>
      </c>
      <c r="BM805">
        <f>VLOOKUP($A805,'[1]SW_Pipes 1222_soil.shp'!$AE$2:$AR$1223,14,FALSE)</f>
        <v>1</v>
      </c>
      <c r="BN805">
        <f>VLOOKUP(A805,[2]SW_Pipes1222_prec!$AE$2:$AO$1223, 11, FALSE)</f>
        <v>3.758</v>
      </c>
    </row>
    <row r="806" spans="1:66" x14ac:dyDescent="0.25">
      <c r="A806" s="3">
        <v>147103</v>
      </c>
      <c r="B806" s="3">
        <v>12161</v>
      </c>
      <c r="C806" s="3" t="s">
        <v>328</v>
      </c>
      <c r="D806" s="3" t="s">
        <v>26</v>
      </c>
      <c r="E806" s="3" t="s">
        <v>29</v>
      </c>
      <c r="F806" s="6">
        <f>VLOOKUP(A806&amp;B806,'input_raw cmsws'!$C$2:$D$1602,2,FALSE)</f>
        <v>43805.708333333336</v>
      </c>
      <c r="G806" s="3">
        <v>7.3</v>
      </c>
      <c r="H806" s="3" t="s">
        <v>23</v>
      </c>
      <c r="I806" s="2">
        <f>VLOOKUP(H806,'scoring schema'!$D$4:$E$9,2,FALSE)</f>
        <v>0</v>
      </c>
      <c r="J806" s="3" t="s">
        <v>22</v>
      </c>
      <c r="K806" s="3" t="s">
        <v>22</v>
      </c>
      <c r="L806" s="3"/>
      <c r="M806" s="2">
        <f>VLOOKUP(L806,'scoring schema 2'!$E$18:$F$29,2,FALSE)</f>
        <v>0</v>
      </c>
      <c r="N806" s="3"/>
      <c r="O806" s="2">
        <f>VLOOKUP(N806,'scoring schema 2'!$E$8:$F$13,2, FALSE)</f>
        <v>2</v>
      </c>
      <c r="P806" s="3">
        <v>10</v>
      </c>
      <c r="Q806" s="3">
        <v>1.3</v>
      </c>
      <c r="R806" s="3">
        <v>2.9</v>
      </c>
      <c r="S806" s="3">
        <v>3.77</v>
      </c>
      <c r="T806" s="3">
        <v>1</v>
      </c>
      <c r="U806" s="3">
        <v>10</v>
      </c>
      <c r="V806" s="3">
        <v>7.0000000000000009</v>
      </c>
      <c r="W806" s="3">
        <v>5.6</v>
      </c>
      <c r="X806" s="3">
        <v>39.200000000000003</v>
      </c>
      <c r="Y806" s="3">
        <v>4.7200000000000006</v>
      </c>
      <c r="Z806" s="3">
        <v>4.5199999999999996</v>
      </c>
      <c r="AA806" s="3">
        <v>21.334400000000002</v>
      </c>
      <c r="AB806" s="3">
        <v>7682091</v>
      </c>
      <c r="AC806" s="3" t="s">
        <v>3467</v>
      </c>
      <c r="AD806" s="6">
        <v>40527</v>
      </c>
      <c r="AE806" s="3" t="s">
        <v>760</v>
      </c>
      <c r="AF806" s="3" t="s">
        <v>761</v>
      </c>
      <c r="AG806" s="3" t="s">
        <v>762</v>
      </c>
      <c r="AH806" s="3" t="s">
        <v>768</v>
      </c>
      <c r="AI806" s="3">
        <v>1.5</v>
      </c>
      <c r="AJ806" s="3">
        <v>0</v>
      </c>
      <c r="AK806" s="3">
        <v>0</v>
      </c>
      <c r="AL806" s="3">
        <v>0</v>
      </c>
      <c r="AM806" s="3">
        <v>18</v>
      </c>
      <c r="AN806" s="3">
        <v>0</v>
      </c>
      <c r="AO806" s="3" t="s">
        <v>762</v>
      </c>
      <c r="AP806" s="3" t="s">
        <v>763</v>
      </c>
      <c r="AQ806" s="3" t="s">
        <v>769</v>
      </c>
      <c r="AR806" s="3" t="s">
        <v>3468</v>
      </c>
      <c r="AS806" s="3">
        <v>3.5</v>
      </c>
      <c r="AT806" s="3">
        <v>721.5</v>
      </c>
      <c r="AU806" s="3">
        <v>725</v>
      </c>
      <c r="AV806" s="3" t="s">
        <v>765</v>
      </c>
      <c r="AW806" s="3" t="s">
        <v>3469</v>
      </c>
      <c r="AX806" s="3">
        <v>5.6</v>
      </c>
      <c r="AY806" s="3">
        <v>718.4</v>
      </c>
      <c r="AZ806" s="3">
        <v>724</v>
      </c>
      <c r="BA806" s="3" t="s">
        <v>765</v>
      </c>
      <c r="BB806" s="3">
        <v>0.13381281</v>
      </c>
      <c r="BC806" s="3">
        <v>0</v>
      </c>
      <c r="BD806" s="7">
        <v>23389</v>
      </c>
      <c r="BE806" s="18">
        <f t="shared" si="35"/>
        <v>55.897900981063202</v>
      </c>
      <c r="BF806" s="3" t="s">
        <v>767</v>
      </c>
      <c r="BG806" s="7">
        <v>44243</v>
      </c>
      <c r="BH806" s="3">
        <v>25.78051584695282</v>
      </c>
      <c r="BI806" t="str">
        <f>VLOOKUP($A806,'[1]SW_Pipes 1222_soil.shp'!$AE$2:$AR$1223,10,FALSE)</f>
        <v>113660</v>
      </c>
      <c r="BJ806" t="str">
        <f>VLOOKUP($A806,'[1]SW_Pipes 1222_soil.shp'!$AE$2:$AR$1223,11,FALSE)</f>
        <v>CuB</v>
      </c>
      <c r="BK806" t="str">
        <f>VLOOKUP($A806,'[1]SW_Pipes 1222_soil.shp'!$AE$2:$AR$1223,12,FALSE)</f>
        <v>Cecil-Urban land complex, 2 to 8 percent slopes</v>
      </c>
      <c r="BL806" t="str">
        <f>VLOOKUP($A806,'[1]SW_Pipes 1222_soil.shp'!$AE$2:$AR$1223,13,FALSE)</f>
        <v>B</v>
      </c>
      <c r="BM806">
        <f>VLOOKUP($A806,'[1]SW_Pipes 1222_soil.shp'!$AE$2:$AR$1223,14,FALSE)</f>
        <v>1</v>
      </c>
      <c r="BN806">
        <f>VLOOKUP(A806,[2]SW_Pipes1222_prec!$AE$2:$AO$1223, 11, FALSE)</f>
        <v>3.8210000000000002</v>
      </c>
    </row>
    <row r="807" spans="1:66" x14ac:dyDescent="0.25">
      <c r="A807" s="3">
        <v>147104</v>
      </c>
      <c r="B807" s="3">
        <v>12161</v>
      </c>
      <c r="C807" s="3" t="s">
        <v>521</v>
      </c>
      <c r="D807" s="3" t="s">
        <v>26</v>
      </c>
      <c r="E807" s="3" t="s">
        <v>29</v>
      </c>
      <c r="F807" s="6">
        <f>VLOOKUP(A807&amp;B807,'input_raw cmsws'!$C$2:$D$1602,2,FALSE)</f>
        <v>43805.708333333336</v>
      </c>
      <c r="G807" s="3">
        <v>5.2</v>
      </c>
      <c r="H807" s="3" t="s">
        <v>23</v>
      </c>
      <c r="I807" s="2">
        <f>VLOOKUP(H807,'scoring schema'!$D$4:$E$9,2,FALSE)</f>
        <v>0</v>
      </c>
      <c r="J807" s="3" t="s">
        <v>22</v>
      </c>
      <c r="K807" s="3" t="s">
        <v>22</v>
      </c>
      <c r="L807" s="3"/>
      <c r="M807" s="2">
        <f>VLOOKUP(L807,'scoring schema 2'!$E$18:$F$29,2,FALSE)</f>
        <v>0</v>
      </c>
      <c r="N807" s="3"/>
      <c r="O807" s="2">
        <f>VLOOKUP(N807,'scoring schema 2'!$E$8:$F$13,2, FALSE)</f>
        <v>2</v>
      </c>
      <c r="P807" s="3">
        <v>10</v>
      </c>
      <c r="Q807" s="3">
        <v>1.3</v>
      </c>
      <c r="R807" s="3">
        <v>3.5</v>
      </c>
      <c r="S807" s="3">
        <v>4.55</v>
      </c>
      <c r="T807" s="3">
        <v>1</v>
      </c>
      <c r="U807" s="3">
        <v>10</v>
      </c>
      <c r="V807" s="3">
        <v>5.4</v>
      </c>
      <c r="W807" s="3">
        <v>6.2</v>
      </c>
      <c r="X807" s="3">
        <v>33.480000000000004</v>
      </c>
      <c r="Y807" s="3">
        <v>3.7600000000000002</v>
      </c>
      <c r="Z807" s="3">
        <v>5.12</v>
      </c>
      <c r="AA807" s="3">
        <v>19.251200000000001</v>
      </c>
      <c r="AB807" s="3">
        <v>7709828</v>
      </c>
      <c r="AC807" s="3" t="s">
        <v>3315</v>
      </c>
      <c r="AD807" s="6">
        <v>40528</v>
      </c>
      <c r="AE807" s="3" t="s">
        <v>760</v>
      </c>
      <c r="AF807" s="3" t="s">
        <v>761</v>
      </c>
      <c r="AG807" s="3" t="s">
        <v>762</v>
      </c>
      <c r="AH807" s="3" t="s">
        <v>768</v>
      </c>
      <c r="AI807" s="3">
        <v>2.5</v>
      </c>
      <c r="AJ807" s="3">
        <v>0</v>
      </c>
      <c r="AK807" s="3">
        <v>0</v>
      </c>
      <c r="AL807" s="3">
        <v>0</v>
      </c>
      <c r="AM807" s="3">
        <v>30</v>
      </c>
      <c r="AN807" s="3">
        <v>0</v>
      </c>
      <c r="AO807" s="3" t="s">
        <v>762</v>
      </c>
      <c r="AP807" s="3" t="s">
        <v>778</v>
      </c>
      <c r="AQ807" s="3" t="s">
        <v>781</v>
      </c>
      <c r="AR807" s="3" t="s">
        <v>3102</v>
      </c>
      <c r="AS807" s="3">
        <v>10.199999999999999</v>
      </c>
      <c r="AT807" s="3">
        <v>726.27</v>
      </c>
      <c r="AU807" s="3">
        <v>736.48</v>
      </c>
      <c r="AV807" s="3" t="s">
        <v>772</v>
      </c>
      <c r="AW807" s="3" t="s">
        <v>3316</v>
      </c>
      <c r="AX807" s="3">
        <v>9.1999999999999993</v>
      </c>
      <c r="AY807" s="3">
        <v>727.52</v>
      </c>
      <c r="AZ807" s="3">
        <v>736.48</v>
      </c>
      <c r="BA807" s="3" t="s">
        <v>765</v>
      </c>
      <c r="BB807" s="3">
        <v>0</v>
      </c>
      <c r="BC807" s="3">
        <v>0</v>
      </c>
      <c r="BD807" s="7">
        <v>23389</v>
      </c>
      <c r="BE807" s="18">
        <f t="shared" si="35"/>
        <v>55.897900981063202</v>
      </c>
      <c r="BF807" s="3" t="s">
        <v>767</v>
      </c>
      <c r="BG807" s="7">
        <v>43185</v>
      </c>
      <c r="BH807" s="3">
        <v>92.37940301081214</v>
      </c>
      <c r="BI807" t="str">
        <f>VLOOKUP($A807,'[1]SW_Pipes 1222_soil.shp'!$AE$2:$AR$1223,10,FALSE)</f>
        <v>113660</v>
      </c>
      <c r="BJ807" t="str">
        <f>VLOOKUP($A807,'[1]SW_Pipes 1222_soil.shp'!$AE$2:$AR$1223,11,FALSE)</f>
        <v>CuB</v>
      </c>
      <c r="BK807" t="str">
        <f>VLOOKUP($A807,'[1]SW_Pipes 1222_soil.shp'!$AE$2:$AR$1223,12,FALSE)</f>
        <v>Cecil-Urban land complex, 2 to 8 percent slopes</v>
      </c>
      <c r="BL807" t="str">
        <f>VLOOKUP($A807,'[1]SW_Pipes 1222_soil.shp'!$AE$2:$AR$1223,13,FALSE)</f>
        <v>B</v>
      </c>
      <c r="BM807">
        <f>VLOOKUP($A807,'[1]SW_Pipes 1222_soil.shp'!$AE$2:$AR$1223,14,FALSE)</f>
        <v>1</v>
      </c>
      <c r="BN807">
        <f>VLOOKUP(A807,[2]SW_Pipes1222_prec!$AE$2:$AO$1223, 11, FALSE)</f>
        <v>3.8210000000000002</v>
      </c>
    </row>
    <row r="808" spans="1:66" x14ac:dyDescent="0.25">
      <c r="A808" s="3">
        <v>147105</v>
      </c>
      <c r="B808" s="3">
        <v>12161</v>
      </c>
      <c r="C808" s="3" t="s">
        <v>521</v>
      </c>
      <c r="D808" s="3" t="s">
        <v>26</v>
      </c>
      <c r="E808" s="3" t="s">
        <v>29</v>
      </c>
      <c r="F808" s="6">
        <f>VLOOKUP(A808&amp;B808,'input_raw cmsws'!$C$2:$D$1602,2,FALSE)</f>
        <v>43805.708333333336</v>
      </c>
      <c r="G808" s="3">
        <v>7</v>
      </c>
      <c r="H808" s="3" t="s">
        <v>23</v>
      </c>
      <c r="I808" s="2">
        <f>VLOOKUP(H808,'scoring schema'!$D$4:$E$9,2,FALSE)</f>
        <v>0</v>
      </c>
      <c r="J808" s="3" t="s">
        <v>22</v>
      </c>
      <c r="K808" s="3" t="s">
        <v>22</v>
      </c>
      <c r="L808" s="3"/>
      <c r="M808" s="2">
        <f>VLOOKUP(L808,'scoring schema 2'!$E$18:$F$29,2,FALSE)</f>
        <v>0</v>
      </c>
      <c r="N808" s="3"/>
      <c r="O808" s="2">
        <f>VLOOKUP(N808,'scoring schema 2'!$E$8:$F$13,2, FALSE)</f>
        <v>2</v>
      </c>
      <c r="P808" s="3">
        <v>10</v>
      </c>
      <c r="Q808" s="3">
        <v>1.3</v>
      </c>
      <c r="R808" s="3">
        <v>2.9</v>
      </c>
      <c r="S808" s="3">
        <v>3.77</v>
      </c>
      <c r="T808" s="3">
        <v>1</v>
      </c>
      <c r="U808" s="3">
        <v>10</v>
      </c>
      <c r="V808" s="3">
        <v>5.4</v>
      </c>
      <c r="W808" s="3">
        <v>5.6</v>
      </c>
      <c r="X808" s="3">
        <v>30.24</v>
      </c>
      <c r="Y808" s="3">
        <v>3.7600000000000002</v>
      </c>
      <c r="Z808" s="3">
        <v>4.5199999999999996</v>
      </c>
      <c r="AA808" s="3">
        <v>16.995200000000001</v>
      </c>
      <c r="AB808" s="3">
        <v>7639883</v>
      </c>
      <c r="AC808" s="3" t="s">
        <v>3100</v>
      </c>
      <c r="AD808" s="6">
        <v>40529</v>
      </c>
      <c r="AE808" s="3" t="s">
        <v>760</v>
      </c>
      <c r="AF808" s="3" t="s">
        <v>761</v>
      </c>
      <c r="AG808" s="3" t="s">
        <v>762</v>
      </c>
      <c r="AH808" s="3" t="s">
        <v>768</v>
      </c>
      <c r="AI808" s="3">
        <v>2.5</v>
      </c>
      <c r="AJ808" s="3">
        <v>0</v>
      </c>
      <c r="AK808" s="3">
        <v>0</v>
      </c>
      <c r="AL808" s="3">
        <v>0</v>
      </c>
      <c r="AM808" s="3">
        <v>30</v>
      </c>
      <c r="AN808" s="3">
        <v>0</v>
      </c>
      <c r="AO808" s="3" t="s">
        <v>762</v>
      </c>
      <c r="AP808" s="3" t="s">
        <v>763</v>
      </c>
      <c r="AQ808" s="3" t="s">
        <v>769</v>
      </c>
      <c r="AR808" s="3" t="s">
        <v>3101</v>
      </c>
      <c r="AS808" s="3">
        <v>8.4</v>
      </c>
      <c r="AT808" s="3">
        <v>736</v>
      </c>
      <c r="AU808" s="3">
        <v>727.58</v>
      </c>
      <c r="AV808" s="3" t="s">
        <v>772</v>
      </c>
      <c r="AW808" s="3" t="s">
        <v>3102</v>
      </c>
      <c r="AX808" s="3">
        <v>8.9</v>
      </c>
      <c r="AY808" s="3">
        <v>727.58</v>
      </c>
      <c r="AZ808" s="3">
        <v>736.48</v>
      </c>
      <c r="BA808" s="3" t="s">
        <v>772</v>
      </c>
      <c r="BB808" s="3">
        <v>0</v>
      </c>
      <c r="BC808" s="3">
        <v>0</v>
      </c>
      <c r="BD808" s="7">
        <v>23389</v>
      </c>
      <c r="BE808" s="18">
        <f t="shared" si="35"/>
        <v>55.897900981063202</v>
      </c>
      <c r="BF808" s="3" t="s">
        <v>767</v>
      </c>
      <c r="BG808" s="7">
        <v>43185</v>
      </c>
      <c r="BH808" s="3">
        <v>115.376997554532</v>
      </c>
      <c r="BI808" t="str">
        <f>VLOOKUP($A808,'[1]SW_Pipes 1222_soil.shp'!$AE$2:$AR$1223,10,FALSE)</f>
        <v>113660</v>
      </c>
      <c r="BJ808" t="str">
        <f>VLOOKUP($A808,'[1]SW_Pipes 1222_soil.shp'!$AE$2:$AR$1223,11,FALSE)</f>
        <v>CuB</v>
      </c>
      <c r="BK808" t="str">
        <f>VLOOKUP($A808,'[1]SW_Pipes 1222_soil.shp'!$AE$2:$AR$1223,12,FALSE)</f>
        <v>Cecil-Urban land complex, 2 to 8 percent slopes</v>
      </c>
      <c r="BL808" t="str">
        <f>VLOOKUP($A808,'[1]SW_Pipes 1222_soil.shp'!$AE$2:$AR$1223,13,FALSE)</f>
        <v>B</v>
      </c>
      <c r="BM808">
        <f>VLOOKUP($A808,'[1]SW_Pipes 1222_soil.shp'!$AE$2:$AR$1223,14,FALSE)</f>
        <v>1</v>
      </c>
      <c r="BN808">
        <f>VLOOKUP(A808,[2]SW_Pipes1222_prec!$AE$2:$AO$1223, 11, FALSE)</f>
        <v>3.8210000000000002</v>
      </c>
    </row>
    <row r="809" spans="1:66" x14ac:dyDescent="0.25">
      <c r="A809" s="3">
        <v>147280</v>
      </c>
      <c r="B809" s="3">
        <v>10930</v>
      </c>
      <c r="C809" s="3" t="s">
        <v>371</v>
      </c>
      <c r="D809" s="3" t="s">
        <v>21</v>
      </c>
      <c r="E809" s="3" t="s">
        <v>29</v>
      </c>
      <c r="F809" s="6">
        <f>VLOOKUP(A809&amp;B809,'input_raw cmsws'!$C$2:$D$1602,2,FALSE)</f>
        <v>43055.666666666664</v>
      </c>
      <c r="G809" s="3">
        <v>5.2</v>
      </c>
      <c r="H809" s="3" t="s">
        <v>23</v>
      </c>
      <c r="I809" s="2">
        <f>VLOOKUP(H809,'scoring schema'!$D$4:$E$9,2,FALSE)</f>
        <v>0</v>
      </c>
      <c r="J809" s="3" t="s">
        <v>22</v>
      </c>
      <c r="K809" s="3" t="s">
        <v>22</v>
      </c>
      <c r="L809" s="3" t="s">
        <v>145</v>
      </c>
      <c r="M809" s="2">
        <f>VLOOKUP(L809,'scoring schema 2'!$E$18:$F$29,2,FALSE)</f>
        <v>10</v>
      </c>
      <c r="N809" s="3" t="s">
        <v>35</v>
      </c>
      <c r="O809" s="2">
        <f>VLOOKUP(N809,'scoring schema 2'!$E$8:$F$13,2, FALSE)</f>
        <v>2</v>
      </c>
      <c r="P809" s="3">
        <v>5</v>
      </c>
      <c r="Q809" s="3">
        <v>1.3</v>
      </c>
      <c r="R809" s="3">
        <v>7.25</v>
      </c>
      <c r="S809" s="3">
        <v>9.4250000000000007</v>
      </c>
      <c r="T809" s="3">
        <v>2</v>
      </c>
      <c r="U809" s="3">
        <v>5</v>
      </c>
      <c r="V809" s="3">
        <v>7.6000000000000005</v>
      </c>
      <c r="W809" s="3">
        <v>3.6500000000000004</v>
      </c>
      <c r="X809" s="3">
        <v>27.740000000000006</v>
      </c>
      <c r="Y809" s="3">
        <v>5.08</v>
      </c>
      <c r="Z809" s="3">
        <v>5.09</v>
      </c>
      <c r="AA809" s="3">
        <v>25.857199999999999</v>
      </c>
      <c r="AB809" s="3">
        <v>7701286</v>
      </c>
      <c r="AC809" s="3" t="s">
        <v>3651</v>
      </c>
      <c r="AD809" s="6">
        <v>40530</v>
      </c>
      <c r="AE809" s="3" t="s">
        <v>760</v>
      </c>
      <c r="AF809" s="3" t="s">
        <v>761</v>
      </c>
      <c r="AG809" s="3" t="s">
        <v>762</v>
      </c>
      <c r="AH809" s="3" t="s">
        <v>768</v>
      </c>
      <c r="AI809" s="3">
        <v>4</v>
      </c>
      <c r="AJ809" s="3">
        <v>0</v>
      </c>
      <c r="AK809" s="3">
        <v>0</v>
      </c>
      <c r="AL809" s="3">
        <v>0</v>
      </c>
      <c r="AM809" s="3">
        <v>48</v>
      </c>
      <c r="AN809" s="3">
        <v>0</v>
      </c>
      <c r="AO809" s="3" t="s">
        <v>762</v>
      </c>
      <c r="AP809" s="3" t="s">
        <v>778</v>
      </c>
      <c r="AQ809" s="3" t="s">
        <v>781</v>
      </c>
      <c r="AR809" s="3" t="s">
        <v>3652</v>
      </c>
      <c r="AS809" s="3">
        <v>4.7</v>
      </c>
      <c r="AT809" s="3">
        <v>646.29999999999995</v>
      </c>
      <c r="AU809" s="3">
        <v>651</v>
      </c>
      <c r="AV809" s="3" t="s">
        <v>765</v>
      </c>
      <c r="AW809" s="3" t="s">
        <v>1957</v>
      </c>
      <c r="AX809" s="3">
        <v>5.6</v>
      </c>
      <c r="AY809" s="3">
        <v>642.4</v>
      </c>
      <c r="AZ809" s="3">
        <v>648</v>
      </c>
      <c r="BA809" s="3" t="s">
        <v>765</v>
      </c>
      <c r="BB809" s="3">
        <v>7.3096560000000005E-2</v>
      </c>
      <c r="BC809" s="3">
        <v>1</v>
      </c>
      <c r="BD809" s="7">
        <v>29221</v>
      </c>
      <c r="BE809" s="18">
        <f t="shared" si="35"/>
        <v>37.877253023043572</v>
      </c>
      <c r="BF809" s="3" t="s">
        <v>767</v>
      </c>
      <c r="BG809" s="7">
        <v>44243</v>
      </c>
      <c r="BH809" s="3">
        <v>53.354086079902153</v>
      </c>
      <c r="BI809" t="str">
        <f>VLOOKUP($A809,'[1]SW_Pipes 1222_soil.shp'!$AE$2:$AR$1223,10,FALSE)</f>
        <v>113688</v>
      </c>
      <c r="BJ809" t="str">
        <f>VLOOKUP($A809,'[1]SW_Pipes 1222_soil.shp'!$AE$2:$AR$1223,11,FALSE)</f>
        <v>Ur</v>
      </c>
      <c r="BK809" t="str">
        <f>VLOOKUP($A809,'[1]SW_Pipes 1222_soil.shp'!$AE$2:$AR$1223,12,FALSE)</f>
        <v>Urban land</v>
      </c>
      <c r="BL809" t="str">
        <f>VLOOKUP($A809,'[1]SW_Pipes 1222_soil.shp'!$AE$2:$AR$1223,13,FALSE)</f>
        <v>N/A</v>
      </c>
      <c r="BM809">
        <f>VLOOKUP($A809,'[1]SW_Pipes 1222_soil.shp'!$AE$2:$AR$1223,14,FALSE)</f>
        <v>4</v>
      </c>
      <c r="BN809">
        <f>VLOOKUP(A809,[2]SW_Pipes1222_prec!$AE$2:$AO$1223, 11, FALSE)</f>
        <v>3.7530000000000001</v>
      </c>
    </row>
    <row r="810" spans="1:66" x14ac:dyDescent="0.25">
      <c r="A810" s="2">
        <v>147281</v>
      </c>
      <c r="B810" s="2">
        <v>10930</v>
      </c>
      <c r="C810" s="2" t="s">
        <v>371</v>
      </c>
      <c r="D810" s="2" t="s">
        <v>21</v>
      </c>
      <c r="E810" s="2" t="s">
        <v>29</v>
      </c>
      <c r="F810" s="6">
        <f>VLOOKUP(A810&amp;B810,'input_raw cmsws'!$C$2:$D$1602,2,FALSE)</f>
        <v>43055.208333333336</v>
      </c>
      <c r="G810" s="2">
        <v>5.7</v>
      </c>
      <c r="H810" s="2" t="s">
        <v>23</v>
      </c>
      <c r="I810" s="2">
        <f>VLOOKUP(H810,'scoring schema'!$D$4:$E$9,2,FALSE)</f>
        <v>0</v>
      </c>
      <c r="J810" s="2" t="s">
        <v>22</v>
      </c>
      <c r="K810" s="2" t="s">
        <v>22</v>
      </c>
      <c r="L810" s="2" t="s">
        <v>145</v>
      </c>
      <c r="M810" s="2">
        <f>VLOOKUP(L810,'scoring schema 2'!$E$18:$F$29,2,FALSE)</f>
        <v>10</v>
      </c>
      <c r="N810" s="2" t="s">
        <v>35</v>
      </c>
      <c r="O810" s="2">
        <f>VLOOKUP(N810,'scoring schema 2'!$E$8:$F$13,2, FALSE)</f>
        <v>2</v>
      </c>
      <c r="P810" s="2">
        <v>5</v>
      </c>
      <c r="Q810" s="2">
        <v>1.3</v>
      </c>
      <c r="R810" s="2">
        <v>7.25</v>
      </c>
      <c r="S810" s="2">
        <v>9.4250000000000007</v>
      </c>
      <c r="T810" s="2">
        <v>1</v>
      </c>
      <c r="U810" s="2">
        <v>0</v>
      </c>
      <c r="V810" s="2">
        <v>2.2000000000000002</v>
      </c>
      <c r="W810" s="2">
        <v>2</v>
      </c>
      <c r="X810" s="2">
        <v>4.4000000000000004</v>
      </c>
      <c r="Y810" s="2">
        <v>1.84</v>
      </c>
      <c r="Z810" s="2">
        <v>4.1000000000000005</v>
      </c>
      <c r="AA810" s="2">
        <v>7.5440000000000014</v>
      </c>
      <c r="AB810" s="2">
        <v>7576624</v>
      </c>
      <c r="AC810" s="2" t="s">
        <v>1956</v>
      </c>
      <c r="AD810" s="6">
        <v>40531</v>
      </c>
      <c r="AE810" s="2" t="s">
        <v>760</v>
      </c>
      <c r="AF810" s="2" t="s">
        <v>761</v>
      </c>
      <c r="AG810" s="2" t="s">
        <v>762</v>
      </c>
      <c r="AH810" s="2" t="s">
        <v>768</v>
      </c>
      <c r="AI810" s="2">
        <v>4</v>
      </c>
      <c r="AJ810" s="2">
        <v>0</v>
      </c>
      <c r="AK810" s="2">
        <v>0</v>
      </c>
      <c r="AL810" s="2">
        <v>0</v>
      </c>
      <c r="AM810" s="2">
        <v>48</v>
      </c>
      <c r="AN810" s="2">
        <v>0</v>
      </c>
      <c r="AO810" s="2" t="s">
        <v>762</v>
      </c>
      <c r="AP810" s="2" t="s">
        <v>902</v>
      </c>
      <c r="AQ810" s="2" t="s">
        <v>905</v>
      </c>
      <c r="AR810" s="2" t="s">
        <v>1957</v>
      </c>
      <c r="AS810" s="2">
        <v>5.7</v>
      </c>
      <c r="AT810" s="2">
        <v>642.29999999999995</v>
      </c>
      <c r="AU810" s="2">
        <v>648</v>
      </c>
      <c r="AV810" s="2" t="s">
        <v>765</v>
      </c>
      <c r="AW810" s="2" t="s">
        <v>1952</v>
      </c>
      <c r="AX810" s="2">
        <v>5.7</v>
      </c>
      <c r="AY810" s="2">
        <v>642.29999999999995</v>
      </c>
      <c r="AZ810" s="2">
        <v>648</v>
      </c>
      <c r="BA810" s="2" t="s">
        <v>765</v>
      </c>
      <c r="BB810" s="2">
        <v>0</v>
      </c>
      <c r="BC810" s="2">
        <v>1</v>
      </c>
      <c r="BD810" s="6">
        <v>25204</v>
      </c>
      <c r="BE810" s="18">
        <f t="shared" si="35"/>
        <v>48.8739447866758</v>
      </c>
      <c r="BF810" s="2" t="s">
        <v>767</v>
      </c>
      <c r="BG810" s="6">
        <v>44243</v>
      </c>
      <c r="BH810" s="2">
        <v>40.148344089311962</v>
      </c>
      <c r="BI810" t="str">
        <f>VLOOKUP($A810,'[1]SW_Pipes 1222_soil.shp'!$AE$2:$AR$1223,10,FALSE)</f>
        <v>113688</v>
      </c>
      <c r="BJ810" t="str">
        <f>VLOOKUP($A810,'[1]SW_Pipes 1222_soil.shp'!$AE$2:$AR$1223,11,FALSE)</f>
        <v>Ur</v>
      </c>
      <c r="BK810" t="str">
        <f>VLOOKUP($A810,'[1]SW_Pipes 1222_soil.shp'!$AE$2:$AR$1223,12,FALSE)</f>
        <v>Urban land</v>
      </c>
      <c r="BL810" t="str">
        <f>VLOOKUP($A810,'[1]SW_Pipes 1222_soil.shp'!$AE$2:$AR$1223,13,FALSE)</f>
        <v>N/A</v>
      </c>
      <c r="BM810">
        <f>VLOOKUP($A810,'[1]SW_Pipes 1222_soil.shp'!$AE$2:$AR$1223,14,FALSE)</f>
        <v>4</v>
      </c>
      <c r="BN810">
        <f>VLOOKUP(A810,[2]SW_Pipes1222_prec!$AE$2:$AO$1223, 11, FALSE)</f>
        <v>3.7530000000000001</v>
      </c>
    </row>
    <row r="811" spans="1:66" x14ac:dyDescent="0.25">
      <c r="A811" s="2">
        <v>147282</v>
      </c>
      <c r="B811" s="2">
        <v>10930</v>
      </c>
      <c r="C811" s="2" t="s">
        <v>371</v>
      </c>
      <c r="D811" s="2" t="s">
        <v>21</v>
      </c>
      <c r="E811" s="2" t="s">
        <v>29</v>
      </c>
      <c r="F811" s="6">
        <f>VLOOKUP(A811&amp;B811,'input_raw cmsws'!$C$2:$D$1602,2,FALSE)</f>
        <v>43055.208333333336</v>
      </c>
      <c r="G811" s="2">
        <v>5.85</v>
      </c>
      <c r="H811" s="2" t="s">
        <v>23</v>
      </c>
      <c r="I811" s="2">
        <f>VLOOKUP(H811,'scoring schema'!$D$4:$E$9,2,FALSE)</f>
        <v>0</v>
      </c>
      <c r="J811" s="2" t="s">
        <v>22</v>
      </c>
      <c r="K811" s="2" t="s">
        <v>22</v>
      </c>
      <c r="L811" s="2" t="s">
        <v>145</v>
      </c>
      <c r="M811" s="2">
        <f>VLOOKUP(L811,'scoring schema 2'!$E$18:$F$29,2,FALSE)</f>
        <v>10</v>
      </c>
      <c r="N811" s="2" t="s">
        <v>35</v>
      </c>
      <c r="O811" s="2">
        <f>VLOOKUP(N811,'scoring schema 2'!$E$8:$F$13,2, FALSE)</f>
        <v>2</v>
      </c>
      <c r="P811" s="2">
        <v>5</v>
      </c>
      <c r="Q811" s="2">
        <v>1.3</v>
      </c>
      <c r="R811" s="2">
        <v>7.25</v>
      </c>
      <c r="S811" s="2">
        <v>9.4250000000000007</v>
      </c>
      <c r="T811" s="2">
        <v>1</v>
      </c>
      <c r="U811" s="2">
        <v>0</v>
      </c>
      <c r="V811" s="2">
        <v>2.2000000000000002</v>
      </c>
      <c r="W811" s="2">
        <v>2</v>
      </c>
      <c r="X811" s="2">
        <v>4.4000000000000004</v>
      </c>
      <c r="Y811" s="2">
        <v>1.84</v>
      </c>
      <c r="Z811" s="2">
        <v>4.1000000000000005</v>
      </c>
      <c r="AA811" s="2">
        <v>7.5440000000000014</v>
      </c>
      <c r="AB811" s="2">
        <v>7647648</v>
      </c>
      <c r="AC811" s="2" t="s">
        <v>1951</v>
      </c>
      <c r="AD811" s="6">
        <v>40532</v>
      </c>
      <c r="AE811" s="2" t="s">
        <v>760</v>
      </c>
      <c r="AF811" s="2" t="s">
        <v>761</v>
      </c>
      <c r="AG811" s="2" t="s">
        <v>762</v>
      </c>
      <c r="AH811" s="2" t="s">
        <v>768</v>
      </c>
      <c r="AI811" s="2">
        <v>4</v>
      </c>
      <c r="AJ811" s="2">
        <v>0</v>
      </c>
      <c r="AK811" s="2">
        <v>0</v>
      </c>
      <c r="AL811" s="2">
        <v>0</v>
      </c>
      <c r="AM811" s="2">
        <v>48</v>
      </c>
      <c r="AN811" s="2">
        <v>0</v>
      </c>
      <c r="AO811" s="2" t="s">
        <v>762</v>
      </c>
      <c r="AP811" s="2" t="s">
        <v>902</v>
      </c>
      <c r="AQ811" s="2" t="s">
        <v>905</v>
      </c>
      <c r="AR811" s="2" t="s">
        <v>1952</v>
      </c>
      <c r="AS811" s="2">
        <v>5.7</v>
      </c>
      <c r="AT811" s="2">
        <v>642.29999999999995</v>
      </c>
      <c r="AU811" s="2">
        <v>648</v>
      </c>
      <c r="AV811" s="2" t="s">
        <v>765</v>
      </c>
      <c r="AW811" s="2" t="s">
        <v>1953</v>
      </c>
      <c r="AX811" s="2">
        <v>6</v>
      </c>
      <c r="AY811" s="2">
        <v>641</v>
      </c>
      <c r="AZ811" s="2">
        <v>647</v>
      </c>
      <c r="BA811" s="2" t="s">
        <v>765</v>
      </c>
      <c r="BB811" s="2">
        <v>3.2995379999999998E-2</v>
      </c>
      <c r="BC811" s="2">
        <v>1</v>
      </c>
      <c r="BD811" s="6">
        <v>29221</v>
      </c>
      <c r="BE811" s="18">
        <f t="shared" si="35"/>
        <v>37.875998174766146</v>
      </c>
      <c r="BF811" s="2" t="s">
        <v>767</v>
      </c>
      <c r="BG811" s="6">
        <v>44243</v>
      </c>
      <c r="BH811" s="2">
        <v>39.399459610268472</v>
      </c>
      <c r="BI811" t="str">
        <f>VLOOKUP($A811,'[1]SW_Pipes 1222_soil.shp'!$AE$2:$AR$1223,10,FALSE)</f>
        <v>113688</v>
      </c>
      <c r="BJ811" t="str">
        <f>VLOOKUP($A811,'[1]SW_Pipes 1222_soil.shp'!$AE$2:$AR$1223,11,FALSE)</f>
        <v>Ur</v>
      </c>
      <c r="BK811" t="str">
        <f>VLOOKUP($A811,'[1]SW_Pipes 1222_soil.shp'!$AE$2:$AR$1223,12,FALSE)</f>
        <v>Urban land</v>
      </c>
      <c r="BL811" t="str">
        <f>VLOOKUP($A811,'[1]SW_Pipes 1222_soil.shp'!$AE$2:$AR$1223,13,FALSE)</f>
        <v>N/A</v>
      </c>
      <c r="BM811">
        <f>VLOOKUP($A811,'[1]SW_Pipes 1222_soil.shp'!$AE$2:$AR$1223,14,FALSE)</f>
        <v>4</v>
      </c>
      <c r="BN811">
        <f>VLOOKUP(A811,[2]SW_Pipes1222_prec!$AE$2:$AO$1223, 11, FALSE)</f>
        <v>3.7530000000000001</v>
      </c>
    </row>
    <row r="812" spans="1:66" x14ac:dyDescent="0.25">
      <c r="A812" s="3">
        <v>147286</v>
      </c>
      <c r="B812" s="3">
        <v>10930</v>
      </c>
      <c r="C812" s="3" t="s">
        <v>371</v>
      </c>
      <c r="D812" s="3" t="s">
        <v>21</v>
      </c>
      <c r="E812" s="3" t="s">
        <v>29</v>
      </c>
      <c r="F812" s="6">
        <f>VLOOKUP(A812&amp;B812,'input_raw cmsws'!$C$2:$D$1602,2,FALSE)</f>
        <v>43055.666666666664</v>
      </c>
      <c r="G812" s="3">
        <v>8.4</v>
      </c>
      <c r="H812" s="3" t="s">
        <v>23</v>
      </c>
      <c r="I812" s="2">
        <f>VLOOKUP(H812,'scoring schema'!$D$4:$E$9,2,FALSE)</f>
        <v>0</v>
      </c>
      <c r="J812" s="3" t="s">
        <v>22</v>
      </c>
      <c r="K812" s="3" t="s">
        <v>22</v>
      </c>
      <c r="L812" s="3" t="s">
        <v>145</v>
      </c>
      <c r="M812" s="2">
        <f>VLOOKUP(L812,'scoring schema 2'!$E$18:$F$29,2,FALSE)</f>
        <v>10</v>
      </c>
      <c r="N812" s="3" t="s">
        <v>35</v>
      </c>
      <c r="O812" s="2">
        <f>VLOOKUP(N812,'scoring schema 2'!$E$8:$F$13,2, FALSE)</f>
        <v>2</v>
      </c>
      <c r="P812" s="3">
        <v>10</v>
      </c>
      <c r="Q812" s="3">
        <v>1.3</v>
      </c>
      <c r="R812" s="3">
        <v>8.4</v>
      </c>
      <c r="S812" s="3">
        <v>10.920000000000002</v>
      </c>
      <c r="T812" s="3">
        <v>1</v>
      </c>
      <c r="U812" s="3">
        <v>10</v>
      </c>
      <c r="V812" s="3">
        <v>1.4000000000000001</v>
      </c>
      <c r="W812" s="3">
        <v>4.8000000000000007</v>
      </c>
      <c r="X812" s="3">
        <v>6.7200000000000015</v>
      </c>
      <c r="Y812" s="3">
        <v>1.36</v>
      </c>
      <c r="Z812" s="3">
        <v>6.24</v>
      </c>
      <c r="AA812" s="3">
        <v>8.4864000000000015</v>
      </c>
      <c r="AB812" s="3">
        <v>7596824</v>
      </c>
      <c r="AC812" s="3" t="s">
        <v>2125</v>
      </c>
      <c r="AD812" s="6">
        <v>40533</v>
      </c>
      <c r="AE812" s="3" t="s">
        <v>760</v>
      </c>
      <c r="AF812" s="3" t="s">
        <v>761</v>
      </c>
      <c r="AG812" s="3" t="s">
        <v>762</v>
      </c>
      <c r="AH812" s="3" t="s">
        <v>768</v>
      </c>
      <c r="AI812" s="3">
        <v>4</v>
      </c>
      <c r="AJ812" s="3">
        <v>0</v>
      </c>
      <c r="AK812" s="3">
        <v>0</v>
      </c>
      <c r="AL812" s="3">
        <v>0</v>
      </c>
      <c r="AM812" s="3">
        <v>48</v>
      </c>
      <c r="AN812" s="3">
        <v>0</v>
      </c>
      <c r="AO812" s="3" t="s">
        <v>762</v>
      </c>
      <c r="AP812" s="3" t="s">
        <v>763</v>
      </c>
      <c r="AQ812" s="3" t="s">
        <v>769</v>
      </c>
      <c r="AR812" s="3" t="s">
        <v>2126</v>
      </c>
      <c r="AS812" s="3">
        <v>2</v>
      </c>
      <c r="AT812" s="3">
        <v>653</v>
      </c>
      <c r="AU812" s="3">
        <v>655</v>
      </c>
      <c r="AV812" s="3" t="s">
        <v>765</v>
      </c>
      <c r="AW812" s="3" t="s">
        <v>2127</v>
      </c>
      <c r="AX812" s="3">
        <v>8.4</v>
      </c>
      <c r="AY812" s="3">
        <v>646.6</v>
      </c>
      <c r="AZ812" s="3">
        <v>655</v>
      </c>
      <c r="BA812" s="3" t="s">
        <v>765</v>
      </c>
      <c r="BB812" s="3">
        <v>0.16413279</v>
      </c>
      <c r="BC812" s="3">
        <v>1</v>
      </c>
      <c r="BD812" s="7">
        <v>27030</v>
      </c>
      <c r="BE812" s="18">
        <f t="shared" si="35"/>
        <v>43.875884097650008</v>
      </c>
      <c r="BF812" s="3" t="s">
        <v>767</v>
      </c>
      <c r="BG812" s="7">
        <v>44243</v>
      </c>
      <c r="BH812" s="3">
        <v>38.992818711335389</v>
      </c>
      <c r="BI812" t="str">
        <f>VLOOKUP($A812,'[1]SW_Pipes 1222_soil.shp'!$AE$2:$AR$1223,10,FALSE)</f>
        <v>113679</v>
      </c>
      <c r="BJ812" t="str">
        <f>VLOOKUP($A812,'[1]SW_Pipes 1222_soil.shp'!$AE$2:$AR$1223,11,FALSE)</f>
        <v>MeB</v>
      </c>
      <c r="BK812" t="str">
        <f>VLOOKUP($A812,'[1]SW_Pipes 1222_soil.shp'!$AE$2:$AR$1223,12,FALSE)</f>
        <v>Mecklenburg fine sandy loam, 2 to 8 percent slopes</v>
      </c>
      <c r="BL812" t="str">
        <f>VLOOKUP($A812,'[1]SW_Pipes 1222_soil.shp'!$AE$2:$AR$1223,13,FALSE)</f>
        <v>C</v>
      </c>
      <c r="BM812">
        <f>VLOOKUP($A812,'[1]SW_Pipes 1222_soil.shp'!$AE$2:$AR$1223,14,FALSE)</f>
        <v>2</v>
      </c>
      <c r="BN812">
        <f>VLOOKUP(A812,[2]SW_Pipes1222_prec!$AE$2:$AO$1223, 11, FALSE)</f>
        <v>3.7530000000000001</v>
      </c>
    </row>
    <row r="813" spans="1:66" x14ac:dyDescent="0.25">
      <c r="A813" s="2">
        <v>147593</v>
      </c>
      <c r="B813" s="2">
        <v>10930</v>
      </c>
      <c r="C813" s="2" t="s">
        <v>371</v>
      </c>
      <c r="D813" s="2" t="s">
        <v>21</v>
      </c>
      <c r="E813" s="2" t="s">
        <v>29</v>
      </c>
      <c r="F813" s="6">
        <f>VLOOKUP(A813&amp;B813,'input_raw cmsws'!$C$2:$D$1602,2,FALSE)</f>
        <v>43055.666666666664</v>
      </c>
      <c r="G813" s="2">
        <v>6.55</v>
      </c>
      <c r="H813" s="2" t="s">
        <v>23</v>
      </c>
      <c r="I813" s="2">
        <f>VLOOKUP(H813,'scoring schema'!$D$4:$E$9,2,FALSE)</f>
        <v>0</v>
      </c>
      <c r="J813" s="2" t="s">
        <v>22</v>
      </c>
      <c r="K813" s="2" t="s">
        <v>22</v>
      </c>
      <c r="L813" s="2" t="s">
        <v>145</v>
      </c>
      <c r="M813" s="2">
        <f>VLOOKUP(L813,'scoring schema 2'!$E$18:$F$29,2,FALSE)</f>
        <v>10</v>
      </c>
      <c r="N813" s="2" t="s">
        <v>35</v>
      </c>
      <c r="O813" s="2">
        <f>VLOOKUP(N813,'scoring schema 2'!$E$8:$F$13,2, FALSE)</f>
        <v>2</v>
      </c>
      <c r="P813" s="2">
        <v>5</v>
      </c>
      <c r="Q813" s="2">
        <v>1.3</v>
      </c>
      <c r="R813" s="2">
        <v>7.25</v>
      </c>
      <c r="S813" s="2">
        <v>9.4250000000000007</v>
      </c>
      <c r="T813" s="2">
        <v>3</v>
      </c>
      <c r="U813" s="2">
        <v>5</v>
      </c>
      <c r="V813" s="2">
        <v>10</v>
      </c>
      <c r="W813" s="2">
        <v>3.6500000000000004</v>
      </c>
      <c r="X813" s="2">
        <v>36.5</v>
      </c>
      <c r="Y813" s="2">
        <v>6.52</v>
      </c>
      <c r="Z813" s="2">
        <v>5.09</v>
      </c>
      <c r="AA813" s="2">
        <v>33.186799999999998</v>
      </c>
      <c r="AB813" s="2">
        <v>7657320</v>
      </c>
      <c r="AC813" s="2" t="s">
        <v>3920</v>
      </c>
      <c r="AD813" s="6">
        <v>40534</v>
      </c>
      <c r="AE813" s="2" t="s">
        <v>760</v>
      </c>
      <c r="AF813" s="2" t="s">
        <v>761</v>
      </c>
      <c r="AG813" s="2" t="s">
        <v>762</v>
      </c>
      <c r="AH813" s="2" t="s">
        <v>768</v>
      </c>
      <c r="AI813" s="2">
        <v>4</v>
      </c>
      <c r="AJ813" s="2">
        <v>0</v>
      </c>
      <c r="AK813" s="2">
        <v>0</v>
      </c>
      <c r="AL813" s="2">
        <v>0</v>
      </c>
      <c r="AM813" s="2">
        <v>48</v>
      </c>
      <c r="AN813" s="2">
        <v>0</v>
      </c>
      <c r="AO813" s="2" t="s">
        <v>762</v>
      </c>
      <c r="AP813" s="2" t="s">
        <v>778</v>
      </c>
      <c r="AQ813" s="2" t="s">
        <v>781</v>
      </c>
      <c r="AR813" s="2" t="s">
        <v>3921</v>
      </c>
      <c r="AS813" s="2">
        <v>8.5</v>
      </c>
      <c r="AT813" s="2">
        <v>645.5</v>
      </c>
      <c r="AU813" s="2">
        <v>654</v>
      </c>
      <c r="AV813" s="2" t="s">
        <v>765</v>
      </c>
      <c r="AW813" s="2" t="s">
        <v>3652</v>
      </c>
      <c r="AX813" s="2">
        <v>5.5</v>
      </c>
      <c r="AY813" s="2">
        <v>645.5</v>
      </c>
      <c r="AZ813" s="2">
        <v>651</v>
      </c>
      <c r="BA813" s="2" t="s">
        <v>765</v>
      </c>
      <c r="BB813" s="2">
        <v>0</v>
      </c>
      <c r="BC813" s="2">
        <v>1</v>
      </c>
      <c r="BD813" s="6">
        <v>29221</v>
      </c>
      <c r="BE813" s="18">
        <f t="shared" si="35"/>
        <v>37.877253023043572</v>
      </c>
      <c r="BF813" s="2" t="s">
        <v>767</v>
      </c>
      <c r="BG813" s="6">
        <v>44243</v>
      </c>
      <c r="BH813" s="2">
        <v>61.342880475839152</v>
      </c>
      <c r="BI813" t="str">
        <f>VLOOKUP($A813,'[1]SW_Pipes 1222_soil.shp'!$AE$2:$AR$1223,10,FALSE)</f>
        <v>113679</v>
      </c>
      <c r="BJ813" t="str">
        <f>VLOOKUP($A813,'[1]SW_Pipes 1222_soil.shp'!$AE$2:$AR$1223,11,FALSE)</f>
        <v>MeB</v>
      </c>
      <c r="BK813" t="str">
        <f>VLOOKUP($A813,'[1]SW_Pipes 1222_soil.shp'!$AE$2:$AR$1223,12,FALSE)</f>
        <v>Mecklenburg fine sandy loam, 2 to 8 percent slopes</v>
      </c>
      <c r="BL813" t="str">
        <f>VLOOKUP($A813,'[1]SW_Pipes 1222_soil.shp'!$AE$2:$AR$1223,13,FALSE)</f>
        <v>C</v>
      </c>
      <c r="BM813">
        <f>VLOOKUP($A813,'[1]SW_Pipes 1222_soil.shp'!$AE$2:$AR$1223,14,FALSE)</f>
        <v>2</v>
      </c>
      <c r="BN813">
        <f>VLOOKUP(A813,[2]SW_Pipes1222_prec!$AE$2:$AO$1223, 11, FALSE)</f>
        <v>3.7530000000000001</v>
      </c>
    </row>
    <row r="814" spans="1:66" x14ac:dyDescent="0.25">
      <c r="A814" s="2">
        <v>147741</v>
      </c>
      <c r="B814" s="2">
        <v>10948</v>
      </c>
      <c r="C814" s="2" t="s">
        <v>595</v>
      </c>
      <c r="D814" s="2" t="s">
        <v>21</v>
      </c>
      <c r="E814" s="2" t="s">
        <v>29</v>
      </c>
      <c r="F814" s="6">
        <f>VLOOKUP(A814&amp;B814,'input_raw cmsws'!$C$2:$D$1602,2,FALSE)</f>
        <v>43914.666666666664</v>
      </c>
      <c r="G814" s="2">
        <v>8</v>
      </c>
      <c r="H814" s="2" t="s">
        <v>23</v>
      </c>
      <c r="I814" s="2">
        <f>VLOOKUP(H814,'scoring schema'!$D$4:$E$9,2,FALSE)</f>
        <v>0</v>
      </c>
      <c r="J814" s="2" t="s">
        <v>22</v>
      </c>
      <c r="K814" s="2" t="s">
        <v>22</v>
      </c>
      <c r="L814" s="2" t="s">
        <v>37</v>
      </c>
      <c r="M814" s="2">
        <f>VLOOKUP(L814,'scoring schema 2'!$E$18:$F$29,2,FALSE)</f>
        <v>8</v>
      </c>
      <c r="N814" s="2" t="s">
        <v>33</v>
      </c>
      <c r="O814" s="2">
        <f>VLOOKUP(N814,'scoring schema 2'!$E$8:$F$13,2, FALSE)</f>
        <v>0</v>
      </c>
      <c r="P814" s="2">
        <v>10</v>
      </c>
      <c r="Q814" s="2">
        <v>0</v>
      </c>
      <c r="R814" s="2">
        <v>7.6999999999999993</v>
      </c>
      <c r="S814" s="2">
        <v>0</v>
      </c>
      <c r="T814" s="2">
        <v>1</v>
      </c>
      <c r="U814" s="2">
        <v>10</v>
      </c>
      <c r="V814" s="2">
        <v>8.4</v>
      </c>
      <c r="W814" s="2">
        <v>6.8</v>
      </c>
      <c r="X814" s="2">
        <v>57.12</v>
      </c>
      <c r="Y814" s="2">
        <v>5.04</v>
      </c>
      <c r="Z814" s="2">
        <v>7.16</v>
      </c>
      <c r="AA814" s="2">
        <v>36.086399999999998</v>
      </c>
      <c r="AB814" s="2">
        <v>7628128</v>
      </c>
      <c r="AC814" s="2" t="s">
        <v>3974</v>
      </c>
      <c r="AD814" s="6">
        <v>40535</v>
      </c>
      <c r="AE814" s="2" t="s">
        <v>760</v>
      </c>
      <c r="AF814" s="2" t="s">
        <v>785</v>
      </c>
      <c r="AG814" s="2" t="s">
        <v>762</v>
      </c>
      <c r="AH814" s="2" t="s">
        <v>1823</v>
      </c>
      <c r="AI814" s="2">
        <v>0</v>
      </c>
      <c r="AJ814" s="2">
        <v>0</v>
      </c>
      <c r="AK814" s="2">
        <v>6.25</v>
      </c>
      <c r="AL814" s="2">
        <v>9</v>
      </c>
      <c r="AM814" s="2">
        <v>75</v>
      </c>
      <c r="AN814" s="2">
        <v>108</v>
      </c>
      <c r="AO814" s="2" t="s">
        <v>762</v>
      </c>
      <c r="AP814" s="2" t="s">
        <v>778</v>
      </c>
      <c r="AQ814" s="2" t="s">
        <v>781</v>
      </c>
      <c r="AR814" s="2" t="s">
        <v>3975</v>
      </c>
      <c r="AS814" s="2">
        <v>2.4</v>
      </c>
      <c r="AT814" s="2">
        <v>0</v>
      </c>
      <c r="AU814" s="2">
        <v>0</v>
      </c>
      <c r="AV814" s="2" t="s">
        <v>765</v>
      </c>
      <c r="AW814" s="2" t="s">
        <v>3976</v>
      </c>
      <c r="AX814" s="2">
        <v>2.4</v>
      </c>
      <c r="AY814" s="2">
        <v>655.6</v>
      </c>
      <c r="AZ814" s="2">
        <v>658</v>
      </c>
      <c r="BA814" s="2" t="s">
        <v>765</v>
      </c>
      <c r="BB814" s="2">
        <v>0</v>
      </c>
      <c r="BC814" s="2">
        <v>0</v>
      </c>
      <c r="BD814" s="6">
        <v>35611</v>
      </c>
      <c r="BE814" s="18">
        <f t="shared" si="35"/>
        <v>22.734200319415919</v>
      </c>
      <c r="BF814" s="2" t="s">
        <v>767</v>
      </c>
      <c r="BG814" s="6">
        <v>44404</v>
      </c>
      <c r="BH814" s="2">
        <v>48.055233993080648</v>
      </c>
      <c r="BI814" t="str">
        <f>VLOOKUP($A814,'[1]SW_Pipes 1222_soil.shp'!$AE$2:$AR$1223,10,FALSE)</f>
        <v>113666</v>
      </c>
      <c r="BJ814" t="str">
        <f>VLOOKUP($A814,'[1]SW_Pipes 1222_soil.shp'!$AE$2:$AR$1223,11,FALSE)</f>
        <v>EnD</v>
      </c>
      <c r="BK814" t="str">
        <f>VLOOKUP($A814,'[1]SW_Pipes 1222_soil.shp'!$AE$2:$AR$1223,12,FALSE)</f>
        <v>Enon sandy loam, 8 to 15 percent slopes</v>
      </c>
      <c r="BL814" t="str">
        <f>VLOOKUP($A814,'[1]SW_Pipes 1222_soil.shp'!$AE$2:$AR$1223,13,FALSE)</f>
        <v>C</v>
      </c>
      <c r="BM814">
        <f>VLOOKUP($A814,'[1]SW_Pipes 1222_soil.shp'!$AE$2:$AR$1223,14,FALSE)</f>
        <v>2</v>
      </c>
      <c r="BN814">
        <f>VLOOKUP(A814,[2]SW_Pipes1222_prec!$AE$2:$AO$1223, 11, FALSE)</f>
        <v>3.7679999999999998</v>
      </c>
    </row>
    <row r="815" spans="1:66" x14ac:dyDescent="0.25">
      <c r="A815" s="2">
        <v>147789</v>
      </c>
      <c r="B815" s="2">
        <v>21822</v>
      </c>
      <c r="C815" s="2" t="s">
        <v>421</v>
      </c>
      <c r="D815" s="2" t="s">
        <v>21</v>
      </c>
      <c r="E815" s="2" t="s">
        <v>29</v>
      </c>
      <c r="F815" s="6">
        <f>VLOOKUP(A815&amp;B815,'input_raw cmsws'!$C$2:$D$1602,2,FALSE)</f>
        <v>44277.708333333336</v>
      </c>
      <c r="G815" s="2">
        <v>3</v>
      </c>
      <c r="H815" s="2" t="s">
        <v>28</v>
      </c>
      <c r="I815" s="2">
        <f>VLOOKUP(H815,'scoring schema'!$D$4:$E$9,2,FALSE)</f>
        <v>5</v>
      </c>
      <c r="J815" s="2" t="s">
        <v>22</v>
      </c>
      <c r="K815" s="2" t="s">
        <v>22</v>
      </c>
      <c r="L815" s="2"/>
      <c r="M815" s="2">
        <f>VLOOKUP(L815,'scoring schema 2'!$E$18:$F$29,2,FALSE)</f>
        <v>0</v>
      </c>
      <c r="N815" s="2"/>
      <c r="O815" s="2">
        <f>VLOOKUP(N815,'scoring schema 2'!$E$8:$F$13,2, FALSE)</f>
        <v>2</v>
      </c>
      <c r="P815" s="2">
        <v>5</v>
      </c>
      <c r="Q815" s="2">
        <v>3.05</v>
      </c>
      <c r="R815" s="2">
        <v>2.15</v>
      </c>
      <c r="S815" s="2">
        <v>6.5574999999999992</v>
      </c>
      <c r="T815" s="2">
        <v>1</v>
      </c>
      <c r="U815" s="2">
        <v>5</v>
      </c>
      <c r="V815" s="2">
        <v>4.5999999999999996</v>
      </c>
      <c r="W815" s="2">
        <v>3.0500000000000003</v>
      </c>
      <c r="X815" s="2">
        <v>14.03</v>
      </c>
      <c r="Y815" s="2">
        <v>3.9799999999999995</v>
      </c>
      <c r="Z815" s="2">
        <v>2.69</v>
      </c>
      <c r="AA815" s="2">
        <v>10.706199999999999</v>
      </c>
      <c r="AB815" s="2">
        <v>7580838</v>
      </c>
      <c r="AC815" s="2" t="s">
        <v>2393</v>
      </c>
      <c r="AD815" s="6">
        <v>40536</v>
      </c>
      <c r="AE815" s="2" t="s">
        <v>760</v>
      </c>
      <c r="AF815" s="2" t="s">
        <v>761</v>
      </c>
      <c r="AG815" s="2" t="s">
        <v>762</v>
      </c>
      <c r="AH815" s="2" t="s">
        <v>768</v>
      </c>
      <c r="AI815" s="2">
        <v>2.5</v>
      </c>
      <c r="AJ815" s="2">
        <v>0</v>
      </c>
      <c r="AK815" s="2">
        <v>0</v>
      </c>
      <c r="AL815" s="2">
        <v>0</v>
      </c>
      <c r="AM815" s="2">
        <v>30</v>
      </c>
      <c r="AN815" s="2">
        <v>0</v>
      </c>
      <c r="AO815" s="2" t="s">
        <v>762</v>
      </c>
      <c r="AP815" s="2" t="s">
        <v>763</v>
      </c>
      <c r="AQ815" s="2" t="s">
        <v>769</v>
      </c>
      <c r="AR815" s="2" t="s">
        <v>2394</v>
      </c>
      <c r="AS815" s="2">
        <v>6.1</v>
      </c>
      <c r="AT815" s="2">
        <v>652.9</v>
      </c>
      <c r="AU815" s="2">
        <v>659</v>
      </c>
      <c r="AV815" s="2" t="s">
        <v>765</v>
      </c>
      <c r="AW815" s="2" t="s">
        <v>2395</v>
      </c>
      <c r="AX815" s="2">
        <v>3</v>
      </c>
      <c r="AY815" s="2">
        <v>652</v>
      </c>
      <c r="AZ815" s="2">
        <v>655</v>
      </c>
      <c r="BA815" s="2" t="s">
        <v>765</v>
      </c>
      <c r="BB815" s="2">
        <v>1.6541460000000001E-2</v>
      </c>
      <c r="BC815" s="2">
        <v>0</v>
      </c>
      <c r="BD815" s="6">
        <v>0</v>
      </c>
      <c r="BE815" s="18">
        <f t="shared" si="35"/>
        <v>121.22575861282228</v>
      </c>
      <c r="BF815" s="2" t="s">
        <v>767</v>
      </c>
      <c r="BG815" s="6">
        <v>44243</v>
      </c>
      <c r="BH815" s="2">
        <v>54.408739298930392</v>
      </c>
      <c r="BI815" t="str">
        <f>VLOOKUP($A815,'[1]SW_Pipes 1222_soil.shp'!$AE$2:$AR$1223,10,FALSE)</f>
        <v>113660</v>
      </c>
      <c r="BJ815" t="str">
        <f>VLOOKUP($A815,'[1]SW_Pipes 1222_soil.shp'!$AE$2:$AR$1223,11,FALSE)</f>
        <v>CuB</v>
      </c>
      <c r="BK815" t="str">
        <f>VLOOKUP($A815,'[1]SW_Pipes 1222_soil.shp'!$AE$2:$AR$1223,12,FALSE)</f>
        <v>Cecil-Urban land complex, 2 to 8 percent slopes</v>
      </c>
      <c r="BL815" t="str">
        <f>VLOOKUP($A815,'[1]SW_Pipes 1222_soil.shp'!$AE$2:$AR$1223,13,FALSE)</f>
        <v>B</v>
      </c>
      <c r="BM815">
        <f>VLOOKUP($A815,'[1]SW_Pipes 1222_soil.shp'!$AE$2:$AR$1223,14,FALSE)</f>
        <v>1</v>
      </c>
      <c r="BN815">
        <f>VLOOKUP(A815,[2]SW_Pipes1222_prec!$AE$2:$AO$1223, 11, FALSE)</f>
        <v>3.7050000000000001</v>
      </c>
    </row>
    <row r="816" spans="1:66" x14ac:dyDescent="0.25">
      <c r="A816" s="3">
        <v>147820</v>
      </c>
      <c r="B816" s="3">
        <v>20178</v>
      </c>
      <c r="C816" s="3" t="s">
        <v>227</v>
      </c>
      <c r="D816" s="3" t="s">
        <v>26</v>
      </c>
      <c r="E816" s="3" t="s">
        <v>29</v>
      </c>
      <c r="F816" s="6">
        <f>VLOOKUP(A816&amp;B816,'input_raw cmsws'!$C$2:$D$1602,2,FALSE)</f>
        <v>44127.666666666664</v>
      </c>
      <c r="G816" s="3">
        <v>3</v>
      </c>
      <c r="H816" s="3" t="s">
        <v>23</v>
      </c>
      <c r="I816" s="2">
        <f>VLOOKUP(H816,'scoring schema'!$D$4:$E$9,2,FALSE)</f>
        <v>0</v>
      </c>
      <c r="J816" s="3" t="s">
        <v>22</v>
      </c>
      <c r="K816" s="3" t="s">
        <v>22</v>
      </c>
      <c r="L816" s="3" t="s">
        <v>30</v>
      </c>
      <c r="M816" s="2">
        <f>VLOOKUP(L816,'scoring schema 2'!$E$18:$F$29,2,FALSE)</f>
        <v>6</v>
      </c>
      <c r="N816" s="3" t="s">
        <v>35</v>
      </c>
      <c r="O816" s="2">
        <f>VLOOKUP(N816,'scoring schema 2'!$E$8:$F$13,2, FALSE)</f>
        <v>2</v>
      </c>
      <c r="P816" s="3">
        <v>10</v>
      </c>
      <c r="Q816" s="3">
        <v>1.3</v>
      </c>
      <c r="R816" s="3">
        <v>5</v>
      </c>
      <c r="S816" s="3">
        <v>6.5</v>
      </c>
      <c r="T816" s="3">
        <v>1</v>
      </c>
      <c r="U816" s="3">
        <v>0</v>
      </c>
      <c r="V816" s="3">
        <v>2.2000000000000002</v>
      </c>
      <c r="W816" s="3">
        <v>0.8</v>
      </c>
      <c r="X816" s="3">
        <v>1.7600000000000002</v>
      </c>
      <c r="Y816" s="3">
        <v>1.84</v>
      </c>
      <c r="Z816" s="3">
        <v>2.48</v>
      </c>
      <c r="AA816" s="3">
        <v>4.5632000000000001</v>
      </c>
      <c r="AB816" s="3">
        <v>7702895</v>
      </c>
      <c r="AC816" s="3" t="s">
        <v>1388</v>
      </c>
      <c r="AD816" s="6">
        <v>40537</v>
      </c>
      <c r="AE816" s="3" t="s">
        <v>760</v>
      </c>
      <c r="AF816" s="3" t="s">
        <v>761</v>
      </c>
      <c r="AG816" s="3" t="s">
        <v>762</v>
      </c>
      <c r="AH816" s="3" t="s">
        <v>768</v>
      </c>
      <c r="AI816" s="3">
        <v>1.25</v>
      </c>
      <c r="AJ816" s="3">
        <v>0</v>
      </c>
      <c r="AK816" s="3">
        <v>0</v>
      </c>
      <c r="AL816" s="3">
        <v>0</v>
      </c>
      <c r="AM816" s="3">
        <v>15</v>
      </c>
      <c r="AN816" s="3">
        <v>0</v>
      </c>
      <c r="AO816" s="3" t="s">
        <v>762</v>
      </c>
      <c r="AP816" s="3" t="s">
        <v>763</v>
      </c>
      <c r="AQ816" s="3" t="s">
        <v>769</v>
      </c>
      <c r="AR816" s="3" t="s">
        <v>1389</v>
      </c>
      <c r="AS816" s="3">
        <v>4.3</v>
      </c>
      <c r="AT816" s="3">
        <v>685.7</v>
      </c>
      <c r="AU816" s="3">
        <v>690</v>
      </c>
      <c r="AV816" s="3" t="s">
        <v>765</v>
      </c>
      <c r="AW816" s="3" t="s">
        <v>1390</v>
      </c>
      <c r="AX816" s="3">
        <v>7.4</v>
      </c>
      <c r="AY816" s="3">
        <v>683.6</v>
      </c>
      <c r="AZ816" s="3">
        <v>691</v>
      </c>
      <c r="BA816" s="3" t="s">
        <v>765</v>
      </c>
      <c r="BB816" s="3">
        <v>2.1343529999999999E-2</v>
      </c>
      <c r="BC816" s="3">
        <v>0</v>
      </c>
      <c r="BD816" s="7">
        <v>0</v>
      </c>
      <c r="BE816" s="18">
        <f t="shared" si="35"/>
        <v>120.81496691763631</v>
      </c>
      <c r="BF816" s="3" t="s">
        <v>767</v>
      </c>
      <c r="BG816" s="7">
        <v>44243</v>
      </c>
      <c r="BH816" s="3">
        <v>98.390483159242294</v>
      </c>
      <c r="BI816" t="str">
        <f>VLOOKUP($A816,'[1]SW_Pipes 1222_soil.shp'!$AE$2:$AR$1223,10,FALSE)</f>
        <v>113660</v>
      </c>
      <c r="BJ816" t="str">
        <f>VLOOKUP($A816,'[1]SW_Pipes 1222_soil.shp'!$AE$2:$AR$1223,11,FALSE)</f>
        <v>CuB</v>
      </c>
      <c r="BK816" t="str">
        <f>VLOOKUP($A816,'[1]SW_Pipes 1222_soil.shp'!$AE$2:$AR$1223,12,FALSE)</f>
        <v>Cecil-Urban land complex, 2 to 8 percent slopes</v>
      </c>
      <c r="BL816" t="str">
        <f>VLOOKUP($A816,'[1]SW_Pipes 1222_soil.shp'!$AE$2:$AR$1223,13,FALSE)</f>
        <v>B</v>
      </c>
      <c r="BM816">
        <f>VLOOKUP($A816,'[1]SW_Pipes 1222_soil.shp'!$AE$2:$AR$1223,14,FALSE)</f>
        <v>1</v>
      </c>
      <c r="BN816">
        <f>VLOOKUP(A816,[2]SW_Pipes1222_prec!$AE$2:$AO$1223, 11, FALSE)</f>
        <v>3.702</v>
      </c>
    </row>
    <row r="817" spans="1:66" x14ac:dyDescent="0.25">
      <c r="A817" s="3">
        <v>148027</v>
      </c>
      <c r="B817" s="3">
        <v>1111111</v>
      </c>
      <c r="C817" s="3" t="s">
        <v>261</v>
      </c>
      <c r="D817" s="3" t="s">
        <v>21</v>
      </c>
      <c r="E817" s="3" t="s">
        <v>29</v>
      </c>
      <c r="F817" s="6">
        <f>VLOOKUP(A817&amp;B817,'input_raw cmsws'!$C$2:$D$1602,2,FALSE)</f>
        <v>44096.666666666664</v>
      </c>
      <c r="G817" s="3">
        <v>8</v>
      </c>
      <c r="H817" s="3" t="s">
        <v>23</v>
      </c>
      <c r="I817" s="2">
        <f>VLOOKUP(H817,'scoring schema'!$D$4:$E$9,2,FALSE)</f>
        <v>0</v>
      </c>
      <c r="J817" s="3" t="s">
        <v>22</v>
      </c>
      <c r="K817" s="3" t="s">
        <v>22</v>
      </c>
      <c r="L817" s="3" t="s">
        <v>115</v>
      </c>
      <c r="M817" s="2">
        <f>VLOOKUP(L817,'scoring schema 2'!$E$18:$F$29,2,FALSE)</f>
        <v>8</v>
      </c>
      <c r="N817" s="3" t="s">
        <v>40</v>
      </c>
      <c r="O817" s="2">
        <f>VLOOKUP(N817,'scoring schema 2'!$E$8:$F$13,2, FALSE)</f>
        <v>8</v>
      </c>
      <c r="P817" s="3">
        <v>10</v>
      </c>
      <c r="Q817" s="3">
        <v>5.2</v>
      </c>
      <c r="R817" s="3">
        <v>7.1</v>
      </c>
      <c r="S817" s="3">
        <v>36.92</v>
      </c>
      <c r="T817" s="3">
        <v>2</v>
      </c>
      <c r="U817" s="3">
        <v>10</v>
      </c>
      <c r="V817" s="3">
        <v>5.4</v>
      </c>
      <c r="W817" s="3">
        <v>7.1</v>
      </c>
      <c r="X817" s="3">
        <v>38.340000000000003</v>
      </c>
      <c r="Y817" s="3">
        <v>5.32</v>
      </c>
      <c r="Z817" s="3">
        <v>7.1</v>
      </c>
      <c r="AA817" s="3">
        <v>37.771999999999998</v>
      </c>
      <c r="AB817" s="3">
        <v>7563775</v>
      </c>
      <c r="AC817" s="3" t="s">
        <v>3993</v>
      </c>
      <c r="AD817" s="6">
        <v>40538</v>
      </c>
      <c r="AE817" s="3" t="s">
        <v>760</v>
      </c>
      <c r="AF817" s="3" t="s">
        <v>838</v>
      </c>
      <c r="AG817" s="3" t="s">
        <v>839</v>
      </c>
      <c r="AH817" s="3" t="s">
        <v>842</v>
      </c>
      <c r="AI817" s="3">
        <v>0</v>
      </c>
      <c r="AJ817" s="3">
        <v>0</v>
      </c>
      <c r="AK817" s="3">
        <v>4</v>
      </c>
      <c r="AL817" s="3">
        <v>5.5</v>
      </c>
      <c r="AM817" s="3">
        <v>48</v>
      </c>
      <c r="AN817" s="3">
        <v>66</v>
      </c>
      <c r="AO817" s="3" t="s">
        <v>762</v>
      </c>
      <c r="AP817" s="3" t="s">
        <v>763</v>
      </c>
      <c r="AQ817" s="3" t="s">
        <v>769</v>
      </c>
      <c r="AR817" s="3" t="s">
        <v>3994</v>
      </c>
      <c r="AS817" s="3">
        <v>6.7</v>
      </c>
      <c r="AT817" s="3">
        <v>685.3</v>
      </c>
      <c r="AU817" s="3">
        <v>692</v>
      </c>
      <c r="AV817" s="3" t="s">
        <v>765</v>
      </c>
      <c r="AW817" s="3" t="s">
        <v>3995</v>
      </c>
      <c r="AX817" s="3">
        <v>9.6</v>
      </c>
      <c r="AY817" s="3">
        <v>682.4</v>
      </c>
      <c r="AZ817" s="3">
        <v>692</v>
      </c>
      <c r="BA817" s="3" t="s">
        <v>765</v>
      </c>
      <c r="BB817" s="3">
        <v>7.2309010000000007E-2</v>
      </c>
      <c r="BC817" s="3">
        <v>1</v>
      </c>
      <c r="BD817" s="7">
        <v>28491</v>
      </c>
      <c r="BE817" s="18">
        <f t="shared" si="35"/>
        <v>42.725986767054522</v>
      </c>
      <c r="BF817" s="3" t="s">
        <v>767</v>
      </c>
      <c r="BG817" s="7">
        <v>44243</v>
      </c>
      <c r="BH817" s="3">
        <v>40.105651334306643</v>
      </c>
      <c r="BI817" t="str">
        <f>VLOOKUP($A817,'[1]SW_Pipes 1222_soil.shp'!$AE$2:$AR$1223,10,FALSE)</f>
        <v>113660</v>
      </c>
      <c r="BJ817" t="str">
        <f>VLOOKUP($A817,'[1]SW_Pipes 1222_soil.shp'!$AE$2:$AR$1223,11,FALSE)</f>
        <v>CuB</v>
      </c>
      <c r="BK817" t="str">
        <f>VLOOKUP($A817,'[1]SW_Pipes 1222_soil.shp'!$AE$2:$AR$1223,12,FALSE)</f>
        <v>Cecil-Urban land complex, 2 to 8 percent slopes</v>
      </c>
      <c r="BL817" t="str">
        <f>VLOOKUP($A817,'[1]SW_Pipes 1222_soil.shp'!$AE$2:$AR$1223,13,FALSE)</f>
        <v>B</v>
      </c>
      <c r="BM817">
        <f>VLOOKUP($A817,'[1]SW_Pipes 1222_soil.shp'!$AE$2:$AR$1223,14,FALSE)</f>
        <v>1</v>
      </c>
      <c r="BN817">
        <f>VLOOKUP(A817,[2]SW_Pipes1222_prec!$AE$2:$AO$1223, 11, FALSE)</f>
        <v>3.6949999999999998</v>
      </c>
    </row>
    <row r="818" spans="1:66" x14ac:dyDescent="0.25">
      <c r="A818" s="2">
        <v>148288</v>
      </c>
      <c r="B818" s="2">
        <v>11657</v>
      </c>
      <c r="C818" s="2" t="s">
        <v>494</v>
      </c>
      <c r="D818" s="2" t="s">
        <v>21</v>
      </c>
      <c r="E818" s="2" t="s">
        <v>29</v>
      </c>
      <c r="F818" s="6">
        <f>VLOOKUP(A818&amp;B818,'input_raw cmsws'!$C$2:$D$1602,2,FALSE)</f>
        <v>43735.666666666664</v>
      </c>
      <c r="G818" s="2">
        <v>4.5</v>
      </c>
      <c r="H818" s="2"/>
      <c r="I818" s="2">
        <v>0</v>
      </c>
      <c r="J818" s="2" t="s">
        <v>22</v>
      </c>
      <c r="K818" s="2" t="s">
        <v>22</v>
      </c>
      <c r="L818" s="2"/>
      <c r="M818" s="2">
        <f>VLOOKUP(L818,'scoring schema 2'!$E$18:$F$29,2,FALSE)</f>
        <v>0</v>
      </c>
      <c r="N818" s="2" t="s">
        <v>202</v>
      </c>
      <c r="O818" s="2">
        <f>VLOOKUP(N818,'scoring schema 2'!$E$8:$F$13,2, FALSE)</f>
        <v>3</v>
      </c>
      <c r="P818" s="2">
        <v>0</v>
      </c>
      <c r="Q818" s="2">
        <v>1.9500000000000002</v>
      </c>
      <c r="R818" s="2">
        <v>0.8</v>
      </c>
      <c r="S818" s="2">
        <v>1.5600000000000003</v>
      </c>
      <c r="T818" s="2">
        <v>2</v>
      </c>
      <c r="U818" s="2">
        <v>10</v>
      </c>
      <c r="V818" s="2">
        <v>4.5999999999999996</v>
      </c>
      <c r="W818" s="2">
        <v>5</v>
      </c>
      <c r="X818" s="2">
        <v>23</v>
      </c>
      <c r="Y818" s="2">
        <v>3.54</v>
      </c>
      <c r="Z818" s="2">
        <v>3.3200000000000003</v>
      </c>
      <c r="AA818" s="2">
        <v>11.752800000000001</v>
      </c>
      <c r="AB818" s="2">
        <v>7579893</v>
      </c>
      <c r="AC818" s="2" t="s">
        <v>2516</v>
      </c>
      <c r="AD818" s="6">
        <v>40539</v>
      </c>
      <c r="AE818" s="2" t="s">
        <v>760</v>
      </c>
      <c r="AF818" s="2" t="s">
        <v>761</v>
      </c>
      <c r="AG818" s="2" t="s">
        <v>762</v>
      </c>
      <c r="AH818" s="2" t="s">
        <v>768</v>
      </c>
      <c r="AI818" s="2">
        <v>1.5</v>
      </c>
      <c r="AJ818" s="2">
        <v>0</v>
      </c>
      <c r="AK818" s="2">
        <v>0</v>
      </c>
      <c r="AL818" s="2">
        <v>0</v>
      </c>
      <c r="AM818" s="2">
        <v>18</v>
      </c>
      <c r="AN818" s="2">
        <v>0</v>
      </c>
      <c r="AO818" s="2" t="s">
        <v>762</v>
      </c>
      <c r="AP818" s="2" t="s">
        <v>763</v>
      </c>
      <c r="AQ818" s="2" t="s">
        <v>769</v>
      </c>
      <c r="AR818" s="2" t="s">
        <v>2517</v>
      </c>
      <c r="AS818" s="2">
        <v>2.76</v>
      </c>
      <c r="AT818" s="2">
        <v>711.91</v>
      </c>
      <c r="AU818" s="2">
        <v>714.67</v>
      </c>
      <c r="AV818" s="2" t="s">
        <v>772</v>
      </c>
      <c r="AW818" s="2" t="s">
        <v>2518</v>
      </c>
      <c r="AX818" s="2">
        <v>2.6</v>
      </c>
      <c r="AY818" s="2">
        <v>710.4</v>
      </c>
      <c r="AZ818" s="2">
        <v>713</v>
      </c>
      <c r="BA818" s="2" t="s">
        <v>765</v>
      </c>
      <c r="BB818" s="2">
        <v>0</v>
      </c>
      <c r="BC818" s="2">
        <v>0</v>
      </c>
      <c r="BD818" s="6">
        <v>0</v>
      </c>
      <c r="BE818" s="18">
        <f t="shared" si="35"/>
        <v>119.74172940908053</v>
      </c>
      <c r="BF818" s="2" t="s">
        <v>767</v>
      </c>
      <c r="BG818" s="6">
        <v>44503</v>
      </c>
      <c r="BH818" s="2">
        <v>34.533618580548421</v>
      </c>
      <c r="BI818" t="str">
        <f>VLOOKUP($A818,'[1]SW_Pipes 1222_soil.shp'!$AE$2:$AR$1223,10,FALSE)</f>
        <v>113660</v>
      </c>
      <c r="BJ818" t="str">
        <f>VLOOKUP($A818,'[1]SW_Pipes 1222_soil.shp'!$AE$2:$AR$1223,11,FALSE)</f>
        <v>CuB</v>
      </c>
      <c r="BK818" t="str">
        <f>VLOOKUP($A818,'[1]SW_Pipes 1222_soil.shp'!$AE$2:$AR$1223,12,FALSE)</f>
        <v>Cecil-Urban land complex, 2 to 8 percent slopes</v>
      </c>
      <c r="BL818" t="str">
        <f>VLOOKUP($A818,'[1]SW_Pipes 1222_soil.shp'!$AE$2:$AR$1223,13,FALSE)</f>
        <v>B</v>
      </c>
      <c r="BM818">
        <f>VLOOKUP($A818,'[1]SW_Pipes 1222_soil.shp'!$AE$2:$AR$1223,14,FALSE)</f>
        <v>1</v>
      </c>
      <c r="BN818">
        <f>VLOOKUP(A818,[2]SW_Pipes1222_prec!$AE$2:$AO$1223, 11, FALSE)</f>
        <v>3.6960000000000002</v>
      </c>
    </row>
    <row r="819" spans="1:66" x14ac:dyDescent="0.25">
      <c r="A819" s="3">
        <v>148407</v>
      </c>
      <c r="B819" s="3">
        <v>11048</v>
      </c>
      <c r="C819" s="3" t="s">
        <v>194</v>
      </c>
      <c r="D819" s="3" t="s">
        <v>21</v>
      </c>
      <c r="E819" s="3" t="s">
        <v>29</v>
      </c>
      <c r="F819" s="6">
        <f>VLOOKUP(A819&amp;B819,'input_raw cmsws'!$C$2:$D$1602,2,FALSE)</f>
        <v>43110.666666666664</v>
      </c>
      <c r="G819" s="3">
        <v>11</v>
      </c>
      <c r="H819" s="3" t="s">
        <v>23</v>
      </c>
      <c r="I819" s="2">
        <f>VLOOKUP(H819,'scoring schema'!$D$4:$E$9,2,FALSE)</f>
        <v>0</v>
      </c>
      <c r="J819" s="3" t="s">
        <v>22</v>
      </c>
      <c r="K819" s="3" t="s">
        <v>22</v>
      </c>
      <c r="L819" s="3" t="s">
        <v>115</v>
      </c>
      <c r="M819" s="2">
        <f>VLOOKUP(L819,'scoring schema 2'!$E$18:$F$29,2,FALSE)</f>
        <v>8</v>
      </c>
      <c r="N819" s="3" t="s">
        <v>33</v>
      </c>
      <c r="O819" s="2">
        <f>VLOOKUP(N819,'scoring schema 2'!$E$8:$F$13,2, FALSE)</f>
        <v>0</v>
      </c>
      <c r="P819" s="3">
        <v>0</v>
      </c>
      <c r="Q819" s="3">
        <v>0</v>
      </c>
      <c r="R819" s="3">
        <v>6</v>
      </c>
      <c r="S819" s="3">
        <v>0</v>
      </c>
      <c r="T819" s="3">
        <v>1</v>
      </c>
      <c r="U819" s="3">
        <v>0</v>
      </c>
      <c r="V819" s="3">
        <v>7</v>
      </c>
      <c r="W819" s="3">
        <v>3.3000000000000003</v>
      </c>
      <c r="X819" s="3">
        <v>23.1</v>
      </c>
      <c r="Y819" s="3">
        <v>4.2</v>
      </c>
      <c r="Z819" s="3">
        <v>4.3800000000000008</v>
      </c>
      <c r="AA819" s="3">
        <v>18.396000000000004</v>
      </c>
      <c r="AB819" s="3">
        <v>7675973</v>
      </c>
      <c r="AC819" s="3" t="s">
        <v>3209</v>
      </c>
      <c r="AD819" s="6">
        <v>40540</v>
      </c>
      <c r="AE819" s="3" t="s">
        <v>760</v>
      </c>
      <c r="AF819" s="3" t="s">
        <v>761</v>
      </c>
      <c r="AG819" s="3" t="s">
        <v>762</v>
      </c>
      <c r="AH819" s="3" t="s">
        <v>768</v>
      </c>
      <c r="AI819" s="3">
        <v>5.5</v>
      </c>
      <c r="AJ819" s="3">
        <v>0</v>
      </c>
      <c r="AK819" s="3">
        <v>0</v>
      </c>
      <c r="AL819" s="3">
        <v>0</v>
      </c>
      <c r="AM819" s="3">
        <v>66</v>
      </c>
      <c r="AN819" s="3">
        <v>0</v>
      </c>
      <c r="AO819" s="3" t="s">
        <v>762</v>
      </c>
      <c r="AP819" s="3" t="s">
        <v>763</v>
      </c>
      <c r="AQ819" s="3" t="s">
        <v>769</v>
      </c>
      <c r="AR819" s="3" t="s">
        <v>3210</v>
      </c>
      <c r="AS819" s="3">
        <v>0</v>
      </c>
      <c r="AT819" s="3">
        <v>639.07000000000005</v>
      </c>
      <c r="AU819" s="3">
        <v>0</v>
      </c>
      <c r="AV819" s="3" t="s">
        <v>765</v>
      </c>
      <c r="AW819" s="3" t="s">
        <v>3211</v>
      </c>
      <c r="AX819" s="3">
        <v>0</v>
      </c>
      <c r="AY819" s="3">
        <v>638.70000000000005</v>
      </c>
      <c r="AZ819" s="3">
        <v>651.5</v>
      </c>
      <c r="BA819" s="3" t="s">
        <v>772</v>
      </c>
      <c r="BB819" s="3">
        <v>1.17E-2</v>
      </c>
      <c r="BC819" s="3">
        <v>0</v>
      </c>
      <c r="BD819" s="7">
        <v>0</v>
      </c>
      <c r="BE819" s="18">
        <f t="shared" si="35"/>
        <v>118.03057266712297</v>
      </c>
      <c r="BF819" s="3" t="s">
        <v>767</v>
      </c>
      <c r="BG819" s="7">
        <v>44253</v>
      </c>
      <c r="BH819" s="3">
        <v>31.783885807871311</v>
      </c>
      <c r="BI819" t="str">
        <f>VLOOKUP($A819,'[1]SW_Pipes 1222_soil.shp'!$AE$2:$AR$1223,10,FALSE)</f>
        <v>113666</v>
      </c>
      <c r="BJ819" t="str">
        <f>VLOOKUP($A819,'[1]SW_Pipes 1222_soil.shp'!$AE$2:$AR$1223,11,FALSE)</f>
        <v>EnD</v>
      </c>
      <c r="BK819" t="str">
        <f>VLOOKUP($A819,'[1]SW_Pipes 1222_soil.shp'!$AE$2:$AR$1223,12,FALSE)</f>
        <v>Enon sandy loam, 8 to 15 percent slopes</v>
      </c>
      <c r="BL819" t="str">
        <f>VLOOKUP($A819,'[1]SW_Pipes 1222_soil.shp'!$AE$2:$AR$1223,13,FALSE)</f>
        <v>C</v>
      </c>
      <c r="BM819">
        <f>VLOOKUP($A819,'[1]SW_Pipes 1222_soil.shp'!$AE$2:$AR$1223,14,FALSE)</f>
        <v>2</v>
      </c>
      <c r="BN819">
        <f>VLOOKUP(A819,[2]SW_Pipes1222_prec!$AE$2:$AO$1223, 11, FALSE)</f>
        <v>3.8159999999999998</v>
      </c>
    </row>
    <row r="820" spans="1:66" x14ac:dyDescent="0.25">
      <c r="A820" s="2">
        <v>148408</v>
      </c>
      <c r="B820" s="2">
        <v>11048</v>
      </c>
      <c r="C820" s="2" t="s">
        <v>194</v>
      </c>
      <c r="D820" s="2" t="s">
        <v>21</v>
      </c>
      <c r="E820" s="2" t="s">
        <v>29</v>
      </c>
      <c r="F820" s="6">
        <f>VLOOKUP(A820&amp;B820,'input_raw cmsws'!$C$2:$D$1602,2,FALSE)</f>
        <v>43110.666666666664</v>
      </c>
      <c r="G820" s="2">
        <v>11</v>
      </c>
      <c r="H820" s="2" t="s">
        <v>23</v>
      </c>
      <c r="I820" s="2">
        <f>VLOOKUP(H820,'scoring schema'!$D$4:$E$9,2,FALSE)</f>
        <v>0</v>
      </c>
      <c r="J820" s="2" t="s">
        <v>22</v>
      </c>
      <c r="K820" s="2" t="s">
        <v>22</v>
      </c>
      <c r="L820" s="2" t="s">
        <v>115</v>
      </c>
      <c r="M820" s="2">
        <f>VLOOKUP(L820,'scoring schema 2'!$E$18:$F$29,2,FALSE)</f>
        <v>8</v>
      </c>
      <c r="N820" s="2" t="s">
        <v>33</v>
      </c>
      <c r="O820" s="2">
        <f>VLOOKUP(N820,'scoring schema 2'!$E$8:$F$13,2, FALSE)</f>
        <v>0</v>
      </c>
      <c r="P820" s="2">
        <v>10</v>
      </c>
      <c r="Q820" s="2">
        <v>0</v>
      </c>
      <c r="R820" s="2">
        <v>7.5</v>
      </c>
      <c r="S820" s="2">
        <v>0</v>
      </c>
      <c r="T820" s="2">
        <v>1</v>
      </c>
      <c r="U820" s="2">
        <v>10</v>
      </c>
      <c r="V820" s="2">
        <v>6.2000000000000011</v>
      </c>
      <c r="W820" s="2">
        <v>7.5</v>
      </c>
      <c r="X820" s="2">
        <v>46.500000000000007</v>
      </c>
      <c r="Y820" s="2">
        <v>3.7200000000000006</v>
      </c>
      <c r="Z820" s="2">
        <v>7.5</v>
      </c>
      <c r="AA820" s="2">
        <v>27.900000000000006</v>
      </c>
      <c r="AB820" s="2">
        <v>7681869</v>
      </c>
      <c r="AC820" s="2" t="s">
        <v>3754</v>
      </c>
      <c r="AD820" s="6">
        <v>40541</v>
      </c>
      <c r="AE820" s="2" t="s">
        <v>760</v>
      </c>
      <c r="AF820" s="2" t="s">
        <v>761</v>
      </c>
      <c r="AG820" s="2" t="s">
        <v>762</v>
      </c>
      <c r="AH820" s="2" t="s">
        <v>768</v>
      </c>
      <c r="AI820" s="2">
        <v>5.5</v>
      </c>
      <c r="AJ820" s="2">
        <v>0</v>
      </c>
      <c r="AK820" s="2">
        <v>0</v>
      </c>
      <c r="AL820" s="2">
        <v>0</v>
      </c>
      <c r="AM820" s="2">
        <v>66</v>
      </c>
      <c r="AN820" s="2">
        <v>0</v>
      </c>
      <c r="AO820" s="2" t="s">
        <v>762</v>
      </c>
      <c r="AP820" s="2" t="s">
        <v>763</v>
      </c>
      <c r="AQ820" s="2" t="s">
        <v>769</v>
      </c>
      <c r="AR820" s="2" t="s">
        <v>3211</v>
      </c>
      <c r="AS820" s="2">
        <v>0</v>
      </c>
      <c r="AT820" s="2">
        <v>638.66</v>
      </c>
      <c r="AU820" s="2">
        <v>651.5</v>
      </c>
      <c r="AV820" s="2" t="s">
        <v>772</v>
      </c>
      <c r="AW820" s="2" t="s">
        <v>1245</v>
      </c>
      <c r="AX820" s="2">
        <v>0</v>
      </c>
      <c r="AY820" s="2">
        <v>638.44000000000005</v>
      </c>
      <c r="AZ820" s="2">
        <v>651.39</v>
      </c>
      <c r="BA820" s="2" t="s">
        <v>772</v>
      </c>
      <c r="BB820" s="2">
        <v>6.4000000000000003E-3</v>
      </c>
      <c r="BC820" s="2">
        <v>0</v>
      </c>
      <c r="BD820" s="6">
        <v>0</v>
      </c>
      <c r="BE820" s="18">
        <f t="shared" ref="BE820:BE851" si="36">(F820-BD820)/365.25</f>
        <v>118.03057266712297</v>
      </c>
      <c r="BF820" s="2" t="s">
        <v>767</v>
      </c>
      <c r="BG820" s="6">
        <v>44253</v>
      </c>
      <c r="BH820" s="2">
        <v>32.609949459818061</v>
      </c>
      <c r="BI820" t="str">
        <f>VLOOKUP($A820,'[1]SW_Pipes 1222_soil.shp'!$AE$2:$AR$1223,10,FALSE)</f>
        <v>113666</v>
      </c>
      <c r="BJ820" t="str">
        <f>VLOOKUP($A820,'[1]SW_Pipes 1222_soil.shp'!$AE$2:$AR$1223,11,FALSE)</f>
        <v>EnD</v>
      </c>
      <c r="BK820" t="str">
        <f>VLOOKUP($A820,'[1]SW_Pipes 1222_soil.shp'!$AE$2:$AR$1223,12,FALSE)</f>
        <v>Enon sandy loam, 8 to 15 percent slopes</v>
      </c>
      <c r="BL820" t="str">
        <f>VLOOKUP($A820,'[1]SW_Pipes 1222_soil.shp'!$AE$2:$AR$1223,13,FALSE)</f>
        <v>C</v>
      </c>
      <c r="BM820">
        <f>VLOOKUP($A820,'[1]SW_Pipes 1222_soil.shp'!$AE$2:$AR$1223,14,FALSE)</f>
        <v>2</v>
      </c>
      <c r="BN820">
        <f>VLOOKUP(A820,[2]SW_Pipes1222_prec!$AE$2:$AO$1223, 11, FALSE)</f>
        <v>3.8159999999999998</v>
      </c>
    </row>
    <row r="821" spans="1:66" x14ac:dyDescent="0.25">
      <c r="A821" s="3">
        <v>148409</v>
      </c>
      <c r="B821" s="3">
        <v>11048</v>
      </c>
      <c r="C821" s="3" t="s">
        <v>194</v>
      </c>
      <c r="D821" s="3" t="s">
        <v>21</v>
      </c>
      <c r="E821" s="3" t="s">
        <v>29</v>
      </c>
      <c r="F821" s="6">
        <f>VLOOKUP(A821&amp;B821,'input_raw cmsws'!$C$2:$D$1602,2,FALSE)</f>
        <v>43110.666666666664</v>
      </c>
      <c r="G821" s="3">
        <v>11</v>
      </c>
      <c r="H821" s="3" t="s">
        <v>23</v>
      </c>
      <c r="I821" s="2">
        <f>VLOOKUP(H821,'scoring schema'!$D$4:$E$9,2,FALSE)</f>
        <v>0</v>
      </c>
      <c r="J821" s="3" t="s">
        <v>22</v>
      </c>
      <c r="K821" s="3" t="s">
        <v>22</v>
      </c>
      <c r="L821" s="3" t="s">
        <v>115</v>
      </c>
      <c r="M821" s="2">
        <f>VLOOKUP(L821,'scoring schema 2'!$E$18:$F$29,2,FALSE)</f>
        <v>8</v>
      </c>
      <c r="N821" s="3" t="s">
        <v>33</v>
      </c>
      <c r="O821" s="2">
        <f>VLOOKUP(N821,'scoring schema 2'!$E$8:$F$13,2, FALSE)</f>
        <v>0</v>
      </c>
      <c r="P821" s="3">
        <v>10</v>
      </c>
      <c r="Q821" s="3">
        <v>0</v>
      </c>
      <c r="R821" s="3">
        <v>7.5</v>
      </c>
      <c r="S821" s="3">
        <v>0</v>
      </c>
      <c r="T821" s="3">
        <v>1</v>
      </c>
      <c r="U821" s="3">
        <v>0</v>
      </c>
      <c r="V821" s="3">
        <v>1.4000000000000001</v>
      </c>
      <c r="W821" s="3">
        <v>2.4000000000000004</v>
      </c>
      <c r="X821" s="3">
        <v>3.3600000000000008</v>
      </c>
      <c r="Y821" s="3">
        <v>0.84000000000000008</v>
      </c>
      <c r="Z821" s="3">
        <v>4.4400000000000004</v>
      </c>
      <c r="AA821" s="3">
        <v>3.7296000000000005</v>
      </c>
      <c r="AB821" s="3">
        <v>7599364</v>
      </c>
      <c r="AC821" s="3" t="s">
        <v>1244</v>
      </c>
      <c r="AD821" s="6">
        <v>40542</v>
      </c>
      <c r="AE821" s="3" t="s">
        <v>760</v>
      </c>
      <c r="AF821" s="3" t="s">
        <v>761</v>
      </c>
      <c r="AG821" s="3" t="s">
        <v>762</v>
      </c>
      <c r="AH821" s="3" t="s">
        <v>768</v>
      </c>
      <c r="AI821" s="3">
        <v>5.5</v>
      </c>
      <c r="AJ821" s="3">
        <v>0</v>
      </c>
      <c r="AK821" s="3">
        <v>0</v>
      </c>
      <c r="AL821" s="3">
        <v>0</v>
      </c>
      <c r="AM821" s="3">
        <v>66</v>
      </c>
      <c r="AN821" s="3">
        <v>0</v>
      </c>
      <c r="AO821" s="3" t="s">
        <v>762</v>
      </c>
      <c r="AP821" s="3" t="s">
        <v>763</v>
      </c>
      <c r="AQ821" s="3" t="s">
        <v>769</v>
      </c>
      <c r="AR821" s="3" t="s">
        <v>1245</v>
      </c>
      <c r="AS821" s="3">
        <v>0</v>
      </c>
      <c r="AT821" s="3">
        <v>638.25</v>
      </c>
      <c r="AU821" s="3">
        <v>651.39</v>
      </c>
      <c r="AV821" s="3" t="s">
        <v>772</v>
      </c>
      <c r="AW821" s="3" t="s">
        <v>1246</v>
      </c>
      <c r="AX821" s="3">
        <v>8.24</v>
      </c>
      <c r="AY821" s="3">
        <v>637.46</v>
      </c>
      <c r="AZ821" s="3">
        <v>645.70000000000005</v>
      </c>
      <c r="BA821" s="3" t="s">
        <v>765</v>
      </c>
      <c r="BB821" s="3">
        <v>1.4E-2</v>
      </c>
      <c r="BC821" s="3">
        <v>0</v>
      </c>
      <c r="BD821" s="7">
        <v>0</v>
      </c>
      <c r="BE821" s="18">
        <f t="shared" si="36"/>
        <v>118.03057266712297</v>
      </c>
      <c r="BF821" s="3" t="s">
        <v>767</v>
      </c>
      <c r="BG821" s="7">
        <v>44253</v>
      </c>
      <c r="BH821" s="3">
        <v>52.20221123915254</v>
      </c>
      <c r="BI821" t="str">
        <f>VLOOKUP($A821,'[1]SW_Pipes 1222_soil.shp'!$AE$2:$AR$1223,10,FALSE)</f>
        <v>113666</v>
      </c>
      <c r="BJ821" t="str">
        <f>VLOOKUP($A821,'[1]SW_Pipes 1222_soil.shp'!$AE$2:$AR$1223,11,FALSE)</f>
        <v>EnD</v>
      </c>
      <c r="BK821" t="str">
        <f>VLOOKUP($A821,'[1]SW_Pipes 1222_soil.shp'!$AE$2:$AR$1223,12,FALSE)</f>
        <v>Enon sandy loam, 8 to 15 percent slopes</v>
      </c>
      <c r="BL821" t="str">
        <f>VLOOKUP($A821,'[1]SW_Pipes 1222_soil.shp'!$AE$2:$AR$1223,13,FALSE)</f>
        <v>C</v>
      </c>
      <c r="BM821">
        <f>VLOOKUP($A821,'[1]SW_Pipes 1222_soil.shp'!$AE$2:$AR$1223,14,FALSE)</f>
        <v>2</v>
      </c>
      <c r="BN821">
        <f>VLOOKUP(A821,[2]SW_Pipes1222_prec!$AE$2:$AO$1223, 11, FALSE)</f>
        <v>3.8159999999999998</v>
      </c>
    </row>
    <row r="822" spans="1:66" x14ac:dyDescent="0.25">
      <c r="A822" s="3">
        <v>148442</v>
      </c>
      <c r="B822" s="3">
        <v>22942</v>
      </c>
      <c r="C822" s="3" t="s">
        <v>467</v>
      </c>
      <c r="D822" s="3" t="s">
        <v>21</v>
      </c>
      <c r="E822" s="3" t="s">
        <v>29</v>
      </c>
      <c r="F822" s="6">
        <f>VLOOKUP(A822&amp;B822,'input_raw cmsws'!$C$2:$D$1602,2,FALSE)</f>
        <v>44343.666666666664</v>
      </c>
      <c r="G822" s="3">
        <v>4.5</v>
      </c>
      <c r="H822" s="3"/>
      <c r="I822" s="2">
        <v>0</v>
      </c>
      <c r="J822" s="3" t="s">
        <v>22</v>
      </c>
      <c r="K822" s="3" t="s">
        <v>22</v>
      </c>
      <c r="L822" s="3"/>
      <c r="M822" s="2">
        <f>VLOOKUP(L822,'scoring schema 2'!$E$18:$F$29,2,FALSE)</f>
        <v>0</v>
      </c>
      <c r="N822" s="3" t="s">
        <v>33</v>
      </c>
      <c r="O822" s="2">
        <f>VLOOKUP(N822,'scoring schema 2'!$E$8:$F$13,2, FALSE)</f>
        <v>0</v>
      </c>
      <c r="P822" s="3">
        <v>0</v>
      </c>
      <c r="Q822" s="3">
        <v>0</v>
      </c>
      <c r="R822" s="3">
        <v>1.4</v>
      </c>
      <c r="S822" s="3">
        <v>0</v>
      </c>
      <c r="T822" s="3">
        <v>1</v>
      </c>
      <c r="U822" s="3">
        <v>0</v>
      </c>
      <c r="V822" s="3">
        <v>9.1999999999999993</v>
      </c>
      <c r="W822" s="3">
        <v>2.3000000000000003</v>
      </c>
      <c r="X822" s="3">
        <v>21.16</v>
      </c>
      <c r="Y822" s="3">
        <v>5.52</v>
      </c>
      <c r="Z822" s="3">
        <v>1.94</v>
      </c>
      <c r="AA822" s="3">
        <v>10.708799999999998</v>
      </c>
      <c r="AB822" s="3">
        <v>7720621</v>
      </c>
      <c r="AC822" s="3" t="s">
        <v>2396</v>
      </c>
      <c r="AD822" s="6">
        <v>40543</v>
      </c>
      <c r="AE822" s="3" t="s">
        <v>760</v>
      </c>
      <c r="AF822" s="3" t="s">
        <v>761</v>
      </c>
      <c r="AG822" s="3" t="s">
        <v>762</v>
      </c>
      <c r="AH822" s="3" t="s">
        <v>768</v>
      </c>
      <c r="AI822" s="3">
        <v>2.5</v>
      </c>
      <c r="AJ822" s="3">
        <v>0</v>
      </c>
      <c r="AK822" s="3">
        <v>0</v>
      </c>
      <c r="AL822" s="3">
        <v>0</v>
      </c>
      <c r="AM822" s="3">
        <v>30</v>
      </c>
      <c r="AN822" s="3">
        <v>0</v>
      </c>
      <c r="AO822" s="3" t="s">
        <v>762</v>
      </c>
      <c r="AP822" s="3" t="s">
        <v>778</v>
      </c>
      <c r="AQ822" s="3" t="s">
        <v>781</v>
      </c>
      <c r="AR822" s="3" t="s">
        <v>2397</v>
      </c>
      <c r="AS822" s="3">
        <v>0</v>
      </c>
      <c r="AT822" s="3">
        <v>0</v>
      </c>
      <c r="AU822" s="3">
        <v>644</v>
      </c>
      <c r="AV822" s="3" t="s">
        <v>772</v>
      </c>
      <c r="AW822" s="3" t="s">
        <v>2398</v>
      </c>
      <c r="AX822" s="3">
        <v>4</v>
      </c>
      <c r="AY822" s="3">
        <v>633</v>
      </c>
      <c r="AZ822" s="3">
        <v>637</v>
      </c>
      <c r="BA822" s="3" t="s">
        <v>765</v>
      </c>
      <c r="BB822" s="3">
        <v>0</v>
      </c>
      <c r="BC822" s="3">
        <v>0</v>
      </c>
      <c r="BD822" s="7">
        <v>0</v>
      </c>
      <c r="BE822" s="18">
        <f t="shared" si="36"/>
        <v>121.40634268765685</v>
      </c>
      <c r="BF822" s="3" t="s">
        <v>767</v>
      </c>
      <c r="BG822" s="7">
        <v>44243</v>
      </c>
      <c r="BH822" s="3">
        <v>85.199708266654426</v>
      </c>
      <c r="BI822" t="str">
        <f>VLOOKUP($A822,'[1]SW_Pipes 1222_soil.shp'!$AE$2:$AR$1223,10,FALSE)</f>
        <v>113661</v>
      </c>
      <c r="BJ822" t="str">
        <f>VLOOKUP($A822,'[1]SW_Pipes 1222_soil.shp'!$AE$2:$AR$1223,11,FALSE)</f>
        <v>CuD</v>
      </c>
      <c r="BK822" t="str">
        <f>VLOOKUP($A822,'[1]SW_Pipes 1222_soil.shp'!$AE$2:$AR$1223,12,FALSE)</f>
        <v>Cecil-Urban land complex, 8 to 15 percent slopes</v>
      </c>
      <c r="BL822" t="str">
        <f>VLOOKUP($A822,'[1]SW_Pipes 1222_soil.shp'!$AE$2:$AR$1223,13,FALSE)</f>
        <v>B</v>
      </c>
      <c r="BM822">
        <f>VLOOKUP($A822,'[1]SW_Pipes 1222_soil.shp'!$AE$2:$AR$1223,14,FALSE)</f>
        <v>1</v>
      </c>
      <c r="BN822">
        <f>VLOOKUP(A822,[2]SW_Pipes1222_prec!$AE$2:$AO$1223, 11, FALSE)</f>
        <v>3.7120000000000002</v>
      </c>
    </row>
    <row r="823" spans="1:66" x14ac:dyDescent="0.25">
      <c r="A823" s="3">
        <v>148758</v>
      </c>
      <c r="B823" s="3">
        <v>20997</v>
      </c>
      <c r="C823" s="3" t="s">
        <v>347</v>
      </c>
      <c r="D823" s="3" t="s">
        <v>21</v>
      </c>
      <c r="E823" s="3" t="s">
        <v>29</v>
      </c>
      <c r="F823" s="6">
        <f>VLOOKUP(A823&amp;B823,'input_raw cmsws'!$C$2:$D$1602,2,FALSE)</f>
        <v>44225.666666666664</v>
      </c>
      <c r="G823" s="3">
        <v>2</v>
      </c>
      <c r="H823" s="3" t="s">
        <v>23</v>
      </c>
      <c r="I823" s="2">
        <f>VLOOKUP(H823,'scoring schema'!$D$4:$E$9,2,FALSE)</f>
        <v>0</v>
      </c>
      <c r="J823" s="3" t="s">
        <v>29</v>
      </c>
      <c r="K823" s="3" t="s">
        <v>29</v>
      </c>
      <c r="L823" s="3" t="s">
        <v>115</v>
      </c>
      <c r="M823" s="2">
        <f>VLOOKUP(L823,'scoring schema 2'!$E$18:$F$29,2,FALSE)</f>
        <v>8</v>
      </c>
      <c r="N823" s="3" t="s">
        <v>40</v>
      </c>
      <c r="O823" s="2">
        <f>VLOOKUP(N823,'scoring schema 2'!$E$8:$F$13,2, FALSE)</f>
        <v>8</v>
      </c>
      <c r="P823" s="3">
        <v>10</v>
      </c>
      <c r="Q823" s="3">
        <v>8.6999999999999993</v>
      </c>
      <c r="R823" s="3">
        <v>5.9</v>
      </c>
      <c r="S823" s="3">
        <v>51.33</v>
      </c>
      <c r="T823" s="3">
        <v>1</v>
      </c>
      <c r="U823" s="3">
        <v>0</v>
      </c>
      <c r="V823" s="3">
        <v>1.4000000000000001</v>
      </c>
      <c r="W823" s="3">
        <v>0.8</v>
      </c>
      <c r="X823" s="3">
        <v>1.1200000000000001</v>
      </c>
      <c r="Y823" s="3">
        <v>4.32</v>
      </c>
      <c r="Z823" s="3">
        <v>2.8400000000000003</v>
      </c>
      <c r="AA823" s="3">
        <v>12.268800000000002</v>
      </c>
      <c r="AB823" s="3">
        <v>7604090</v>
      </c>
      <c r="AC823" s="3" t="s">
        <v>2578</v>
      </c>
      <c r="AD823" s="6">
        <v>40544</v>
      </c>
      <c r="AE823" s="3" t="s">
        <v>760</v>
      </c>
      <c r="AF823" s="3" t="s">
        <v>761</v>
      </c>
      <c r="AG823" s="3" t="s">
        <v>762</v>
      </c>
      <c r="AH823" s="3" t="s">
        <v>768</v>
      </c>
      <c r="AI823" s="3">
        <v>1.25</v>
      </c>
      <c r="AJ823" s="3">
        <v>0</v>
      </c>
      <c r="AK823" s="3">
        <v>0</v>
      </c>
      <c r="AL823" s="3">
        <v>0</v>
      </c>
      <c r="AM823" s="3">
        <v>15</v>
      </c>
      <c r="AN823" s="3">
        <v>0</v>
      </c>
      <c r="AO823" s="3" t="s">
        <v>762</v>
      </c>
      <c r="AP823" s="3" t="s">
        <v>763</v>
      </c>
      <c r="AQ823" s="3" t="s">
        <v>769</v>
      </c>
      <c r="AR823" s="3" t="s">
        <v>2579</v>
      </c>
      <c r="AS823" s="3">
        <v>2</v>
      </c>
      <c r="AT823" s="3">
        <v>664</v>
      </c>
      <c r="AU823" s="3">
        <v>666</v>
      </c>
      <c r="AV823" s="3" t="s">
        <v>765</v>
      </c>
      <c r="AW823" s="3" t="s">
        <v>2580</v>
      </c>
      <c r="AX823" s="3">
        <v>1.2</v>
      </c>
      <c r="AY823" s="3">
        <v>663.8</v>
      </c>
      <c r="AZ823" s="3">
        <v>665</v>
      </c>
      <c r="BA823" s="3" t="s">
        <v>765</v>
      </c>
      <c r="BB823" s="3">
        <v>4.4326299999999999E-3</v>
      </c>
      <c r="BC823" s="3">
        <v>0</v>
      </c>
      <c r="BD823" s="7">
        <v>0</v>
      </c>
      <c r="BE823" s="18">
        <f t="shared" si="36"/>
        <v>121.08327629477526</v>
      </c>
      <c r="BF823" s="3" t="s">
        <v>767</v>
      </c>
      <c r="BG823" s="7">
        <v>44243</v>
      </c>
      <c r="BH823" s="3">
        <v>45.119957588454177</v>
      </c>
      <c r="BI823" t="str">
        <f>VLOOKUP($A823,'[1]SW_Pipes 1222_soil.shp'!$AE$2:$AR$1223,10,FALSE)</f>
        <v>113660</v>
      </c>
      <c r="BJ823" t="str">
        <f>VLOOKUP($A823,'[1]SW_Pipes 1222_soil.shp'!$AE$2:$AR$1223,11,FALSE)</f>
        <v>CuB</v>
      </c>
      <c r="BK823" t="str">
        <f>VLOOKUP($A823,'[1]SW_Pipes 1222_soil.shp'!$AE$2:$AR$1223,12,FALSE)</f>
        <v>Cecil-Urban land complex, 2 to 8 percent slopes</v>
      </c>
      <c r="BL823" t="str">
        <f>VLOOKUP($A823,'[1]SW_Pipes 1222_soil.shp'!$AE$2:$AR$1223,13,FALSE)</f>
        <v>B</v>
      </c>
      <c r="BM823">
        <f>VLOOKUP($A823,'[1]SW_Pipes 1222_soil.shp'!$AE$2:$AR$1223,14,FALSE)</f>
        <v>1</v>
      </c>
      <c r="BN823">
        <f>VLOOKUP(A823,[2]SW_Pipes1222_prec!$AE$2:$AO$1223, 11, FALSE)</f>
        <v>3.7229999999999999</v>
      </c>
    </row>
    <row r="824" spans="1:66" x14ac:dyDescent="0.25">
      <c r="A824" s="3">
        <v>149062</v>
      </c>
      <c r="B824" s="3">
        <v>12235</v>
      </c>
      <c r="C824" s="3" t="s">
        <v>160</v>
      </c>
      <c r="D824" s="3" t="s">
        <v>21</v>
      </c>
      <c r="E824" s="3" t="s">
        <v>29</v>
      </c>
      <c r="F824" s="6">
        <f>VLOOKUP(A824&amp;B824,'input_raw cmsws'!$C$2:$D$1602,2,FALSE)</f>
        <v>43826.708333333336</v>
      </c>
      <c r="G824" s="3">
        <v>8.6999999999999993</v>
      </c>
      <c r="H824" s="3"/>
      <c r="I824" s="2">
        <v>0</v>
      </c>
      <c r="J824" s="3"/>
      <c r="K824" s="3" t="s">
        <v>22</v>
      </c>
      <c r="L824" s="3"/>
      <c r="M824" s="2">
        <f>VLOOKUP(L824,'scoring schema 2'!$E$18:$F$29,2,FALSE)</f>
        <v>0</v>
      </c>
      <c r="N824" s="3"/>
      <c r="O824" s="2">
        <f>VLOOKUP(N824,'scoring schema 2'!$E$8:$F$13,2, FALSE)</f>
        <v>2</v>
      </c>
      <c r="P824" s="3">
        <v>0</v>
      </c>
      <c r="Q824" s="3">
        <v>1.3</v>
      </c>
      <c r="R824" s="3">
        <v>1.8</v>
      </c>
      <c r="S824" s="3">
        <v>2.3400000000000003</v>
      </c>
      <c r="T824" s="3">
        <v>1</v>
      </c>
      <c r="U824" s="3">
        <v>0</v>
      </c>
      <c r="V824" s="3">
        <v>1.4000000000000001</v>
      </c>
      <c r="W824" s="3">
        <v>2.7</v>
      </c>
      <c r="X824" s="3">
        <v>3.7800000000000007</v>
      </c>
      <c r="Y824" s="3">
        <v>1.36</v>
      </c>
      <c r="Z824" s="3">
        <v>2.3400000000000003</v>
      </c>
      <c r="AA824" s="3">
        <v>3.1824000000000008</v>
      </c>
      <c r="AB824" s="3">
        <v>7607966</v>
      </c>
      <c r="AC824" s="3" t="s">
        <v>1126</v>
      </c>
      <c r="AD824" s="6">
        <v>40545</v>
      </c>
      <c r="AE824" s="3" t="s">
        <v>760</v>
      </c>
      <c r="AF824" s="3" t="s">
        <v>761</v>
      </c>
      <c r="AG824" s="3" t="s">
        <v>762</v>
      </c>
      <c r="AH824" s="3" t="s">
        <v>768</v>
      </c>
      <c r="AI824" s="3">
        <v>3</v>
      </c>
      <c r="AJ824" s="3">
        <v>0</v>
      </c>
      <c r="AK824" s="3">
        <v>0</v>
      </c>
      <c r="AL824" s="3">
        <v>0</v>
      </c>
      <c r="AM824" s="3">
        <v>36</v>
      </c>
      <c r="AN824" s="3">
        <v>0</v>
      </c>
      <c r="AO824" s="3" t="s">
        <v>762</v>
      </c>
      <c r="AP824" s="3" t="s">
        <v>763</v>
      </c>
      <c r="AQ824" s="3" t="s">
        <v>769</v>
      </c>
      <c r="AR824" s="3" t="s">
        <v>1127</v>
      </c>
      <c r="AS824" s="3">
        <v>0</v>
      </c>
      <c r="AT824" s="3">
        <v>0</v>
      </c>
      <c r="AU824" s="3">
        <v>0</v>
      </c>
      <c r="AV824" s="3" t="s">
        <v>772</v>
      </c>
      <c r="AW824" s="3" t="s">
        <v>1128</v>
      </c>
      <c r="AX824" s="3">
        <v>8.4</v>
      </c>
      <c r="AY824" s="3">
        <v>717.6</v>
      </c>
      <c r="AZ824" s="3">
        <v>726</v>
      </c>
      <c r="BA824" s="3" t="s">
        <v>765</v>
      </c>
      <c r="BB824" s="3">
        <v>0</v>
      </c>
      <c r="BC824" s="3">
        <v>0</v>
      </c>
      <c r="BD824" s="7">
        <v>0</v>
      </c>
      <c r="BE824" s="18">
        <f t="shared" si="36"/>
        <v>119.9909879078257</v>
      </c>
      <c r="BF824" s="3" t="s">
        <v>767</v>
      </c>
      <c r="BG824" s="7">
        <v>44243</v>
      </c>
      <c r="BH824" s="3">
        <v>87.049784214418466</v>
      </c>
      <c r="BI824" t="str">
        <f>VLOOKUP($A824,'[1]SW_Pipes 1222_soil.shp'!$AE$2:$AR$1223,10,FALSE)</f>
        <v>113688</v>
      </c>
      <c r="BJ824" t="str">
        <f>VLOOKUP($A824,'[1]SW_Pipes 1222_soil.shp'!$AE$2:$AR$1223,11,FALSE)</f>
        <v>Ur</v>
      </c>
      <c r="BK824" t="str">
        <f>VLOOKUP($A824,'[1]SW_Pipes 1222_soil.shp'!$AE$2:$AR$1223,12,FALSE)</f>
        <v>Urban land</v>
      </c>
      <c r="BL824" t="str">
        <f>VLOOKUP($A824,'[1]SW_Pipes 1222_soil.shp'!$AE$2:$AR$1223,13,FALSE)</f>
        <v>N/A</v>
      </c>
      <c r="BM824">
        <f>VLOOKUP($A824,'[1]SW_Pipes 1222_soil.shp'!$AE$2:$AR$1223,14,FALSE)</f>
        <v>4</v>
      </c>
      <c r="BN824">
        <f>VLOOKUP(A824,[2]SW_Pipes1222_prec!$AE$2:$AO$1223, 11, FALSE)</f>
        <v>3.7429999999999999</v>
      </c>
    </row>
    <row r="825" spans="1:66" x14ac:dyDescent="0.25">
      <c r="A825" s="2">
        <v>149071</v>
      </c>
      <c r="B825" s="2">
        <v>12235</v>
      </c>
      <c r="C825" s="2" t="s">
        <v>246</v>
      </c>
      <c r="D825" s="2" t="s">
        <v>21</v>
      </c>
      <c r="E825" s="2" t="s">
        <v>29</v>
      </c>
      <c r="F825" s="6">
        <f>VLOOKUP(A825&amp;B825,'input_raw cmsws'!$C$2:$D$1602,2,FALSE)</f>
        <v>43826.708333333336</v>
      </c>
      <c r="G825" s="2">
        <v>12</v>
      </c>
      <c r="H825" s="2"/>
      <c r="I825" s="2">
        <v>0</v>
      </c>
      <c r="J825" s="2"/>
      <c r="K825" s="3" t="s">
        <v>22</v>
      </c>
      <c r="L825" s="2"/>
      <c r="M825" s="2">
        <f>VLOOKUP(L825,'scoring schema 2'!$E$18:$F$29,2,FALSE)</f>
        <v>0</v>
      </c>
      <c r="N825" s="2"/>
      <c r="O825" s="2">
        <f>VLOOKUP(N825,'scoring schema 2'!$E$8:$F$13,2, FALSE)</f>
        <v>2</v>
      </c>
      <c r="P825" s="2">
        <v>0</v>
      </c>
      <c r="Q825" s="2">
        <v>1.3</v>
      </c>
      <c r="R825" s="2">
        <v>1.8</v>
      </c>
      <c r="S825" s="2">
        <v>2.3400000000000003</v>
      </c>
      <c r="T825" s="2">
        <v>1</v>
      </c>
      <c r="U825" s="2">
        <v>0</v>
      </c>
      <c r="V825" s="2">
        <v>9.1999999999999993</v>
      </c>
      <c r="W825" s="2">
        <v>2.7</v>
      </c>
      <c r="X825" s="2">
        <v>24.84</v>
      </c>
      <c r="Y825" s="2">
        <v>6.0399999999999991</v>
      </c>
      <c r="Z825" s="2">
        <v>2.3400000000000003</v>
      </c>
      <c r="AA825" s="2">
        <v>14.133599999999999</v>
      </c>
      <c r="AB825" s="2">
        <v>7722812</v>
      </c>
      <c r="AC825" s="2" t="s">
        <v>2797</v>
      </c>
      <c r="AD825" s="6">
        <v>40546</v>
      </c>
      <c r="AE825" s="2" t="s">
        <v>760</v>
      </c>
      <c r="AF825" s="2" t="s">
        <v>761</v>
      </c>
      <c r="AG825" s="2" t="s">
        <v>762</v>
      </c>
      <c r="AH825" s="2" t="s">
        <v>768</v>
      </c>
      <c r="AI825" s="2">
        <v>3</v>
      </c>
      <c r="AJ825" s="2">
        <v>0</v>
      </c>
      <c r="AK825" s="2">
        <v>0</v>
      </c>
      <c r="AL825" s="2">
        <v>0</v>
      </c>
      <c r="AM825" s="2">
        <v>36</v>
      </c>
      <c r="AN825" s="2">
        <v>0</v>
      </c>
      <c r="AO825" s="2" t="s">
        <v>762</v>
      </c>
      <c r="AP825" s="2" t="s">
        <v>763</v>
      </c>
      <c r="AQ825" s="2" t="s">
        <v>769</v>
      </c>
      <c r="AR825" s="2" t="s">
        <v>2798</v>
      </c>
      <c r="AS825" s="2">
        <v>12.9</v>
      </c>
      <c r="AT825" s="2">
        <v>714.1</v>
      </c>
      <c r="AU825" s="2">
        <v>727</v>
      </c>
      <c r="AV825" s="2" t="s">
        <v>765</v>
      </c>
      <c r="AW825" s="2" t="s">
        <v>2799</v>
      </c>
      <c r="AX825" s="2">
        <v>12.1</v>
      </c>
      <c r="AY825" s="2">
        <v>713.9</v>
      </c>
      <c r="AZ825" s="2">
        <v>726</v>
      </c>
      <c r="BA825" s="2" t="s">
        <v>765</v>
      </c>
      <c r="BB825" s="2">
        <v>3.01951E-3</v>
      </c>
      <c r="BC825" s="2">
        <v>0</v>
      </c>
      <c r="BD825" s="6">
        <v>0</v>
      </c>
      <c r="BE825" s="18">
        <f t="shared" si="36"/>
        <v>119.9909879078257</v>
      </c>
      <c r="BF825" s="2" t="s">
        <v>767</v>
      </c>
      <c r="BG825" s="6">
        <v>44243</v>
      </c>
      <c r="BH825" s="2">
        <v>66.235811400120269</v>
      </c>
      <c r="BI825" t="str">
        <f>VLOOKUP($A825,'[1]SW_Pipes 1222_soil.shp'!$AE$2:$AR$1223,10,FALSE)</f>
        <v>113688</v>
      </c>
      <c r="BJ825" t="str">
        <f>VLOOKUP($A825,'[1]SW_Pipes 1222_soil.shp'!$AE$2:$AR$1223,11,FALSE)</f>
        <v>Ur</v>
      </c>
      <c r="BK825" t="str">
        <f>VLOOKUP($A825,'[1]SW_Pipes 1222_soil.shp'!$AE$2:$AR$1223,12,FALSE)</f>
        <v>Urban land</v>
      </c>
      <c r="BL825" t="str">
        <f>VLOOKUP($A825,'[1]SW_Pipes 1222_soil.shp'!$AE$2:$AR$1223,13,FALSE)</f>
        <v>N/A</v>
      </c>
      <c r="BM825">
        <f>VLOOKUP($A825,'[1]SW_Pipes 1222_soil.shp'!$AE$2:$AR$1223,14,FALSE)</f>
        <v>4</v>
      </c>
      <c r="BN825">
        <f>VLOOKUP(A825,[2]SW_Pipes1222_prec!$AE$2:$AO$1223, 11, FALSE)</f>
        <v>3.74</v>
      </c>
    </row>
    <row r="826" spans="1:66" x14ac:dyDescent="0.25">
      <c r="A826" s="3">
        <v>149307</v>
      </c>
      <c r="B826" s="3">
        <v>10943</v>
      </c>
      <c r="C826" s="3" t="s">
        <v>171</v>
      </c>
      <c r="D826" s="3" t="s">
        <v>21</v>
      </c>
      <c r="E826" s="3" t="s">
        <v>29</v>
      </c>
      <c r="F826" s="6">
        <f>VLOOKUP(A826&amp;B826,'input_raw cmsws'!$C$2:$D$1602,2,FALSE)</f>
        <v>42961.666666666664</v>
      </c>
      <c r="G826" s="3">
        <v>4.7</v>
      </c>
      <c r="H826" s="3" t="s">
        <v>23</v>
      </c>
      <c r="I826" s="2">
        <f>VLOOKUP(H826,'scoring schema'!$D$4:$E$9,2,FALSE)</f>
        <v>0</v>
      </c>
      <c r="J826" s="3" t="s">
        <v>22</v>
      </c>
      <c r="K826" s="3" t="s">
        <v>22</v>
      </c>
      <c r="L826" s="3" t="s">
        <v>30</v>
      </c>
      <c r="M826" s="2">
        <f>VLOOKUP(L826,'scoring schema 2'!$E$18:$F$29,2,FALSE)</f>
        <v>6</v>
      </c>
      <c r="N826" s="3" t="s">
        <v>33</v>
      </c>
      <c r="O826" s="2">
        <f>VLOOKUP(N826,'scoring schema 2'!$E$8:$F$13,2, FALSE)</f>
        <v>0</v>
      </c>
      <c r="P826" s="3">
        <v>10</v>
      </c>
      <c r="Q826" s="3">
        <v>0</v>
      </c>
      <c r="R826" s="3">
        <v>5</v>
      </c>
      <c r="S826" s="3">
        <v>0</v>
      </c>
      <c r="T826" s="3">
        <v>2</v>
      </c>
      <c r="U826" s="3">
        <v>10</v>
      </c>
      <c r="V826" s="3">
        <v>5.4</v>
      </c>
      <c r="W826" s="3">
        <v>5</v>
      </c>
      <c r="X826" s="3">
        <v>27</v>
      </c>
      <c r="Y826" s="3">
        <v>3.24</v>
      </c>
      <c r="Z826" s="3">
        <v>5</v>
      </c>
      <c r="AA826" s="3">
        <v>16.200000000000003</v>
      </c>
      <c r="AB826" s="3">
        <v>7642144</v>
      </c>
      <c r="AC826" s="3" t="s">
        <v>3007</v>
      </c>
      <c r="AD826" s="6">
        <v>40547</v>
      </c>
      <c r="AE826" s="3" t="s">
        <v>760</v>
      </c>
      <c r="AF826" s="3" t="s">
        <v>761</v>
      </c>
      <c r="AG826" s="3" t="s">
        <v>762</v>
      </c>
      <c r="AH826" s="3" t="s">
        <v>768</v>
      </c>
      <c r="AI826" s="3">
        <v>2</v>
      </c>
      <c r="AJ826" s="3">
        <v>0</v>
      </c>
      <c r="AK826" s="3">
        <v>0</v>
      </c>
      <c r="AL826" s="3">
        <v>0</v>
      </c>
      <c r="AM826" s="3">
        <v>24</v>
      </c>
      <c r="AN826" s="3">
        <v>0</v>
      </c>
      <c r="AO826" s="3" t="s">
        <v>762</v>
      </c>
      <c r="AP826" s="3" t="s">
        <v>763</v>
      </c>
      <c r="AQ826" s="3" t="s">
        <v>769</v>
      </c>
      <c r="AR826" s="3" t="s">
        <v>3008</v>
      </c>
      <c r="AS826" s="3">
        <v>4.4000000000000004</v>
      </c>
      <c r="AT826" s="3">
        <v>629.6</v>
      </c>
      <c r="AU826" s="3">
        <v>634</v>
      </c>
      <c r="AV826" s="3" t="s">
        <v>765</v>
      </c>
      <c r="AW826" s="3" t="s">
        <v>3009</v>
      </c>
      <c r="AX826" s="3">
        <v>5</v>
      </c>
      <c r="AY826" s="3">
        <v>629</v>
      </c>
      <c r="AZ826" s="3">
        <v>634</v>
      </c>
      <c r="BA826" s="3" t="s">
        <v>765</v>
      </c>
      <c r="BB826" s="3">
        <v>1.5549550000000001E-2</v>
      </c>
      <c r="BC826" s="3">
        <v>0</v>
      </c>
      <c r="BD826" s="7">
        <v>0</v>
      </c>
      <c r="BE826" s="18">
        <f t="shared" si="36"/>
        <v>117.62263289984028</v>
      </c>
      <c r="BF826" s="3" t="s">
        <v>767</v>
      </c>
      <c r="BG826" s="7">
        <v>44243</v>
      </c>
      <c r="BH826" s="3">
        <v>38.586467128943198</v>
      </c>
      <c r="BI826" t="str">
        <f>VLOOKUP($A826,'[1]SW_Pipes 1222_soil.shp'!$AE$2:$AR$1223,10,FALSE)</f>
        <v>113693</v>
      </c>
      <c r="BJ826" t="str">
        <f>VLOOKUP($A826,'[1]SW_Pipes 1222_soil.shp'!$AE$2:$AR$1223,11,FALSE)</f>
        <v>WkD</v>
      </c>
      <c r="BK826" t="str">
        <f>VLOOKUP($A826,'[1]SW_Pipes 1222_soil.shp'!$AE$2:$AR$1223,12,FALSE)</f>
        <v>Wilkes loam, 8 to 15 percent slopes</v>
      </c>
      <c r="BL826" t="str">
        <f>VLOOKUP($A826,'[1]SW_Pipes 1222_soil.shp'!$AE$2:$AR$1223,13,FALSE)</f>
        <v>D</v>
      </c>
      <c r="BM826">
        <f>VLOOKUP($A826,'[1]SW_Pipes 1222_soil.shp'!$AE$2:$AR$1223,14,FALSE)</f>
        <v>4</v>
      </c>
      <c r="BN826">
        <f>VLOOKUP(A826,[2]SW_Pipes1222_prec!$AE$2:$AO$1223, 11, FALSE)</f>
        <v>3.7490000000000001</v>
      </c>
    </row>
    <row r="827" spans="1:66" x14ac:dyDescent="0.25">
      <c r="A827" s="3">
        <v>149322</v>
      </c>
      <c r="B827" s="3">
        <v>10945</v>
      </c>
      <c r="C827" s="3" t="s">
        <v>263</v>
      </c>
      <c r="D827" s="3" t="s">
        <v>21</v>
      </c>
      <c r="E827" s="3" t="s">
        <v>29</v>
      </c>
      <c r="F827" s="6">
        <f>VLOOKUP(A827&amp;B827,'input_raw cmsws'!$C$2:$D$1602,2,FALSE)</f>
        <v>43859.666666666664</v>
      </c>
      <c r="G827" s="3">
        <v>8.15</v>
      </c>
      <c r="H827" s="3" t="s">
        <v>23</v>
      </c>
      <c r="I827" s="2">
        <f>VLOOKUP(H827,'scoring schema'!$D$4:$E$9,2,FALSE)</f>
        <v>0</v>
      </c>
      <c r="J827" s="3" t="s">
        <v>22</v>
      </c>
      <c r="K827" s="3" t="s">
        <v>22</v>
      </c>
      <c r="L827" s="3" t="s">
        <v>30</v>
      </c>
      <c r="M827" s="2">
        <f>VLOOKUP(L827,'scoring schema 2'!$E$18:$F$29,2,FALSE)</f>
        <v>6</v>
      </c>
      <c r="N827" s="3" t="s">
        <v>202</v>
      </c>
      <c r="O827" s="2">
        <f>VLOOKUP(N827,'scoring schema 2'!$E$8:$F$13,2, FALSE)</f>
        <v>3</v>
      </c>
      <c r="P827" s="3">
        <v>10</v>
      </c>
      <c r="Q827" s="3">
        <v>1.9500000000000002</v>
      </c>
      <c r="R827" s="3">
        <v>6.6000000000000005</v>
      </c>
      <c r="S827" s="3">
        <v>12.870000000000003</v>
      </c>
      <c r="T827" s="3">
        <v>2</v>
      </c>
      <c r="U827" s="3">
        <v>10</v>
      </c>
      <c r="V827" s="3">
        <v>7</v>
      </c>
      <c r="W827" s="3">
        <v>6.6000000000000005</v>
      </c>
      <c r="X827" s="3">
        <v>46.2</v>
      </c>
      <c r="Y827" s="3">
        <v>4.9800000000000004</v>
      </c>
      <c r="Z827" s="3">
        <v>6.6000000000000005</v>
      </c>
      <c r="AA827" s="3">
        <v>32.868000000000002</v>
      </c>
      <c r="AB827" s="3">
        <v>7673041</v>
      </c>
      <c r="AC827" s="3" t="s">
        <v>3918</v>
      </c>
      <c r="AD827" s="6">
        <v>40548</v>
      </c>
      <c r="AE827" s="3" t="s">
        <v>760</v>
      </c>
      <c r="AF827" s="3" t="s">
        <v>761</v>
      </c>
      <c r="AG827" s="3" t="s">
        <v>762</v>
      </c>
      <c r="AH827" s="3" t="s">
        <v>768</v>
      </c>
      <c r="AI827" s="3">
        <v>4</v>
      </c>
      <c r="AJ827" s="3">
        <v>0</v>
      </c>
      <c r="AK827" s="3">
        <v>0</v>
      </c>
      <c r="AL827" s="3">
        <v>0</v>
      </c>
      <c r="AM827" s="3">
        <v>48</v>
      </c>
      <c r="AN827" s="3">
        <v>0</v>
      </c>
      <c r="AO827" s="3" t="s">
        <v>762</v>
      </c>
      <c r="AP827" s="3" t="s">
        <v>763</v>
      </c>
      <c r="AQ827" s="3" t="s">
        <v>769</v>
      </c>
      <c r="AR827" s="3" t="s">
        <v>1719</v>
      </c>
      <c r="AS827" s="3">
        <v>8.6999999999999993</v>
      </c>
      <c r="AT827" s="3">
        <v>631.29999999999995</v>
      </c>
      <c r="AU827" s="3">
        <v>640</v>
      </c>
      <c r="AV827" s="3" t="s">
        <v>765</v>
      </c>
      <c r="AW827" s="3" t="s">
        <v>3919</v>
      </c>
      <c r="AX827" s="3">
        <v>7.6</v>
      </c>
      <c r="AY827" s="3">
        <v>629.4</v>
      </c>
      <c r="AZ827" s="3">
        <v>637</v>
      </c>
      <c r="BA827" s="3" t="s">
        <v>765</v>
      </c>
      <c r="BB827" s="3">
        <v>5.7824319999999998E-2</v>
      </c>
      <c r="BC827" s="3">
        <v>0</v>
      </c>
      <c r="BD827" s="7">
        <v>0</v>
      </c>
      <c r="BE827" s="18">
        <f t="shared" si="36"/>
        <v>120.08122290668491</v>
      </c>
      <c r="BF827" s="3" t="s">
        <v>767</v>
      </c>
      <c r="BG827" s="7">
        <v>44243</v>
      </c>
      <c r="BH827" s="3">
        <v>32.858368717616457</v>
      </c>
      <c r="BI827" t="str">
        <f>VLOOKUP($A827,'[1]SW_Pipes 1222_soil.shp'!$AE$2:$AR$1223,10,FALSE)</f>
        <v>113680</v>
      </c>
      <c r="BJ827" t="str">
        <f>VLOOKUP($A827,'[1]SW_Pipes 1222_soil.shp'!$AE$2:$AR$1223,11,FALSE)</f>
        <v>MeD</v>
      </c>
      <c r="BK827" t="str">
        <f>VLOOKUP($A827,'[1]SW_Pipes 1222_soil.shp'!$AE$2:$AR$1223,12,FALSE)</f>
        <v>Mecklenburg fine sandy loam, 8 to 15 percent slopes</v>
      </c>
      <c r="BL827" t="str">
        <f>VLOOKUP($A827,'[1]SW_Pipes 1222_soil.shp'!$AE$2:$AR$1223,13,FALSE)</f>
        <v>C</v>
      </c>
      <c r="BM827">
        <f>VLOOKUP($A827,'[1]SW_Pipes 1222_soil.shp'!$AE$2:$AR$1223,14,FALSE)</f>
        <v>2</v>
      </c>
      <c r="BN827">
        <f>VLOOKUP(A827,[2]SW_Pipes1222_prec!$AE$2:$AO$1223, 11, FALSE)</f>
        <v>3.75</v>
      </c>
    </row>
    <row r="828" spans="1:66" x14ac:dyDescent="0.25">
      <c r="A828" s="3">
        <v>149323</v>
      </c>
      <c r="B828" s="3">
        <v>10945</v>
      </c>
      <c r="C828" s="3" t="s">
        <v>263</v>
      </c>
      <c r="D828" s="3" t="s">
        <v>21</v>
      </c>
      <c r="E828" s="3" t="s">
        <v>29</v>
      </c>
      <c r="F828" s="6">
        <f>VLOOKUP(A828&amp;B828,'input_raw cmsws'!$C$2:$D$1602,2,FALSE)</f>
        <v>43859.666666666664</v>
      </c>
      <c r="G828" s="3">
        <v>8.6999999999999993</v>
      </c>
      <c r="H828" s="3" t="s">
        <v>23</v>
      </c>
      <c r="I828" s="2">
        <f>VLOOKUP(H828,'scoring schema'!$D$4:$E$9,2,FALSE)</f>
        <v>0</v>
      </c>
      <c r="J828" s="3" t="s">
        <v>22</v>
      </c>
      <c r="K828" s="3" t="s">
        <v>22</v>
      </c>
      <c r="L828" s="3" t="s">
        <v>30</v>
      </c>
      <c r="M828" s="2">
        <f>VLOOKUP(L828,'scoring schema 2'!$E$18:$F$29,2,FALSE)</f>
        <v>6</v>
      </c>
      <c r="N828" s="3" t="s">
        <v>202</v>
      </c>
      <c r="O828" s="2">
        <f>VLOOKUP(N828,'scoring schema 2'!$E$8:$F$13,2, FALSE)</f>
        <v>3</v>
      </c>
      <c r="P828" s="3">
        <v>10</v>
      </c>
      <c r="Q828" s="3">
        <v>1.9500000000000002</v>
      </c>
      <c r="R828" s="3">
        <v>6.6000000000000005</v>
      </c>
      <c r="S828" s="3">
        <v>12.870000000000003</v>
      </c>
      <c r="T828" s="3">
        <v>1</v>
      </c>
      <c r="U828" s="3">
        <v>0</v>
      </c>
      <c r="V828" s="3">
        <v>1.4000000000000001</v>
      </c>
      <c r="W828" s="3">
        <v>2.4000000000000004</v>
      </c>
      <c r="X828" s="3">
        <v>3.3600000000000008</v>
      </c>
      <c r="Y828" s="3">
        <v>1.62</v>
      </c>
      <c r="Z828" s="3">
        <v>4.080000000000001</v>
      </c>
      <c r="AA828" s="3">
        <v>6.6096000000000021</v>
      </c>
      <c r="AB828" s="3">
        <v>7684218</v>
      </c>
      <c r="AC828" s="3" t="s">
        <v>1717</v>
      </c>
      <c r="AD828" s="6">
        <v>40549</v>
      </c>
      <c r="AE828" s="3" t="s">
        <v>760</v>
      </c>
      <c r="AF828" s="3" t="s">
        <v>761</v>
      </c>
      <c r="AG828" s="3" t="s">
        <v>762</v>
      </c>
      <c r="AH828" s="3" t="s">
        <v>768</v>
      </c>
      <c r="AI828" s="3">
        <v>4</v>
      </c>
      <c r="AJ828" s="3">
        <v>0</v>
      </c>
      <c r="AK828" s="3">
        <v>0</v>
      </c>
      <c r="AL828" s="3">
        <v>0</v>
      </c>
      <c r="AM828" s="3">
        <v>48</v>
      </c>
      <c r="AN828" s="3">
        <v>0</v>
      </c>
      <c r="AO828" s="3" t="s">
        <v>762</v>
      </c>
      <c r="AP828" s="3" t="s">
        <v>763</v>
      </c>
      <c r="AQ828" s="3" t="s">
        <v>769</v>
      </c>
      <c r="AR828" s="3" t="s">
        <v>1718</v>
      </c>
      <c r="AS828" s="3">
        <v>8.6999999999999993</v>
      </c>
      <c r="AT828" s="3">
        <v>631.29999999999995</v>
      </c>
      <c r="AU828" s="3">
        <v>640</v>
      </c>
      <c r="AV828" s="3" t="s">
        <v>765</v>
      </c>
      <c r="AW828" s="3" t="s">
        <v>1719</v>
      </c>
      <c r="AX828" s="3">
        <v>8.6999999999999993</v>
      </c>
      <c r="AY828" s="3">
        <v>631.29999999999995</v>
      </c>
      <c r="AZ828" s="3">
        <v>640</v>
      </c>
      <c r="BA828" s="3" t="s">
        <v>765</v>
      </c>
      <c r="BB828" s="3">
        <v>0</v>
      </c>
      <c r="BC828" s="3">
        <v>0</v>
      </c>
      <c r="BD828" s="7">
        <v>0</v>
      </c>
      <c r="BE828" s="18">
        <f t="shared" si="36"/>
        <v>120.08122290668491</v>
      </c>
      <c r="BF828" s="3" t="s">
        <v>767</v>
      </c>
      <c r="BG828" s="7">
        <v>44243</v>
      </c>
      <c r="BH828" s="3">
        <v>10.15984646761942</v>
      </c>
      <c r="BI828" t="str">
        <f>VLOOKUP($A828,'[1]SW_Pipes 1222_soil.shp'!$AE$2:$AR$1223,10,FALSE)</f>
        <v>113680</v>
      </c>
      <c r="BJ828" t="str">
        <f>VLOOKUP($A828,'[1]SW_Pipes 1222_soil.shp'!$AE$2:$AR$1223,11,FALSE)</f>
        <v>MeD</v>
      </c>
      <c r="BK828" t="str">
        <f>VLOOKUP($A828,'[1]SW_Pipes 1222_soil.shp'!$AE$2:$AR$1223,12,FALSE)</f>
        <v>Mecklenburg fine sandy loam, 8 to 15 percent slopes</v>
      </c>
      <c r="BL828" t="str">
        <f>VLOOKUP($A828,'[1]SW_Pipes 1222_soil.shp'!$AE$2:$AR$1223,13,FALSE)</f>
        <v>C</v>
      </c>
      <c r="BM828">
        <f>VLOOKUP($A828,'[1]SW_Pipes 1222_soil.shp'!$AE$2:$AR$1223,14,FALSE)</f>
        <v>2</v>
      </c>
      <c r="BN828">
        <f>VLOOKUP(A828,[2]SW_Pipes1222_prec!$AE$2:$AO$1223, 11, FALSE)</f>
        <v>3.75</v>
      </c>
    </row>
    <row r="829" spans="1:66" x14ac:dyDescent="0.25">
      <c r="A829" s="3">
        <v>149324</v>
      </c>
      <c r="B829" s="3">
        <v>10945</v>
      </c>
      <c r="C829" s="3" t="s">
        <v>263</v>
      </c>
      <c r="D829" s="3" t="s">
        <v>21</v>
      </c>
      <c r="E829" s="3" t="s">
        <v>29</v>
      </c>
      <c r="F829" s="6">
        <f>VLOOKUP(A829&amp;B829,'input_raw cmsws'!$C$2:$D$1602,2,FALSE)</f>
        <v>43859.666666666664</v>
      </c>
      <c r="G829" s="3">
        <v>8.3000000000000007</v>
      </c>
      <c r="H829" s="3" t="s">
        <v>23</v>
      </c>
      <c r="I829" s="2">
        <f>VLOOKUP(H829,'scoring schema'!$D$4:$E$9,2,FALSE)</f>
        <v>0</v>
      </c>
      <c r="J829" s="3" t="s">
        <v>22</v>
      </c>
      <c r="K829" s="3" t="s">
        <v>22</v>
      </c>
      <c r="L829" s="3" t="s">
        <v>30</v>
      </c>
      <c r="M829" s="2">
        <f>VLOOKUP(L829,'scoring schema 2'!$E$18:$F$29,2,FALSE)</f>
        <v>6</v>
      </c>
      <c r="N829" s="3" t="s">
        <v>33</v>
      </c>
      <c r="O829" s="2">
        <f>VLOOKUP(N829,'scoring schema 2'!$E$8:$F$13,2, FALSE)</f>
        <v>0</v>
      </c>
      <c r="P829" s="3">
        <v>10</v>
      </c>
      <c r="Q829" s="3">
        <v>0</v>
      </c>
      <c r="R829" s="3">
        <v>6.6000000000000005</v>
      </c>
      <c r="S829" s="3">
        <v>0</v>
      </c>
      <c r="T829" s="3">
        <v>1</v>
      </c>
      <c r="U829" s="3">
        <v>0</v>
      </c>
      <c r="V829" s="3">
        <v>2.8</v>
      </c>
      <c r="W829" s="3">
        <v>2.4000000000000004</v>
      </c>
      <c r="X829" s="3">
        <v>6.7200000000000006</v>
      </c>
      <c r="Y829" s="3">
        <v>1.68</v>
      </c>
      <c r="Z829" s="3">
        <v>4.080000000000001</v>
      </c>
      <c r="AA829" s="3">
        <v>6.8544000000000009</v>
      </c>
      <c r="AB829" s="3">
        <v>7623823</v>
      </c>
      <c r="AC829" s="3" t="s">
        <v>1770</v>
      </c>
      <c r="AD829" s="6">
        <v>40550</v>
      </c>
      <c r="AE829" s="3" t="s">
        <v>760</v>
      </c>
      <c r="AF829" s="3" t="s">
        <v>761</v>
      </c>
      <c r="AG829" s="3" t="s">
        <v>762</v>
      </c>
      <c r="AH829" s="3" t="s">
        <v>768</v>
      </c>
      <c r="AI829" s="3">
        <v>6</v>
      </c>
      <c r="AJ829" s="3">
        <v>0</v>
      </c>
      <c r="AK829" s="3">
        <v>0</v>
      </c>
      <c r="AL829" s="3">
        <v>0</v>
      </c>
      <c r="AM829" s="3">
        <v>72</v>
      </c>
      <c r="AN829" s="3">
        <v>0</v>
      </c>
      <c r="AO829" s="3" t="s">
        <v>762</v>
      </c>
      <c r="AP829" s="3" t="s">
        <v>778</v>
      </c>
      <c r="AQ829" s="3" t="s">
        <v>781</v>
      </c>
      <c r="AR829" s="3" t="s">
        <v>1771</v>
      </c>
      <c r="AS829" s="3">
        <v>7.9</v>
      </c>
      <c r="AT829" s="3">
        <v>632.1</v>
      </c>
      <c r="AU829" s="3">
        <v>640</v>
      </c>
      <c r="AV829" s="3" t="s">
        <v>765</v>
      </c>
      <c r="AW829" s="3" t="s">
        <v>1718</v>
      </c>
      <c r="AX829" s="3">
        <v>8.6999999999999993</v>
      </c>
      <c r="AY829" s="3">
        <v>631.29999999999995</v>
      </c>
      <c r="AZ829" s="3">
        <v>640</v>
      </c>
      <c r="BA829" s="3" t="s">
        <v>765</v>
      </c>
      <c r="BB829" s="3">
        <v>0.11994745</v>
      </c>
      <c r="BC829" s="3">
        <v>0</v>
      </c>
      <c r="BD829" s="7">
        <v>0</v>
      </c>
      <c r="BE829" s="18">
        <f t="shared" si="36"/>
        <v>120.08122290668491</v>
      </c>
      <c r="BF829" s="3" t="s">
        <v>767</v>
      </c>
      <c r="BG829" s="7">
        <v>44243</v>
      </c>
      <c r="BH829" s="3">
        <v>6.6696682573286328</v>
      </c>
      <c r="BI829" t="str">
        <f>VLOOKUP($A829,'[1]SW_Pipes 1222_soil.shp'!$AE$2:$AR$1223,10,FALSE)</f>
        <v>113680</v>
      </c>
      <c r="BJ829" t="str">
        <f>VLOOKUP($A829,'[1]SW_Pipes 1222_soil.shp'!$AE$2:$AR$1223,11,FALSE)</f>
        <v>MeD</v>
      </c>
      <c r="BK829" t="str">
        <f>VLOOKUP($A829,'[1]SW_Pipes 1222_soil.shp'!$AE$2:$AR$1223,12,FALSE)</f>
        <v>Mecklenburg fine sandy loam, 8 to 15 percent slopes</v>
      </c>
      <c r="BL829" t="str">
        <f>VLOOKUP($A829,'[1]SW_Pipes 1222_soil.shp'!$AE$2:$AR$1223,13,FALSE)</f>
        <v>C</v>
      </c>
      <c r="BM829">
        <f>VLOOKUP($A829,'[1]SW_Pipes 1222_soil.shp'!$AE$2:$AR$1223,14,FALSE)</f>
        <v>2</v>
      </c>
      <c r="BN829">
        <f>VLOOKUP(A829,[2]SW_Pipes1222_prec!$AE$2:$AO$1223, 11, FALSE)</f>
        <v>3.75</v>
      </c>
    </row>
    <row r="830" spans="1:66" x14ac:dyDescent="0.25">
      <c r="A830" s="2">
        <v>149333</v>
      </c>
      <c r="B830" s="2">
        <v>11941</v>
      </c>
      <c r="C830" s="2" t="s">
        <v>135</v>
      </c>
      <c r="D830" s="2" t="s">
        <v>21</v>
      </c>
      <c r="E830" s="2" t="s">
        <v>29</v>
      </c>
      <c r="F830" s="6">
        <f>VLOOKUP(A830&amp;B830,'input_raw cmsws'!$C$2:$D$1602,2,FALSE)</f>
        <v>43795.708333333336</v>
      </c>
      <c r="G830" s="2">
        <v>2</v>
      </c>
      <c r="H830" s="2" t="s">
        <v>23</v>
      </c>
      <c r="I830" s="2">
        <f>VLOOKUP(H830,'scoring schema'!$D$4:$E$9,2,FALSE)</f>
        <v>0</v>
      </c>
      <c r="J830" s="2" t="s">
        <v>22</v>
      </c>
      <c r="K830" s="2" t="s">
        <v>22</v>
      </c>
      <c r="L830" s="2" t="s">
        <v>30</v>
      </c>
      <c r="M830" s="2">
        <f>VLOOKUP(L830,'scoring schema 2'!$E$18:$F$29,2,FALSE)</f>
        <v>6</v>
      </c>
      <c r="N830" s="2" t="s">
        <v>33</v>
      </c>
      <c r="O830" s="2">
        <f>VLOOKUP(N830,'scoring schema 2'!$E$8:$F$13,2, FALSE)</f>
        <v>0</v>
      </c>
      <c r="P830" s="2">
        <v>10</v>
      </c>
      <c r="Q830" s="2">
        <v>0</v>
      </c>
      <c r="R830" s="2">
        <v>5</v>
      </c>
      <c r="S830" s="2">
        <v>0</v>
      </c>
      <c r="T830" s="2">
        <v>1</v>
      </c>
      <c r="U830" s="2">
        <v>5</v>
      </c>
      <c r="V830" s="2">
        <v>6</v>
      </c>
      <c r="W830" s="2">
        <v>2.4500000000000002</v>
      </c>
      <c r="X830" s="2">
        <v>14.700000000000001</v>
      </c>
      <c r="Y830" s="2">
        <v>3.5999999999999996</v>
      </c>
      <c r="Z830" s="2">
        <v>3.4699999999999998</v>
      </c>
      <c r="AA830" s="2">
        <v>12.491999999999997</v>
      </c>
      <c r="AB830" s="2">
        <v>7696750</v>
      </c>
      <c r="AC830" s="2" t="s">
        <v>2602</v>
      </c>
      <c r="AD830" s="6">
        <v>40551</v>
      </c>
      <c r="AE830" s="2" t="s">
        <v>760</v>
      </c>
      <c r="AF830" s="2" t="s">
        <v>761</v>
      </c>
      <c r="AG830" s="2" t="s">
        <v>762</v>
      </c>
      <c r="AH830" s="2" t="s">
        <v>768</v>
      </c>
      <c r="AI830" s="2">
        <v>2</v>
      </c>
      <c r="AJ830" s="2">
        <v>0</v>
      </c>
      <c r="AK830" s="2">
        <v>0</v>
      </c>
      <c r="AL830" s="2">
        <v>0</v>
      </c>
      <c r="AM830" s="2">
        <v>24</v>
      </c>
      <c r="AN830" s="2">
        <v>0</v>
      </c>
      <c r="AO830" s="2" t="s">
        <v>762</v>
      </c>
      <c r="AP830" s="2" t="s">
        <v>763</v>
      </c>
      <c r="AQ830" s="2" t="s">
        <v>769</v>
      </c>
      <c r="AR830" s="2" t="s">
        <v>2603</v>
      </c>
      <c r="AS830" s="2">
        <v>4.2</v>
      </c>
      <c r="AT830" s="2">
        <v>650.79999999999995</v>
      </c>
      <c r="AU830" s="2">
        <v>655</v>
      </c>
      <c r="AV830" s="2" t="s">
        <v>765</v>
      </c>
      <c r="AW830" s="2" t="s">
        <v>2604</v>
      </c>
      <c r="AX830" s="2">
        <v>4.5999999999999996</v>
      </c>
      <c r="AY830" s="2">
        <v>645.4</v>
      </c>
      <c r="AZ830" s="2">
        <v>650</v>
      </c>
      <c r="BA830" s="2" t="s">
        <v>765</v>
      </c>
      <c r="BB830" s="2">
        <v>3.4546640000000003E-2</v>
      </c>
      <c r="BC830" s="2">
        <v>0</v>
      </c>
      <c r="BD830" s="6">
        <v>0</v>
      </c>
      <c r="BE830" s="18">
        <f t="shared" si="36"/>
        <v>119.9061145334246</v>
      </c>
      <c r="BF830" s="2" t="s">
        <v>767</v>
      </c>
      <c r="BG830" s="6">
        <v>44243</v>
      </c>
      <c r="BH830" s="2">
        <v>156.31054173850251</v>
      </c>
      <c r="BI830" t="str">
        <f>VLOOKUP($A830,'[1]SW_Pipes 1222_soil.shp'!$AE$2:$AR$1223,10,FALSE)</f>
        <v>113680</v>
      </c>
      <c r="BJ830" t="str">
        <f>VLOOKUP($A830,'[1]SW_Pipes 1222_soil.shp'!$AE$2:$AR$1223,11,FALSE)</f>
        <v>MeD</v>
      </c>
      <c r="BK830" t="str">
        <f>VLOOKUP($A830,'[1]SW_Pipes 1222_soil.shp'!$AE$2:$AR$1223,12,FALSE)</f>
        <v>Mecklenburg fine sandy loam, 8 to 15 percent slopes</v>
      </c>
      <c r="BL830" t="str">
        <f>VLOOKUP($A830,'[1]SW_Pipes 1222_soil.shp'!$AE$2:$AR$1223,13,FALSE)</f>
        <v>C</v>
      </c>
      <c r="BM830">
        <f>VLOOKUP($A830,'[1]SW_Pipes 1222_soil.shp'!$AE$2:$AR$1223,14,FALSE)</f>
        <v>2</v>
      </c>
      <c r="BN830">
        <f>VLOOKUP(A830,[2]SW_Pipes1222_prec!$AE$2:$AO$1223, 11, FALSE)</f>
        <v>3.7490000000000001</v>
      </c>
    </row>
    <row r="831" spans="1:66" x14ac:dyDescent="0.25">
      <c r="A831" s="3">
        <v>149359</v>
      </c>
      <c r="B831" s="3">
        <v>11941</v>
      </c>
      <c r="C831" s="3" t="s">
        <v>135</v>
      </c>
      <c r="D831" s="3" t="s">
        <v>21</v>
      </c>
      <c r="E831" s="3" t="s">
        <v>29</v>
      </c>
      <c r="F831" s="6">
        <f>VLOOKUP(A831&amp;B831,'input_raw cmsws'!$C$2:$D$1602,2,FALSE)</f>
        <v>43795.708333333336</v>
      </c>
      <c r="G831" s="3">
        <v>0</v>
      </c>
      <c r="H831" s="3" t="s">
        <v>23</v>
      </c>
      <c r="I831" s="2">
        <f>VLOOKUP(H831,'scoring schema'!$D$4:$E$9,2,FALSE)</f>
        <v>0</v>
      </c>
      <c r="J831" s="3" t="s">
        <v>22</v>
      </c>
      <c r="K831" s="3" t="s">
        <v>22</v>
      </c>
      <c r="L831" s="3" t="s">
        <v>37</v>
      </c>
      <c r="M831" s="2">
        <f>VLOOKUP(L831,'scoring schema 2'!$E$18:$F$29,2,FALSE)</f>
        <v>8</v>
      </c>
      <c r="N831" s="3" t="s">
        <v>202</v>
      </c>
      <c r="O831" s="2">
        <f>VLOOKUP(N831,'scoring schema 2'!$E$8:$F$13,2, FALSE)</f>
        <v>3</v>
      </c>
      <c r="P831" s="3">
        <v>10</v>
      </c>
      <c r="Q831" s="3">
        <v>1.9500000000000002</v>
      </c>
      <c r="R831" s="3">
        <v>5.9</v>
      </c>
      <c r="S831" s="3">
        <v>11.505000000000003</v>
      </c>
      <c r="T831" s="3">
        <v>1</v>
      </c>
      <c r="U831" s="3">
        <v>10</v>
      </c>
      <c r="V831" s="3">
        <v>7.6000000000000005</v>
      </c>
      <c r="W831" s="3">
        <v>3.2</v>
      </c>
      <c r="X831" s="3">
        <v>24.320000000000004</v>
      </c>
      <c r="Y831" s="3">
        <v>5.3400000000000007</v>
      </c>
      <c r="Z831" s="3">
        <v>4.28</v>
      </c>
      <c r="AA831" s="3">
        <v>22.855200000000004</v>
      </c>
      <c r="AB831" s="3">
        <v>7570556</v>
      </c>
      <c r="AC831" s="3" t="s">
        <v>3534</v>
      </c>
      <c r="AD831" s="6">
        <v>40552</v>
      </c>
      <c r="AE831" s="3" t="s">
        <v>760</v>
      </c>
      <c r="AF831" s="3" t="s">
        <v>761</v>
      </c>
      <c r="AG831" s="3" t="s">
        <v>762</v>
      </c>
      <c r="AH831" s="3" t="s">
        <v>768</v>
      </c>
      <c r="AI831" s="3">
        <v>1.25</v>
      </c>
      <c r="AJ831" s="3">
        <v>0</v>
      </c>
      <c r="AK831" s="3">
        <v>0</v>
      </c>
      <c r="AL831" s="3">
        <v>0</v>
      </c>
      <c r="AM831" s="3">
        <v>15</v>
      </c>
      <c r="AN831" s="3">
        <v>0</v>
      </c>
      <c r="AO831" s="3" t="s">
        <v>762</v>
      </c>
      <c r="AP831" s="3" t="s">
        <v>763</v>
      </c>
      <c r="AQ831" s="3" t="s">
        <v>769</v>
      </c>
      <c r="AR831" s="3" t="s">
        <v>3535</v>
      </c>
      <c r="AS831" s="3">
        <v>4.3</v>
      </c>
      <c r="AT831" s="3">
        <v>658.7</v>
      </c>
      <c r="AU831" s="3">
        <v>663</v>
      </c>
      <c r="AV831" s="3" t="s">
        <v>765</v>
      </c>
      <c r="AW831" s="3" t="s">
        <v>2603</v>
      </c>
      <c r="AX831" s="3">
        <v>4.2</v>
      </c>
      <c r="AY831" s="3">
        <v>650.79999999999995</v>
      </c>
      <c r="AZ831" s="3">
        <v>655</v>
      </c>
      <c r="BA831" s="3" t="s">
        <v>765</v>
      </c>
      <c r="BB831" s="3">
        <v>3.3737789999999997E-2</v>
      </c>
      <c r="BC831" s="3">
        <v>0</v>
      </c>
      <c r="BD831" s="7">
        <v>0</v>
      </c>
      <c r="BE831" s="18">
        <f t="shared" si="36"/>
        <v>119.9061145334246</v>
      </c>
      <c r="BF831" s="3" t="s">
        <v>767</v>
      </c>
      <c r="BG831" s="7">
        <v>44243</v>
      </c>
      <c r="BH831" s="3">
        <v>234.1586013753365</v>
      </c>
      <c r="BI831" t="str">
        <f>VLOOKUP($A831,'[1]SW_Pipes 1222_soil.shp'!$AE$2:$AR$1223,10,FALSE)</f>
        <v>113680</v>
      </c>
      <c r="BJ831" t="str">
        <f>VLOOKUP($A831,'[1]SW_Pipes 1222_soil.shp'!$AE$2:$AR$1223,11,FALSE)</f>
        <v>MeD</v>
      </c>
      <c r="BK831" t="str">
        <f>VLOOKUP($A831,'[1]SW_Pipes 1222_soil.shp'!$AE$2:$AR$1223,12,FALSE)</f>
        <v>Mecklenburg fine sandy loam, 8 to 15 percent slopes</v>
      </c>
      <c r="BL831" t="str">
        <f>VLOOKUP($A831,'[1]SW_Pipes 1222_soil.shp'!$AE$2:$AR$1223,13,FALSE)</f>
        <v>C</v>
      </c>
      <c r="BM831">
        <f>VLOOKUP($A831,'[1]SW_Pipes 1222_soil.shp'!$AE$2:$AR$1223,14,FALSE)</f>
        <v>2</v>
      </c>
      <c r="BN831">
        <f>VLOOKUP(A831,[2]SW_Pipes1222_prec!$AE$2:$AO$1223, 11, FALSE)</f>
        <v>3.7490000000000001</v>
      </c>
    </row>
    <row r="832" spans="1:66" x14ac:dyDescent="0.25">
      <c r="A832" s="3">
        <v>149507</v>
      </c>
      <c r="B832" s="3">
        <v>12976</v>
      </c>
      <c r="C832" s="3" t="s">
        <v>107</v>
      </c>
      <c r="D832" s="3" t="s">
        <v>21</v>
      </c>
      <c r="E832" s="3" t="s">
        <v>29</v>
      </c>
      <c r="F832" s="6">
        <f>VLOOKUP(A832&amp;B832,'input_raw cmsws'!$C$2:$D$1602,2,FALSE)</f>
        <v>43892.666666666664</v>
      </c>
      <c r="G832" s="3">
        <v>2.5</v>
      </c>
      <c r="H832" s="3" t="s">
        <v>23</v>
      </c>
      <c r="I832" s="2">
        <f>VLOOKUP(H832,'scoring schema'!$D$4:$E$9,2,FALSE)</f>
        <v>0</v>
      </c>
      <c r="J832" s="3" t="s">
        <v>22</v>
      </c>
      <c r="K832" s="3" t="s">
        <v>22</v>
      </c>
      <c r="L832" s="3" t="s">
        <v>30</v>
      </c>
      <c r="M832" s="2">
        <f>VLOOKUP(L832,'scoring schema 2'!$E$18:$F$29,2,FALSE)</f>
        <v>6</v>
      </c>
      <c r="N832" s="3" t="s">
        <v>33</v>
      </c>
      <c r="O832" s="2">
        <f>VLOOKUP(N832,'scoring schema 2'!$E$8:$F$13,2, FALSE)</f>
        <v>0</v>
      </c>
      <c r="P832" s="3">
        <v>10</v>
      </c>
      <c r="Q832" s="3">
        <v>0</v>
      </c>
      <c r="R832" s="3">
        <v>5</v>
      </c>
      <c r="S832" s="3">
        <v>0</v>
      </c>
      <c r="T832" s="3">
        <v>1</v>
      </c>
      <c r="U832" s="3">
        <v>0</v>
      </c>
      <c r="V832" s="3">
        <v>1.4000000000000001</v>
      </c>
      <c r="W832" s="3">
        <v>0.8</v>
      </c>
      <c r="X832" s="3">
        <v>1.1200000000000001</v>
      </c>
      <c r="Y832" s="3">
        <v>0.84000000000000008</v>
      </c>
      <c r="Z832" s="3">
        <v>2.48</v>
      </c>
      <c r="AA832" s="3">
        <v>2.0832000000000002</v>
      </c>
      <c r="AB832" s="3">
        <v>7638336</v>
      </c>
      <c r="AC832" s="3" t="s">
        <v>981</v>
      </c>
      <c r="AD832" s="6">
        <v>40553</v>
      </c>
      <c r="AE832" s="3" t="s">
        <v>760</v>
      </c>
      <c r="AF832" s="3" t="s">
        <v>761</v>
      </c>
      <c r="AG832" s="3" t="s">
        <v>762</v>
      </c>
      <c r="AH832" s="3" t="s">
        <v>768</v>
      </c>
      <c r="AI832" s="3">
        <v>1.25</v>
      </c>
      <c r="AJ832" s="3">
        <v>0</v>
      </c>
      <c r="AK832" s="3">
        <v>0</v>
      </c>
      <c r="AL832" s="3">
        <v>0</v>
      </c>
      <c r="AM832" s="3">
        <v>15</v>
      </c>
      <c r="AN832" s="3">
        <v>0</v>
      </c>
      <c r="AO832" s="3" t="s">
        <v>762</v>
      </c>
      <c r="AP832" s="3" t="s">
        <v>763</v>
      </c>
      <c r="AQ832" s="3" t="s">
        <v>769</v>
      </c>
      <c r="AR832" s="3" t="s">
        <v>982</v>
      </c>
      <c r="AS832" s="3">
        <v>3</v>
      </c>
      <c r="AT832" s="3">
        <v>607</v>
      </c>
      <c r="AU832" s="3">
        <v>610</v>
      </c>
      <c r="AV832" s="3" t="s">
        <v>765</v>
      </c>
      <c r="AW832" s="3" t="s">
        <v>983</v>
      </c>
      <c r="AX832" s="3">
        <v>5.6</v>
      </c>
      <c r="AY832" s="3">
        <v>606.4</v>
      </c>
      <c r="AZ832" s="3">
        <v>612</v>
      </c>
      <c r="BA832" s="3" t="s">
        <v>765</v>
      </c>
      <c r="BB832" s="3">
        <v>8.3303400000000003E-3</v>
      </c>
      <c r="BC832" s="3">
        <v>0</v>
      </c>
      <c r="BD832" s="7">
        <v>0</v>
      </c>
      <c r="BE832" s="18">
        <f t="shared" si="36"/>
        <v>120.17157198266027</v>
      </c>
      <c r="BF832" s="3" t="s">
        <v>767</v>
      </c>
      <c r="BG832" s="7">
        <v>44243</v>
      </c>
      <c r="BH832" s="3">
        <v>72.025753093188072</v>
      </c>
      <c r="BI832" t="str">
        <f>VLOOKUP($A832,'[1]SW_Pipes 1222_soil.shp'!$AE$2:$AR$1223,10,FALSE)</f>
        <v>113693</v>
      </c>
      <c r="BJ832" t="str">
        <f>VLOOKUP($A832,'[1]SW_Pipes 1222_soil.shp'!$AE$2:$AR$1223,11,FALSE)</f>
        <v>WkD</v>
      </c>
      <c r="BK832" t="str">
        <f>VLOOKUP($A832,'[1]SW_Pipes 1222_soil.shp'!$AE$2:$AR$1223,12,FALSE)</f>
        <v>Wilkes loam, 8 to 15 percent slopes</v>
      </c>
      <c r="BL832" t="str">
        <f>VLOOKUP($A832,'[1]SW_Pipes 1222_soil.shp'!$AE$2:$AR$1223,13,FALSE)</f>
        <v>D</v>
      </c>
      <c r="BM832">
        <f>VLOOKUP($A832,'[1]SW_Pipes 1222_soil.shp'!$AE$2:$AR$1223,14,FALSE)</f>
        <v>4</v>
      </c>
      <c r="BN832">
        <f>VLOOKUP(A832,[2]SW_Pipes1222_prec!$AE$2:$AO$1223, 11, FALSE)</f>
        <v>3.746</v>
      </c>
    </row>
    <row r="833" spans="1:66" x14ac:dyDescent="0.25">
      <c r="A833" s="3">
        <v>149507</v>
      </c>
      <c r="B833" s="3">
        <v>21184</v>
      </c>
      <c r="C833" s="3" t="s">
        <v>172</v>
      </c>
      <c r="D833" s="3" t="s">
        <v>21</v>
      </c>
      <c r="E833" s="3" t="s">
        <v>29</v>
      </c>
      <c r="F833" s="6">
        <f>VLOOKUP(A833&amp;B833,'input_raw cmsws'!$C$2:$D$1602,2,FALSE)</f>
        <v>44210.666666666664</v>
      </c>
      <c r="G833" s="3">
        <v>2.5</v>
      </c>
      <c r="H833" s="3" t="s">
        <v>23</v>
      </c>
      <c r="I833" s="2">
        <f>VLOOKUP(H833,'scoring schema'!$D$4:$E$9,2,FALSE)</f>
        <v>0</v>
      </c>
      <c r="J833" s="3" t="s">
        <v>22</v>
      </c>
      <c r="K833" s="3" t="s">
        <v>22</v>
      </c>
      <c r="L833" s="3" t="s">
        <v>30</v>
      </c>
      <c r="M833" s="2">
        <f>VLOOKUP(L833,'scoring schema 2'!$E$18:$F$29,2,FALSE)</f>
        <v>6</v>
      </c>
      <c r="N833" s="3" t="s">
        <v>35</v>
      </c>
      <c r="O833" s="2">
        <f>VLOOKUP(N833,'scoring schema 2'!$E$8:$F$13,2, FALSE)</f>
        <v>2</v>
      </c>
      <c r="P833" s="3">
        <v>10</v>
      </c>
      <c r="Q833" s="3">
        <v>1.3</v>
      </c>
      <c r="R833" s="3">
        <v>5</v>
      </c>
      <c r="S833" s="3">
        <v>6.5</v>
      </c>
      <c r="T833" s="3">
        <v>1</v>
      </c>
      <c r="U833" s="3">
        <v>0</v>
      </c>
      <c r="V833" s="3">
        <v>1.4000000000000001</v>
      </c>
      <c r="W833" s="3">
        <v>0.8</v>
      </c>
      <c r="X833" s="3">
        <v>1.1200000000000001</v>
      </c>
      <c r="Y833" s="3">
        <v>1.36</v>
      </c>
      <c r="Z833" s="3">
        <v>2.48</v>
      </c>
      <c r="AA833" s="3">
        <v>3.3728000000000002</v>
      </c>
      <c r="AB833" s="3">
        <v>7638336</v>
      </c>
      <c r="AC833" s="3" t="s">
        <v>981</v>
      </c>
      <c r="AD833" s="6">
        <v>40554</v>
      </c>
      <c r="AE833" s="3" t="s">
        <v>760</v>
      </c>
      <c r="AF833" s="3" t="s">
        <v>761</v>
      </c>
      <c r="AG833" s="3" t="s">
        <v>762</v>
      </c>
      <c r="AH833" s="3" t="s">
        <v>768</v>
      </c>
      <c r="AI833" s="3">
        <v>1.25</v>
      </c>
      <c r="AJ833" s="3">
        <v>0</v>
      </c>
      <c r="AK833" s="3">
        <v>0</v>
      </c>
      <c r="AL833" s="3">
        <v>0</v>
      </c>
      <c r="AM833" s="3">
        <v>15</v>
      </c>
      <c r="AN833" s="3">
        <v>0</v>
      </c>
      <c r="AO833" s="3" t="s">
        <v>762</v>
      </c>
      <c r="AP833" s="3" t="s">
        <v>763</v>
      </c>
      <c r="AQ833" s="3" t="s">
        <v>769</v>
      </c>
      <c r="AR833" s="3" t="s">
        <v>982</v>
      </c>
      <c r="AS833" s="3">
        <v>3</v>
      </c>
      <c r="AT833" s="3">
        <v>607</v>
      </c>
      <c r="AU833" s="3">
        <v>610</v>
      </c>
      <c r="AV833" s="3" t="s">
        <v>765</v>
      </c>
      <c r="AW833" s="3" t="s">
        <v>983</v>
      </c>
      <c r="AX833" s="3">
        <v>5.6</v>
      </c>
      <c r="AY833" s="3">
        <v>606.4</v>
      </c>
      <c r="AZ833" s="3">
        <v>612</v>
      </c>
      <c r="BA833" s="3" t="s">
        <v>765</v>
      </c>
      <c r="BB833" s="3">
        <v>8.3303400000000003E-3</v>
      </c>
      <c r="BC833" s="3">
        <v>0</v>
      </c>
      <c r="BD833" s="7">
        <v>0</v>
      </c>
      <c r="BE833" s="18">
        <f t="shared" si="36"/>
        <v>121.04220853296827</v>
      </c>
      <c r="BF833" s="3" t="s">
        <v>767</v>
      </c>
      <c r="BG833" s="7">
        <v>44243</v>
      </c>
      <c r="BH833" s="3">
        <v>72.025753093188072</v>
      </c>
      <c r="BI833" t="str">
        <f>VLOOKUP($A833,'[1]SW_Pipes 1222_soil.shp'!$AE$2:$AR$1223,10,FALSE)</f>
        <v>113693</v>
      </c>
      <c r="BJ833" t="str">
        <f>VLOOKUP($A833,'[1]SW_Pipes 1222_soil.shp'!$AE$2:$AR$1223,11,FALSE)</f>
        <v>WkD</v>
      </c>
      <c r="BK833" t="str">
        <f>VLOOKUP($A833,'[1]SW_Pipes 1222_soil.shp'!$AE$2:$AR$1223,12,FALSE)</f>
        <v>Wilkes loam, 8 to 15 percent slopes</v>
      </c>
      <c r="BL833" t="str">
        <f>VLOOKUP($A833,'[1]SW_Pipes 1222_soil.shp'!$AE$2:$AR$1223,13,FALSE)</f>
        <v>D</v>
      </c>
      <c r="BM833">
        <f>VLOOKUP($A833,'[1]SW_Pipes 1222_soil.shp'!$AE$2:$AR$1223,14,FALSE)</f>
        <v>4</v>
      </c>
      <c r="BN833">
        <f>VLOOKUP(A833,[2]SW_Pipes1222_prec!$AE$2:$AO$1223, 11, FALSE)</f>
        <v>3.746</v>
      </c>
    </row>
    <row r="834" spans="1:66" x14ac:dyDescent="0.25">
      <c r="A834" s="3">
        <v>149508</v>
      </c>
      <c r="B834" s="3">
        <v>12976</v>
      </c>
      <c r="C834" s="3" t="s">
        <v>107</v>
      </c>
      <c r="D834" s="3" t="s">
        <v>21</v>
      </c>
      <c r="E834" s="3" t="s">
        <v>29</v>
      </c>
      <c r="F834" s="6">
        <f>VLOOKUP(A834&amp;B834,'input_raw cmsws'!$C$2:$D$1602,2,FALSE)</f>
        <v>43892.666666666664</v>
      </c>
      <c r="G834" s="3">
        <v>6</v>
      </c>
      <c r="H834" s="3" t="s">
        <v>32</v>
      </c>
      <c r="I834" s="2">
        <f>VLOOKUP(H834,'scoring schema'!$D$4:$E$9,2,FALSE)</f>
        <v>10</v>
      </c>
      <c r="J834" s="3" t="s">
        <v>29</v>
      </c>
      <c r="K834" s="3" t="s">
        <v>29</v>
      </c>
      <c r="L834" s="3" t="s">
        <v>30</v>
      </c>
      <c r="M834" s="2">
        <f>VLOOKUP(L834,'scoring schema 2'!$E$18:$F$29,2,FALSE)</f>
        <v>6</v>
      </c>
      <c r="N834" s="3" t="s">
        <v>33</v>
      </c>
      <c r="O834" s="2">
        <f>VLOOKUP(N834,'scoring schema 2'!$E$8:$F$13,2, FALSE)</f>
        <v>0</v>
      </c>
      <c r="P834" s="3">
        <v>5</v>
      </c>
      <c r="Q834" s="3">
        <v>3.5</v>
      </c>
      <c r="R834" s="3">
        <v>4.25</v>
      </c>
      <c r="S834" s="3">
        <v>14.875</v>
      </c>
      <c r="T834" s="3">
        <v>1</v>
      </c>
      <c r="U834" s="3">
        <v>0</v>
      </c>
      <c r="V834" s="3">
        <v>1.4000000000000001</v>
      </c>
      <c r="W834" s="3">
        <v>0.8</v>
      </c>
      <c r="X834" s="3">
        <v>1.1200000000000001</v>
      </c>
      <c r="Y834" s="3">
        <v>2.2400000000000002</v>
      </c>
      <c r="Z834" s="3">
        <v>2.1800000000000002</v>
      </c>
      <c r="AA834" s="3">
        <v>4.8832000000000004</v>
      </c>
      <c r="AB834" s="3">
        <v>7578926</v>
      </c>
      <c r="AC834" s="3" t="s">
        <v>1432</v>
      </c>
      <c r="AD834" s="6">
        <v>40555</v>
      </c>
      <c r="AE834" s="3" t="s">
        <v>760</v>
      </c>
      <c r="AF834" s="3" t="s">
        <v>761</v>
      </c>
      <c r="AG834" s="3" t="s">
        <v>762</v>
      </c>
      <c r="AH834" s="3" t="s">
        <v>768</v>
      </c>
      <c r="AI834" s="3">
        <v>1.25</v>
      </c>
      <c r="AJ834" s="3">
        <v>0</v>
      </c>
      <c r="AK834" s="3">
        <v>0</v>
      </c>
      <c r="AL834" s="3">
        <v>0</v>
      </c>
      <c r="AM834" s="3">
        <v>15</v>
      </c>
      <c r="AN834" s="3">
        <v>0</v>
      </c>
      <c r="AO834" s="3" t="s">
        <v>762</v>
      </c>
      <c r="AP834" s="3" t="s">
        <v>763</v>
      </c>
      <c r="AQ834" s="3" t="s">
        <v>769</v>
      </c>
      <c r="AR834" s="3" t="s">
        <v>983</v>
      </c>
      <c r="AS834" s="3">
        <v>5.8</v>
      </c>
      <c r="AT834" s="3">
        <v>606.20000000000005</v>
      </c>
      <c r="AU834" s="3">
        <v>612</v>
      </c>
      <c r="AV834" s="3" t="s">
        <v>765</v>
      </c>
      <c r="AW834" s="3" t="s">
        <v>1433</v>
      </c>
      <c r="AX834" s="3">
        <v>0</v>
      </c>
      <c r="AY834" s="3">
        <v>0</v>
      </c>
      <c r="AZ834" s="3">
        <v>610</v>
      </c>
      <c r="BA834" s="3" t="s">
        <v>765</v>
      </c>
      <c r="BB834" s="3">
        <v>0</v>
      </c>
      <c r="BC834" s="3">
        <v>0</v>
      </c>
      <c r="BD834" s="7">
        <v>0</v>
      </c>
      <c r="BE834" s="18">
        <f t="shared" si="36"/>
        <v>120.17157198266027</v>
      </c>
      <c r="BF834" s="3" t="s">
        <v>767</v>
      </c>
      <c r="BG834" s="7">
        <v>44243</v>
      </c>
      <c r="BH834" s="3">
        <v>159.03442692131759</v>
      </c>
      <c r="BI834" t="str">
        <f>VLOOKUP($A834,'[1]SW_Pipes 1222_soil.shp'!$AE$2:$AR$1223,10,FALSE)</f>
        <v>113693</v>
      </c>
      <c r="BJ834" t="str">
        <f>VLOOKUP($A834,'[1]SW_Pipes 1222_soil.shp'!$AE$2:$AR$1223,11,FALSE)</f>
        <v>WkD</v>
      </c>
      <c r="BK834" t="str">
        <f>VLOOKUP($A834,'[1]SW_Pipes 1222_soil.shp'!$AE$2:$AR$1223,12,FALSE)</f>
        <v>Wilkes loam, 8 to 15 percent slopes</v>
      </c>
      <c r="BL834" t="str">
        <f>VLOOKUP($A834,'[1]SW_Pipes 1222_soil.shp'!$AE$2:$AR$1223,13,FALSE)</f>
        <v>D</v>
      </c>
      <c r="BM834">
        <f>VLOOKUP($A834,'[1]SW_Pipes 1222_soil.shp'!$AE$2:$AR$1223,14,FALSE)</f>
        <v>4</v>
      </c>
      <c r="BN834">
        <f>VLOOKUP(A834,[2]SW_Pipes1222_prec!$AE$2:$AO$1223, 11, FALSE)</f>
        <v>3.746</v>
      </c>
    </row>
    <row r="835" spans="1:66" x14ac:dyDescent="0.25">
      <c r="A835" s="2">
        <v>149508</v>
      </c>
      <c r="B835" s="2">
        <v>21184</v>
      </c>
      <c r="C835" s="2" t="s">
        <v>325</v>
      </c>
      <c r="D835" s="2" t="s">
        <v>21</v>
      </c>
      <c r="E835" s="2" t="s">
        <v>29</v>
      </c>
      <c r="F835" s="6">
        <f>VLOOKUP(A835&amp;B835,'input_raw cmsws'!$C$2:$D$1602,2,FALSE)</f>
        <v>44210.666666666664</v>
      </c>
      <c r="G835" s="2">
        <v>6</v>
      </c>
      <c r="H835" s="2" t="s">
        <v>32</v>
      </c>
      <c r="I835" s="2">
        <f>VLOOKUP(H835,'scoring schema'!$D$4:$E$9,2,FALSE)</f>
        <v>10</v>
      </c>
      <c r="J835" s="2" t="s">
        <v>29</v>
      </c>
      <c r="K835" s="2" t="s">
        <v>29</v>
      </c>
      <c r="L835" s="2" t="s">
        <v>30</v>
      </c>
      <c r="M835" s="2">
        <f>VLOOKUP(L835,'scoring schema 2'!$E$18:$F$29,2,FALSE)</f>
        <v>6</v>
      </c>
      <c r="N835" s="2" t="s">
        <v>35</v>
      </c>
      <c r="O835" s="2">
        <f>VLOOKUP(N835,'scoring schema 2'!$E$8:$F$13,2, FALSE)</f>
        <v>2</v>
      </c>
      <c r="P835" s="2">
        <v>10</v>
      </c>
      <c r="Q835" s="2">
        <v>4.8</v>
      </c>
      <c r="R835" s="2">
        <v>5</v>
      </c>
      <c r="S835" s="2">
        <v>24</v>
      </c>
      <c r="T835" s="2">
        <v>1</v>
      </c>
      <c r="U835" s="2">
        <v>0</v>
      </c>
      <c r="V835" s="2">
        <v>1.4000000000000001</v>
      </c>
      <c r="W835" s="2">
        <v>0.8</v>
      </c>
      <c r="X835" s="2">
        <v>1.1200000000000001</v>
      </c>
      <c r="Y835" s="2">
        <v>2.76</v>
      </c>
      <c r="Z835" s="2">
        <v>2.48</v>
      </c>
      <c r="AA835" s="2">
        <v>6.8447999999999993</v>
      </c>
      <c r="AB835" s="2">
        <v>7578926</v>
      </c>
      <c r="AC835" s="2" t="s">
        <v>1432</v>
      </c>
      <c r="AD835" s="6">
        <v>40556</v>
      </c>
      <c r="AE835" s="2" t="s">
        <v>760</v>
      </c>
      <c r="AF835" s="2" t="s">
        <v>761</v>
      </c>
      <c r="AG835" s="2" t="s">
        <v>762</v>
      </c>
      <c r="AH835" s="2" t="s">
        <v>768</v>
      </c>
      <c r="AI835" s="2">
        <v>1.25</v>
      </c>
      <c r="AJ835" s="2">
        <v>0</v>
      </c>
      <c r="AK835" s="2">
        <v>0</v>
      </c>
      <c r="AL835" s="2">
        <v>0</v>
      </c>
      <c r="AM835" s="2">
        <v>15</v>
      </c>
      <c r="AN835" s="2">
        <v>0</v>
      </c>
      <c r="AO835" s="2" t="s">
        <v>762</v>
      </c>
      <c r="AP835" s="2" t="s">
        <v>763</v>
      </c>
      <c r="AQ835" s="2" t="s">
        <v>769</v>
      </c>
      <c r="AR835" s="2" t="s">
        <v>983</v>
      </c>
      <c r="AS835" s="2">
        <v>5.8</v>
      </c>
      <c r="AT835" s="2">
        <v>606.20000000000005</v>
      </c>
      <c r="AU835" s="2">
        <v>612</v>
      </c>
      <c r="AV835" s="2" t="s">
        <v>765</v>
      </c>
      <c r="AW835" s="2" t="s">
        <v>1433</v>
      </c>
      <c r="AX835" s="2">
        <v>0</v>
      </c>
      <c r="AY835" s="2">
        <v>0</v>
      </c>
      <c r="AZ835" s="2">
        <v>610</v>
      </c>
      <c r="BA835" s="2" t="s">
        <v>765</v>
      </c>
      <c r="BB835" s="2">
        <v>0</v>
      </c>
      <c r="BC835" s="2">
        <v>0</v>
      </c>
      <c r="BD835" s="6">
        <v>0</v>
      </c>
      <c r="BE835" s="18">
        <f t="shared" si="36"/>
        <v>121.04220853296827</v>
      </c>
      <c r="BF835" s="2" t="s">
        <v>767</v>
      </c>
      <c r="BG835" s="6">
        <v>44243</v>
      </c>
      <c r="BH835" s="2">
        <v>159.03442692131759</v>
      </c>
      <c r="BI835" t="str">
        <f>VLOOKUP($A835,'[1]SW_Pipes 1222_soil.shp'!$AE$2:$AR$1223,10,FALSE)</f>
        <v>113693</v>
      </c>
      <c r="BJ835" t="str">
        <f>VLOOKUP($A835,'[1]SW_Pipes 1222_soil.shp'!$AE$2:$AR$1223,11,FALSE)</f>
        <v>WkD</v>
      </c>
      <c r="BK835" t="str">
        <f>VLOOKUP($A835,'[1]SW_Pipes 1222_soil.shp'!$AE$2:$AR$1223,12,FALSE)</f>
        <v>Wilkes loam, 8 to 15 percent slopes</v>
      </c>
      <c r="BL835" t="str">
        <f>VLOOKUP($A835,'[1]SW_Pipes 1222_soil.shp'!$AE$2:$AR$1223,13,FALSE)</f>
        <v>D</v>
      </c>
      <c r="BM835">
        <f>VLOOKUP($A835,'[1]SW_Pipes 1222_soil.shp'!$AE$2:$AR$1223,14,FALSE)</f>
        <v>4</v>
      </c>
      <c r="BN835">
        <f>VLOOKUP(A835,[2]SW_Pipes1222_prec!$AE$2:$AO$1223, 11, FALSE)</f>
        <v>3.746</v>
      </c>
    </row>
    <row r="836" spans="1:66" x14ac:dyDescent="0.25">
      <c r="A836" s="3">
        <v>149508</v>
      </c>
      <c r="B836" s="3">
        <v>21184</v>
      </c>
      <c r="C836" s="3" t="s">
        <v>229</v>
      </c>
      <c r="D836" s="3" t="s">
        <v>21</v>
      </c>
      <c r="E836" s="3" t="s">
        <v>29</v>
      </c>
      <c r="F836" s="6">
        <f>VLOOKUP(A836&amp;B836,'input_raw cmsws'!$C$2:$D$1602,2,FALSE)</f>
        <v>44210.666666666664</v>
      </c>
      <c r="G836" s="3">
        <v>6</v>
      </c>
      <c r="H836" s="3" t="s">
        <v>32</v>
      </c>
      <c r="I836" s="2">
        <f>VLOOKUP(H836,'scoring schema'!$D$4:$E$9,2,FALSE)</f>
        <v>10</v>
      </c>
      <c r="J836" s="3" t="s">
        <v>29</v>
      </c>
      <c r="K836" s="3" t="s">
        <v>29</v>
      </c>
      <c r="L836" s="3" t="s">
        <v>30</v>
      </c>
      <c r="M836" s="2">
        <f>VLOOKUP(L836,'scoring schema 2'!$E$18:$F$29,2,FALSE)</f>
        <v>6</v>
      </c>
      <c r="N836" s="3" t="s">
        <v>35</v>
      </c>
      <c r="O836" s="2">
        <f>VLOOKUP(N836,'scoring schema 2'!$E$8:$F$13,2, FALSE)</f>
        <v>2</v>
      </c>
      <c r="P836" s="3">
        <v>5</v>
      </c>
      <c r="Q836" s="3">
        <v>4.8</v>
      </c>
      <c r="R836" s="3">
        <v>4.25</v>
      </c>
      <c r="S836" s="3">
        <v>20.399999999999999</v>
      </c>
      <c r="T836" s="3">
        <v>1</v>
      </c>
      <c r="U836" s="3">
        <v>5</v>
      </c>
      <c r="V836" s="3">
        <v>6.2000000000000011</v>
      </c>
      <c r="W836" s="3">
        <v>3.35</v>
      </c>
      <c r="X836" s="3">
        <v>20.770000000000003</v>
      </c>
      <c r="Y836" s="3">
        <v>5.6400000000000006</v>
      </c>
      <c r="Z836" s="3">
        <v>3.71</v>
      </c>
      <c r="AA836" s="3">
        <v>20.924400000000002</v>
      </c>
      <c r="AB836" s="3">
        <v>7578926</v>
      </c>
      <c r="AC836" s="3" t="s">
        <v>1432</v>
      </c>
      <c r="AD836" s="6">
        <v>40557</v>
      </c>
      <c r="AE836" s="3" t="s">
        <v>760</v>
      </c>
      <c r="AF836" s="3" t="s">
        <v>761</v>
      </c>
      <c r="AG836" s="3" t="s">
        <v>762</v>
      </c>
      <c r="AH836" s="3" t="s">
        <v>768</v>
      </c>
      <c r="AI836" s="3">
        <v>1.25</v>
      </c>
      <c r="AJ836" s="3">
        <v>0</v>
      </c>
      <c r="AK836" s="3">
        <v>0</v>
      </c>
      <c r="AL836" s="3">
        <v>0</v>
      </c>
      <c r="AM836" s="3">
        <v>15</v>
      </c>
      <c r="AN836" s="3">
        <v>0</v>
      </c>
      <c r="AO836" s="3" t="s">
        <v>762</v>
      </c>
      <c r="AP836" s="3" t="s">
        <v>763</v>
      </c>
      <c r="AQ836" s="3" t="s">
        <v>769</v>
      </c>
      <c r="AR836" s="3" t="s">
        <v>983</v>
      </c>
      <c r="AS836" s="3">
        <v>5.8</v>
      </c>
      <c r="AT836" s="3">
        <v>606.20000000000005</v>
      </c>
      <c r="AU836" s="3">
        <v>612</v>
      </c>
      <c r="AV836" s="3" t="s">
        <v>765</v>
      </c>
      <c r="AW836" s="3" t="s">
        <v>1433</v>
      </c>
      <c r="AX836" s="3">
        <v>0</v>
      </c>
      <c r="AY836" s="3">
        <v>0</v>
      </c>
      <c r="AZ836" s="3">
        <v>610</v>
      </c>
      <c r="BA836" s="3" t="s">
        <v>765</v>
      </c>
      <c r="BB836" s="3">
        <v>0</v>
      </c>
      <c r="BC836" s="3">
        <v>0</v>
      </c>
      <c r="BD836" s="7">
        <v>0</v>
      </c>
      <c r="BE836" s="18">
        <f t="shared" si="36"/>
        <v>121.04220853296827</v>
      </c>
      <c r="BF836" s="3" t="s">
        <v>767</v>
      </c>
      <c r="BG836" s="7">
        <v>44243</v>
      </c>
      <c r="BH836" s="3">
        <v>159.03442692131759</v>
      </c>
      <c r="BI836" t="str">
        <f>VLOOKUP($A836,'[1]SW_Pipes 1222_soil.shp'!$AE$2:$AR$1223,10,FALSE)</f>
        <v>113693</v>
      </c>
      <c r="BJ836" t="str">
        <f>VLOOKUP($A836,'[1]SW_Pipes 1222_soil.shp'!$AE$2:$AR$1223,11,FALSE)</f>
        <v>WkD</v>
      </c>
      <c r="BK836" t="str">
        <f>VLOOKUP($A836,'[1]SW_Pipes 1222_soil.shp'!$AE$2:$AR$1223,12,FALSE)</f>
        <v>Wilkes loam, 8 to 15 percent slopes</v>
      </c>
      <c r="BL836" t="str">
        <f>VLOOKUP($A836,'[1]SW_Pipes 1222_soil.shp'!$AE$2:$AR$1223,13,FALSE)</f>
        <v>D</v>
      </c>
      <c r="BM836">
        <f>VLOOKUP($A836,'[1]SW_Pipes 1222_soil.shp'!$AE$2:$AR$1223,14,FALSE)</f>
        <v>4</v>
      </c>
      <c r="BN836">
        <f>VLOOKUP(A836,[2]SW_Pipes1222_prec!$AE$2:$AO$1223, 11, FALSE)</f>
        <v>3.746</v>
      </c>
    </row>
    <row r="837" spans="1:66" x14ac:dyDescent="0.25">
      <c r="A837" s="2">
        <v>149653</v>
      </c>
      <c r="B837" s="2">
        <v>19180</v>
      </c>
      <c r="C837" s="2" t="s">
        <v>122</v>
      </c>
      <c r="D837" s="2" t="s">
        <v>26</v>
      </c>
      <c r="E837" s="2" t="s">
        <v>29</v>
      </c>
      <c r="F837" s="6">
        <f>VLOOKUP(A837&amp;B837,'input_raw cmsws'!$C$2:$D$1602,2,FALSE)</f>
        <v>44137.708333333336</v>
      </c>
      <c r="G837" s="2">
        <v>4</v>
      </c>
      <c r="H837" s="2"/>
      <c r="I837" s="2">
        <v>0</v>
      </c>
      <c r="J837" s="2" t="s">
        <v>22</v>
      </c>
      <c r="K837" s="2" t="s">
        <v>22</v>
      </c>
      <c r="L837" s="2" t="s">
        <v>24</v>
      </c>
      <c r="M837" s="2">
        <f>VLOOKUP(L837,'scoring schema 2'!$E$18:$F$29,2,FALSE)</f>
        <v>0</v>
      </c>
      <c r="N837" s="2"/>
      <c r="O837" s="2">
        <f>VLOOKUP(N837,'scoring schema 2'!$E$8:$F$13,2, FALSE)</f>
        <v>2</v>
      </c>
      <c r="P837" s="2">
        <v>0</v>
      </c>
      <c r="Q837" s="2">
        <v>1.3</v>
      </c>
      <c r="R837" s="2">
        <v>1.4</v>
      </c>
      <c r="S837" s="2">
        <v>1.8199999999999998</v>
      </c>
      <c r="T837" s="2">
        <v>1</v>
      </c>
      <c r="U837" s="2">
        <v>0</v>
      </c>
      <c r="V837" s="2">
        <v>2.2000000000000002</v>
      </c>
      <c r="W837" s="2">
        <v>1.4</v>
      </c>
      <c r="X837" s="2">
        <v>3.08</v>
      </c>
      <c r="Y837" s="2">
        <v>1.84</v>
      </c>
      <c r="Z837" s="2">
        <v>1.4</v>
      </c>
      <c r="AA837" s="2">
        <v>2.5760000000000001</v>
      </c>
      <c r="AB837" s="2">
        <v>7583593</v>
      </c>
      <c r="AC837" s="2" t="s">
        <v>1013</v>
      </c>
      <c r="AD837" s="6">
        <v>40558</v>
      </c>
      <c r="AE837" s="2" t="s">
        <v>760</v>
      </c>
      <c r="AF837" s="2" t="s">
        <v>761</v>
      </c>
      <c r="AG837" s="2" t="s">
        <v>762</v>
      </c>
      <c r="AH837" s="2" t="s">
        <v>768</v>
      </c>
      <c r="AI837" s="2">
        <v>1.5</v>
      </c>
      <c r="AJ837" s="2">
        <v>0</v>
      </c>
      <c r="AK837" s="2">
        <v>0</v>
      </c>
      <c r="AL837" s="2">
        <v>0</v>
      </c>
      <c r="AM837" s="2">
        <v>18</v>
      </c>
      <c r="AN837" s="2">
        <v>0</v>
      </c>
      <c r="AO837" s="2" t="s">
        <v>762</v>
      </c>
      <c r="AP837" s="2" t="s">
        <v>763</v>
      </c>
      <c r="AQ837" s="2" t="s">
        <v>769</v>
      </c>
      <c r="AR837" s="2" t="s">
        <v>1014</v>
      </c>
      <c r="AS837" s="2">
        <v>4.9000000000000004</v>
      </c>
      <c r="AT837" s="2">
        <v>709.1</v>
      </c>
      <c r="AU837" s="2">
        <v>714</v>
      </c>
      <c r="AV837" s="2" t="s">
        <v>986</v>
      </c>
      <c r="AW837" s="2" t="s">
        <v>1015</v>
      </c>
      <c r="AX837" s="2">
        <v>5</v>
      </c>
      <c r="AY837" s="2">
        <v>698</v>
      </c>
      <c r="AZ837" s="2">
        <v>703</v>
      </c>
      <c r="BA837" s="2" t="s">
        <v>765</v>
      </c>
      <c r="BB837" s="2">
        <v>2.9889559999999999E-2</v>
      </c>
      <c r="BC837" s="2">
        <v>0</v>
      </c>
      <c r="BD837" s="6">
        <v>0</v>
      </c>
      <c r="BE837" s="18">
        <f t="shared" si="36"/>
        <v>120.84245950262378</v>
      </c>
      <c r="BF837" s="2" t="s">
        <v>767</v>
      </c>
      <c r="BG837" s="6">
        <v>44273</v>
      </c>
      <c r="BH837" s="2">
        <v>371.36708930526879</v>
      </c>
      <c r="BI837" t="str">
        <f>VLOOKUP($A837,'[1]SW_Pipes 1222_soil.shp'!$AE$2:$AR$1223,10,FALSE)</f>
        <v>113688</v>
      </c>
      <c r="BJ837" t="str">
        <f>VLOOKUP($A837,'[1]SW_Pipes 1222_soil.shp'!$AE$2:$AR$1223,11,FALSE)</f>
        <v>Ur</v>
      </c>
      <c r="BK837" t="str">
        <f>VLOOKUP($A837,'[1]SW_Pipes 1222_soil.shp'!$AE$2:$AR$1223,12,FALSE)</f>
        <v>Urban land</v>
      </c>
      <c r="BL837" t="str">
        <f>VLOOKUP($A837,'[1]SW_Pipes 1222_soil.shp'!$AE$2:$AR$1223,13,FALSE)</f>
        <v>N/A</v>
      </c>
      <c r="BM837">
        <f>VLOOKUP($A837,'[1]SW_Pipes 1222_soil.shp'!$AE$2:$AR$1223,14,FALSE)</f>
        <v>4</v>
      </c>
      <c r="BN837">
        <f>VLOOKUP(A837,[2]SW_Pipes1222_prec!$AE$2:$AO$1223, 11, FALSE)</f>
        <v>3.73</v>
      </c>
    </row>
    <row r="838" spans="1:66" x14ac:dyDescent="0.25">
      <c r="A838" s="3">
        <v>149655</v>
      </c>
      <c r="B838" s="3">
        <v>19180</v>
      </c>
      <c r="C838" s="3" t="s">
        <v>122</v>
      </c>
      <c r="D838" s="3" t="s">
        <v>26</v>
      </c>
      <c r="E838" s="3" t="s">
        <v>29</v>
      </c>
      <c r="F838" s="6">
        <f>VLOOKUP(A838&amp;B838,'input_raw cmsws'!$C$2:$D$1602,2,FALSE)</f>
        <v>44137.708333333336</v>
      </c>
      <c r="G838" s="3">
        <v>3.5</v>
      </c>
      <c r="H838" s="3" t="s">
        <v>23</v>
      </c>
      <c r="I838" s="2">
        <f>VLOOKUP(H838,'scoring schema'!$D$4:$E$9,2,FALSE)</f>
        <v>0</v>
      </c>
      <c r="J838" s="3" t="s">
        <v>22</v>
      </c>
      <c r="K838" s="3" t="s">
        <v>22</v>
      </c>
      <c r="L838" s="3" t="s">
        <v>24</v>
      </c>
      <c r="M838" s="2">
        <f>VLOOKUP(L838,'scoring schema 2'!$E$18:$F$29,2,FALSE)</f>
        <v>0</v>
      </c>
      <c r="N838" s="3"/>
      <c r="O838" s="2">
        <f>VLOOKUP(N838,'scoring schema 2'!$E$8:$F$13,2, FALSE)</f>
        <v>2</v>
      </c>
      <c r="P838" s="3">
        <v>10</v>
      </c>
      <c r="Q838" s="3">
        <v>1.3</v>
      </c>
      <c r="R838" s="3">
        <v>2.9</v>
      </c>
      <c r="S838" s="3">
        <v>3.77</v>
      </c>
      <c r="T838" s="3">
        <v>1</v>
      </c>
      <c r="U838" s="3">
        <v>0</v>
      </c>
      <c r="V838" s="3">
        <v>2.2000000000000002</v>
      </c>
      <c r="W838" s="3">
        <v>1.4</v>
      </c>
      <c r="X838" s="3">
        <v>3.08</v>
      </c>
      <c r="Y838" s="3">
        <v>1.84</v>
      </c>
      <c r="Z838" s="3">
        <v>2</v>
      </c>
      <c r="AA838" s="3">
        <v>3.68</v>
      </c>
      <c r="AB838" s="3">
        <v>7582771</v>
      </c>
      <c r="AC838" s="3" t="s">
        <v>1219</v>
      </c>
      <c r="AD838" s="6">
        <v>40559</v>
      </c>
      <c r="AE838" s="3" t="s">
        <v>760</v>
      </c>
      <c r="AF838" s="3" t="s">
        <v>761</v>
      </c>
      <c r="AG838" s="3" t="s">
        <v>762</v>
      </c>
      <c r="AH838" s="3" t="s">
        <v>768</v>
      </c>
      <c r="AI838" s="3">
        <v>1.5</v>
      </c>
      <c r="AJ838" s="3">
        <v>0</v>
      </c>
      <c r="AK838" s="3">
        <v>0</v>
      </c>
      <c r="AL838" s="3">
        <v>0</v>
      </c>
      <c r="AM838" s="3">
        <v>18</v>
      </c>
      <c r="AN838" s="3">
        <v>0</v>
      </c>
      <c r="AO838" s="3" t="s">
        <v>762</v>
      </c>
      <c r="AP838" s="3" t="s">
        <v>763</v>
      </c>
      <c r="AQ838" s="3" t="s">
        <v>769</v>
      </c>
      <c r="AR838" s="3" t="s">
        <v>1220</v>
      </c>
      <c r="AS838" s="3">
        <v>3.5</v>
      </c>
      <c r="AT838" s="3">
        <v>705.5</v>
      </c>
      <c r="AU838" s="3">
        <v>709</v>
      </c>
      <c r="AV838" s="3" t="s">
        <v>765</v>
      </c>
      <c r="AW838" s="3" t="s">
        <v>1221</v>
      </c>
      <c r="AX838" s="3">
        <v>4.4000000000000004</v>
      </c>
      <c r="AY838" s="3">
        <v>704.6</v>
      </c>
      <c r="AZ838" s="3">
        <v>709</v>
      </c>
      <c r="BA838" s="3" t="s">
        <v>765</v>
      </c>
      <c r="BB838" s="3">
        <v>3.3982749999999999E-2</v>
      </c>
      <c r="BC838" s="3">
        <v>0</v>
      </c>
      <c r="BD838" s="7">
        <v>0</v>
      </c>
      <c r="BE838" s="18">
        <f t="shared" si="36"/>
        <v>120.84245950262378</v>
      </c>
      <c r="BF838" s="3" t="s">
        <v>767</v>
      </c>
      <c r="BG838" s="7">
        <v>44273</v>
      </c>
      <c r="BH838" s="3">
        <v>26.484022677584449</v>
      </c>
      <c r="BI838" t="str">
        <f>VLOOKUP($A838,'[1]SW_Pipes 1222_soil.shp'!$AE$2:$AR$1223,10,FALSE)</f>
        <v>113688</v>
      </c>
      <c r="BJ838" t="str">
        <f>VLOOKUP($A838,'[1]SW_Pipes 1222_soil.shp'!$AE$2:$AR$1223,11,FALSE)</f>
        <v>Ur</v>
      </c>
      <c r="BK838" t="str">
        <f>VLOOKUP($A838,'[1]SW_Pipes 1222_soil.shp'!$AE$2:$AR$1223,12,FALSE)</f>
        <v>Urban land</v>
      </c>
      <c r="BL838" t="str">
        <f>VLOOKUP($A838,'[1]SW_Pipes 1222_soil.shp'!$AE$2:$AR$1223,13,FALSE)</f>
        <v>N/A</v>
      </c>
      <c r="BM838">
        <f>VLOOKUP($A838,'[1]SW_Pipes 1222_soil.shp'!$AE$2:$AR$1223,14,FALSE)</f>
        <v>4</v>
      </c>
      <c r="BN838">
        <f>VLOOKUP(A838,[2]SW_Pipes1222_prec!$AE$2:$AO$1223, 11, FALSE)</f>
        <v>3.7269999999999999</v>
      </c>
    </row>
    <row r="839" spans="1:66" x14ac:dyDescent="0.25">
      <c r="A839" s="3">
        <v>149655</v>
      </c>
      <c r="B839" s="3">
        <v>19180</v>
      </c>
      <c r="C839" s="3" t="s">
        <v>486</v>
      </c>
      <c r="D839" s="3" t="s">
        <v>26</v>
      </c>
      <c r="E839" s="3" t="s">
        <v>29</v>
      </c>
      <c r="F839" s="6">
        <f>VLOOKUP(A839&amp;B839,'input_raw cmsws'!$C$2:$D$1602,2,FALSE)</f>
        <v>44137.708333333336</v>
      </c>
      <c r="G839" s="3">
        <v>3.5</v>
      </c>
      <c r="H839" s="3" t="s">
        <v>23</v>
      </c>
      <c r="I839" s="2">
        <f>VLOOKUP(H839,'scoring schema'!$D$4:$E$9,2,FALSE)</f>
        <v>0</v>
      </c>
      <c r="J839" s="3" t="s">
        <v>22</v>
      </c>
      <c r="K839" s="3" t="s">
        <v>22</v>
      </c>
      <c r="L839" s="3"/>
      <c r="M839" s="2">
        <f>VLOOKUP(L839,'scoring schema 2'!$E$18:$F$29,2,FALSE)</f>
        <v>0</v>
      </c>
      <c r="N839" s="3"/>
      <c r="O839" s="2">
        <f>VLOOKUP(N839,'scoring schema 2'!$E$8:$F$13,2, FALSE)</f>
        <v>2</v>
      </c>
      <c r="P839" s="3">
        <v>10</v>
      </c>
      <c r="Q839" s="3">
        <v>1.3</v>
      </c>
      <c r="R839" s="3">
        <v>2.9</v>
      </c>
      <c r="S839" s="3">
        <v>3.77</v>
      </c>
      <c r="T839" s="3">
        <v>1</v>
      </c>
      <c r="U839" s="3">
        <v>10</v>
      </c>
      <c r="V839" s="3">
        <v>3.8000000000000007</v>
      </c>
      <c r="W839" s="3">
        <v>4.7</v>
      </c>
      <c r="X839" s="3">
        <v>17.860000000000003</v>
      </c>
      <c r="Y839" s="3">
        <v>2.8000000000000003</v>
      </c>
      <c r="Z839" s="3">
        <v>3.9799999999999995</v>
      </c>
      <c r="AA839" s="3">
        <v>11.144</v>
      </c>
      <c r="AB839" s="3">
        <v>7582771</v>
      </c>
      <c r="AC839" s="3" t="s">
        <v>1219</v>
      </c>
      <c r="AD839" s="6">
        <v>40560</v>
      </c>
      <c r="AE839" s="3" t="s">
        <v>760</v>
      </c>
      <c r="AF839" s="3" t="s">
        <v>761</v>
      </c>
      <c r="AG839" s="3" t="s">
        <v>762</v>
      </c>
      <c r="AH839" s="3" t="s">
        <v>768</v>
      </c>
      <c r="AI839" s="3">
        <v>1.5</v>
      </c>
      <c r="AJ839" s="3">
        <v>0</v>
      </c>
      <c r="AK839" s="3">
        <v>0</v>
      </c>
      <c r="AL839" s="3">
        <v>0</v>
      </c>
      <c r="AM839" s="3">
        <v>18</v>
      </c>
      <c r="AN839" s="3">
        <v>0</v>
      </c>
      <c r="AO839" s="3" t="s">
        <v>762</v>
      </c>
      <c r="AP839" s="3" t="s">
        <v>763</v>
      </c>
      <c r="AQ839" s="3" t="s">
        <v>769</v>
      </c>
      <c r="AR839" s="3" t="s">
        <v>1220</v>
      </c>
      <c r="AS839" s="3">
        <v>3.5</v>
      </c>
      <c r="AT839" s="3">
        <v>705.5</v>
      </c>
      <c r="AU839" s="3">
        <v>709</v>
      </c>
      <c r="AV839" s="3" t="s">
        <v>765</v>
      </c>
      <c r="AW839" s="3" t="s">
        <v>1221</v>
      </c>
      <c r="AX839" s="3">
        <v>4.4000000000000004</v>
      </c>
      <c r="AY839" s="3">
        <v>704.6</v>
      </c>
      <c r="AZ839" s="3">
        <v>709</v>
      </c>
      <c r="BA839" s="3" t="s">
        <v>765</v>
      </c>
      <c r="BB839" s="3">
        <v>3.3982749999999999E-2</v>
      </c>
      <c r="BC839" s="3">
        <v>0</v>
      </c>
      <c r="BD839" s="7">
        <v>0</v>
      </c>
      <c r="BE839" s="18">
        <f t="shared" si="36"/>
        <v>120.84245950262378</v>
      </c>
      <c r="BF839" s="3" t="s">
        <v>767</v>
      </c>
      <c r="BG839" s="7">
        <v>44273</v>
      </c>
      <c r="BH839" s="3">
        <v>26.484022677584449</v>
      </c>
      <c r="BI839" t="str">
        <f>VLOOKUP($A839,'[1]SW_Pipes 1222_soil.shp'!$AE$2:$AR$1223,10,FALSE)</f>
        <v>113688</v>
      </c>
      <c r="BJ839" t="str">
        <f>VLOOKUP($A839,'[1]SW_Pipes 1222_soil.shp'!$AE$2:$AR$1223,11,FALSE)</f>
        <v>Ur</v>
      </c>
      <c r="BK839" t="str">
        <f>VLOOKUP($A839,'[1]SW_Pipes 1222_soil.shp'!$AE$2:$AR$1223,12,FALSE)</f>
        <v>Urban land</v>
      </c>
      <c r="BL839" t="str">
        <f>VLOOKUP($A839,'[1]SW_Pipes 1222_soil.shp'!$AE$2:$AR$1223,13,FALSE)</f>
        <v>N/A</v>
      </c>
      <c r="BM839">
        <f>VLOOKUP($A839,'[1]SW_Pipes 1222_soil.shp'!$AE$2:$AR$1223,14,FALSE)</f>
        <v>4</v>
      </c>
      <c r="BN839">
        <f>VLOOKUP(A839,[2]SW_Pipes1222_prec!$AE$2:$AO$1223, 11, FALSE)</f>
        <v>3.7269999999999999</v>
      </c>
    </row>
    <row r="840" spans="1:66" x14ac:dyDescent="0.25">
      <c r="A840" s="2">
        <v>150083</v>
      </c>
      <c r="B840" s="2">
        <v>11106</v>
      </c>
      <c r="C840" s="2" t="s">
        <v>153</v>
      </c>
      <c r="D840" s="2" t="s">
        <v>26</v>
      </c>
      <c r="E840" s="2" t="s">
        <v>29</v>
      </c>
      <c r="F840" s="6">
        <f>VLOOKUP(A840&amp;B840,'input_raw cmsws'!$C$2:$D$1602,2,FALSE)</f>
        <v>43810.666666666664</v>
      </c>
      <c r="G840" s="2">
        <v>8.1</v>
      </c>
      <c r="H840" s="2" t="s">
        <v>23</v>
      </c>
      <c r="I840" s="2">
        <f>VLOOKUP(H840,'scoring schema'!$D$4:$E$9,2,FALSE)</f>
        <v>0</v>
      </c>
      <c r="J840" s="2" t="s">
        <v>22</v>
      </c>
      <c r="K840" s="2" t="s">
        <v>22</v>
      </c>
      <c r="L840" s="2" t="s">
        <v>44</v>
      </c>
      <c r="M840" s="2">
        <f>VLOOKUP(L840,'scoring schema 2'!$E$18:$F$29,2,FALSE)</f>
        <v>4</v>
      </c>
      <c r="N840" s="2"/>
      <c r="O840" s="2">
        <f>VLOOKUP(N840,'scoring schema 2'!$E$8:$F$13,2, FALSE)</f>
        <v>2</v>
      </c>
      <c r="P840" s="2">
        <v>10</v>
      </c>
      <c r="Q840" s="2">
        <v>1.3</v>
      </c>
      <c r="R840" s="2">
        <v>5.7</v>
      </c>
      <c r="S840" s="2">
        <v>7.41</v>
      </c>
      <c r="T840" s="2">
        <v>3</v>
      </c>
      <c r="U840" s="2">
        <v>10</v>
      </c>
      <c r="V840" s="2">
        <v>7.0000000000000009</v>
      </c>
      <c r="W840" s="2">
        <v>6.6000000000000005</v>
      </c>
      <c r="X840" s="2">
        <v>46.20000000000001</v>
      </c>
      <c r="Y840" s="2">
        <v>4.7200000000000006</v>
      </c>
      <c r="Z840" s="2">
        <v>6.24</v>
      </c>
      <c r="AA840" s="2">
        <v>29.452800000000003</v>
      </c>
      <c r="AB840" s="2">
        <v>7549834</v>
      </c>
      <c r="AC840" s="2" t="s">
        <v>3831</v>
      </c>
      <c r="AD840" s="6">
        <v>40561</v>
      </c>
      <c r="AE840" s="2" t="s">
        <v>760</v>
      </c>
      <c r="AF840" s="2" t="s">
        <v>761</v>
      </c>
      <c r="AG840" s="2" t="s">
        <v>762</v>
      </c>
      <c r="AH840" s="2" t="s">
        <v>768</v>
      </c>
      <c r="AI840" s="2">
        <v>1.25</v>
      </c>
      <c r="AJ840" s="2">
        <v>0</v>
      </c>
      <c r="AK840" s="2">
        <v>0</v>
      </c>
      <c r="AL840" s="2">
        <v>0</v>
      </c>
      <c r="AM840" s="2">
        <v>15</v>
      </c>
      <c r="AN840" s="2">
        <v>0</v>
      </c>
      <c r="AO840" s="2" t="s">
        <v>762</v>
      </c>
      <c r="AP840" s="2" t="s">
        <v>763</v>
      </c>
      <c r="AQ840" s="2" t="s">
        <v>769</v>
      </c>
      <c r="AR840" s="2" t="s">
        <v>3832</v>
      </c>
      <c r="AS840" s="2">
        <v>4</v>
      </c>
      <c r="AT840" s="2">
        <v>0</v>
      </c>
      <c r="AU840" s="2">
        <v>0</v>
      </c>
      <c r="AV840" s="2" t="s">
        <v>765</v>
      </c>
      <c r="AW840" s="2" t="s">
        <v>3833</v>
      </c>
      <c r="AX840" s="2">
        <v>4</v>
      </c>
      <c r="AY840" s="2">
        <v>0</v>
      </c>
      <c r="AZ840" s="2">
        <v>0</v>
      </c>
      <c r="BA840" s="2" t="s">
        <v>765</v>
      </c>
      <c r="BB840" s="2">
        <v>0</v>
      </c>
      <c r="BC840" s="2">
        <v>0</v>
      </c>
      <c r="BD840" s="6">
        <v>0</v>
      </c>
      <c r="BE840" s="18">
        <f t="shared" si="36"/>
        <v>119.94706821811543</v>
      </c>
      <c r="BF840" s="2" t="s">
        <v>767</v>
      </c>
      <c r="BG840" s="6">
        <v>44243</v>
      </c>
      <c r="BH840" s="2">
        <v>45.433717798887592</v>
      </c>
      <c r="BI840" t="str">
        <f>VLOOKUP($A840,'[1]SW_Pipes 1222_soil.shp'!$AE$2:$AR$1223,10,FALSE)</f>
        <v>113660</v>
      </c>
      <c r="BJ840" t="str">
        <f>VLOOKUP($A840,'[1]SW_Pipes 1222_soil.shp'!$AE$2:$AR$1223,11,FALSE)</f>
        <v>CuB</v>
      </c>
      <c r="BK840" t="str">
        <f>VLOOKUP($A840,'[1]SW_Pipes 1222_soil.shp'!$AE$2:$AR$1223,12,FALSE)</f>
        <v>Cecil-Urban land complex, 2 to 8 percent slopes</v>
      </c>
      <c r="BL840" t="str">
        <f>VLOOKUP($A840,'[1]SW_Pipes 1222_soil.shp'!$AE$2:$AR$1223,13,FALSE)</f>
        <v>B</v>
      </c>
      <c r="BM840">
        <f>VLOOKUP($A840,'[1]SW_Pipes 1222_soil.shp'!$AE$2:$AR$1223,14,FALSE)</f>
        <v>1</v>
      </c>
      <c r="BN840">
        <f>VLOOKUP(A840,[2]SW_Pipes1222_prec!$AE$2:$AO$1223, 11, FALSE)</f>
        <v>3.7090000000000001</v>
      </c>
    </row>
    <row r="841" spans="1:66" x14ac:dyDescent="0.25">
      <c r="A841" s="2">
        <v>150205</v>
      </c>
      <c r="B841" s="2">
        <v>11394</v>
      </c>
      <c r="C841" s="2" t="s">
        <v>711</v>
      </c>
      <c r="D841" s="2" t="s">
        <v>21</v>
      </c>
      <c r="E841" s="2" t="s">
        <v>29</v>
      </c>
      <c r="F841" s="6">
        <f>VLOOKUP(A841&amp;B841,'input_raw cmsws'!$C$2:$D$1602,2,FALSE)</f>
        <v>43718.666666666664</v>
      </c>
      <c r="G841" s="2">
        <v>9</v>
      </c>
      <c r="H841" s="2" t="s">
        <v>32</v>
      </c>
      <c r="I841" s="2">
        <f>VLOOKUP(H841,'scoring schema'!$D$4:$E$9,2,FALSE)</f>
        <v>10</v>
      </c>
      <c r="J841" s="2" t="s">
        <v>29</v>
      </c>
      <c r="K841" s="2" t="s">
        <v>29</v>
      </c>
      <c r="L841" s="2" t="s">
        <v>174</v>
      </c>
      <c r="M841" s="2">
        <f>VLOOKUP(L841,'scoring schema 2'!$E$18:$F$29,2,FALSE)</f>
        <v>8</v>
      </c>
      <c r="N841" s="2" t="s">
        <v>40</v>
      </c>
      <c r="O841" s="2">
        <f>VLOOKUP(N841,'scoring schema 2'!$E$8:$F$13,2, FALSE)</f>
        <v>8</v>
      </c>
      <c r="P841" s="2">
        <v>0</v>
      </c>
      <c r="Q841" s="2">
        <v>8.6999999999999993</v>
      </c>
      <c r="R841" s="2">
        <v>4.8000000000000007</v>
      </c>
      <c r="S841" s="2">
        <v>41.760000000000005</v>
      </c>
      <c r="T841" s="2">
        <v>1</v>
      </c>
      <c r="U841" s="2">
        <v>0</v>
      </c>
      <c r="V841" s="2">
        <v>8.6</v>
      </c>
      <c r="W841" s="2">
        <v>3</v>
      </c>
      <c r="X841" s="2">
        <v>25.799999999999997</v>
      </c>
      <c r="Y841" s="2">
        <v>8.6399999999999988</v>
      </c>
      <c r="Z841" s="2">
        <v>3.72</v>
      </c>
      <c r="AA841" s="2">
        <v>32.140799999999999</v>
      </c>
      <c r="AB841" s="2">
        <v>7620372</v>
      </c>
      <c r="AC841" s="2" t="s">
        <v>1144</v>
      </c>
      <c r="AD841" s="6">
        <v>40562</v>
      </c>
      <c r="AE841" s="2" t="s">
        <v>985</v>
      </c>
      <c r="AF841" s="2" t="s">
        <v>838</v>
      </c>
      <c r="AG841" s="2" t="s">
        <v>762</v>
      </c>
      <c r="AH841" s="2" t="s">
        <v>768</v>
      </c>
      <c r="AI841" s="2">
        <v>0</v>
      </c>
      <c r="AJ841" s="2">
        <v>0</v>
      </c>
      <c r="AK841" s="2">
        <v>2</v>
      </c>
      <c r="AL841" s="2">
        <v>2</v>
      </c>
      <c r="AM841" s="2">
        <v>18</v>
      </c>
      <c r="AN841" s="2">
        <v>0</v>
      </c>
      <c r="AO841" s="2" t="s">
        <v>762</v>
      </c>
      <c r="AP841" s="2" t="s">
        <v>3900</v>
      </c>
      <c r="AQ841" s="2" t="s">
        <v>769</v>
      </c>
      <c r="AR841" s="2" t="s">
        <v>762</v>
      </c>
      <c r="AS841" s="2">
        <v>0</v>
      </c>
      <c r="AT841" s="2">
        <v>0</v>
      </c>
      <c r="AU841" s="2">
        <v>0</v>
      </c>
      <c r="AV841" s="2" t="s">
        <v>772</v>
      </c>
      <c r="AW841" s="2" t="s">
        <v>3901</v>
      </c>
      <c r="AX841" s="2">
        <v>9</v>
      </c>
      <c r="AY841" s="2">
        <v>0</v>
      </c>
      <c r="AZ841" s="2">
        <v>0</v>
      </c>
      <c r="BA841" s="2" t="s">
        <v>765</v>
      </c>
      <c r="BB841" s="2">
        <v>0</v>
      </c>
      <c r="BC841" s="2">
        <v>0</v>
      </c>
      <c r="BD841" s="6">
        <v>0</v>
      </c>
      <c r="BE841" s="18">
        <f t="shared" si="36"/>
        <v>119.69518594569928</v>
      </c>
      <c r="BF841" s="2" t="s">
        <v>767</v>
      </c>
      <c r="BG841" s="6">
        <v>44243</v>
      </c>
      <c r="BH841" s="2">
        <v>25.37232205488338</v>
      </c>
      <c r="BI841" t="str">
        <f>VLOOKUP($A841,'[1]SW_Pipes 1222_soil.shp'!$AE$2:$AR$1223,10,FALSE)</f>
        <v>113688</v>
      </c>
      <c r="BJ841" t="str">
        <f>VLOOKUP($A841,'[1]SW_Pipes 1222_soil.shp'!$AE$2:$AR$1223,11,FALSE)</f>
        <v>Ur</v>
      </c>
      <c r="BK841" t="str">
        <f>VLOOKUP($A841,'[1]SW_Pipes 1222_soil.shp'!$AE$2:$AR$1223,12,FALSE)</f>
        <v>Urban land</v>
      </c>
      <c r="BL841" t="str">
        <f>VLOOKUP($A841,'[1]SW_Pipes 1222_soil.shp'!$AE$2:$AR$1223,13,FALSE)</f>
        <v>N/A</v>
      </c>
      <c r="BM841">
        <f>VLOOKUP($A841,'[1]SW_Pipes 1222_soil.shp'!$AE$2:$AR$1223,14,FALSE)</f>
        <v>4</v>
      </c>
      <c r="BN841">
        <f>VLOOKUP(A841,[2]SW_Pipes1222_prec!$AE$2:$AO$1223, 11, FALSE)</f>
        <v>3.6970000000000001</v>
      </c>
    </row>
    <row r="842" spans="1:66" x14ac:dyDescent="0.25">
      <c r="A842" s="2">
        <v>150289</v>
      </c>
      <c r="B842" s="2">
        <v>82666</v>
      </c>
      <c r="C842" s="2" t="s">
        <v>644</v>
      </c>
      <c r="D842" s="2" t="s">
        <v>26</v>
      </c>
      <c r="E842" s="2" t="s">
        <v>29</v>
      </c>
      <c r="F842" s="6">
        <f>VLOOKUP(A842&amp;B842,'input_raw cmsws'!$C$2:$D$1602,2,FALSE)</f>
        <v>44270.666666666664</v>
      </c>
      <c r="G842" s="2">
        <v>3</v>
      </c>
      <c r="H842" s="2" t="s">
        <v>31</v>
      </c>
      <c r="I842" s="2">
        <f>VLOOKUP(H842,'scoring schema'!$D$4:$E$9,2,FALSE)</f>
        <v>7</v>
      </c>
      <c r="J842" s="2" t="s">
        <v>22</v>
      </c>
      <c r="K842" s="2" t="s">
        <v>22</v>
      </c>
      <c r="L842" s="2" t="s">
        <v>24</v>
      </c>
      <c r="M842" s="2">
        <f>VLOOKUP(L842,'scoring schema 2'!$E$18:$F$29,2,FALSE)</f>
        <v>0</v>
      </c>
      <c r="N842" s="2"/>
      <c r="O842" s="2">
        <f>VLOOKUP(N842,'scoring schema 2'!$E$8:$F$13,2, FALSE)</f>
        <v>2</v>
      </c>
      <c r="P842" s="2">
        <v>10</v>
      </c>
      <c r="Q842" s="2">
        <v>3.75</v>
      </c>
      <c r="R842" s="2">
        <v>2.9</v>
      </c>
      <c r="S842" s="2">
        <v>10.875</v>
      </c>
      <c r="T842" s="2">
        <v>1</v>
      </c>
      <c r="U842" s="2">
        <v>10</v>
      </c>
      <c r="V842" s="2">
        <v>5.4</v>
      </c>
      <c r="W842" s="2">
        <v>4.7</v>
      </c>
      <c r="X842" s="2">
        <v>25.380000000000003</v>
      </c>
      <c r="Y842" s="2">
        <v>4.74</v>
      </c>
      <c r="Z842" s="2">
        <v>3.9799999999999995</v>
      </c>
      <c r="AA842" s="2">
        <v>18.865199999999998</v>
      </c>
      <c r="AB842" s="2">
        <v>7695466</v>
      </c>
      <c r="AC842" s="2" t="s">
        <v>3267</v>
      </c>
      <c r="AD842" s="6">
        <v>40563</v>
      </c>
      <c r="AE842" s="2" t="s">
        <v>760</v>
      </c>
      <c r="AF842" s="2" t="s">
        <v>761</v>
      </c>
      <c r="AG842" s="2" t="s">
        <v>762</v>
      </c>
      <c r="AH842" s="2" t="s">
        <v>768</v>
      </c>
      <c r="AI842" s="2">
        <v>1.25</v>
      </c>
      <c r="AJ842" s="2">
        <v>0</v>
      </c>
      <c r="AK842" s="2">
        <v>0</v>
      </c>
      <c r="AL842" s="2">
        <v>0</v>
      </c>
      <c r="AM842" s="2">
        <v>15</v>
      </c>
      <c r="AN842" s="2">
        <v>0</v>
      </c>
      <c r="AO842" s="2" t="s">
        <v>762</v>
      </c>
      <c r="AP842" s="2" t="s">
        <v>763</v>
      </c>
      <c r="AQ842" s="2" t="s">
        <v>769</v>
      </c>
      <c r="AR842" s="2" t="s">
        <v>3268</v>
      </c>
      <c r="AS842" s="2">
        <v>3.3</v>
      </c>
      <c r="AT842" s="2">
        <v>0</v>
      </c>
      <c r="AU842" s="2">
        <v>0</v>
      </c>
      <c r="AV842" s="2" t="s">
        <v>765</v>
      </c>
      <c r="AW842" s="2" t="s">
        <v>3269</v>
      </c>
      <c r="AX842" s="2">
        <v>4.2</v>
      </c>
      <c r="AY842" s="2">
        <v>0</v>
      </c>
      <c r="AZ842" s="2">
        <v>0</v>
      </c>
      <c r="BA842" s="2" t="s">
        <v>765</v>
      </c>
      <c r="BB842" s="2">
        <v>0</v>
      </c>
      <c r="BC842" s="2">
        <v>0</v>
      </c>
      <c r="BD842" s="6">
        <v>0</v>
      </c>
      <c r="BE842" s="18">
        <f t="shared" si="36"/>
        <v>121.2064795801962</v>
      </c>
      <c r="BF842" s="2" t="s">
        <v>767</v>
      </c>
      <c r="BG842" s="6">
        <v>44243</v>
      </c>
      <c r="BH842" s="2">
        <v>52.473082602944793</v>
      </c>
      <c r="BI842" t="str">
        <f>VLOOKUP($A842,'[1]SW_Pipes 1222_soil.shp'!$AE$2:$AR$1223,10,FALSE)</f>
        <v>113660</v>
      </c>
      <c r="BJ842" t="str">
        <f>VLOOKUP($A842,'[1]SW_Pipes 1222_soil.shp'!$AE$2:$AR$1223,11,FALSE)</f>
        <v>CuB</v>
      </c>
      <c r="BK842" t="str">
        <f>VLOOKUP($A842,'[1]SW_Pipes 1222_soil.shp'!$AE$2:$AR$1223,12,FALSE)</f>
        <v>Cecil-Urban land complex, 2 to 8 percent slopes</v>
      </c>
      <c r="BL842" t="str">
        <f>VLOOKUP($A842,'[1]SW_Pipes 1222_soil.shp'!$AE$2:$AR$1223,13,FALSE)</f>
        <v>B</v>
      </c>
      <c r="BM842">
        <f>VLOOKUP($A842,'[1]SW_Pipes 1222_soil.shp'!$AE$2:$AR$1223,14,FALSE)</f>
        <v>1</v>
      </c>
      <c r="BN842">
        <f>VLOOKUP(A842,[2]SW_Pipes1222_prec!$AE$2:$AO$1223, 11, FALSE)</f>
        <v>3.7029999999999998</v>
      </c>
    </row>
    <row r="843" spans="1:66" x14ac:dyDescent="0.25">
      <c r="A843" s="2">
        <v>150390</v>
      </c>
      <c r="B843" s="2">
        <v>12410</v>
      </c>
      <c r="C843" s="2" t="s">
        <v>158</v>
      </c>
      <c r="D843" s="2" t="s">
        <v>26</v>
      </c>
      <c r="E843" s="2" t="s">
        <v>29</v>
      </c>
      <c r="F843" s="6">
        <f>VLOOKUP(A843&amp;B843,'input_raw cmsws'!$C$2:$D$1602,2,FALSE)</f>
        <v>43847.708333333336</v>
      </c>
      <c r="G843" s="2">
        <v>5.5</v>
      </c>
      <c r="H843" s="2" t="s">
        <v>68</v>
      </c>
      <c r="I843" s="2">
        <f>VLOOKUP(H843,'scoring schema'!$D$4:$E$9,2,FALSE)</f>
        <v>0</v>
      </c>
      <c r="J843" s="2" t="s">
        <v>22</v>
      </c>
      <c r="K843" s="2" t="s">
        <v>22</v>
      </c>
      <c r="L843" s="2" t="s">
        <v>30</v>
      </c>
      <c r="M843" s="2">
        <f>VLOOKUP(L843,'scoring schema 2'!$E$18:$F$29,2,FALSE)</f>
        <v>6</v>
      </c>
      <c r="N843" s="2"/>
      <c r="O843" s="2">
        <f>VLOOKUP(N843,'scoring schema 2'!$E$8:$F$13,2, FALSE)</f>
        <v>2</v>
      </c>
      <c r="P843" s="2">
        <v>5</v>
      </c>
      <c r="Q843" s="2">
        <v>1.3</v>
      </c>
      <c r="R843" s="2">
        <v>4.8499999999999996</v>
      </c>
      <c r="S843" s="2">
        <v>6.3049999999999997</v>
      </c>
      <c r="T843" s="2">
        <v>1</v>
      </c>
      <c r="U843" s="2">
        <v>0</v>
      </c>
      <c r="V843" s="2">
        <v>2.2000000000000002</v>
      </c>
      <c r="W843" s="2">
        <v>1.4</v>
      </c>
      <c r="X843" s="2">
        <v>3.08</v>
      </c>
      <c r="Y843" s="2">
        <v>1.84</v>
      </c>
      <c r="Z843" s="2">
        <v>2.78</v>
      </c>
      <c r="AA843" s="2">
        <v>5.1151999999999997</v>
      </c>
      <c r="AB843" s="2">
        <v>7672090</v>
      </c>
      <c r="AC843" s="2" t="s">
        <v>1469</v>
      </c>
      <c r="AD843" s="6">
        <v>40564</v>
      </c>
      <c r="AE843" s="2" t="s">
        <v>760</v>
      </c>
      <c r="AF843" s="2" t="s">
        <v>761</v>
      </c>
      <c r="AG843" s="2" t="s">
        <v>762</v>
      </c>
      <c r="AH843" s="2" t="s">
        <v>768</v>
      </c>
      <c r="AI843" s="2">
        <v>1.25</v>
      </c>
      <c r="AJ843" s="2">
        <v>0</v>
      </c>
      <c r="AK843" s="2">
        <v>0</v>
      </c>
      <c r="AL843" s="2">
        <v>0</v>
      </c>
      <c r="AM843" s="2">
        <v>15</v>
      </c>
      <c r="AN843" s="2">
        <v>0</v>
      </c>
      <c r="AO843" s="2" t="s">
        <v>762</v>
      </c>
      <c r="AP843" s="2" t="s">
        <v>763</v>
      </c>
      <c r="AQ843" s="2" t="s">
        <v>769</v>
      </c>
      <c r="AR843" s="2" t="s">
        <v>1470</v>
      </c>
      <c r="AS843" s="2">
        <v>13</v>
      </c>
      <c r="AT843" s="2">
        <v>0</v>
      </c>
      <c r="AU843" s="2">
        <v>0</v>
      </c>
      <c r="AV843" s="2" t="s">
        <v>765</v>
      </c>
      <c r="AW843" s="2" t="s">
        <v>1471</v>
      </c>
      <c r="AX843" s="2">
        <v>12.2</v>
      </c>
      <c r="AY843" s="2">
        <v>0</v>
      </c>
      <c r="AZ843" s="2">
        <v>0</v>
      </c>
      <c r="BA843" s="2" t="s">
        <v>765</v>
      </c>
      <c r="BB843" s="2">
        <v>0</v>
      </c>
      <c r="BC843" s="2">
        <v>0</v>
      </c>
      <c r="BD843" s="6">
        <v>0</v>
      </c>
      <c r="BE843" s="18">
        <f t="shared" si="36"/>
        <v>120.04848277435548</v>
      </c>
      <c r="BF843" s="2" t="s">
        <v>767</v>
      </c>
      <c r="BG843" s="6">
        <v>44243</v>
      </c>
      <c r="BH843" s="2">
        <v>52.356575970371139</v>
      </c>
      <c r="BI843" t="str">
        <f>VLOOKUP($A843,'[1]SW_Pipes 1222_soil.shp'!$AE$2:$AR$1223,10,FALSE)</f>
        <v>113688</v>
      </c>
      <c r="BJ843" t="str">
        <f>VLOOKUP($A843,'[1]SW_Pipes 1222_soil.shp'!$AE$2:$AR$1223,11,FALSE)</f>
        <v>Ur</v>
      </c>
      <c r="BK843" t="str">
        <f>VLOOKUP($A843,'[1]SW_Pipes 1222_soil.shp'!$AE$2:$AR$1223,12,FALSE)</f>
        <v>Urban land</v>
      </c>
      <c r="BL843" t="str">
        <f>VLOOKUP($A843,'[1]SW_Pipes 1222_soil.shp'!$AE$2:$AR$1223,13,FALSE)</f>
        <v>N/A</v>
      </c>
      <c r="BM843">
        <f>VLOOKUP($A843,'[1]SW_Pipes 1222_soil.shp'!$AE$2:$AR$1223,14,FALSE)</f>
        <v>4</v>
      </c>
      <c r="BN843">
        <f>VLOOKUP(A843,[2]SW_Pipes1222_prec!$AE$2:$AO$1223, 11, FALSE)</f>
        <v>3.7</v>
      </c>
    </row>
    <row r="844" spans="1:66" x14ac:dyDescent="0.25">
      <c r="A844" s="3">
        <v>150391</v>
      </c>
      <c r="B844" s="3">
        <v>12410</v>
      </c>
      <c r="C844" s="3" t="s">
        <v>158</v>
      </c>
      <c r="D844" s="3" t="s">
        <v>26</v>
      </c>
      <c r="E844" s="3" t="s">
        <v>29</v>
      </c>
      <c r="F844" s="6">
        <f>VLOOKUP(A844&amp;B844,'input_raw cmsws'!$C$2:$D$1602,2,FALSE)</f>
        <v>43847.708333333336</v>
      </c>
      <c r="G844" s="3">
        <v>5.4</v>
      </c>
      <c r="H844" s="3" t="s">
        <v>68</v>
      </c>
      <c r="I844" s="2">
        <f>VLOOKUP(H844,'scoring schema'!$D$4:$E$9,2,FALSE)</f>
        <v>0</v>
      </c>
      <c r="J844" s="3" t="s">
        <v>22</v>
      </c>
      <c r="K844" s="3" t="s">
        <v>22</v>
      </c>
      <c r="L844" s="3" t="s">
        <v>24</v>
      </c>
      <c r="M844" s="2">
        <f>VLOOKUP(L844,'scoring schema 2'!$E$18:$F$29,2,FALSE)</f>
        <v>0</v>
      </c>
      <c r="N844" s="3"/>
      <c r="O844" s="2">
        <f>VLOOKUP(N844,'scoring schema 2'!$E$8:$F$13,2, FALSE)</f>
        <v>2</v>
      </c>
      <c r="P844" s="3">
        <v>5</v>
      </c>
      <c r="Q844" s="3">
        <v>1.3</v>
      </c>
      <c r="R844" s="3">
        <v>2.15</v>
      </c>
      <c r="S844" s="3">
        <v>2.7949999999999999</v>
      </c>
      <c r="T844" s="3">
        <v>1</v>
      </c>
      <c r="U844" s="3">
        <v>0</v>
      </c>
      <c r="V844" s="3">
        <v>2.2000000000000002</v>
      </c>
      <c r="W844" s="3">
        <v>1.4</v>
      </c>
      <c r="X844" s="3">
        <v>3.08</v>
      </c>
      <c r="Y844" s="3">
        <v>1.84</v>
      </c>
      <c r="Z844" s="3">
        <v>1.7</v>
      </c>
      <c r="AA844" s="3">
        <v>3.1280000000000001</v>
      </c>
      <c r="AB844" s="3">
        <v>7658191</v>
      </c>
      <c r="AC844" s="3" t="s">
        <v>1120</v>
      </c>
      <c r="AD844" s="6">
        <v>40565</v>
      </c>
      <c r="AE844" s="3" t="s">
        <v>760</v>
      </c>
      <c r="AF844" s="3" t="s">
        <v>761</v>
      </c>
      <c r="AG844" s="3" t="s">
        <v>762</v>
      </c>
      <c r="AH844" s="3" t="s">
        <v>768</v>
      </c>
      <c r="AI844" s="3">
        <v>1.25</v>
      </c>
      <c r="AJ844" s="3">
        <v>0</v>
      </c>
      <c r="AK844" s="3">
        <v>0</v>
      </c>
      <c r="AL844" s="3">
        <v>0</v>
      </c>
      <c r="AM844" s="3">
        <v>15</v>
      </c>
      <c r="AN844" s="3">
        <v>0</v>
      </c>
      <c r="AO844" s="3" t="s">
        <v>762</v>
      </c>
      <c r="AP844" s="3" t="s">
        <v>763</v>
      </c>
      <c r="AQ844" s="3" t="s">
        <v>769</v>
      </c>
      <c r="AR844" s="3" t="s">
        <v>1121</v>
      </c>
      <c r="AS844" s="3">
        <v>7.3</v>
      </c>
      <c r="AT844" s="3">
        <v>0</v>
      </c>
      <c r="AU844" s="3">
        <v>0</v>
      </c>
      <c r="AV844" s="3" t="s">
        <v>765</v>
      </c>
      <c r="AW844" s="3" t="s">
        <v>1122</v>
      </c>
      <c r="AX844" s="3">
        <v>6.6</v>
      </c>
      <c r="AY844" s="3">
        <v>0</v>
      </c>
      <c r="AZ844" s="3">
        <v>0</v>
      </c>
      <c r="BA844" s="3" t="s">
        <v>765</v>
      </c>
      <c r="BB844" s="3">
        <v>0</v>
      </c>
      <c r="BC844" s="3">
        <v>0</v>
      </c>
      <c r="BD844" s="7">
        <v>0</v>
      </c>
      <c r="BE844" s="18">
        <f t="shared" si="36"/>
        <v>120.04848277435548</v>
      </c>
      <c r="BF844" s="3" t="s">
        <v>767</v>
      </c>
      <c r="BG844" s="7">
        <v>44243</v>
      </c>
      <c r="BH844" s="3">
        <v>32.585926785557263</v>
      </c>
      <c r="BI844" t="str">
        <f>VLOOKUP($A844,'[1]SW_Pipes 1222_soil.shp'!$AE$2:$AR$1223,10,FALSE)</f>
        <v>113688</v>
      </c>
      <c r="BJ844" t="str">
        <f>VLOOKUP($A844,'[1]SW_Pipes 1222_soil.shp'!$AE$2:$AR$1223,11,FALSE)</f>
        <v>Ur</v>
      </c>
      <c r="BK844" t="str">
        <f>VLOOKUP($A844,'[1]SW_Pipes 1222_soil.shp'!$AE$2:$AR$1223,12,FALSE)</f>
        <v>Urban land</v>
      </c>
      <c r="BL844" t="str">
        <f>VLOOKUP($A844,'[1]SW_Pipes 1222_soil.shp'!$AE$2:$AR$1223,13,FALSE)</f>
        <v>N/A</v>
      </c>
      <c r="BM844">
        <f>VLOOKUP($A844,'[1]SW_Pipes 1222_soil.shp'!$AE$2:$AR$1223,14,FALSE)</f>
        <v>4</v>
      </c>
      <c r="BN844">
        <f>VLOOKUP(A844,[2]SW_Pipes1222_prec!$AE$2:$AO$1223, 11, FALSE)</f>
        <v>3.7029999999999998</v>
      </c>
    </row>
    <row r="845" spans="1:66" x14ac:dyDescent="0.25">
      <c r="A845" s="2">
        <v>150523</v>
      </c>
      <c r="B845" s="2">
        <v>1111111</v>
      </c>
      <c r="C845" s="2" t="s">
        <v>580</v>
      </c>
      <c r="D845" s="2" t="s">
        <v>26</v>
      </c>
      <c r="E845" s="2" t="s">
        <v>29</v>
      </c>
      <c r="F845" s="6">
        <f>VLOOKUP(A845&amp;B845,'input_raw cmsws'!$C$2:$D$1602,2,FALSE)</f>
        <v>44509.708333333336</v>
      </c>
      <c r="G845" s="2">
        <v>5.5</v>
      </c>
      <c r="H845" s="2" t="s">
        <v>23</v>
      </c>
      <c r="I845" s="2">
        <f>VLOOKUP(H845,'scoring schema'!$D$4:$E$9,2,FALSE)</f>
        <v>0</v>
      </c>
      <c r="J845" s="2" t="s">
        <v>22</v>
      </c>
      <c r="K845" s="2" t="s">
        <v>22</v>
      </c>
      <c r="L845" s="2" t="s">
        <v>24</v>
      </c>
      <c r="M845" s="2">
        <f>VLOOKUP(L845,'scoring schema 2'!$E$18:$F$29,2,FALSE)</f>
        <v>0</v>
      </c>
      <c r="N845" s="2"/>
      <c r="O845" s="2">
        <f>VLOOKUP(N845,'scoring schema 2'!$E$8:$F$13,2, FALSE)</f>
        <v>2</v>
      </c>
      <c r="P845" s="2">
        <v>5</v>
      </c>
      <c r="Q845" s="2">
        <v>1.3</v>
      </c>
      <c r="R845" s="2">
        <v>2.75</v>
      </c>
      <c r="S845" s="2">
        <v>3.5750000000000002</v>
      </c>
      <c r="T845" s="2">
        <v>1</v>
      </c>
      <c r="U845" s="2">
        <v>0</v>
      </c>
      <c r="V845" s="2">
        <v>7.8000000000000007</v>
      </c>
      <c r="W845" s="2">
        <v>2.9000000000000004</v>
      </c>
      <c r="X845" s="2">
        <v>22.620000000000005</v>
      </c>
      <c r="Y845" s="2">
        <v>5.2000000000000011</v>
      </c>
      <c r="Z845" s="2">
        <v>2.8400000000000003</v>
      </c>
      <c r="AA845" s="2">
        <v>14.768000000000004</v>
      </c>
      <c r="AB845" s="2">
        <v>7573139</v>
      </c>
      <c r="AC845" s="2" t="s">
        <v>2910</v>
      </c>
      <c r="AD845" s="6">
        <v>40566</v>
      </c>
      <c r="AE845" s="2" t="s">
        <v>760</v>
      </c>
      <c r="AF845" s="2" t="s">
        <v>761</v>
      </c>
      <c r="AG845" s="2" t="s">
        <v>762</v>
      </c>
      <c r="AH845" s="2" t="s">
        <v>768</v>
      </c>
      <c r="AI845" s="2">
        <v>2</v>
      </c>
      <c r="AJ845" s="2">
        <v>0</v>
      </c>
      <c r="AK845" s="2">
        <v>0</v>
      </c>
      <c r="AL845" s="2">
        <v>0</v>
      </c>
      <c r="AM845" s="2">
        <v>24</v>
      </c>
      <c r="AN845" s="2">
        <v>0</v>
      </c>
      <c r="AO845" s="2" t="s">
        <v>762</v>
      </c>
      <c r="AP845" s="2" t="s">
        <v>763</v>
      </c>
      <c r="AQ845" s="2" t="s">
        <v>769</v>
      </c>
      <c r="AR845" s="2" t="s">
        <v>2909</v>
      </c>
      <c r="AS845" s="2">
        <v>10.199999999999999</v>
      </c>
      <c r="AT845" s="2">
        <v>0</v>
      </c>
      <c r="AU845" s="2">
        <v>0</v>
      </c>
      <c r="AV845" s="2" t="s">
        <v>765</v>
      </c>
      <c r="AW845" s="2" t="s">
        <v>2911</v>
      </c>
      <c r="AX845" s="2">
        <v>0</v>
      </c>
      <c r="AY845" s="2">
        <v>0</v>
      </c>
      <c r="AZ845" s="2">
        <v>0</v>
      </c>
      <c r="BA845" s="2" t="s">
        <v>772</v>
      </c>
      <c r="BB845" s="2">
        <v>0</v>
      </c>
      <c r="BC845" s="2">
        <v>0</v>
      </c>
      <c r="BD845" s="6">
        <v>0</v>
      </c>
      <c r="BE845" s="18">
        <f t="shared" si="36"/>
        <v>121.86093999543692</v>
      </c>
      <c r="BF845" s="2" t="s">
        <v>767</v>
      </c>
      <c r="BG845" s="6">
        <v>44243</v>
      </c>
      <c r="BH845" s="2">
        <v>13.228399742236499</v>
      </c>
      <c r="BI845" t="str">
        <f>VLOOKUP($A845,'[1]SW_Pipes 1222_soil.shp'!$AE$2:$AR$1223,10,FALSE)</f>
        <v>113688</v>
      </c>
      <c r="BJ845" t="str">
        <f>VLOOKUP($A845,'[1]SW_Pipes 1222_soil.shp'!$AE$2:$AR$1223,11,FALSE)</f>
        <v>Ur</v>
      </c>
      <c r="BK845" t="str">
        <f>VLOOKUP($A845,'[1]SW_Pipes 1222_soil.shp'!$AE$2:$AR$1223,12,FALSE)</f>
        <v>Urban land</v>
      </c>
      <c r="BL845" t="str">
        <f>VLOOKUP($A845,'[1]SW_Pipes 1222_soil.shp'!$AE$2:$AR$1223,13,FALSE)</f>
        <v>N/A</v>
      </c>
      <c r="BM845">
        <f>VLOOKUP($A845,'[1]SW_Pipes 1222_soil.shp'!$AE$2:$AR$1223,14,FALSE)</f>
        <v>4</v>
      </c>
      <c r="BN845">
        <f>VLOOKUP(A845,[2]SW_Pipes1222_prec!$AE$2:$AO$1223, 11, FALSE)</f>
        <v>3.6970000000000001</v>
      </c>
    </row>
    <row r="846" spans="1:66" x14ac:dyDescent="0.25">
      <c r="A846" s="3">
        <v>150524</v>
      </c>
      <c r="B846" s="3">
        <v>1111111</v>
      </c>
      <c r="C846" s="3" t="s">
        <v>580</v>
      </c>
      <c r="D846" s="3" t="s">
        <v>26</v>
      </c>
      <c r="E846" s="3" t="s">
        <v>29</v>
      </c>
      <c r="F846" s="6">
        <f>VLOOKUP(A846&amp;B846,'input_raw cmsws'!$C$2:$D$1602,2,FALSE)</f>
        <v>44509.708333333336</v>
      </c>
      <c r="G846" s="3">
        <v>5.2</v>
      </c>
      <c r="H846" s="3" t="s">
        <v>23</v>
      </c>
      <c r="I846" s="2">
        <f>VLOOKUP(H846,'scoring schema'!$D$4:$E$9,2,FALSE)</f>
        <v>0</v>
      </c>
      <c r="J846" s="3" t="s">
        <v>22</v>
      </c>
      <c r="K846" s="3" t="s">
        <v>22</v>
      </c>
      <c r="L846" s="3" t="s">
        <v>24</v>
      </c>
      <c r="M846" s="2">
        <f>VLOOKUP(L846,'scoring schema 2'!$E$18:$F$29,2,FALSE)</f>
        <v>0</v>
      </c>
      <c r="N846" s="3"/>
      <c r="O846" s="2">
        <f>VLOOKUP(N846,'scoring schema 2'!$E$8:$F$13,2, FALSE)</f>
        <v>2</v>
      </c>
      <c r="P846" s="3">
        <v>5</v>
      </c>
      <c r="Q846" s="3">
        <v>1.3</v>
      </c>
      <c r="R846" s="3">
        <v>2.75</v>
      </c>
      <c r="S846" s="3">
        <v>3.5750000000000002</v>
      </c>
      <c r="T846" s="3">
        <v>1</v>
      </c>
      <c r="U846" s="3">
        <v>0</v>
      </c>
      <c r="V846" s="3">
        <v>7.8000000000000007</v>
      </c>
      <c r="W846" s="3">
        <v>2.9000000000000004</v>
      </c>
      <c r="X846" s="3">
        <v>22.620000000000005</v>
      </c>
      <c r="Y846" s="3">
        <v>5.2000000000000011</v>
      </c>
      <c r="Z846" s="3">
        <v>2.8400000000000003</v>
      </c>
      <c r="AA846" s="3">
        <v>14.768000000000004</v>
      </c>
      <c r="AB846" s="3">
        <v>7671630</v>
      </c>
      <c r="AC846" s="3" t="s">
        <v>2907</v>
      </c>
      <c r="AD846" s="6">
        <v>40567</v>
      </c>
      <c r="AE846" s="3" t="s">
        <v>760</v>
      </c>
      <c r="AF846" s="3" t="s">
        <v>882</v>
      </c>
      <c r="AG846" s="3" t="s">
        <v>762</v>
      </c>
      <c r="AH846" s="3" t="s">
        <v>885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>
        <v>0</v>
      </c>
      <c r="AO846" s="3" t="s">
        <v>762</v>
      </c>
      <c r="AP846" s="3" t="s">
        <v>882</v>
      </c>
      <c r="AQ846" s="3" t="s">
        <v>800</v>
      </c>
      <c r="AR846" s="3" t="s">
        <v>2908</v>
      </c>
      <c r="AS846" s="3">
        <v>7.1</v>
      </c>
      <c r="AT846" s="3">
        <v>0</v>
      </c>
      <c r="AU846" s="3">
        <v>0</v>
      </c>
      <c r="AV846" s="3" t="s">
        <v>765</v>
      </c>
      <c r="AW846" s="3" t="s">
        <v>2909</v>
      </c>
      <c r="AX846" s="3">
        <v>8.3000000000000007</v>
      </c>
      <c r="AY846" s="3">
        <v>0</v>
      </c>
      <c r="AZ846" s="3">
        <v>0</v>
      </c>
      <c r="BA846" s="3" t="s">
        <v>765</v>
      </c>
      <c r="BB846" s="3">
        <v>0</v>
      </c>
      <c r="BC846" s="3">
        <v>0</v>
      </c>
      <c r="BD846" s="7">
        <v>0</v>
      </c>
      <c r="BE846" s="18">
        <f t="shared" si="36"/>
        <v>121.86093999543692</v>
      </c>
      <c r="BF846" s="3" t="s">
        <v>767</v>
      </c>
      <c r="BG846" s="7">
        <v>44243</v>
      </c>
      <c r="BH846" s="3">
        <v>154.29787057038411</v>
      </c>
      <c r="BI846" t="str">
        <f>VLOOKUP($A846,'[1]SW_Pipes 1222_soil.shp'!$AE$2:$AR$1223,10,FALSE)</f>
        <v>113688</v>
      </c>
      <c r="BJ846" t="str">
        <f>VLOOKUP($A846,'[1]SW_Pipes 1222_soil.shp'!$AE$2:$AR$1223,11,FALSE)</f>
        <v>Ur</v>
      </c>
      <c r="BK846" t="str">
        <f>VLOOKUP($A846,'[1]SW_Pipes 1222_soil.shp'!$AE$2:$AR$1223,12,FALSE)</f>
        <v>Urban land</v>
      </c>
      <c r="BL846" t="str">
        <f>VLOOKUP($A846,'[1]SW_Pipes 1222_soil.shp'!$AE$2:$AR$1223,13,FALSE)</f>
        <v>N/A</v>
      </c>
      <c r="BM846">
        <f>VLOOKUP($A846,'[1]SW_Pipes 1222_soil.shp'!$AE$2:$AR$1223,14,FALSE)</f>
        <v>4</v>
      </c>
      <c r="BN846">
        <f>VLOOKUP(A846,[2]SW_Pipes1222_prec!$AE$2:$AO$1223, 11, FALSE)</f>
        <v>3.6970000000000001</v>
      </c>
    </row>
    <row r="847" spans="1:66" x14ac:dyDescent="0.25">
      <c r="A847" s="3">
        <v>150539</v>
      </c>
      <c r="B847" s="3">
        <v>24624</v>
      </c>
      <c r="C847" s="3" t="s">
        <v>248</v>
      </c>
      <c r="D847" s="3" t="s">
        <v>26</v>
      </c>
      <c r="E847" s="3" t="s">
        <v>29</v>
      </c>
      <c r="F847" s="6">
        <f>VLOOKUP(A847&amp;B847,'input_raw cmsws'!$C$2:$D$1602,2,FALSE)</f>
        <v>44497.708333333336</v>
      </c>
      <c r="G847" s="3">
        <v>7</v>
      </c>
      <c r="H847" s="3" t="s">
        <v>23</v>
      </c>
      <c r="I847" s="2">
        <f>VLOOKUP(H847,'scoring schema'!$D$4:$E$9,2,FALSE)</f>
        <v>0</v>
      </c>
      <c r="J847" s="3" t="s">
        <v>22</v>
      </c>
      <c r="K847" s="3" t="s">
        <v>22</v>
      </c>
      <c r="L847" s="3" t="s">
        <v>30</v>
      </c>
      <c r="M847" s="2">
        <f>VLOOKUP(L847,'scoring schema 2'!$E$18:$F$29,2,FALSE)</f>
        <v>6</v>
      </c>
      <c r="N847" s="3"/>
      <c r="O847" s="2">
        <f>VLOOKUP(N847,'scoring schema 2'!$E$8:$F$13,2, FALSE)</f>
        <v>2</v>
      </c>
      <c r="P847" s="3">
        <v>5</v>
      </c>
      <c r="Q847" s="3">
        <v>1.3</v>
      </c>
      <c r="R847" s="3">
        <v>5.45</v>
      </c>
      <c r="S847" s="3">
        <v>7.0850000000000009</v>
      </c>
      <c r="T847" s="3">
        <v>1</v>
      </c>
      <c r="U847" s="3">
        <v>5</v>
      </c>
      <c r="V847" s="3">
        <v>4.5999999999999996</v>
      </c>
      <c r="W847" s="3">
        <v>3.6500000000000004</v>
      </c>
      <c r="X847" s="3">
        <v>16.79</v>
      </c>
      <c r="Y847" s="3">
        <v>3.28</v>
      </c>
      <c r="Z847" s="3">
        <v>4.37</v>
      </c>
      <c r="AA847" s="3">
        <v>14.333599999999999</v>
      </c>
      <c r="AB847" s="3">
        <v>7723795</v>
      </c>
      <c r="AC847" s="3" t="s">
        <v>2833</v>
      </c>
      <c r="AD847" s="6">
        <v>40568</v>
      </c>
      <c r="AE847" s="3" t="s">
        <v>760</v>
      </c>
      <c r="AF847" s="3" t="s">
        <v>761</v>
      </c>
      <c r="AG847" s="3" t="s">
        <v>762</v>
      </c>
      <c r="AH847" s="3" t="s">
        <v>768</v>
      </c>
      <c r="AI847" s="3">
        <v>2</v>
      </c>
      <c r="AJ847" s="3">
        <v>0</v>
      </c>
      <c r="AK847" s="3">
        <v>0</v>
      </c>
      <c r="AL847" s="3">
        <v>0</v>
      </c>
      <c r="AM847" s="3">
        <v>24</v>
      </c>
      <c r="AN847" s="3">
        <v>0</v>
      </c>
      <c r="AO847" s="3" t="s">
        <v>762</v>
      </c>
      <c r="AP847" s="3" t="s">
        <v>763</v>
      </c>
      <c r="AQ847" s="3" t="s">
        <v>769</v>
      </c>
      <c r="AR847" s="3" t="s">
        <v>2834</v>
      </c>
      <c r="AS847" s="3">
        <v>11.09</v>
      </c>
      <c r="AT847" s="3">
        <v>0</v>
      </c>
      <c r="AU847" s="3">
        <v>0</v>
      </c>
      <c r="AV847" s="3" t="s">
        <v>772</v>
      </c>
      <c r="AW847" s="3" t="s">
        <v>2835</v>
      </c>
      <c r="AX847" s="3">
        <v>5.0999999999999996</v>
      </c>
      <c r="AY847" s="3">
        <v>0</v>
      </c>
      <c r="AZ847" s="3">
        <v>0</v>
      </c>
      <c r="BA847" s="3" t="s">
        <v>765</v>
      </c>
      <c r="BB847" s="3">
        <v>0</v>
      </c>
      <c r="BC847" s="3">
        <v>0</v>
      </c>
      <c r="BD847" s="7">
        <v>0</v>
      </c>
      <c r="BE847" s="18">
        <f t="shared" si="36"/>
        <v>121.82808578599133</v>
      </c>
      <c r="BF847" s="3" t="s">
        <v>767</v>
      </c>
      <c r="BG847" s="7">
        <v>44243</v>
      </c>
      <c r="BH847" s="3">
        <v>44.345372944960701</v>
      </c>
      <c r="BI847" t="str">
        <f>VLOOKUP($A847,'[1]SW_Pipes 1222_soil.shp'!$AE$2:$AR$1223,10,FALSE)</f>
        <v>113688</v>
      </c>
      <c r="BJ847" t="str">
        <f>VLOOKUP($A847,'[1]SW_Pipes 1222_soil.shp'!$AE$2:$AR$1223,11,FALSE)</f>
        <v>Ur</v>
      </c>
      <c r="BK847" t="str">
        <f>VLOOKUP($A847,'[1]SW_Pipes 1222_soil.shp'!$AE$2:$AR$1223,12,FALSE)</f>
        <v>Urban land</v>
      </c>
      <c r="BL847" t="str">
        <f>VLOOKUP($A847,'[1]SW_Pipes 1222_soil.shp'!$AE$2:$AR$1223,13,FALSE)</f>
        <v>N/A</v>
      </c>
      <c r="BM847">
        <f>VLOOKUP($A847,'[1]SW_Pipes 1222_soil.shp'!$AE$2:$AR$1223,14,FALSE)</f>
        <v>4</v>
      </c>
      <c r="BN847">
        <f>VLOOKUP(A847,[2]SW_Pipes1222_prec!$AE$2:$AO$1223, 11, FALSE)</f>
        <v>3.7</v>
      </c>
    </row>
    <row r="848" spans="1:66" x14ac:dyDescent="0.25">
      <c r="A848" s="3">
        <v>150559</v>
      </c>
      <c r="B848" s="3">
        <v>16934</v>
      </c>
      <c r="C848" s="3" t="s">
        <v>455</v>
      </c>
      <c r="D848" s="3" t="s">
        <v>26</v>
      </c>
      <c r="E848" s="3" t="s">
        <v>29</v>
      </c>
      <c r="F848" s="6">
        <f>VLOOKUP(A848&amp;B848,'input_raw cmsws'!$C$2:$D$1602,2,FALSE)</f>
        <v>43846.666666666664</v>
      </c>
      <c r="G848" s="3">
        <v>7.7</v>
      </c>
      <c r="H848" s="3" t="s">
        <v>23</v>
      </c>
      <c r="I848" s="2">
        <f>VLOOKUP(H848,'scoring schema'!$D$4:$E$9,2,FALSE)</f>
        <v>0</v>
      </c>
      <c r="J848" s="3" t="s">
        <v>22</v>
      </c>
      <c r="K848" s="3" t="s">
        <v>22</v>
      </c>
      <c r="L848" s="3" t="s">
        <v>30</v>
      </c>
      <c r="M848" s="2">
        <f>VLOOKUP(L848,'scoring schema 2'!$E$18:$F$29,2,FALSE)</f>
        <v>6</v>
      </c>
      <c r="N848" s="3"/>
      <c r="O848" s="2">
        <f>VLOOKUP(N848,'scoring schema 2'!$E$8:$F$13,2, FALSE)</f>
        <v>2</v>
      </c>
      <c r="P848" s="3">
        <v>10</v>
      </c>
      <c r="Q848" s="3">
        <v>1.3</v>
      </c>
      <c r="R848" s="3">
        <v>6.2</v>
      </c>
      <c r="S848" s="3">
        <v>8.06</v>
      </c>
      <c r="T848" s="3">
        <v>1</v>
      </c>
      <c r="U848" s="3">
        <v>10</v>
      </c>
      <c r="V848" s="3">
        <v>5.4</v>
      </c>
      <c r="W848" s="3">
        <v>6.2</v>
      </c>
      <c r="X848" s="3">
        <v>33.480000000000004</v>
      </c>
      <c r="Y848" s="3">
        <v>3.7600000000000002</v>
      </c>
      <c r="Z848" s="3">
        <v>6.2</v>
      </c>
      <c r="AA848" s="3">
        <v>23.312000000000001</v>
      </c>
      <c r="AB848" s="3">
        <v>7605114</v>
      </c>
      <c r="AC848" s="3" t="s">
        <v>3560</v>
      </c>
      <c r="AD848" s="6">
        <v>40569</v>
      </c>
      <c r="AE848" s="3" t="s">
        <v>760</v>
      </c>
      <c r="AF848" s="3" t="s">
        <v>761</v>
      </c>
      <c r="AG848" s="3" t="s">
        <v>762</v>
      </c>
      <c r="AH848" s="3" t="s">
        <v>768</v>
      </c>
      <c r="AI848" s="3">
        <v>2</v>
      </c>
      <c r="AJ848" s="3">
        <v>0</v>
      </c>
      <c r="AK848" s="3">
        <v>0</v>
      </c>
      <c r="AL848" s="3">
        <v>0</v>
      </c>
      <c r="AM848" s="3">
        <v>24</v>
      </c>
      <c r="AN848" s="3">
        <v>0</v>
      </c>
      <c r="AO848" s="3" t="s">
        <v>762</v>
      </c>
      <c r="AP848" s="3" t="s">
        <v>763</v>
      </c>
      <c r="AQ848" s="3" t="s">
        <v>769</v>
      </c>
      <c r="AR848" s="3" t="s">
        <v>3560</v>
      </c>
      <c r="AS848" s="3">
        <v>0</v>
      </c>
      <c r="AT848" s="3">
        <v>691.23</v>
      </c>
      <c r="AU848" s="3">
        <v>695.56</v>
      </c>
      <c r="AV848" s="3" t="s">
        <v>762</v>
      </c>
      <c r="AW848" s="3" t="s">
        <v>3561</v>
      </c>
      <c r="AX848" s="3">
        <v>4.5999999999999996</v>
      </c>
      <c r="AY848" s="3">
        <v>690.78</v>
      </c>
      <c r="AZ848" s="3">
        <v>695.38</v>
      </c>
      <c r="BA848" s="3" t="s">
        <v>765</v>
      </c>
      <c r="BB848" s="3">
        <v>0</v>
      </c>
      <c r="BC848" s="3">
        <v>0</v>
      </c>
      <c r="BD848" s="7">
        <v>0</v>
      </c>
      <c r="BE848" s="18">
        <f t="shared" si="36"/>
        <v>120.0456308464522</v>
      </c>
      <c r="BF848" s="3" t="s">
        <v>767</v>
      </c>
      <c r="BG848" s="7">
        <v>44243</v>
      </c>
      <c r="BH848" s="3">
        <v>6.9639067101401402</v>
      </c>
      <c r="BI848" t="str">
        <f>VLOOKUP($A848,'[1]SW_Pipes 1222_soil.shp'!$AE$2:$AR$1223,10,FALSE)</f>
        <v>113661</v>
      </c>
      <c r="BJ848" t="str">
        <f>VLOOKUP($A848,'[1]SW_Pipes 1222_soil.shp'!$AE$2:$AR$1223,11,FALSE)</f>
        <v>CuD</v>
      </c>
      <c r="BK848" t="str">
        <f>VLOOKUP($A848,'[1]SW_Pipes 1222_soil.shp'!$AE$2:$AR$1223,12,FALSE)</f>
        <v>Cecil-Urban land complex, 8 to 15 percent slopes</v>
      </c>
      <c r="BL848" t="str">
        <f>VLOOKUP($A848,'[1]SW_Pipes 1222_soil.shp'!$AE$2:$AR$1223,13,FALSE)</f>
        <v>B</v>
      </c>
      <c r="BM848">
        <f>VLOOKUP($A848,'[1]SW_Pipes 1222_soil.shp'!$AE$2:$AR$1223,14,FALSE)</f>
        <v>1</v>
      </c>
      <c r="BN848">
        <f>VLOOKUP(A848,[2]SW_Pipes1222_prec!$AE$2:$AO$1223, 11, FALSE)</f>
        <v>3.7869999999999999</v>
      </c>
    </row>
    <row r="849" spans="1:66" x14ac:dyDescent="0.25">
      <c r="A849" s="2">
        <v>150600</v>
      </c>
      <c r="B849" s="2">
        <v>12410</v>
      </c>
      <c r="C849" s="2" t="s">
        <v>158</v>
      </c>
      <c r="D849" s="2" t="s">
        <v>26</v>
      </c>
      <c r="E849" s="2" t="s">
        <v>29</v>
      </c>
      <c r="F849" s="6">
        <f>VLOOKUP(A849&amp;B849,'input_raw cmsws'!$C$2:$D$1602,2,FALSE)</f>
        <v>43847.708333333336</v>
      </c>
      <c r="G849" s="2">
        <v>4.3</v>
      </c>
      <c r="H849" s="2" t="s">
        <v>68</v>
      </c>
      <c r="I849" s="2">
        <f>VLOOKUP(H849,'scoring schema'!$D$4:$E$9,2,FALSE)</f>
        <v>0</v>
      </c>
      <c r="J849" s="2" t="s">
        <v>22</v>
      </c>
      <c r="K849" s="2" t="s">
        <v>22</v>
      </c>
      <c r="L849" s="2" t="s">
        <v>24</v>
      </c>
      <c r="M849" s="2">
        <f>VLOOKUP(L849,'scoring schema 2'!$E$18:$F$29,2,FALSE)</f>
        <v>0</v>
      </c>
      <c r="N849" s="2"/>
      <c r="O849" s="2">
        <f>VLOOKUP(N849,'scoring schema 2'!$E$8:$F$13,2, FALSE)</f>
        <v>2</v>
      </c>
      <c r="P849" s="2">
        <v>5</v>
      </c>
      <c r="Q849" s="2">
        <v>1.3</v>
      </c>
      <c r="R849" s="2">
        <v>2.15</v>
      </c>
      <c r="S849" s="2">
        <v>2.7949999999999999</v>
      </c>
      <c r="T849" s="2">
        <v>1</v>
      </c>
      <c r="U849" s="2">
        <v>0</v>
      </c>
      <c r="V849" s="2">
        <v>2.2000000000000002</v>
      </c>
      <c r="W849" s="2">
        <v>1.4</v>
      </c>
      <c r="X849" s="2">
        <v>3.08</v>
      </c>
      <c r="Y849" s="2">
        <v>1.84</v>
      </c>
      <c r="Z849" s="2">
        <v>1.7</v>
      </c>
      <c r="AA849" s="2">
        <v>3.1280000000000001</v>
      </c>
      <c r="AB849" s="2">
        <v>7707674</v>
      </c>
      <c r="AC849" s="2" t="s">
        <v>1117</v>
      </c>
      <c r="AD849" s="6">
        <v>40570</v>
      </c>
      <c r="AE849" s="2" t="s">
        <v>760</v>
      </c>
      <c r="AF849" s="2" t="s">
        <v>761</v>
      </c>
      <c r="AG849" s="2" t="s">
        <v>762</v>
      </c>
      <c r="AH849" s="2" t="s">
        <v>768</v>
      </c>
      <c r="AI849" s="2">
        <v>4</v>
      </c>
      <c r="AJ849" s="2">
        <v>0</v>
      </c>
      <c r="AK849" s="2">
        <v>0</v>
      </c>
      <c r="AL849" s="2">
        <v>0</v>
      </c>
      <c r="AM849" s="2">
        <v>48</v>
      </c>
      <c r="AN849" s="2">
        <v>0</v>
      </c>
      <c r="AO849" s="2" t="s">
        <v>762</v>
      </c>
      <c r="AP849" s="2" t="s">
        <v>763</v>
      </c>
      <c r="AQ849" s="2" t="s">
        <v>769</v>
      </c>
      <c r="AR849" s="2" t="s">
        <v>1118</v>
      </c>
      <c r="AS849" s="2">
        <v>5.9</v>
      </c>
      <c r="AT849" s="2">
        <v>667.83</v>
      </c>
      <c r="AU849" s="2">
        <v>673.73</v>
      </c>
      <c r="AV849" s="2" t="s">
        <v>765</v>
      </c>
      <c r="AW849" s="2" t="s">
        <v>1119</v>
      </c>
      <c r="AX849" s="2">
        <v>6.86</v>
      </c>
      <c r="AY849" s="2">
        <v>667.5</v>
      </c>
      <c r="AZ849" s="2">
        <v>674.36</v>
      </c>
      <c r="BA849" s="2" t="s">
        <v>765</v>
      </c>
      <c r="BB849" s="2">
        <v>5.2596700000000001E-3</v>
      </c>
      <c r="BC849" s="2">
        <v>0</v>
      </c>
      <c r="BD849" s="6">
        <v>38060</v>
      </c>
      <c r="BE849" s="18">
        <f t="shared" si="36"/>
        <v>15.845881816107696</v>
      </c>
      <c r="BF849" s="2" t="s">
        <v>767</v>
      </c>
      <c r="BG849" s="6">
        <v>44243</v>
      </c>
      <c r="BH849" s="2">
        <v>62.741679697609072</v>
      </c>
      <c r="BI849" t="str">
        <f>VLOOKUP($A849,'[1]SW_Pipes 1222_soil.shp'!$AE$2:$AR$1223,10,FALSE)</f>
        <v>113660</v>
      </c>
      <c r="BJ849" t="str">
        <f>VLOOKUP($A849,'[1]SW_Pipes 1222_soil.shp'!$AE$2:$AR$1223,11,FALSE)</f>
        <v>CuB</v>
      </c>
      <c r="BK849" t="str">
        <f>VLOOKUP($A849,'[1]SW_Pipes 1222_soil.shp'!$AE$2:$AR$1223,12,FALSE)</f>
        <v>Cecil-Urban land complex, 2 to 8 percent slopes</v>
      </c>
      <c r="BL849" t="str">
        <f>VLOOKUP($A849,'[1]SW_Pipes 1222_soil.shp'!$AE$2:$AR$1223,13,FALSE)</f>
        <v>B</v>
      </c>
      <c r="BM849">
        <f>VLOOKUP($A849,'[1]SW_Pipes 1222_soil.shp'!$AE$2:$AR$1223,14,FALSE)</f>
        <v>1</v>
      </c>
      <c r="BN849">
        <f>VLOOKUP(A849,[2]SW_Pipes1222_prec!$AE$2:$AO$1223, 11, FALSE)</f>
        <v>3.7770000000000001</v>
      </c>
    </row>
    <row r="850" spans="1:66" x14ac:dyDescent="0.25">
      <c r="A850" s="3">
        <v>150867</v>
      </c>
      <c r="B850" s="3">
        <v>11914</v>
      </c>
      <c r="C850" s="3" t="s">
        <v>244</v>
      </c>
      <c r="D850" s="3" t="s">
        <v>26</v>
      </c>
      <c r="E850" s="3" t="s">
        <v>29</v>
      </c>
      <c r="F850" s="6">
        <f>VLOOKUP(A850&amp;B850,'input_raw cmsws'!$C$2:$D$1602,2,FALSE)</f>
        <v>43780.708333333336</v>
      </c>
      <c r="G850" s="3">
        <v>3.2</v>
      </c>
      <c r="H850" s="3" t="s">
        <v>28</v>
      </c>
      <c r="I850" s="2">
        <f>VLOOKUP(H850,'scoring schema'!$D$4:$E$9,2,FALSE)</f>
        <v>5</v>
      </c>
      <c r="J850" s="3" t="s">
        <v>22</v>
      </c>
      <c r="K850" s="3" t="s">
        <v>22</v>
      </c>
      <c r="L850" s="3"/>
      <c r="M850" s="2">
        <f>VLOOKUP(L850,'scoring schema 2'!$E$18:$F$29,2,FALSE)</f>
        <v>0</v>
      </c>
      <c r="N850" s="3"/>
      <c r="O850" s="2">
        <f>VLOOKUP(N850,'scoring schema 2'!$E$8:$F$13,2, FALSE)</f>
        <v>2</v>
      </c>
      <c r="P850" s="3">
        <v>10</v>
      </c>
      <c r="Q850" s="3">
        <v>3.05</v>
      </c>
      <c r="R850" s="3">
        <v>2.9</v>
      </c>
      <c r="S850" s="3">
        <v>8.8449999999999989</v>
      </c>
      <c r="T850" s="3">
        <v>1</v>
      </c>
      <c r="U850" s="3">
        <v>0</v>
      </c>
      <c r="V850" s="3">
        <v>2.2000000000000002</v>
      </c>
      <c r="W850" s="3">
        <v>1.4</v>
      </c>
      <c r="X850" s="3">
        <v>3.08</v>
      </c>
      <c r="Y850" s="3">
        <v>2.54</v>
      </c>
      <c r="Z850" s="3">
        <v>2</v>
      </c>
      <c r="AA850" s="3">
        <v>5.08</v>
      </c>
      <c r="AB850" s="3">
        <v>7574836</v>
      </c>
      <c r="AC850" s="3" t="s">
        <v>1460</v>
      </c>
      <c r="AD850" s="6">
        <v>40571</v>
      </c>
      <c r="AE850" s="3" t="s">
        <v>760</v>
      </c>
      <c r="AF850" s="3" t="s">
        <v>761</v>
      </c>
      <c r="AG850" s="3" t="s">
        <v>762</v>
      </c>
      <c r="AH850" s="3" t="s">
        <v>768</v>
      </c>
      <c r="AI850" s="3">
        <v>1.5</v>
      </c>
      <c r="AJ850" s="3">
        <v>0</v>
      </c>
      <c r="AK850" s="3">
        <v>0</v>
      </c>
      <c r="AL850" s="3">
        <v>0</v>
      </c>
      <c r="AM850" s="3">
        <v>18</v>
      </c>
      <c r="AN850" s="3">
        <v>0</v>
      </c>
      <c r="AO850" s="3" t="s">
        <v>762</v>
      </c>
      <c r="AP850" s="3" t="s">
        <v>763</v>
      </c>
      <c r="AQ850" s="3" t="s">
        <v>769</v>
      </c>
      <c r="AR850" s="3" t="s">
        <v>1461</v>
      </c>
      <c r="AS850" s="3">
        <v>3.2</v>
      </c>
      <c r="AT850" s="3">
        <v>667.8</v>
      </c>
      <c r="AU850" s="3">
        <v>671</v>
      </c>
      <c r="AV850" s="3" t="s">
        <v>765</v>
      </c>
      <c r="AW850" s="3" t="s">
        <v>1462</v>
      </c>
      <c r="AX850" s="3">
        <v>4.2</v>
      </c>
      <c r="AY850" s="3">
        <v>664.8</v>
      </c>
      <c r="AZ850" s="3">
        <v>669</v>
      </c>
      <c r="BA850" s="3" t="s">
        <v>765</v>
      </c>
      <c r="BB850" s="3">
        <v>0.10713973</v>
      </c>
      <c r="BC850" s="3">
        <v>0</v>
      </c>
      <c r="BD850" s="7">
        <v>0</v>
      </c>
      <c r="BE850" s="18">
        <f t="shared" si="36"/>
        <v>119.86504677161761</v>
      </c>
      <c r="BF850" s="3" t="s">
        <v>767</v>
      </c>
      <c r="BG850" s="7">
        <v>44243</v>
      </c>
      <c r="BH850" s="3">
        <v>28.00081699352118</v>
      </c>
      <c r="BI850" t="str">
        <f>VLOOKUP($A850,'[1]SW_Pipes 1222_soil.shp'!$AE$2:$AR$1223,10,FALSE)</f>
        <v>113660</v>
      </c>
      <c r="BJ850" t="str">
        <f>VLOOKUP($A850,'[1]SW_Pipes 1222_soil.shp'!$AE$2:$AR$1223,11,FALSE)</f>
        <v>CuB</v>
      </c>
      <c r="BK850" t="str">
        <f>VLOOKUP($A850,'[1]SW_Pipes 1222_soil.shp'!$AE$2:$AR$1223,12,FALSE)</f>
        <v>Cecil-Urban land complex, 2 to 8 percent slopes</v>
      </c>
      <c r="BL850" t="str">
        <f>VLOOKUP($A850,'[1]SW_Pipes 1222_soil.shp'!$AE$2:$AR$1223,13,FALSE)</f>
        <v>B</v>
      </c>
      <c r="BM850">
        <f>VLOOKUP($A850,'[1]SW_Pipes 1222_soil.shp'!$AE$2:$AR$1223,14,FALSE)</f>
        <v>1</v>
      </c>
      <c r="BN850">
        <f>VLOOKUP(A850,[2]SW_Pipes1222_prec!$AE$2:$AO$1223, 11, FALSE)</f>
        <v>3.722</v>
      </c>
    </row>
    <row r="851" spans="1:66" x14ac:dyDescent="0.25">
      <c r="A851" s="3">
        <v>150867</v>
      </c>
      <c r="B851" s="3">
        <v>11914</v>
      </c>
      <c r="C851" s="3" t="s">
        <v>244</v>
      </c>
      <c r="D851" s="3" t="s">
        <v>21</v>
      </c>
      <c r="E851" s="3" t="s">
        <v>29</v>
      </c>
      <c r="F851" s="6">
        <f>VLOOKUP(A851&amp;B851,'input_raw cmsws'!$C$2:$D$1602,2,FALSE)</f>
        <v>43780.708333333336</v>
      </c>
      <c r="G851" s="3">
        <v>3.2</v>
      </c>
      <c r="H851" s="3" t="s">
        <v>28</v>
      </c>
      <c r="I851" s="2">
        <f>VLOOKUP(H851,'scoring schema'!$D$4:$E$9,2,FALSE)</f>
        <v>5</v>
      </c>
      <c r="J851" s="3" t="s">
        <v>22</v>
      </c>
      <c r="K851" s="3" t="s">
        <v>22</v>
      </c>
      <c r="L851" s="3"/>
      <c r="M851" s="2">
        <f>VLOOKUP(L851,'scoring schema 2'!$E$18:$F$29,2,FALSE)</f>
        <v>0</v>
      </c>
      <c r="N851" s="3"/>
      <c r="O851" s="2">
        <f>VLOOKUP(N851,'scoring schema 2'!$E$8:$F$13,2, FALSE)</f>
        <v>2</v>
      </c>
      <c r="P851" s="3">
        <v>10</v>
      </c>
      <c r="Q851" s="3">
        <v>3.05</v>
      </c>
      <c r="R851" s="3">
        <v>2.2999999999999998</v>
      </c>
      <c r="S851" s="3">
        <v>7.0149999999999988</v>
      </c>
      <c r="T851" s="3">
        <v>1</v>
      </c>
      <c r="U851" s="3">
        <v>10</v>
      </c>
      <c r="V851" s="3">
        <v>3.0000000000000004</v>
      </c>
      <c r="W851" s="3">
        <v>5</v>
      </c>
      <c r="X851" s="3">
        <v>15.000000000000002</v>
      </c>
      <c r="Y851" s="3">
        <v>3.0200000000000005</v>
      </c>
      <c r="Z851" s="3">
        <v>3.92</v>
      </c>
      <c r="AA851" s="3">
        <v>11.838400000000002</v>
      </c>
      <c r="AB851" s="3">
        <v>7574836</v>
      </c>
      <c r="AC851" s="3" t="s">
        <v>1460</v>
      </c>
      <c r="AD851" s="6">
        <v>40572</v>
      </c>
      <c r="AE851" s="3" t="s">
        <v>760</v>
      </c>
      <c r="AF851" s="3" t="s">
        <v>761</v>
      </c>
      <c r="AG851" s="3" t="s">
        <v>762</v>
      </c>
      <c r="AH851" s="3" t="s">
        <v>768</v>
      </c>
      <c r="AI851" s="3">
        <v>1.5</v>
      </c>
      <c r="AJ851" s="3">
        <v>0</v>
      </c>
      <c r="AK851" s="3">
        <v>0</v>
      </c>
      <c r="AL851" s="3">
        <v>0</v>
      </c>
      <c r="AM851" s="3">
        <v>18</v>
      </c>
      <c r="AN851" s="3">
        <v>0</v>
      </c>
      <c r="AO851" s="3" t="s">
        <v>762</v>
      </c>
      <c r="AP851" s="3" t="s">
        <v>763</v>
      </c>
      <c r="AQ851" s="3" t="s">
        <v>769</v>
      </c>
      <c r="AR851" s="3" t="s">
        <v>1461</v>
      </c>
      <c r="AS851" s="3">
        <v>3.2</v>
      </c>
      <c r="AT851" s="3">
        <v>667.8</v>
      </c>
      <c r="AU851" s="3">
        <v>671</v>
      </c>
      <c r="AV851" s="3" t="s">
        <v>765</v>
      </c>
      <c r="AW851" s="3" t="s">
        <v>1462</v>
      </c>
      <c r="AX851" s="3">
        <v>4.2</v>
      </c>
      <c r="AY851" s="3">
        <v>664.8</v>
      </c>
      <c r="AZ851" s="3">
        <v>669</v>
      </c>
      <c r="BA851" s="3" t="s">
        <v>765</v>
      </c>
      <c r="BB851" s="3">
        <v>0.10713973</v>
      </c>
      <c r="BC851" s="3">
        <v>0</v>
      </c>
      <c r="BD851" s="7">
        <v>0</v>
      </c>
      <c r="BE851" s="18">
        <f t="shared" si="36"/>
        <v>119.86504677161761</v>
      </c>
      <c r="BF851" s="3" t="s">
        <v>767</v>
      </c>
      <c r="BG851" s="7">
        <v>44243</v>
      </c>
      <c r="BH851" s="3">
        <v>28.00081699352118</v>
      </c>
      <c r="BI851" t="str">
        <f>VLOOKUP($A851,'[1]SW_Pipes 1222_soil.shp'!$AE$2:$AR$1223,10,FALSE)</f>
        <v>113660</v>
      </c>
      <c r="BJ851" t="str">
        <f>VLOOKUP($A851,'[1]SW_Pipes 1222_soil.shp'!$AE$2:$AR$1223,11,FALSE)</f>
        <v>CuB</v>
      </c>
      <c r="BK851" t="str">
        <f>VLOOKUP($A851,'[1]SW_Pipes 1222_soil.shp'!$AE$2:$AR$1223,12,FALSE)</f>
        <v>Cecil-Urban land complex, 2 to 8 percent slopes</v>
      </c>
      <c r="BL851" t="str">
        <f>VLOOKUP($A851,'[1]SW_Pipes 1222_soil.shp'!$AE$2:$AR$1223,13,FALSE)</f>
        <v>B</v>
      </c>
      <c r="BM851">
        <f>VLOOKUP($A851,'[1]SW_Pipes 1222_soil.shp'!$AE$2:$AR$1223,14,FALSE)</f>
        <v>1</v>
      </c>
      <c r="BN851">
        <f>VLOOKUP(A851,[2]SW_Pipes1222_prec!$AE$2:$AO$1223, 11, FALSE)</f>
        <v>3.722</v>
      </c>
    </row>
    <row r="852" spans="1:66" x14ac:dyDescent="0.25">
      <c r="A852" s="3">
        <v>150868</v>
      </c>
      <c r="B852" s="3">
        <v>11914</v>
      </c>
      <c r="C852" s="3" t="s">
        <v>244</v>
      </c>
      <c r="D852" s="3" t="s">
        <v>21</v>
      </c>
      <c r="E852" s="3" t="s">
        <v>29</v>
      </c>
      <c r="F852" s="6">
        <f>VLOOKUP(A852&amp;B852,'input_raw cmsws'!$C$2:$D$1602,2,FALSE)</f>
        <v>43780.708333333336</v>
      </c>
      <c r="G852" s="3">
        <v>4.2</v>
      </c>
      <c r="H852" s="3" t="s">
        <v>23</v>
      </c>
      <c r="I852" s="2">
        <f>VLOOKUP(H852,'scoring schema'!$D$4:$E$9,2,FALSE)</f>
        <v>0</v>
      </c>
      <c r="J852" s="3" t="s">
        <v>22</v>
      </c>
      <c r="K852" s="3" t="s">
        <v>22</v>
      </c>
      <c r="L852" s="3"/>
      <c r="M852" s="2">
        <f>VLOOKUP(L852,'scoring schema 2'!$E$18:$F$29,2,FALSE)</f>
        <v>0</v>
      </c>
      <c r="N852" s="3"/>
      <c r="O852" s="2">
        <f>VLOOKUP(N852,'scoring schema 2'!$E$8:$F$13,2, FALSE)</f>
        <v>2</v>
      </c>
      <c r="P852" s="3">
        <v>10</v>
      </c>
      <c r="Q852" s="3">
        <v>1.3</v>
      </c>
      <c r="R852" s="3">
        <v>2.2999999999999998</v>
      </c>
      <c r="S852" s="3">
        <v>2.9899999999999998</v>
      </c>
      <c r="T852" s="3">
        <v>1</v>
      </c>
      <c r="U852" s="3">
        <v>10</v>
      </c>
      <c r="V852" s="3">
        <v>7.8000000000000007</v>
      </c>
      <c r="W852" s="3">
        <v>5</v>
      </c>
      <c r="X852" s="3">
        <v>39</v>
      </c>
      <c r="Y852" s="3">
        <v>5.2000000000000011</v>
      </c>
      <c r="Z852" s="3">
        <v>3.92</v>
      </c>
      <c r="AA852" s="3">
        <v>20.384000000000004</v>
      </c>
      <c r="AB852" s="3">
        <v>7717314</v>
      </c>
      <c r="AC852" s="3" t="s">
        <v>3373</v>
      </c>
      <c r="AD852" s="6">
        <v>40573</v>
      </c>
      <c r="AE852" s="3" t="s">
        <v>760</v>
      </c>
      <c r="AF852" s="3" t="s">
        <v>761</v>
      </c>
      <c r="AG852" s="3" t="s">
        <v>762</v>
      </c>
      <c r="AH852" s="3" t="s">
        <v>768</v>
      </c>
      <c r="AI852" s="3">
        <v>2</v>
      </c>
      <c r="AJ852" s="3">
        <v>0</v>
      </c>
      <c r="AK852" s="3">
        <v>0</v>
      </c>
      <c r="AL852" s="3">
        <v>0</v>
      </c>
      <c r="AM852" s="3">
        <v>24</v>
      </c>
      <c r="AN852" s="3">
        <v>0</v>
      </c>
      <c r="AO852" s="3" t="s">
        <v>762</v>
      </c>
      <c r="AP852" s="3" t="s">
        <v>763</v>
      </c>
      <c r="AQ852" s="3" t="s">
        <v>769</v>
      </c>
      <c r="AR852" s="3" t="s">
        <v>1462</v>
      </c>
      <c r="AS852" s="3">
        <v>4.2</v>
      </c>
      <c r="AT852" s="3">
        <v>664.8</v>
      </c>
      <c r="AU852" s="3">
        <v>669</v>
      </c>
      <c r="AV852" s="3" t="s">
        <v>765</v>
      </c>
      <c r="AW852" s="3" t="s">
        <v>3374</v>
      </c>
      <c r="AX852" s="3">
        <v>5</v>
      </c>
      <c r="AY852" s="3">
        <v>660</v>
      </c>
      <c r="AZ852" s="3">
        <v>665</v>
      </c>
      <c r="BA852" s="3" t="s">
        <v>765</v>
      </c>
      <c r="BB852" s="3">
        <v>0.57305972999999999</v>
      </c>
      <c r="BC852" s="3">
        <v>0</v>
      </c>
      <c r="BD852" s="7">
        <v>39829</v>
      </c>
      <c r="BE852" s="18">
        <f t="shared" ref="BE852:BE883" si="37">(F852-BD852)/365.25</f>
        <v>10.819187770933157</v>
      </c>
      <c r="BF852" s="3" t="s">
        <v>767</v>
      </c>
      <c r="BG852" s="7">
        <v>44243</v>
      </c>
      <c r="BH852" s="3">
        <v>8.3760902572689329</v>
      </c>
      <c r="BI852" t="str">
        <f>VLOOKUP($A852,'[1]SW_Pipes 1222_soil.shp'!$AE$2:$AR$1223,10,FALSE)</f>
        <v>113660</v>
      </c>
      <c r="BJ852" t="str">
        <f>VLOOKUP($A852,'[1]SW_Pipes 1222_soil.shp'!$AE$2:$AR$1223,11,FALSE)</f>
        <v>CuB</v>
      </c>
      <c r="BK852" t="str">
        <f>VLOOKUP($A852,'[1]SW_Pipes 1222_soil.shp'!$AE$2:$AR$1223,12,FALSE)</f>
        <v>Cecil-Urban land complex, 2 to 8 percent slopes</v>
      </c>
      <c r="BL852" t="str">
        <f>VLOOKUP($A852,'[1]SW_Pipes 1222_soil.shp'!$AE$2:$AR$1223,13,FALSE)</f>
        <v>B</v>
      </c>
      <c r="BM852">
        <f>VLOOKUP($A852,'[1]SW_Pipes 1222_soil.shp'!$AE$2:$AR$1223,14,FALSE)</f>
        <v>1</v>
      </c>
      <c r="BN852">
        <f>VLOOKUP(A852,[2]SW_Pipes1222_prec!$AE$2:$AO$1223, 11, FALSE)</f>
        <v>3.722</v>
      </c>
    </row>
    <row r="853" spans="1:66" x14ac:dyDescent="0.25">
      <c r="A853" s="2">
        <v>150869</v>
      </c>
      <c r="B853" s="2">
        <v>11914</v>
      </c>
      <c r="C853" s="2" t="s">
        <v>244</v>
      </c>
      <c r="D853" s="2" t="s">
        <v>21</v>
      </c>
      <c r="E853" s="2" t="s">
        <v>29</v>
      </c>
      <c r="F853" s="6">
        <f>VLOOKUP(A853&amp;B853,'input_raw cmsws'!$C$2:$D$1602,2,FALSE)</f>
        <v>43780.708333333336</v>
      </c>
      <c r="G853" s="2">
        <v>2.2000000000000002</v>
      </c>
      <c r="H853" s="2" t="s">
        <v>28</v>
      </c>
      <c r="I853" s="2">
        <f>VLOOKUP(H853,'scoring schema'!$D$4:$E$9,2,FALSE)</f>
        <v>5</v>
      </c>
      <c r="J853" s="2" t="s">
        <v>22</v>
      </c>
      <c r="K853" s="2" t="s">
        <v>22</v>
      </c>
      <c r="L853" s="2"/>
      <c r="M853" s="2">
        <f>VLOOKUP(L853,'scoring schema 2'!$E$18:$F$29,2,FALSE)</f>
        <v>0</v>
      </c>
      <c r="N853" s="2"/>
      <c r="O853" s="2">
        <f>VLOOKUP(N853,'scoring schema 2'!$E$8:$F$13,2, FALSE)</f>
        <v>2</v>
      </c>
      <c r="P853" s="2">
        <v>10</v>
      </c>
      <c r="Q853" s="2">
        <v>3.05</v>
      </c>
      <c r="R853" s="2">
        <v>2.2999999999999998</v>
      </c>
      <c r="S853" s="2">
        <v>7.0149999999999988</v>
      </c>
      <c r="T853" s="2">
        <v>2</v>
      </c>
      <c r="U853" s="2">
        <v>10</v>
      </c>
      <c r="V853" s="2">
        <v>7.8000000000000007</v>
      </c>
      <c r="W853" s="2">
        <v>4.0999999999999996</v>
      </c>
      <c r="X853" s="2">
        <v>31.98</v>
      </c>
      <c r="Y853" s="2">
        <v>5.9</v>
      </c>
      <c r="Z853" s="2">
        <v>3.3799999999999994</v>
      </c>
      <c r="AA853" s="2">
        <v>19.941999999999997</v>
      </c>
      <c r="AB853" s="2">
        <v>7723145</v>
      </c>
      <c r="AC853" s="2" t="s">
        <v>3350</v>
      </c>
      <c r="AD853" s="6">
        <v>40574</v>
      </c>
      <c r="AE853" s="2" t="s">
        <v>760</v>
      </c>
      <c r="AF853" s="2" t="s">
        <v>761</v>
      </c>
      <c r="AG853" s="2" t="s">
        <v>762</v>
      </c>
      <c r="AH853" s="2" t="s">
        <v>768</v>
      </c>
      <c r="AI853" s="2">
        <v>1.25</v>
      </c>
      <c r="AJ853" s="2">
        <v>0</v>
      </c>
      <c r="AK853" s="2">
        <v>0</v>
      </c>
      <c r="AL853" s="2">
        <v>0</v>
      </c>
      <c r="AM853" s="2">
        <v>15</v>
      </c>
      <c r="AN853" s="2">
        <v>0</v>
      </c>
      <c r="AO853" s="2" t="s">
        <v>762</v>
      </c>
      <c r="AP853" s="2" t="s">
        <v>763</v>
      </c>
      <c r="AQ853" s="2" t="s">
        <v>769</v>
      </c>
      <c r="AR853" s="2" t="s">
        <v>3351</v>
      </c>
      <c r="AS853" s="2">
        <v>2.1</v>
      </c>
      <c r="AT853" s="2">
        <v>669.9</v>
      </c>
      <c r="AU853" s="2">
        <v>672</v>
      </c>
      <c r="AV853" s="2" t="s">
        <v>765</v>
      </c>
      <c r="AW853" s="2" t="s">
        <v>1461</v>
      </c>
      <c r="AX853" s="2">
        <v>1.8</v>
      </c>
      <c r="AY853" s="2">
        <v>669.2</v>
      </c>
      <c r="AZ853" s="2">
        <v>671</v>
      </c>
      <c r="BA853" s="2" t="s">
        <v>765</v>
      </c>
      <c r="BB853" s="2">
        <v>9.0530599999999999E-3</v>
      </c>
      <c r="BC853" s="2">
        <v>0</v>
      </c>
      <c r="BD853" s="6">
        <v>0</v>
      </c>
      <c r="BE853" s="18">
        <f t="shared" si="37"/>
        <v>119.86504677161761</v>
      </c>
      <c r="BF853" s="2" t="s">
        <v>767</v>
      </c>
      <c r="BG853" s="6">
        <v>44243</v>
      </c>
      <c r="BH853" s="2">
        <v>77.321911484498486</v>
      </c>
      <c r="BI853" t="str">
        <f>VLOOKUP($A853,'[1]SW_Pipes 1222_soil.shp'!$AE$2:$AR$1223,10,FALSE)</f>
        <v>113660</v>
      </c>
      <c r="BJ853" t="str">
        <f>VLOOKUP($A853,'[1]SW_Pipes 1222_soil.shp'!$AE$2:$AR$1223,11,FALSE)</f>
        <v>CuB</v>
      </c>
      <c r="BK853" t="str">
        <f>VLOOKUP($A853,'[1]SW_Pipes 1222_soil.shp'!$AE$2:$AR$1223,12,FALSE)</f>
        <v>Cecil-Urban land complex, 2 to 8 percent slopes</v>
      </c>
      <c r="BL853" t="str">
        <f>VLOOKUP($A853,'[1]SW_Pipes 1222_soil.shp'!$AE$2:$AR$1223,13,FALSE)</f>
        <v>B</v>
      </c>
      <c r="BM853">
        <f>VLOOKUP($A853,'[1]SW_Pipes 1222_soil.shp'!$AE$2:$AR$1223,14,FALSE)</f>
        <v>1</v>
      </c>
      <c r="BN853">
        <f>VLOOKUP(A853,[2]SW_Pipes1222_prec!$AE$2:$AO$1223, 11, FALSE)</f>
        <v>3.722</v>
      </c>
    </row>
    <row r="854" spans="1:66" x14ac:dyDescent="0.25">
      <c r="A854" s="3">
        <v>150988</v>
      </c>
      <c r="B854" s="3">
        <v>23764</v>
      </c>
      <c r="C854" s="3" t="s">
        <v>407</v>
      </c>
      <c r="D854" s="3" t="s">
        <v>26</v>
      </c>
      <c r="E854" s="3" t="s">
        <v>29</v>
      </c>
      <c r="F854" s="6">
        <f>VLOOKUP(A854&amp;B854,'input_raw cmsws'!$C$2:$D$1602,2,FALSE)</f>
        <v>44428.666666666664</v>
      </c>
      <c r="G854" s="3">
        <v>3.1</v>
      </c>
      <c r="H854" s="3" t="s">
        <v>23</v>
      </c>
      <c r="I854" s="2">
        <f>VLOOKUP(H854,'scoring schema'!$D$4:$E$9,2,FALSE)</f>
        <v>0</v>
      </c>
      <c r="J854" s="3" t="s">
        <v>22</v>
      </c>
      <c r="K854" s="3" t="s">
        <v>22</v>
      </c>
      <c r="L854" s="3" t="s">
        <v>30</v>
      </c>
      <c r="M854" s="2">
        <f>VLOOKUP(L854,'scoring schema 2'!$E$18:$F$29,2,FALSE)</f>
        <v>6</v>
      </c>
      <c r="N854" s="3" t="s">
        <v>40</v>
      </c>
      <c r="O854" s="2">
        <f>VLOOKUP(N854,'scoring schema 2'!$E$8:$F$13,2, FALSE)</f>
        <v>8</v>
      </c>
      <c r="P854" s="3">
        <v>10</v>
      </c>
      <c r="Q854" s="3">
        <v>5.2</v>
      </c>
      <c r="R854" s="3">
        <v>5</v>
      </c>
      <c r="S854" s="3">
        <v>26</v>
      </c>
      <c r="T854" s="3">
        <v>1</v>
      </c>
      <c r="U854" s="3">
        <v>0</v>
      </c>
      <c r="V854" s="3">
        <v>2.2000000000000002</v>
      </c>
      <c r="W854" s="3">
        <v>0.8</v>
      </c>
      <c r="X854" s="3">
        <v>1.7600000000000002</v>
      </c>
      <c r="Y854" s="3">
        <v>3.4000000000000004</v>
      </c>
      <c r="Z854" s="3">
        <v>2.48</v>
      </c>
      <c r="AA854" s="3">
        <v>8.4320000000000004</v>
      </c>
      <c r="AB854" s="3">
        <v>7716175</v>
      </c>
      <c r="AC854" s="3" t="s">
        <v>2119</v>
      </c>
      <c r="AD854" s="6">
        <v>40575</v>
      </c>
      <c r="AE854" s="3" t="s">
        <v>760</v>
      </c>
      <c r="AF854" s="3" t="s">
        <v>761</v>
      </c>
      <c r="AG854" s="3" t="s">
        <v>762</v>
      </c>
      <c r="AH854" s="3" t="s">
        <v>768</v>
      </c>
      <c r="AI854" s="3">
        <v>3</v>
      </c>
      <c r="AJ854" s="3">
        <v>0</v>
      </c>
      <c r="AK854" s="3">
        <v>0</v>
      </c>
      <c r="AL854" s="3">
        <v>0</v>
      </c>
      <c r="AM854" s="3">
        <v>36</v>
      </c>
      <c r="AN854" s="3">
        <v>0</v>
      </c>
      <c r="AO854" s="3" t="s">
        <v>762</v>
      </c>
      <c r="AP854" s="3" t="s">
        <v>763</v>
      </c>
      <c r="AQ854" s="3" t="s">
        <v>769</v>
      </c>
      <c r="AR854" s="3" t="s">
        <v>2120</v>
      </c>
      <c r="AS854" s="3">
        <v>7.5</v>
      </c>
      <c r="AT854" s="3">
        <v>710.5</v>
      </c>
      <c r="AU854" s="3">
        <v>718</v>
      </c>
      <c r="AV854" s="3" t="s">
        <v>765</v>
      </c>
      <c r="AW854" s="3" t="s">
        <v>2121</v>
      </c>
      <c r="AX854" s="3">
        <v>0</v>
      </c>
      <c r="AY854" s="3">
        <v>0</v>
      </c>
      <c r="AZ854" s="3">
        <v>712</v>
      </c>
      <c r="BA854" s="3" t="s">
        <v>772</v>
      </c>
      <c r="BB854" s="3">
        <v>0</v>
      </c>
      <c r="BC854" s="3">
        <v>0</v>
      </c>
      <c r="BD854" s="7">
        <v>0</v>
      </c>
      <c r="BE854" s="18">
        <f t="shared" si="37"/>
        <v>121.63906000456308</v>
      </c>
      <c r="BF854" s="3" t="s">
        <v>767</v>
      </c>
      <c r="BG854" s="7">
        <v>44243</v>
      </c>
      <c r="BH854" s="3">
        <v>381.29074532474931</v>
      </c>
      <c r="BI854" t="str">
        <f>VLOOKUP($A854,'[1]SW_Pipes 1222_soil.shp'!$AE$2:$AR$1223,10,FALSE)</f>
        <v>113660</v>
      </c>
      <c r="BJ854" t="str">
        <f>VLOOKUP($A854,'[1]SW_Pipes 1222_soil.shp'!$AE$2:$AR$1223,11,FALSE)</f>
        <v>CuB</v>
      </c>
      <c r="BK854" t="str">
        <f>VLOOKUP($A854,'[1]SW_Pipes 1222_soil.shp'!$AE$2:$AR$1223,12,FALSE)</f>
        <v>Cecil-Urban land complex, 2 to 8 percent slopes</v>
      </c>
      <c r="BL854" t="str">
        <f>VLOOKUP($A854,'[1]SW_Pipes 1222_soil.shp'!$AE$2:$AR$1223,13,FALSE)</f>
        <v>B</v>
      </c>
      <c r="BM854">
        <f>VLOOKUP($A854,'[1]SW_Pipes 1222_soil.shp'!$AE$2:$AR$1223,14,FALSE)</f>
        <v>1</v>
      </c>
      <c r="BN854">
        <f>VLOOKUP(A854,[2]SW_Pipes1222_prec!$AE$2:$AO$1223, 11, FALSE)</f>
        <v>3.714</v>
      </c>
    </row>
    <row r="855" spans="1:66" x14ac:dyDescent="0.25">
      <c r="A855" s="3">
        <v>150988</v>
      </c>
      <c r="B855" s="3">
        <v>11584</v>
      </c>
      <c r="C855" s="3" t="s">
        <v>666</v>
      </c>
      <c r="D855" s="3" t="s">
        <v>26</v>
      </c>
      <c r="E855" s="3" t="s">
        <v>29</v>
      </c>
      <c r="F855" s="6">
        <f>VLOOKUP(A855&amp;B855,'input_raw cmsws'!$C$2:$D$1602,2,FALSE)</f>
        <v>43725.708333333336</v>
      </c>
      <c r="G855" s="3">
        <v>3.1</v>
      </c>
      <c r="H855" s="3" t="s">
        <v>23</v>
      </c>
      <c r="I855" s="2">
        <f>VLOOKUP(H855,'scoring schema'!$D$4:$E$9,2,FALSE)</f>
        <v>0</v>
      </c>
      <c r="J855" s="3" t="s">
        <v>22</v>
      </c>
      <c r="K855" s="3" t="s">
        <v>22</v>
      </c>
      <c r="L855" s="3" t="s">
        <v>30</v>
      </c>
      <c r="M855" s="2">
        <f>VLOOKUP(L855,'scoring schema 2'!$E$18:$F$29,2,FALSE)</f>
        <v>6</v>
      </c>
      <c r="N855" s="3" t="s">
        <v>40</v>
      </c>
      <c r="O855" s="2">
        <f>VLOOKUP(N855,'scoring schema 2'!$E$8:$F$13,2, FALSE)</f>
        <v>8</v>
      </c>
      <c r="P855" s="3">
        <v>10</v>
      </c>
      <c r="Q855" s="3">
        <v>5.2</v>
      </c>
      <c r="R855" s="3">
        <v>5</v>
      </c>
      <c r="S855" s="3">
        <v>26</v>
      </c>
      <c r="T855" s="3">
        <v>1</v>
      </c>
      <c r="U855" s="3">
        <v>10</v>
      </c>
      <c r="V855" s="3">
        <v>4.5999999999999996</v>
      </c>
      <c r="W855" s="3">
        <v>4.0999999999999996</v>
      </c>
      <c r="X855" s="3">
        <v>18.859999999999996</v>
      </c>
      <c r="Y855" s="3">
        <v>4.84</v>
      </c>
      <c r="Z855" s="3">
        <v>4.4599999999999991</v>
      </c>
      <c r="AA855" s="3">
        <v>21.586399999999994</v>
      </c>
      <c r="AB855" s="3">
        <v>7716175</v>
      </c>
      <c r="AC855" s="3" t="s">
        <v>2119</v>
      </c>
      <c r="AD855" s="6">
        <v>40576</v>
      </c>
      <c r="AE855" s="3" t="s">
        <v>760</v>
      </c>
      <c r="AF855" s="3" t="s">
        <v>761</v>
      </c>
      <c r="AG855" s="3" t="s">
        <v>762</v>
      </c>
      <c r="AH855" s="3" t="s">
        <v>768</v>
      </c>
      <c r="AI855" s="3">
        <v>3</v>
      </c>
      <c r="AJ855" s="3">
        <v>0</v>
      </c>
      <c r="AK855" s="3">
        <v>0</v>
      </c>
      <c r="AL855" s="3">
        <v>0</v>
      </c>
      <c r="AM855" s="3">
        <v>36</v>
      </c>
      <c r="AN855" s="3">
        <v>0</v>
      </c>
      <c r="AO855" s="3" t="s">
        <v>762</v>
      </c>
      <c r="AP855" s="3" t="s">
        <v>763</v>
      </c>
      <c r="AQ855" s="3" t="s">
        <v>769</v>
      </c>
      <c r="AR855" s="3" t="s">
        <v>2120</v>
      </c>
      <c r="AS855" s="3">
        <v>7.5</v>
      </c>
      <c r="AT855" s="3">
        <v>710.5</v>
      </c>
      <c r="AU855" s="3">
        <v>718</v>
      </c>
      <c r="AV855" s="3" t="s">
        <v>765</v>
      </c>
      <c r="AW855" s="3" t="s">
        <v>2121</v>
      </c>
      <c r="AX855" s="3">
        <v>0</v>
      </c>
      <c r="AY855" s="3">
        <v>0</v>
      </c>
      <c r="AZ855" s="3">
        <v>712</v>
      </c>
      <c r="BA855" s="3" t="s">
        <v>772</v>
      </c>
      <c r="BB855" s="3">
        <v>0</v>
      </c>
      <c r="BC855" s="3">
        <v>0</v>
      </c>
      <c r="BD855" s="7">
        <v>0</v>
      </c>
      <c r="BE855" s="18">
        <f t="shared" si="37"/>
        <v>119.71446497832535</v>
      </c>
      <c r="BF855" s="3" t="s">
        <v>767</v>
      </c>
      <c r="BG855" s="7">
        <v>44243</v>
      </c>
      <c r="BH855" s="3">
        <v>381.29074532474931</v>
      </c>
      <c r="BI855" t="str">
        <f>VLOOKUP($A855,'[1]SW_Pipes 1222_soil.shp'!$AE$2:$AR$1223,10,FALSE)</f>
        <v>113660</v>
      </c>
      <c r="BJ855" t="str">
        <f>VLOOKUP($A855,'[1]SW_Pipes 1222_soil.shp'!$AE$2:$AR$1223,11,FALSE)</f>
        <v>CuB</v>
      </c>
      <c r="BK855" t="str">
        <f>VLOOKUP($A855,'[1]SW_Pipes 1222_soil.shp'!$AE$2:$AR$1223,12,FALSE)</f>
        <v>Cecil-Urban land complex, 2 to 8 percent slopes</v>
      </c>
      <c r="BL855" t="str">
        <f>VLOOKUP($A855,'[1]SW_Pipes 1222_soil.shp'!$AE$2:$AR$1223,13,FALSE)</f>
        <v>B</v>
      </c>
      <c r="BM855">
        <f>VLOOKUP($A855,'[1]SW_Pipes 1222_soil.shp'!$AE$2:$AR$1223,14,FALSE)</f>
        <v>1</v>
      </c>
      <c r="BN855">
        <f>VLOOKUP(A855,[2]SW_Pipes1222_prec!$AE$2:$AO$1223, 11, FALSE)</f>
        <v>3.714</v>
      </c>
    </row>
    <row r="856" spans="1:66" x14ac:dyDescent="0.25">
      <c r="A856" s="3">
        <v>151323</v>
      </c>
      <c r="B856" s="3">
        <v>18531</v>
      </c>
      <c r="C856" s="3" t="s">
        <v>696</v>
      </c>
      <c r="D856" s="3" t="s">
        <v>21</v>
      </c>
      <c r="E856" s="3" t="s">
        <v>29</v>
      </c>
      <c r="F856" s="6">
        <f>VLOOKUP(A856&amp;B856,'input_raw cmsws'!$C$2:$D$1602,2,FALSE)</f>
        <v>44007.666666666664</v>
      </c>
      <c r="G856" s="3">
        <v>2.5</v>
      </c>
      <c r="H856" s="3" t="s">
        <v>32</v>
      </c>
      <c r="I856" s="2">
        <f>VLOOKUP(H856,'scoring schema'!$D$4:$E$9,2,FALSE)</f>
        <v>10</v>
      </c>
      <c r="J856" s="3" t="s">
        <v>22</v>
      </c>
      <c r="K856" s="3" t="s">
        <v>22</v>
      </c>
      <c r="L856" s="3"/>
      <c r="M856" s="2">
        <f>VLOOKUP(L856,'scoring schema 2'!$E$18:$F$29,2,FALSE)</f>
        <v>0</v>
      </c>
      <c r="N856" s="3"/>
      <c r="O856" s="2">
        <f>VLOOKUP(N856,'scoring schema 2'!$E$8:$F$13,2, FALSE)</f>
        <v>2</v>
      </c>
      <c r="P856" s="3">
        <v>10</v>
      </c>
      <c r="Q856" s="3">
        <v>4.8</v>
      </c>
      <c r="R856" s="3">
        <v>2.2999999999999998</v>
      </c>
      <c r="S856" s="3">
        <v>11.04</v>
      </c>
      <c r="T856" s="3">
        <v>1</v>
      </c>
      <c r="U856" s="3">
        <v>10</v>
      </c>
      <c r="V856" s="3">
        <v>8.6</v>
      </c>
      <c r="W856" s="3">
        <v>5</v>
      </c>
      <c r="X856" s="3">
        <v>43</v>
      </c>
      <c r="Y856" s="3">
        <v>7.0799999999999992</v>
      </c>
      <c r="Z856" s="3">
        <v>3.92</v>
      </c>
      <c r="AA856" s="3">
        <v>27.753599999999995</v>
      </c>
      <c r="AB856" s="3">
        <v>7646460</v>
      </c>
      <c r="AC856" s="3" t="s">
        <v>3746</v>
      </c>
      <c r="AD856" s="6">
        <v>40577</v>
      </c>
      <c r="AE856" s="3" t="s">
        <v>760</v>
      </c>
      <c r="AF856" s="3" t="s">
        <v>761</v>
      </c>
      <c r="AG856" s="3" t="s">
        <v>762</v>
      </c>
      <c r="AH856" s="3" t="s">
        <v>768</v>
      </c>
      <c r="AI856" s="3">
        <v>1.25</v>
      </c>
      <c r="AJ856" s="3">
        <v>0</v>
      </c>
      <c r="AK856" s="3">
        <v>0</v>
      </c>
      <c r="AL856" s="3">
        <v>0</v>
      </c>
      <c r="AM856" s="3">
        <v>15</v>
      </c>
      <c r="AN856" s="3">
        <v>0</v>
      </c>
      <c r="AO856" s="3" t="s">
        <v>762</v>
      </c>
      <c r="AP856" s="3" t="s">
        <v>907</v>
      </c>
      <c r="AQ856" s="3" t="s">
        <v>910</v>
      </c>
      <c r="AR856" s="3" t="s">
        <v>3747</v>
      </c>
      <c r="AS856" s="3">
        <v>1.9</v>
      </c>
      <c r="AT856" s="3">
        <v>744.1</v>
      </c>
      <c r="AU856" s="3">
        <v>746</v>
      </c>
      <c r="AV856" s="3" t="s">
        <v>765</v>
      </c>
      <c r="AW856" s="3" t="s">
        <v>3748</v>
      </c>
      <c r="AX856" s="3">
        <v>2</v>
      </c>
      <c r="AY856" s="3">
        <v>740</v>
      </c>
      <c r="AZ856" s="3">
        <v>742</v>
      </c>
      <c r="BA856" s="3" t="s">
        <v>765</v>
      </c>
      <c r="BB856" s="3">
        <v>1.922828E-2</v>
      </c>
      <c r="BC856" s="3">
        <v>0</v>
      </c>
      <c r="BD856" s="7">
        <v>0</v>
      </c>
      <c r="BE856" s="18">
        <f t="shared" si="37"/>
        <v>120.48642482318046</v>
      </c>
      <c r="BF856" s="3" t="s">
        <v>767</v>
      </c>
      <c r="BG856" s="7">
        <v>44456</v>
      </c>
      <c r="BH856" s="3">
        <v>213.22761684501961</v>
      </c>
      <c r="BI856" t="str">
        <f>VLOOKUP($A856,'[1]SW_Pipes 1222_soil.shp'!$AE$2:$AR$1223,10,FALSE)</f>
        <v>113688</v>
      </c>
      <c r="BJ856" t="str">
        <f>VLOOKUP($A856,'[1]SW_Pipes 1222_soil.shp'!$AE$2:$AR$1223,11,FALSE)</f>
        <v>Ur</v>
      </c>
      <c r="BK856" t="str">
        <f>VLOOKUP($A856,'[1]SW_Pipes 1222_soil.shp'!$AE$2:$AR$1223,12,FALSE)</f>
        <v>Urban land</v>
      </c>
      <c r="BL856" t="str">
        <f>VLOOKUP($A856,'[1]SW_Pipes 1222_soil.shp'!$AE$2:$AR$1223,13,FALSE)</f>
        <v>N/A</v>
      </c>
      <c r="BM856">
        <f>VLOOKUP($A856,'[1]SW_Pipes 1222_soil.shp'!$AE$2:$AR$1223,14,FALSE)</f>
        <v>4</v>
      </c>
      <c r="BN856">
        <f>VLOOKUP(A856,[2]SW_Pipes1222_prec!$AE$2:$AO$1223, 11, FALSE)</f>
        <v>3.7040000000000002</v>
      </c>
    </row>
    <row r="857" spans="1:66" x14ac:dyDescent="0.25">
      <c r="A857" s="3">
        <v>151829</v>
      </c>
      <c r="B857" s="3">
        <v>20450</v>
      </c>
      <c r="C857" s="3" t="s">
        <v>144</v>
      </c>
      <c r="D857" s="3" t="s">
        <v>26</v>
      </c>
      <c r="E857" s="3" t="s">
        <v>29</v>
      </c>
      <c r="F857" s="6">
        <f>VLOOKUP(A857&amp;B857,'input_raw cmsws'!$C$2:$D$1602,2,FALSE)</f>
        <v>44144.708333333336</v>
      </c>
      <c r="G857" s="3">
        <v>10.8</v>
      </c>
      <c r="H857" s="3" t="s">
        <v>28</v>
      </c>
      <c r="I857" s="2">
        <f>VLOOKUP(H857,'scoring schema'!$D$4:$E$9,2,FALSE)</f>
        <v>5</v>
      </c>
      <c r="J857" s="3" t="s">
        <v>22</v>
      </c>
      <c r="K857" s="3" t="s">
        <v>22</v>
      </c>
      <c r="L857" s="3" t="s">
        <v>44</v>
      </c>
      <c r="M857" s="2">
        <f>VLOOKUP(L857,'scoring schema 2'!$E$18:$F$29,2,FALSE)</f>
        <v>4</v>
      </c>
      <c r="N857" s="3"/>
      <c r="O857" s="2">
        <f>VLOOKUP(N857,'scoring schema 2'!$E$8:$F$13,2, FALSE)</f>
        <v>2</v>
      </c>
      <c r="P857" s="3">
        <v>5</v>
      </c>
      <c r="Q857" s="3">
        <v>3.05</v>
      </c>
      <c r="R857" s="3">
        <v>3.75</v>
      </c>
      <c r="S857" s="3">
        <v>11.4375</v>
      </c>
      <c r="T857" s="3">
        <v>2</v>
      </c>
      <c r="U857" s="3">
        <v>0</v>
      </c>
      <c r="V857" s="3">
        <v>9.4</v>
      </c>
      <c r="W857" s="3">
        <v>3.9000000000000004</v>
      </c>
      <c r="X857" s="3">
        <v>36.660000000000004</v>
      </c>
      <c r="Y857" s="3">
        <v>6.8599999999999994</v>
      </c>
      <c r="Z857" s="3">
        <v>3.8400000000000003</v>
      </c>
      <c r="AA857" s="3">
        <v>26.342400000000001</v>
      </c>
      <c r="AB857" s="3">
        <v>7712839</v>
      </c>
      <c r="AC857" s="3" t="s">
        <v>3676</v>
      </c>
      <c r="AD857" s="6">
        <v>40578</v>
      </c>
      <c r="AE857" s="3" t="s">
        <v>760</v>
      </c>
      <c r="AF857" s="3" t="s">
        <v>761</v>
      </c>
      <c r="AG857" s="3" t="s">
        <v>762</v>
      </c>
      <c r="AH857" s="3" t="s">
        <v>768</v>
      </c>
      <c r="AI857" s="3">
        <v>1.25</v>
      </c>
      <c r="AJ857" s="3">
        <v>0</v>
      </c>
      <c r="AK857" s="3">
        <v>0</v>
      </c>
      <c r="AL857" s="3">
        <v>0</v>
      </c>
      <c r="AM857" s="3">
        <v>15</v>
      </c>
      <c r="AN857" s="3">
        <v>0</v>
      </c>
      <c r="AO857" s="3" t="s">
        <v>762</v>
      </c>
      <c r="AP857" s="3" t="s">
        <v>763</v>
      </c>
      <c r="AQ857" s="3" t="s">
        <v>769</v>
      </c>
      <c r="AR857" s="3" t="s">
        <v>3677</v>
      </c>
      <c r="AS857" s="3">
        <v>0</v>
      </c>
      <c r="AT857" s="3">
        <v>0</v>
      </c>
      <c r="AU857" s="3">
        <v>771</v>
      </c>
      <c r="AV857" s="3" t="s">
        <v>772</v>
      </c>
      <c r="AW857" s="3" t="s">
        <v>2207</v>
      </c>
      <c r="AX857" s="3">
        <v>6.8</v>
      </c>
      <c r="AY857" s="3">
        <v>761.2</v>
      </c>
      <c r="AZ857" s="3">
        <v>768</v>
      </c>
      <c r="BA857" s="3" t="s">
        <v>765</v>
      </c>
      <c r="BB857" s="3">
        <v>0</v>
      </c>
      <c r="BC857" s="3">
        <v>0</v>
      </c>
      <c r="BD857" s="7">
        <v>0</v>
      </c>
      <c r="BE857" s="18">
        <f t="shared" si="37"/>
        <v>120.8616244581337</v>
      </c>
      <c r="BF857" s="3" t="s">
        <v>767</v>
      </c>
      <c r="BG857" s="7">
        <v>44243</v>
      </c>
      <c r="BH857" s="3">
        <v>172.4921079463673</v>
      </c>
      <c r="BI857" t="str">
        <f>VLOOKUP($A857,'[1]SW_Pipes 1222_soil.shp'!$AE$2:$AR$1223,10,FALSE)</f>
        <v>113688</v>
      </c>
      <c r="BJ857" t="str">
        <f>VLOOKUP($A857,'[1]SW_Pipes 1222_soil.shp'!$AE$2:$AR$1223,11,FALSE)</f>
        <v>Ur</v>
      </c>
      <c r="BK857" t="str">
        <f>VLOOKUP($A857,'[1]SW_Pipes 1222_soil.shp'!$AE$2:$AR$1223,12,FALSE)</f>
        <v>Urban land</v>
      </c>
      <c r="BL857" t="str">
        <f>VLOOKUP($A857,'[1]SW_Pipes 1222_soil.shp'!$AE$2:$AR$1223,13,FALSE)</f>
        <v>N/A</v>
      </c>
      <c r="BM857">
        <f>VLOOKUP($A857,'[1]SW_Pipes 1222_soil.shp'!$AE$2:$AR$1223,14,FALSE)</f>
        <v>4</v>
      </c>
      <c r="BN857">
        <f>VLOOKUP(A857,[2]SW_Pipes1222_prec!$AE$2:$AO$1223, 11, FALSE)</f>
        <v>3.754</v>
      </c>
    </row>
    <row r="858" spans="1:66" x14ac:dyDescent="0.25">
      <c r="A858" s="3">
        <v>151830</v>
      </c>
      <c r="B858" s="3">
        <v>20450</v>
      </c>
      <c r="C858" s="3" t="s">
        <v>144</v>
      </c>
      <c r="D858" s="3" t="s">
        <v>26</v>
      </c>
      <c r="E858" s="3" t="s">
        <v>29</v>
      </c>
      <c r="F858" s="6">
        <f>VLOOKUP(A858&amp;B858,'input_raw cmsws'!$C$2:$D$1602,2,FALSE)</f>
        <v>44144.708333333336</v>
      </c>
      <c r="G858" s="3">
        <v>11.35</v>
      </c>
      <c r="H858" s="3" t="s">
        <v>28</v>
      </c>
      <c r="I858" s="2">
        <f>VLOOKUP(H858,'scoring schema'!$D$4:$E$9,2,FALSE)</f>
        <v>5</v>
      </c>
      <c r="J858" s="3" t="s">
        <v>22</v>
      </c>
      <c r="K858" s="3" t="s">
        <v>22</v>
      </c>
      <c r="L858" s="3" t="s">
        <v>145</v>
      </c>
      <c r="M858" s="2">
        <f>VLOOKUP(L858,'scoring schema 2'!$E$18:$F$29,2,FALSE)</f>
        <v>10</v>
      </c>
      <c r="N858" s="3"/>
      <c r="O858" s="2">
        <f>VLOOKUP(N858,'scoring schema 2'!$E$8:$F$13,2, FALSE)</f>
        <v>2</v>
      </c>
      <c r="P858" s="3">
        <v>10</v>
      </c>
      <c r="Q858" s="3">
        <v>3.05</v>
      </c>
      <c r="R858" s="3">
        <v>7.2</v>
      </c>
      <c r="S858" s="3">
        <v>21.96</v>
      </c>
      <c r="T858" s="3">
        <v>1</v>
      </c>
      <c r="U858" s="3">
        <v>0</v>
      </c>
      <c r="V858" s="3">
        <v>2.2000000000000002</v>
      </c>
      <c r="W858" s="3">
        <v>1.2</v>
      </c>
      <c r="X858" s="3">
        <v>2.64</v>
      </c>
      <c r="Y858" s="3">
        <v>2.54</v>
      </c>
      <c r="Z858" s="3">
        <v>3.6000000000000005</v>
      </c>
      <c r="AA858" s="3">
        <v>9.1440000000000019</v>
      </c>
      <c r="AB858" s="3">
        <v>7622621</v>
      </c>
      <c r="AC858" s="3" t="s">
        <v>2205</v>
      </c>
      <c r="AD858" s="6">
        <v>40579</v>
      </c>
      <c r="AE858" s="3" t="s">
        <v>760</v>
      </c>
      <c r="AF858" s="3" t="s">
        <v>761</v>
      </c>
      <c r="AG858" s="3" t="s">
        <v>762</v>
      </c>
      <c r="AH858" s="3" t="s">
        <v>768</v>
      </c>
      <c r="AI858" s="3">
        <v>1.25</v>
      </c>
      <c r="AJ858" s="3">
        <v>0</v>
      </c>
      <c r="AK858" s="3">
        <v>0</v>
      </c>
      <c r="AL858" s="3">
        <v>0</v>
      </c>
      <c r="AM858" s="3">
        <v>15</v>
      </c>
      <c r="AN858" s="3">
        <v>0</v>
      </c>
      <c r="AO858" s="3" t="s">
        <v>762</v>
      </c>
      <c r="AP858" s="3" t="s">
        <v>763</v>
      </c>
      <c r="AQ858" s="3" t="s">
        <v>769</v>
      </c>
      <c r="AR858" s="3" t="s">
        <v>2206</v>
      </c>
      <c r="AS858" s="3">
        <v>3.5</v>
      </c>
      <c r="AT858" s="3">
        <v>761.5</v>
      </c>
      <c r="AU858" s="3">
        <v>765</v>
      </c>
      <c r="AV858" s="3" t="s">
        <v>765</v>
      </c>
      <c r="AW858" s="3" t="s">
        <v>2207</v>
      </c>
      <c r="AX858" s="3">
        <v>6.8</v>
      </c>
      <c r="AY858" s="3">
        <v>761.2</v>
      </c>
      <c r="AZ858" s="3">
        <v>768</v>
      </c>
      <c r="BA858" s="3" t="s">
        <v>765</v>
      </c>
      <c r="BB858" s="3">
        <v>4.2403700000000003E-3</v>
      </c>
      <c r="BC858" s="3">
        <v>0</v>
      </c>
      <c r="BD858" s="7">
        <v>0</v>
      </c>
      <c r="BE858" s="18">
        <f t="shared" si="37"/>
        <v>120.8616244581337</v>
      </c>
      <c r="BF858" s="3" t="s">
        <v>767</v>
      </c>
      <c r="BG858" s="7">
        <v>44243</v>
      </c>
      <c r="BH858" s="3">
        <v>70.748492731124486</v>
      </c>
      <c r="BI858" t="str">
        <f>VLOOKUP($A858,'[1]SW_Pipes 1222_soil.shp'!$AE$2:$AR$1223,10,FALSE)</f>
        <v>113688</v>
      </c>
      <c r="BJ858" t="str">
        <f>VLOOKUP($A858,'[1]SW_Pipes 1222_soil.shp'!$AE$2:$AR$1223,11,FALSE)</f>
        <v>Ur</v>
      </c>
      <c r="BK858" t="str">
        <f>VLOOKUP($A858,'[1]SW_Pipes 1222_soil.shp'!$AE$2:$AR$1223,12,FALSE)</f>
        <v>Urban land</v>
      </c>
      <c r="BL858" t="str">
        <f>VLOOKUP($A858,'[1]SW_Pipes 1222_soil.shp'!$AE$2:$AR$1223,13,FALSE)</f>
        <v>N/A</v>
      </c>
      <c r="BM858">
        <f>VLOOKUP($A858,'[1]SW_Pipes 1222_soil.shp'!$AE$2:$AR$1223,14,FALSE)</f>
        <v>4</v>
      </c>
      <c r="BN858">
        <f>VLOOKUP(A858,[2]SW_Pipes1222_prec!$AE$2:$AO$1223, 11, FALSE)</f>
        <v>3.754</v>
      </c>
    </row>
    <row r="859" spans="1:66" x14ac:dyDescent="0.25">
      <c r="A859" s="2">
        <v>151831</v>
      </c>
      <c r="B859" s="2">
        <v>20450</v>
      </c>
      <c r="C859" s="2" t="s">
        <v>313</v>
      </c>
      <c r="D859" s="2" t="s">
        <v>26</v>
      </c>
      <c r="E859" s="2" t="s">
        <v>29</v>
      </c>
      <c r="F859" s="6">
        <f>VLOOKUP(A859&amp;B859,'input_raw cmsws'!$C$2:$D$1602,2,FALSE)</f>
        <v>44144.708333333336</v>
      </c>
      <c r="G859" s="2">
        <v>10.199999999999999</v>
      </c>
      <c r="H859" s="2" t="s">
        <v>68</v>
      </c>
      <c r="I859" s="2">
        <f>VLOOKUP(H859,'scoring schema'!$D$4:$E$9,2,FALSE)</f>
        <v>0</v>
      </c>
      <c r="J859" s="2" t="s">
        <v>22</v>
      </c>
      <c r="K859" s="2" t="s">
        <v>22</v>
      </c>
      <c r="L859" s="2" t="s">
        <v>145</v>
      </c>
      <c r="M859" s="2">
        <f>VLOOKUP(L859,'scoring schema 2'!$E$18:$F$29,2,FALSE)</f>
        <v>10</v>
      </c>
      <c r="N859" s="2"/>
      <c r="O859" s="2">
        <f>VLOOKUP(N859,'scoring schema 2'!$E$8:$F$13,2, FALSE)</f>
        <v>2</v>
      </c>
      <c r="P859" s="2">
        <v>10</v>
      </c>
      <c r="Q859" s="2">
        <v>1.3</v>
      </c>
      <c r="R859" s="2">
        <v>7.2</v>
      </c>
      <c r="S859" s="2">
        <v>9.3600000000000012</v>
      </c>
      <c r="T859" s="2">
        <v>1</v>
      </c>
      <c r="U859" s="2">
        <v>0</v>
      </c>
      <c r="V859" s="2">
        <v>2.2000000000000002</v>
      </c>
      <c r="W859" s="2">
        <v>1.2</v>
      </c>
      <c r="X859" s="2">
        <v>2.64</v>
      </c>
      <c r="Y859" s="2">
        <v>1.84</v>
      </c>
      <c r="Z859" s="2">
        <v>3.6000000000000005</v>
      </c>
      <c r="AA859" s="2">
        <v>6.6240000000000014</v>
      </c>
      <c r="AB859" s="2">
        <v>7692169</v>
      </c>
      <c r="AC859" s="2" t="s">
        <v>1720</v>
      </c>
      <c r="AD859" s="6">
        <v>40580</v>
      </c>
      <c r="AE859" s="2" t="s">
        <v>760</v>
      </c>
      <c r="AF859" s="2" t="s">
        <v>761</v>
      </c>
      <c r="AG859" s="2" t="s">
        <v>762</v>
      </c>
      <c r="AH859" s="2" t="s">
        <v>768</v>
      </c>
      <c r="AI859" s="2">
        <v>2.5</v>
      </c>
      <c r="AJ859" s="2">
        <v>0</v>
      </c>
      <c r="AK859" s="2">
        <v>0</v>
      </c>
      <c r="AL859" s="2">
        <v>0</v>
      </c>
      <c r="AM859" s="2">
        <v>30</v>
      </c>
      <c r="AN859" s="2">
        <v>0</v>
      </c>
      <c r="AO859" s="2" t="s">
        <v>762</v>
      </c>
      <c r="AP859" s="2" t="s">
        <v>778</v>
      </c>
      <c r="AQ859" s="2" t="s">
        <v>781</v>
      </c>
      <c r="AR859" s="2" t="s">
        <v>1721</v>
      </c>
      <c r="AS859" s="2">
        <v>0</v>
      </c>
      <c r="AT859" s="2">
        <v>0</v>
      </c>
      <c r="AU859" s="2">
        <v>767</v>
      </c>
      <c r="AV859" s="2" t="s">
        <v>772</v>
      </c>
      <c r="AW859" s="2" t="s">
        <v>1722</v>
      </c>
      <c r="AX859" s="2">
        <v>10.4</v>
      </c>
      <c r="AY859" s="2">
        <v>759.6</v>
      </c>
      <c r="AZ859" s="2">
        <v>770</v>
      </c>
      <c r="BA859" s="2" t="s">
        <v>765</v>
      </c>
      <c r="BB859" s="2">
        <v>0</v>
      </c>
      <c r="BC859" s="2">
        <v>0</v>
      </c>
      <c r="BD859" s="6">
        <v>0</v>
      </c>
      <c r="BE859" s="18">
        <f t="shared" si="37"/>
        <v>120.8616244581337</v>
      </c>
      <c r="BF859" s="2" t="s">
        <v>767</v>
      </c>
      <c r="BG859" s="6">
        <v>44243</v>
      </c>
      <c r="BH859" s="2">
        <v>78.518970988529816</v>
      </c>
      <c r="BI859" t="str">
        <f>VLOOKUP($A859,'[1]SW_Pipes 1222_soil.shp'!$AE$2:$AR$1223,10,FALSE)</f>
        <v>113688</v>
      </c>
      <c r="BJ859" t="str">
        <f>VLOOKUP($A859,'[1]SW_Pipes 1222_soil.shp'!$AE$2:$AR$1223,11,FALSE)</f>
        <v>Ur</v>
      </c>
      <c r="BK859" t="str">
        <f>VLOOKUP($A859,'[1]SW_Pipes 1222_soil.shp'!$AE$2:$AR$1223,12,FALSE)</f>
        <v>Urban land</v>
      </c>
      <c r="BL859" t="str">
        <f>VLOOKUP($A859,'[1]SW_Pipes 1222_soil.shp'!$AE$2:$AR$1223,13,FALSE)</f>
        <v>N/A</v>
      </c>
      <c r="BM859">
        <f>VLOOKUP($A859,'[1]SW_Pipes 1222_soil.shp'!$AE$2:$AR$1223,14,FALSE)</f>
        <v>4</v>
      </c>
      <c r="BN859">
        <f>VLOOKUP(A859,[2]SW_Pipes1222_prec!$AE$2:$AO$1223, 11, FALSE)</f>
        <v>3.754</v>
      </c>
    </row>
    <row r="860" spans="1:66" x14ac:dyDescent="0.25">
      <c r="A860" s="2">
        <v>151976</v>
      </c>
      <c r="B860" s="2">
        <v>11549</v>
      </c>
      <c r="C860" s="2" t="s">
        <v>704</v>
      </c>
      <c r="D860" s="2" t="s">
        <v>21</v>
      </c>
      <c r="E860" s="2" t="s">
        <v>29</v>
      </c>
      <c r="F860" s="6">
        <f>VLOOKUP(A860&amp;B860,'input_raw cmsws'!$C$2:$D$1602,2,FALSE)</f>
        <v>43720.666666666664</v>
      </c>
      <c r="G860" s="2">
        <v>7.5</v>
      </c>
      <c r="H860" s="2" t="s">
        <v>23</v>
      </c>
      <c r="I860" s="2">
        <f>VLOOKUP(H860,'scoring schema'!$D$4:$E$9,2,FALSE)</f>
        <v>0</v>
      </c>
      <c r="J860" s="2" t="s">
        <v>22</v>
      </c>
      <c r="K860" s="2" t="s">
        <v>22</v>
      </c>
      <c r="L860" s="2" t="s">
        <v>24</v>
      </c>
      <c r="M860" s="2">
        <f>VLOOKUP(L860,'scoring schema 2'!$E$18:$F$29,2,FALSE)</f>
        <v>0</v>
      </c>
      <c r="N860" s="2"/>
      <c r="O860" s="2">
        <f>VLOOKUP(N860,'scoring schema 2'!$E$8:$F$13,2, FALSE)</f>
        <v>2</v>
      </c>
      <c r="P860" s="2">
        <v>10</v>
      </c>
      <c r="Q860" s="2">
        <v>1.3</v>
      </c>
      <c r="R860" s="2">
        <v>3.5</v>
      </c>
      <c r="S860" s="2">
        <v>4.55</v>
      </c>
      <c r="T860" s="2">
        <v>1</v>
      </c>
      <c r="U860" s="2">
        <v>10</v>
      </c>
      <c r="V860" s="2">
        <v>7.8000000000000007</v>
      </c>
      <c r="W860" s="2">
        <v>7.1</v>
      </c>
      <c r="X860" s="2">
        <v>55.38</v>
      </c>
      <c r="Y860" s="2">
        <v>5.2000000000000011</v>
      </c>
      <c r="Z860" s="2">
        <v>5.66</v>
      </c>
      <c r="AA860" s="2">
        <v>29.432000000000006</v>
      </c>
      <c r="AB860" s="2">
        <v>7585739</v>
      </c>
      <c r="AC860" s="2" t="s">
        <v>3826</v>
      </c>
      <c r="AD860" s="6">
        <v>40581</v>
      </c>
      <c r="AE860" s="2" t="s">
        <v>760</v>
      </c>
      <c r="AF860" s="2" t="s">
        <v>761</v>
      </c>
      <c r="AG860" s="2" t="s">
        <v>762</v>
      </c>
      <c r="AH860" s="2" t="s">
        <v>768</v>
      </c>
      <c r="AI860" s="2">
        <v>4</v>
      </c>
      <c r="AJ860" s="2">
        <v>0</v>
      </c>
      <c r="AK860" s="2">
        <v>0</v>
      </c>
      <c r="AL860" s="2">
        <v>0</v>
      </c>
      <c r="AM860" s="2">
        <v>48</v>
      </c>
      <c r="AN860" s="2">
        <v>0</v>
      </c>
      <c r="AO860" s="2" t="s">
        <v>762</v>
      </c>
      <c r="AP860" s="2" t="s">
        <v>763</v>
      </c>
      <c r="AQ860" s="2" t="s">
        <v>769</v>
      </c>
      <c r="AR860" s="2" t="s">
        <v>3827</v>
      </c>
      <c r="AS860" s="2">
        <v>7.8</v>
      </c>
      <c r="AT860" s="2">
        <v>679.2</v>
      </c>
      <c r="AU860" s="2">
        <v>687</v>
      </c>
      <c r="AV860" s="2" t="s">
        <v>765</v>
      </c>
      <c r="AW860" s="2" t="s">
        <v>3828</v>
      </c>
      <c r="AX860" s="2">
        <v>7.3</v>
      </c>
      <c r="AY860" s="2">
        <v>677.7</v>
      </c>
      <c r="AZ860" s="2">
        <v>685</v>
      </c>
      <c r="BA860" s="2" t="s">
        <v>765</v>
      </c>
      <c r="BB860" s="2">
        <v>5.7166410000000001E-2</v>
      </c>
      <c r="BC860" s="2">
        <v>1</v>
      </c>
      <c r="BD860" s="6">
        <v>18994</v>
      </c>
      <c r="BE860" s="18">
        <f t="shared" si="37"/>
        <v>67.697923796486421</v>
      </c>
      <c r="BF860" s="2" t="s">
        <v>767</v>
      </c>
      <c r="BG860" s="6">
        <v>44243</v>
      </c>
      <c r="BH860" s="2">
        <v>26.239186853106808</v>
      </c>
      <c r="BI860" t="str">
        <f>VLOOKUP($A860,'[1]SW_Pipes 1222_soil.shp'!$AE$2:$AR$1223,10,FALSE)</f>
        <v>113661</v>
      </c>
      <c r="BJ860" t="str">
        <f>VLOOKUP($A860,'[1]SW_Pipes 1222_soil.shp'!$AE$2:$AR$1223,11,FALSE)</f>
        <v>CuD</v>
      </c>
      <c r="BK860" t="str">
        <f>VLOOKUP($A860,'[1]SW_Pipes 1222_soil.shp'!$AE$2:$AR$1223,12,FALSE)</f>
        <v>Cecil-Urban land complex, 8 to 15 percent slopes</v>
      </c>
      <c r="BL860" t="str">
        <f>VLOOKUP($A860,'[1]SW_Pipes 1222_soil.shp'!$AE$2:$AR$1223,13,FALSE)</f>
        <v>B</v>
      </c>
      <c r="BM860">
        <f>VLOOKUP($A860,'[1]SW_Pipes 1222_soil.shp'!$AE$2:$AR$1223,14,FALSE)</f>
        <v>1</v>
      </c>
      <c r="BN860">
        <f>VLOOKUP(A860,[2]SW_Pipes1222_prec!$AE$2:$AO$1223, 11, FALSE)</f>
        <v>3.754</v>
      </c>
    </row>
    <row r="861" spans="1:66" x14ac:dyDescent="0.25">
      <c r="A861" s="2">
        <v>152192</v>
      </c>
      <c r="B861" s="2">
        <v>20237</v>
      </c>
      <c r="C861" s="2" t="s">
        <v>393</v>
      </c>
      <c r="D861" s="2" t="s">
        <v>21</v>
      </c>
      <c r="E861" s="2" t="s">
        <v>29</v>
      </c>
      <c r="F861" s="6">
        <f>VLOOKUP(A861&amp;B861,'input_raw cmsws'!$C$2:$D$1602,2,FALSE)</f>
        <v>44111.666666666664</v>
      </c>
      <c r="G861" s="2">
        <v>7</v>
      </c>
      <c r="H861" s="2" t="s">
        <v>23</v>
      </c>
      <c r="I861" s="2">
        <f>VLOOKUP(H861,'scoring schema'!$D$4:$E$9,2,FALSE)</f>
        <v>0</v>
      </c>
      <c r="J861" s="2" t="s">
        <v>22</v>
      </c>
      <c r="K861" s="2" t="s">
        <v>22</v>
      </c>
      <c r="L861" s="2"/>
      <c r="M861" s="2">
        <f>VLOOKUP(L861,'scoring schema 2'!$E$18:$F$29,2,FALSE)</f>
        <v>0</v>
      </c>
      <c r="N861" s="2"/>
      <c r="O861" s="2">
        <f>VLOOKUP(N861,'scoring schema 2'!$E$8:$F$13,2, FALSE)</f>
        <v>2</v>
      </c>
      <c r="P861" s="2">
        <v>0</v>
      </c>
      <c r="Q861" s="2">
        <v>1.3</v>
      </c>
      <c r="R861" s="2">
        <v>2</v>
      </c>
      <c r="S861" s="2">
        <v>2.6</v>
      </c>
      <c r="T861" s="2">
        <v>4</v>
      </c>
      <c r="U861" s="2">
        <v>0</v>
      </c>
      <c r="V861" s="2">
        <v>9.1999999999999993</v>
      </c>
      <c r="W861" s="2">
        <v>2.9000000000000004</v>
      </c>
      <c r="X861" s="2">
        <v>26.68</v>
      </c>
      <c r="Y861" s="2">
        <v>6.0399999999999991</v>
      </c>
      <c r="Z861" s="2">
        <v>2.54</v>
      </c>
      <c r="AA861" s="2">
        <v>15.341599999999998</v>
      </c>
      <c r="AB861" s="2">
        <v>7649579</v>
      </c>
      <c r="AC861" s="2" t="s">
        <v>2950</v>
      </c>
      <c r="AD861" s="6">
        <v>40582</v>
      </c>
      <c r="AE861" s="2" t="s">
        <v>760</v>
      </c>
      <c r="AF861" s="2" t="s">
        <v>761</v>
      </c>
      <c r="AG861" s="2" t="s">
        <v>762</v>
      </c>
      <c r="AH861" s="2" t="s">
        <v>768</v>
      </c>
      <c r="AI861" s="2">
        <v>4.5</v>
      </c>
      <c r="AJ861" s="2">
        <v>0</v>
      </c>
      <c r="AK861" s="2">
        <v>0</v>
      </c>
      <c r="AL861" s="2">
        <v>0</v>
      </c>
      <c r="AM861" s="2">
        <v>54</v>
      </c>
      <c r="AN861" s="2">
        <v>0</v>
      </c>
      <c r="AO861" s="2" t="s">
        <v>762</v>
      </c>
      <c r="AP861" s="2" t="s">
        <v>778</v>
      </c>
      <c r="AQ861" s="2" t="s">
        <v>781</v>
      </c>
      <c r="AR861" s="2" t="s">
        <v>2951</v>
      </c>
      <c r="AS861" s="2">
        <v>6.7</v>
      </c>
      <c r="AT861" s="2">
        <v>730.3</v>
      </c>
      <c r="AU861" s="2">
        <v>737</v>
      </c>
      <c r="AV861" s="2" t="s">
        <v>765</v>
      </c>
      <c r="AW861" s="2" t="s">
        <v>2952</v>
      </c>
      <c r="AX861" s="2">
        <v>8</v>
      </c>
      <c r="AY861" s="2">
        <v>728</v>
      </c>
      <c r="AZ861" s="2">
        <v>736</v>
      </c>
      <c r="BA861" s="2" t="s">
        <v>765</v>
      </c>
      <c r="BB861" s="2">
        <v>9.5378600000000004E-3</v>
      </c>
      <c r="BC861" s="2">
        <v>1</v>
      </c>
      <c r="BD861" s="6">
        <v>26299</v>
      </c>
      <c r="BE861" s="18">
        <f t="shared" si="37"/>
        <v>48.768423454255071</v>
      </c>
      <c r="BF861" s="2" t="s">
        <v>767</v>
      </c>
      <c r="BG861" s="6">
        <v>44243</v>
      </c>
      <c r="BH861" s="2">
        <v>241.14412252544329</v>
      </c>
      <c r="BI861" t="str">
        <f>VLOOKUP($A861,'[1]SW_Pipes 1222_soil.shp'!$AE$2:$AR$1223,10,FALSE)</f>
        <v>113688</v>
      </c>
      <c r="BJ861" t="str">
        <f>VLOOKUP($A861,'[1]SW_Pipes 1222_soil.shp'!$AE$2:$AR$1223,11,FALSE)</f>
        <v>Ur</v>
      </c>
      <c r="BK861" t="str">
        <f>VLOOKUP($A861,'[1]SW_Pipes 1222_soil.shp'!$AE$2:$AR$1223,12,FALSE)</f>
        <v>Urban land</v>
      </c>
      <c r="BL861" t="str">
        <f>VLOOKUP($A861,'[1]SW_Pipes 1222_soil.shp'!$AE$2:$AR$1223,13,FALSE)</f>
        <v>N/A</v>
      </c>
      <c r="BM861">
        <f>VLOOKUP($A861,'[1]SW_Pipes 1222_soil.shp'!$AE$2:$AR$1223,14,FALSE)</f>
        <v>4</v>
      </c>
      <c r="BN861">
        <f>VLOOKUP(A861,[2]SW_Pipes1222_prec!$AE$2:$AO$1223, 11, FALSE)</f>
        <v>3.7559999999999998</v>
      </c>
    </row>
    <row r="862" spans="1:66" x14ac:dyDescent="0.25">
      <c r="A862" s="3">
        <v>152193</v>
      </c>
      <c r="B862" s="3">
        <v>20237</v>
      </c>
      <c r="C862" s="3" t="s">
        <v>608</v>
      </c>
      <c r="D862" s="3" t="s">
        <v>21</v>
      </c>
      <c r="E862" s="3" t="s">
        <v>29</v>
      </c>
      <c r="F862" s="6">
        <f>VLOOKUP(A862&amp;B862,'input_raw cmsws'!$C$2:$D$1602,2,FALSE)</f>
        <v>44111.666666666664</v>
      </c>
      <c r="G862" s="3">
        <v>9</v>
      </c>
      <c r="H862" s="3" t="s">
        <v>23</v>
      </c>
      <c r="I862" s="2">
        <f>VLOOKUP(H862,'scoring schema'!$D$4:$E$9,2,FALSE)</f>
        <v>0</v>
      </c>
      <c r="J862" s="3" t="s">
        <v>22</v>
      </c>
      <c r="K862" s="3" t="s">
        <v>22</v>
      </c>
      <c r="L862" s="3"/>
      <c r="M862" s="2">
        <f>VLOOKUP(L862,'scoring schema 2'!$E$18:$F$29,2,FALSE)</f>
        <v>0</v>
      </c>
      <c r="N862" s="3"/>
      <c r="O862" s="2">
        <f>VLOOKUP(N862,'scoring schema 2'!$E$8:$F$13,2, FALSE)</f>
        <v>2</v>
      </c>
      <c r="P862" s="3">
        <v>10</v>
      </c>
      <c r="Q862" s="3">
        <v>1.3</v>
      </c>
      <c r="R862" s="3">
        <v>3.9000000000000004</v>
      </c>
      <c r="S862" s="3">
        <v>5.07</v>
      </c>
      <c r="T862" s="3">
        <v>2</v>
      </c>
      <c r="U862" s="3">
        <v>10</v>
      </c>
      <c r="V862" s="3">
        <v>6.8000000000000007</v>
      </c>
      <c r="W862" s="3">
        <v>4.8000000000000007</v>
      </c>
      <c r="X862" s="3">
        <v>32.640000000000008</v>
      </c>
      <c r="Y862" s="3">
        <v>4.5999999999999996</v>
      </c>
      <c r="Z862" s="3">
        <v>4.4400000000000004</v>
      </c>
      <c r="AA862" s="3">
        <v>20.423999999999999</v>
      </c>
      <c r="AB862" s="3">
        <v>7583378</v>
      </c>
      <c r="AC862" s="3" t="s">
        <v>3395</v>
      </c>
      <c r="AD862" s="6">
        <v>40583</v>
      </c>
      <c r="AE862" s="3" t="s">
        <v>760</v>
      </c>
      <c r="AF862" s="3" t="s">
        <v>761</v>
      </c>
      <c r="AG862" s="3" t="s">
        <v>762</v>
      </c>
      <c r="AH862" s="3" t="s">
        <v>768</v>
      </c>
      <c r="AI862" s="3">
        <v>4.5</v>
      </c>
      <c r="AJ862" s="3">
        <v>0</v>
      </c>
      <c r="AK862" s="3">
        <v>0</v>
      </c>
      <c r="AL862" s="3">
        <v>0</v>
      </c>
      <c r="AM862" s="3">
        <v>54</v>
      </c>
      <c r="AN862" s="3">
        <v>0</v>
      </c>
      <c r="AO862" s="3" t="s">
        <v>762</v>
      </c>
      <c r="AP862" s="3" t="s">
        <v>778</v>
      </c>
      <c r="AQ862" s="3" t="s">
        <v>781</v>
      </c>
      <c r="AR862" s="3" t="s">
        <v>2952</v>
      </c>
      <c r="AS862" s="3">
        <v>8</v>
      </c>
      <c r="AT862" s="3">
        <v>728</v>
      </c>
      <c r="AU862" s="3">
        <v>736</v>
      </c>
      <c r="AV862" s="3" t="s">
        <v>765</v>
      </c>
      <c r="AW862" s="3" t="s">
        <v>3396</v>
      </c>
      <c r="AX862" s="3">
        <v>9.1</v>
      </c>
      <c r="AY862" s="3">
        <v>724.9</v>
      </c>
      <c r="AZ862" s="3">
        <v>734</v>
      </c>
      <c r="BA862" s="3" t="s">
        <v>765</v>
      </c>
      <c r="BB862" s="3">
        <v>1.1512349999999999E-2</v>
      </c>
      <c r="BC862" s="3">
        <v>1</v>
      </c>
      <c r="BD862" s="7">
        <v>26299</v>
      </c>
      <c r="BE862" s="18">
        <f t="shared" si="37"/>
        <v>48.768423454255071</v>
      </c>
      <c r="BF862" s="3" t="s">
        <v>767</v>
      </c>
      <c r="BG862" s="7">
        <v>44243</v>
      </c>
      <c r="BH862" s="3">
        <v>269.27612672108597</v>
      </c>
      <c r="BI862" t="str">
        <f>VLOOKUP($A862,'[1]SW_Pipes 1222_soil.shp'!$AE$2:$AR$1223,10,FALSE)</f>
        <v>113688</v>
      </c>
      <c r="BJ862" t="str">
        <f>VLOOKUP($A862,'[1]SW_Pipes 1222_soil.shp'!$AE$2:$AR$1223,11,FALSE)</f>
        <v>Ur</v>
      </c>
      <c r="BK862" t="str">
        <f>VLOOKUP($A862,'[1]SW_Pipes 1222_soil.shp'!$AE$2:$AR$1223,12,FALSE)</f>
        <v>Urban land</v>
      </c>
      <c r="BL862" t="str">
        <f>VLOOKUP($A862,'[1]SW_Pipes 1222_soil.shp'!$AE$2:$AR$1223,13,FALSE)</f>
        <v>N/A</v>
      </c>
      <c r="BM862">
        <f>VLOOKUP($A862,'[1]SW_Pipes 1222_soil.shp'!$AE$2:$AR$1223,14,FALSE)</f>
        <v>4</v>
      </c>
      <c r="BN862">
        <f>VLOOKUP(A862,[2]SW_Pipes1222_prec!$AE$2:$AO$1223, 11, FALSE)</f>
        <v>3.758</v>
      </c>
    </row>
    <row r="863" spans="1:66" x14ac:dyDescent="0.25">
      <c r="A863" s="2">
        <v>152194</v>
      </c>
      <c r="B863" s="2">
        <v>20237</v>
      </c>
      <c r="C863" s="2" t="s">
        <v>608</v>
      </c>
      <c r="D863" s="2" t="s">
        <v>21</v>
      </c>
      <c r="E863" s="2" t="s">
        <v>29</v>
      </c>
      <c r="F863" s="6">
        <f>VLOOKUP(A863&amp;B863,'input_raw cmsws'!$C$2:$D$1602,2,FALSE)</f>
        <v>44111.666666666664</v>
      </c>
      <c r="G863" s="2">
        <v>10.5</v>
      </c>
      <c r="H863" s="2" t="s">
        <v>23</v>
      </c>
      <c r="I863" s="2">
        <f>VLOOKUP(H863,'scoring schema'!$D$4:$E$9,2,FALSE)</f>
        <v>0</v>
      </c>
      <c r="J863" s="2" t="s">
        <v>22</v>
      </c>
      <c r="K863" s="2" t="s">
        <v>22</v>
      </c>
      <c r="L863" s="2"/>
      <c r="M863" s="2">
        <f>VLOOKUP(L863,'scoring schema 2'!$E$18:$F$29,2,FALSE)</f>
        <v>0</v>
      </c>
      <c r="N863" s="2"/>
      <c r="O863" s="2">
        <f>VLOOKUP(N863,'scoring schema 2'!$E$8:$F$13,2, FALSE)</f>
        <v>2</v>
      </c>
      <c r="P863" s="2">
        <v>10</v>
      </c>
      <c r="Q863" s="2">
        <v>1.3</v>
      </c>
      <c r="R863" s="2">
        <v>3.9000000000000004</v>
      </c>
      <c r="S863" s="2">
        <v>5.07</v>
      </c>
      <c r="T863" s="2">
        <v>1</v>
      </c>
      <c r="U863" s="2">
        <v>10</v>
      </c>
      <c r="V863" s="2">
        <v>7.6000000000000005</v>
      </c>
      <c r="W863" s="2">
        <v>4.8000000000000007</v>
      </c>
      <c r="X863" s="2">
        <v>36.480000000000011</v>
      </c>
      <c r="Y863" s="2">
        <v>5.08</v>
      </c>
      <c r="Z863" s="2">
        <v>4.4400000000000004</v>
      </c>
      <c r="AA863" s="2">
        <v>22.555200000000003</v>
      </c>
      <c r="AB863" s="2">
        <v>7642306</v>
      </c>
      <c r="AC863" s="2" t="s">
        <v>3506</v>
      </c>
      <c r="AD863" s="6">
        <v>40584</v>
      </c>
      <c r="AE863" s="2" t="s">
        <v>760</v>
      </c>
      <c r="AF863" s="2" t="s">
        <v>761</v>
      </c>
      <c r="AG863" s="2" t="s">
        <v>762</v>
      </c>
      <c r="AH863" s="2" t="s">
        <v>768</v>
      </c>
      <c r="AI863" s="2">
        <v>4.5</v>
      </c>
      <c r="AJ863" s="2">
        <v>0</v>
      </c>
      <c r="AK863" s="2">
        <v>0</v>
      </c>
      <c r="AL863" s="2">
        <v>0</v>
      </c>
      <c r="AM863" s="2">
        <v>54</v>
      </c>
      <c r="AN863" s="2">
        <v>0</v>
      </c>
      <c r="AO863" s="2" t="s">
        <v>762</v>
      </c>
      <c r="AP863" s="2" t="s">
        <v>778</v>
      </c>
      <c r="AQ863" s="2" t="s">
        <v>781</v>
      </c>
      <c r="AR863" s="2" t="s">
        <v>3396</v>
      </c>
      <c r="AS863" s="2">
        <v>9.5</v>
      </c>
      <c r="AT863" s="2">
        <v>724.5</v>
      </c>
      <c r="AU863" s="2">
        <v>734</v>
      </c>
      <c r="AV863" s="2" t="s">
        <v>765</v>
      </c>
      <c r="AW863" s="2" t="s">
        <v>3507</v>
      </c>
      <c r="AX863" s="2">
        <v>11.6</v>
      </c>
      <c r="AY863" s="2">
        <v>720.4</v>
      </c>
      <c r="AZ863" s="2">
        <v>732</v>
      </c>
      <c r="BA863" s="2" t="s">
        <v>765</v>
      </c>
      <c r="BB863" s="2">
        <v>1.643857E-2</v>
      </c>
      <c r="BC863" s="2">
        <v>1</v>
      </c>
      <c r="BD863" s="6">
        <v>26299</v>
      </c>
      <c r="BE863" s="18">
        <f t="shared" si="37"/>
        <v>48.768423454255071</v>
      </c>
      <c r="BF863" s="2" t="s">
        <v>767</v>
      </c>
      <c r="BG863" s="6">
        <v>44243</v>
      </c>
      <c r="BH863" s="2">
        <v>249.41335561229201</v>
      </c>
      <c r="BI863" t="str">
        <f>VLOOKUP($A863,'[1]SW_Pipes 1222_soil.shp'!$AE$2:$AR$1223,10,FALSE)</f>
        <v>113688</v>
      </c>
      <c r="BJ863" t="str">
        <f>VLOOKUP($A863,'[1]SW_Pipes 1222_soil.shp'!$AE$2:$AR$1223,11,FALSE)</f>
        <v>Ur</v>
      </c>
      <c r="BK863" t="str">
        <f>VLOOKUP($A863,'[1]SW_Pipes 1222_soil.shp'!$AE$2:$AR$1223,12,FALSE)</f>
        <v>Urban land</v>
      </c>
      <c r="BL863" t="str">
        <f>VLOOKUP($A863,'[1]SW_Pipes 1222_soil.shp'!$AE$2:$AR$1223,13,FALSE)</f>
        <v>N/A</v>
      </c>
      <c r="BM863">
        <f>VLOOKUP($A863,'[1]SW_Pipes 1222_soil.shp'!$AE$2:$AR$1223,14,FALSE)</f>
        <v>4</v>
      </c>
      <c r="BN863">
        <f>VLOOKUP(A863,[2]SW_Pipes1222_prec!$AE$2:$AO$1223, 11, FALSE)</f>
        <v>3.758</v>
      </c>
    </row>
    <row r="864" spans="1:66" x14ac:dyDescent="0.25">
      <c r="A864" s="2">
        <v>152325</v>
      </c>
      <c r="B864" s="2">
        <v>20237</v>
      </c>
      <c r="C864" s="2" t="s">
        <v>608</v>
      </c>
      <c r="D864" s="2" t="s">
        <v>21</v>
      </c>
      <c r="E864" s="2" t="s">
        <v>29</v>
      </c>
      <c r="F864" s="6">
        <f>VLOOKUP(A864&amp;B864,'input_raw cmsws'!$C$2:$D$1602,2,FALSE)</f>
        <v>44111.666666666664</v>
      </c>
      <c r="G864" s="2">
        <v>11.7</v>
      </c>
      <c r="H864" s="2" t="s">
        <v>23</v>
      </c>
      <c r="I864" s="2">
        <f>VLOOKUP(H864,'scoring schema'!$D$4:$E$9,2,FALSE)</f>
        <v>0</v>
      </c>
      <c r="J864" s="2" t="s">
        <v>22</v>
      </c>
      <c r="K864" s="2" t="s">
        <v>22</v>
      </c>
      <c r="L864" s="2"/>
      <c r="M864" s="2">
        <f>VLOOKUP(L864,'scoring schema 2'!$E$18:$F$29,2,FALSE)</f>
        <v>0</v>
      </c>
      <c r="N864" s="2"/>
      <c r="O864" s="2">
        <f>VLOOKUP(N864,'scoring schema 2'!$E$8:$F$13,2, FALSE)</f>
        <v>2</v>
      </c>
      <c r="P864" s="2">
        <v>10</v>
      </c>
      <c r="Q864" s="2">
        <v>1.3</v>
      </c>
      <c r="R864" s="2">
        <v>3.9000000000000004</v>
      </c>
      <c r="S864" s="2">
        <v>5.07</v>
      </c>
      <c r="T864" s="2">
        <v>2</v>
      </c>
      <c r="U864" s="2">
        <v>10</v>
      </c>
      <c r="V864" s="2">
        <v>9.1999999999999993</v>
      </c>
      <c r="W864" s="2">
        <v>4.8000000000000007</v>
      </c>
      <c r="X864" s="2">
        <v>44.160000000000004</v>
      </c>
      <c r="Y864" s="2">
        <v>6.0399999999999991</v>
      </c>
      <c r="Z864" s="2">
        <v>4.4400000000000004</v>
      </c>
      <c r="AA864" s="2">
        <v>26.817599999999999</v>
      </c>
      <c r="AB864" s="2">
        <v>7719789</v>
      </c>
      <c r="AC864" s="2" t="s">
        <v>3701</v>
      </c>
      <c r="AD864" s="6">
        <v>40585</v>
      </c>
      <c r="AE864" s="2" t="s">
        <v>760</v>
      </c>
      <c r="AF864" s="2" t="s">
        <v>761</v>
      </c>
      <c r="AG864" s="2" t="s">
        <v>762</v>
      </c>
      <c r="AH864" s="2" t="s">
        <v>768</v>
      </c>
      <c r="AI864" s="2">
        <v>4.5</v>
      </c>
      <c r="AJ864" s="2">
        <v>0</v>
      </c>
      <c r="AK864" s="2">
        <v>0</v>
      </c>
      <c r="AL864" s="2">
        <v>0</v>
      </c>
      <c r="AM864" s="2">
        <v>54</v>
      </c>
      <c r="AN864" s="2">
        <v>0</v>
      </c>
      <c r="AO864" s="2" t="s">
        <v>762</v>
      </c>
      <c r="AP864" s="2" t="s">
        <v>778</v>
      </c>
      <c r="AQ864" s="2" t="s">
        <v>781</v>
      </c>
      <c r="AR864" s="2" t="s">
        <v>3507</v>
      </c>
      <c r="AS864" s="2">
        <v>11.7</v>
      </c>
      <c r="AT864" s="2">
        <v>720.3</v>
      </c>
      <c r="AU864" s="2">
        <v>732</v>
      </c>
      <c r="AV864" s="2" t="s">
        <v>765</v>
      </c>
      <c r="AW864" s="2" t="s">
        <v>3702</v>
      </c>
      <c r="AX864" s="2">
        <v>4.5</v>
      </c>
      <c r="AY864" s="2">
        <v>708.5</v>
      </c>
      <c r="AZ864" s="2">
        <v>713</v>
      </c>
      <c r="BA864" s="2" t="s">
        <v>765</v>
      </c>
      <c r="BB864" s="2">
        <v>3.103529E-2</v>
      </c>
      <c r="BC864" s="2">
        <v>1</v>
      </c>
      <c r="BD864" s="6">
        <v>32509</v>
      </c>
      <c r="BE864" s="18">
        <f t="shared" si="37"/>
        <v>31.766370066164722</v>
      </c>
      <c r="BF864" s="2" t="s">
        <v>767</v>
      </c>
      <c r="BG864" s="6">
        <v>44243</v>
      </c>
      <c r="BH864" s="2">
        <v>380.2122975419644</v>
      </c>
      <c r="BI864" t="str">
        <f>VLOOKUP($A864,'[1]SW_Pipes 1222_soil.shp'!$AE$2:$AR$1223,10,FALSE)</f>
        <v>113688</v>
      </c>
      <c r="BJ864" t="str">
        <f>VLOOKUP($A864,'[1]SW_Pipes 1222_soil.shp'!$AE$2:$AR$1223,11,FALSE)</f>
        <v>Ur</v>
      </c>
      <c r="BK864" t="str">
        <f>VLOOKUP($A864,'[1]SW_Pipes 1222_soil.shp'!$AE$2:$AR$1223,12,FALSE)</f>
        <v>Urban land</v>
      </c>
      <c r="BL864" t="str">
        <f>VLOOKUP($A864,'[1]SW_Pipes 1222_soil.shp'!$AE$2:$AR$1223,13,FALSE)</f>
        <v>N/A</v>
      </c>
      <c r="BM864">
        <f>VLOOKUP($A864,'[1]SW_Pipes 1222_soil.shp'!$AE$2:$AR$1223,14,FALSE)</f>
        <v>4</v>
      </c>
      <c r="BN864">
        <f>VLOOKUP(A864,[2]SW_Pipes1222_prec!$AE$2:$AO$1223, 11, FALSE)</f>
        <v>3.758</v>
      </c>
    </row>
    <row r="865" spans="1:66" x14ac:dyDescent="0.25">
      <c r="A865" s="2">
        <v>152339</v>
      </c>
      <c r="B865" s="2">
        <v>23957</v>
      </c>
      <c r="C865" s="2" t="s">
        <v>417</v>
      </c>
      <c r="D865" s="2" t="s">
        <v>21</v>
      </c>
      <c r="E865" s="2" t="s">
        <v>29</v>
      </c>
      <c r="F865" s="6">
        <f>VLOOKUP(A865&amp;B865,'input_raw cmsws'!$C$2:$D$1602,2,FALSE)</f>
        <v>44454.666666666664</v>
      </c>
      <c r="G865" s="2">
        <v>6</v>
      </c>
      <c r="H865" s="2" t="s">
        <v>23</v>
      </c>
      <c r="I865" s="2">
        <f>VLOOKUP(H865,'scoring schema'!$D$4:$E$9,2,FALSE)</f>
        <v>0</v>
      </c>
      <c r="J865" s="2"/>
      <c r="K865" s="3" t="s">
        <v>22</v>
      </c>
      <c r="L865" s="2" t="s">
        <v>24</v>
      </c>
      <c r="M865" s="2">
        <f>VLOOKUP(L865,'scoring schema 2'!$E$18:$F$29,2,FALSE)</f>
        <v>0</v>
      </c>
      <c r="N865" s="2"/>
      <c r="O865" s="2">
        <f>VLOOKUP(N865,'scoring schema 2'!$E$8:$F$13,2, FALSE)</f>
        <v>2</v>
      </c>
      <c r="P865" s="2">
        <v>0</v>
      </c>
      <c r="Q865" s="2">
        <v>1.3</v>
      </c>
      <c r="R865" s="2">
        <v>0.8</v>
      </c>
      <c r="S865" s="2">
        <v>1.04</v>
      </c>
      <c r="T865" s="2">
        <v>1</v>
      </c>
      <c r="U865" s="2">
        <v>10</v>
      </c>
      <c r="V865" s="2">
        <v>3.0000000000000004</v>
      </c>
      <c r="W865" s="2">
        <v>5.9</v>
      </c>
      <c r="X865" s="2">
        <v>17.700000000000003</v>
      </c>
      <c r="Y865" s="2">
        <v>2.3200000000000003</v>
      </c>
      <c r="Z865" s="2">
        <v>3.8600000000000003</v>
      </c>
      <c r="AA865" s="2">
        <v>8.9552000000000014</v>
      </c>
      <c r="AB865" s="2">
        <v>7642263</v>
      </c>
      <c r="AC865" s="2" t="s">
        <v>2176</v>
      </c>
      <c r="AD865" s="6">
        <v>40586</v>
      </c>
      <c r="AE865" s="2" t="s">
        <v>760</v>
      </c>
      <c r="AF865" s="2" t="s">
        <v>761</v>
      </c>
      <c r="AG865" s="2" t="s">
        <v>762</v>
      </c>
      <c r="AH865" s="2" t="s">
        <v>768</v>
      </c>
      <c r="AI865" s="2">
        <v>1.5</v>
      </c>
      <c r="AJ865" s="2">
        <v>0</v>
      </c>
      <c r="AK865" s="2">
        <v>0</v>
      </c>
      <c r="AL865" s="2">
        <v>0</v>
      </c>
      <c r="AM865" s="2">
        <v>18</v>
      </c>
      <c r="AN865" s="2">
        <v>0</v>
      </c>
      <c r="AO865" s="2" t="s">
        <v>762</v>
      </c>
      <c r="AP865" s="2" t="s">
        <v>763</v>
      </c>
      <c r="AQ865" s="2" t="s">
        <v>769</v>
      </c>
      <c r="AR865" s="2" t="s">
        <v>2177</v>
      </c>
      <c r="AS865" s="2">
        <v>5</v>
      </c>
      <c r="AT865" s="2">
        <v>733.31</v>
      </c>
      <c r="AU865" s="2">
        <v>738.31</v>
      </c>
      <c r="AV865" s="2" t="s">
        <v>765</v>
      </c>
      <c r="AW865" s="2" t="s">
        <v>2178</v>
      </c>
      <c r="AX865" s="2">
        <v>6.5</v>
      </c>
      <c r="AY865" s="2">
        <v>728.19</v>
      </c>
      <c r="AZ865" s="2">
        <v>734.69</v>
      </c>
      <c r="BA865" s="2" t="s">
        <v>765</v>
      </c>
      <c r="BB865" s="2">
        <v>1.9083200000000002E-2</v>
      </c>
      <c r="BC865" s="2">
        <v>1</v>
      </c>
      <c r="BD865" s="6">
        <v>40781</v>
      </c>
      <c r="BE865" s="18">
        <f>(F865-AD865)/365.25</f>
        <v>10.59183207848505</v>
      </c>
      <c r="BF865" s="2" t="s">
        <v>767</v>
      </c>
      <c r="BG865" s="6">
        <v>43179</v>
      </c>
      <c r="BH865" s="2">
        <v>231.63956382436689</v>
      </c>
      <c r="BI865" t="str">
        <f>VLOOKUP($A865,'[1]SW_Pipes 1222_soil.shp'!$AE$2:$AR$1223,10,FALSE)</f>
        <v>113688</v>
      </c>
      <c r="BJ865" t="str">
        <f>VLOOKUP($A865,'[1]SW_Pipes 1222_soil.shp'!$AE$2:$AR$1223,11,FALSE)</f>
        <v>Ur</v>
      </c>
      <c r="BK865" t="str">
        <f>VLOOKUP($A865,'[1]SW_Pipes 1222_soil.shp'!$AE$2:$AR$1223,12,FALSE)</f>
        <v>Urban land</v>
      </c>
      <c r="BL865" t="str">
        <f>VLOOKUP($A865,'[1]SW_Pipes 1222_soil.shp'!$AE$2:$AR$1223,13,FALSE)</f>
        <v>N/A</v>
      </c>
      <c r="BM865">
        <f>VLOOKUP($A865,'[1]SW_Pipes 1222_soil.shp'!$AE$2:$AR$1223,14,FALSE)</f>
        <v>4</v>
      </c>
      <c r="BN865">
        <f>VLOOKUP(A865,[2]SW_Pipes1222_prec!$AE$2:$AO$1223, 11, FALSE)</f>
        <v>3.774</v>
      </c>
    </row>
    <row r="866" spans="1:66" x14ac:dyDescent="0.25">
      <c r="A866" s="3">
        <v>152392</v>
      </c>
      <c r="B866" s="3">
        <v>10873</v>
      </c>
      <c r="C866" s="3" t="s">
        <v>306</v>
      </c>
      <c r="D866" s="3" t="s">
        <v>26</v>
      </c>
      <c r="E866" s="3" t="s">
        <v>29</v>
      </c>
      <c r="F866" s="6">
        <f>VLOOKUP(A866&amp;B866,'input_raw cmsws'!$C$2:$D$1602,2,FALSE)</f>
        <v>42843.666666666664</v>
      </c>
      <c r="G866" s="3">
        <v>9.6999999999999993</v>
      </c>
      <c r="H866" s="3" t="s">
        <v>23</v>
      </c>
      <c r="I866" s="2">
        <f>VLOOKUP(H866,'scoring schema'!$D$4:$E$9,2,FALSE)</f>
        <v>0</v>
      </c>
      <c r="J866" s="3" t="s">
        <v>22</v>
      </c>
      <c r="K866" s="3" t="s">
        <v>22</v>
      </c>
      <c r="L866" s="3" t="s">
        <v>145</v>
      </c>
      <c r="M866" s="2">
        <f>VLOOKUP(L866,'scoring schema 2'!$E$18:$F$29,2,FALSE)</f>
        <v>10</v>
      </c>
      <c r="N866" s="3"/>
      <c r="O866" s="2">
        <f>VLOOKUP(N866,'scoring schema 2'!$E$8:$F$13,2, FALSE)</f>
        <v>2</v>
      </c>
      <c r="P866" s="3">
        <v>10</v>
      </c>
      <c r="Q866" s="3">
        <v>1.3</v>
      </c>
      <c r="R866" s="3">
        <v>8.4</v>
      </c>
      <c r="S866" s="3">
        <v>10.920000000000002</v>
      </c>
      <c r="T866" s="3">
        <v>1</v>
      </c>
      <c r="U866" s="3">
        <v>0</v>
      </c>
      <c r="V866" s="3">
        <v>1.4000000000000001</v>
      </c>
      <c r="W866" s="3">
        <v>2.4000000000000004</v>
      </c>
      <c r="X866" s="3">
        <v>3.3600000000000008</v>
      </c>
      <c r="Y866" s="3">
        <v>1.36</v>
      </c>
      <c r="Z866" s="3">
        <v>4.8000000000000007</v>
      </c>
      <c r="AA866" s="3">
        <v>6.5280000000000014</v>
      </c>
      <c r="AB866" s="3">
        <v>7614723</v>
      </c>
      <c r="AC866" s="3" t="s">
        <v>1144</v>
      </c>
      <c r="AD866" s="6">
        <v>40587</v>
      </c>
      <c r="AE866" s="3" t="s">
        <v>985</v>
      </c>
      <c r="AF866" s="3" t="s">
        <v>761</v>
      </c>
      <c r="AG866" s="3" t="s">
        <v>762</v>
      </c>
      <c r="AH866" s="3" t="s">
        <v>768</v>
      </c>
      <c r="AI866" s="3">
        <v>1.5</v>
      </c>
      <c r="AJ866" s="3">
        <v>0</v>
      </c>
      <c r="AK866" s="3">
        <v>0</v>
      </c>
      <c r="AL866" s="3">
        <v>0</v>
      </c>
      <c r="AM866" s="3">
        <v>18</v>
      </c>
      <c r="AN866" s="3">
        <v>0</v>
      </c>
      <c r="AO866" s="3" t="s">
        <v>762</v>
      </c>
      <c r="AP866" s="3" t="s">
        <v>763</v>
      </c>
      <c r="AQ866" s="3" t="s">
        <v>769</v>
      </c>
      <c r="AR866" s="3" t="s">
        <v>762</v>
      </c>
      <c r="AS866" s="3">
        <v>0</v>
      </c>
      <c r="AT866" s="3">
        <v>0</v>
      </c>
      <c r="AU866" s="3">
        <v>0</v>
      </c>
      <c r="AV866" s="3" t="s">
        <v>772</v>
      </c>
      <c r="AW866" s="3" t="s">
        <v>1701</v>
      </c>
      <c r="AX866" s="3">
        <v>2.8</v>
      </c>
      <c r="AY866" s="3">
        <v>708.2</v>
      </c>
      <c r="AZ866" s="3">
        <v>711</v>
      </c>
      <c r="BA866" s="3" t="s">
        <v>765</v>
      </c>
      <c r="BB866" s="3">
        <v>0</v>
      </c>
      <c r="BC866" s="3">
        <v>0</v>
      </c>
      <c r="BD866" s="7">
        <v>0</v>
      </c>
      <c r="BE866" s="18">
        <f t="shared" ref="BE866:BE909" si="38">(F866-BD866)/365.25</f>
        <v>117.2995665069587</v>
      </c>
      <c r="BF866" s="3" t="s">
        <v>767</v>
      </c>
      <c r="BG866" s="7">
        <v>44243</v>
      </c>
      <c r="BH866" s="3">
        <v>142.30849633150751</v>
      </c>
      <c r="BI866" t="str">
        <f>VLOOKUP($A866,'[1]SW_Pipes 1222_soil.shp'!$AE$2:$AR$1223,10,FALSE)</f>
        <v>113688</v>
      </c>
      <c r="BJ866" t="str">
        <f>VLOOKUP($A866,'[1]SW_Pipes 1222_soil.shp'!$AE$2:$AR$1223,11,FALSE)</f>
        <v>Ur</v>
      </c>
      <c r="BK866" t="str">
        <f>VLOOKUP($A866,'[1]SW_Pipes 1222_soil.shp'!$AE$2:$AR$1223,12,FALSE)</f>
        <v>Urban land</v>
      </c>
      <c r="BL866" t="str">
        <f>VLOOKUP($A866,'[1]SW_Pipes 1222_soil.shp'!$AE$2:$AR$1223,13,FALSE)</f>
        <v>N/A</v>
      </c>
      <c r="BM866">
        <f>VLOOKUP($A866,'[1]SW_Pipes 1222_soil.shp'!$AE$2:$AR$1223,14,FALSE)</f>
        <v>4</v>
      </c>
      <c r="BN866">
        <f>VLOOKUP(A866,[2]SW_Pipes1222_prec!$AE$2:$AO$1223, 11, FALSE)</f>
        <v>3.762</v>
      </c>
    </row>
    <row r="867" spans="1:66" x14ac:dyDescent="0.25">
      <c r="A867" s="3">
        <v>152393</v>
      </c>
      <c r="B867" s="3">
        <v>10873</v>
      </c>
      <c r="C867" s="3" t="s">
        <v>306</v>
      </c>
      <c r="D867" s="3" t="s">
        <v>26</v>
      </c>
      <c r="E867" s="3" t="s">
        <v>29</v>
      </c>
      <c r="F867" s="6">
        <f>VLOOKUP(A867&amp;B867,'input_raw cmsws'!$C$2:$D$1602,2,FALSE)</f>
        <v>42843.666666666664</v>
      </c>
      <c r="G867" s="3">
        <v>11</v>
      </c>
      <c r="H867" s="3" t="s">
        <v>23</v>
      </c>
      <c r="I867" s="2">
        <f>VLOOKUP(H867,'scoring schema'!$D$4:$E$9,2,FALSE)</f>
        <v>0</v>
      </c>
      <c r="J867" s="3" t="s">
        <v>22</v>
      </c>
      <c r="K867" s="3" t="s">
        <v>22</v>
      </c>
      <c r="L867" s="3" t="s">
        <v>145</v>
      </c>
      <c r="M867" s="2">
        <f>VLOOKUP(L867,'scoring schema 2'!$E$18:$F$29,2,FALSE)</f>
        <v>10</v>
      </c>
      <c r="N867" s="3" t="s">
        <v>202</v>
      </c>
      <c r="O867" s="2">
        <f>VLOOKUP(N867,'scoring schema 2'!$E$8:$F$13,2, FALSE)</f>
        <v>3</v>
      </c>
      <c r="P867" s="3">
        <v>5</v>
      </c>
      <c r="Q867" s="3">
        <v>1.9500000000000002</v>
      </c>
      <c r="R867" s="3">
        <v>7.65</v>
      </c>
      <c r="S867" s="3">
        <v>14.917500000000002</v>
      </c>
      <c r="T867" s="3">
        <v>1</v>
      </c>
      <c r="U867" s="3">
        <v>0</v>
      </c>
      <c r="V867" s="3">
        <v>2.2000000000000002</v>
      </c>
      <c r="W867" s="3">
        <v>2.4000000000000004</v>
      </c>
      <c r="X867" s="3">
        <v>5.2800000000000011</v>
      </c>
      <c r="Y867" s="3">
        <v>2.1</v>
      </c>
      <c r="Z867" s="3">
        <v>4.5000000000000009</v>
      </c>
      <c r="AA867" s="3">
        <v>9.4500000000000028</v>
      </c>
      <c r="AB867" s="3">
        <v>7564754</v>
      </c>
      <c r="AC867" s="3" t="s">
        <v>2248</v>
      </c>
      <c r="AD867" s="6">
        <v>40588</v>
      </c>
      <c r="AE867" s="3" t="s">
        <v>760</v>
      </c>
      <c r="AF867" s="3" t="s">
        <v>761</v>
      </c>
      <c r="AG867" s="3" t="s">
        <v>762</v>
      </c>
      <c r="AH867" s="3" t="s">
        <v>768</v>
      </c>
      <c r="AI867" s="3">
        <v>4</v>
      </c>
      <c r="AJ867" s="3">
        <v>0</v>
      </c>
      <c r="AK867" s="3">
        <v>0</v>
      </c>
      <c r="AL867" s="3">
        <v>0</v>
      </c>
      <c r="AM867" s="3">
        <v>48</v>
      </c>
      <c r="AN867" s="3">
        <v>0</v>
      </c>
      <c r="AO867" s="3" t="s">
        <v>762</v>
      </c>
      <c r="AP867" s="3" t="s">
        <v>763</v>
      </c>
      <c r="AQ867" s="3" t="s">
        <v>769</v>
      </c>
      <c r="AR867" s="3" t="s">
        <v>2249</v>
      </c>
      <c r="AS867" s="3">
        <v>0</v>
      </c>
      <c r="AT867" s="3">
        <v>0</v>
      </c>
      <c r="AU867" s="3">
        <v>705</v>
      </c>
      <c r="AV867" s="3" t="s">
        <v>772</v>
      </c>
      <c r="AW867" s="3" t="s">
        <v>2250</v>
      </c>
      <c r="AX867" s="3">
        <v>6</v>
      </c>
      <c r="AY867" s="3">
        <v>669</v>
      </c>
      <c r="AZ867" s="3">
        <v>675</v>
      </c>
      <c r="BA867" s="3" t="s">
        <v>765</v>
      </c>
      <c r="BB867" s="3">
        <v>0</v>
      </c>
      <c r="BC867" s="3">
        <v>0</v>
      </c>
      <c r="BD867" s="7">
        <v>0</v>
      </c>
      <c r="BE867" s="18">
        <f t="shared" si="38"/>
        <v>117.2995665069587</v>
      </c>
      <c r="BF867" s="3" t="s">
        <v>767</v>
      </c>
      <c r="BG867" s="7">
        <v>44243</v>
      </c>
      <c r="BH867" s="3">
        <v>367.75908924042398</v>
      </c>
      <c r="BI867" t="str">
        <f>VLOOKUP($A867,'[1]SW_Pipes 1222_soil.shp'!$AE$2:$AR$1223,10,FALSE)</f>
        <v>113688</v>
      </c>
      <c r="BJ867" t="str">
        <f>VLOOKUP($A867,'[1]SW_Pipes 1222_soil.shp'!$AE$2:$AR$1223,11,FALSE)</f>
        <v>Ur</v>
      </c>
      <c r="BK867" t="str">
        <f>VLOOKUP($A867,'[1]SW_Pipes 1222_soil.shp'!$AE$2:$AR$1223,12,FALSE)</f>
        <v>Urban land</v>
      </c>
      <c r="BL867" t="str">
        <f>VLOOKUP($A867,'[1]SW_Pipes 1222_soil.shp'!$AE$2:$AR$1223,13,FALSE)</f>
        <v>N/A</v>
      </c>
      <c r="BM867">
        <f>VLOOKUP($A867,'[1]SW_Pipes 1222_soil.shp'!$AE$2:$AR$1223,14,FALSE)</f>
        <v>4</v>
      </c>
      <c r="BN867">
        <f>VLOOKUP(A867,[2]SW_Pipes1222_prec!$AE$2:$AO$1223, 11, FALSE)</f>
        <v>3.76</v>
      </c>
    </row>
    <row r="868" spans="1:66" x14ac:dyDescent="0.25">
      <c r="A868" s="3">
        <v>152394</v>
      </c>
      <c r="B868" s="3">
        <v>10873</v>
      </c>
      <c r="C868" s="3" t="s">
        <v>306</v>
      </c>
      <c r="D868" s="3" t="s">
        <v>26</v>
      </c>
      <c r="E868" s="3" t="s">
        <v>29</v>
      </c>
      <c r="F868" s="6">
        <f>VLOOKUP(A868&amp;B868,'input_raw cmsws'!$C$2:$D$1602,2,FALSE)</f>
        <v>42843.666666666664</v>
      </c>
      <c r="G868" s="3">
        <v>12.55</v>
      </c>
      <c r="H868" s="3" t="s">
        <v>23</v>
      </c>
      <c r="I868" s="2">
        <f>VLOOKUP(H868,'scoring schema'!$D$4:$E$9,2,FALSE)</f>
        <v>0</v>
      </c>
      <c r="J868" s="3" t="s">
        <v>22</v>
      </c>
      <c r="K868" s="3" t="s">
        <v>22</v>
      </c>
      <c r="L868" s="3" t="s">
        <v>30</v>
      </c>
      <c r="M868" s="2">
        <f>VLOOKUP(L868,'scoring schema 2'!$E$18:$F$29,2,FALSE)</f>
        <v>6</v>
      </c>
      <c r="N868" s="3"/>
      <c r="O868" s="2">
        <f>VLOOKUP(N868,'scoring schema 2'!$E$8:$F$13,2, FALSE)</f>
        <v>2</v>
      </c>
      <c r="P868" s="3">
        <v>10</v>
      </c>
      <c r="Q868" s="3">
        <v>1.3</v>
      </c>
      <c r="R868" s="3">
        <v>7.1000000000000005</v>
      </c>
      <c r="S868" s="3">
        <v>9.23</v>
      </c>
      <c r="T868" s="3">
        <v>1</v>
      </c>
      <c r="U868" s="3">
        <v>0</v>
      </c>
      <c r="V868" s="3">
        <v>2.2000000000000002</v>
      </c>
      <c r="W868" s="3">
        <v>2.9000000000000004</v>
      </c>
      <c r="X868" s="3">
        <v>6.3800000000000017</v>
      </c>
      <c r="Y868" s="3">
        <v>1.84</v>
      </c>
      <c r="Z868" s="3">
        <v>4.58</v>
      </c>
      <c r="AA868" s="3">
        <v>8.4272000000000009</v>
      </c>
      <c r="AB868" s="3">
        <v>7707267</v>
      </c>
      <c r="AC868" s="3" t="s">
        <v>2090</v>
      </c>
      <c r="AD868" s="6">
        <v>40589</v>
      </c>
      <c r="AE868" s="3" t="s">
        <v>760</v>
      </c>
      <c r="AF868" s="3" t="s">
        <v>761</v>
      </c>
      <c r="AG868" s="3" t="s">
        <v>762</v>
      </c>
      <c r="AH868" s="3" t="s">
        <v>768</v>
      </c>
      <c r="AI868" s="3">
        <v>1.5</v>
      </c>
      <c r="AJ868" s="3">
        <v>0</v>
      </c>
      <c r="AK868" s="3">
        <v>0</v>
      </c>
      <c r="AL868" s="3">
        <v>0</v>
      </c>
      <c r="AM868" s="3">
        <v>18</v>
      </c>
      <c r="AN868" s="3">
        <v>0</v>
      </c>
      <c r="AO868" s="3" t="s">
        <v>762</v>
      </c>
      <c r="AP868" s="3" t="s">
        <v>763</v>
      </c>
      <c r="AQ868" s="3" t="s">
        <v>769</v>
      </c>
      <c r="AR868" s="3" t="s">
        <v>2091</v>
      </c>
      <c r="AS868" s="3">
        <v>8</v>
      </c>
      <c r="AT868" s="3">
        <v>704</v>
      </c>
      <c r="AU868" s="3">
        <v>712</v>
      </c>
      <c r="AV868" s="3" t="s">
        <v>765</v>
      </c>
      <c r="AW868" s="3" t="s">
        <v>2092</v>
      </c>
      <c r="AX868" s="3">
        <v>9.6</v>
      </c>
      <c r="AY868" s="3">
        <v>690.4</v>
      </c>
      <c r="AZ868" s="3">
        <v>700</v>
      </c>
      <c r="BA868" s="3" t="s">
        <v>765</v>
      </c>
      <c r="BB868" s="3">
        <v>4.1438570000000001E-2</v>
      </c>
      <c r="BC868" s="3">
        <v>0</v>
      </c>
      <c r="BD868" s="7">
        <v>0</v>
      </c>
      <c r="BE868" s="18">
        <f t="shared" si="38"/>
        <v>117.2995665069587</v>
      </c>
      <c r="BF868" s="3" t="s">
        <v>767</v>
      </c>
      <c r="BG868" s="7">
        <v>44243</v>
      </c>
      <c r="BH868" s="3">
        <v>328.19666521621349</v>
      </c>
      <c r="BI868" t="str">
        <f>VLOOKUP($A868,'[1]SW_Pipes 1222_soil.shp'!$AE$2:$AR$1223,10,FALSE)</f>
        <v>113660</v>
      </c>
      <c r="BJ868" t="str">
        <f>VLOOKUP($A868,'[1]SW_Pipes 1222_soil.shp'!$AE$2:$AR$1223,11,FALSE)</f>
        <v>CuB</v>
      </c>
      <c r="BK868" t="str">
        <f>VLOOKUP($A868,'[1]SW_Pipes 1222_soil.shp'!$AE$2:$AR$1223,12,FALSE)</f>
        <v>Cecil-Urban land complex, 2 to 8 percent slopes</v>
      </c>
      <c r="BL868" t="str">
        <f>VLOOKUP($A868,'[1]SW_Pipes 1222_soil.shp'!$AE$2:$AR$1223,13,FALSE)</f>
        <v>B</v>
      </c>
      <c r="BM868">
        <f>VLOOKUP($A868,'[1]SW_Pipes 1222_soil.shp'!$AE$2:$AR$1223,14,FALSE)</f>
        <v>1</v>
      </c>
      <c r="BN868">
        <f>VLOOKUP(A868,[2]SW_Pipes1222_prec!$AE$2:$AO$1223, 11, FALSE)</f>
        <v>3.76</v>
      </c>
    </row>
    <row r="869" spans="1:66" x14ac:dyDescent="0.25">
      <c r="A869" s="2">
        <v>152395</v>
      </c>
      <c r="B869" s="2">
        <v>10873</v>
      </c>
      <c r="C869" s="2" t="s">
        <v>306</v>
      </c>
      <c r="D869" s="2" t="s">
        <v>26</v>
      </c>
      <c r="E869" s="2" t="s">
        <v>29</v>
      </c>
      <c r="F869" s="6">
        <f>VLOOKUP(A869&amp;B869,'input_raw cmsws'!$C$2:$D$1602,2,FALSE)</f>
        <v>42843.666666666664</v>
      </c>
      <c r="G869" s="2">
        <v>10</v>
      </c>
      <c r="H869" s="2" t="s">
        <v>23</v>
      </c>
      <c r="I869" s="2">
        <f>VLOOKUP(H869,'scoring schema'!$D$4:$E$9,2,FALSE)</f>
        <v>0</v>
      </c>
      <c r="J869" s="2" t="s">
        <v>22</v>
      </c>
      <c r="K869" s="2" t="s">
        <v>22</v>
      </c>
      <c r="L869" s="2" t="s">
        <v>30</v>
      </c>
      <c r="M869" s="2">
        <f>VLOOKUP(L869,'scoring schema 2'!$E$18:$F$29,2,FALSE)</f>
        <v>6</v>
      </c>
      <c r="N869" s="2" t="s">
        <v>202</v>
      </c>
      <c r="O869" s="2">
        <f>VLOOKUP(N869,'scoring schema 2'!$E$8:$F$13,2, FALSE)</f>
        <v>3</v>
      </c>
      <c r="P869" s="2">
        <v>10</v>
      </c>
      <c r="Q869" s="2">
        <v>1.9500000000000002</v>
      </c>
      <c r="R869" s="2">
        <v>6.6000000000000005</v>
      </c>
      <c r="S869" s="2">
        <v>12.870000000000003</v>
      </c>
      <c r="T869" s="2">
        <v>1</v>
      </c>
      <c r="U869" s="2">
        <v>10</v>
      </c>
      <c r="V869" s="2">
        <v>2.2000000000000002</v>
      </c>
      <c r="W869" s="2">
        <v>5.7</v>
      </c>
      <c r="X869" s="2">
        <v>12.540000000000001</v>
      </c>
      <c r="Y869" s="2">
        <v>2.1</v>
      </c>
      <c r="Z869" s="2">
        <v>6.0600000000000005</v>
      </c>
      <c r="AA869" s="2">
        <v>12.726000000000001</v>
      </c>
      <c r="AB869" s="2">
        <v>7653114</v>
      </c>
      <c r="AC869" s="2" t="s">
        <v>2634</v>
      </c>
      <c r="AD869" s="6">
        <v>40590</v>
      </c>
      <c r="AE869" s="2" t="s">
        <v>760</v>
      </c>
      <c r="AF869" s="2" t="s">
        <v>761</v>
      </c>
      <c r="AG869" s="2" t="s">
        <v>762</v>
      </c>
      <c r="AH869" s="2" t="s">
        <v>768</v>
      </c>
      <c r="AI869" s="2">
        <v>3</v>
      </c>
      <c r="AJ869" s="2">
        <v>0</v>
      </c>
      <c r="AK869" s="2">
        <v>0</v>
      </c>
      <c r="AL869" s="2">
        <v>0</v>
      </c>
      <c r="AM869" s="2">
        <v>36</v>
      </c>
      <c r="AN869" s="2">
        <v>0</v>
      </c>
      <c r="AO869" s="2" t="s">
        <v>762</v>
      </c>
      <c r="AP869" s="2" t="s">
        <v>763</v>
      </c>
      <c r="AQ869" s="2" t="s">
        <v>769</v>
      </c>
      <c r="AR869" s="2" t="s">
        <v>2635</v>
      </c>
      <c r="AS869" s="2">
        <v>5.03</v>
      </c>
      <c r="AT869" s="2">
        <v>707.97</v>
      </c>
      <c r="AU869" s="2">
        <v>713</v>
      </c>
      <c r="AV869" s="2" t="s">
        <v>772</v>
      </c>
      <c r="AW869" s="2" t="s">
        <v>2636</v>
      </c>
      <c r="AX869" s="2">
        <v>9.1999999999999993</v>
      </c>
      <c r="AY869" s="2">
        <v>701.8</v>
      </c>
      <c r="AZ869" s="2">
        <v>711</v>
      </c>
      <c r="BA869" s="2" t="s">
        <v>765</v>
      </c>
      <c r="BB869" s="2">
        <v>0.14373448999999999</v>
      </c>
      <c r="BC869" s="2">
        <v>0</v>
      </c>
      <c r="BD869" s="6">
        <v>0</v>
      </c>
      <c r="BE869" s="18">
        <f t="shared" si="38"/>
        <v>117.2995665069587</v>
      </c>
      <c r="BF869" s="2" t="s">
        <v>767</v>
      </c>
      <c r="BG869" s="6">
        <v>44243</v>
      </c>
      <c r="BH869" s="2">
        <v>42.926369743931502</v>
      </c>
      <c r="BI869" t="str">
        <f>VLOOKUP($A869,'[1]SW_Pipes 1222_soil.shp'!$AE$2:$AR$1223,10,FALSE)</f>
        <v>113660</v>
      </c>
      <c r="BJ869" t="str">
        <f>VLOOKUP($A869,'[1]SW_Pipes 1222_soil.shp'!$AE$2:$AR$1223,11,FALSE)</f>
        <v>CuB</v>
      </c>
      <c r="BK869" t="str">
        <f>VLOOKUP($A869,'[1]SW_Pipes 1222_soil.shp'!$AE$2:$AR$1223,12,FALSE)</f>
        <v>Cecil-Urban land complex, 2 to 8 percent slopes</v>
      </c>
      <c r="BL869" t="str">
        <f>VLOOKUP($A869,'[1]SW_Pipes 1222_soil.shp'!$AE$2:$AR$1223,13,FALSE)</f>
        <v>B</v>
      </c>
      <c r="BM869">
        <f>VLOOKUP($A869,'[1]SW_Pipes 1222_soil.shp'!$AE$2:$AR$1223,14,FALSE)</f>
        <v>1</v>
      </c>
      <c r="BN869">
        <f>VLOOKUP(A869,[2]SW_Pipes1222_prec!$AE$2:$AO$1223, 11, FALSE)</f>
        <v>3.7629999999999999</v>
      </c>
    </row>
    <row r="870" spans="1:66" x14ac:dyDescent="0.25">
      <c r="A870" s="2">
        <v>152619</v>
      </c>
      <c r="B870" s="2">
        <v>17770</v>
      </c>
      <c r="C870" s="2" t="s">
        <v>433</v>
      </c>
      <c r="D870" s="2" t="s">
        <v>21</v>
      </c>
      <c r="E870" s="2" t="s">
        <v>29</v>
      </c>
      <c r="F870" s="6">
        <f>VLOOKUP(A870&amp;B870,'input_raw cmsws'!$C$2:$D$1602,2,FALSE)</f>
        <v>43972.666666666664</v>
      </c>
      <c r="G870" s="2">
        <v>2.6</v>
      </c>
      <c r="H870" s="2" t="s">
        <v>32</v>
      </c>
      <c r="I870" s="2">
        <f>VLOOKUP(H870,'scoring schema'!$D$4:$E$9,2,FALSE)</f>
        <v>10</v>
      </c>
      <c r="J870" s="2" t="s">
        <v>29</v>
      </c>
      <c r="K870" s="2" t="s">
        <v>29</v>
      </c>
      <c r="L870" s="2" t="s">
        <v>30</v>
      </c>
      <c r="M870" s="2">
        <f>VLOOKUP(L870,'scoring schema 2'!$E$18:$F$29,2,FALSE)</f>
        <v>6</v>
      </c>
      <c r="N870" s="2" t="s">
        <v>40</v>
      </c>
      <c r="O870" s="2">
        <f>VLOOKUP(N870,'scoring schema 2'!$E$8:$F$13,2, FALSE)</f>
        <v>8</v>
      </c>
      <c r="P870" s="2">
        <v>5</v>
      </c>
      <c r="Q870" s="2">
        <v>8.6999999999999993</v>
      </c>
      <c r="R870" s="2">
        <v>4.25</v>
      </c>
      <c r="S870" s="2">
        <v>36.974999999999994</v>
      </c>
      <c r="T870" s="2">
        <v>1</v>
      </c>
      <c r="U870" s="2">
        <v>0</v>
      </c>
      <c r="V870" s="2">
        <v>1.4000000000000001</v>
      </c>
      <c r="W870" s="2">
        <v>0.8</v>
      </c>
      <c r="X870" s="2">
        <v>1.1200000000000001</v>
      </c>
      <c r="Y870" s="2">
        <v>4.32</v>
      </c>
      <c r="Z870" s="2">
        <v>2.1800000000000002</v>
      </c>
      <c r="AA870" s="2">
        <v>9.417600000000002</v>
      </c>
      <c r="AB870" s="2">
        <v>7663848</v>
      </c>
      <c r="AC870" s="2" t="s">
        <v>2246</v>
      </c>
      <c r="AD870" s="6">
        <v>40591</v>
      </c>
      <c r="AE870" s="2" t="s">
        <v>985</v>
      </c>
      <c r="AF870" s="2" t="s">
        <v>761</v>
      </c>
      <c r="AG870" s="2" t="s">
        <v>762</v>
      </c>
      <c r="AH870" s="2" t="s">
        <v>768</v>
      </c>
      <c r="AI870" s="2">
        <v>1.25</v>
      </c>
      <c r="AJ870" s="2">
        <v>0</v>
      </c>
      <c r="AK870" s="2">
        <v>0</v>
      </c>
      <c r="AL870" s="2">
        <v>0</v>
      </c>
      <c r="AM870" s="2">
        <v>15</v>
      </c>
      <c r="AN870" s="2">
        <v>0</v>
      </c>
      <c r="AO870" s="2" t="s">
        <v>762</v>
      </c>
      <c r="AP870" s="2" t="s">
        <v>763</v>
      </c>
      <c r="AQ870" s="2" t="s">
        <v>769</v>
      </c>
      <c r="AR870" s="2" t="s">
        <v>2247</v>
      </c>
      <c r="AS870" s="2">
        <v>2.6</v>
      </c>
      <c r="AT870" s="2">
        <v>660.4</v>
      </c>
      <c r="AU870" s="2">
        <v>663</v>
      </c>
      <c r="AV870" s="2" t="s">
        <v>765</v>
      </c>
      <c r="AW870" s="2" t="s">
        <v>762</v>
      </c>
      <c r="AX870" s="2">
        <v>0</v>
      </c>
      <c r="AY870" s="2">
        <v>0</v>
      </c>
      <c r="AZ870" s="2">
        <v>0</v>
      </c>
      <c r="BA870" s="2" t="s">
        <v>772</v>
      </c>
      <c r="BB870" s="2">
        <v>0</v>
      </c>
      <c r="BC870" s="2">
        <v>0</v>
      </c>
      <c r="BD870" s="6">
        <v>0</v>
      </c>
      <c r="BE870" s="18">
        <f t="shared" si="38"/>
        <v>120.39060004563083</v>
      </c>
      <c r="BF870" s="2" t="s">
        <v>767</v>
      </c>
      <c r="BG870" s="6">
        <v>44243</v>
      </c>
      <c r="BH870" s="2">
        <v>208.81658498051129</v>
      </c>
      <c r="BI870" t="str">
        <f>VLOOKUP($A870,'[1]SW_Pipes 1222_soil.shp'!$AE$2:$AR$1223,10,FALSE)</f>
        <v>113660</v>
      </c>
      <c r="BJ870" t="str">
        <f>VLOOKUP($A870,'[1]SW_Pipes 1222_soil.shp'!$AE$2:$AR$1223,11,FALSE)</f>
        <v>CuB</v>
      </c>
      <c r="BK870" t="str">
        <f>VLOOKUP($A870,'[1]SW_Pipes 1222_soil.shp'!$AE$2:$AR$1223,12,FALSE)</f>
        <v>Cecil-Urban land complex, 2 to 8 percent slopes</v>
      </c>
      <c r="BL870" t="str">
        <f>VLOOKUP($A870,'[1]SW_Pipes 1222_soil.shp'!$AE$2:$AR$1223,13,FALSE)</f>
        <v>B</v>
      </c>
      <c r="BM870">
        <f>VLOOKUP($A870,'[1]SW_Pipes 1222_soil.shp'!$AE$2:$AR$1223,14,FALSE)</f>
        <v>1</v>
      </c>
      <c r="BN870">
        <f>VLOOKUP(A870,[2]SW_Pipes1222_prec!$AE$2:$AO$1223, 11, FALSE)</f>
        <v>3.8</v>
      </c>
    </row>
    <row r="871" spans="1:66" x14ac:dyDescent="0.25">
      <c r="A871" s="3">
        <v>152667</v>
      </c>
      <c r="B871" s="3">
        <v>18108</v>
      </c>
      <c r="C871" s="3" t="s">
        <v>43</v>
      </c>
      <c r="D871" s="3" t="s">
        <v>21</v>
      </c>
      <c r="E871" s="3" t="s">
        <v>29</v>
      </c>
      <c r="F871" s="6">
        <f>VLOOKUP(A871&amp;B871,'input_raw cmsws'!$C$2:$D$1602,2,FALSE)</f>
        <v>43987.666666666664</v>
      </c>
      <c r="G871" s="3">
        <v>2.0499999999999998</v>
      </c>
      <c r="H871" s="3" t="s">
        <v>23</v>
      </c>
      <c r="I871" s="2">
        <f>VLOOKUP(H871,'scoring schema'!$D$4:$E$9,2,FALSE)</f>
        <v>0</v>
      </c>
      <c r="J871" s="3"/>
      <c r="K871" s="3" t="s">
        <v>22</v>
      </c>
      <c r="L871" s="3" t="s">
        <v>30</v>
      </c>
      <c r="M871" s="2">
        <f>VLOOKUP(L871,'scoring schema 2'!$E$18:$F$29,2,FALSE)</f>
        <v>6</v>
      </c>
      <c r="N871" s="3" t="s">
        <v>33</v>
      </c>
      <c r="O871" s="2">
        <f>VLOOKUP(N871,'scoring schema 2'!$E$8:$F$13,2, FALSE)</f>
        <v>0</v>
      </c>
      <c r="P871" s="3">
        <v>5</v>
      </c>
      <c r="Q871" s="3">
        <v>0</v>
      </c>
      <c r="R871" s="3">
        <v>4.25</v>
      </c>
      <c r="S871" s="3">
        <v>0</v>
      </c>
      <c r="T871" s="3">
        <v>1</v>
      </c>
      <c r="U871" s="3">
        <v>5</v>
      </c>
      <c r="V871" s="3">
        <v>8.6</v>
      </c>
      <c r="W871" s="3">
        <v>2.4500000000000002</v>
      </c>
      <c r="X871" s="3">
        <v>21.07</v>
      </c>
      <c r="Y871" s="3">
        <v>5.1599999999999993</v>
      </c>
      <c r="Z871" s="3">
        <v>3.17</v>
      </c>
      <c r="AA871" s="3">
        <v>16.357199999999999</v>
      </c>
      <c r="AB871" s="3">
        <v>7691335</v>
      </c>
      <c r="AC871" s="3" t="s">
        <v>3030</v>
      </c>
      <c r="AD871" s="6">
        <v>40592</v>
      </c>
      <c r="AE871" s="3" t="s">
        <v>760</v>
      </c>
      <c r="AF871" s="3" t="s">
        <v>761</v>
      </c>
      <c r="AG871" s="3" t="s">
        <v>762</v>
      </c>
      <c r="AH871" s="3" t="s">
        <v>768</v>
      </c>
      <c r="AI871" s="3">
        <v>1.5</v>
      </c>
      <c r="AJ871" s="3">
        <v>0</v>
      </c>
      <c r="AK871" s="3">
        <v>0</v>
      </c>
      <c r="AL871" s="3">
        <v>0</v>
      </c>
      <c r="AM871" s="3">
        <v>18</v>
      </c>
      <c r="AN871" s="3">
        <v>0</v>
      </c>
      <c r="AO871" s="3" t="s">
        <v>762</v>
      </c>
      <c r="AP871" s="3" t="s">
        <v>763</v>
      </c>
      <c r="AQ871" s="3" t="s">
        <v>769</v>
      </c>
      <c r="AR871" s="3" t="s">
        <v>1306</v>
      </c>
      <c r="AS871" s="3">
        <v>2.2999999999999998</v>
      </c>
      <c r="AT871" s="3">
        <v>742.7</v>
      </c>
      <c r="AU871" s="3">
        <v>745</v>
      </c>
      <c r="AV871" s="3" t="s">
        <v>765</v>
      </c>
      <c r="AW871" s="3" t="s">
        <v>3031</v>
      </c>
      <c r="AX871" s="3">
        <v>1.8</v>
      </c>
      <c r="AY871" s="3">
        <v>737.2</v>
      </c>
      <c r="AZ871" s="3">
        <v>739</v>
      </c>
      <c r="BA871" s="3" t="s">
        <v>765</v>
      </c>
      <c r="BB871" s="3">
        <v>6.5133060000000007E-2</v>
      </c>
      <c r="BC871" s="3">
        <v>0</v>
      </c>
      <c r="BD871" s="7">
        <v>10594</v>
      </c>
      <c r="BE871" s="18">
        <f t="shared" si="38"/>
        <v>91.426876568560346</v>
      </c>
      <c r="BF871" s="3" t="s">
        <v>767</v>
      </c>
      <c r="BG871" s="7">
        <v>44243</v>
      </c>
      <c r="BH871" s="3">
        <v>84.442527807450176</v>
      </c>
      <c r="BI871" t="str">
        <f>VLOOKUP($A871,'[1]SW_Pipes 1222_soil.shp'!$AE$2:$AR$1223,10,FALSE)</f>
        <v>113661</v>
      </c>
      <c r="BJ871" t="str">
        <f>VLOOKUP($A871,'[1]SW_Pipes 1222_soil.shp'!$AE$2:$AR$1223,11,FALSE)</f>
        <v>CuD</v>
      </c>
      <c r="BK871" t="str">
        <f>VLOOKUP($A871,'[1]SW_Pipes 1222_soil.shp'!$AE$2:$AR$1223,12,FALSE)</f>
        <v>Cecil-Urban land complex, 8 to 15 percent slopes</v>
      </c>
      <c r="BL871" t="str">
        <f>VLOOKUP($A871,'[1]SW_Pipes 1222_soil.shp'!$AE$2:$AR$1223,13,FALSE)</f>
        <v>B</v>
      </c>
      <c r="BM871">
        <f>VLOOKUP($A871,'[1]SW_Pipes 1222_soil.shp'!$AE$2:$AR$1223,14,FALSE)</f>
        <v>1</v>
      </c>
      <c r="BN871">
        <f>VLOOKUP(A871,[2]SW_Pipes1222_prec!$AE$2:$AO$1223, 11, FALSE)</f>
        <v>3.7989999999999999</v>
      </c>
    </row>
    <row r="872" spans="1:66" x14ac:dyDescent="0.25">
      <c r="A872" s="2">
        <v>152690</v>
      </c>
      <c r="B872" s="2">
        <v>24069</v>
      </c>
      <c r="C872" s="2" t="s">
        <v>274</v>
      </c>
      <c r="D872" s="2" t="s">
        <v>21</v>
      </c>
      <c r="E872" s="2" t="s">
        <v>29</v>
      </c>
      <c r="F872" s="6">
        <f>VLOOKUP(A872&amp;B872,'input_raw cmsws'!$C$2:$D$1602,2,FALSE)</f>
        <v>44441.666666666664</v>
      </c>
      <c r="G872" s="2">
        <v>4</v>
      </c>
      <c r="H872" s="2" t="s">
        <v>23</v>
      </c>
      <c r="I872" s="2">
        <f>VLOOKUP(H872,'scoring schema'!$D$4:$E$9,2,FALSE)</f>
        <v>0</v>
      </c>
      <c r="J872" s="2" t="s">
        <v>22</v>
      </c>
      <c r="K872" s="2" t="s">
        <v>22</v>
      </c>
      <c r="L872" s="2"/>
      <c r="M872" s="2">
        <f>VLOOKUP(L872,'scoring schema 2'!$E$18:$F$29,2,FALSE)</f>
        <v>0</v>
      </c>
      <c r="N872" s="2"/>
      <c r="O872" s="2">
        <f>VLOOKUP(N872,'scoring schema 2'!$E$8:$F$13,2, FALSE)</f>
        <v>2</v>
      </c>
      <c r="P872" s="2">
        <v>0</v>
      </c>
      <c r="Q872" s="2">
        <v>1.3</v>
      </c>
      <c r="R872" s="2">
        <v>0.8</v>
      </c>
      <c r="S872" s="2">
        <v>1.04</v>
      </c>
      <c r="T872" s="2">
        <v>1</v>
      </c>
      <c r="U872" s="2">
        <v>0</v>
      </c>
      <c r="V872" s="2">
        <v>6.2000000000000011</v>
      </c>
      <c r="W872" s="2">
        <v>1.7000000000000002</v>
      </c>
      <c r="X872" s="2">
        <v>10.540000000000003</v>
      </c>
      <c r="Y872" s="2">
        <v>4.24</v>
      </c>
      <c r="Z872" s="2">
        <v>1.34</v>
      </c>
      <c r="AA872" s="2">
        <v>5.6816000000000004</v>
      </c>
      <c r="AB872" s="2">
        <v>7579438</v>
      </c>
      <c r="AC872" s="2" t="s">
        <v>1579</v>
      </c>
      <c r="AD872" s="6">
        <v>40593</v>
      </c>
      <c r="AE872" s="2" t="s">
        <v>760</v>
      </c>
      <c r="AF872" s="2" t="s">
        <v>761</v>
      </c>
      <c r="AG872" s="2" t="s">
        <v>762</v>
      </c>
      <c r="AH872" s="2" t="s">
        <v>768</v>
      </c>
      <c r="AI872" s="2">
        <v>1.25</v>
      </c>
      <c r="AJ872" s="2">
        <v>0</v>
      </c>
      <c r="AK872" s="2">
        <v>0</v>
      </c>
      <c r="AL872" s="2">
        <v>0</v>
      </c>
      <c r="AM872" s="2">
        <v>15</v>
      </c>
      <c r="AN872" s="2">
        <v>0</v>
      </c>
      <c r="AO872" s="2" t="s">
        <v>762</v>
      </c>
      <c r="AP872" s="2" t="s">
        <v>763</v>
      </c>
      <c r="AQ872" s="2" t="s">
        <v>769</v>
      </c>
      <c r="AR872" s="2" t="s">
        <v>1580</v>
      </c>
      <c r="AS872" s="2">
        <v>4.5</v>
      </c>
      <c r="AT872" s="2">
        <v>682.5</v>
      </c>
      <c r="AU872" s="2">
        <v>687</v>
      </c>
      <c r="AV872" s="2" t="s">
        <v>765</v>
      </c>
      <c r="AW872" s="2" t="s">
        <v>1581</v>
      </c>
      <c r="AX872" s="2">
        <v>0.5</v>
      </c>
      <c r="AY872" s="2">
        <v>679.5</v>
      </c>
      <c r="AZ872" s="2">
        <v>680</v>
      </c>
      <c r="BA872" s="2" t="s">
        <v>765</v>
      </c>
      <c r="BB872" s="2">
        <v>3.5158130000000003E-2</v>
      </c>
      <c r="BC872" s="2">
        <v>0</v>
      </c>
      <c r="BD872" s="6">
        <v>0</v>
      </c>
      <c r="BE872" s="18">
        <f t="shared" si="38"/>
        <v>121.67465206479579</v>
      </c>
      <c r="BF872" s="2" t="s">
        <v>767</v>
      </c>
      <c r="BG872" s="6">
        <v>44243</v>
      </c>
      <c r="BH872" s="2">
        <v>85.328773764371718</v>
      </c>
      <c r="BI872" t="str">
        <f>VLOOKUP($A872,'[1]SW_Pipes 1222_soil.shp'!$AE$2:$AR$1223,10,FALSE)</f>
        <v>113660</v>
      </c>
      <c r="BJ872" t="str">
        <f>VLOOKUP($A872,'[1]SW_Pipes 1222_soil.shp'!$AE$2:$AR$1223,11,FALSE)</f>
        <v>CuB</v>
      </c>
      <c r="BK872" t="str">
        <f>VLOOKUP($A872,'[1]SW_Pipes 1222_soil.shp'!$AE$2:$AR$1223,12,FALSE)</f>
        <v>Cecil-Urban land complex, 2 to 8 percent slopes</v>
      </c>
      <c r="BL872" t="str">
        <f>VLOOKUP($A872,'[1]SW_Pipes 1222_soil.shp'!$AE$2:$AR$1223,13,FALSE)</f>
        <v>B</v>
      </c>
      <c r="BM872">
        <f>VLOOKUP($A872,'[1]SW_Pipes 1222_soil.shp'!$AE$2:$AR$1223,14,FALSE)</f>
        <v>1</v>
      </c>
      <c r="BN872">
        <f>VLOOKUP(A872,[2]SW_Pipes1222_prec!$AE$2:$AO$1223, 11, FALSE)</f>
        <v>3.8039999999999998</v>
      </c>
    </row>
    <row r="873" spans="1:66" x14ac:dyDescent="0.25">
      <c r="A873" s="2">
        <v>152865</v>
      </c>
      <c r="B873" s="2">
        <v>10998</v>
      </c>
      <c r="C873" s="2" t="s">
        <v>478</v>
      </c>
      <c r="D873" s="2" t="s">
        <v>21</v>
      </c>
      <c r="E873" s="2" t="s">
        <v>29</v>
      </c>
      <c r="F873" s="6">
        <f>VLOOKUP(A873&amp;B873,'input_raw cmsws'!$C$2:$D$1602,2,FALSE)</f>
        <v>43669.708333333336</v>
      </c>
      <c r="G873" s="2">
        <v>7</v>
      </c>
      <c r="H873" s="2" t="s">
        <v>23</v>
      </c>
      <c r="I873" s="2">
        <f>VLOOKUP(H873,'scoring schema'!$D$4:$E$9,2,FALSE)</f>
        <v>0</v>
      </c>
      <c r="J873" s="2" t="s">
        <v>22</v>
      </c>
      <c r="K873" s="2" t="s">
        <v>22</v>
      </c>
      <c r="L873" s="2" t="s">
        <v>24</v>
      </c>
      <c r="M873" s="2">
        <f>VLOOKUP(L873,'scoring schema 2'!$E$18:$F$29,2,FALSE)</f>
        <v>0</v>
      </c>
      <c r="N873" s="2" t="s">
        <v>33</v>
      </c>
      <c r="O873" s="2">
        <f>VLOOKUP(N873,'scoring schema 2'!$E$8:$F$13,2, FALSE)</f>
        <v>0</v>
      </c>
      <c r="P873" s="2">
        <v>0</v>
      </c>
      <c r="Q873" s="2">
        <v>0</v>
      </c>
      <c r="R873" s="2">
        <v>2</v>
      </c>
      <c r="S873" s="2">
        <v>0</v>
      </c>
      <c r="T873" s="2">
        <v>1</v>
      </c>
      <c r="U873" s="2">
        <v>10</v>
      </c>
      <c r="V873" s="2">
        <v>4.5999999999999996</v>
      </c>
      <c r="W873" s="2">
        <v>5.3000000000000007</v>
      </c>
      <c r="X873" s="2">
        <v>24.380000000000003</v>
      </c>
      <c r="Y873" s="2">
        <v>2.76</v>
      </c>
      <c r="Z873" s="2">
        <v>3.9800000000000004</v>
      </c>
      <c r="AA873" s="2">
        <v>10.9848</v>
      </c>
      <c r="AB873" s="2">
        <v>7585927</v>
      </c>
      <c r="AC873" s="2" t="s">
        <v>2440</v>
      </c>
      <c r="AD873" s="6">
        <v>40594</v>
      </c>
      <c r="AE873" s="2" t="s">
        <v>760</v>
      </c>
      <c r="AF873" s="2" t="s">
        <v>761</v>
      </c>
      <c r="AG873" s="2" t="s">
        <v>762</v>
      </c>
      <c r="AH873" s="2" t="s">
        <v>768</v>
      </c>
      <c r="AI873" s="2">
        <v>4</v>
      </c>
      <c r="AJ873" s="2">
        <v>0</v>
      </c>
      <c r="AK873" s="2">
        <v>0</v>
      </c>
      <c r="AL873" s="2">
        <v>0</v>
      </c>
      <c r="AM873" s="2">
        <v>48</v>
      </c>
      <c r="AN873" s="2">
        <v>0</v>
      </c>
      <c r="AO873" s="2" t="s">
        <v>762</v>
      </c>
      <c r="AP873" s="2" t="s">
        <v>763</v>
      </c>
      <c r="AQ873" s="2" t="s">
        <v>769</v>
      </c>
      <c r="AR873" s="2" t="s">
        <v>2441</v>
      </c>
      <c r="AS873" s="2">
        <v>7.5</v>
      </c>
      <c r="AT873" s="2">
        <v>648.5</v>
      </c>
      <c r="AU873" s="2">
        <v>656</v>
      </c>
      <c r="AV873" s="2" t="s">
        <v>765</v>
      </c>
      <c r="AW873" s="2" t="s">
        <v>2442</v>
      </c>
      <c r="AX873" s="2">
        <v>6.2</v>
      </c>
      <c r="AY873" s="2">
        <v>642.79999999999995</v>
      </c>
      <c r="AZ873" s="2">
        <v>649</v>
      </c>
      <c r="BA873" s="2" t="s">
        <v>765</v>
      </c>
      <c r="BB873" s="2">
        <v>8.5727330000000004E-2</v>
      </c>
      <c r="BC873" s="2">
        <v>0</v>
      </c>
      <c r="BD873" s="6">
        <v>40372</v>
      </c>
      <c r="BE873" s="18">
        <f t="shared" si="38"/>
        <v>9.0286333561487631</v>
      </c>
      <c r="BF873" s="2" t="s">
        <v>767</v>
      </c>
      <c r="BG873" s="6">
        <v>44243</v>
      </c>
      <c r="BH873" s="2">
        <v>66.489879549207643</v>
      </c>
      <c r="BI873" t="str">
        <f>VLOOKUP($A873,'[1]SW_Pipes 1222_soil.shp'!$AE$2:$AR$1223,10,FALSE)</f>
        <v>113677</v>
      </c>
      <c r="BJ873" t="str">
        <f>VLOOKUP($A873,'[1]SW_Pipes 1222_soil.shp'!$AE$2:$AR$1223,11,FALSE)</f>
        <v>MO</v>
      </c>
      <c r="BK873" t="str">
        <f>VLOOKUP($A873,'[1]SW_Pipes 1222_soil.shp'!$AE$2:$AR$1223,12,FALSE)</f>
        <v>Monacan loam</v>
      </c>
      <c r="BL873" t="str">
        <f>VLOOKUP($A873,'[1]SW_Pipes 1222_soil.shp'!$AE$2:$AR$1223,13,FALSE)</f>
        <v>C</v>
      </c>
      <c r="BM873">
        <f>VLOOKUP($A873,'[1]SW_Pipes 1222_soil.shp'!$AE$2:$AR$1223,14,FALSE)</f>
        <v>2</v>
      </c>
      <c r="BN873">
        <f>VLOOKUP(A873,[2]SW_Pipes1222_prec!$AE$2:$AO$1223, 11, FALSE)</f>
        <v>3.7810000000000001</v>
      </c>
    </row>
    <row r="874" spans="1:66" x14ac:dyDescent="0.25">
      <c r="A874" s="3">
        <v>153196</v>
      </c>
      <c r="B874" s="3">
        <v>11130</v>
      </c>
      <c r="C874" s="3" t="s">
        <v>125</v>
      </c>
      <c r="D874" s="3" t="s">
        <v>26</v>
      </c>
      <c r="E874" s="3" t="s">
        <v>29</v>
      </c>
      <c r="F874" s="6">
        <f>VLOOKUP(A874&amp;B874,'input_raw cmsws'!$C$2:$D$1602,2,FALSE)</f>
        <v>43151.666666666664</v>
      </c>
      <c r="G874" s="3">
        <v>6</v>
      </c>
      <c r="H874" s="3" t="s">
        <v>23</v>
      </c>
      <c r="I874" s="2">
        <f>VLOOKUP(H874,'scoring schema'!$D$4:$E$9,2,FALSE)</f>
        <v>0</v>
      </c>
      <c r="J874" s="3" t="s">
        <v>22</v>
      </c>
      <c r="K874" s="3" t="s">
        <v>22</v>
      </c>
      <c r="L874" s="3" t="s">
        <v>30</v>
      </c>
      <c r="M874" s="2">
        <f>VLOOKUP(L874,'scoring schema 2'!$E$18:$F$29,2,FALSE)</f>
        <v>6</v>
      </c>
      <c r="N874" s="3"/>
      <c r="O874" s="2">
        <f>VLOOKUP(N874,'scoring schema 2'!$E$8:$F$13,2, FALSE)</f>
        <v>2</v>
      </c>
      <c r="P874" s="3">
        <v>0</v>
      </c>
      <c r="Q874" s="3">
        <v>1.3</v>
      </c>
      <c r="R874" s="3">
        <v>4.7</v>
      </c>
      <c r="S874" s="3">
        <v>6.11</v>
      </c>
      <c r="T874" s="3">
        <v>1</v>
      </c>
      <c r="U874" s="3">
        <v>0</v>
      </c>
      <c r="V874" s="3">
        <v>1.4000000000000001</v>
      </c>
      <c r="W874" s="3">
        <v>2</v>
      </c>
      <c r="X874" s="3">
        <v>2.8000000000000003</v>
      </c>
      <c r="Y874" s="3">
        <v>1.36</v>
      </c>
      <c r="Z874" s="3">
        <v>3.08</v>
      </c>
      <c r="AA874" s="3">
        <v>4.1888000000000005</v>
      </c>
      <c r="AB874" s="3">
        <v>7649064</v>
      </c>
      <c r="AC874" s="3" t="s">
        <v>1302</v>
      </c>
      <c r="AD874" s="6">
        <v>40595</v>
      </c>
      <c r="AE874" s="3" t="s">
        <v>760</v>
      </c>
      <c r="AF874" s="3" t="s">
        <v>761</v>
      </c>
      <c r="AG874" s="3" t="s">
        <v>762</v>
      </c>
      <c r="AH874" s="3" t="s">
        <v>768</v>
      </c>
      <c r="AI874" s="3">
        <v>2.5</v>
      </c>
      <c r="AJ874" s="3">
        <v>0</v>
      </c>
      <c r="AK874" s="3">
        <v>0</v>
      </c>
      <c r="AL874" s="3">
        <v>0</v>
      </c>
      <c r="AM874" s="3">
        <v>30</v>
      </c>
      <c r="AN874" s="3">
        <v>0</v>
      </c>
      <c r="AO874" s="3" t="s">
        <v>762</v>
      </c>
      <c r="AP874" s="3" t="s">
        <v>763</v>
      </c>
      <c r="AQ874" s="3" t="s">
        <v>769</v>
      </c>
      <c r="AR874" s="3" t="s">
        <v>1303</v>
      </c>
      <c r="AS874" s="3">
        <v>5</v>
      </c>
      <c r="AT874" s="3">
        <v>734</v>
      </c>
      <c r="AU874" s="3">
        <v>739</v>
      </c>
      <c r="AV874" s="3" t="s">
        <v>765</v>
      </c>
      <c r="AW874" s="3" t="s">
        <v>1304</v>
      </c>
      <c r="AX874" s="3">
        <v>10</v>
      </c>
      <c r="AY874" s="3">
        <v>720</v>
      </c>
      <c r="AZ874" s="3">
        <v>730</v>
      </c>
      <c r="BA874" s="3" t="s">
        <v>765</v>
      </c>
      <c r="BB874" s="3">
        <v>4.5536939999999998E-2</v>
      </c>
      <c r="BC874" s="3">
        <v>0</v>
      </c>
      <c r="BD874" s="7">
        <v>36789</v>
      </c>
      <c r="BE874" s="18">
        <f t="shared" si="38"/>
        <v>17.420031941592509</v>
      </c>
      <c r="BF874" s="3" t="s">
        <v>767</v>
      </c>
      <c r="BG874" s="7">
        <v>44243</v>
      </c>
      <c r="BH874" s="3">
        <v>307.442725095985</v>
      </c>
      <c r="BI874" t="str">
        <f>VLOOKUP($A874,'[1]SW_Pipes 1222_soil.shp'!$AE$2:$AR$1223,10,FALSE)</f>
        <v>113658</v>
      </c>
      <c r="BJ874" t="str">
        <f>VLOOKUP($A874,'[1]SW_Pipes 1222_soil.shp'!$AE$2:$AR$1223,11,FALSE)</f>
        <v>CeB2</v>
      </c>
      <c r="BK874" t="str">
        <f>VLOOKUP($A874,'[1]SW_Pipes 1222_soil.shp'!$AE$2:$AR$1223,12,FALSE)</f>
        <v>Cecil sandy clay loam, 2 to 8 percent slopes, eroded</v>
      </c>
      <c r="BL874" t="str">
        <f>VLOOKUP($A874,'[1]SW_Pipes 1222_soil.shp'!$AE$2:$AR$1223,13,FALSE)</f>
        <v>B</v>
      </c>
      <c r="BM874">
        <f>VLOOKUP($A874,'[1]SW_Pipes 1222_soil.shp'!$AE$2:$AR$1223,14,FALSE)</f>
        <v>1</v>
      </c>
      <c r="BN874">
        <f>VLOOKUP(A874,[2]SW_Pipes1222_prec!$AE$2:$AO$1223, 11, FALSE)</f>
        <v>3.7949999999999999</v>
      </c>
    </row>
    <row r="875" spans="1:66" x14ac:dyDescent="0.25">
      <c r="A875" s="2">
        <v>153197</v>
      </c>
      <c r="B875" s="2">
        <v>11130</v>
      </c>
      <c r="C875" s="2" t="s">
        <v>125</v>
      </c>
      <c r="D875" s="2" t="s">
        <v>26</v>
      </c>
      <c r="E875" s="2" t="s">
        <v>29</v>
      </c>
      <c r="F875" s="6">
        <f>VLOOKUP(A875&amp;B875,'input_raw cmsws'!$C$2:$D$1602,2,FALSE)</f>
        <v>43151.666666666664</v>
      </c>
      <c r="G875" s="2">
        <v>6.9</v>
      </c>
      <c r="H875" s="2" t="s">
        <v>68</v>
      </c>
      <c r="I875" s="2">
        <f>VLOOKUP(H875,'scoring schema'!$D$4:$E$9,2,FALSE)</f>
        <v>0</v>
      </c>
      <c r="J875" s="2" t="s">
        <v>22</v>
      </c>
      <c r="K875" s="2" t="s">
        <v>22</v>
      </c>
      <c r="L875" s="2" t="s">
        <v>30</v>
      </c>
      <c r="M875" s="2">
        <f>VLOOKUP(L875,'scoring schema 2'!$E$18:$F$29,2,FALSE)</f>
        <v>6</v>
      </c>
      <c r="N875" s="2"/>
      <c r="O875" s="2">
        <f>VLOOKUP(N875,'scoring schema 2'!$E$8:$F$13,2, FALSE)</f>
        <v>2</v>
      </c>
      <c r="P875" s="2">
        <v>10</v>
      </c>
      <c r="Q875" s="2">
        <v>1.3</v>
      </c>
      <c r="R875" s="2">
        <v>6.2</v>
      </c>
      <c r="S875" s="2">
        <v>8.06</v>
      </c>
      <c r="T875" s="2">
        <v>1</v>
      </c>
      <c r="U875" s="2">
        <v>0</v>
      </c>
      <c r="V875" s="2">
        <v>2.2000000000000002</v>
      </c>
      <c r="W875" s="2">
        <v>2</v>
      </c>
      <c r="X875" s="2">
        <v>4.4000000000000004</v>
      </c>
      <c r="Y875" s="2">
        <v>1.84</v>
      </c>
      <c r="Z875" s="2">
        <v>3.6800000000000006</v>
      </c>
      <c r="AA875" s="2">
        <v>6.7712000000000012</v>
      </c>
      <c r="AB875" s="2">
        <v>7587573</v>
      </c>
      <c r="AC875" s="2" t="s">
        <v>1744</v>
      </c>
      <c r="AD875" s="6">
        <v>40596</v>
      </c>
      <c r="AE875" s="2" t="s">
        <v>760</v>
      </c>
      <c r="AF875" s="2" t="s">
        <v>761</v>
      </c>
      <c r="AG875" s="2" t="s">
        <v>762</v>
      </c>
      <c r="AH875" s="2" t="s">
        <v>768</v>
      </c>
      <c r="AI875" s="2">
        <v>4</v>
      </c>
      <c r="AJ875" s="2">
        <v>0</v>
      </c>
      <c r="AK875" s="2">
        <v>0</v>
      </c>
      <c r="AL875" s="2">
        <v>0</v>
      </c>
      <c r="AM875" s="2">
        <v>48</v>
      </c>
      <c r="AN875" s="2">
        <v>0</v>
      </c>
      <c r="AO875" s="2" t="s">
        <v>762</v>
      </c>
      <c r="AP875" s="2" t="s">
        <v>763</v>
      </c>
      <c r="AQ875" s="2" t="s">
        <v>769</v>
      </c>
      <c r="AR875" s="2" t="s">
        <v>1456</v>
      </c>
      <c r="AS875" s="2">
        <v>8.1</v>
      </c>
      <c r="AT875" s="2">
        <v>722.9</v>
      </c>
      <c r="AU875" s="2">
        <v>731</v>
      </c>
      <c r="AV875" s="2" t="s">
        <v>765</v>
      </c>
      <c r="AW875" s="2" t="s">
        <v>1299</v>
      </c>
      <c r="AX875" s="2">
        <v>9.6999999999999993</v>
      </c>
      <c r="AY875" s="2">
        <v>722.3</v>
      </c>
      <c r="AZ875" s="2">
        <v>732</v>
      </c>
      <c r="BA875" s="2" t="s">
        <v>765</v>
      </c>
      <c r="BB875" s="2">
        <v>8.3797100000000003E-3</v>
      </c>
      <c r="BC875" s="2">
        <v>0</v>
      </c>
      <c r="BD875" s="6">
        <v>0</v>
      </c>
      <c r="BE875" s="18">
        <f t="shared" si="38"/>
        <v>118.14282454939539</v>
      </c>
      <c r="BF875" s="2" t="s">
        <v>767</v>
      </c>
      <c r="BG875" s="6">
        <v>44243</v>
      </c>
      <c r="BH875" s="2">
        <v>71.601552611640045</v>
      </c>
      <c r="BI875" t="str">
        <f>VLOOKUP($A875,'[1]SW_Pipes 1222_soil.shp'!$AE$2:$AR$1223,10,FALSE)</f>
        <v>113683</v>
      </c>
      <c r="BJ875" t="str">
        <f>VLOOKUP($A875,'[1]SW_Pipes 1222_soil.shp'!$AE$2:$AR$1223,11,FALSE)</f>
        <v>PaE</v>
      </c>
      <c r="BK875" t="str">
        <f>VLOOKUP($A875,'[1]SW_Pipes 1222_soil.shp'!$AE$2:$AR$1223,12,FALSE)</f>
        <v>Pacolet sandy loam, 15 to 25 percent slopes</v>
      </c>
      <c r="BL875" t="str">
        <f>VLOOKUP($A875,'[1]SW_Pipes 1222_soil.shp'!$AE$2:$AR$1223,13,FALSE)</f>
        <v>B</v>
      </c>
      <c r="BM875">
        <f>VLOOKUP($A875,'[1]SW_Pipes 1222_soil.shp'!$AE$2:$AR$1223,14,FALSE)</f>
        <v>1</v>
      </c>
      <c r="BN875">
        <f>VLOOKUP(A875,[2]SW_Pipes1222_prec!$AE$2:$AO$1223, 11, FALSE)</f>
        <v>3.7909999999999999</v>
      </c>
    </row>
    <row r="876" spans="1:66" x14ac:dyDescent="0.25">
      <c r="A876" s="3">
        <v>153198</v>
      </c>
      <c r="B876" s="3">
        <v>11130</v>
      </c>
      <c r="C876" s="3" t="s">
        <v>125</v>
      </c>
      <c r="D876" s="3" t="s">
        <v>26</v>
      </c>
      <c r="E876" s="3" t="s">
        <v>29</v>
      </c>
      <c r="F876" s="6">
        <f>VLOOKUP(A876&amp;B876,'input_raw cmsws'!$C$2:$D$1602,2,FALSE)</f>
        <v>43151.666666666664</v>
      </c>
      <c r="G876" s="3">
        <v>7.3</v>
      </c>
      <c r="H876" s="3" t="s">
        <v>68</v>
      </c>
      <c r="I876" s="2">
        <f>VLOOKUP(H876,'scoring schema'!$D$4:$E$9,2,FALSE)</f>
        <v>0</v>
      </c>
      <c r="J876" s="3" t="s">
        <v>22</v>
      </c>
      <c r="K876" s="3" t="s">
        <v>22</v>
      </c>
      <c r="L876" s="3" t="s">
        <v>30</v>
      </c>
      <c r="M876" s="2">
        <f>VLOOKUP(L876,'scoring schema 2'!$E$18:$F$29,2,FALSE)</f>
        <v>6</v>
      </c>
      <c r="N876" s="3"/>
      <c r="O876" s="2">
        <f>VLOOKUP(N876,'scoring schema 2'!$E$8:$F$13,2, FALSE)</f>
        <v>2</v>
      </c>
      <c r="P876" s="3">
        <v>10</v>
      </c>
      <c r="Q876" s="3">
        <v>1.3</v>
      </c>
      <c r="R876" s="3">
        <v>6.2</v>
      </c>
      <c r="S876" s="3">
        <v>8.06</v>
      </c>
      <c r="T876" s="3">
        <v>1</v>
      </c>
      <c r="U876" s="3">
        <v>0</v>
      </c>
      <c r="V876" s="3">
        <v>1.4000000000000001</v>
      </c>
      <c r="W876" s="3">
        <v>2</v>
      </c>
      <c r="X876" s="3">
        <v>2.8000000000000003</v>
      </c>
      <c r="Y876" s="3">
        <v>1.36</v>
      </c>
      <c r="Z876" s="3">
        <v>3.6800000000000006</v>
      </c>
      <c r="AA876" s="3">
        <v>5.0048000000000012</v>
      </c>
      <c r="AB876" s="3">
        <v>7589305</v>
      </c>
      <c r="AC876" s="3" t="s">
        <v>1454</v>
      </c>
      <c r="AD876" s="6">
        <v>40597</v>
      </c>
      <c r="AE876" s="3" t="s">
        <v>760</v>
      </c>
      <c r="AF876" s="3" t="s">
        <v>761</v>
      </c>
      <c r="AG876" s="3" t="s">
        <v>762</v>
      </c>
      <c r="AH876" s="3" t="s">
        <v>768</v>
      </c>
      <c r="AI876" s="3">
        <v>4</v>
      </c>
      <c r="AJ876" s="3">
        <v>0</v>
      </c>
      <c r="AK876" s="3">
        <v>0</v>
      </c>
      <c r="AL876" s="3">
        <v>0</v>
      </c>
      <c r="AM876" s="3">
        <v>48</v>
      </c>
      <c r="AN876" s="3">
        <v>0</v>
      </c>
      <c r="AO876" s="3" t="s">
        <v>762</v>
      </c>
      <c r="AP876" s="3" t="s">
        <v>763</v>
      </c>
      <c r="AQ876" s="3" t="s">
        <v>769</v>
      </c>
      <c r="AR876" s="3" t="s">
        <v>1455</v>
      </c>
      <c r="AS876" s="3">
        <v>8.1999999999999993</v>
      </c>
      <c r="AT876" s="3">
        <v>730.8</v>
      </c>
      <c r="AU876" s="3">
        <v>739</v>
      </c>
      <c r="AV876" s="3" t="s">
        <v>765</v>
      </c>
      <c r="AW876" s="3" t="s">
        <v>1456</v>
      </c>
      <c r="AX876" s="3">
        <v>8</v>
      </c>
      <c r="AY876" s="3">
        <v>723</v>
      </c>
      <c r="AZ876" s="3">
        <v>731</v>
      </c>
      <c r="BA876" s="3" t="s">
        <v>765</v>
      </c>
      <c r="BB876" s="3">
        <v>4.0873739999999999E-2</v>
      </c>
      <c r="BC876" s="3">
        <v>0</v>
      </c>
      <c r="BD876" s="7">
        <v>0</v>
      </c>
      <c r="BE876" s="18">
        <f t="shared" si="38"/>
        <v>118.14282454939539</v>
      </c>
      <c r="BF876" s="3" t="s">
        <v>767</v>
      </c>
      <c r="BG876" s="7">
        <v>44243</v>
      </c>
      <c r="BH876" s="3">
        <v>190.83159166457699</v>
      </c>
      <c r="BI876" t="str">
        <f>VLOOKUP($A876,'[1]SW_Pipes 1222_soil.shp'!$AE$2:$AR$1223,10,FALSE)</f>
        <v>113683</v>
      </c>
      <c r="BJ876" t="str">
        <f>VLOOKUP($A876,'[1]SW_Pipes 1222_soil.shp'!$AE$2:$AR$1223,11,FALSE)</f>
        <v>PaE</v>
      </c>
      <c r="BK876" t="str">
        <f>VLOOKUP($A876,'[1]SW_Pipes 1222_soil.shp'!$AE$2:$AR$1223,12,FALSE)</f>
        <v>Pacolet sandy loam, 15 to 25 percent slopes</v>
      </c>
      <c r="BL876" t="str">
        <f>VLOOKUP($A876,'[1]SW_Pipes 1222_soil.shp'!$AE$2:$AR$1223,13,FALSE)</f>
        <v>B</v>
      </c>
      <c r="BM876">
        <f>VLOOKUP($A876,'[1]SW_Pipes 1222_soil.shp'!$AE$2:$AR$1223,14,FALSE)</f>
        <v>1</v>
      </c>
      <c r="BN876">
        <f>VLOOKUP(A876,[2]SW_Pipes1222_prec!$AE$2:$AO$1223, 11, FALSE)</f>
        <v>3.7909999999999999</v>
      </c>
    </row>
    <row r="877" spans="1:66" x14ac:dyDescent="0.25">
      <c r="A877" s="2">
        <v>153199</v>
      </c>
      <c r="B877" s="2">
        <v>11130</v>
      </c>
      <c r="C877" s="2" t="s">
        <v>125</v>
      </c>
      <c r="D877" s="2" t="s">
        <v>26</v>
      </c>
      <c r="E877" s="2" t="s">
        <v>29</v>
      </c>
      <c r="F877" s="6">
        <f>VLOOKUP(A877&amp;B877,'input_raw cmsws'!$C$2:$D$1602,2,FALSE)</f>
        <v>43151.666666666664</v>
      </c>
      <c r="G877" s="2">
        <v>7</v>
      </c>
      <c r="H877" s="2" t="s">
        <v>68</v>
      </c>
      <c r="I877" s="2">
        <f>VLOOKUP(H877,'scoring schema'!$D$4:$E$9,2,FALSE)</f>
        <v>0</v>
      </c>
      <c r="J877" s="2" t="s">
        <v>22</v>
      </c>
      <c r="K877" s="2" t="s">
        <v>22</v>
      </c>
      <c r="L877" s="2" t="s">
        <v>30</v>
      </c>
      <c r="M877" s="2">
        <f>VLOOKUP(L877,'scoring schema 2'!$E$18:$F$29,2,FALSE)</f>
        <v>6</v>
      </c>
      <c r="N877" s="2"/>
      <c r="O877" s="2">
        <f>VLOOKUP(N877,'scoring schema 2'!$E$8:$F$13,2, FALSE)</f>
        <v>2</v>
      </c>
      <c r="P877" s="2">
        <v>0</v>
      </c>
      <c r="Q877" s="2">
        <v>1.3</v>
      </c>
      <c r="R877" s="2">
        <v>4.7</v>
      </c>
      <c r="S877" s="2">
        <v>6.11</v>
      </c>
      <c r="T877" s="2">
        <v>1</v>
      </c>
      <c r="U877" s="2">
        <v>0</v>
      </c>
      <c r="V877" s="2">
        <v>1.4000000000000001</v>
      </c>
      <c r="W877" s="2">
        <v>2</v>
      </c>
      <c r="X877" s="2">
        <v>2.8000000000000003</v>
      </c>
      <c r="Y877" s="2">
        <v>1.36</v>
      </c>
      <c r="Z877" s="2">
        <v>3.08</v>
      </c>
      <c r="AA877" s="2">
        <v>4.1888000000000005</v>
      </c>
      <c r="AB877" s="2">
        <v>7650861</v>
      </c>
      <c r="AC877" s="2" t="s">
        <v>1300</v>
      </c>
      <c r="AD877" s="6">
        <v>40598</v>
      </c>
      <c r="AE877" s="2" t="s">
        <v>760</v>
      </c>
      <c r="AF877" s="2" t="s">
        <v>761</v>
      </c>
      <c r="AG877" s="2" t="s">
        <v>762</v>
      </c>
      <c r="AH877" s="2" t="s">
        <v>768</v>
      </c>
      <c r="AI877" s="2">
        <v>4</v>
      </c>
      <c r="AJ877" s="2">
        <v>0</v>
      </c>
      <c r="AK877" s="2">
        <v>0</v>
      </c>
      <c r="AL877" s="2">
        <v>0</v>
      </c>
      <c r="AM877" s="2">
        <v>48</v>
      </c>
      <c r="AN877" s="2">
        <v>0</v>
      </c>
      <c r="AO877" s="2" t="s">
        <v>762</v>
      </c>
      <c r="AP877" s="2" t="s">
        <v>763</v>
      </c>
      <c r="AQ877" s="2" t="s">
        <v>769</v>
      </c>
      <c r="AR877" s="2" t="s">
        <v>1299</v>
      </c>
      <c r="AS877" s="2">
        <v>27</v>
      </c>
      <c r="AT877" s="2">
        <v>705</v>
      </c>
      <c r="AU877" s="2">
        <v>732</v>
      </c>
      <c r="AV877" s="2" t="s">
        <v>765</v>
      </c>
      <c r="AW877" s="2" t="s">
        <v>1301</v>
      </c>
      <c r="AX877" s="2">
        <v>5.5</v>
      </c>
      <c r="AY877" s="2">
        <v>705.5</v>
      </c>
      <c r="AZ877" s="2">
        <v>711</v>
      </c>
      <c r="BA877" s="2" t="s">
        <v>765</v>
      </c>
      <c r="BB877" s="2">
        <v>-1.113897E-2</v>
      </c>
      <c r="BC877" s="2">
        <v>0</v>
      </c>
      <c r="BD877" s="6">
        <v>0</v>
      </c>
      <c r="BE877" s="18">
        <f t="shared" si="38"/>
        <v>118.14282454939539</v>
      </c>
      <c r="BF877" s="2" t="s">
        <v>767</v>
      </c>
      <c r="BG877" s="6">
        <v>44243</v>
      </c>
      <c r="BH877" s="2">
        <v>44.887436181329697</v>
      </c>
      <c r="BI877" t="str">
        <f>VLOOKUP($A877,'[1]SW_Pipes 1222_soil.shp'!$AE$2:$AR$1223,10,FALSE)</f>
        <v>113683</v>
      </c>
      <c r="BJ877" t="str">
        <f>VLOOKUP($A877,'[1]SW_Pipes 1222_soil.shp'!$AE$2:$AR$1223,11,FALSE)</f>
        <v>PaE</v>
      </c>
      <c r="BK877" t="str">
        <f>VLOOKUP($A877,'[1]SW_Pipes 1222_soil.shp'!$AE$2:$AR$1223,12,FALSE)</f>
        <v>Pacolet sandy loam, 15 to 25 percent slopes</v>
      </c>
      <c r="BL877" t="str">
        <f>VLOOKUP($A877,'[1]SW_Pipes 1222_soil.shp'!$AE$2:$AR$1223,13,FALSE)</f>
        <v>B</v>
      </c>
      <c r="BM877">
        <f>VLOOKUP($A877,'[1]SW_Pipes 1222_soil.shp'!$AE$2:$AR$1223,14,FALSE)</f>
        <v>1</v>
      </c>
      <c r="BN877">
        <f>VLOOKUP(A877,[2]SW_Pipes1222_prec!$AE$2:$AO$1223, 11, FALSE)</f>
        <v>3.7909999999999999</v>
      </c>
    </row>
    <row r="878" spans="1:66" x14ac:dyDescent="0.25">
      <c r="A878" s="3">
        <v>153200</v>
      </c>
      <c r="B878" s="3">
        <v>11130</v>
      </c>
      <c r="C878" s="3" t="s">
        <v>125</v>
      </c>
      <c r="D878" s="3" t="s">
        <v>26</v>
      </c>
      <c r="E878" s="3" t="s">
        <v>29</v>
      </c>
      <c r="F878" s="6">
        <f>VLOOKUP(A878&amp;B878,'input_raw cmsws'!$C$2:$D$1602,2,FALSE)</f>
        <v>43151.666666666664</v>
      </c>
      <c r="G878" s="3">
        <v>6.9</v>
      </c>
      <c r="H878" s="3" t="s">
        <v>23</v>
      </c>
      <c r="I878" s="2">
        <f>VLOOKUP(H878,'scoring schema'!$D$4:$E$9,2,FALSE)</f>
        <v>0</v>
      </c>
      <c r="J878" s="3" t="s">
        <v>22</v>
      </c>
      <c r="K878" s="3" t="s">
        <v>22</v>
      </c>
      <c r="L878" s="3" t="s">
        <v>30</v>
      </c>
      <c r="M878" s="2">
        <f>VLOOKUP(L878,'scoring schema 2'!$E$18:$F$29,2,FALSE)</f>
        <v>6</v>
      </c>
      <c r="N878" s="3"/>
      <c r="O878" s="2">
        <f>VLOOKUP(N878,'scoring schema 2'!$E$8:$F$13,2, FALSE)</f>
        <v>2</v>
      </c>
      <c r="P878" s="3">
        <v>0</v>
      </c>
      <c r="Q878" s="3">
        <v>1.3</v>
      </c>
      <c r="R878" s="3">
        <v>4.7</v>
      </c>
      <c r="S878" s="3">
        <v>6.11</v>
      </c>
      <c r="T878" s="3">
        <v>1</v>
      </c>
      <c r="U878" s="3">
        <v>0</v>
      </c>
      <c r="V878" s="3">
        <v>1.4000000000000001</v>
      </c>
      <c r="W878" s="3">
        <v>2</v>
      </c>
      <c r="X878" s="3">
        <v>2.8000000000000003</v>
      </c>
      <c r="Y878" s="3">
        <v>1.36</v>
      </c>
      <c r="Z878" s="3">
        <v>3.08</v>
      </c>
      <c r="AA878" s="3">
        <v>4.1888000000000005</v>
      </c>
      <c r="AB878" s="3">
        <v>7656108</v>
      </c>
      <c r="AC878" s="3" t="s">
        <v>1297</v>
      </c>
      <c r="AD878" s="6">
        <v>40599</v>
      </c>
      <c r="AE878" s="3" t="s">
        <v>760</v>
      </c>
      <c r="AF878" s="3" t="s">
        <v>761</v>
      </c>
      <c r="AG878" s="3" t="s">
        <v>762</v>
      </c>
      <c r="AH878" s="3" t="s">
        <v>768</v>
      </c>
      <c r="AI878" s="3">
        <v>1.5</v>
      </c>
      <c r="AJ878" s="3">
        <v>0</v>
      </c>
      <c r="AK878" s="3">
        <v>0</v>
      </c>
      <c r="AL878" s="3">
        <v>0</v>
      </c>
      <c r="AM878" s="3">
        <v>18</v>
      </c>
      <c r="AN878" s="3">
        <v>0</v>
      </c>
      <c r="AO878" s="3" t="s">
        <v>762</v>
      </c>
      <c r="AP878" s="3" t="s">
        <v>763</v>
      </c>
      <c r="AQ878" s="3" t="s">
        <v>769</v>
      </c>
      <c r="AR878" s="3" t="s">
        <v>1298</v>
      </c>
      <c r="AS878" s="3">
        <v>5.9</v>
      </c>
      <c r="AT878" s="3">
        <v>730.1</v>
      </c>
      <c r="AU878" s="3">
        <v>736</v>
      </c>
      <c r="AV878" s="3" t="s">
        <v>765</v>
      </c>
      <c r="AW878" s="3" t="s">
        <v>1299</v>
      </c>
      <c r="AX878" s="3">
        <v>9</v>
      </c>
      <c r="AY878" s="3">
        <v>723</v>
      </c>
      <c r="AZ878" s="3">
        <v>732</v>
      </c>
      <c r="BA878" s="3" t="s">
        <v>772</v>
      </c>
      <c r="BB878" s="3">
        <v>2.5267999999999999E-2</v>
      </c>
      <c r="BC878" s="3">
        <v>0</v>
      </c>
      <c r="BD878" s="7">
        <v>0</v>
      </c>
      <c r="BE878" s="18">
        <f t="shared" si="38"/>
        <v>118.14282454939539</v>
      </c>
      <c r="BF878" s="3" t="s">
        <v>767</v>
      </c>
      <c r="BG878" s="7">
        <v>44243</v>
      </c>
      <c r="BH878" s="3">
        <v>280.98777316247902</v>
      </c>
      <c r="BI878" t="str">
        <f>VLOOKUP($A878,'[1]SW_Pipes 1222_soil.shp'!$AE$2:$AR$1223,10,FALSE)</f>
        <v>113665</v>
      </c>
      <c r="BJ878" t="str">
        <f>VLOOKUP($A878,'[1]SW_Pipes 1222_soil.shp'!$AE$2:$AR$1223,11,FALSE)</f>
        <v>EnB</v>
      </c>
      <c r="BK878" t="str">
        <f>VLOOKUP($A878,'[1]SW_Pipes 1222_soil.shp'!$AE$2:$AR$1223,12,FALSE)</f>
        <v>Enon sandy loam, 2 to 8 percent slopes</v>
      </c>
      <c r="BL878" t="str">
        <f>VLOOKUP($A878,'[1]SW_Pipes 1222_soil.shp'!$AE$2:$AR$1223,13,FALSE)</f>
        <v>C</v>
      </c>
      <c r="BM878">
        <f>VLOOKUP($A878,'[1]SW_Pipes 1222_soil.shp'!$AE$2:$AR$1223,14,FALSE)</f>
        <v>2</v>
      </c>
      <c r="BN878">
        <f>VLOOKUP(A878,[2]SW_Pipes1222_prec!$AE$2:$AO$1223, 11, FALSE)</f>
        <v>3.7909999999999999</v>
      </c>
    </row>
    <row r="879" spans="1:66" x14ac:dyDescent="0.25">
      <c r="A879" s="2">
        <v>153304</v>
      </c>
      <c r="B879" s="2">
        <v>22597</v>
      </c>
      <c r="C879" s="2" t="s">
        <v>103</v>
      </c>
      <c r="D879" s="2" t="s">
        <v>26</v>
      </c>
      <c r="E879" s="2" t="s">
        <v>29</v>
      </c>
      <c r="F879" s="6">
        <f>VLOOKUP(A879&amp;B879,'input_raw cmsws'!$C$2:$D$1602,2,FALSE)</f>
        <v>44328.666666666664</v>
      </c>
      <c r="G879" s="2">
        <v>3.5</v>
      </c>
      <c r="H879" s="2" t="s">
        <v>23</v>
      </c>
      <c r="I879" s="2">
        <f>VLOOKUP(H879,'scoring schema'!$D$4:$E$9,2,FALSE)</f>
        <v>0</v>
      </c>
      <c r="J879" s="2" t="s">
        <v>22</v>
      </c>
      <c r="K879" s="2" t="s">
        <v>22</v>
      </c>
      <c r="L879" s="2"/>
      <c r="M879" s="2">
        <f>VLOOKUP(L879,'scoring schema 2'!$E$18:$F$29,2,FALSE)</f>
        <v>0</v>
      </c>
      <c r="N879" s="2"/>
      <c r="O879" s="2">
        <f>VLOOKUP(N879,'scoring schema 2'!$E$8:$F$13,2, FALSE)</f>
        <v>2</v>
      </c>
      <c r="P879" s="2">
        <v>10</v>
      </c>
      <c r="Q879" s="2">
        <v>1.3</v>
      </c>
      <c r="R879" s="2">
        <v>2.9</v>
      </c>
      <c r="S879" s="2">
        <v>3.77</v>
      </c>
      <c r="T879" s="2">
        <v>1</v>
      </c>
      <c r="U879" s="2">
        <v>0</v>
      </c>
      <c r="V879" s="2">
        <v>2.2000000000000002</v>
      </c>
      <c r="W879" s="2">
        <v>1.4</v>
      </c>
      <c r="X879" s="2">
        <v>3.08</v>
      </c>
      <c r="Y879" s="2">
        <v>1.84</v>
      </c>
      <c r="Z879" s="2">
        <v>2</v>
      </c>
      <c r="AA879" s="2">
        <v>3.68</v>
      </c>
      <c r="AB879" s="2">
        <v>7645999</v>
      </c>
      <c r="AC879" s="2" t="s">
        <v>1243</v>
      </c>
      <c r="AD879" s="6">
        <v>40600</v>
      </c>
      <c r="AE879" s="2" t="s">
        <v>760</v>
      </c>
      <c r="AF879" s="2" t="s">
        <v>761</v>
      </c>
      <c r="AG879" s="2" t="s">
        <v>762</v>
      </c>
      <c r="AH879" s="2" t="s">
        <v>768</v>
      </c>
      <c r="AI879" s="2">
        <v>2</v>
      </c>
      <c r="AJ879" s="2">
        <v>0</v>
      </c>
      <c r="AK879" s="2">
        <v>0</v>
      </c>
      <c r="AL879" s="2">
        <v>0</v>
      </c>
      <c r="AM879" s="2">
        <v>24</v>
      </c>
      <c r="AN879" s="2">
        <v>0</v>
      </c>
      <c r="AO879" s="2" t="s">
        <v>762</v>
      </c>
      <c r="AP879" s="2" t="s">
        <v>763</v>
      </c>
      <c r="AQ879" s="2" t="s">
        <v>769</v>
      </c>
      <c r="AR879" s="2" t="s">
        <v>1237</v>
      </c>
      <c r="AS879" s="2">
        <v>4.4000000000000004</v>
      </c>
      <c r="AT879" s="2">
        <v>704.6</v>
      </c>
      <c r="AU879" s="2">
        <v>709</v>
      </c>
      <c r="AV879" s="2" t="s">
        <v>765</v>
      </c>
      <c r="AW879" s="2" t="s">
        <v>1242</v>
      </c>
      <c r="AX879" s="2">
        <v>5.0999999999999996</v>
      </c>
      <c r="AY879" s="2">
        <v>703.9</v>
      </c>
      <c r="AZ879" s="2">
        <v>709</v>
      </c>
      <c r="BA879" s="2" t="s">
        <v>765</v>
      </c>
      <c r="BB879" s="2">
        <v>1.41963E-2</v>
      </c>
      <c r="BC879" s="2">
        <v>0</v>
      </c>
      <c r="BD879" s="6">
        <v>0</v>
      </c>
      <c r="BE879" s="18">
        <f t="shared" si="38"/>
        <v>121.36527492584987</v>
      </c>
      <c r="BF879" s="2" t="s">
        <v>767</v>
      </c>
      <c r="BG879" s="6">
        <v>44243</v>
      </c>
      <c r="BH879" s="2">
        <v>49.308624386925693</v>
      </c>
      <c r="BI879" t="str">
        <f>VLOOKUP($A879,'[1]SW_Pipes 1222_soil.shp'!$AE$2:$AR$1223,10,FALSE)</f>
        <v>113660</v>
      </c>
      <c r="BJ879" t="str">
        <f>VLOOKUP($A879,'[1]SW_Pipes 1222_soil.shp'!$AE$2:$AR$1223,11,FALSE)</f>
        <v>CuB</v>
      </c>
      <c r="BK879" t="str">
        <f>VLOOKUP($A879,'[1]SW_Pipes 1222_soil.shp'!$AE$2:$AR$1223,12,FALSE)</f>
        <v>Cecil-Urban land complex, 2 to 8 percent slopes</v>
      </c>
      <c r="BL879" t="str">
        <f>VLOOKUP($A879,'[1]SW_Pipes 1222_soil.shp'!$AE$2:$AR$1223,13,FALSE)</f>
        <v>B</v>
      </c>
      <c r="BM879">
        <f>VLOOKUP($A879,'[1]SW_Pipes 1222_soil.shp'!$AE$2:$AR$1223,14,FALSE)</f>
        <v>1</v>
      </c>
      <c r="BN879">
        <f>VLOOKUP(A879,[2]SW_Pipes1222_prec!$AE$2:$AO$1223, 11, FALSE)</f>
        <v>3.8210000000000002</v>
      </c>
    </row>
    <row r="880" spans="1:66" x14ac:dyDescent="0.25">
      <c r="A880" s="3">
        <v>153305</v>
      </c>
      <c r="B880" s="3">
        <v>22597</v>
      </c>
      <c r="C880" s="3" t="s">
        <v>103</v>
      </c>
      <c r="D880" s="3" t="s">
        <v>26</v>
      </c>
      <c r="E880" s="3" t="s">
        <v>29</v>
      </c>
      <c r="F880" s="6">
        <f>VLOOKUP(A880&amp;B880,'input_raw cmsws'!$C$2:$D$1602,2,FALSE)</f>
        <v>44328.666666666664</v>
      </c>
      <c r="G880" s="3">
        <v>4.3</v>
      </c>
      <c r="H880" s="3" t="s">
        <v>23</v>
      </c>
      <c r="I880" s="2">
        <f>VLOOKUP(H880,'scoring schema'!$D$4:$E$9,2,FALSE)</f>
        <v>0</v>
      </c>
      <c r="J880" s="3" t="s">
        <v>22</v>
      </c>
      <c r="K880" s="3" t="s">
        <v>22</v>
      </c>
      <c r="L880" s="3"/>
      <c r="M880" s="2">
        <f>VLOOKUP(L880,'scoring schema 2'!$E$18:$F$29,2,FALSE)</f>
        <v>0</v>
      </c>
      <c r="N880" s="3"/>
      <c r="O880" s="2">
        <f>VLOOKUP(N880,'scoring schema 2'!$E$8:$F$13,2, FALSE)</f>
        <v>2</v>
      </c>
      <c r="P880" s="3">
        <v>10</v>
      </c>
      <c r="Q880" s="3">
        <v>1.3</v>
      </c>
      <c r="R880" s="3">
        <v>2.9</v>
      </c>
      <c r="S880" s="3">
        <v>3.77</v>
      </c>
      <c r="T880" s="3">
        <v>1</v>
      </c>
      <c r="U880" s="3">
        <v>0</v>
      </c>
      <c r="V880" s="3">
        <v>2.2000000000000002</v>
      </c>
      <c r="W880" s="3">
        <v>1.4</v>
      </c>
      <c r="X880" s="3">
        <v>3.08</v>
      </c>
      <c r="Y880" s="3">
        <v>1.84</v>
      </c>
      <c r="Z880" s="3">
        <v>2</v>
      </c>
      <c r="AA880" s="3">
        <v>3.68</v>
      </c>
      <c r="AB880" s="3">
        <v>7619171</v>
      </c>
      <c r="AC880" s="3" t="s">
        <v>1241</v>
      </c>
      <c r="AD880" s="6">
        <v>40601</v>
      </c>
      <c r="AE880" s="3" t="s">
        <v>760</v>
      </c>
      <c r="AF880" s="3" t="s">
        <v>761</v>
      </c>
      <c r="AG880" s="3" t="s">
        <v>762</v>
      </c>
      <c r="AH880" s="3" t="s">
        <v>768</v>
      </c>
      <c r="AI880" s="3">
        <v>2</v>
      </c>
      <c r="AJ880" s="3">
        <v>0</v>
      </c>
      <c r="AK880" s="3">
        <v>0</v>
      </c>
      <c r="AL880" s="3">
        <v>0</v>
      </c>
      <c r="AM880" s="3">
        <v>24</v>
      </c>
      <c r="AN880" s="3">
        <v>0</v>
      </c>
      <c r="AO880" s="3" t="s">
        <v>762</v>
      </c>
      <c r="AP880" s="3" t="s">
        <v>763</v>
      </c>
      <c r="AQ880" s="3" t="s">
        <v>769</v>
      </c>
      <c r="AR880" s="3" t="s">
        <v>1242</v>
      </c>
      <c r="AS880" s="3">
        <v>5.6</v>
      </c>
      <c r="AT880" s="3">
        <v>703.4</v>
      </c>
      <c r="AU880" s="3">
        <v>709</v>
      </c>
      <c r="AV880" s="3" t="s">
        <v>765</v>
      </c>
      <c r="AW880" s="3" t="s">
        <v>1239</v>
      </c>
      <c r="AX880" s="3">
        <v>6.2</v>
      </c>
      <c r="AY880" s="3">
        <v>701.8</v>
      </c>
      <c r="AZ880" s="3">
        <v>708</v>
      </c>
      <c r="BA880" s="3" t="s">
        <v>765</v>
      </c>
      <c r="BB880" s="3">
        <v>6.4074530000000005E-2</v>
      </c>
      <c r="BC880" s="3">
        <v>0</v>
      </c>
      <c r="BD880" s="7">
        <v>0</v>
      </c>
      <c r="BE880" s="18">
        <f t="shared" si="38"/>
        <v>121.36527492584987</v>
      </c>
      <c r="BF880" s="3" t="s">
        <v>767</v>
      </c>
      <c r="BG880" s="7">
        <v>44243</v>
      </c>
      <c r="BH880" s="3">
        <v>24.97092229079437</v>
      </c>
      <c r="BI880" t="str">
        <f>VLOOKUP($A880,'[1]SW_Pipes 1222_soil.shp'!$AE$2:$AR$1223,10,FALSE)</f>
        <v>113660</v>
      </c>
      <c r="BJ880" t="str">
        <f>VLOOKUP($A880,'[1]SW_Pipes 1222_soil.shp'!$AE$2:$AR$1223,11,FALSE)</f>
        <v>CuB</v>
      </c>
      <c r="BK880" t="str">
        <f>VLOOKUP($A880,'[1]SW_Pipes 1222_soil.shp'!$AE$2:$AR$1223,12,FALSE)</f>
        <v>Cecil-Urban land complex, 2 to 8 percent slopes</v>
      </c>
      <c r="BL880" t="str">
        <f>VLOOKUP($A880,'[1]SW_Pipes 1222_soil.shp'!$AE$2:$AR$1223,13,FALSE)</f>
        <v>B</v>
      </c>
      <c r="BM880">
        <f>VLOOKUP($A880,'[1]SW_Pipes 1222_soil.shp'!$AE$2:$AR$1223,14,FALSE)</f>
        <v>1</v>
      </c>
      <c r="BN880">
        <f>VLOOKUP(A880,[2]SW_Pipes1222_prec!$AE$2:$AO$1223, 11, FALSE)</f>
        <v>3.8210000000000002</v>
      </c>
    </row>
    <row r="881" spans="1:66" x14ac:dyDescent="0.25">
      <c r="A881" s="2">
        <v>153306</v>
      </c>
      <c r="B881" s="2">
        <v>22597</v>
      </c>
      <c r="C881" s="2" t="s">
        <v>103</v>
      </c>
      <c r="D881" s="2" t="s">
        <v>26</v>
      </c>
      <c r="E881" s="2" t="s">
        <v>29</v>
      </c>
      <c r="F881" s="6">
        <f>VLOOKUP(A881&amp;B881,'input_raw cmsws'!$C$2:$D$1602,2,FALSE)</f>
        <v>44418.666666666664</v>
      </c>
      <c r="G881" s="2">
        <v>3.6</v>
      </c>
      <c r="H881" s="2" t="s">
        <v>23</v>
      </c>
      <c r="I881" s="2">
        <f>VLOOKUP(H881,'scoring schema'!$D$4:$E$9,2,FALSE)</f>
        <v>0</v>
      </c>
      <c r="J881" s="2" t="s">
        <v>22</v>
      </c>
      <c r="K881" s="2" t="s">
        <v>22</v>
      </c>
      <c r="L881" s="2"/>
      <c r="M881" s="2">
        <f>VLOOKUP(L881,'scoring schema 2'!$E$18:$F$29,2,FALSE)</f>
        <v>0</v>
      </c>
      <c r="N881" s="2"/>
      <c r="O881" s="2">
        <f>VLOOKUP(N881,'scoring schema 2'!$E$8:$F$13,2, FALSE)</f>
        <v>2</v>
      </c>
      <c r="P881" s="2">
        <v>10</v>
      </c>
      <c r="Q881" s="2">
        <v>1.3</v>
      </c>
      <c r="R881" s="2">
        <v>2.9</v>
      </c>
      <c r="S881" s="2">
        <v>3.77</v>
      </c>
      <c r="T881" s="2">
        <v>1</v>
      </c>
      <c r="U881" s="2">
        <v>0</v>
      </c>
      <c r="V881" s="2">
        <v>2.2000000000000002</v>
      </c>
      <c r="W881" s="2">
        <v>1.4</v>
      </c>
      <c r="X881" s="2">
        <v>3.08</v>
      </c>
      <c r="Y881" s="2">
        <v>1.84</v>
      </c>
      <c r="Z881" s="2">
        <v>2</v>
      </c>
      <c r="AA881" s="2">
        <v>3.68</v>
      </c>
      <c r="AB881" s="2">
        <v>7581716</v>
      </c>
      <c r="AC881" s="2" t="s">
        <v>1238</v>
      </c>
      <c r="AD881" s="6">
        <v>40602</v>
      </c>
      <c r="AE881" s="2" t="s">
        <v>760</v>
      </c>
      <c r="AF881" s="2" t="s">
        <v>761</v>
      </c>
      <c r="AG881" s="2" t="s">
        <v>762</v>
      </c>
      <c r="AH881" s="2" t="s">
        <v>768</v>
      </c>
      <c r="AI881" s="2">
        <v>2</v>
      </c>
      <c r="AJ881" s="2">
        <v>0</v>
      </c>
      <c r="AK881" s="2">
        <v>0</v>
      </c>
      <c r="AL881" s="2">
        <v>0</v>
      </c>
      <c r="AM881" s="2">
        <v>24</v>
      </c>
      <c r="AN881" s="2">
        <v>0</v>
      </c>
      <c r="AO881" s="2" t="s">
        <v>762</v>
      </c>
      <c r="AP881" s="2" t="s">
        <v>763</v>
      </c>
      <c r="AQ881" s="2" t="s">
        <v>769</v>
      </c>
      <c r="AR881" s="2" t="s">
        <v>1239</v>
      </c>
      <c r="AS881" s="2">
        <v>6.3</v>
      </c>
      <c r="AT881" s="2">
        <v>701.7</v>
      </c>
      <c r="AU881" s="2">
        <v>708</v>
      </c>
      <c r="AV881" s="2" t="s">
        <v>765</v>
      </c>
      <c r="AW881" s="2" t="s">
        <v>1240</v>
      </c>
      <c r="AX881" s="2">
        <v>4.5</v>
      </c>
      <c r="AY881" s="2">
        <v>700.5</v>
      </c>
      <c r="AZ881" s="2">
        <v>705</v>
      </c>
      <c r="BA881" s="2" t="s">
        <v>765</v>
      </c>
      <c r="BB881" s="2">
        <v>1.038178E-2</v>
      </c>
      <c r="BC881" s="2">
        <v>0</v>
      </c>
      <c r="BD881" s="6">
        <v>0</v>
      </c>
      <c r="BE881" s="18">
        <f t="shared" si="38"/>
        <v>121.61168149669176</v>
      </c>
      <c r="BF881" s="2" t="s">
        <v>767</v>
      </c>
      <c r="BG881" s="6">
        <v>44243</v>
      </c>
      <c r="BH881" s="2">
        <v>115.5871670460871</v>
      </c>
      <c r="BI881" t="str">
        <f>VLOOKUP($A881,'[1]SW_Pipes 1222_soil.shp'!$AE$2:$AR$1223,10,FALSE)</f>
        <v>113660</v>
      </c>
      <c r="BJ881" t="str">
        <f>VLOOKUP($A881,'[1]SW_Pipes 1222_soil.shp'!$AE$2:$AR$1223,11,FALSE)</f>
        <v>CuB</v>
      </c>
      <c r="BK881" t="str">
        <f>VLOOKUP($A881,'[1]SW_Pipes 1222_soil.shp'!$AE$2:$AR$1223,12,FALSE)</f>
        <v>Cecil-Urban land complex, 2 to 8 percent slopes</v>
      </c>
      <c r="BL881" t="str">
        <f>VLOOKUP($A881,'[1]SW_Pipes 1222_soil.shp'!$AE$2:$AR$1223,13,FALSE)</f>
        <v>B</v>
      </c>
      <c r="BM881">
        <f>VLOOKUP($A881,'[1]SW_Pipes 1222_soil.shp'!$AE$2:$AR$1223,14,FALSE)</f>
        <v>1</v>
      </c>
      <c r="BN881">
        <f>VLOOKUP(A881,[2]SW_Pipes1222_prec!$AE$2:$AO$1223, 11, FALSE)</f>
        <v>3.8210000000000002</v>
      </c>
    </row>
    <row r="882" spans="1:66" x14ac:dyDescent="0.25">
      <c r="A882" s="3">
        <v>153307</v>
      </c>
      <c r="B882" s="3">
        <v>22597</v>
      </c>
      <c r="C882" s="3" t="s">
        <v>103</v>
      </c>
      <c r="D882" s="3" t="s">
        <v>26</v>
      </c>
      <c r="E882" s="3" t="s">
        <v>29</v>
      </c>
      <c r="F882" s="6">
        <f>VLOOKUP(A882&amp;B882,'input_raw cmsws'!$C$2:$D$1602,2,FALSE)</f>
        <v>44418.666666666664</v>
      </c>
      <c r="G882" s="3">
        <v>5.2</v>
      </c>
      <c r="H882" s="3" t="s">
        <v>23</v>
      </c>
      <c r="I882" s="2">
        <f>VLOOKUP(H882,'scoring schema'!$D$4:$E$9,2,FALSE)</f>
        <v>0</v>
      </c>
      <c r="J882" s="3" t="s">
        <v>22</v>
      </c>
      <c r="K882" s="3" t="s">
        <v>22</v>
      </c>
      <c r="L882" s="3"/>
      <c r="M882" s="2">
        <f>VLOOKUP(L882,'scoring schema 2'!$E$18:$F$29,2,FALSE)</f>
        <v>0</v>
      </c>
      <c r="N882" s="3"/>
      <c r="O882" s="2">
        <f>VLOOKUP(N882,'scoring schema 2'!$E$8:$F$13,2, FALSE)</f>
        <v>2</v>
      </c>
      <c r="P882" s="3">
        <v>10</v>
      </c>
      <c r="Q882" s="3">
        <v>1.3</v>
      </c>
      <c r="R882" s="3">
        <v>2.9</v>
      </c>
      <c r="S882" s="3">
        <v>3.77</v>
      </c>
      <c r="T882" s="3">
        <v>1</v>
      </c>
      <c r="U882" s="3">
        <v>0</v>
      </c>
      <c r="V882" s="3">
        <v>2.2000000000000002</v>
      </c>
      <c r="W882" s="3">
        <v>1.4</v>
      </c>
      <c r="X882" s="3">
        <v>3.08</v>
      </c>
      <c r="Y882" s="3">
        <v>1.84</v>
      </c>
      <c r="Z882" s="3">
        <v>2</v>
      </c>
      <c r="AA882" s="3">
        <v>3.68</v>
      </c>
      <c r="AB882" s="3">
        <v>7678034</v>
      </c>
      <c r="AC882" s="3" t="s">
        <v>1235</v>
      </c>
      <c r="AD882" s="6">
        <v>40603</v>
      </c>
      <c r="AE882" s="3" t="s">
        <v>760</v>
      </c>
      <c r="AF882" s="3" t="s">
        <v>761</v>
      </c>
      <c r="AG882" s="3" t="s">
        <v>762</v>
      </c>
      <c r="AH882" s="3" t="s">
        <v>768</v>
      </c>
      <c r="AI882" s="3">
        <v>2</v>
      </c>
      <c r="AJ882" s="3">
        <v>0</v>
      </c>
      <c r="AK882" s="3">
        <v>0</v>
      </c>
      <c r="AL882" s="3">
        <v>0</v>
      </c>
      <c r="AM882" s="3">
        <v>24</v>
      </c>
      <c r="AN882" s="3">
        <v>0</v>
      </c>
      <c r="AO882" s="3" t="s">
        <v>762</v>
      </c>
      <c r="AP882" s="3" t="s">
        <v>763</v>
      </c>
      <c r="AQ882" s="3" t="s">
        <v>769</v>
      </c>
      <c r="AR882" s="3" t="s">
        <v>1236</v>
      </c>
      <c r="AS882" s="3">
        <v>5.2</v>
      </c>
      <c r="AT882" s="3">
        <v>705.8</v>
      </c>
      <c r="AU882" s="3">
        <v>711</v>
      </c>
      <c r="AV882" s="3" t="s">
        <v>765</v>
      </c>
      <c r="AW882" s="3" t="s">
        <v>1237</v>
      </c>
      <c r="AX882" s="3">
        <v>4.4000000000000004</v>
      </c>
      <c r="AY882" s="3">
        <v>704.6</v>
      </c>
      <c r="AZ882" s="3">
        <v>709</v>
      </c>
      <c r="BA882" s="3" t="s">
        <v>765</v>
      </c>
      <c r="BB882" s="3">
        <v>1.0327100000000001E-2</v>
      </c>
      <c r="BC882" s="3">
        <v>0</v>
      </c>
      <c r="BD882" s="7">
        <v>0</v>
      </c>
      <c r="BE882" s="18">
        <f t="shared" si="38"/>
        <v>121.61168149669176</v>
      </c>
      <c r="BF882" s="3" t="s">
        <v>767</v>
      </c>
      <c r="BG882" s="7">
        <v>44243</v>
      </c>
      <c r="BH882" s="3">
        <v>116.1990961149165</v>
      </c>
      <c r="BI882" t="str">
        <f>VLOOKUP($A882,'[1]SW_Pipes 1222_soil.shp'!$AE$2:$AR$1223,10,FALSE)</f>
        <v>113660</v>
      </c>
      <c r="BJ882" t="str">
        <f>VLOOKUP($A882,'[1]SW_Pipes 1222_soil.shp'!$AE$2:$AR$1223,11,FALSE)</f>
        <v>CuB</v>
      </c>
      <c r="BK882" t="str">
        <f>VLOOKUP($A882,'[1]SW_Pipes 1222_soil.shp'!$AE$2:$AR$1223,12,FALSE)</f>
        <v>Cecil-Urban land complex, 2 to 8 percent slopes</v>
      </c>
      <c r="BL882" t="str">
        <f>VLOOKUP($A882,'[1]SW_Pipes 1222_soil.shp'!$AE$2:$AR$1223,13,FALSE)</f>
        <v>B</v>
      </c>
      <c r="BM882">
        <f>VLOOKUP($A882,'[1]SW_Pipes 1222_soil.shp'!$AE$2:$AR$1223,14,FALSE)</f>
        <v>1</v>
      </c>
      <c r="BN882">
        <f>VLOOKUP(A882,[2]SW_Pipes1222_prec!$AE$2:$AO$1223, 11, FALSE)</f>
        <v>3.8210000000000002</v>
      </c>
    </row>
    <row r="883" spans="1:66" x14ac:dyDescent="0.25">
      <c r="A883" s="2">
        <v>154148</v>
      </c>
      <c r="B883" s="2">
        <v>12899</v>
      </c>
      <c r="C883" s="2" t="s">
        <v>671</v>
      </c>
      <c r="D883" s="2" t="s">
        <v>21</v>
      </c>
      <c r="E883" s="2" t="s">
        <v>29</v>
      </c>
      <c r="F883" s="6">
        <f>VLOOKUP(A883&amp;B883,'input_raw cmsws'!$C$2:$D$1602,2,FALSE)</f>
        <v>43875.708333333336</v>
      </c>
      <c r="G883" s="2">
        <v>6.5</v>
      </c>
      <c r="H883" s="2" t="s">
        <v>23</v>
      </c>
      <c r="I883" s="2">
        <f>VLOOKUP(H883,'scoring schema'!$D$4:$E$9,2,FALSE)</f>
        <v>0</v>
      </c>
      <c r="J883" s="2" t="s">
        <v>22</v>
      </c>
      <c r="K883" s="2" t="s">
        <v>22</v>
      </c>
      <c r="L883" s="2"/>
      <c r="M883" s="2">
        <f>VLOOKUP(L883,'scoring schema 2'!$E$18:$F$29,2,FALSE)</f>
        <v>0</v>
      </c>
      <c r="N883" s="2"/>
      <c r="O883" s="2">
        <f>VLOOKUP(N883,'scoring schema 2'!$E$8:$F$13,2, FALSE)</f>
        <v>2</v>
      </c>
      <c r="P883" s="2">
        <v>5</v>
      </c>
      <c r="Q883" s="2">
        <v>1.3</v>
      </c>
      <c r="R883" s="2">
        <v>2.15</v>
      </c>
      <c r="S883" s="2">
        <v>2.7949999999999999</v>
      </c>
      <c r="T883" s="2">
        <v>1</v>
      </c>
      <c r="U883" s="2">
        <v>10</v>
      </c>
      <c r="V883" s="2">
        <v>9.1999999999999993</v>
      </c>
      <c r="W883" s="2">
        <v>4.7</v>
      </c>
      <c r="X883" s="2">
        <v>43.239999999999995</v>
      </c>
      <c r="Y883" s="2">
        <v>6.0399999999999991</v>
      </c>
      <c r="Z883" s="2">
        <v>3.6799999999999997</v>
      </c>
      <c r="AA883" s="2">
        <v>22.227199999999996</v>
      </c>
      <c r="AB883" s="2">
        <v>7715574</v>
      </c>
      <c r="AC883" s="2" t="s">
        <v>3499</v>
      </c>
      <c r="AD883" s="6">
        <v>40604</v>
      </c>
      <c r="AE883" s="2" t="s">
        <v>760</v>
      </c>
      <c r="AF883" s="2" t="s">
        <v>761</v>
      </c>
      <c r="AG883" s="2" t="s">
        <v>762</v>
      </c>
      <c r="AH883" s="2" t="s">
        <v>768</v>
      </c>
      <c r="AI883" s="2">
        <v>3.5</v>
      </c>
      <c r="AJ883" s="2">
        <v>0</v>
      </c>
      <c r="AK883" s="2">
        <v>0</v>
      </c>
      <c r="AL883" s="2">
        <v>0</v>
      </c>
      <c r="AM883" s="2">
        <v>42</v>
      </c>
      <c r="AN883" s="2">
        <v>0</v>
      </c>
      <c r="AO883" s="2" t="s">
        <v>762</v>
      </c>
      <c r="AP883" s="2" t="s">
        <v>778</v>
      </c>
      <c r="AQ883" s="2" t="s">
        <v>781</v>
      </c>
      <c r="AR883" s="2" t="s">
        <v>3500</v>
      </c>
      <c r="AS883" s="2">
        <v>6.3</v>
      </c>
      <c r="AT883" s="2">
        <v>731.7</v>
      </c>
      <c r="AU883" s="2">
        <v>738</v>
      </c>
      <c r="AV883" s="2" t="s">
        <v>765</v>
      </c>
      <c r="AW883" s="2" t="s">
        <v>3501</v>
      </c>
      <c r="AX883" s="2">
        <v>5.2</v>
      </c>
      <c r="AY883" s="2">
        <v>729.8</v>
      </c>
      <c r="AZ883" s="2">
        <v>735</v>
      </c>
      <c r="BA883" s="2" t="s">
        <v>765</v>
      </c>
      <c r="BB883" s="2">
        <v>1.089334E-2</v>
      </c>
      <c r="BC883" s="2">
        <v>0</v>
      </c>
      <c r="BD883" s="6">
        <v>0</v>
      </c>
      <c r="BE883" s="18">
        <f t="shared" si="38"/>
        <v>120.12514259639516</v>
      </c>
      <c r="BF883" s="2" t="s">
        <v>767</v>
      </c>
      <c r="BG883" s="6">
        <v>43179</v>
      </c>
      <c r="BH883" s="2">
        <v>174.41821155604171</v>
      </c>
      <c r="BI883" t="str">
        <f>VLOOKUP($A883,'[1]SW_Pipes 1222_soil.shp'!$AE$2:$AR$1223,10,FALSE)</f>
        <v>113671</v>
      </c>
      <c r="BJ883" t="str">
        <f>VLOOKUP($A883,'[1]SW_Pipes 1222_soil.shp'!$AE$2:$AR$1223,11,FALSE)</f>
        <v>HeB</v>
      </c>
      <c r="BK883" t="str">
        <f>VLOOKUP($A883,'[1]SW_Pipes 1222_soil.shp'!$AE$2:$AR$1223,12,FALSE)</f>
        <v>Helena sandy loam, 2 to 8 percent slopes</v>
      </c>
      <c r="BL883" t="str">
        <f>VLOOKUP($A883,'[1]SW_Pipes 1222_soil.shp'!$AE$2:$AR$1223,13,FALSE)</f>
        <v>C</v>
      </c>
      <c r="BM883">
        <f>VLOOKUP($A883,'[1]SW_Pipes 1222_soil.shp'!$AE$2:$AR$1223,14,FALSE)</f>
        <v>2</v>
      </c>
      <c r="BN883">
        <f>VLOOKUP(A883,[2]SW_Pipes1222_prec!$AE$2:$AO$1223, 11, FALSE)</f>
        <v>3.7989999999999999</v>
      </c>
    </row>
    <row r="884" spans="1:66" x14ac:dyDescent="0.25">
      <c r="A884" s="3">
        <v>154374</v>
      </c>
      <c r="B884" s="3">
        <v>17496</v>
      </c>
      <c r="C884" s="3" t="s">
        <v>334</v>
      </c>
      <c r="D884" s="3" t="s">
        <v>21</v>
      </c>
      <c r="E884" s="3" t="s">
        <v>29</v>
      </c>
      <c r="F884" s="6">
        <f>VLOOKUP(A884&amp;B884,'input_raw cmsws'!$C$2:$D$1602,2,FALSE)</f>
        <v>43956.666666666664</v>
      </c>
      <c r="G884" s="3">
        <v>2</v>
      </c>
      <c r="H884" s="3" t="s">
        <v>23</v>
      </c>
      <c r="I884" s="2">
        <f>VLOOKUP(H884,'scoring schema'!$D$4:$E$9,2,FALSE)</f>
        <v>0</v>
      </c>
      <c r="J884" s="3" t="s">
        <v>22</v>
      </c>
      <c r="K884" s="3" t="s">
        <v>22</v>
      </c>
      <c r="L884" s="3"/>
      <c r="M884" s="2">
        <f>VLOOKUP(L884,'scoring schema 2'!$E$18:$F$29,2,FALSE)</f>
        <v>0</v>
      </c>
      <c r="N884" s="3"/>
      <c r="O884" s="2">
        <f>VLOOKUP(N884,'scoring schema 2'!$E$8:$F$13,2, FALSE)</f>
        <v>2</v>
      </c>
      <c r="P884" s="3">
        <v>0</v>
      </c>
      <c r="Q884" s="3">
        <v>1.3</v>
      </c>
      <c r="R884" s="3">
        <v>0.8</v>
      </c>
      <c r="S884" s="3">
        <v>1.04</v>
      </c>
      <c r="T884" s="3">
        <v>1</v>
      </c>
      <c r="U884" s="3">
        <v>0</v>
      </c>
      <c r="V884" s="3">
        <v>7.8000000000000007</v>
      </c>
      <c r="W884" s="3">
        <v>1.7000000000000002</v>
      </c>
      <c r="X884" s="3">
        <v>13.260000000000003</v>
      </c>
      <c r="Y884" s="3">
        <v>5.2000000000000011</v>
      </c>
      <c r="Z884" s="3">
        <v>1.34</v>
      </c>
      <c r="AA884" s="3">
        <v>6.9680000000000017</v>
      </c>
      <c r="AB884" s="3">
        <v>7645139</v>
      </c>
      <c r="AC884" s="3" t="s">
        <v>1805</v>
      </c>
      <c r="AD884" s="6">
        <v>40605</v>
      </c>
      <c r="AE884" s="3" t="s">
        <v>760</v>
      </c>
      <c r="AF884" s="3" t="s">
        <v>761</v>
      </c>
      <c r="AG884" s="3" t="s">
        <v>762</v>
      </c>
      <c r="AH884" s="3" t="s">
        <v>768</v>
      </c>
      <c r="AI884" s="3">
        <v>1.5</v>
      </c>
      <c r="AJ884" s="3">
        <v>0</v>
      </c>
      <c r="AK884" s="3">
        <v>0</v>
      </c>
      <c r="AL884" s="3">
        <v>0</v>
      </c>
      <c r="AM884" s="3">
        <v>18</v>
      </c>
      <c r="AN884" s="3">
        <v>0</v>
      </c>
      <c r="AO884" s="3" t="s">
        <v>762</v>
      </c>
      <c r="AP884" s="3" t="s">
        <v>763</v>
      </c>
      <c r="AQ884" s="3" t="s">
        <v>769</v>
      </c>
      <c r="AR884" s="3" t="s">
        <v>1806</v>
      </c>
      <c r="AS884" s="3">
        <v>2</v>
      </c>
      <c r="AT884" s="3">
        <v>697</v>
      </c>
      <c r="AU884" s="3">
        <v>699</v>
      </c>
      <c r="AV884" s="3" t="s">
        <v>765</v>
      </c>
      <c r="AW884" s="3" t="s">
        <v>1807</v>
      </c>
      <c r="AX884" s="3">
        <v>1.8</v>
      </c>
      <c r="AY884" s="3">
        <v>686.2</v>
      </c>
      <c r="AZ884" s="3">
        <v>688</v>
      </c>
      <c r="BA884" s="3" t="s">
        <v>765</v>
      </c>
      <c r="BB884" s="3">
        <v>5.4782810000000001E-2</v>
      </c>
      <c r="BC884" s="3">
        <v>0</v>
      </c>
      <c r="BD884" s="7">
        <v>0</v>
      </c>
      <c r="BE884" s="18">
        <f t="shared" si="38"/>
        <v>120.34679443303672</v>
      </c>
      <c r="BF884" s="3" t="s">
        <v>767</v>
      </c>
      <c r="BG884" s="7">
        <v>44243</v>
      </c>
      <c r="BH884" s="3">
        <v>197.14203742289521</v>
      </c>
      <c r="BI884" t="str">
        <f>VLOOKUP($A884,'[1]SW_Pipes 1222_soil.shp'!$AE$2:$AR$1223,10,FALSE)</f>
        <v>113660</v>
      </c>
      <c r="BJ884" t="str">
        <f>VLOOKUP($A884,'[1]SW_Pipes 1222_soil.shp'!$AE$2:$AR$1223,11,FALSE)</f>
        <v>CuB</v>
      </c>
      <c r="BK884" t="str">
        <f>VLOOKUP($A884,'[1]SW_Pipes 1222_soil.shp'!$AE$2:$AR$1223,12,FALSE)</f>
        <v>Cecil-Urban land complex, 2 to 8 percent slopes</v>
      </c>
      <c r="BL884" t="str">
        <f>VLOOKUP($A884,'[1]SW_Pipes 1222_soil.shp'!$AE$2:$AR$1223,13,FALSE)</f>
        <v>B</v>
      </c>
      <c r="BM884">
        <f>VLOOKUP($A884,'[1]SW_Pipes 1222_soil.shp'!$AE$2:$AR$1223,14,FALSE)</f>
        <v>1</v>
      </c>
      <c r="BN884">
        <f>VLOOKUP(A884,[2]SW_Pipes1222_prec!$AE$2:$AO$1223, 11, FALSE)</f>
        <v>3.7930000000000001</v>
      </c>
    </row>
    <row r="885" spans="1:66" x14ac:dyDescent="0.25">
      <c r="A885" s="2">
        <v>154374</v>
      </c>
      <c r="B885" s="2">
        <v>20803</v>
      </c>
      <c r="C885" s="2" t="s">
        <v>337</v>
      </c>
      <c r="D885" s="2" t="s">
        <v>21</v>
      </c>
      <c r="E885" s="2" t="s">
        <v>29</v>
      </c>
      <c r="F885" s="6">
        <f>VLOOKUP(A885&amp;B885,'input_raw cmsws'!$C$2:$D$1602,2,FALSE)</f>
        <v>44165.708333333336</v>
      </c>
      <c r="G885" s="2">
        <v>2</v>
      </c>
      <c r="H885" s="2" t="s">
        <v>68</v>
      </c>
      <c r="I885" s="2">
        <f>VLOOKUP(H885,'scoring schema'!$D$4:$E$9,2,FALSE)</f>
        <v>0</v>
      </c>
      <c r="J885" s="2" t="s">
        <v>22</v>
      </c>
      <c r="K885" s="2" t="s">
        <v>22</v>
      </c>
      <c r="L885" s="2"/>
      <c r="M885" s="2">
        <f>VLOOKUP(L885,'scoring schema 2'!$E$18:$F$29,2,FALSE)</f>
        <v>0</v>
      </c>
      <c r="N885" s="2" t="s">
        <v>35</v>
      </c>
      <c r="O885" s="2">
        <f>VLOOKUP(N885,'scoring schema 2'!$E$8:$F$13,2, FALSE)</f>
        <v>2</v>
      </c>
      <c r="P885" s="2">
        <v>0</v>
      </c>
      <c r="Q885" s="2">
        <v>1.3</v>
      </c>
      <c r="R885" s="2">
        <v>0.8</v>
      </c>
      <c r="S885" s="2">
        <v>1.04</v>
      </c>
      <c r="T885" s="2">
        <v>1</v>
      </c>
      <c r="U885" s="2">
        <v>0</v>
      </c>
      <c r="V885" s="2">
        <v>7.8000000000000007</v>
      </c>
      <c r="W885" s="2">
        <v>1.7000000000000002</v>
      </c>
      <c r="X885" s="2">
        <v>13.260000000000003</v>
      </c>
      <c r="Y885" s="2">
        <v>5.2000000000000011</v>
      </c>
      <c r="Z885" s="2">
        <v>1.34</v>
      </c>
      <c r="AA885" s="2">
        <v>6.9680000000000017</v>
      </c>
      <c r="AB885" s="2">
        <v>7645139</v>
      </c>
      <c r="AC885" s="2" t="s">
        <v>1805</v>
      </c>
      <c r="AD885" s="6">
        <v>40606</v>
      </c>
      <c r="AE885" s="2" t="s">
        <v>760</v>
      </c>
      <c r="AF885" s="2" t="s">
        <v>761</v>
      </c>
      <c r="AG885" s="2" t="s">
        <v>762</v>
      </c>
      <c r="AH885" s="2" t="s">
        <v>768</v>
      </c>
      <c r="AI885" s="2">
        <v>1.5</v>
      </c>
      <c r="AJ885" s="2">
        <v>0</v>
      </c>
      <c r="AK885" s="2">
        <v>0</v>
      </c>
      <c r="AL885" s="2">
        <v>0</v>
      </c>
      <c r="AM885" s="2">
        <v>18</v>
      </c>
      <c r="AN885" s="2">
        <v>0</v>
      </c>
      <c r="AO885" s="2" t="s">
        <v>762</v>
      </c>
      <c r="AP885" s="2" t="s">
        <v>763</v>
      </c>
      <c r="AQ885" s="2" t="s">
        <v>769</v>
      </c>
      <c r="AR885" s="2" t="s">
        <v>1806</v>
      </c>
      <c r="AS885" s="2">
        <v>2</v>
      </c>
      <c r="AT885" s="2">
        <v>697</v>
      </c>
      <c r="AU885" s="2">
        <v>699</v>
      </c>
      <c r="AV885" s="2" t="s">
        <v>765</v>
      </c>
      <c r="AW885" s="2" t="s">
        <v>1807</v>
      </c>
      <c r="AX885" s="2">
        <v>1.8</v>
      </c>
      <c r="AY885" s="2">
        <v>686.2</v>
      </c>
      <c r="AZ885" s="2">
        <v>688</v>
      </c>
      <c r="BA885" s="2" t="s">
        <v>765</v>
      </c>
      <c r="BB885" s="2">
        <v>5.4782810000000001E-2</v>
      </c>
      <c r="BC885" s="2">
        <v>0</v>
      </c>
      <c r="BD885" s="6">
        <v>0</v>
      </c>
      <c r="BE885" s="18">
        <f t="shared" si="38"/>
        <v>120.91911932466348</v>
      </c>
      <c r="BF885" s="2" t="s">
        <v>767</v>
      </c>
      <c r="BG885" s="6">
        <v>44243</v>
      </c>
      <c r="BH885" s="2">
        <v>197.14203742289521</v>
      </c>
      <c r="BI885" t="str">
        <f>VLOOKUP($A885,'[1]SW_Pipes 1222_soil.shp'!$AE$2:$AR$1223,10,FALSE)</f>
        <v>113660</v>
      </c>
      <c r="BJ885" t="str">
        <f>VLOOKUP($A885,'[1]SW_Pipes 1222_soil.shp'!$AE$2:$AR$1223,11,FALSE)</f>
        <v>CuB</v>
      </c>
      <c r="BK885" t="str">
        <f>VLOOKUP($A885,'[1]SW_Pipes 1222_soil.shp'!$AE$2:$AR$1223,12,FALSE)</f>
        <v>Cecil-Urban land complex, 2 to 8 percent slopes</v>
      </c>
      <c r="BL885" t="str">
        <f>VLOOKUP($A885,'[1]SW_Pipes 1222_soil.shp'!$AE$2:$AR$1223,13,FALSE)</f>
        <v>B</v>
      </c>
      <c r="BM885">
        <f>VLOOKUP($A885,'[1]SW_Pipes 1222_soil.shp'!$AE$2:$AR$1223,14,FALSE)</f>
        <v>1</v>
      </c>
      <c r="BN885">
        <f>VLOOKUP(A885,[2]SW_Pipes1222_prec!$AE$2:$AO$1223, 11, FALSE)</f>
        <v>3.7930000000000001</v>
      </c>
    </row>
    <row r="886" spans="1:66" x14ac:dyDescent="0.25">
      <c r="A886" s="2">
        <v>154502</v>
      </c>
      <c r="B886" s="2">
        <v>11629</v>
      </c>
      <c r="C886" s="2" t="s">
        <v>670</v>
      </c>
      <c r="D886" s="2" t="s">
        <v>21</v>
      </c>
      <c r="E886" s="2" t="s">
        <v>29</v>
      </c>
      <c r="F886" s="6">
        <f>VLOOKUP(A886&amp;B886,'input_raw cmsws'!$C$2:$D$1602,2,FALSE)</f>
        <v>43712.666666666664</v>
      </c>
      <c r="G886" s="2">
        <v>4</v>
      </c>
      <c r="H886" s="2"/>
      <c r="I886" s="2">
        <v>0</v>
      </c>
      <c r="J886" s="2" t="s">
        <v>22</v>
      </c>
      <c r="K886" s="2" t="s">
        <v>22</v>
      </c>
      <c r="L886" s="2" t="s">
        <v>44</v>
      </c>
      <c r="M886" s="2">
        <f>VLOOKUP(L886,'scoring schema 2'!$E$18:$F$29,2,FALSE)</f>
        <v>4</v>
      </c>
      <c r="N886" s="2" t="s">
        <v>35</v>
      </c>
      <c r="O886" s="2">
        <f>VLOOKUP(N886,'scoring schema 2'!$E$8:$F$13,2, FALSE)</f>
        <v>2</v>
      </c>
      <c r="P886" s="2">
        <v>10</v>
      </c>
      <c r="Q886" s="2">
        <v>1.3</v>
      </c>
      <c r="R886" s="2">
        <v>4.0999999999999996</v>
      </c>
      <c r="S886" s="2">
        <v>5.33</v>
      </c>
      <c r="T886" s="2">
        <v>3</v>
      </c>
      <c r="U886" s="2">
        <v>10</v>
      </c>
      <c r="V886" s="2">
        <v>7</v>
      </c>
      <c r="W886" s="2">
        <v>5</v>
      </c>
      <c r="X886" s="2">
        <v>35</v>
      </c>
      <c r="Y886" s="2">
        <v>4.7200000000000006</v>
      </c>
      <c r="Z886" s="2">
        <v>4.6399999999999997</v>
      </c>
      <c r="AA886" s="2">
        <v>21.9008</v>
      </c>
      <c r="AB886" s="2">
        <v>7687472</v>
      </c>
      <c r="AC886" s="2" t="s">
        <v>3485</v>
      </c>
      <c r="AD886" s="6">
        <v>40607</v>
      </c>
      <c r="AE886" s="2" t="s">
        <v>760</v>
      </c>
      <c r="AF886" s="2" t="s">
        <v>761</v>
      </c>
      <c r="AG886" s="2" t="s">
        <v>762</v>
      </c>
      <c r="AH886" s="2" t="s">
        <v>768</v>
      </c>
      <c r="AI886" s="2">
        <v>1.5</v>
      </c>
      <c r="AJ886" s="2">
        <v>0</v>
      </c>
      <c r="AK886" s="2">
        <v>0</v>
      </c>
      <c r="AL886" s="2">
        <v>0</v>
      </c>
      <c r="AM886" s="2">
        <v>18</v>
      </c>
      <c r="AN886" s="2">
        <v>0</v>
      </c>
      <c r="AO886" s="2" t="s">
        <v>762</v>
      </c>
      <c r="AP886" s="2" t="s">
        <v>763</v>
      </c>
      <c r="AQ886" s="2" t="s">
        <v>769</v>
      </c>
      <c r="AR886" s="2" t="s">
        <v>868</v>
      </c>
      <c r="AS886" s="2">
        <v>4.2</v>
      </c>
      <c r="AT886" s="2">
        <v>745.8</v>
      </c>
      <c r="AU886" s="2">
        <v>750</v>
      </c>
      <c r="AV886" s="2" t="s">
        <v>765</v>
      </c>
      <c r="AW886" s="2" t="s">
        <v>3486</v>
      </c>
      <c r="AX886" s="2">
        <v>5</v>
      </c>
      <c r="AY886" s="2">
        <v>745</v>
      </c>
      <c r="AZ886" s="2">
        <v>750</v>
      </c>
      <c r="BA886" s="2" t="s">
        <v>765</v>
      </c>
      <c r="BB886" s="2">
        <v>1.705835E-2</v>
      </c>
      <c r="BC886" s="2">
        <v>0</v>
      </c>
      <c r="BD886" s="6">
        <v>0</v>
      </c>
      <c r="BE886" s="18">
        <f t="shared" si="38"/>
        <v>119.6787588409765</v>
      </c>
      <c r="BF886" s="2" t="s">
        <v>767</v>
      </c>
      <c r="BG886" s="6">
        <v>44243</v>
      </c>
      <c r="BH886" s="2">
        <v>46.897677940086623</v>
      </c>
      <c r="BI886" t="str">
        <f>VLOOKUP($A886,'[1]SW_Pipes 1222_soil.shp'!$AE$2:$AR$1223,10,FALSE)</f>
        <v>113660</v>
      </c>
      <c r="BJ886" t="str">
        <f>VLOOKUP($A886,'[1]SW_Pipes 1222_soil.shp'!$AE$2:$AR$1223,11,FALSE)</f>
        <v>CuB</v>
      </c>
      <c r="BK886" t="str">
        <f>VLOOKUP($A886,'[1]SW_Pipes 1222_soil.shp'!$AE$2:$AR$1223,12,FALSE)</f>
        <v>Cecil-Urban land complex, 2 to 8 percent slopes</v>
      </c>
      <c r="BL886" t="str">
        <f>VLOOKUP($A886,'[1]SW_Pipes 1222_soil.shp'!$AE$2:$AR$1223,13,FALSE)</f>
        <v>B</v>
      </c>
      <c r="BM886">
        <f>VLOOKUP($A886,'[1]SW_Pipes 1222_soil.shp'!$AE$2:$AR$1223,14,FALSE)</f>
        <v>1</v>
      </c>
      <c r="BN886">
        <f>VLOOKUP(A886,[2]SW_Pipes1222_prec!$AE$2:$AO$1223, 11, FALSE)</f>
        <v>3.8010000000000002</v>
      </c>
    </row>
    <row r="887" spans="1:66" x14ac:dyDescent="0.25">
      <c r="A887" s="2">
        <v>154503</v>
      </c>
      <c r="B887" s="2">
        <v>11692</v>
      </c>
      <c r="C887" s="2" t="s">
        <v>63</v>
      </c>
      <c r="D887" s="2" t="s">
        <v>21</v>
      </c>
      <c r="E887" s="2" t="s">
        <v>29</v>
      </c>
      <c r="F887" s="6">
        <f>VLOOKUP(A887&amp;B887,'input_raw cmsws'!$C$2:$D$1602,2,FALSE)</f>
        <v>43712.666666666664</v>
      </c>
      <c r="G887" s="2">
        <v>3</v>
      </c>
      <c r="H887" s="2"/>
      <c r="I887" s="2">
        <v>0</v>
      </c>
      <c r="J887" s="2" t="s">
        <v>22</v>
      </c>
      <c r="K887" s="2" t="s">
        <v>22</v>
      </c>
      <c r="L887" s="2"/>
      <c r="M887" s="2">
        <f>VLOOKUP(L887,'scoring schema 2'!$E$18:$F$29,2,FALSE)</f>
        <v>0</v>
      </c>
      <c r="N887" s="2"/>
      <c r="O887" s="2">
        <f>VLOOKUP(N887,'scoring schema 2'!$E$8:$F$13,2, FALSE)</f>
        <v>2</v>
      </c>
      <c r="P887" s="2">
        <v>0</v>
      </c>
      <c r="Q887" s="2">
        <v>1.3</v>
      </c>
      <c r="R887" s="2">
        <v>0.8</v>
      </c>
      <c r="S887" s="2">
        <v>1.04</v>
      </c>
      <c r="T887" s="2">
        <v>1</v>
      </c>
      <c r="U887" s="2">
        <v>0</v>
      </c>
      <c r="V887" s="2">
        <v>1.4000000000000001</v>
      </c>
      <c r="W887" s="2">
        <v>0.8</v>
      </c>
      <c r="X887" s="2">
        <v>1.1200000000000001</v>
      </c>
      <c r="Y887" s="2">
        <v>1.36</v>
      </c>
      <c r="Z887" s="2">
        <v>0.8</v>
      </c>
      <c r="AA887" s="2">
        <v>1.0880000000000001</v>
      </c>
      <c r="AB887" s="2">
        <v>7705049</v>
      </c>
      <c r="AC887" s="2" t="s">
        <v>866</v>
      </c>
      <c r="AD887" s="6">
        <v>40608</v>
      </c>
      <c r="AE887" s="2" t="s">
        <v>760</v>
      </c>
      <c r="AF887" s="2" t="s">
        <v>761</v>
      </c>
      <c r="AG887" s="2" t="s">
        <v>762</v>
      </c>
      <c r="AH887" s="2" t="s">
        <v>768</v>
      </c>
      <c r="AI887" s="2">
        <v>1.25</v>
      </c>
      <c r="AJ887" s="2">
        <v>0</v>
      </c>
      <c r="AK887" s="2">
        <v>0</v>
      </c>
      <c r="AL887" s="2">
        <v>0</v>
      </c>
      <c r="AM887" s="2">
        <v>15</v>
      </c>
      <c r="AN887" s="2">
        <v>0</v>
      </c>
      <c r="AO887" s="2" t="s">
        <v>762</v>
      </c>
      <c r="AP887" s="2" t="s">
        <v>763</v>
      </c>
      <c r="AQ887" s="2" t="s">
        <v>769</v>
      </c>
      <c r="AR887" s="2" t="s">
        <v>867</v>
      </c>
      <c r="AS887" s="2">
        <v>4.0999999999999996</v>
      </c>
      <c r="AT887" s="2">
        <v>745.9</v>
      </c>
      <c r="AU887" s="2">
        <v>750</v>
      </c>
      <c r="AV887" s="2" t="s">
        <v>765</v>
      </c>
      <c r="AW887" s="2" t="s">
        <v>868</v>
      </c>
      <c r="AX887" s="2">
        <v>4.2</v>
      </c>
      <c r="AY887" s="2">
        <v>745.8</v>
      </c>
      <c r="AZ887" s="2">
        <v>750</v>
      </c>
      <c r="BA887" s="2" t="s">
        <v>765</v>
      </c>
      <c r="BB887" s="2">
        <v>3.4406599999999999E-3</v>
      </c>
      <c r="BC887" s="2">
        <v>0</v>
      </c>
      <c r="BD887" s="6">
        <v>0</v>
      </c>
      <c r="BE887" s="18">
        <f t="shared" si="38"/>
        <v>119.6787588409765</v>
      </c>
      <c r="BF887" s="2" t="s">
        <v>767</v>
      </c>
      <c r="BG887" s="6">
        <v>44243</v>
      </c>
      <c r="BH887" s="2">
        <v>29.064344623360679</v>
      </c>
      <c r="BI887" t="str">
        <f>VLOOKUP($A887,'[1]SW_Pipes 1222_soil.shp'!$AE$2:$AR$1223,10,FALSE)</f>
        <v>113660</v>
      </c>
      <c r="BJ887" t="str">
        <f>VLOOKUP($A887,'[1]SW_Pipes 1222_soil.shp'!$AE$2:$AR$1223,11,FALSE)</f>
        <v>CuB</v>
      </c>
      <c r="BK887" t="str">
        <f>VLOOKUP($A887,'[1]SW_Pipes 1222_soil.shp'!$AE$2:$AR$1223,12,FALSE)</f>
        <v>Cecil-Urban land complex, 2 to 8 percent slopes</v>
      </c>
      <c r="BL887" t="str">
        <f>VLOOKUP($A887,'[1]SW_Pipes 1222_soil.shp'!$AE$2:$AR$1223,13,FALSE)</f>
        <v>B</v>
      </c>
      <c r="BM887">
        <f>VLOOKUP($A887,'[1]SW_Pipes 1222_soil.shp'!$AE$2:$AR$1223,14,FALSE)</f>
        <v>1</v>
      </c>
      <c r="BN887">
        <f>VLOOKUP(A887,[2]SW_Pipes1222_prec!$AE$2:$AO$1223, 11, FALSE)</f>
        <v>3.8010000000000002</v>
      </c>
    </row>
    <row r="888" spans="1:66" x14ac:dyDescent="0.25">
      <c r="A888" s="3">
        <v>154645</v>
      </c>
      <c r="B888" s="3">
        <v>12542</v>
      </c>
      <c r="C888" s="3" t="s">
        <v>492</v>
      </c>
      <c r="D888" s="3" t="s">
        <v>21</v>
      </c>
      <c r="E888" s="3" t="s">
        <v>29</v>
      </c>
      <c r="F888" s="6">
        <f>VLOOKUP(A888&amp;B888,'input_raw cmsws'!$C$2:$D$1602,2,FALSE)</f>
        <v>43857.708333333336</v>
      </c>
      <c r="G888" s="3">
        <v>5</v>
      </c>
      <c r="H888" s="3" t="s">
        <v>68</v>
      </c>
      <c r="I888" s="2">
        <f>VLOOKUP(H888,'scoring schema'!$D$4:$E$9,2,FALSE)</f>
        <v>0</v>
      </c>
      <c r="J888" s="3" t="s">
        <v>22</v>
      </c>
      <c r="K888" s="3" t="s">
        <v>22</v>
      </c>
      <c r="L888" s="3"/>
      <c r="M888" s="2">
        <f>VLOOKUP(L888,'scoring schema 2'!$E$18:$F$29,2,FALSE)</f>
        <v>0</v>
      </c>
      <c r="N888" s="3"/>
      <c r="O888" s="2">
        <f>VLOOKUP(N888,'scoring schema 2'!$E$8:$F$13,2, FALSE)</f>
        <v>2</v>
      </c>
      <c r="P888" s="3">
        <v>0</v>
      </c>
      <c r="Q888" s="3">
        <v>1.3</v>
      </c>
      <c r="R888" s="3">
        <v>1.4</v>
      </c>
      <c r="S888" s="3">
        <v>1.8199999999999998</v>
      </c>
      <c r="T888" s="3">
        <v>1</v>
      </c>
      <c r="U888" s="3">
        <v>0</v>
      </c>
      <c r="V888" s="3">
        <v>9.1999999999999993</v>
      </c>
      <c r="W888" s="3">
        <v>2.3000000000000003</v>
      </c>
      <c r="X888" s="3">
        <v>21.16</v>
      </c>
      <c r="Y888" s="3">
        <v>6.0399999999999991</v>
      </c>
      <c r="Z888" s="3">
        <v>1.94</v>
      </c>
      <c r="AA888" s="3">
        <v>11.717599999999997</v>
      </c>
      <c r="AB888" s="3">
        <v>7662711</v>
      </c>
      <c r="AC888" s="3" t="s">
        <v>2507</v>
      </c>
      <c r="AD888" s="6">
        <v>40609</v>
      </c>
      <c r="AE888" s="3" t="s">
        <v>760</v>
      </c>
      <c r="AF888" s="3" t="s">
        <v>761</v>
      </c>
      <c r="AG888" s="3" t="s">
        <v>762</v>
      </c>
      <c r="AH888" s="3" t="s">
        <v>768</v>
      </c>
      <c r="AI888" s="3">
        <v>2.5</v>
      </c>
      <c r="AJ888" s="3">
        <v>0</v>
      </c>
      <c r="AK888" s="3">
        <v>0</v>
      </c>
      <c r="AL888" s="3">
        <v>0</v>
      </c>
      <c r="AM888" s="3">
        <v>30</v>
      </c>
      <c r="AN888" s="3">
        <v>0</v>
      </c>
      <c r="AO888" s="3" t="s">
        <v>762</v>
      </c>
      <c r="AP888" s="3" t="s">
        <v>778</v>
      </c>
      <c r="AQ888" s="3" t="s">
        <v>781</v>
      </c>
      <c r="AR888" s="3" t="s">
        <v>2508</v>
      </c>
      <c r="AS888" s="3">
        <v>4.3</v>
      </c>
      <c r="AT888" s="3">
        <v>719.7</v>
      </c>
      <c r="AU888" s="3">
        <v>724</v>
      </c>
      <c r="AV888" s="3" t="s">
        <v>765</v>
      </c>
      <c r="AW888" s="3" t="s">
        <v>2509</v>
      </c>
      <c r="AX888" s="3">
        <v>0</v>
      </c>
      <c r="AY888" s="3">
        <v>723</v>
      </c>
      <c r="AZ888" s="3">
        <v>723</v>
      </c>
      <c r="BA888" s="3" t="s">
        <v>772</v>
      </c>
      <c r="BB888" s="3">
        <v>0</v>
      </c>
      <c r="BC888" s="3">
        <v>0</v>
      </c>
      <c r="BD888" s="7">
        <v>0</v>
      </c>
      <c r="BE888" s="18">
        <f t="shared" si="38"/>
        <v>120.0758612822268</v>
      </c>
      <c r="BF888" s="3" t="s">
        <v>767</v>
      </c>
      <c r="BG888" s="7">
        <v>44243</v>
      </c>
      <c r="BH888" s="3">
        <v>240.4271054645167</v>
      </c>
      <c r="BI888" t="str">
        <f>VLOOKUP($A888,'[1]SW_Pipes 1222_soil.shp'!$AE$2:$AR$1223,10,FALSE)</f>
        <v>113672</v>
      </c>
      <c r="BJ888" t="str">
        <f>VLOOKUP($A888,'[1]SW_Pipes 1222_soil.shp'!$AE$2:$AR$1223,11,FALSE)</f>
        <v>HuB</v>
      </c>
      <c r="BK888" t="str">
        <f>VLOOKUP($A888,'[1]SW_Pipes 1222_soil.shp'!$AE$2:$AR$1223,12,FALSE)</f>
        <v>Helena-Urban land complex, 2 to 8 percent slopes</v>
      </c>
      <c r="BL888" t="str">
        <f>VLOOKUP($A888,'[1]SW_Pipes 1222_soil.shp'!$AE$2:$AR$1223,13,FALSE)</f>
        <v>C</v>
      </c>
      <c r="BM888">
        <f>VLOOKUP($A888,'[1]SW_Pipes 1222_soil.shp'!$AE$2:$AR$1223,14,FALSE)</f>
        <v>2</v>
      </c>
      <c r="BN888">
        <f>VLOOKUP(A888,[2]SW_Pipes1222_prec!$AE$2:$AO$1223, 11, FALSE)</f>
        <v>3.7970000000000002</v>
      </c>
    </row>
    <row r="889" spans="1:66" x14ac:dyDescent="0.25">
      <c r="A889" s="2">
        <v>154645</v>
      </c>
      <c r="B889" s="2">
        <v>19250</v>
      </c>
      <c r="C889" s="2" t="s">
        <v>629</v>
      </c>
      <c r="D889" s="2" t="s">
        <v>21</v>
      </c>
      <c r="E889" s="2" t="s">
        <v>29</v>
      </c>
      <c r="F889" s="6">
        <f>VLOOKUP(A889&amp;B889,'input_raw cmsws'!$C$2:$D$1602,2,FALSE)</f>
        <v>44054.666666666664</v>
      </c>
      <c r="G889" s="2">
        <v>5</v>
      </c>
      <c r="H889" s="2"/>
      <c r="I889" s="2">
        <v>0</v>
      </c>
      <c r="J889" s="2" t="s">
        <v>22</v>
      </c>
      <c r="K889" s="2" t="s">
        <v>22</v>
      </c>
      <c r="L889" s="2"/>
      <c r="M889" s="2">
        <f>VLOOKUP(L889,'scoring schema 2'!$E$18:$F$29,2,FALSE)</f>
        <v>0</v>
      </c>
      <c r="N889" s="2"/>
      <c r="O889" s="2">
        <f>VLOOKUP(N889,'scoring schema 2'!$E$8:$F$13,2, FALSE)</f>
        <v>2</v>
      </c>
      <c r="P889" s="2">
        <v>0</v>
      </c>
      <c r="Q889" s="2">
        <v>1.3</v>
      </c>
      <c r="R889" s="2">
        <v>1.4</v>
      </c>
      <c r="S889" s="2">
        <v>1.8199999999999998</v>
      </c>
      <c r="T889" s="2">
        <v>1</v>
      </c>
      <c r="U889" s="2">
        <v>0</v>
      </c>
      <c r="V889" s="2">
        <v>9.1999999999999993</v>
      </c>
      <c r="W889" s="2">
        <v>4.0999999999999996</v>
      </c>
      <c r="X889" s="2">
        <v>37.719999999999992</v>
      </c>
      <c r="Y889" s="2">
        <v>6.0399999999999991</v>
      </c>
      <c r="Z889" s="2">
        <v>3.0199999999999996</v>
      </c>
      <c r="AA889" s="2">
        <v>18.240799999999997</v>
      </c>
      <c r="AB889" s="2">
        <v>7662711</v>
      </c>
      <c r="AC889" s="2" t="s">
        <v>2507</v>
      </c>
      <c r="AD889" s="6">
        <v>40610</v>
      </c>
      <c r="AE889" s="2" t="s">
        <v>760</v>
      </c>
      <c r="AF889" s="2" t="s">
        <v>761</v>
      </c>
      <c r="AG889" s="2" t="s">
        <v>762</v>
      </c>
      <c r="AH889" s="2" t="s">
        <v>768</v>
      </c>
      <c r="AI889" s="2">
        <v>2.5</v>
      </c>
      <c r="AJ889" s="2">
        <v>0</v>
      </c>
      <c r="AK889" s="2">
        <v>0</v>
      </c>
      <c r="AL889" s="2">
        <v>0</v>
      </c>
      <c r="AM889" s="2">
        <v>30</v>
      </c>
      <c r="AN889" s="2">
        <v>0</v>
      </c>
      <c r="AO889" s="2" t="s">
        <v>762</v>
      </c>
      <c r="AP889" s="2" t="s">
        <v>778</v>
      </c>
      <c r="AQ889" s="2" t="s">
        <v>781</v>
      </c>
      <c r="AR889" s="2" t="s">
        <v>2508</v>
      </c>
      <c r="AS889" s="2">
        <v>4.3</v>
      </c>
      <c r="AT889" s="2">
        <v>719.7</v>
      </c>
      <c r="AU889" s="2">
        <v>724</v>
      </c>
      <c r="AV889" s="2" t="s">
        <v>765</v>
      </c>
      <c r="AW889" s="2" t="s">
        <v>2509</v>
      </c>
      <c r="AX889" s="2">
        <v>0</v>
      </c>
      <c r="AY889" s="2">
        <v>723</v>
      </c>
      <c r="AZ889" s="2">
        <v>723</v>
      </c>
      <c r="BA889" s="2" t="s">
        <v>772</v>
      </c>
      <c r="BB889" s="2">
        <v>0</v>
      </c>
      <c r="BC889" s="2">
        <v>0</v>
      </c>
      <c r="BD889" s="6">
        <v>0</v>
      </c>
      <c r="BE889" s="18">
        <f t="shared" si="38"/>
        <v>120.61510381017567</v>
      </c>
      <c r="BF889" s="2" t="s">
        <v>767</v>
      </c>
      <c r="BG889" s="6">
        <v>44243</v>
      </c>
      <c r="BH889" s="2">
        <v>240.4271054645167</v>
      </c>
      <c r="BI889" t="str">
        <f>VLOOKUP($A889,'[1]SW_Pipes 1222_soil.shp'!$AE$2:$AR$1223,10,FALSE)</f>
        <v>113672</v>
      </c>
      <c r="BJ889" t="str">
        <f>VLOOKUP($A889,'[1]SW_Pipes 1222_soil.shp'!$AE$2:$AR$1223,11,FALSE)</f>
        <v>HuB</v>
      </c>
      <c r="BK889" t="str">
        <f>VLOOKUP($A889,'[1]SW_Pipes 1222_soil.shp'!$AE$2:$AR$1223,12,FALSE)</f>
        <v>Helena-Urban land complex, 2 to 8 percent slopes</v>
      </c>
      <c r="BL889" t="str">
        <f>VLOOKUP($A889,'[1]SW_Pipes 1222_soil.shp'!$AE$2:$AR$1223,13,FALSE)</f>
        <v>C</v>
      </c>
      <c r="BM889">
        <f>VLOOKUP($A889,'[1]SW_Pipes 1222_soil.shp'!$AE$2:$AR$1223,14,FALSE)</f>
        <v>2</v>
      </c>
      <c r="BN889">
        <f>VLOOKUP(A889,[2]SW_Pipes1222_prec!$AE$2:$AO$1223, 11, FALSE)</f>
        <v>3.7970000000000002</v>
      </c>
    </row>
    <row r="890" spans="1:66" x14ac:dyDescent="0.25">
      <c r="A890" s="3">
        <v>154647</v>
      </c>
      <c r="B890" s="3">
        <v>17723</v>
      </c>
      <c r="C890" s="3" t="s">
        <v>496</v>
      </c>
      <c r="D890" s="3" t="s">
        <v>21</v>
      </c>
      <c r="E890" s="3" t="s">
        <v>29</v>
      </c>
      <c r="F890" s="6">
        <f>VLOOKUP(A890&amp;B890,'input_raw cmsws'!$C$2:$D$1602,2,FALSE)</f>
        <v>43971.666666666664</v>
      </c>
      <c r="G890" s="3">
        <v>3.5</v>
      </c>
      <c r="H890" s="3" t="s">
        <v>32</v>
      </c>
      <c r="I890" s="2">
        <f>VLOOKUP(H890,'scoring schema'!$D$4:$E$9,2,FALSE)</f>
        <v>10</v>
      </c>
      <c r="J890" s="3"/>
      <c r="K890" s="3" t="s">
        <v>22</v>
      </c>
      <c r="L890" s="3"/>
      <c r="M890" s="2">
        <f>VLOOKUP(L890,'scoring schema 2'!$E$18:$F$29,2,FALSE)</f>
        <v>0</v>
      </c>
      <c r="N890" s="3"/>
      <c r="O890" s="2">
        <f>VLOOKUP(N890,'scoring schema 2'!$E$8:$F$13,2, FALSE)</f>
        <v>2</v>
      </c>
      <c r="P890" s="3">
        <v>5</v>
      </c>
      <c r="Q890" s="3">
        <v>4.8</v>
      </c>
      <c r="R890" s="3">
        <v>1.55</v>
      </c>
      <c r="S890" s="3">
        <v>7.4399999999999995</v>
      </c>
      <c r="T890" s="3">
        <v>1</v>
      </c>
      <c r="U890" s="3">
        <v>5</v>
      </c>
      <c r="V890" s="3">
        <v>6.2000000000000011</v>
      </c>
      <c r="W890" s="3">
        <v>2.4500000000000002</v>
      </c>
      <c r="X890" s="3">
        <v>15.190000000000003</v>
      </c>
      <c r="Y890" s="3">
        <v>5.6400000000000006</v>
      </c>
      <c r="Z890" s="3">
        <v>2.09</v>
      </c>
      <c r="AA890" s="3">
        <v>11.787600000000001</v>
      </c>
      <c r="AB890" s="3">
        <v>7671868</v>
      </c>
      <c r="AC890" s="3" t="s">
        <v>2525</v>
      </c>
      <c r="AD890" s="6">
        <v>40611</v>
      </c>
      <c r="AE890" s="3" t="s">
        <v>760</v>
      </c>
      <c r="AF890" s="3" t="s">
        <v>761</v>
      </c>
      <c r="AG890" s="3" t="s">
        <v>762</v>
      </c>
      <c r="AH890" s="3" t="s">
        <v>768</v>
      </c>
      <c r="AI890" s="3">
        <v>1.25</v>
      </c>
      <c r="AJ890" s="3">
        <v>0</v>
      </c>
      <c r="AK890" s="3">
        <v>0</v>
      </c>
      <c r="AL890" s="3">
        <v>0</v>
      </c>
      <c r="AM890" s="3">
        <v>15</v>
      </c>
      <c r="AN890" s="3">
        <v>0</v>
      </c>
      <c r="AO890" s="3" t="s">
        <v>762</v>
      </c>
      <c r="AP890" s="3" t="s">
        <v>763</v>
      </c>
      <c r="AQ890" s="3" t="s">
        <v>769</v>
      </c>
      <c r="AR890" s="3" t="s">
        <v>2526</v>
      </c>
      <c r="AS890" s="3">
        <v>0</v>
      </c>
      <c r="AT890" s="3">
        <v>0</v>
      </c>
      <c r="AU890" s="3">
        <v>0</v>
      </c>
      <c r="AV890" s="3" t="s">
        <v>772</v>
      </c>
      <c r="AW890" s="3" t="s">
        <v>2527</v>
      </c>
      <c r="AX890" s="3">
        <v>3</v>
      </c>
      <c r="AY890" s="3">
        <v>721</v>
      </c>
      <c r="AZ890" s="3">
        <v>724</v>
      </c>
      <c r="BA890" s="3" t="s">
        <v>765</v>
      </c>
      <c r="BB890" s="3">
        <v>0</v>
      </c>
      <c r="BC890" s="3">
        <v>0</v>
      </c>
      <c r="BD890" s="7">
        <v>0</v>
      </c>
      <c r="BE890" s="18">
        <f t="shared" si="38"/>
        <v>120.38786219484371</v>
      </c>
      <c r="BF890" s="3" t="s">
        <v>767</v>
      </c>
      <c r="BG890" s="7">
        <v>44243</v>
      </c>
      <c r="BH890" s="3">
        <v>158.11272589365061</v>
      </c>
      <c r="BI890" t="str">
        <f>VLOOKUP($A890,'[1]SW_Pipes 1222_soil.shp'!$AE$2:$AR$1223,10,FALSE)</f>
        <v>113672</v>
      </c>
      <c r="BJ890" t="str">
        <f>VLOOKUP($A890,'[1]SW_Pipes 1222_soil.shp'!$AE$2:$AR$1223,11,FALSE)</f>
        <v>HuB</v>
      </c>
      <c r="BK890" t="str">
        <f>VLOOKUP($A890,'[1]SW_Pipes 1222_soil.shp'!$AE$2:$AR$1223,12,FALSE)</f>
        <v>Helena-Urban land complex, 2 to 8 percent slopes</v>
      </c>
      <c r="BL890" t="str">
        <f>VLOOKUP($A890,'[1]SW_Pipes 1222_soil.shp'!$AE$2:$AR$1223,13,FALSE)</f>
        <v>C</v>
      </c>
      <c r="BM890">
        <f>VLOOKUP($A890,'[1]SW_Pipes 1222_soil.shp'!$AE$2:$AR$1223,14,FALSE)</f>
        <v>2</v>
      </c>
      <c r="BN890">
        <f>VLOOKUP(A890,[2]SW_Pipes1222_prec!$AE$2:$AO$1223, 11, FALSE)</f>
        <v>3.7970000000000002</v>
      </c>
    </row>
    <row r="891" spans="1:66" x14ac:dyDescent="0.25">
      <c r="A891" s="3">
        <v>154858</v>
      </c>
      <c r="B891" s="3">
        <v>20450</v>
      </c>
      <c r="C891" s="3" t="s">
        <v>144</v>
      </c>
      <c r="D891" s="3" t="s">
        <v>26</v>
      </c>
      <c r="E891" s="3" t="s">
        <v>29</v>
      </c>
      <c r="F891" s="6">
        <f>VLOOKUP(A891&amp;B891,'input_raw cmsws'!$C$2:$D$1602,2,FALSE)</f>
        <v>44144.708333333336</v>
      </c>
      <c r="G891" s="3">
        <v>11.92</v>
      </c>
      <c r="H891" s="3" t="s">
        <v>68</v>
      </c>
      <c r="I891" s="2">
        <f>VLOOKUP(H891,'scoring schema'!$D$4:$E$9,2,FALSE)</f>
        <v>0</v>
      </c>
      <c r="J891" s="3" t="s">
        <v>22</v>
      </c>
      <c r="K891" s="3" t="s">
        <v>22</v>
      </c>
      <c r="L891" s="3" t="s">
        <v>145</v>
      </c>
      <c r="M891" s="2">
        <f>VLOOKUP(L891,'scoring schema 2'!$E$18:$F$29,2,FALSE)</f>
        <v>10</v>
      </c>
      <c r="N891" s="3"/>
      <c r="O891" s="2">
        <f>VLOOKUP(N891,'scoring schema 2'!$E$8:$F$13,2, FALSE)</f>
        <v>2</v>
      </c>
      <c r="P891" s="3">
        <v>10</v>
      </c>
      <c r="Q891" s="3">
        <v>1.3</v>
      </c>
      <c r="R891" s="3">
        <v>7.2</v>
      </c>
      <c r="S891" s="3">
        <v>9.3600000000000012</v>
      </c>
      <c r="T891" s="3">
        <v>1</v>
      </c>
      <c r="U891" s="3">
        <v>0</v>
      </c>
      <c r="V891" s="3">
        <v>2.2000000000000002</v>
      </c>
      <c r="W891" s="3">
        <v>1.2</v>
      </c>
      <c r="X891" s="3">
        <v>2.64</v>
      </c>
      <c r="Y891" s="3">
        <v>1.84</v>
      </c>
      <c r="Z891" s="3">
        <v>3.6000000000000005</v>
      </c>
      <c r="AA891" s="3">
        <v>6.6240000000000014</v>
      </c>
      <c r="AB891" s="3">
        <v>7596002</v>
      </c>
      <c r="AC891" s="3" t="s">
        <v>1723</v>
      </c>
      <c r="AD891" s="6">
        <v>40612</v>
      </c>
      <c r="AE891" s="3" t="s">
        <v>760</v>
      </c>
      <c r="AF891" s="3" t="s">
        <v>838</v>
      </c>
      <c r="AG891" s="3" t="s">
        <v>762</v>
      </c>
      <c r="AH891" s="3" t="s">
        <v>842</v>
      </c>
      <c r="AI891" s="3">
        <v>0</v>
      </c>
      <c r="AJ891" s="3">
        <v>0</v>
      </c>
      <c r="AK891" s="3">
        <v>5</v>
      </c>
      <c r="AL891" s="3">
        <v>4</v>
      </c>
      <c r="AM891" s="3">
        <v>60</v>
      </c>
      <c r="AN891" s="3">
        <v>48</v>
      </c>
      <c r="AO891" s="3" t="s">
        <v>762</v>
      </c>
      <c r="AP891" s="3" t="s">
        <v>763</v>
      </c>
      <c r="AQ891" s="3" t="s">
        <v>769</v>
      </c>
      <c r="AR891" s="3" t="s">
        <v>1724</v>
      </c>
      <c r="AS891" s="3">
        <v>9.18</v>
      </c>
      <c r="AT891" s="3">
        <v>642.82000000000005</v>
      </c>
      <c r="AU891" s="3">
        <v>652</v>
      </c>
      <c r="AV891" s="3" t="s">
        <v>765</v>
      </c>
      <c r="AW891" s="3" t="s">
        <v>1725</v>
      </c>
      <c r="AX891" s="3">
        <v>9.49</v>
      </c>
      <c r="AY891" s="3">
        <v>642.51</v>
      </c>
      <c r="AZ891" s="3">
        <v>652</v>
      </c>
      <c r="BA891" s="3" t="s">
        <v>765</v>
      </c>
      <c r="BB891" s="3">
        <v>1.1664849999999999E-2</v>
      </c>
      <c r="BC891" s="3">
        <v>1</v>
      </c>
      <c r="BD891" s="7">
        <v>24026</v>
      </c>
      <c r="BE891" s="18">
        <f t="shared" si="38"/>
        <v>55.082021446497841</v>
      </c>
      <c r="BF891" s="3" t="s">
        <v>767</v>
      </c>
      <c r="BG891" s="7">
        <v>44243</v>
      </c>
      <c r="BH891" s="3">
        <v>26.575558291881439</v>
      </c>
      <c r="BI891" t="str">
        <f>VLOOKUP($A891,'[1]SW_Pipes 1222_soil.shp'!$AE$2:$AR$1223,10,FALSE)</f>
        <v>113678</v>
      </c>
      <c r="BJ891" t="str">
        <f>VLOOKUP($A891,'[1]SW_Pipes 1222_soil.shp'!$AE$2:$AR$1223,11,FALSE)</f>
        <v>MS</v>
      </c>
      <c r="BK891" t="str">
        <f>VLOOKUP($A891,'[1]SW_Pipes 1222_soil.shp'!$AE$2:$AR$1223,12,FALSE)</f>
        <v>Monacan and Arents soils</v>
      </c>
      <c r="BL891" t="str">
        <f>VLOOKUP($A891,'[1]SW_Pipes 1222_soil.shp'!$AE$2:$AR$1223,13,FALSE)</f>
        <v>C</v>
      </c>
      <c r="BM891">
        <f>VLOOKUP($A891,'[1]SW_Pipes 1222_soil.shp'!$AE$2:$AR$1223,14,FALSE)</f>
        <v>2</v>
      </c>
      <c r="BN891">
        <f>VLOOKUP(A891,[2]SW_Pipes1222_prec!$AE$2:$AO$1223, 11, FALSE)</f>
        <v>3.7570000000000001</v>
      </c>
    </row>
    <row r="892" spans="1:66" x14ac:dyDescent="0.25">
      <c r="A892" s="3">
        <v>154908</v>
      </c>
      <c r="B892" s="3">
        <v>81731</v>
      </c>
      <c r="C892" s="3" t="s">
        <v>648</v>
      </c>
      <c r="D892" s="3" t="s">
        <v>26</v>
      </c>
      <c r="E892" s="3" t="s">
        <v>29</v>
      </c>
      <c r="F892" s="6">
        <f>VLOOKUP(A892&amp;B892,'input_raw cmsws'!$C$2:$D$1602,2,FALSE)</f>
        <v>44201.708333333336</v>
      </c>
      <c r="G892" s="3">
        <v>5</v>
      </c>
      <c r="H892" s="3" t="s">
        <v>23</v>
      </c>
      <c r="I892" s="2">
        <f>VLOOKUP(H892,'scoring schema'!$D$4:$E$9,2,FALSE)</f>
        <v>0</v>
      </c>
      <c r="J892" s="3" t="s">
        <v>22</v>
      </c>
      <c r="K892" s="3" t="s">
        <v>22</v>
      </c>
      <c r="L892" s="3"/>
      <c r="M892" s="2">
        <f>VLOOKUP(L892,'scoring schema 2'!$E$18:$F$29,2,FALSE)</f>
        <v>0</v>
      </c>
      <c r="N892" s="3"/>
      <c r="O892" s="2">
        <f>VLOOKUP(N892,'scoring schema 2'!$E$8:$F$13,2, FALSE)</f>
        <v>2</v>
      </c>
      <c r="P892" s="3">
        <v>10</v>
      </c>
      <c r="Q892" s="3">
        <v>1.3</v>
      </c>
      <c r="R892" s="3">
        <v>2.9</v>
      </c>
      <c r="S892" s="3">
        <v>3.77</v>
      </c>
      <c r="T892" s="3">
        <v>1</v>
      </c>
      <c r="U892" s="3">
        <v>10</v>
      </c>
      <c r="V892" s="3">
        <v>5.4</v>
      </c>
      <c r="W892" s="3">
        <v>6.5</v>
      </c>
      <c r="X892" s="3">
        <v>35.1</v>
      </c>
      <c r="Y892" s="3">
        <v>3.7600000000000002</v>
      </c>
      <c r="Z892" s="3">
        <v>5.0599999999999996</v>
      </c>
      <c r="AA892" s="3">
        <v>19.025600000000001</v>
      </c>
      <c r="AB892" s="3">
        <v>7555609</v>
      </c>
      <c r="AC892" s="3" t="s">
        <v>3284</v>
      </c>
      <c r="AD892" s="6">
        <v>40613</v>
      </c>
      <c r="AE892" s="3" t="s">
        <v>760</v>
      </c>
      <c r="AF892" s="3" t="s">
        <v>761</v>
      </c>
      <c r="AG892" s="3" t="s">
        <v>762</v>
      </c>
      <c r="AH892" s="3" t="s">
        <v>768</v>
      </c>
      <c r="AI892" s="3">
        <v>2.5</v>
      </c>
      <c r="AJ892" s="3">
        <v>0</v>
      </c>
      <c r="AK892" s="3">
        <v>0</v>
      </c>
      <c r="AL892" s="3">
        <v>0</v>
      </c>
      <c r="AM892" s="3">
        <v>30</v>
      </c>
      <c r="AN892" s="3">
        <v>0</v>
      </c>
      <c r="AO892" s="3" t="s">
        <v>762</v>
      </c>
      <c r="AP892" s="3" t="s">
        <v>763</v>
      </c>
      <c r="AQ892" s="3" t="s">
        <v>769</v>
      </c>
      <c r="AR892" s="3" t="s">
        <v>3285</v>
      </c>
      <c r="AS892" s="3">
        <v>5.5</v>
      </c>
      <c r="AT892" s="3">
        <v>716.3</v>
      </c>
      <c r="AU892" s="3">
        <v>721.8</v>
      </c>
      <c r="AV892" s="3" t="s">
        <v>765</v>
      </c>
      <c r="AW892" s="3" t="s">
        <v>3286</v>
      </c>
      <c r="AX892" s="3">
        <v>6.6</v>
      </c>
      <c r="AY892" s="3">
        <v>715</v>
      </c>
      <c r="AZ892" s="3">
        <v>721.6</v>
      </c>
      <c r="BA892" s="3" t="s">
        <v>765</v>
      </c>
      <c r="BB892" s="3">
        <v>5.6414680000000002E-2</v>
      </c>
      <c r="BC892" s="3">
        <v>0</v>
      </c>
      <c r="BD892" s="7">
        <v>0</v>
      </c>
      <c r="BE892" s="18">
        <f t="shared" si="38"/>
        <v>121.01768195300023</v>
      </c>
      <c r="BF892" s="3" t="s">
        <v>767</v>
      </c>
      <c r="BG892" s="7">
        <v>44243</v>
      </c>
      <c r="BH892" s="3">
        <v>23.04364745086183</v>
      </c>
      <c r="BI892" t="str">
        <f>VLOOKUP($A892,'[1]SW_Pipes 1222_soil.shp'!$AE$2:$AR$1223,10,FALSE)</f>
        <v>113660</v>
      </c>
      <c r="BJ892" t="str">
        <f>VLOOKUP($A892,'[1]SW_Pipes 1222_soil.shp'!$AE$2:$AR$1223,11,FALSE)</f>
        <v>CuB</v>
      </c>
      <c r="BK892" t="str">
        <f>VLOOKUP($A892,'[1]SW_Pipes 1222_soil.shp'!$AE$2:$AR$1223,12,FALSE)</f>
        <v>Cecil-Urban land complex, 2 to 8 percent slopes</v>
      </c>
      <c r="BL892" t="str">
        <f>VLOOKUP($A892,'[1]SW_Pipes 1222_soil.shp'!$AE$2:$AR$1223,13,FALSE)</f>
        <v>B</v>
      </c>
      <c r="BM892">
        <f>VLOOKUP($A892,'[1]SW_Pipes 1222_soil.shp'!$AE$2:$AR$1223,14,FALSE)</f>
        <v>1</v>
      </c>
      <c r="BN892">
        <f>VLOOKUP(A892,[2]SW_Pipes1222_prec!$AE$2:$AO$1223, 11, FALSE)</f>
        <v>3.8359999999999999</v>
      </c>
    </row>
    <row r="893" spans="1:66" x14ac:dyDescent="0.25">
      <c r="A893" s="2">
        <v>154971</v>
      </c>
      <c r="B893" s="2">
        <v>13536</v>
      </c>
      <c r="C893" s="2" t="s">
        <v>363</v>
      </c>
      <c r="D893" s="2" t="s">
        <v>26</v>
      </c>
      <c r="E893" s="2" t="s">
        <v>29</v>
      </c>
      <c r="F893" s="6">
        <f>VLOOKUP(A893&amp;B893,'input_raw cmsws'!$C$2:$D$1602,2,FALSE)</f>
        <v>43948.666666666664</v>
      </c>
      <c r="G893" s="2">
        <v>3</v>
      </c>
      <c r="H893" s="2"/>
      <c r="I893" s="2">
        <v>0</v>
      </c>
      <c r="J893" s="2"/>
      <c r="K893" s="3" t="s">
        <v>22</v>
      </c>
      <c r="L893" s="2"/>
      <c r="M893" s="2">
        <f>VLOOKUP(L893,'scoring schema 2'!$E$18:$F$29,2,FALSE)</f>
        <v>0</v>
      </c>
      <c r="N893" s="2"/>
      <c r="O893" s="2">
        <f>VLOOKUP(N893,'scoring schema 2'!$E$8:$F$13,2, FALSE)</f>
        <v>2</v>
      </c>
      <c r="P893" s="2">
        <v>0</v>
      </c>
      <c r="Q893" s="2">
        <v>1.3</v>
      </c>
      <c r="R893" s="2">
        <v>0.8</v>
      </c>
      <c r="S893" s="2">
        <v>1.04</v>
      </c>
      <c r="T893" s="2">
        <v>1</v>
      </c>
      <c r="U893" s="2">
        <v>10</v>
      </c>
      <c r="V893" s="2">
        <v>3.8000000000000007</v>
      </c>
      <c r="W893" s="2">
        <v>5.9</v>
      </c>
      <c r="X893" s="2">
        <v>22.420000000000005</v>
      </c>
      <c r="Y893" s="2">
        <v>2.8000000000000003</v>
      </c>
      <c r="Z893" s="2">
        <v>3.8600000000000003</v>
      </c>
      <c r="AA893" s="2">
        <v>10.808000000000002</v>
      </c>
      <c r="AB893" s="2">
        <v>7622711</v>
      </c>
      <c r="AC893" s="2" t="s">
        <v>2404</v>
      </c>
      <c r="AD893" s="6">
        <v>40614</v>
      </c>
      <c r="AE893" s="2" t="s">
        <v>760</v>
      </c>
      <c r="AF893" s="2" t="s">
        <v>761</v>
      </c>
      <c r="AG893" s="2" t="s">
        <v>762</v>
      </c>
      <c r="AH893" s="2" t="s">
        <v>768</v>
      </c>
      <c r="AI893" s="2">
        <v>2.5</v>
      </c>
      <c r="AJ893" s="2">
        <v>0</v>
      </c>
      <c r="AK893" s="2">
        <v>0</v>
      </c>
      <c r="AL893" s="2">
        <v>0</v>
      </c>
      <c r="AM893" s="2">
        <v>30</v>
      </c>
      <c r="AN893" s="2">
        <v>0</v>
      </c>
      <c r="AO893" s="2" t="s">
        <v>762</v>
      </c>
      <c r="AP893" s="2" t="s">
        <v>763</v>
      </c>
      <c r="AQ893" s="2" t="s">
        <v>769</v>
      </c>
      <c r="AR893" s="2" t="s">
        <v>1910</v>
      </c>
      <c r="AS893" s="2">
        <v>7.8</v>
      </c>
      <c r="AT893" s="2">
        <v>795.2</v>
      </c>
      <c r="AU893" s="2">
        <v>803</v>
      </c>
      <c r="AV893" s="2" t="s">
        <v>765</v>
      </c>
      <c r="AW893" s="2" t="s">
        <v>2405</v>
      </c>
      <c r="AX893" s="2">
        <v>7.6</v>
      </c>
      <c r="AY893" s="2">
        <v>794.4</v>
      </c>
      <c r="AZ893" s="2">
        <v>802</v>
      </c>
      <c r="BA893" s="2" t="s">
        <v>765</v>
      </c>
      <c r="BB893" s="2">
        <v>7.1597299999999996E-3</v>
      </c>
      <c r="BC893" s="2">
        <v>0</v>
      </c>
      <c r="BD893" s="6">
        <v>0</v>
      </c>
      <c r="BE893" s="18">
        <f t="shared" si="38"/>
        <v>120.32489162673967</v>
      </c>
      <c r="BF893" s="2" t="s">
        <v>767</v>
      </c>
      <c r="BG893" s="6">
        <v>44243</v>
      </c>
      <c r="BH893" s="2">
        <v>111.7361334171231</v>
      </c>
      <c r="BI893" t="str">
        <f>VLOOKUP($A893,'[1]SW_Pipes 1222_soil.shp'!$AE$2:$AR$1223,10,FALSE)</f>
        <v>113658</v>
      </c>
      <c r="BJ893" t="str">
        <f>VLOOKUP($A893,'[1]SW_Pipes 1222_soil.shp'!$AE$2:$AR$1223,11,FALSE)</f>
        <v>CeB2</v>
      </c>
      <c r="BK893" t="str">
        <f>VLOOKUP($A893,'[1]SW_Pipes 1222_soil.shp'!$AE$2:$AR$1223,12,FALSE)</f>
        <v>Cecil sandy clay loam, 2 to 8 percent slopes, eroded</v>
      </c>
      <c r="BL893" t="str">
        <f>VLOOKUP($A893,'[1]SW_Pipes 1222_soil.shp'!$AE$2:$AR$1223,13,FALSE)</f>
        <v>B</v>
      </c>
      <c r="BM893">
        <f>VLOOKUP($A893,'[1]SW_Pipes 1222_soil.shp'!$AE$2:$AR$1223,14,FALSE)</f>
        <v>1</v>
      </c>
      <c r="BN893">
        <f>VLOOKUP(A893,[2]SW_Pipes1222_prec!$AE$2:$AO$1223, 11, FALSE)</f>
        <v>3.8660000000000001</v>
      </c>
    </row>
    <row r="894" spans="1:66" x14ac:dyDescent="0.25">
      <c r="A894" s="3">
        <v>154977</v>
      </c>
      <c r="B894" s="3">
        <v>13536</v>
      </c>
      <c r="C894" s="3" t="s">
        <v>363</v>
      </c>
      <c r="D894" s="3" t="s">
        <v>26</v>
      </c>
      <c r="E894" s="3" t="s">
        <v>29</v>
      </c>
      <c r="F894" s="6">
        <f>VLOOKUP(A894&amp;B894,'input_raw cmsws'!$C$2:$D$1602,2,FALSE)</f>
        <v>43948.666666666664</v>
      </c>
      <c r="G894" s="3">
        <v>4.5</v>
      </c>
      <c r="H894" s="3"/>
      <c r="I894" s="2">
        <v>0</v>
      </c>
      <c r="J894" s="3"/>
      <c r="K894" s="3" t="s">
        <v>22</v>
      </c>
      <c r="L894" s="3"/>
      <c r="M894" s="2">
        <f>VLOOKUP(L894,'scoring schema 2'!$E$18:$F$29,2,FALSE)</f>
        <v>0</v>
      </c>
      <c r="N894" s="3"/>
      <c r="O894" s="2">
        <f>VLOOKUP(N894,'scoring schema 2'!$E$8:$F$13,2, FALSE)</f>
        <v>2</v>
      </c>
      <c r="P894" s="3">
        <v>0</v>
      </c>
      <c r="Q894" s="3">
        <v>1.3</v>
      </c>
      <c r="R894" s="3">
        <v>1.4</v>
      </c>
      <c r="S894" s="3">
        <v>1.8199999999999998</v>
      </c>
      <c r="T894" s="3">
        <v>1</v>
      </c>
      <c r="U894" s="3">
        <v>0</v>
      </c>
      <c r="V894" s="3">
        <v>5.4</v>
      </c>
      <c r="W894" s="3">
        <v>2.3000000000000003</v>
      </c>
      <c r="X894" s="3">
        <v>12.420000000000002</v>
      </c>
      <c r="Y894" s="3">
        <v>3.7600000000000002</v>
      </c>
      <c r="Z894" s="3">
        <v>1.94</v>
      </c>
      <c r="AA894" s="3">
        <v>7.2944000000000004</v>
      </c>
      <c r="AB894" s="3">
        <v>7687236</v>
      </c>
      <c r="AC894" s="3" t="s">
        <v>1908</v>
      </c>
      <c r="AD894" s="6">
        <v>40615</v>
      </c>
      <c r="AE894" s="3" t="s">
        <v>760</v>
      </c>
      <c r="AF894" s="3" t="s">
        <v>761</v>
      </c>
      <c r="AG894" s="3" t="s">
        <v>762</v>
      </c>
      <c r="AH894" s="3" t="s">
        <v>768</v>
      </c>
      <c r="AI894" s="3">
        <v>2.5</v>
      </c>
      <c r="AJ894" s="3">
        <v>0</v>
      </c>
      <c r="AK894" s="3">
        <v>0</v>
      </c>
      <c r="AL894" s="3">
        <v>0</v>
      </c>
      <c r="AM894" s="3">
        <v>30</v>
      </c>
      <c r="AN894" s="3">
        <v>0</v>
      </c>
      <c r="AO894" s="3" t="s">
        <v>762</v>
      </c>
      <c r="AP894" s="3" t="s">
        <v>763</v>
      </c>
      <c r="AQ894" s="3" t="s">
        <v>769</v>
      </c>
      <c r="AR894" s="3" t="s">
        <v>1909</v>
      </c>
      <c r="AS894" s="3">
        <v>4.2</v>
      </c>
      <c r="AT894" s="3">
        <v>798.8</v>
      </c>
      <c r="AU894" s="3">
        <v>803</v>
      </c>
      <c r="AV894" s="3" t="s">
        <v>765</v>
      </c>
      <c r="AW894" s="3" t="s">
        <v>1910</v>
      </c>
      <c r="AX894" s="3">
        <v>7.8</v>
      </c>
      <c r="AY894" s="3">
        <v>795.2</v>
      </c>
      <c r="AZ894" s="3">
        <v>803</v>
      </c>
      <c r="BA894" s="3" t="s">
        <v>765</v>
      </c>
      <c r="BB894" s="3">
        <v>7.2008829999999996E-2</v>
      </c>
      <c r="BC894" s="3">
        <v>0</v>
      </c>
      <c r="BD894" s="7">
        <v>0</v>
      </c>
      <c r="BE894" s="18">
        <f t="shared" si="38"/>
        <v>120.32489162673967</v>
      </c>
      <c r="BF894" s="3" t="s">
        <v>767</v>
      </c>
      <c r="BG894" s="7">
        <v>44243</v>
      </c>
      <c r="BH894" s="3">
        <v>49.993866094078783</v>
      </c>
      <c r="BI894" t="str">
        <f>VLOOKUP($A894,'[1]SW_Pipes 1222_soil.shp'!$AE$2:$AR$1223,10,FALSE)</f>
        <v>113658</v>
      </c>
      <c r="BJ894" t="str">
        <f>VLOOKUP($A894,'[1]SW_Pipes 1222_soil.shp'!$AE$2:$AR$1223,11,FALSE)</f>
        <v>CeB2</v>
      </c>
      <c r="BK894" t="str">
        <f>VLOOKUP($A894,'[1]SW_Pipes 1222_soil.shp'!$AE$2:$AR$1223,12,FALSE)</f>
        <v>Cecil sandy clay loam, 2 to 8 percent slopes, eroded</v>
      </c>
      <c r="BL894" t="str">
        <f>VLOOKUP($A894,'[1]SW_Pipes 1222_soil.shp'!$AE$2:$AR$1223,13,FALSE)</f>
        <v>B</v>
      </c>
      <c r="BM894">
        <f>VLOOKUP($A894,'[1]SW_Pipes 1222_soil.shp'!$AE$2:$AR$1223,14,FALSE)</f>
        <v>1</v>
      </c>
      <c r="BN894">
        <f>VLOOKUP(A894,[2]SW_Pipes1222_prec!$AE$2:$AO$1223, 11, FALSE)</f>
        <v>3.8660000000000001</v>
      </c>
    </row>
    <row r="895" spans="1:66" x14ac:dyDescent="0.25">
      <c r="A895" s="3">
        <v>155052</v>
      </c>
      <c r="B895" s="3">
        <v>18595</v>
      </c>
      <c r="C895" s="3" t="s">
        <v>239</v>
      </c>
      <c r="D895" s="3" t="s">
        <v>26</v>
      </c>
      <c r="E895" s="3" t="s">
        <v>29</v>
      </c>
      <c r="F895" s="6">
        <f>VLOOKUP(A895&amp;B895,'input_raw cmsws'!$C$2:$D$1602,2,FALSE)</f>
        <v>44041.666666666664</v>
      </c>
      <c r="G895" s="3">
        <v>1.7</v>
      </c>
      <c r="H895" s="3" t="s">
        <v>32</v>
      </c>
      <c r="I895" s="2">
        <f>VLOOKUP(H895,'scoring schema'!$D$4:$E$9,2,FALSE)</f>
        <v>10</v>
      </c>
      <c r="J895" s="3" t="s">
        <v>22</v>
      </c>
      <c r="K895" s="3" t="s">
        <v>22</v>
      </c>
      <c r="L895" s="3" t="s">
        <v>44</v>
      </c>
      <c r="M895" s="2">
        <f>VLOOKUP(L895,'scoring schema 2'!$E$18:$F$29,2,FALSE)</f>
        <v>4</v>
      </c>
      <c r="N895" s="3" t="s">
        <v>35</v>
      </c>
      <c r="O895" s="2">
        <f>VLOOKUP(N895,'scoring schema 2'!$E$8:$F$13,2, FALSE)</f>
        <v>2</v>
      </c>
      <c r="P895" s="3">
        <v>0</v>
      </c>
      <c r="Q895" s="3">
        <v>4.8</v>
      </c>
      <c r="R895" s="3">
        <v>2.6</v>
      </c>
      <c r="S895" s="3">
        <v>12.48</v>
      </c>
      <c r="T895" s="3">
        <v>1</v>
      </c>
      <c r="U895" s="3">
        <v>0</v>
      </c>
      <c r="V895" s="3">
        <v>2.2000000000000002</v>
      </c>
      <c r="W895" s="3">
        <v>0.8</v>
      </c>
      <c r="X895" s="3">
        <v>1.7600000000000002</v>
      </c>
      <c r="Y895" s="3">
        <v>3.24</v>
      </c>
      <c r="Z895" s="3">
        <v>1.52</v>
      </c>
      <c r="AA895" s="3">
        <v>4.9248000000000003</v>
      </c>
      <c r="AB895" s="3">
        <v>7721380</v>
      </c>
      <c r="AC895" s="3" t="s">
        <v>1437</v>
      </c>
      <c r="AD895" s="6">
        <v>40616</v>
      </c>
      <c r="AE895" s="3" t="s">
        <v>760</v>
      </c>
      <c r="AF895" s="3" t="s">
        <v>761</v>
      </c>
      <c r="AG895" s="3" t="s">
        <v>762</v>
      </c>
      <c r="AH895" s="3" t="s">
        <v>768</v>
      </c>
      <c r="AI895" s="3">
        <v>1.25</v>
      </c>
      <c r="AJ895" s="3">
        <v>0</v>
      </c>
      <c r="AK895" s="3">
        <v>0</v>
      </c>
      <c r="AL895" s="3">
        <v>0</v>
      </c>
      <c r="AM895" s="3">
        <v>15</v>
      </c>
      <c r="AN895" s="3">
        <v>0</v>
      </c>
      <c r="AO895" s="3" t="s">
        <v>762</v>
      </c>
      <c r="AP895" s="3" t="s">
        <v>763</v>
      </c>
      <c r="AQ895" s="3" t="s">
        <v>769</v>
      </c>
      <c r="AR895" s="3" t="s">
        <v>1438</v>
      </c>
      <c r="AS895" s="3">
        <v>9.1999999999999993</v>
      </c>
      <c r="AT895" s="3">
        <v>727.92</v>
      </c>
      <c r="AU895" s="3">
        <v>0</v>
      </c>
      <c r="AV895" s="3" t="s">
        <v>765</v>
      </c>
      <c r="AW895" s="3" t="s">
        <v>1439</v>
      </c>
      <c r="AX895" s="3">
        <v>5</v>
      </c>
      <c r="AY895" s="3">
        <v>742.63</v>
      </c>
      <c r="AZ895" s="3">
        <v>0</v>
      </c>
      <c r="BA895" s="3" t="s">
        <v>765</v>
      </c>
      <c r="BB895" s="3">
        <v>-0.71826000000000001</v>
      </c>
      <c r="BC895" s="3">
        <v>0</v>
      </c>
      <c r="BD895" s="7">
        <v>0</v>
      </c>
      <c r="BE895" s="18">
        <f t="shared" si="38"/>
        <v>120.57951174994295</v>
      </c>
      <c r="BF895" s="3" t="s">
        <v>767</v>
      </c>
      <c r="BG895" s="7">
        <v>44243</v>
      </c>
      <c r="BH895" s="3">
        <v>20.478260320029431</v>
      </c>
      <c r="BI895" t="str">
        <f>VLOOKUP($A895,'[1]SW_Pipes 1222_soil.shp'!$AE$2:$AR$1223,10,FALSE)</f>
        <v>113683</v>
      </c>
      <c r="BJ895" t="str">
        <f>VLOOKUP($A895,'[1]SW_Pipes 1222_soil.shp'!$AE$2:$AR$1223,11,FALSE)</f>
        <v>PaE</v>
      </c>
      <c r="BK895" t="str">
        <f>VLOOKUP($A895,'[1]SW_Pipes 1222_soil.shp'!$AE$2:$AR$1223,12,FALSE)</f>
        <v>Pacolet sandy loam, 15 to 25 percent slopes</v>
      </c>
      <c r="BL895" t="str">
        <f>VLOOKUP($A895,'[1]SW_Pipes 1222_soil.shp'!$AE$2:$AR$1223,13,FALSE)</f>
        <v>B</v>
      </c>
      <c r="BM895">
        <f>VLOOKUP($A895,'[1]SW_Pipes 1222_soil.shp'!$AE$2:$AR$1223,14,FALSE)</f>
        <v>1</v>
      </c>
      <c r="BN895">
        <f>VLOOKUP(A895,[2]SW_Pipes1222_prec!$AE$2:$AO$1223, 11, FALSE)</f>
        <v>3.7490000000000001</v>
      </c>
    </row>
    <row r="896" spans="1:66" x14ac:dyDescent="0.25">
      <c r="A896" s="2">
        <v>155363</v>
      </c>
      <c r="B896" s="2">
        <v>22901</v>
      </c>
      <c r="C896" s="2" t="s">
        <v>310</v>
      </c>
      <c r="D896" s="2" t="s">
        <v>21</v>
      </c>
      <c r="E896" s="2" t="s">
        <v>29</v>
      </c>
      <c r="F896" s="6">
        <f>VLOOKUP(A896&amp;B896,'input_raw cmsws'!$C$2:$D$1602,2,FALSE)</f>
        <v>44356.666666666664</v>
      </c>
      <c r="G896" s="2">
        <v>7</v>
      </c>
      <c r="H896" s="2" t="s">
        <v>23</v>
      </c>
      <c r="I896" s="2">
        <f>VLOOKUP(H896,'scoring schema'!$D$4:$E$9,2,FALSE)</f>
        <v>0</v>
      </c>
      <c r="J896" s="2" t="s">
        <v>22</v>
      </c>
      <c r="K896" s="2" t="s">
        <v>22</v>
      </c>
      <c r="L896" s="2" t="s">
        <v>37</v>
      </c>
      <c r="M896" s="2">
        <f>VLOOKUP(L896,'scoring schema 2'!$E$18:$F$29,2,FALSE)</f>
        <v>8</v>
      </c>
      <c r="N896" s="2" t="s">
        <v>35</v>
      </c>
      <c r="O896" s="2">
        <f>VLOOKUP(N896,'scoring schema 2'!$E$8:$F$13,2, FALSE)</f>
        <v>2</v>
      </c>
      <c r="P896" s="2">
        <v>0</v>
      </c>
      <c r="Q896" s="2">
        <v>1.3</v>
      </c>
      <c r="R896" s="2">
        <v>5</v>
      </c>
      <c r="S896" s="2">
        <v>6.5</v>
      </c>
      <c r="T896" s="2">
        <v>1</v>
      </c>
      <c r="U896" s="2">
        <v>0</v>
      </c>
      <c r="V896" s="2">
        <v>3.0000000000000004</v>
      </c>
      <c r="W896" s="2">
        <v>2.3000000000000003</v>
      </c>
      <c r="X896" s="2">
        <v>6.9000000000000021</v>
      </c>
      <c r="Y896" s="2">
        <v>2.3200000000000003</v>
      </c>
      <c r="Z896" s="2">
        <v>3.38</v>
      </c>
      <c r="AA896" s="2">
        <v>7.8416000000000006</v>
      </c>
      <c r="AB896" s="2">
        <v>7656642</v>
      </c>
      <c r="AC896" s="2" t="s">
        <v>2002</v>
      </c>
      <c r="AD896" s="6">
        <v>40617</v>
      </c>
      <c r="AE896" s="2" t="s">
        <v>760</v>
      </c>
      <c r="AF896" s="2" t="s">
        <v>761</v>
      </c>
      <c r="AG896" s="2" t="s">
        <v>762</v>
      </c>
      <c r="AH896" s="2" t="s">
        <v>768</v>
      </c>
      <c r="AI896" s="2">
        <v>3</v>
      </c>
      <c r="AJ896" s="2">
        <v>0</v>
      </c>
      <c r="AK896" s="2">
        <v>0</v>
      </c>
      <c r="AL896" s="2">
        <v>0</v>
      </c>
      <c r="AM896" s="2">
        <v>36</v>
      </c>
      <c r="AN896" s="2">
        <v>0</v>
      </c>
      <c r="AO896" s="2" t="s">
        <v>762</v>
      </c>
      <c r="AP896" s="2" t="s">
        <v>763</v>
      </c>
      <c r="AQ896" s="2" t="s">
        <v>769</v>
      </c>
      <c r="AR896" s="2" t="s">
        <v>2003</v>
      </c>
      <c r="AS896" s="2">
        <v>8.6999999999999993</v>
      </c>
      <c r="AT896" s="2">
        <v>578.29999999999995</v>
      </c>
      <c r="AU896" s="2">
        <v>587</v>
      </c>
      <c r="AV896" s="2" t="s">
        <v>765</v>
      </c>
      <c r="AW896" s="2" t="s">
        <v>2004</v>
      </c>
      <c r="AX896" s="2">
        <v>4.5</v>
      </c>
      <c r="AY896" s="2">
        <v>574.5</v>
      </c>
      <c r="AZ896" s="2">
        <v>579</v>
      </c>
      <c r="BA896" s="2" t="s">
        <v>765</v>
      </c>
      <c r="BB896" s="2">
        <v>2.2435400000000001E-2</v>
      </c>
      <c r="BC896" s="2">
        <v>0</v>
      </c>
      <c r="BD896" s="6">
        <v>0</v>
      </c>
      <c r="BE896" s="18">
        <f t="shared" si="38"/>
        <v>121.44193474788956</v>
      </c>
      <c r="BF896" s="2" t="s">
        <v>767</v>
      </c>
      <c r="BG896" s="6">
        <v>43179</v>
      </c>
      <c r="BH896" s="2">
        <v>169.37513003442709</v>
      </c>
      <c r="BI896" t="str">
        <f>VLOOKUP($A896,'[1]SW_Pipes 1222_soil.shp'!$AE$2:$AR$1223,10,FALSE)</f>
        <v>113693</v>
      </c>
      <c r="BJ896" t="str">
        <f>VLOOKUP($A896,'[1]SW_Pipes 1222_soil.shp'!$AE$2:$AR$1223,11,FALSE)</f>
        <v>WkD</v>
      </c>
      <c r="BK896" t="str">
        <f>VLOOKUP($A896,'[1]SW_Pipes 1222_soil.shp'!$AE$2:$AR$1223,12,FALSE)</f>
        <v>Wilkes loam, 8 to 15 percent slopes</v>
      </c>
      <c r="BL896" t="str">
        <f>VLOOKUP($A896,'[1]SW_Pipes 1222_soil.shp'!$AE$2:$AR$1223,13,FALSE)</f>
        <v>D</v>
      </c>
      <c r="BM896">
        <f>VLOOKUP($A896,'[1]SW_Pipes 1222_soil.shp'!$AE$2:$AR$1223,14,FALSE)</f>
        <v>4</v>
      </c>
      <c r="BN896">
        <f>VLOOKUP(A896,[2]SW_Pipes1222_prec!$AE$2:$AO$1223, 11, FALSE)</f>
        <v>3.71</v>
      </c>
    </row>
    <row r="897" spans="1:66" x14ac:dyDescent="0.25">
      <c r="A897" s="3">
        <v>155363</v>
      </c>
      <c r="B897" s="3">
        <v>22901</v>
      </c>
      <c r="C897" s="3" t="s">
        <v>484</v>
      </c>
      <c r="D897" s="3" t="s">
        <v>21</v>
      </c>
      <c r="E897" s="3" t="s">
        <v>29</v>
      </c>
      <c r="F897" s="6">
        <f>VLOOKUP(A897&amp;B897,'input_raw cmsws'!$C$2:$D$1602,2,FALSE)</f>
        <v>44356.666666666664</v>
      </c>
      <c r="G897" s="3">
        <v>7</v>
      </c>
      <c r="H897" s="3" t="s">
        <v>23</v>
      </c>
      <c r="I897" s="2">
        <f>VLOOKUP(H897,'scoring schema'!$D$4:$E$9,2,FALSE)</f>
        <v>0</v>
      </c>
      <c r="J897" s="3" t="s">
        <v>22</v>
      </c>
      <c r="K897" s="3" t="s">
        <v>22</v>
      </c>
      <c r="L897" s="3" t="s">
        <v>37</v>
      </c>
      <c r="M897" s="2">
        <f>VLOOKUP(L897,'scoring schema 2'!$E$18:$F$29,2,FALSE)</f>
        <v>8</v>
      </c>
      <c r="N897" s="3" t="s">
        <v>35</v>
      </c>
      <c r="O897" s="2">
        <f>VLOOKUP(N897,'scoring schema 2'!$E$8:$F$13,2, FALSE)</f>
        <v>2</v>
      </c>
      <c r="P897" s="3">
        <v>0</v>
      </c>
      <c r="Q897" s="3">
        <v>1.3</v>
      </c>
      <c r="R897" s="3">
        <v>5</v>
      </c>
      <c r="S897" s="3">
        <v>6.5</v>
      </c>
      <c r="T897" s="3">
        <v>1</v>
      </c>
      <c r="U897" s="3">
        <v>0</v>
      </c>
      <c r="V897" s="3">
        <v>4.5999999999999996</v>
      </c>
      <c r="W897" s="3">
        <v>2.3000000000000003</v>
      </c>
      <c r="X897" s="3">
        <v>10.58</v>
      </c>
      <c r="Y897" s="3">
        <v>3.28</v>
      </c>
      <c r="Z897" s="3">
        <v>3.38</v>
      </c>
      <c r="AA897" s="3">
        <v>11.086399999999999</v>
      </c>
      <c r="AB897" s="3">
        <v>7656642</v>
      </c>
      <c r="AC897" s="3" t="s">
        <v>2002</v>
      </c>
      <c r="AD897" s="6">
        <v>40618</v>
      </c>
      <c r="AE897" s="3" t="s">
        <v>760</v>
      </c>
      <c r="AF897" s="3" t="s">
        <v>761</v>
      </c>
      <c r="AG897" s="3" t="s">
        <v>762</v>
      </c>
      <c r="AH897" s="3" t="s">
        <v>768</v>
      </c>
      <c r="AI897" s="3">
        <v>3</v>
      </c>
      <c r="AJ897" s="3">
        <v>0</v>
      </c>
      <c r="AK897" s="3">
        <v>0</v>
      </c>
      <c r="AL897" s="3">
        <v>0</v>
      </c>
      <c r="AM897" s="3">
        <v>36</v>
      </c>
      <c r="AN897" s="3">
        <v>0</v>
      </c>
      <c r="AO897" s="3" t="s">
        <v>762</v>
      </c>
      <c r="AP897" s="3" t="s">
        <v>763</v>
      </c>
      <c r="AQ897" s="3" t="s">
        <v>769</v>
      </c>
      <c r="AR897" s="3" t="s">
        <v>2003</v>
      </c>
      <c r="AS897" s="3">
        <v>8.6999999999999993</v>
      </c>
      <c r="AT897" s="3">
        <v>578.29999999999995</v>
      </c>
      <c r="AU897" s="3">
        <v>587</v>
      </c>
      <c r="AV897" s="3" t="s">
        <v>765</v>
      </c>
      <c r="AW897" s="3" t="s">
        <v>2004</v>
      </c>
      <c r="AX897" s="3">
        <v>4.5</v>
      </c>
      <c r="AY897" s="3">
        <v>574.5</v>
      </c>
      <c r="AZ897" s="3">
        <v>579</v>
      </c>
      <c r="BA897" s="3" t="s">
        <v>765</v>
      </c>
      <c r="BB897" s="3">
        <v>2.2435400000000001E-2</v>
      </c>
      <c r="BC897" s="3">
        <v>0</v>
      </c>
      <c r="BD897" s="7">
        <v>0</v>
      </c>
      <c r="BE897" s="18">
        <f t="shared" si="38"/>
        <v>121.44193474788956</v>
      </c>
      <c r="BF897" s="3" t="s">
        <v>767</v>
      </c>
      <c r="BG897" s="7">
        <v>43179</v>
      </c>
      <c r="BH897" s="3">
        <v>169.37513003442709</v>
      </c>
      <c r="BI897" t="str">
        <f>VLOOKUP($A897,'[1]SW_Pipes 1222_soil.shp'!$AE$2:$AR$1223,10,FALSE)</f>
        <v>113693</v>
      </c>
      <c r="BJ897" t="str">
        <f>VLOOKUP($A897,'[1]SW_Pipes 1222_soil.shp'!$AE$2:$AR$1223,11,FALSE)</f>
        <v>WkD</v>
      </c>
      <c r="BK897" t="str">
        <f>VLOOKUP($A897,'[1]SW_Pipes 1222_soil.shp'!$AE$2:$AR$1223,12,FALSE)</f>
        <v>Wilkes loam, 8 to 15 percent slopes</v>
      </c>
      <c r="BL897" t="str">
        <f>VLOOKUP($A897,'[1]SW_Pipes 1222_soil.shp'!$AE$2:$AR$1223,13,FALSE)</f>
        <v>D</v>
      </c>
      <c r="BM897">
        <f>VLOOKUP($A897,'[1]SW_Pipes 1222_soil.shp'!$AE$2:$AR$1223,14,FALSE)</f>
        <v>4</v>
      </c>
      <c r="BN897">
        <f>VLOOKUP(A897,[2]SW_Pipes1222_prec!$AE$2:$AO$1223, 11, FALSE)</f>
        <v>3.71</v>
      </c>
    </row>
    <row r="898" spans="1:66" x14ac:dyDescent="0.25">
      <c r="A898" s="2">
        <v>155677</v>
      </c>
      <c r="B898" s="2">
        <v>11186</v>
      </c>
      <c r="C898" s="2" t="s">
        <v>329</v>
      </c>
      <c r="D898" s="2" t="s">
        <v>21</v>
      </c>
      <c r="E898" s="2" t="s">
        <v>29</v>
      </c>
      <c r="F898" s="6">
        <f>VLOOKUP(A898&amp;B898,'input_raw cmsws'!$C$2:$D$1602,2,FALSE)</f>
        <v>43256.666666666664</v>
      </c>
      <c r="G898" s="2">
        <v>12.3</v>
      </c>
      <c r="H898" s="2" t="s">
        <v>28</v>
      </c>
      <c r="I898" s="2">
        <f>VLOOKUP(H898,'scoring schema'!$D$4:$E$9,2,FALSE)</f>
        <v>5</v>
      </c>
      <c r="J898" s="2" t="s">
        <v>22</v>
      </c>
      <c r="K898" s="2" t="s">
        <v>22</v>
      </c>
      <c r="L898" s="2" t="s">
        <v>115</v>
      </c>
      <c r="M898" s="2">
        <f>VLOOKUP(L898,'scoring schema 2'!$E$18:$F$29,2,FALSE)</f>
        <v>8</v>
      </c>
      <c r="N898" s="2" t="s">
        <v>202</v>
      </c>
      <c r="O898" s="2">
        <f>VLOOKUP(N898,'scoring schema 2'!$E$8:$F$13,2, FALSE)</f>
        <v>3</v>
      </c>
      <c r="P898" s="2">
        <v>10</v>
      </c>
      <c r="Q898" s="2">
        <v>3.7</v>
      </c>
      <c r="R898" s="2">
        <v>8</v>
      </c>
      <c r="S898" s="2">
        <v>29.6</v>
      </c>
      <c r="T898" s="2">
        <v>1</v>
      </c>
      <c r="U898" s="2">
        <v>0</v>
      </c>
      <c r="V898" s="2">
        <v>2.8</v>
      </c>
      <c r="W898" s="2">
        <v>2.9000000000000004</v>
      </c>
      <c r="X898" s="2">
        <v>8.120000000000001</v>
      </c>
      <c r="Y898" s="2">
        <v>3.16</v>
      </c>
      <c r="Z898" s="2">
        <v>4.9400000000000004</v>
      </c>
      <c r="AA898" s="2">
        <v>15.610400000000002</v>
      </c>
      <c r="AB898" s="2">
        <v>7702276</v>
      </c>
      <c r="AC898" s="2" t="s">
        <v>2976</v>
      </c>
      <c r="AD898" s="6">
        <v>40619</v>
      </c>
      <c r="AE898" s="2" t="s">
        <v>760</v>
      </c>
      <c r="AF898" s="2" t="s">
        <v>761</v>
      </c>
      <c r="AG898" s="2" t="s">
        <v>762</v>
      </c>
      <c r="AH898" s="2" t="s">
        <v>768</v>
      </c>
      <c r="AI898" s="2">
        <v>4</v>
      </c>
      <c r="AJ898" s="2">
        <v>0</v>
      </c>
      <c r="AK898" s="2">
        <v>0</v>
      </c>
      <c r="AL898" s="2">
        <v>0</v>
      </c>
      <c r="AM898" s="2">
        <v>48</v>
      </c>
      <c r="AN898" s="2">
        <v>0</v>
      </c>
      <c r="AO898" s="2" t="s">
        <v>762</v>
      </c>
      <c r="AP898" s="2" t="s">
        <v>778</v>
      </c>
      <c r="AQ898" s="2" t="s">
        <v>781</v>
      </c>
      <c r="AR898" s="2" t="s">
        <v>2977</v>
      </c>
      <c r="AS898" s="2">
        <v>6.3</v>
      </c>
      <c r="AT898" s="2">
        <v>611.70000000000005</v>
      </c>
      <c r="AU898" s="2">
        <v>618</v>
      </c>
      <c r="AV898" s="2" t="s">
        <v>765</v>
      </c>
      <c r="AW898" s="2" t="s">
        <v>2978</v>
      </c>
      <c r="AX898" s="2">
        <v>5.8</v>
      </c>
      <c r="AY898" s="2">
        <v>611.20000000000005</v>
      </c>
      <c r="AZ898" s="2">
        <v>617</v>
      </c>
      <c r="BA898" s="2" t="s">
        <v>765</v>
      </c>
      <c r="BB898" s="2">
        <v>2.34811E-3</v>
      </c>
      <c r="BC898" s="2">
        <v>0</v>
      </c>
      <c r="BD898" s="6">
        <v>0</v>
      </c>
      <c r="BE898" s="18">
        <f t="shared" si="38"/>
        <v>118.43029888204426</v>
      </c>
      <c r="BF898" s="2" t="s">
        <v>767</v>
      </c>
      <c r="BG898" s="6">
        <v>43179</v>
      </c>
      <c r="BH898" s="2">
        <v>212.93688364995509</v>
      </c>
      <c r="BI898" t="str">
        <f>VLOOKUP($A898,'[1]SW_Pipes 1222_soil.shp'!$AE$2:$AR$1223,10,FALSE)</f>
        <v>113683</v>
      </c>
      <c r="BJ898" t="str">
        <f>VLOOKUP($A898,'[1]SW_Pipes 1222_soil.shp'!$AE$2:$AR$1223,11,FALSE)</f>
        <v>PaE</v>
      </c>
      <c r="BK898" t="str">
        <f>VLOOKUP($A898,'[1]SW_Pipes 1222_soil.shp'!$AE$2:$AR$1223,12,FALSE)</f>
        <v>Pacolet sandy loam, 15 to 25 percent slopes</v>
      </c>
      <c r="BL898" t="str">
        <f>VLOOKUP($A898,'[1]SW_Pipes 1222_soil.shp'!$AE$2:$AR$1223,13,FALSE)</f>
        <v>B</v>
      </c>
      <c r="BM898">
        <f>VLOOKUP($A898,'[1]SW_Pipes 1222_soil.shp'!$AE$2:$AR$1223,14,FALSE)</f>
        <v>1</v>
      </c>
      <c r="BN898">
        <f>VLOOKUP(A898,[2]SW_Pipes1222_prec!$AE$2:$AO$1223, 11, FALSE)</f>
        <v>3.7559999999999998</v>
      </c>
    </row>
    <row r="899" spans="1:66" x14ac:dyDescent="0.25">
      <c r="A899" s="2">
        <v>155788</v>
      </c>
      <c r="B899" s="2">
        <v>21251</v>
      </c>
      <c r="C899" s="2" t="s">
        <v>384</v>
      </c>
      <c r="D899" s="2" t="s">
        <v>21</v>
      </c>
      <c r="E899" s="2" t="s">
        <v>29</v>
      </c>
      <c r="F899" s="6">
        <f>VLOOKUP(A899&amp;B899,'input_raw cmsws'!$C$2:$D$1602,2,FALSE)</f>
        <v>44215.666666666664</v>
      </c>
      <c r="G899" s="2">
        <v>6</v>
      </c>
      <c r="H899" s="2" t="s">
        <v>23</v>
      </c>
      <c r="I899" s="2">
        <f>VLOOKUP(H899,'scoring schema'!$D$4:$E$9,2,FALSE)</f>
        <v>0</v>
      </c>
      <c r="J899" s="2" t="s">
        <v>22</v>
      </c>
      <c r="K899" s="2" t="s">
        <v>22</v>
      </c>
      <c r="L899" s="2" t="s">
        <v>30</v>
      </c>
      <c r="M899" s="2">
        <f>VLOOKUP(L899,'scoring schema 2'!$E$18:$F$29,2,FALSE)</f>
        <v>6</v>
      </c>
      <c r="N899" s="2" t="s">
        <v>35</v>
      </c>
      <c r="O899" s="2">
        <f>VLOOKUP(N899,'scoring schema 2'!$E$8:$F$13,2, FALSE)</f>
        <v>2</v>
      </c>
      <c r="P899" s="2">
        <v>0</v>
      </c>
      <c r="Q899" s="2">
        <v>1.3</v>
      </c>
      <c r="R899" s="2">
        <v>3.5000000000000004</v>
      </c>
      <c r="S899" s="2">
        <v>4.5500000000000007</v>
      </c>
      <c r="T899" s="2">
        <v>1</v>
      </c>
      <c r="U899" s="2">
        <v>0</v>
      </c>
      <c r="V899" s="2">
        <v>4.5999999999999996</v>
      </c>
      <c r="W899" s="2">
        <v>1.7000000000000002</v>
      </c>
      <c r="X899" s="2">
        <v>7.82</v>
      </c>
      <c r="Y899" s="2">
        <v>3.28</v>
      </c>
      <c r="Z899" s="2">
        <v>2.4200000000000004</v>
      </c>
      <c r="AA899" s="2">
        <v>7.9376000000000007</v>
      </c>
      <c r="AB899" s="2">
        <v>7717303</v>
      </c>
      <c r="AC899" s="2" t="s">
        <v>2014</v>
      </c>
      <c r="AD899" s="6">
        <v>40620</v>
      </c>
      <c r="AE899" s="2" t="s">
        <v>760</v>
      </c>
      <c r="AF899" s="2" t="s">
        <v>761</v>
      </c>
      <c r="AG899" s="2" t="s">
        <v>762</v>
      </c>
      <c r="AH899" s="2" t="s">
        <v>768</v>
      </c>
      <c r="AI899" s="2">
        <v>2</v>
      </c>
      <c r="AJ899" s="2">
        <v>0</v>
      </c>
      <c r="AK899" s="2">
        <v>0</v>
      </c>
      <c r="AL899" s="2">
        <v>0</v>
      </c>
      <c r="AM899" s="2">
        <v>24</v>
      </c>
      <c r="AN899" s="2">
        <v>0</v>
      </c>
      <c r="AO899" s="2" t="s">
        <v>762</v>
      </c>
      <c r="AP899" s="2" t="s">
        <v>763</v>
      </c>
      <c r="AQ899" s="2" t="s">
        <v>769</v>
      </c>
      <c r="AR899" s="2" t="s">
        <v>2015</v>
      </c>
      <c r="AS899" s="2">
        <v>5.8</v>
      </c>
      <c r="AT899" s="2">
        <v>631.20000000000005</v>
      </c>
      <c r="AU899" s="2">
        <v>637</v>
      </c>
      <c r="AV899" s="2" t="s">
        <v>765</v>
      </c>
      <c r="AW899" s="2" t="s">
        <v>2016</v>
      </c>
      <c r="AX899" s="2">
        <v>2.2000000000000002</v>
      </c>
      <c r="AY899" s="2">
        <v>622.79999999999995</v>
      </c>
      <c r="AZ899" s="2">
        <v>625</v>
      </c>
      <c r="BA899" s="2" t="s">
        <v>765</v>
      </c>
      <c r="BB899" s="2">
        <v>6.5187949999999995E-2</v>
      </c>
      <c r="BC899" s="2">
        <v>0</v>
      </c>
      <c r="BD899" s="6">
        <v>0</v>
      </c>
      <c r="BE899" s="18">
        <f t="shared" si="38"/>
        <v>121.05589778690394</v>
      </c>
      <c r="BF899" s="2" t="s">
        <v>767</v>
      </c>
      <c r="BG899" s="6">
        <v>43179</v>
      </c>
      <c r="BH899" s="2">
        <v>128.85815417456811</v>
      </c>
      <c r="BI899" t="str">
        <f>VLOOKUP($A899,'[1]SW_Pipes 1222_soil.shp'!$AE$2:$AR$1223,10,FALSE)</f>
        <v>113696</v>
      </c>
      <c r="BJ899" t="str">
        <f>VLOOKUP($A899,'[1]SW_Pipes 1222_soil.shp'!$AE$2:$AR$1223,11,FALSE)</f>
        <v>WuD</v>
      </c>
      <c r="BK899" t="str">
        <f>VLOOKUP($A899,'[1]SW_Pipes 1222_soil.shp'!$AE$2:$AR$1223,12,FALSE)</f>
        <v>Wilkes-Urban land complex, 8 to 15 percent slopes</v>
      </c>
      <c r="BL899" t="str">
        <f>VLOOKUP($A899,'[1]SW_Pipes 1222_soil.shp'!$AE$2:$AR$1223,13,FALSE)</f>
        <v>D</v>
      </c>
      <c r="BM899">
        <f>VLOOKUP($A899,'[1]SW_Pipes 1222_soil.shp'!$AE$2:$AR$1223,14,FALSE)</f>
        <v>4</v>
      </c>
      <c r="BN899">
        <f>VLOOKUP(A899,[2]SW_Pipes1222_prec!$AE$2:$AO$1223, 11, FALSE)</f>
        <v>3.7650000000000001</v>
      </c>
    </row>
    <row r="900" spans="1:66" x14ac:dyDescent="0.25">
      <c r="A900" s="3">
        <v>156135</v>
      </c>
      <c r="B900" s="3">
        <v>12080</v>
      </c>
      <c r="C900" s="3" t="s">
        <v>199</v>
      </c>
      <c r="D900" s="3" t="s">
        <v>26</v>
      </c>
      <c r="E900" s="3" t="s">
        <v>29</v>
      </c>
      <c r="F900" s="6">
        <f>VLOOKUP(A900&amp;B900,'input_raw cmsws'!$C$2:$D$1602,2,FALSE)</f>
        <v>43810.708333333336</v>
      </c>
      <c r="G900" s="3">
        <v>1</v>
      </c>
      <c r="H900" s="3" t="s">
        <v>23</v>
      </c>
      <c r="I900" s="2">
        <f>VLOOKUP(H900,'scoring schema'!$D$4:$E$9,2,FALSE)</f>
        <v>0</v>
      </c>
      <c r="J900" s="3" t="s">
        <v>22</v>
      </c>
      <c r="K900" s="3" t="s">
        <v>22</v>
      </c>
      <c r="L900" s="3" t="s">
        <v>145</v>
      </c>
      <c r="M900" s="2">
        <f>VLOOKUP(L900,'scoring schema 2'!$E$18:$F$29,2,FALSE)</f>
        <v>10</v>
      </c>
      <c r="N900" s="3" t="s">
        <v>33</v>
      </c>
      <c r="O900" s="2">
        <f>VLOOKUP(N900,'scoring schema 2'!$E$8:$F$13,2, FALSE)</f>
        <v>0</v>
      </c>
      <c r="P900" s="3">
        <v>10</v>
      </c>
      <c r="Q900" s="3">
        <v>0</v>
      </c>
      <c r="R900" s="3">
        <v>7.3999999999999995</v>
      </c>
      <c r="S900" s="3">
        <v>0</v>
      </c>
      <c r="T900" s="3">
        <v>1</v>
      </c>
      <c r="U900" s="3">
        <v>10</v>
      </c>
      <c r="V900" s="3">
        <v>1.4000000000000001</v>
      </c>
      <c r="W900" s="3">
        <v>2.9</v>
      </c>
      <c r="X900" s="3">
        <v>4.0600000000000005</v>
      </c>
      <c r="Y900" s="3">
        <v>0.84000000000000008</v>
      </c>
      <c r="Z900" s="3">
        <v>4.7</v>
      </c>
      <c r="AA900" s="3">
        <v>3.9480000000000004</v>
      </c>
      <c r="AB900" s="3">
        <v>7642844</v>
      </c>
      <c r="AC900" s="3" t="s">
        <v>1259</v>
      </c>
      <c r="AD900" s="6">
        <v>40621</v>
      </c>
      <c r="AE900" s="3" t="s">
        <v>760</v>
      </c>
      <c r="AF900" s="3" t="s">
        <v>761</v>
      </c>
      <c r="AG900" s="3" t="s">
        <v>762</v>
      </c>
      <c r="AH900" s="3" t="s">
        <v>768</v>
      </c>
      <c r="AI900" s="3">
        <v>2</v>
      </c>
      <c r="AJ900" s="3">
        <v>0</v>
      </c>
      <c r="AK900" s="3">
        <v>0</v>
      </c>
      <c r="AL900" s="3">
        <v>0</v>
      </c>
      <c r="AM900" s="3">
        <v>24</v>
      </c>
      <c r="AN900" s="3">
        <v>0</v>
      </c>
      <c r="AO900" s="3" t="s">
        <v>762</v>
      </c>
      <c r="AP900" s="3" t="s">
        <v>763</v>
      </c>
      <c r="AQ900" s="3" t="s">
        <v>769</v>
      </c>
      <c r="AR900" s="3" t="s">
        <v>1260</v>
      </c>
      <c r="AS900" s="3">
        <v>13.9</v>
      </c>
      <c r="AT900" s="3">
        <v>724.1</v>
      </c>
      <c r="AU900" s="3">
        <v>738</v>
      </c>
      <c r="AV900" s="3" t="s">
        <v>765</v>
      </c>
      <c r="AW900" s="3" t="s">
        <v>1261</v>
      </c>
      <c r="AX900" s="3">
        <v>1.5</v>
      </c>
      <c r="AY900" s="3">
        <v>718.5</v>
      </c>
      <c r="AZ900" s="3">
        <v>720</v>
      </c>
      <c r="BA900" s="3" t="s">
        <v>765</v>
      </c>
      <c r="BB900" s="3">
        <v>5.2647810000000003E-2</v>
      </c>
      <c r="BC900" s="3">
        <v>0</v>
      </c>
      <c r="BD900" s="7">
        <v>0</v>
      </c>
      <c r="BE900" s="18">
        <f t="shared" si="38"/>
        <v>119.94718229523158</v>
      </c>
      <c r="BF900" s="3" t="s">
        <v>767</v>
      </c>
      <c r="BG900" s="7">
        <v>44243</v>
      </c>
      <c r="BH900" s="3">
        <v>106.3671940326048</v>
      </c>
      <c r="BI900" t="str">
        <f>VLOOKUP($A900,'[1]SW_Pipes 1222_soil.shp'!$AE$2:$AR$1223,10,FALSE)</f>
        <v>113659</v>
      </c>
      <c r="BJ900" t="str">
        <f>VLOOKUP($A900,'[1]SW_Pipes 1222_soil.shp'!$AE$2:$AR$1223,11,FALSE)</f>
        <v>CeD2</v>
      </c>
      <c r="BK900" t="str">
        <f>VLOOKUP($A900,'[1]SW_Pipes 1222_soil.shp'!$AE$2:$AR$1223,12,FALSE)</f>
        <v>Cecil sandy clay loam, 8 to 15 percent slopes, eroded</v>
      </c>
      <c r="BL900" t="str">
        <f>VLOOKUP($A900,'[1]SW_Pipes 1222_soil.shp'!$AE$2:$AR$1223,13,FALSE)</f>
        <v>B</v>
      </c>
      <c r="BM900">
        <f>VLOOKUP($A900,'[1]SW_Pipes 1222_soil.shp'!$AE$2:$AR$1223,14,FALSE)</f>
        <v>1</v>
      </c>
      <c r="BN900">
        <f>VLOOKUP(A900,[2]SW_Pipes1222_prec!$AE$2:$AO$1223, 11, FALSE)</f>
        <v>3.891</v>
      </c>
    </row>
    <row r="901" spans="1:66" x14ac:dyDescent="0.25">
      <c r="A901" s="2">
        <v>156135</v>
      </c>
      <c r="B901" s="2">
        <v>23291</v>
      </c>
      <c r="C901" s="2" t="s">
        <v>131</v>
      </c>
      <c r="D901" s="2" t="s">
        <v>21</v>
      </c>
      <c r="E901" s="2" t="s">
        <v>29</v>
      </c>
      <c r="F901" s="6">
        <f>VLOOKUP(A901&amp;B901,'input_raw cmsws'!$C$2:$D$1602,2,FALSE)</f>
        <v>44372.666666666664</v>
      </c>
      <c r="G901" s="2">
        <v>1</v>
      </c>
      <c r="H901" s="2"/>
      <c r="I901" s="2">
        <v>0</v>
      </c>
      <c r="J901" s="2"/>
      <c r="K901" s="3" t="s">
        <v>22</v>
      </c>
      <c r="L901" s="2"/>
      <c r="M901" s="2">
        <f>VLOOKUP(L901,'scoring schema 2'!$E$18:$F$29,2,FALSE)</f>
        <v>0</v>
      </c>
      <c r="N901" s="2"/>
      <c r="O901" s="2">
        <f>VLOOKUP(N901,'scoring schema 2'!$E$8:$F$13,2, FALSE)</f>
        <v>2</v>
      </c>
      <c r="P901" s="2">
        <v>0</v>
      </c>
      <c r="Q901" s="2">
        <v>1.3</v>
      </c>
      <c r="R901" s="2">
        <v>1.7</v>
      </c>
      <c r="S901" s="2">
        <v>2.21</v>
      </c>
      <c r="T901" s="2">
        <v>1</v>
      </c>
      <c r="U901" s="2">
        <v>0</v>
      </c>
      <c r="V901" s="2">
        <v>7.8000000000000007</v>
      </c>
      <c r="W901" s="2">
        <v>4.4000000000000004</v>
      </c>
      <c r="X901" s="2">
        <v>34.320000000000007</v>
      </c>
      <c r="Y901" s="2">
        <v>5.2000000000000011</v>
      </c>
      <c r="Z901" s="2">
        <v>3.3200000000000003</v>
      </c>
      <c r="AA901" s="2">
        <v>17.264000000000006</v>
      </c>
      <c r="AB901" s="2">
        <v>7642844</v>
      </c>
      <c r="AC901" s="2" t="s">
        <v>1259</v>
      </c>
      <c r="AD901" s="6">
        <v>40622</v>
      </c>
      <c r="AE901" s="2" t="s">
        <v>760</v>
      </c>
      <c r="AF901" s="2" t="s">
        <v>761</v>
      </c>
      <c r="AG901" s="2" t="s">
        <v>762</v>
      </c>
      <c r="AH901" s="2" t="s">
        <v>768</v>
      </c>
      <c r="AI901" s="2">
        <v>2</v>
      </c>
      <c r="AJ901" s="2">
        <v>0</v>
      </c>
      <c r="AK901" s="2">
        <v>0</v>
      </c>
      <c r="AL901" s="2">
        <v>0</v>
      </c>
      <c r="AM901" s="2">
        <v>24</v>
      </c>
      <c r="AN901" s="2">
        <v>0</v>
      </c>
      <c r="AO901" s="2" t="s">
        <v>762</v>
      </c>
      <c r="AP901" s="2" t="s">
        <v>763</v>
      </c>
      <c r="AQ901" s="2" t="s">
        <v>769</v>
      </c>
      <c r="AR901" s="2" t="s">
        <v>1260</v>
      </c>
      <c r="AS901" s="2">
        <v>13.9</v>
      </c>
      <c r="AT901" s="2">
        <v>724.1</v>
      </c>
      <c r="AU901" s="2">
        <v>738</v>
      </c>
      <c r="AV901" s="2" t="s">
        <v>765</v>
      </c>
      <c r="AW901" s="2" t="s">
        <v>1261</v>
      </c>
      <c r="AX901" s="2">
        <v>1.5</v>
      </c>
      <c r="AY901" s="2">
        <v>718.5</v>
      </c>
      <c r="AZ901" s="2">
        <v>720</v>
      </c>
      <c r="BA901" s="2" t="s">
        <v>765</v>
      </c>
      <c r="BB901" s="2">
        <v>5.2647810000000003E-2</v>
      </c>
      <c r="BC901" s="2">
        <v>0</v>
      </c>
      <c r="BD901" s="6">
        <v>0</v>
      </c>
      <c r="BE901" s="18">
        <f t="shared" si="38"/>
        <v>121.48574036048367</v>
      </c>
      <c r="BF901" s="2" t="s">
        <v>767</v>
      </c>
      <c r="BG901" s="6">
        <v>44243</v>
      </c>
      <c r="BH901" s="2">
        <v>106.3671940326048</v>
      </c>
      <c r="BI901" t="str">
        <f>VLOOKUP($A901,'[1]SW_Pipes 1222_soil.shp'!$AE$2:$AR$1223,10,FALSE)</f>
        <v>113659</v>
      </c>
      <c r="BJ901" t="str">
        <f>VLOOKUP($A901,'[1]SW_Pipes 1222_soil.shp'!$AE$2:$AR$1223,11,FALSE)</f>
        <v>CeD2</v>
      </c>
      <c r="BK901" t="str">
        <f>VLOOKUP($A901,'[1]SW_Pipes 1222_soil.shp'!$AE$2:$AR$1223,12,FALSE)</f>
        <v>Cecil sandy clay loam, 8 to 15 percent slopes, eroded</v>
      </c>
      <c r="BL901" t="str">
        <f>VLOOKUP($A901,'[1]SW_Pipes 1222_soil.shp'!$AE$2:$AR$1223,13,FALSE)</f>
        <v>B</v>
      </c>
      <c r="BM901">
        <f>VLOOKUP($A901,'[1]SW_Pipes 1222_soil.shp'!$AE$2:$AR$1223,14,FALSE)</f>
        <v>1</v>
      </c>
      <c r="BN901">
        <f>VLOOKUP(A901,[2]SW_Pipes1222_prec!$AE$2:$AO$1223, 11, FALSE)</f>
        <v>3.891</v>
      </c>
    </row>
    <row r="902" spans="1:66" x14ac:dyDescent="0.25">
      <c r="A902" s="3">
        <v>156193</v>
      </c>
      <c r="B902" s="3">
        <v>11122</v>
      </c>
      <c r="C902" s="3" t="s">
        <v>326</v>
      </c>
      <c r="D902" s="3" t="s">
        <v>26</v>
      </c>
      <c r="E902" s="3" t="s">
        <v>29</v>
      </c>
      <c r="F902" s="6">
        <f>VLOOKUP(A902&amp;B902,'input_raw cmsws'!$C$2:$D$1602,2,FALSE)</f>
        <v>43935.666666666664</v>
      </c>
      <c r="G902" s="3">
        <v>10.5</v>
      </c>
      <c r="H902" s="3" t="s">
        <v>23</v>
      </c>
      <c r="I902" s="2">
        <f>VLOOKUP(H902,'scoring schema'!$D$4:$E$9,2,FALSE)</f>
        <v>0</v>
      </c>
      <c r="J902" s="3" t="s">
        <v>22</v>
      </c>
      <c r="K902" s="3" t="s">
        <v>22</v>
      </c>
      <c r="L902" s="3" t="s">
        <v>115</v>
      </c>
      <c r="M902" s="2">
        <f>VLOOKUP(L902,'scoring schema 2'!$E$18:$F$29,2,FALSE)</f>
        <v>8</v>
      </c>
      <c r="N902" s="3"/>
      <c r="O902" s="2">
        <f>VLOOKUP(N902,'scoring schema 2'!$E$8:$F$13,2, FALSE)</f>
        <v>2</v>
      </c>
      <c r="P902" s="3">
        <v>10</v>
      </c>
      <c r="Q902" s="3">
        <v>1.3</v>
      </c>
      <c r="R902" s="3">
        <v>8.1</v>
      </c>
      <c r="S902" s="3">
        <v>10.53</v>
      </c>
      <c r="T902" s="3">
        <v>1</v>
      </c>
      <c r="U902" s="3">
        <v>0</v>
      </c>
      <c r="V902" s="3">
        <v>1.4000000000000001</v>
      </c>
      <c r="W902" s="3">
        <v>3</v>
      </c>
      <c r="X902" s="3">
        <v>4.2</v>
      </c>
      <c r="Y902" s="3">
        <v>1.36</v>
      </c>
      <c r="Z902" s="3">
        <v>5.04</v>
      </c>
      <c r="AA902" s="3">
        <v>6.8544000000000009</v>
      </c>
      <c r="AB902" s="3">
        <v>7670176</v>
      </c>
      <c r="AC902" s="3" t="s">
        <v>1775</v>
      </c>
      <c r="AD902" s="6">
        <v>40623</v>
      </c>
      <c r="AE902" s="3" t="s">
        <v>760</v>
      </c>
      <c r="AF902" s="3" t="s">
        <v>761</v>
      </c>
      <c r="AG902" s="3" t="s">
        <v>762</v>
      </c>
      <c r="AH902" s="3" t="s">
        <v>768</v>
      </c>
      <c r="AI902" s="3">
        <v>1.25</v>
      </c>
      <c r="AJ902" s="3">
        <v>0</v>
      </c>
      <c r="AK902" s="3">
        <v>0</v>
      </c>
      <c r="AL902" s="3">
        <v>0</v>
      </c>
      <c r="AM902" s="3">
        <v>15</v>
      </c>
      <c r="AN902" s="3">
        <v>0</v>
      </c>
      <c r="AO902" s="3" t="s">
        <v>762</v>
      </c>
      <c r="AP902" s="3" t="s">
        <v>763</v>
      </c>
      <c r="AQ902" s="3" t="s">
        <v>769</v>
      </c>
      <c r="AR902" s="3" t="s">
        <v>1776</v>
      </c>
      <c r="AS902" s="3">
        <v>1.2</v>
      </c>
      <c r="AT902" s="3">
        <v>756.8</v>
      </c>
      <c r="AU902" s="3">
        <v>758</v>
      </c>
      <c r="AV902" s="3" t="s">
        <v>765</v>
      </c>
      <c r="AW902" s="3" t="s">
        <v>1777</v>
      </c>
      <c r="AX902" s="3">
        <v>0.9</v>
      </c>
      <c r="AY902" s="3">
        <v>756.1</v>
      </c>
      <c r="AZ902" s="3">
        <v>757</v>
      </c>
      <c r="BA902" s="3" t="s">
        <v>765</v>
      </c>
      <c r="BB902" s="3">
        <v>2.3670750000000001E-2</v>
      </c>
      <c r="BC902" s="3">
        <v>0</v>
      </c>
      <c r="BD902" s="7">
        <v>0</v>
      </c>
      <c r="BE902" s="18">
        <f t="shared" si="38"/>
        <v>120.28929956650695</v>
      </c>
      <c r="BF902" s="3" t="s">
        <v>767</v>
      </c>
      <c r="BG902" s="7">
        <v>44243</v>
      </c>
      <c r="BH902" s="3">
        <v>29.572360466466069</v>
      </c>
      <c r="BI902" t="str">
        <f>VLOOKUP($A902,'[1]SW_Pipes 1222_soil.shp'!$AE$2:$AR$1223,10,FALSE)</f>
        <v>113658</v>
      </c>
      <c r="BJ902" t="str">
        <f>VLOOKUP($A902,'[1]SW_Pipes 1222_soil.shp'!$AE$2:$AR$1223,11,FALSE)</f>
        <v>CeB2</v>
      </c>
      <c r="BK902" t="str">
        <f>VLOOKUP($A902,'[1]SW_Pipes 1222_soil.shp'!$AE$2:$AR$1223,12,FALSE)</f>
        <v>Cecil sandy clay loam, 2 to 8 percent slopes, eroded</v>
      </c>
      <c r="BL902" t="str">
        <f>VLOOKUP($A902,'[1]SW_Pipes 1222_soil.shp'!$AE$2:$AR$1223,13,FALSE)</f>
        <v>B</v>
      </c>
      <c r="BM902">
        <f>VLOOKUP($A902,'[1]SW_Pipes 1222_soil.shp'!$AE$2:$AR$1223,14,FALSE)</f>
        <v>1</v>
      </c>
      <c r="BN902">
        <f>VLOOKUP(A902,[2]SW_Pipes1222_prec!$AE$2:$AO$1223, 11, FALSE)</f>
        <v>3.8860000000000001</v>
      </c>
    </row>
    <row r="903" spans="1:66" x14ac:dyDescent="0.25">
      <c r="A903" s="3">
        <v>156250</v>
      </c>
      <c r="B903" s="3">
        <v>20858</v>
      </c>
      <c r="C903" s="3" t="s">
        <v>118</v>
      </c>
      <c r="D903" s="3" t="s">
        <v>21</v>
      </c>
      <c r="E903" s="3" t="s">
        <v>29</v>
      </c>
      <c r="F903" s="6">
        <f>VLOOKUP(A903&amp;B903,'input_raw cmsws'!$C$2:$D$1602,2,FALSE)</f>
        <v>44174.708333333336</v>
      </c>
      <c r="G903" s="3">
        <v>3</v>
      </c>
      <c r="H903" s="3" t="s">
        <v>31</v>
      </c>
      <c r="I903" s="2">
        <f>VLOOKUP(H903,'scoring schema'!$D$4:$E$9,2,FALSE)</f>
        <v>7</v>
      </c>
      <c r="J903" s="3" t="s">
        <v>22</v>
      </c>
      <c r="K903" s="3" t="s">
        <v>22</v>
      </c>
      <c r="L903" s="3"/>
      <c r="M903" s="2">
        <f>VLOOKUP(L903,'scoring schema 2'!$E$18:$F$29,2,FALSE)</f>
        <v>0</v>
      </c>
      <c r="N903" s="3" t="s">
        <v>35</v>
      </c>
      <c r="O903" s="2">
        <f>VLOOKUP(N903,'scoring schema 2'!$E$8:$F$13,2, FALSE)</f>
        <v>2</v>
      </c>
      <c r="P903" s="3">
        <v>5</v>
      </c>
      <c r="Q903" s="3">
        <v>3.75</v>
      </c>
      <c r="R903" s="3">
        <v>1.55</v>
      </c>
      <c r="S903" s="3">
        <v>5.8125</v>
      </c>
      <c r="T903" s="3">
        <v>1</v>
      </c>
      <c r="U903" s="3">
        <v>0</v>
      </c>
      <c r="V903" s="3">
        <v>1.4000000000000001</v>
      </c>
      <c r="W903" s="3">
        <v>0.8</v>
      </c>
      <c r="X903" s="3">
        <v>1.1200000000000001</v>
      </c>
      <c r="Y903" s="3">
        <v>2.34</v>
      </c>
      <c r="Z903" s="3">
        <v>1.1000000000000001</v>
      </c>
      <c r="AA903" s="3">
        <v>2.5739999999999998</v>
      </c>
      <c r="AB903" s="3">
        <v>7627681</v>
      </c>
      <c r="AC903" s="3" t="s">
        <v>1004</v>
      </c>
      <c r="AD903" s="6">
        <v>40624</v>
      </c>
      <c r="AE903" s="3" t="s">
        <v>760</v>
      </c>
      <c r="AF903" s="3" t="s">
        <v>761</v>
      </c>
      <c r="AG903" s="3" t="s">
        <v>762</v>
      </c>
      <c r="AH903" s="3" t="s">
        <v>768</v>
      </c>
      <c r="AI903" s="3">
        <v>2</v>
      </c>
      <c r="AJ903" s="3">
        <v>0</v>
      </c>
      <c r="AK903" s="3">
        <v>0</v>
      </c>
      <c r="AL903" s="3">
        <v>0</v>
      </c>
      <c r="AM903" s="3">
        <v>24</v>
      </c>
      <c r="AN903" s="3">
        <v>0</v>
      </c>
      <c r="AO903" s="3" t="s">
        <v>762</v>
      </c>
      <c r="AP903" s="3" t="s">
        <v>763</v>
      </c>
      <c r="AQ903" s="3" t="s">
        <v>769</v>
      </c>
      <c r="AR903" s="3" t="s">
        <v>1005</v>
      </c>
      <c r="AS903" s="3">
        <v>4.2</v>
      </c>
      <c r="AT903" s="3">
        <v>804.8</v>
      </c>
      <c r="AU903" s="3">
        <v>809</v>
      </c>
      <c r="AV903" s="3" t="s">
        <v>765</v>
      </c>
      <c r="AW903" s="3" t="s">
        <v>1006</v>
      </c>
      <c r="AX903" s="3">
        <v>0</v>
      </c>
      <c r="AY903" s="3">
        <v>0</v>
      </c>
      <c r="AZ903" s="3">
        <v>800</v>
      </c>
      <c r="BA903" s="3" t="s">
        <v>772</v>
      </c>
      <c r="BB903" s="3">
        <v>0</v>
      </c>
      <c r="BC903" s="3">
        <v>0</v>
      </c>
      <c r="BD903" s="7">
        <v>0</v>
      </c>
      <c r="BE903" s="18">
        <f t="shared" si="38"/>
        <v>120.94375998174766</v>
      </c>
      <c r="BF903" s="3" t="s">
        <v>767</v>
      </c>
      <c r="BG903" s="7">
        <v>44243</v>
      </c>
      <c r="BH903" s="3">
        <v>133.6983330191247</v>
      </c>
      <c r="BI903" t="str">
        <f>VLOOKUP($A903,'[1]SW_Pipes 1222_soil.shp'!$AE$2:$AR$1223,10,FALSE)</f>
        <v>113659</v>
      </c>
      <c r="BJ903" t="str">
        <f>VLOOKUP($A903,'[1]SW_Pipes 1222_soil.shp'!$AE$2:$AR$1223,11,FALSE)</f>
        <v>CeD2</v>
      </c>
      <c r="BK903" t="str">
        <f>VLOOKUP($A903,'[1]SW_Pipes 1222_soil.shp'!$AE$2:$AR$1223,12,FALSE)</f>
        <v>Cecil sandy clay loam, 8 to 15 percent slopes, eroded</v>
      </c>
      <c r="BL903" t="str">
        <f>VLOOKUP($A903,'[1]SW_Pipes 1222_soil.shp'!$AE$2:$AR$1223,13,FALSE)</f>
        <v>B</v>
      </c>
      <c r="BM903">
        <f>VLOOKUP($A903,'[1]SW_Pipes 1222_soil.shp'!$AE$2:$AR$1223,14,FALSE)</f>
        <v>1</v>
      </c>
      <c r="BN903">
        <f>VLOOKUP(A903,[2]SW_Pipes1222_prec!$AE$2:$AO$1223, 11, FALSE)</f>
        <v>3.8809999999999998</v>
      </c>
    </row>
    <row r="904" spans="1:66" x14ac:dyDescent="0.25">
      <c r="A904" s="3">
        <v>156256</v>
      </c>
      <c r="B904" s="3">
        <v>12993</v>
      </c>
      <c r="C904" s="3" t="s">
        <v>189</v>
      </c>
      <c r="D904" s="3" t="s">
        <v>21</v>
      </c>
      <c r="E904" s="3" t="s">
        <v>29</v>
      </c>
      <c r="F904" s="6">
        <f>VLOOKUP(A904&amp;B904,'input_raw cmsws'!$C$2:$D$1602,2,FALSE)</f>
        <v>43878.666666666664</v>
      </c>
      <c r="G904" s="3">
        <v>6.5</v>
      </c>
      <c r="H904" s="3"/>
      <c r="I904" s="2">
        <v>0</v>
      </c>
      <c r="J904" s="3"/>
      <c r="K904" s="3" t="s">
        <v>22</v>
      </c>
      <c r="L904" s="3"/>
      <c r="M904" s="2">
        <f>VLOOKUP(L904,'scoring schema 2'!$E$18:$F$29,2,FALSE)</f>
        <v>0</v>
      </c>
      <c r="N904" s="3"/>
      <c r="O904" s="2">
        <f>VLOOKUP(N904,'scoring schema 2'!$E$8:$F$13,2, FALSE)</f>
        <v>2</v>
      </c>
      <c r="P904" s="3">
        <v>0</v>
      </c>
      <c r="Q904" s="3">
        <v>1.3</v>
      </c>
      <c r="R904" s="3">
        <v>2</v>
      </c>
      <c r="S904" s="3">
        <v>2.6</v>
      </c>
      <c r="T904" s="3">
        <v>1</v>
      </c>
      <c r="U904" s="3">
        <v>10</v>
      </c>
      <c r="V904" s="3">
        <v>4.5999999999999996</v>
      </c>
      <c r="W904" s="3">
        <v>7.1</v>
      </c>
      <c r="X904" s="3">
        <v>32.659999999999997</v>
      </c>
      <c r="Y904" s="3">
        <v>3.28</v>
      </c>
      <c r="Z904" s="3">
        <v>5.0599999999999996</v>
      </c>
      <c r="AA904" s="3">
        <v>16.596799999999998</v>
      </c>
      <c r="AB904" s="3">
        <v>7665734</v>
      </c>
      <c r="AC904" s="3" t="s">
        <v>3055</v>
      </c>
      <c r="AD904" s="6">
        <v>40625</v>
      </c>
      <c r="AE904" s="3" t="s">
        <v>760</v>
      </c>
      <c r="AF904" s="3" t="s">
        <v>761</v>
      </c>
      <c r="AG904" s="3" t="s">
        <v>762</v>
      </c>
      <c r="AH904" s="3" t="s">
        <v>768</v>
      </c>
      <c r="AI904" s="3">
        <v>1.25</v>
      </c>
      <c r="AJ904" s="3">
        <v>0</v>
      </c>
      <c r="AK904" s="3">
        <v>0</v>
      </c>
      <c r="AL904" s="3">
        <v>0</v>
      </c>
      <c r="AM904" s="3">
        <v>15</v>
      </c>
      <c r="AN904" s="3">
        <v>0</v>
      </c>
      <c r="AO904" s="3" t="s">
        <v>762</v>
      </c>
      <c r="AP904" s="3" t="s">
        <v>763</v>
      </c>
      <c r="AQ904" s="3" t="s">
        <v>769</v>
      </c>
      <c r="AR904" s="3" t="s">
        <v>3056</v>
      </c>
      <c r="AS904" s="3">
        <v>1.4</v>
      </c>
      <c r="AT904" s="3">
        <v>821.6</v>
      </c>
      <c r="AU904" s="3">
        <v>823</v>
      </c>
      <c r="AV904" s="3" t="s">
        <v>765</v>
      </c>
      <c r="AW904" s="3" t="s">
        <v>3057</v>
      </c>
      <c r="AX904" s="3">
        <v>1.9</v>
      </c>
      <c r="AY904" s="3">
        <v>818.1</v>
      </c>
      <c r="AZ904" s="3">
        <v>820</v>
      </c>
      <c r="BA904" s="3" t="s">
        <v>765</v>
      </c>
      <c r="BB904" s="3">
        <v>7.8736959999999995E-2</v>
      </c>
      <c r="BC904" s="3">
        <v>0</v>
      </c>
      <c r="BD904" s="7">
        <v>0</v>
      </c>
      <c r="BE904" s="18">
        <f t="shared" si="38"/>
        <v>120.13324207164042</v>
      </c>
      <c r="BF904" s="3" t="s">
        <v>767</v>
      </c>
      <c r="BG904" s="7">
        <v>44243</v>
      </c>
      <c r="BH904" s="3">
        <v>44.451807369866103</v>
      </c>
      <c r="BI904" t="str">
        <f>VLOOKUP($A904,'[1]SW_Pipes 1222_soil.shp'!$AE$2:$AR$1223,10,FALSE)</f>
        <v>113658</v>
      </c>
      <c r="BJ904" t="str">
        <f>VLOOKUP($A904,'[1]SW_Pipes 1222_soil.shp'!$AE$2:$AR$1223,11,FALSE)</f>
        <v>CeB2</v>
      </c>
      <c r="BK904" t="str">
        <f>VLOOKUP($A904,'[1]SW_Pipes 1222_soil.shp'!$AE$2:$AR$1223,12,FALSE)</f>
        <v>Cecil sandy clay loam, 2 to 8 percent slopes, eroded</v>
      </c>
      <c r="BL904" t="str">
        <f>VLOOKUP($A904,'[1]SW_Pipes 1222_soil.shp'!$AE$2:$AR$1223,13,FALSE)</f>
        <v>B</v>
      </c>
      <c r="BM904">
        <f>VLOOKUP($A904,'[1]SW_Pipes 1222_soil.shp'!$AE$2:$AR$1223,14,FALSE)</f>
        <v>1</v>
      </c>
      <c r="BN904">
        <f>VLOOKUP(A904,[2]SW_Pipes1222_prec!$AE$2:$AO$1223, 11, FALSE)</f>
        <v>3.8730000000000002</v>
      </c>
    </row>
    <row r="905" spans="1:66" x14ac:dyDescent="0.25">
      <c r="A905" s="2">
        <v>156524</v>
      </c>
      <c r="B905" s="2">
        <v>12993</v>
      </c>
      <c r="C905" s="2" t="s">
        <v>388</v>
      </c>
      <c r="D905" s="2" t="s">
        <v>21</v>
      </c>
      <c r="E905" s="2" t="s">
        <v>29</v>
      </c>
      <c r="F905" s="6">
        <f>VLOOKUP(A905&amp;B905,'input_raw cmsws'!$C$2:$D$1602,2,FALSE)</f>
        <v>43878.666666666664</v>
      </c>
      <c r="G905" s="2">
        <v>6.5</v>
      </c>
      <c r="H905" s="2"/>
      <c r="I905" s="2">
        <v>0</v>
      </c>
      <c r="J905" s="2"/>
      <c r="K905" s="3" t="s">
        <v>22</v>
      </c>
      <c r="L905" s="2"/>
      <c r="M905" s="2">
        <f>VLOOKUP(L905,'scoring schema 2'!$E$18:$F$29,2,FALSE)</f>
        <v>0</v>
      </c>
      <c r="N905" s="2"/>
      <c r="O905" s="2">
        <f>VLOOKUP(N905,'scoring schema 2'!$E$8:$F$13,2, FALSE)</f>
        <v>2</v>
      </c>
      <c r="P905" s="2">
        <v>0</v>
      </c>
      <c r="Q905" s="2">
        <v>1.3</v>
      </c>
      <c r="R905" s="2">
        <v>2</v>
      </c>
      <c r="S905" s="2">
        <v>2.6</v>
      </c>
      <c r="T905" s="2">
        <v>1</v>
      </c>
      <c r="U905" s="2">
        <v>5</v>
      </c>
      <c r="V905" s="2">
        <v>4.5999999999999996</v>
      </c>
      <c r="W905" s="2">
        <v>2.75</v>
      </c>
      <c r="X905" s="2">
        <v>12.649999999999999</v>
      </c>
      <c r="Y905" s="2">
        <v>3.28</v>
      </c>
      <c r="Z905" s="2">
        <v>2.4500000000000002</v>
      </c>
      <c r="AA905" s="2">
        <v>8.0359999999999996</v>
      </c>
      <c r="AB905" s="2">
        <v>7592595</v>
      </c>
      <c r="AC905" s="2" t="s">
        <v>2031</v>
      </c>
      <c r="AD905" s="6">
        <v>40626</v>
      </c>
      <c r="AE905" s="2" t="s">
        <v>760</v>
      </c>
      <c r="AF905" s="2" t="s">
        <v>761</v>
      </c>
      <c r="AG905" s="2" t="s">
        <v>762</v>
      </c>
      <c r="AH905" s="2" t="s">
        <v>768</v>
      </c>
      <c r="AI905" s="2">
        <v>4</v>
      </c>
      <c r="AJ905" s="2">
        <v>0</v>
      </c>
      <c r="AK905" s="2">
        <v>0</v>
      </c>
      <c r="AL905" s="2">
        <v>0</v>
      </c>
      <c r="AM905" s="2">
        <v>48</v>
      </c>
      <c r="AN905" s="2">
        <v>0</v>
      </c>
      <c r="AO905" s="2" t="s">
        <v>762</v>
      </c>
      <c r="AP905" s="2" t="s">
        <v>763</v>
      </c>
      <c r="AQ905" s="2" t="s">
        <v>769</v>
      </c>
      <c r="AR905" s="2" t="s">
        <v>2032</v>
      </c>
      <c r="AS905" s="2">
        <v>6.5</v>
      </c>
      <c r="AT905" s="2">
        <v>752.5</v>
      </c>
      <c r="AU905" s="2">
        <v>759</v>
      </c>
      <c r="AV905" s="2" t="s">
        <v>765</v>
      </c>
      <c r="AW905" s="2" t="s">
        <v>2033</v>
      </c>
      <c r="AX905" s="2">
        <v>0</v>
      </c>
      <c r="AY905" s="2">
        <v>0</v>
      </c>
      <c r="AZ905" s="2">
        <v>760</v>
      </c>
      <c r="BA905" s="2" t="s">
        <v>765</v>
      </c>
      <c r="BB905" s="2">
        <v>0</v>
      </c>
      <c r="BC905" s="2">
        <v>1</v>
      </c>
      <c r="BD905" s="6">
        <v>32689</v>
      </c>
      <c r="BE905" s="18">
        <f t="shared" si="38"/>
        <v>30.635637691079165</v>
      </c>
      <c r="BF905" s="2" t="s">
        <v>767</v>
      </c>
      <c r="BG905" s="6">
        <v>44243</v>
      </c>
      <c r="BH905" s="2">
        <v>21.38371776136669</v>
      </c>
      <c r="BI905" t="str">
        <f>VLOOKUP($A905,'[1]SW_Pipes 1222_soil.shp'!$AE$2:$AR$1223,10,FALSE)</f>
        <v>113686</v>
      </c>
      <c r="BJ905" t="str">
        <f>VLOOKUP($A905,'[1]SW_Pipes 1222_soil.shp'!$AE$2:$AR$1223,11,FALSE)</f>
        <v>UL</v>
      </c>
      <c r="BK905" t="str">
        <f>VLOOKUP($A905,'[1]SW_Pipes 1222_soil.shp'!$AE$2:$AR$1223,12,FALSE)</f>
        <v>Udorthents, loamy</v>
      </c>
      <c r="BL905" t="str">
        <f>VLOOKUP($A905,'[1]SW_Pipes 1222_soil.shp'!$AE$2:$AR$1223,13,FALSE)</f>
        <v>B</v>
      </c>
      <c r="BM905">
        <f>VLOOKUP($A905,'[1]SW_Pipes 1222_soil.shp'!$AE$2:$AR$1223,14,FALSE)</f>
        <v>1</v>
      </c>
      <c r="BN905">
        <f>VLOOKUP(A905,[2]SW_Pipes1222_prec!$AE$2:$AO$1223, 11, FALSE)</f>
        <v>3.855</v>
      </c>
    </row>
    <row r="906" spans="1:66" x14ac:dyDescent="0.25">
      <c r="A906" s="2">
        <v>156600</v>
      </c>
      <c r="B906" s="2">
        <v>18343</v>
      </c>
      <c r="C906" s="2" t="s">
        <v>699</v>
      </c>
      <c r="D906" s="2" t="s">
        <v>21</v>
      </c>
      <c r="E906" s="2" t="s">
        <v>29</v>
      </c>
      <c r="F906" s="6">
        <f>VLOOKUP(A906&amp;B906,'input_raw cmsws'!$C$2:$D$1602,2,FALSE)</f>
        <v>44007.666666666664</v>
      </c>
      <c r="G906" s="2">
        <v>2</v>
      </c>
      <c r="H906" s="2" t="s">
        <v>32</v>
      </c>
      <c r="I906" s="2">
        <f>VLOOKUP(H906,'scoring schema'!$D$4:$E$9,2,FALSE)</f>
        <v>10</v>
      </c>
      <c r="J906" s="2" t="s">
        <v>29</v>
      </c>
      <c r="K906" s="2" t="s">
        <v>29</v>
      </c>
      <c r="L906" s="2" t="s">
        <v>30</v>
      </c>
      <c r="M906" s="2">
        <f>VLOOKUP(L906,'scoring schema 2'!$E$18:$F$29,2,FALSE)</f>
        <v>6</v>
      </c>
      <c r="N906" s="2" t="s">
        <v>40</v>
      </c>
      <c r="O906" s="2">
        <f>VLOOKUP(N906,'scoring schema 2'!$E$8:$F$13,2, FALSE)</f>
        <v>8</v>
      </c>
      <c r="P906" s="2">
        <v>10</v>
      </c>
      <c r="Q906" s="2">
        <v>8.6999999999999993</v>
      </c>
      <c r="R906" s="2">
        <v>5</v>
      </c>
      <c r="S906" s="2">
        <v>43.5</v>
      </c>
      <c r="T906" s="2">
        <v>1</v>
      </c>
      <c r="U906" s="2">
        <v>0</v>
      </c>
      <c r="V906" s="2">
        <v>7.8000000000000007</v>
      </c>
      <c r="W906" s="2">
        <v>2.6</v>
      </c>
      <c r="X906" s="2">
        <v>20.28</v>
      </c>
      <c r="Y906" s="2">
        <v>8.16</v>
      </c>
      <c r="Z906" s="2">
        <v>3.56</v>
      </c>
      <c r="AA906" s="2">
        <v>29.049600000000002</v>
      </c>
      <c r="AB906" s="2">
        <v>7573566</v>
      </c>
      <c r="AC906" s="2" t="s">
        <v>3798</v>
      </c>
      <c r="AD906" s="6">
        <v>40627</v>
      </c>
      <c r="AE906" s="2" t="s">
        <v>985</v>
      </c>
      <c r="AF906" s="2" t="s">
        <v>761</v>
      </c>
      <c r="AG906" s="2" t="s">
        <v>762</v>
      </c>
      <c r="AH906" s="2" t="s">
        <v>768</v>
      </c>
      <c r="AI906" s="2">
        <v>1</v>
      </c>
      <c r="AJ906" s="2">
        <v>0</v>
      </c>
      <c r="AK906" s="2">
        <v>0</v>
      </c>
      <c r="AL906" s="2">
        <v>0</v>
      </c>
      <c r="AM906" s="2">
        <v>12</v>
      </c>
      <c r="AN906" s="2">
        <v>0</v>
      </c>
      <c r="AO906" s="2" t="s">
        <v>762</v>
      </c>
      <c r="AP906" s="2" t="s">
        <v>763</v>
      </c>
      <c r="AQ906" s="2" t="s">
        <v>769</v>
      </c>
      <c r="AR906" s="2" t="s">
        <v>3799</v>
      </c>
      <c r="AS906" s="2">
        <v>1</v>
      </c>
      <c r="AT906" s="2">
        <v>773</v>
      </c>
      <c r="AU906" s="2">
        <v>774</v>
      </c>
      <c r="AV906" s="2" t="s">
        <v>765</v>
      </c>
      <c r="AW906" s="2" t="s">
        <v>762</v>
      </c>
      <c r="AX906" s="2">
        <v>0</v>
      </c>
      <c r="AY906" s="2">
        <v>0</v>
      </c>
      <c r="AZ906" s="2">
        <v>0</v>
      </c>
      <c r="BA906" s="2" t="s">
        <v>772</v>
      </c>
      <c r="BB906" s="2">
        <v>0</v>
      </c>
      <c r="BC906" s="2">
        <v>0</v>
      </c>
      <c r="BD906" s="6">
        <v>0</v>
      </c>
      <c r="BE906" s="18">
        <f t="shared" si="38"/>
        <v>120.48642482318046</v>
      </c>
      <c r="BF906" s="2" t="s">
        <v>767</v>
      </c>
      <c r="BG906" s="6">
        <v>44243</v>
      </c>
      <c r="BH906" s="2">
        <v>33.060241362544588</v>
      </c>
      <c r="BI906" t="str">
        <f>VLOOKUP($A906,'[1]SW_Pipes 1222_soil.shp'!$AE$2:$AR$1223,10,FALSE)</f>
        <v>113660</v>
      </c>
      <c r="BJ906" t="str">
        <f>VLOOKUP($A906,'[1]SW_Pipes 1222_soil.shp'!$AE$2:$AR$1223,11,FALSE)</f>
        <v>CuB</v>
      </c>
      <c r="BK906" t="str">
        <f>VLOOKUP($A906,'[1]SW_Pipes 1222_soil.shp'!$AE$2:$AR$1223,12,FALSE)</f>
        <v>Cecil-Urban land complex, 2 to 8 percent slopes</v>
      </c>
      <c r="BL906" t="str">
        <f>VLOOKUP($A906,'[1]SW_Pipes 1222_soil.shp'!$AE$2:$AR$1223,13,FALSE)</f>
        <v>B</v>
      </c>
      <c r="BM906">
        <f>VLOOKUP($A906,'[1]SW_Pipes 1222_soil.shp'!$AE$2:$AR$1223,14,FALSE)</f>
        <v>1</v>
      </c>
      <c r="BN906">
        <f>VLOOKUP(A906,[2]SW_Pipes1222_prec!$AE$2:$AO$1223, 11, FALSE)</f>
        <v>3.879</v>
      </c>
    </row>
    <row r="907" spans="1:66" x14ac:dyDescent="0.25">
      <c r="A907" s="2">
        <v>156602</v>
      </c>
      <c r="B907" s="2">
        <v>18247</v>
      </c>
      <c r="C907" s="2" t="s">
        <v>243</v>
      </c>
      <c r="D907" s="2" t="s">
        <v>21</v>
      </c>
      <c r="E907" s="2" t="s">
        <v>29</v>
      </c>
      <c r="F907" s="6">
        <f>VLOOKUP(A907&amp;B907,'input_raw cmsws'!$C$2:$D$1602,2,FALSE)</f>
        <v>44007.666666666664</v>
      </c>
      <c r="G907" s="2">
        <v>1.25</v>
      </c>
      <c r="H907" s="2" t="s">
        <v>28</v>
      </c>
      <c r="I907" s="2">
        <f>VLOOKUP(H907,'scoring schema'!$D$4:$E$9,2,FALSE)</f>
        <v>5</v>
      </c>
      <c r="J907" s="2" t="s">
        <v>22</v>
      </c>
      <c r="K907" s="2" t="s">
        <v>22</v>
      </c>
      <c r="L907" s="2" t="s">
        <v>30</v>
      </c>
      <c r="M907" s="2">
        <f>VLOOKUP(L907,'scoring schema 2'!$E$18:$F$29,2,FALSE)</f>
        <v>6</v>
      </c>
      <c r="N907" s="2" t="s">
        <v>202</v>
      </c>
      <c r="O907" s="2">
        <f>VLOOKUP(N907,'scoring schema 2'!$E$8:$F$13,2, FALSE)</f>
        <v>3</v>
      </c>
      <c r="P907" s="2">
        <v>5</v>
      </c>
      <c r="Q907" s="2">
        <v>3.7</v>
      </c>
      <c r="R907" s="2">
        <v>4.25</v>
      </c>
      <c r="S907" s="2">
        <v>15.725000000000001</v>
      </c>
      <c r="T907" s="2">
        <v>1</v>
      </c>
      <c r="U907" s="2">
        <v>0</v>
      </c>
      <c r="V907" s="2">
        <v>1.4000000000000001</v>
      </c>
      <c r="W907" s="2">
        <v>0.8</v>
      </c>
      <c r="X907" s="2">
        <v>1.1200000000000001</v>
      </c>
      <c r="Y907" s="2">
        <v>2.3200000000000003</v>
      </c>
      <c r="Z907" s="2">
        <v>2.1800000000000002</v>
      </c>
      <c r="AA907" s="2">
        <v>5.0576000000000008</v>
      </c>
      <c r="AB907" s="2">
        <v>7577680</v>
      </c>
      <c r="AC907" s="2" t="s">
        <v>1457</v>
      </c>
      <c r="AD907" s="6">
        <v>40628</v>
      </c>
      <c r="AE907" s="2" t="s">
        <v>760</v>
      </c>
      <c r="AF907" s="2" t="s">
        <v>761</v>
      </c>
      <c r="AG907" s="2" t="s">
        <v>762</v>
      </c>
      <c r="AH907" s="2" t="s">
        <v>768</v>
      </c>
      <c r="AI907" s="2">
        <v>1.25</v>
      </c>
      <c r="AJ907" s="2">
        <v>0</v>
      </c>
      <c r="AK907" s="2">
        <v>0</v>
      </c>
      <c r="AL907" s="2">
        <v>0</v>
      </c>
      <c r="AM907" s="2">
        <v>15</v>
      </c>
      <c r="AN907" s="2">
        <v>0</v>
      </c>
      <c r="AO907" s="2" t="s">
        <v>762</v>
      </c>
      <c r="AP907" s="2" t="s">
        <v>763</v>
      </c>
      <c r="AQ907" s="2" t="s">
        <v>769</v>
      </c>
      <c r="AR907" s="2" t="s">
        <v>1458</v>
      </c>
      <c r="AS907" s="2">
        <v>3.9</v>
      </c>
      <c r="AT907" s="2">
        <v>767.1</v>
      </c>
      <c r="AU907" s="2">
        <v>771</v>
      </c>
      <c r="AV907" s="2" t="s">
        <v>765</v>
      </c>
      <c r="AW907" s="2" t="s">
        <v>1459</v>
      </c>
      <c r="AX907" s="2">
        <v>1.1000000000000001</v>
      </c>
      <c r="AY907" s="2">
        <v>764.9</v>
      </c>
      <c r="AZ907" s="2">
        <v>766</v>
      </c>
      <c r="BA907" s="2" t="s">
        <v>765</v>
      </c>
      <c r="BB907" s="2">
        <v>2.1507100000000001E-2</v>
      </c>
      <c r="BC907" s="2">
        <v>0</v>
      </c>
      <c r="BD907" s="6">
        <v>0</v>
      </c>
      <c r="BE907" s="18">
        <f t="shared" si="38"/>
        <v>120.48642482318046</v>
      </c>
      <c r="BF907" s="2" t="s">
        <v>767</v>
      </c>
      <c r="BG907" s="6">
        <v>44243</v>
      </c>
      <c r="BH907" s="2">
        <v>102.2917778913998</v>
      </c>
      <c r="BI907" t="str">
        <f>VLOOKUP($A907,'[1]SW_Pipes 1222_soil.shp'!$AE$2:$AR$1223,10,FALSE)</f>
        <v>113658</v>
      </c>
      <c r="BJ907" t="str">
        <f>VLOOKUP($A907,'[1]SW_Pipes 1222_soil.shp'!$AE$2:$AR$1223,11,FALSE)</f>
        <v>CeB2</v>
      </c>
      <c r="BK907" t="str">
        <f>VLOOKUP($A907,'[1]SW_Pipes 1222_soil.shp'!$AE$2:$AR$1223,12,FALSE)</f>
        <v>Cecil sandy clay loam, 2 to 8 percent slopes, eroded</v>
      </c>
      <c r="BL907" t="str">
        <f>VLOOKUP($A907,'[1]SW_Pipes 1222_soil.shp'!$AE$2:$AR$1223,13,FALSE)</f>
        <v>B</v>
      </c>
      <c r="BM907">
        <f>VLOOKUP($A907,'[1]SW_Pipes 1222_soil.shp'!$AE$2:$AR$1223,14,FALSE)</f>
        <v>1</v>
      </c>
      <c r="BN907">
        <f>VLOOKUP(A907,[2]SW_Pipes1222_prec!$AE$2:$AO$1223, 11, FALSE)</f>
        <v>3.875</v>
      </c>
    </row>
    <row r="908" spans="1:66" x14ac:dyDescent="0.25">
      <c r="A908" s="2">
        <v>156608</v>
      </c>
      <c r="B908" s="2">
        <v>12808</v>
      </c>
      <c r="C908" s="2" t="s">
        <v>462</v>
      </c>
      <c r="D908" s="2" t="s">
        <v>26</v>
      </c>
      <c r="E908" s="2" t="s">
        <v>29</v>
      </c>
      <c r="F908" s="6">
        <f>VLOOKUP(A908&amp;B908,'input_raw cmsws'!$C$2:$D$1602,2,FALSE)</f>
        <v>43881.666666666664</v>
      </c>
      <c r="G908" s="2">
        <v>4.8</v>
      </c>
      <c r="H908" s="2"/>
      <c r="I908" s="2">
        <v>0</v>
      </c>
      <c r="J908" s="2" t="s">
        <v>22</v>
      </c>
      <c r="K908" s="2" t="s">
        <v>22</v>
      </c>
      <c r="L908" s="2" t="s">
        <v>30</v>
      </c>
      <c r="M908" s="2">
        <f>VLOOKUP(L908,'scoring schema 2'!$E$18:$F$29,2,FALSE)</f>
        <v>6</v>
      </c>
      <c r="N908" s="2" t="s">
        <v>40</v>
      </c>
      <c r="O908" s="2">
        <f>VLOOKUP(N908,'scoring schema 2'!$E$8:$F$13,2, FALSE)</f>
        <v>8</v>
      </c>
      <c r="P908" s="2">
        <v>10</v>
      </c>
      <c r="Q908" s="2">
        <v>5.2</v>
      </c>
      <c r="R908" s="2">
        <v>5.6</v>
      </c>
      <c r="S908" s="2">
        <v>29.119999999999997</v>
      </c>
      <c r="T908" s="2">
        <v>1</v>
      </c>
      <c r="U908" s="2">
        <v>0</v>
      </c>
      <c r="V908" s="2">
        <v>2.2000000000000002</v>
      </c>
      <c r="W908" s="2">
        <v>1.4</v>
      </c>
      <c r="X908" s="2">
        <v>3.08</v>
      </c>
      <c r="Y908" s="2">
        <v>3.4000000000000004</v>
      </c>
      <c r="Z908" s="2">
        <v>3.0799999999999996</v>
      </c>
      <c r="AA908" s="2">
        <v>10.472</v>
      </c>
      <c r="AB908" s="2">
        <v>7660220</v>
      </c>
      <c r="AC908" s="2" t="s">
        <v>2365</v>
      </c>
      <c r="AD908" s="6">
        <v>40629</v>
      </c>
      <c r="AE908" s="2" t="s">
        <v>760</v>
      </c>
      <c r="AF908" s="2" t="s">
        <v>761</v>
      </c>
      <c r="AG908" s="2" t="s">
        <v>762</v>
      </c>
      <c r="AH908" s="2" t="s">
        <v>768</v>
      </c>
      <c r="AI908" s="2">
        <v>3</v>
      </c>
      <c r="AJ908" s="2">
        <v>0</v>
      </c>
      <c r="AK908" s="2">
        <v>0</v>
      </c>
      <c r="AL908" s="2">
        <v>0</v>
      </c>
      <c r="AM908" s="2">
        <v>36</v>
      </c>
      <c r="AN908" s="2">
        <v>0</v>
      </c>
      <c r="AO908" s="2" t="s">
        <v>762</v>
      </c>
      <c r="AP908" s="2" t="s">
        <v>763</v>
      </c>
      <c r="AQ908" s="2" t="s">
        <v>769</v>
      </c>
      <c r="AR908" s="2" t="s">
        <v>2366</v>
      </c>
      <c r="AS908" s="2">
        <v>5.3</v>
      </c>
      <c r="AT908" s="2">
        <v>642.70000000000005</v>
      </c>
      <c r="AU908" s="2">
        <v>648</v>
      </c>
      <c r="AV908" s="2" t="s">
        <v>765</v>
      </c>
      <c r="AW908" s="2" t="s">
        <v>2367</v>
      </c>
      <c r="AX908" s="2">
        <v>0</v>
      </c>
      <c r="AY908" s="2">
        <v>644</v>
      </c>
      <c r="AZ908" s="2">
        <v>644</v>
      </c>
      <c r="BA908" s="2" t="s">
        <v>772</v>
      </c>
      <c r="BB908" s="2">
        <v>0</v>
      </c>
      <c r="BC908" s="2">
        <v>0</v>
      </c>
      <c r="BD908" s="6">
        <v>0</v>
      </c>
      <c r="BE908" s="18">
        <f t="shared" si="38"/>
        <v>120.14145562400182</v>
      </c>
      <c r="BF908" s="2" t="s">
        <v>767</v>
      </c>
      <c r="BG908" s="6">
        <v>43179</v>
      </c>
      <c r="BH908" s="2">
        <v>68.164577035329302</v>
      </c>
      <c r="BI908" t="str">
        <f>VLOOKUP($A908,'[1]SW_Pipes 1222_soil.shp'!$AE$2:$AR$1223,10,FALSE)</f>
        <v>113659</v>
      </c>
      <c r="BJ908" t="str">
        <f>VLOOKUP($A908,'[1]SW_Pipes 1222_soil.shp'!$AE$2:$AR$1223,11,FALSE)</f>
        <v>CeD2</v>
      </c>
      <c r="BK908" t="str">
        <f>VLOOKUP($A908,'[1]SW_Pipes 1222_soil.shp'!$AE$2:$AR$1223,12,FALSE)</f>
        <v>Cecil sandy clay loam, 8 to 15 percent slopes, eroded</v>
      </c>
      <c r="BL908" t="str">
        <f>VLOOKUP($A908,'[1]SW_Pipes 1222_soil.shp'!$AE$2:$AR$1223,13,FALSE)</f>
        <v>B</v>
      </c>
      <c r="BM908">
        <f>VLOOKUP($A908,'[1]SW_Pipes 1222_soil.shp'!$AE$2:$AR$1223,14,FALSE)</f>
        <v>1</v>
      </c>
      <c r="BN908">
        <f>VLOOKUP(A908,[2]SW_Pipes1222_prec!$AE$2:$AO$1223, 11, FALSE)</f>
        <v>3.7549999999999999</v>
      </c>
    </row>
    <row r="909" spans="1:66" x14ac:dyDescent="0.25">
      <c r="A909" s="3">
        <v>156609</v>
      </c>
      <c r="B909" s="3">
        <v>12808</v>
      </c>
      <c r="C909" s="3" t="s">
        <v>546</v>
      </c>
      <c r="D909" s="3" t="s">
        <v>26</v>
      </c>
      <c r="E909" s="3" t="s">
        <v>29</v>
      </c>
      <c r="F909" s="6">
        <f>VLOOKUP(A909&amp;B909,'input_raw cmsws'!$C$2:$D$1602,2,FALSE)</f>
        <v>43873.666666666664</v>
      </c>
      <c r="G909" s="3">
        <v>4.3</v>
      </c>
      <c r="H909" s="3"/>
      <c r="I909" s="2">
        <v>0</v>
      </c>
      <c r="J909" s="3" t="s">
        <v>22</v>
      </c>
      <c r="K909" s="3" t="s">
        <v>22</v>
      </c>
      <c r="L909" s="3" t="s">
        <v>30</v>
      </c>
      <c r="M909" s="2">
        <f>VLOOKUP(L909,'scoring schema 2'!$E$18:$F$29,2,FALSE)</f>
        <v>6</v>
      </c>
      <c r="N909" s="3" t="s">
        <v>40</v>
      </c>
      <c r="O909" s="2">
        <f>VLOOKUP(N909,'scoring schema 2'!$E$8:$F$13,2, FALSE)</f>
        <v>8</v>
      </c>
      <c r="P909" s="3">
        <v>10</v>
      </c>
      <c r="Q909" s="3">
        <v>5.2</v>
      </c>
      <c r="R909" s="3">
        <v>5.6</v>
      </c>
      <c r="S909" s="3">
        <v>29.119999999999997</v>
      </c>
      <c r="T909" s="3">
        <v>1</v>
      </c>
      <c r="U909" s="3">
        <v>10</v>
      </c>
      <c r="V909" s="3">
        <v>2.2000000000000002</v>
      </c>
      <c r="W909" s="3">
        <v>2.9</v>
      </c>
      <c r="X909" s="3">
        <v>6.38</v>
      </c>
      <c r="Y909" s="3">
        <v>3.4000000000000004</v>
      </c>
      <c r="Z909" s="3">
        <v>3.9799999999999995</v>
      </c>
      <c r="AA909" s="3">
        <v>13.532</v>
      </c>
      <c r="AB909" s="3">
        <v>7558090</v>
      </c>
      <c r="AC909" s="3" t="s">
        <v>2714</v>
      </c>
      <c r="AD909" s="6">
        <v>40630</v>
      </c>
      <c r="AE909" s="3" t="s">
        <v>760</v>
      </c>
      <c r="AF909" s="3" t="s">
        <v>761</v>
      </c>
      <c r="AG909" s="3" t="s">
        <v>762</v>
      </c>
      <c r="AH909" s="3" t="s">
        <v>768</v>
      </c>
      <c r="AI909" s="3">
        <v>1.5</v>
      </c>
      <c r="AJ909" s="3">
        <v>0</v>
      </c>
      <c r="AK909" s="3">
        <v>0</v>
      </c>
      <c r="AL909" s="3">
        <v>0</v>
      </c>
      <c r="AM909" s="3">
        <v>18</v>
      </c>
      <c r="AN909" s="3">
        <v>0</v>
      </c>
      <c r="AO909" s="3" t="s">
        <v>762</v>
      </c>
      <c r="AP909" s="3" t="s">
        <v>763</v>
      </c>
      <c r="AQ909" s="3" t="s">
        <v>769</v>
      </c>
      <c r="AR909" s="3" t="s">
        <v>2715</v>
      </c>
      <c r="AS909" s="3">
        <v>4</v>
      </c>
      <c r="AT909" s="3">
        <v>578</v>
      </c>
      <c r="AU909" s="3">
        <v>582</v>
      </c>
      <c r="AV909" s="3" t="s">
        <v>765</v>
      </c>
      <c r="AW909" s="3" t="s">
        <v>2716</v>
      </c>
      <c r="AX909" s="3">
        <v>1.8</v>
      </c>
      <c r="AY909" s="3">
        <v>562.20000000000005</v>
      </c>
      <c r="AZ909" s="3">
        <v>564</v>
      </c>
      <c r="BA909" s="3" t="s">
        <v>765</v>
      </c>
      <c r="BB909" s="3">
        <v>7.5093670000000001E-2</v>
      </c>
      <c r="BC909" s="3">
        <v>0</v>
      </c>
      <c r="BD909" s="7">
        <v>31778</v>
      </c>
      <c r="BE909" s="18">
        <f t="shared" si="38"/>
        <v>33.116130504220848</v>
      </c>
      <c r="BF909" s="3" t="s">
        <v>767</v>
      </c>
      <c r="BG909" s="7">
        <v>43179</v>
      </c>
      <c r="BH909" s="3">
        <v>210.40383496952481</v>
      </c>
      <c r="BI909" t="str">
        <f>VLOOKUP($A909,'[1]SW_Pipes 1222_soil.shp'!$AE$2:$AR$1223,10,FALSE)</f>
        <v>113677</v>
      </c>
      <c r="BJ909" t="str">
        <f>VLOOKUP($A909,'[1]SW_Pipes 1222_soil.shp'!$AE$2:$AR$1223,11,FALSE)</f>
        <v>MO</v>
      </c>
      <c r="BK909" t="str">
        <f>VLOOKUP($A909,'[1]SW_Pipes 1222_soil.shp'!$AE$2:$AR$1223,12,FALSE)</f>
        <v>Monacan loam</v>
      </c>
      <c r="BL909" t="str">
        <f>VLOOKUP($A909,'[1]SW_Pipes 1222_soil.shp'!$AE$2:$AR$1223,13,FALSE)</f>
        <v>C</v>
      </c>
      <c r="BM909">
        <f>VLOOKUP($A909,'[1]SW_Pipes 1222_soil.shp'!$AE$2:$AR$1223,14,FALSE)</f>
        <v>2</v>
      </c>
      <c r="BN909">
        <f>VLOOKUP(A909,[2]SW_Pipes1222_prec!$AE$2:$AO$1223, 11, FALSE)</f>
        <v>3.7570000000000001</v>
      </c>
    </row>
    <row r="910" spans="1:66" x14ac:dyDescent="0.25">
      <c r="A910" s="2">
        <v>156669</v>
      </c>
      <c r="B910" s="2">
        <v>10605</v>
      </c>
      <c r="C910" s="2" t="s">
        <v>620</v>
      </c>
      <c r="D910" s="2" t="s">
        <v>26</v>
      </c>
      <c r="E910" s="2" t="s">
        <v>29</v>
      </c>
      <c r="F910" s="6">
        <f>VLOOKUP(A910&amp;B910,'input_raw cmsws'!$C$2:$D$1602,2,FALSE)</f>
        <v>43626.666666666664</v>
      </c>
      <c r="G910" s="2">
        <v>8.3000000000000007</v>
      </c>
      <c r="H910" s="2" t="s">
        <v>23</v>
      </c>
      <c r="I910" s="2">
        <f>VLOOKUP(H910,'scoring schema'!$D$4:$E$9,2,FALSE)</f>
        <v>0</v>
      </c>
      <c r="J910" s="2" t="s">
        <v>22</v>
      </c>
      <c r="K910" s="2" t="s">
        <v>22</v>
      </c>
      <c r="L910" s="2" t="s">
        <v>30</v>
      </c>
      <c r="M910" s="2">
        <f>VLOOKUP(L910,'scoring schema 2'!$E$18:$F$29,2,FALSE)</f>
        <v>6</v>
      </c>
      <c r="N910" s="2"/>
      <c r="O910" s="2">
        <f>VLOOKUP(N910,'scoring schema 2'!$E$8:$F$13,2, FALSE)</f>
        <v>2</v>
      </c>
      <c r="P910" s="2">
        <v>10</v>
      </c>
      <c r="Q910" s="2">
        <v>1.3</v>
      </c>
      <c r="R910" s="2">
        <v>6</v>
      </c>
      <c r="S910" s="2">
        <v>7.8000000000000007</v>
      </c>
      <c r="T910" s="2">
        <v>1</v>
      </c>
      <c r="U910" s="2">
        <v>10</v>
      </c>
      <c r="V910" s="2">
        <v>5.4</v>
      </c>
      <c r="W910" s="2">
        <v>6</v>
      </c>
      <c r="X910" s="2">
        <v>32.400000000000006</v>
      </c>
      <c r="Y910" s="2">
        <v>3.7600000000000002</v>
      </c>
      <c r="Z910" s="2">
        <v>6</v>
      </c>
      <c r="AA910" s="2">
        <v>22.560000000000002</v>
      </c>
      <c r="AB910" s="2">
        <v>7574720</v>
      </c>
      <c r="AC910" s="2" t="s">
        <v>3511</v>
      </c>
      <c r="AD910" s="6">
        <v>40631</v>
      </c>
      <c r="AE910" s="2" t="s">
        <v>760</v>
      </c>
      <c r="AF910" s="2" t="s">
        <v>761</v>
      </c>
      <c r="AG910" s="2" t="s">
        <v>762</v>
      </c>
      <c r="AH910" s="2" t="s">
        <v>768</v>
      </c>
      <c r="AI910" s="2">
        <v>3</v>
      </c>
      <c r="AJ910" s="2">
        <v>0</v>
      </c>
      <c r="AK910" s="2">
        <v>0</v>
      </c>
      <c r="AL910" s="2">
        <v>0</v>
      </c>
      <c r="AM910" s="2">
        <v>36</v>
      </c>
      <c r="AN910" s="2">
        <v>0</v>
      </c>
      <c r="AO910" s="2" t="s">
        <v>762</v>
      </c>
      <c r="AP910" s="2" t="s">
        <v>763</v>
      </c>
      <c r="AQ910" s="2" t="s">
        <v>769</v>
      </c>
      <c r="AR910" s="2" t="s">
        <v>3512</v>
      </c>
      <c r="AS910" s="2">
        <v>5.05</v>
      </c>
      <c r="AT910" s="2">
        <v>696.2</v>
      </c>
      <c r="AU910" s="2">
        <v>701.25</v>
      </c>
      <c r="AV910" s="2" t="s">
        <v>765</v>
      </c>
      <c r="AW910" s="2" t="s">
        <v>3513</v>
      </c>
      <c r="AX910" s="2">
        <v>6.56</v>
      </c>
      <c r="AY910" s="2">
        <v>694.67</v>
      </c>
      <c r="AZ910" s="2">
        <v>701.23</v>
      </c>
      <c r="BA910" s="2" t="s">
        <v>765</v>
      </c>
      <c r="BB910" s="2">
        <v>2.4299999999999999E-2</v>
      </c>
      <c r="BC910" s="2">
        <v>0</v>
      </c>
      <c r="BD910" s="6">
        <v>41107</v>
      </c>
      <c r="BE910" s="18">
        <f>(F910-AD910)/365.25</f>
        <v>8.2016883413187252</v>
      </c>
      <c r="BF910" s="2" t="s">
        <v>767</v>
      </c>
      <c r="BG910" s="6">
        <v>44243</v>
      </c>
      <c r="BH910" s="2">
        <v>62.806151869610012</v>
      </c>
      <c r="BI910" t="str">
        <f>VLOOKUP($A910,'[1]SW_Pipes 1222_soil.shp'!$AE$2:$AR$1223,10,FALSE)</f>
        <v>113661</v>
      </c>
      <c r="BJ910" t="str">
        <f>VLOOKUP($A910,'[1]SW_Pipes 1222_soil.shp'!$AE$2:$AR$1223,11,FALSE)</f>
        <v>CuD</v>
      </c>
      <c r="BK910" t="str">
        <f>VLOOKUP($A910,'[1]SW_Pipes 1222_soil.shp'!$AE$2:$AR$1223,12,FALSE)</f>
        <v>Cecil-Urban land complex, 8 to 15 percent slopes</v>
      </c>
      <c r="BL910" t="str">
        <f>VLOOKUP($A910,'[1]SW_Pipes 1222_soil.shp'!$AE$2:$AR$1223,13,FALSE)</f>
        <v>B</v>
      </c>
      <c r="BM910">
        <f>VLOOKUP($A910,'[1]SW_Pipes 1222_soil.shp'!$AE$2:$AR$1223,14,FALSE)</f>
        <v>1</v>
      </c>
      <c r="BN910">
        <f>VLOOKUP(A910,[2]SW_Pipes1222_prec!$AE$2:$AO$1223, 11, FALSE)</f>
        <v>3.69</v>
      </c>
    </row>
    <row r="911" spans="1:66" x14ac:dyDescent="0.25">
      <c r="A911" s="2">
        <v>156671</v>
      </c>
      <c r="B911" s="2">
        <v>10605</v>
      </c>
      <c r="C911" s="2" t="s">
        <v>620</v>
      </c>
      <c r="D911" s="2" t="s">
        <v>26</v>
      </c>
      <c r="E911" s="2" t="s">
        <v>29</v>
      </c>
      <c r="F911" s="6">
        <f>VLOOKUP(A911&amp;B911,'input_raw cmsws'!$C$2:$D$1602,2,FALSE)</f>
        <v>43626.666666666664</v>
      </c>
      <c r="G911" s="2">
        <v>5.2</v>
      </c>
      <c r="H911" s="2" t="s">
        <v>23</v>
      </c>
      <c r="I911" s="2">
        <f>VLOOKUP(H911,'scoring schema'!$D$4:$E$9,2,FALSE)</f>
        <v>0</v>
      </c>
      <c r="J911" s="2" t="s">
        <v>22</v>
      </c>
      <c r="K911" s="2" t="s">
        <v>22</v>
      </c>
      <c r="L911" s="2" t="s">
        <v>30</v>
      </c>
      <c r="M911" s="2">
        <f>VLOOKUP(L911,'scoring schema 2'!$E$18:$F$29,2,FALSE)</f>
        <v>6</v>
      </c>
      <c r="N911" s="2"/>
      <c r="O911" s="2">
        <f>VLOOKUP(N911,'scoring schema 2'!$E$8:$F$13,2, FALSE)</f>
        <v>2</v>
      </c>
      <c r="P911" s="2">
        <v>10</v>
      </c>
      <c r="Q911" s="2">
        <v>1.3</v>
      </c>
      <c r="R911" s="2">
        <v>5</v>
      </c>
      <c r="S911" s="2">
        <v>6.5</v>
      </c>
      <c r="T911" s="2">
        <v>1</v>
      </c>
      <c r="U911" s="2">
        <v>10</v>
      </c>
      <c r="V911" s="2">
        <v>5.4</v>
      </c>
      <c r="W911" s="2">
        <v>5</v>
      </c>
      <c r="X911" s="2">
        <v>27</v>
      </c>
      <c r="Y911" s="2">
        <v>3.7600000000000002</v>
      </c>
      <c r="Z911" s="2">
        <v>5</v>
      </c>
      <c r="AA911" s="2">
        <v>18.8</v>
      </c>
      <c r="AB911" s="2">
        <v>7655485</v>
      </c>
      <c r="AC911" s="2" t="s">
        <v>3261</v>
      </c>
      <c r="AD911" s="6">
        <v>40632</v>
      </c>
      <c r="AE911" s="2" t="s">
        <v>760</v>
      </c>
      <c r="AF911" s="2" t="s">
        <v>761</v>
      </c>
      <c r="AG911" s="2" t="s">
        <v>762</v>
      </c>
      <c r="AH911" s="2" t="s">
        <v>768</v>
      </c>
      <c r="AI911" s="2">
        <v>1</v>
      </c>
      <c r="AJ911" s="2">
        <v>0</v>
      </c>
      <c r="AK911" s="2">
        <v>0</v>
      </c>
      <c r="AL911" s="2">
        <v>0</v>
      </c>
      <c r="AM911" s="2">
        <v>12</v>
      </c>
      <c r="AN911" s="2">
        <v>0</v>
      </c>
      <c r="AO911" s="2" t="s">
        <v>762</v>
      </c>
      <c r="AP911" s="2" t="s">
        <v>763</v>
      </c>
      <c r="AQ911" s="2" t="s">
        <v>769</v>
      </c>
      <c r="AR911" s="2" t="s">
        <v>3262</v>
      </c>
      <c r="AS911" s="2">
        <v>4.4000000000000004</v>
      </c>
      <c r="AT911" s="2">
        <v>554.6</v>
      </c>
      <c r="AU911" s="2">
        <v>559</v>
      </c>
      <c r="AV911" s="2" t="s">
        <v>765</v>
      </c>
      <c r="AW911" s="2" t="s">
        <v>3263</v>
      </c>
      <c r="AX911" s="2">
        <v>3.9</v>
      </c>
      <c r="AY911" s="2">
        <v>554.1</v>
      </c>
      <c r="AZ911" s="2">
        <v>558</v>
      </c>
      <c r="BA911" s="2" t="s">
        <v>765</v>
      </c>
      <c r="BB911" s="2">
        <v>2.276655E-2</v>
      </c>
      <c r="BC911" s="2">
        <v>0</v>
      </c>
      <c r="BD911" s="6">
        <v>0</v>
      </c>
      <c r="BE911" s="18">
        <f t="shared" ref="BE911:BE939" si="39">(F911-BD911)/365.25</f>
        <v>119.44330367328314</v>
      </c>
      <c r="BF911" s="2" t="s">
        <v>767</v>
      </c>
      <c r="BG911" s="6">
        <v>43179</v>
      </c>
      <c r="BH911" s="2">
        <v>21.962027461240869</v>
      </c>
      <c r="BI911" t="str">
        <f>VLOOKUP($A911,'[1]SW_Pipes 1222_soil.shp'!$AE$2:$AR$1223,10,FALSE)</f>
        <v>113693</v>
      </c>
      <c r="BJ911" t="str">
        <f>VLOOKUP($A911,'[1]SW_Pipes 1222_soil.shp'!$AE$2:$AR$1223,11,FALSE)</f>
        <v>WkD</v>
      </c>
      <c r="BK911" t="str">
        <f>VLOOKUP($A911,'[1]SW_Pipes 1222_soil.shp'!$AE$2:$AR$1223,12,FALSE)</f>
        <v>Wilkes loam, 8 to 15 percent slopes</v>
      </c>
      <c r="BL911" t="str">
        <f>VLOOKUP($A911,'[1]SW_Pipes 1222_soil.shp'!$AE$2:$AR$1223,13,FALSE)</f>
        <v>D</v>
      </c>
      <c r="BM911">
        <f>VLOOKUP($A911,'[1]SW_Pipes 1222_soil.shp'!$AE$2:$AR$1223,14,FALSE)</f>
        <v>4</v>
      </c>
      <c r="BN911">
        <f>VLOOKUP(A911,[2]SW_Pipes1222_prec!$AE$2:$AO$1223, 11, FALSE)</f>
        <v>3.7010000000000001</v>
      </c>
    </row>
    <row r="912" spans="1:66" x14ac:dyDescent="0.25">
      <c r="A912" s="3">
        <v>156673</v>
      </c>
      <c r="B912" s="3">
        <v>10605</v>
      </c>
      <c r="C912" s="3" t="s">
        <v>620</v>
      </c>
      <c r="D912" s="3" t="s">
        <v>26</v>
      </c>
      <c r="E912" s="3" t="s">
        <v>29</v>
      </c>
      <c r="F912" s="6">
        <f>VLOOKUP(A912&amp;B912,'input_raw cmsws'!$C$2:$D$1602,2,FALSE)</f>
        <v>43626.666666666664</v>
      </c>
      <c r="G912" s="3">
        <v>5.2</v>
      </c>
      <c r="H912" s="3" t="s">
        <v>23</v>
      </c>
      <c r="I912" s="2">
        <f>VLOOKUP(H912,'scoring schema'!$D$4:$E$9,2,FALSE)</f>
        <v>0</v>
      </c>
      <c r="J912" s="3" t="s">
        <v>22</v>
      </c>
      <c r="K912" s="3" t="s">
        <v>22</v>
      </c>
      <c r="L912" s="3" t="s">
        <v>30</v>
      </c>
      <c r="M912" s="2">
        <f>VLOOKUP(L912,'scoring schema 2'!$E$18:$F$29,2,FALSE)</f>
        <v>6</v>
      </c>
      <c r="N912" s="3"/>
      <c r="O912" s="2">
        <f>VLOOKUP(N912,'scoring schema 2'!$E$8:$F$13,2, FALSE)</f>
        <v>2</v>
      </c>
      <c r="P912" s="3">
        <v>10</v>
      </c>
      <c r="Q912" s="3">
        <v>1.3</v>
      </c>
      <c r="R912" s="3">
        <v>5</v>
      </c>
      <c r="S912" s="3">
        <v>6.5</v>
      </c>
      <c r="T912" s="3">
        <v>1</v>
      </c>
      <c r="U912" s="3">
        <v>10</v>
      </c>
      <c r="V912" s="3">
        <v>5</v>
      </c>
      <c r="W912" s="3">
        <v>5</v>
      </c>
      <c r="X912" s="3">
        <v>25</v>
      </c>
      <c r="Y912" s="3">
        <v>3.52</v>
      </c>
      <c r="Z912" s="3">
        <v>5</v>
      </c>
      <c r="AA912" s="3">
        <v>17.600000000000001</v>
      </c>
      <c r="AB912" s="3">
        <v>7719652</v>
      </c>
      <c r="AC912" s="3" t="s">
        <v>3142</v>
      </c>
      <c r="AD912" s="6">
        <v>40633</v>
      </c>
      <c r="AE912" s="3" t="s">
        <v>760</v>
      </c>
      <c r="AF912" s="3" t="s">
        <v>761</v>
      </c>
      <c r="AG912" s="3" t="s">
        <v>762</v>
      </c>
      <c r="AH912" s="3" t="s">
        <v>768</v>
      </c>
      <c r="AI912" s="3">
        <v>3.5</v>
      </c>
      <c r="AJ912" s="3">
        <v>0</v>
      </c>
      <c r="AK912" s="3">
        <v>0</v>
      </c>
      <c r="AL912" s="3">
        <v>0</v>
      </c>
      <c r="AM912" s="3">
        <v>42</v>
      </c>
      <c r="AN912" s="3">
        <v>0</v>
      </c>
      <c r="AO912" s="3" t="s">
        <v>762</v>
      </c>
      <c r="AP912" s="3" t="s">
        <v>778</v>
      </c>
      <c r="AQ912" s="3" t="s">
        <v>781</v>
      </c>
      <c r="AR912" s="3" t="s">
        <v>3143</v>
      </c>
      <c r="AS912" s="3">
        <v>6.5</v>
      </c>
      <c r="AT912" s="3">
        <v>548.5</v>
      </c>
      <c r="AU912" s="3">
        <v>555</v>
      </c>
      <c r="AV912" s="3" t="s">
        <v>765</v>
      </c>
      <c r="AW912" s="3" t="s">
        <v>3144</v>
      </c>
      <c r="AX912" s="3">
        <v>5.9</v>
      </c>
      <c r="AY912" s="3">
        <v>544.1</v>
      </c>
      <c r="AZ912" s="3">
        <v>550</v>
      </c>
      <c r="BA912" s="3" t="s">
        <v>765</v>
      </c>
      <c r="BB912" s="3">
        <v>2.3906739999999999E-2</v>
      </c>
      <c r="BC912" s="3">
        <v>0</v>
      </c>
      <c r="BD912" s="7">
        <v>0</v>
      </c>
      <c r="BE912" s="18">
        <f t="shared" si="39"/>
        <v>119.44330367328314</v>
      </c>
      <c r="BF912" s="3" t="s">
        <v>767</v>
      </c>
      <c r="BG912" s="7">
        <v>43179</v>
      </c>
      <c r="BH912" s="3">
        <v>184.04833482185759</v>
      </c>
      <c r="BI912" t="str">
        <f>VLOOKUP($A912,'[1]SW_Pipes 1222_soil.shp'!$AE$2:$AR$1223,10,FALSE)</f>
        <v>113693</v>
      </c>
      <c r="BJ912" t="str">
        <f>VLOOKUP($A912,'[1]SW_Pipes 1222_soil.shp'!$AE$2:$AR$1223,11,FALSE)</f>
        <v>WkD</v>
      </c>
      <c r="BK912" t="str">
        <f>VLOOKUP($A912,'[1]SW_Pipes 1222_soil.shp'!$AE$2:$AR$1223,12,FALSE)</f>
        <v>Wilkes loam, 8 to 15 percent slopes</v>
      </c>
      <c r="BL912" t="str">
        <f>VLOOKUP($A912,'[1]SW_Pipes 1222_soil.shp'!$AE$2:$AR$1223,13,FALSE)</f>
        <v>D</v>
      </c>
      <c r="BM912">
        <f>VLOOKUP($A912,'[1]SW_Pipes 1222_soil.shp'!$AE$2:$AR$1223,14,FALSE)</f>
        <v>4</v>
      </c>
      <c r="BN912">
        <f>VLOOKUP(A912,[2]SW_Pipes1222_prec!$AE$2:$AO$1223, 11, FALSE)</f>
        <v>3.7010000000000001</v>
      </c>
    </row>
    <row r="913" spans="1:66" x14ac:dyDescent="0.25">
      <c r="A913" s="3">
        <v>156677</v>
      </c>
      <c r="B913" s="3">
        <v>10605</v>
      </c>
      <c r="C913" s="3" t="s">
        <v>620</v>
      </c>
      <c r="D913" s="3" t="s">
        <v>26</v>
      </c>
      <c r="E913" s="3" t="s">
        <v>29</v>
      </c>
      <c r="F913" s="6">
        <f>VLOOKUP(A913&amp;B913,'input_raw cmsws'!$C$2:$D$1602,2,FALSE)</f>
        <v>43626.666666666664</v>
      </c>
      <c r="G913" s="3">
        <v>5.2</v>
      </c>
      <c r="H913" s="3" t="s">
        <v>23</v>
      </c>
      <c r="I913" s="2">
        <f>VLOOKUP(H913,'scoring schema'!$D$4:$E$9,2,FALSE)</f>
        <v>0</v>
      </c>
      <c r="J913" s="3" t="s">
        <v>22</v>
      </c>
      <c r="K913" s="3" t="s">
        <v>22</v>
      </c>
      <c r="L913" s="3" t="s">
        <v>30</v>
      </c>
      <c r="M913" s="2">
        <f>VLOOKUP(L913,'scoring schema 2'!$E$18:$F$29,2,FALSE)</f>
        <v>6</v>
      </c>
      <c r="N913" s="3"/>
      <c r="O913" s="2">
        <f>VLOOKUP(N913,'scoring schema 2'!$E$8:$F$13,2, FALSE)</f>
        <v>2</v>
      </c>
      <c r="P913" s="3">
        <v>10</v>
      </c>
      <c r="Q913" s="3">
        <v>1.3</v>
      </c>
      <c r="R913" s="3">
        <v>5</v>
      </c>
      <c r="S913" s="3">
        <v>6.5</v>
      </c>
      <c r="T913" s="3">
        <v>1</v>
      </c>
      <c r="U913" s="3">
        <v>10</v>
      </c>
      <c r="V913" s="3">
        <v>5.4</v>
      </c>
      <c r="W913" s="3">
        <v>5</v>
      </c>
      <c r="X913" s="3">
        <v>27</v>
      </c>
      <c r="Y913" s="3">
        <v>3.7600000000000002</v>
      </c>
      <c r="Z913" s="3">
        <v>5</v>
      </c>
      <c r="AA913" s="3">
        <v>18.8</v>
      </c>
      <c r="AB913" s="3">
        <v>7572189</v>
      </c>
      <c r="AC913" s="3" t="s">
        <v>3259</v>
      </c>
      <c r="AD913" s="6">
        <v>40634</v>
      </c>
      <c r="AE913" s="3" t="s">
        <v>760</v>
      </c>
      <c r="AF913" s="3" t="s">
        <v>761</v>
      </c>
      <c r="AG913" s="3" t="s">
        <v>762</v>
      </c>
      <c r="AH913" s="3" t="s">
        <v>768</v>
      </c>
      <c r="AI913" s="3">
        <v>3.5</v>
      </c>
      <c r="AJ913" s="3">
        <v>0</v>
      </c>
      <c r="AK913" s="3">
        <v>0</v>
      </c>
      <c r="AL913" s="3">
        <v>0</v>
      </c>
      <c r="AM913" s="3">
        <v>42</v>
      </c>
      <c r="AN913" s="3">
        <v>0</v>
      </c>
      <c r="AO913" s="3" t="s">
        <v>762</v>
      </c>
      <c r="AP913" s="3" t="s">
        <v>902</v>
      </c>
      <c r="AQ913" s="3" t="s">
        <v>905</v>
      </c>
      <c r="AR913" s="3" t="s">
        <v>3144</v>
      </c>
      <c r="AS913" s="3">
        <v>6</v>
      </c>
      <c r="AT913" s="3">
        <v>544</v>
      </c>
      <c r="AU913" s="3">
        <v>550</v>
      </c>
      <c r="AV913" s="3" t="s">
        <v>765</v>
      </c>
      <c r="AW913" s="3" t="s">
        <v>3260</v>
      </c>
      <c r="AX913" s="3">
        <v>6</v>
      </c>
      <c r="AY913" s="3">
        <v>544</v>
      </c>
      <c r="AZ913" s="3">
        <v>550</v>
      </c>
      <c r="BA913" s="3" t="s">
        <v>765</v>
      </c>
      <c r="BB913" s="3">
        <v>0</v>
      </c>
      <c r="BC913" s="3">
        <v>0</v>
      </c>
      <c r="BD913" s="7">
        <v>0</v>
      </c>
      <c r="BE913" s="18">
        <f t="shared" si="39"/>
        <v>119.44330367328314</v>
      </c>
      <c r="BF913" s="3" t="s">
        <v>767</v>
      </c>
      <c r="BG913" s="7">
        <v>43179</v>
      </c>
      <c r="BH913" s="3">
        <v>6.6405784300105166</v>
      </c>
      <c r="BI913" t="str">
        <f>VLOOKUP($A913,'[1]SW_Pipes 1222_soil.shp'!$AE$2:$AR$1223,10,FALSE)</f>
        <v>113693</v>
      </c>
      <c r="BJ913" t="str">
        <f>VLOOKUP($A913,'[1]SW_Pipes 1222_soil.shp'!$AE$2:$AR$1223,11,FALSE)</f>
        <v>WkD</v>
      </c>
      <c r="BK913" t="str">
        <f>VLOOKUP($A913,'[1]SW_Pipes 1222_soil.shp'!$AE$2:$AR$1223,12,FALSE)</f>
        <v>Wilkes loam, 8 to 15 percent slopes</v>
      </c>
      <c r="BL913" t="str">
        <f>VLOOKUP($A913,'[1]SW_Pipes 1222_soil.shp'!$AE$2:$AR$1223,13,FALSE)</f>
        <v>D</v>
      </c>
      <c r="BM913">
        <f>VLOOKUP($A913,'[1]SW_Pipes 1222_soil.shp'!$AE$2:$AR$1223,14,FALSE)</f>
        <v>4</v>
      </c>
      <c r="BN913">
        <f>VLOOKUP(A913,[2]SW_Pipes1222_prec!$AE$2:$AO$1223, 11, FALSE)</f>
        <v>3.7010000000000001</v>
      </c>
    </row>
    <row r="914" spans="1:66" x14ac:dyDescent="0.25">
      <c r="A914" s="3">
        <v>157347</v>
      </c>
      <c r="B914" s="3">
        <v>12922</v>
      </c>
      <c r="C914" s="3" t="s">
        <v>718</v>
      </c>
      <c r="D914" s="3" t="s">
        <v>21</v>
      </c>
      <c r="E914" s="3" t="s">
        <v>29</v>
      </c>
      <c r="F914" s="6">
        <f>VLOOKUP(A914&amp;B914,'input_raw cmsws'!$C$2:$D$1602,2,FALSE)</f>
        <v>43886.666666666664</v>
      </c>
      <c r="G914" s="3">
        <v>1</v>
      </c>
      <c r="H914" s="3"/>
      <c r="I914" s="2">
        <v>0</v>
      </c>
      <c r="J914" s="3"/>
      <c r="K914" s="3" t="s">
        <v>22</v>
      </c>
      <c r="L914" s="3" t="s">
        <v>30</v>
      </c>
      <c r="M914" s="2">
        <f>VLOOKUP(L914,'scoring schema 2'!$E$18:$F$29,2,FALSE)</f>
        <v>6</v>
      </c>
      <c r="N914" s="3" t="s">
        <v>40</v>
      </c>
      <c r="O914" s="2">
        <f>VLOOKUP(N914,'scoring schema 2'!$E$8:$F$13,2, FALSE)</f>
        <v>8</v>
      </c>
      <c r="P914" s="3">
        <v>10</v>
      </c>
      <c r="Q914" s="3">
        <v>5.2</v>
      </c>
      <c r="R914" s="3">
        <v>5</v>
      </c>
      <c r="S914" s="3">
        <v>26</v>
      </c>
      <c r="T914" s="3">
        <v>1</v>
      </c>
      <c r="U914" s="3">
        <v>10</v>
      </c>
      <c r="V914" s="3">
        <v>7.8000000000000007</v>
      </c>
      <c r="W914" s="3">
        <v>5</v>
      </c>
      <c r="X914" s="3">
        <v>39</v>
      </c>
      <c r="Y914" s="3">
        <v>6.7600000000000007</v>
      </c>
      <c r="Z914" s="3">
        <v>5</v>
      </c>
      <c r="AA914" s="3">
        <v>33.800000000000004</v>
      </c>
      <c r="AB914" s="3">
        <v>7565342</v>
      </c>
      <c r="AC914" s="3" t="s">
        <v>3935</v>
      </c>
      <c r="AD914" s="6">
        <v>40635</v>
      </c>
      <c r="AE914" s="3" t="s">
        <v>760</v>
      </c>
      <c r="AF914" s="3" t="s">
        <v>761</v>
      </c>
      <c r="AG914" s="3" t="s">
        <v>762</v>
      </c>
      <c r="AH914" s="3" t="s">
        <v>768</v>
      </c>
      <c r="AI914" s="3">
        <v>1</v>
      </c>
      <c r="AJ914" s="3">
        <v>0</v>
      </c>
      <c r="AK914" s="3">
        <v>0</v>
      </c>
      <c r="AL914" s="3">
        <v>0</v>
      </c>
      <c r="AM914" s="3">
        <v>12</v>
      </c>
      <c r="AN914" s="3">
        <v>0</v>
      </c>
      <c r="AO914" s="3" t="s">
        <v>762</v>
      </c>
      <c r="AP914" s="3" t="s">
        <v>763</v>
      </c>
      <c r="AQ914" s="3" t="s">
        <v>769</v>
      </c>
      <c r="AR914" s="3" t="s">
        <v>3936</v>
      </c>
      <c r="AS914" s="3">
        <v>1.5</v>
      </c>
      <c r="AT914" s="3">
        <v>750.5</v>
      </c>
      <c r="AU914" s="3">
        <v>752</v>
      </c>
      <c r="AV914" s="3" t="s">
        <v>765</v>
      </c>
      <c r="AW914" s="3" t="s">
        <v>3937</v>
      </c>
      <c r="AX914" s="3">
        <v>1.5</v>
      </c>
      <c r="AY914" s="3">
        <v>750.5</v>
      </c>
      <c r="AZ914" s="3">
        <v>752</v>
      </c>
      <c r="BA914" s="3" t="s">
        <v>765</v>
      </c>
      <c r="BB914" s="3">
        <v>0</v>
      </c>
      <c r="BC914" s="3">
        <v>0</v>
      </c>
      <c r="BD914" s="7">
        <v>0</v>
      </c>
      <c r="BE914" s="18">
        <f t="shared" si="39"/>
        <v>120.15514487793747</v>
      </c>
      <c r="BF914" s="3" t="s">
        <v>767</v>
      </c>
      <c r="BG914" s="7">
        <v>44243</v>
      </c>
      <c r="BH914" s="3">
        <v>21.117090274455862</v>
      </c>
      <c r="BI914" t="str">
        <f>VLOOKUP($A914,'[1]SW_Pipes 1222_soil.shp'!$AE$2:$AR$1223,10,FALSE)</f>
        <v>113660</v>
      </c>
      <c r="BJ914" t="str">
        <f>VLOOKUP($A914,'[1]SW_Pipes 1222_soil.shp'!$AE$2:$AR$1223,11,FALSE)</f>
        <v>CuB</v>
      </c>
      <c r="BK914" t="str">
        <f>VLOOKUP($A914,'[1]SW_Pipes 1222_soil.shp'!$AE$2:$AR$1223,12,FALSE)</f>
        <v>Cecil-Urban land complex, 2 to 8 percent slopes</v>
      </c>
      <c r="BL914" t="str">
        <f>VLOOKUP($A914,'[1]SW_Pipes 1222_soil.shp'!$AE$2:$AR$1223,13,FALSE)</f>
        <v>B</v>
      </c>
      <c r="BM914">
        <f>VLOOKUP($A914,'[1]SW_Pipes 1222_soil.shp'!$AE$2:$AR$1223,14,FALSE)</f>
        <v>1</v>
      </c>
      <c r="BN914">
        <f>VLOOKUP(A914,[2]SW_Pipes1222_prec!$AE$2:$AO$1223, 11, FALSE)</f>
        <v>3.9079999999999999</v>
      </c>
    </row>
    <row r="915" spans="1:66" x14ac:dyDescent="0.25">
      <c r="A915" s="2">
        <v>157349</v>
      </c>
      <c r="B915" s="2">
        <v>12922</v>
      </c>
      <c r="C915" s="2" t="s">
        <v>718</v>
      </c>
      <c r="D915" s="2" t="s">
        <v>21</v>
      </c>
      <c r="E915" s="2" t="s">
        <v>29</v>
      </c>
      <c r="F915" s="6">
        <f>VLOOKUP(A915&amp;B915,'input_raw cmsws'!$C$2:$D$1602,2,FALSE)</f>
        <v>43886.666666666664</v>
      </c>
      <c r="G915" s="2">
        <v>1</v>
      </c>
      <c r="H915" s="2"/>
      <c r="I915" s="2">
        <v>0</v>
      </c>
      <c r="J915" s="2"/>
      <c r="K915" s="3" t="s">
        <v>22</v>
      </c>
      <c r="L915" s="2" t="s">
        <v>30</v>
      </c>
      <c r="M915" s="2">
        <f>VLOOKUP(L915,'scoring schema 2'!$E$18:$F$29,2,FALSE)</f>
        <v>6</v>
      </c>
      <c r="N915" s="2" t="s">
        <v>40</v>
      </c>
      <c r="O915" s="2">
        <f>VLOOKUP(N915,'scoring schema 2'!$E$8:$F$13,2, FALSE)</f>
        <v>8</v>
      </c>
      <c r="P915" s="2">
        <v>10</v>
      </c>
      <c r="Q915" s="2">
        <v>5.2</v>
      </c>
      <c r="R915" s="2">
        <v>5</v>
      </c>
      <c r="S915" s="2">
        <v>26</v>
      </c>
      <c r="T915" s="2">
        <v>1</v>
      </c>
      <c r="U915" s="2">
        <v>10</v>
      </c>
      <c r="V915" s="2">
        <v>7.8000000000000007</v>
      </c>
      <c r="W915" s="2">
        <v>5</v>
      </c>
      <c r="X915" s="2">
        <v>39</v>
      </c>
      <c r="Y915" s="2">
        <v>6.7600000000000007</v>
      </c>
      <c r="Z915" s="2">
        <v>5</v>
      </c>
      <c r="AA915" s="2">
        <v>33.800000000000004</v>
      </c>
      <c r="AB915" s="2">
        <v>7636195</v>
      </c>
      <c r="AC915" s="2" t="s">
        <v>3938</v>
      </c>
      <c r="AD915" s="6">
        <v>40636</v>
      </c>
      <c r="AE915" s="2" t="s">
        <v>985</v>
      </c>
      <c r="AF915" s="2" t="s">
        <v>761</v>
      </c>
      <c r="AG915" s="2" t="s">
        <v>762</v>
      </c>
      <c r="AH915" s="2" t="s">
        <v>768</v>
      </c>
      <c r="AI915" s="2">
        <v>1</v>
      </c>
      <c r="AJ915" s="2">
        <v>0</v>
      </c>
      <c r="AK915" s="2">
        <v>0</v>
      </c>
      <c r="AL915" s="2">
        <v>0</v>
      </c>
      <c r="AM915" s="2">
        <v>12</v>
      </c>
      <c r="AN915" s="2">
        <v>0</v>
      </c>
      <c r="AO915" s="2" t="s">
        <v>762</v>
      </c>
      <c r="AP915" s="2" t="s">
        <v>763</v>
      </c>
      <c r="AQ915" s="2" t="s">
        <v>769</v>
      </c>
      <c r="AR915" s="2" t="s">
        <v>762</v>
      </c>
      <c r="AS915" s="2">
        <v>0</v>
      </c>
      <c r="AT915" s="2">
        <v>0</v>
      </c>
      <c r="AU915" s="2">
        <v>0</v>
      </c>
      <c r="AV915" s="2" t="s">
        <v>772</v>
      </c>
      <c r="AW915" s="2" t="s">
        <v>3939</v>
      </c>
      <c r="AX915" s="2">
        <v>1.5</v>
      </c>
      <c r="AY915" s="2">
        <v>749.5</v>
      </c>
      <c r="AZ915" s="2">
        <v>751</v>
      </c>
      <c r="BA915" s="2" t="s">
        <v>986</v>
      </c>
      <c r="BB915" s="2">
        <v>0</v>
      </c>
      <c r="BC915" s="2">
        <v>0</v>
      </c>
      <c r="BD915" s="6">
        <v>0</v>
      </c>
      <c r="BE915" s="18">
        <f t="shared" si="39"/>
        <v>120.15514487793747</v>
      </c>
      <c r="BF915" s="2" t="s">
        <v>767</v>
      </c>
      <c r="BG915" s="6">
        <v>44243</v>
      </c>
      <c r="BH915" s="2">
        <v>19.401978327142629</v>
      </c>
      <c r="BI915" t="str">
        <f>VLOOKUP($A915,'[1]SW_Pipes 1222_soil.shp'!$AE$2:$AR$1223,10,FALSE)</f>
        <v>113660</v>
      </c>
      <c r="BJ915" t="str">
        <f>VLOOKUP($A915,'[1]SW_Pipes 1222_soil.shp'!$AE$2:$AR$1223,11,FALSE)</f>
        <v>CuB</v>
      </c>
      <c r="BK915" t="str">
        <f>VLOOKUP($A915,'[1]SW_Pipes 1222_soil.shp'!$AE$2:$AR$1223,12,FALSE)</f>
        <v>Cecil-Urban land complex, 2 to 8 percent slopes</v>
      </c>
      <c r="BL915" t="str">
        <f>VLOOKUP($A915,'[1]SW_Pipes 1222_soil.shp'!$AE$2:$AR$1223,13,FALSE)</f>
        <v>B</v>
      </c>
      <c r="BM915">
        <f>VLOOKUP($A915,'[1]SW_Pipes 1222_soil.shp'!$AE$2:$AR$1223,14,FALSE)</f>
        <v>1</v>
      </c>
      <c r="BN915">
        <f>VLOOKUP(A915,[2]SW_Pipes1222_prec!$AE$2:$AO$1223, 11, FALSE)</f>
        <v>3.9079999999999999</v>
      </c>
    </row>
    <row r="916" spans="1:66" x14ac:dyDescent="0.25">
      <c r="A916" s="3">
        <v>157350</v>
      </c>
      <c r="B916" s="3">
        <v>12922</v>
      </c>
      <c r="C916" s="3" t="s">
        <v>723</v>
      </c>
      <c r="D916" s="3" t="s">
        <v>21</v>
      </c>
      <c r="E916" s="3" t="s">
        <v>29</v>
      </c>
      <c r="F916" s="6">
        <f>VLOOKUP(A916&amp;B916,'input_raw cmsws'!$C$2:$D$1602,2,FALSE)</f>
        <v>43886.666666666664</v>
      </c>
      <c r="G916" s="3">
        <v>1</v>
      </c>
      <c r="H916" s="3"/>
      <c r="I916" s="2">
        <v>0</v>
      </c>
      <c r="J916" s="3"/>
      <c r="K916" s="3" t="s">
        <v>22</v>
      </c>
      <c r="L916" s="3" t="s">
        <v>30</v>
      </c>
      <c r="M916" s="2">
        <f>VLOOKUP(L916,'scoring schema 2'!$E$18:$F$29,2,FALSE)</f>
        <v>6</v>
      </c>
      <c r="N916" s="3" t="s">
        <v>40</v>
      </c>
      <c r="O916" s="2">
        <f>VLOOKUP(N916,'scoring schema 2'!$E$8:$F$13,2, FALSE)</f>
        <v>8</v>
      </c>
      <c r="P916" s="3">
        <v>10</v>
      </c>
      <c r="Q916" s="3">
        <v>5.2</v>
      </c>
      <c r="R916" s="3">
        <v>5</v>
      </c>
      <c r="S916" s="3">
        <v>26</v>
      </c>
      <c r="T916" s="3">
        <v>1</v>
      </c>
      <c r="U916" s="3">
        <v>10</v>
      </c>
      <c r="V916" s="3">
        <v>9.1999999999999993</v>
      </c>
      <c r="W916" s="3">
        <v>5</v>
      </c>
      <c r="X916" s="3">
        <v>46</v>
      </c>
      <c r="Y916" s="3">
        <v>7.6</v>
      </c>
      <c r="Z916" s="3">
        <v>5</v>
      </c>
      <c r="AA916" s="3">
        <v>38</v>
      </c>
      <c r="AB916" s="3">
        <v>7708050</v>
      </c>
      <c r="AC916" s="3" t="s">
        <v>3999</v>
      </c>
      <c r="AD916" s="6">
        <v>40637</v>
      </c>
      <c r="AE916" s="3" t="s">
        <v>760</v>
      </c>
      <c r="AF916" s="3" t="s">
        <v>761</v>
      </c>
      <c r="AG916" s="3" t="s">
        <v>762</v>
      </c>
      <c r="AH916" s="3" t="s">
        <v>768</v>
      </c>
      <c r="AI916" s="3">
        <v>1</v>
      </c>
      <c r="AJ916" s="3">
        <v>0</v>
      </c>
      <c r="AK916" s="3">
        <v>0</v>
      </c>
      <c r="AL916" s="3">
        <v>0</v>
      </c>
      <c r="AM916" s="3">
        <v>12</v>
      </c>
      <c r="AN916" s="3">
        <v>0</v>
      </c>
      <c r="AO916" s="3" t="s">
        <v>762</v>
      </c>
      <c r="AP916" s="3" t="s">
        <v>778</v>
      </c>
      <c r="AQ916" s="3" t="s">
        <v>781</v>
      </c>
      <c r="AR916" s="3" t="s">
        <v>4000</v>
      </c>
      <c r="AS916" s="3">
        <v>1</v>
      </c>
      <c r="AT916" s="3">
        <v>751</v>
      </c>
      <c r="AU916" s="3">
        <v>752</v>
      </c>
      <c r="AV916" s="3" t="s">
        <v>765</v>
      </c>
      <c r="AW916" s="3" t="s">
        <v>4001</v>
      </c>
      <c r="AX916" s="3">
        <v>1</v>
      </c>
      <c r="AY916" s="3">
        <v>751</v>
      </c>
      <c r="AZ916" s="3">
        <v>752</v>
      </c>
      <c r="BA916" s="3" t="s">
        <v>765</v>
      </c>
      <c r="BB916" s="3">
        <v>0</v>
      </c>
      <c r="BC916" s="3">
        <v>0</v>
      </c>
      <c r="BD916" s="7">
        <v>0</v>
      </c>
      <c r="BE916" s="18">
        <f t="shared" si="39"/>
        <v>120.15514487793747</v>
      </c>
      <c r="BF916" s="3" t="s">
        <v>767</v>
      </c>
      <c r="BG916" s="7">
        <v>44243</v>
      </c>
      <c r="BH916" s="3">
        <v>19.96917500975297</v>
      </c>
      <c r="BI916" t="str">
        <f>VLOOKUP($A916,'[1]SW_Pipes 1222_soil.shp'!$AE$2:$AR$1223,10,FALSE)</f>
        <v>113660</v>
      </c>
      <c r="BJ916" t="str">
        <f>VLOOKUP($A916,'[1]SW_Pipes 1222_soil.shp'!$AE$2:$AR$1223,11,FALSE)</f>
        <v>CuB</v>
      </c>
      <c r="BK916" t="str">
        <f>VLOOKUP($A916,'[1]SW_Pipes 1222_soil.shp'!$AE$2:$AR$1223,12,FALSE)</f>
        <v>Cecil-Urban land complex, 2 to 8 percent slopes</v>
      </c>
      <c r="BL916" t="str">
        <f>VLOOKUP($A916,'[1]SW_Pipes 1222_soil.shp'!$AE$2:$AR$1223,13,FALSE)</f>
        <v>B</v>
      </c>
      <c r="BM916">
        <f>VLOOKUP($A916,'[1]SW_Pipes 1222_soil.shp'!$AE$2:$AR$1223,14,FALSE)</f>
        <v>1</v>
      </c>
      <c r="BN916">
        <f>VLOOKUP(A916,[2]SW_Pipes1222_prec!$AE$2:$AO$1223, 11, FALSE)</f>
        <v>3.9079999999999999</v>
      </c>
    </row>
    <row r="917" spans="1:66" x14ac:dyDescent="0.25">
      <c r="A917" s="2">
        <v>157399</v>
      </c>
      <c r="B917" s="2">
        <v>20484</v>
      </c>
      <c r="C917" s="2" t="s">
        <v>362</v>
      </c>
      <c r="D917" s="2" t="s">
        <v>26</v>
      </c>
      <c r="E917" s="2" t="s">
        <v>29</v>
      </c>
      <c r="F917" s="6">
        <f>VLOOKUP(A917&amp;B917,'input_raw cmsws'!$C$2:$D$1602,2,FALSE)</f>
        <v>44152.666666666664</v>
      </c>
      <c r="G917" s="2">
        <v>6.6</v>
      </c>
      <c r="H917" s="2" t="s">
        <v>23</v>
      </c>
      <c r="I917" s="2">
        <f>VLOOKUP(H917,'scoring schema'!$D$4:$E$9,2,FALSE)</f>
        <v>0</v>
      </c>
      <c r="J917" s="2" t="s">
        <v>22</v>
      </c>
      <c r="K917" s="2" t="s">
        <v>22</v>
      </c>
      <c r="L917" s="2" t="s">
        <v>24</v>
      </c>
      <c r="M917" s="2">
        <f>VLOOKUP(L917,'scoring schema 2'!$E$18:$F$29,2,FALSE)</f>
        <v>0</v>
      </c>
      <c r="N917" s="2"/>
      <c r="O917" s="2">
        <f>VLOOKUP(N917,'scoring schema 2'!$E$8:$F$13,2, FALSE)</f>
        <v>2</v>
      </c>
      <c r="P917" s="2">
        <v>0</v>
      </c>
      <c r="Q917" s="2">
        <v>1.3</v>
      </c>
      <c r="R917" s="2">
        <v>1.4</v>
      </c>
      <c r="S917" s="2">
        <v>1.8199999999999998</v>
      </c>
      <c r="T917" s="2">
        <v>1</v>
      </c>
      <c r="U917" s="2">
        <v>0</v>
      </c>
      <c r="V917" s="2">
        <v>7.8000000000000007</v>
      </c>
      <c r="W917" s="2">
        <v>1.4</v>
      </c>
      <c r="X917" s="2">
        <v>10.92</v>
      </c>
      <c r="Y917" s="2">
        <v>5.2000000000000011</v>
      </c>
      <c r="Z917" s="2">
        <v>1.4</v>
      </c>
      <c r="AA917" s="2">
        <v>7.2800000000000011</v>
      </c>
      <c r="AB917" s="2">
        <v>7633268</v>
      </c>
      <c r="AC917" s="2" t="s">
        <v>1905</v>
      </c>
      <c r="AD917" s="6">
        <v>40638</v>
      </c>
      <c r="AE917" s="2" t="s">
        <v>760</v>
      </c>
      <c r="AF917" s="2" t="s">
        <v>761</v>
      </c>
      <c r="AG917" s="2" t="s">
        <v>762</v>
      </c>
      <c r="AH917" s="2" t="s">
        <v>768</v>
      </c>
      <c r="AI917" s="2">
        <v>1.25</v>
      </c>
      <c r="AJ917" s="2">
        <v>0</v>
      </c>
      <c r="AK917" s="2">
        <v>0</v>
      </c>
      <c r="AL917" s="2">
        <v>0</v>
      </c>
      <c r="AM917" s="2">
        <v>15</v>
      </c>
      <c r="AN917" s="2">
        <v>0</v>
      </c>
      <c r="AO917" s="2" t="s">
        <v>762</v>
      </c>
      <c r="AP917" s="2" t="s">
        <v>763</v>
      </c>
      <c r="AQ917" s="2" t="s">
        <v>769</v>
      </c>
      <c r="AR917" s="2" t="s">
        <v>1906</v>
      </c>
      <c r="AS917" s="2">
        <v>5.6</v>
      </c>
      <c r="AT917" s="2">
        <v>768.4</v>
      </c>
      <c r="AU917" s="2">
        <v>774</v>
      </c>
      <c r="AV917" s="2" t="s">
        <v>765</v>
      </c>
      <c r="AW917" s="2" t="s">
        <v>1907</v>
      </c>
      <c r="AX917" s="2">
        <v>4.5999999999999996</v>
      </c>
      <c r="AY917" s="2">
        <v>763.4</v>
      </c>
      <c r="AZ917" s="2">
        <v>768</v>
      </c>
      <c r="BA917" s="2" t="s">
        <v>765</v>
      </c>
      <c r="BB917" s="2">
        <v>3.4656649999999997E-2</v>
      </c>
      <c r="BC917" s="2">
        <v>0</v>
      </c>
      <c r="BD917" s="6">
        <v>0</v>
      </c>
      <c r="BE917" s="18">
        <f t="shared" si="39"/>
        <v>120.88341318731462</v>
      </c>
      <c r="BF917" s="2" t="s">
        <v>767</v>
      </c>
      <c r="BG917" s="6">
        <v>44243</v>
      </c>
      <c r="BH917" s="2">
        <v>144.2724531314912</v>
      </c>
      <c r="BI917" t="str">
        <f>VLOOKUP($A917,'[1]SW_Pipes 1222_soil.shp'!$AE$2:$AR$1223,10,FALSE)</f>
        <v>113658</v>
      </c>
      <c r="BJ917" t="str">
        <f>VLOOKUP($A917,'[1]SW_Pipes 1222_soil.shp'!$AE$2:$AR$1223,11,FALSE)</f>
        <v>CeB2</v>
      </c>
      <c r="BK917" t="str">
        <f>VLOOKUP($A917,'[1]SW_Pipes 1222_soil.shp'!$AE$2:$AR$1223,12,FALSE)</f>
        <v>Cecil sandy clay loam, 2 to 8 percent slopes, eroded</v>
      </c>
      <c r="BL917" t="str">
        <f>VLOOKUP($A917,'[1]SW_Pipes 1222_soil.shp'!$AE$2:$AR$1223,13,FALSE)</f>
        <v>B</v>
      </c>
      <c r="BM917">
        <f>VLOOKUP($A917,'[1]SW_Pipes 1222_soil.shp'!$AE$2:$AR$1223,14,FALSE)</f>
        <v>1</v>
      </c>
      <c r="BN917">
        <f>VLOOKUP(A917,[2]SW_Pipes1222_prec!$AE$2:$AO$1223, 11, FALSE)</f>
        <v>3.8479999999999999</v>
      </c>
    </row>
    <row r="918" spans="1:66" x14ac:dyDescent="0.25">
      <c r="A918" s="3">
        <v>158673</v>
      </c>
      <c r="B918" s="3">
        <v>12771</v>
      </c>
      <c r="C918" s="3" t="s">
        <v>668</v>
      </c>
      <c r="D918" s="3" t="s">
        <v>21</v>
      </c>
      <c r="E918" s="3" t="s">
        <v>29</v>
      </c>
      <c r="F918" s="6">
        <f>VLOOKUP(A918&amp;B918,'input_raw cmsws'!$C$2:$D$1602,2,FALSE)</f>
        <v>43871.666666666664</v>
      </c>
      <c r="G918" s="3">
        <v>1.5</v>
      </c>
      <c r="H918" s="3" t="s">
        <v>32</v>
      </c>
      <c r="I918" s="2">
        <f>VLOOKUP(H918,'scoring schema'!$D$4:$E$9,2,FALSE)</f>
        <v>10</v>
      </c>
      <c r="J918" s="3" t="s">
        <v>29</v>
      </c>
      <c r="K918" s="3" t="s">
        <v>29</v>
      </c>
      <c r="L918" s="3" t="s">
        <v>30</v>
      </c>
      <c r="M918" s="2">
        <f>VLOOKUP(L918,'scoring schema 2'!$E$18:$F$29,2,FALSE)</f>
        <v>6</v>
      </c>
      <c r="N918" s="3" t="s">
        <v>40</v>
      </c>
      <c r="O918" s="2">
        <f>VLOOKUP(N918,'scoring schema 2'!$E$8:$F$13,2, FALSE)</f>
        <v>8</v>
      </c>
      <c r="P918" s="3">
        <v>10</v>
      </c>
      <c r="Q918" s="3">
        <v>8.6999999999999993</v>
      </c>
      <c r="R918" s="3">
        <v>5</v>
      </c>
      <c r="S918" s="3">
        <v>43.5</v>
      </c>
      <c r="T918" s="3">
        <v>1</v>
      </c>
      <c r="U918" s="3">
        <v>10</v>
      </c>
      <c r="V918" s="3">
        <v>7.6000000000000005</v>
      </c>
      <c r="W918" s="3">
        <v>5</v>
      </c>
      <c r="X918" s="3">
        <v>38</v>
      </c>
      <c r="Y918" s="3">
        <v>8.0400000000000009</v>
      </c>
      <c r="Z918" s="3">
        <v>5</v>
      </c>
      <c r="AA918" s="3">
        <v>40.200000000000003</v>
      </c>
      <c r="AB918" s="3">
        <v>7608709</v>
      </c>
      <c r="AC918" s="3" t="s">
        <v>4020</v>
      </c>
      <c r="AD918" s="6">
        <v>40639</v>
      </c>
      <c r="AE918" s="3" t="s">
        <v>760</v>
      </c>
      <c r="AF918" s="3" t="s">
        <v>4021</v>
      </c>
      <c r="AG918" s="3" t="s">
        <v>762</v>
      </c>
      <c r="AH918" s="3" t="s">
        <v>1823</v>
      </c>
      <c r="AI918" s="3">
        <v>0</v>
      </c>
      <c r="AJ918" s="3">
        <v>0</v>
      </c>
      <c r="AK918" s="3">
        <v>1.3</v>
      </c>
      <c r="AL918" s="3">
        <v>2.1</v>
      </c>
      <c r="AM918" s="3">
        <v>16</v>
      </c>
      <c r="AN918" s="3">
        <v>25</v>
      </c>
      <c r="AO918" s="3" t="s">
        <v>762</v>
      </c>
      <c r="AP918" s="3" t="s">
        <v>781</v>
      </c>
      <c r="AQ918" s="3" t="s">
        <v>781</v>
      </c>
      <c r="AR918" s="3" t="s">
        <v>4022</v>
      </c>
      <c r="AS918" s="3">
        <v>1.3</v>
      </c>
      <c r="AT918" s="3">
        <v>750.7</v>
      </c>
      <c r="AU918" s="3">
        <v>752</v>
      </c>
      <c r="AV918" s="3" t="s">
        <v>762</v>
      </c>
      <c r="AW918" s="3" t="s">
        <v>4023</v>
      </c>
      <c r="AX918" s="3">
        <v>1.3</v>
      </c>
      <c r="AY918" s="3">
        <v>750.7</v>
      </c>
      <c r="AZ918" s="3">
        <v>752</v>
      </c>
      <c r="BA918" s="3" t="s">
        <v>762</v>
      </c>
      <c r="BB918" s="3">
        <v>0</v>
      </c>
      <c r="BC918" s="3">
        <v>1</v>
      </c>
      <c r="BD918" s="7">
        <v>0</v>
      </c>
      <c r="BE918" s="18">
        <f t="shared" si="39"/>
        <v>120.1140771161305</v>
      </c>
      <c r="BF918" s="3" t="s">
        <v>767</v>
      </c>
      <c r="BG918" s="7">
        <v>44243</v>
      </c>
      <c r="BH918" s="3">
        <v>23.22391575574531</v>
      </c>
      <c r="BI918" t="str">
        <f>VLOOKUP($A918,'[1]SW_Pipes 1222_soil.shp'!$AE$2:$AR$1223,10,FALSE)</f>
        <v>113660</v>
      </c>
      <c r="BJ918" t="str">
        <f>VLOOKUP($A918,'[1]SW_Pipes 1222_soil.shp'!$AE$2:$AR$1223,11,FALSE)</f>
        <v>CuB</v>
      </c>
      <c r="BK918" t="str">
        <f>VLOOKUP($A918,'[1]SW_Pipes 1222_soil.shp'!$AE$2:$AR$1223,12,FALSE)</f>
        <v>Cecil-Urban land complex, 2 to 8 percent slopes</v>
      </c>
      <c r="BL918" t="str">
        <f>VLOOKUP($A918,'[1]SW_Pipes 1222_soil.shp'!$AE$2:$AR$1223,13,FALSE)</f>
        <v>B</v>
      </c>
      <c r="BM918">
        <f>VLOOKUP($A918,'[1]SW_Pipes 1222_soil.shp'!$AE$2:$AR$1223,14,FALSE)</f>
        <v>1</v>
      </c>
      <c r="BN918">
        <f>VLOOKUP(A918,[2]SW_Pipes1222_prec!$AE$2:$AO$1223, 11, FALSE)</f>
        <v>3.9049999999999998</v>
      </c>
    </row>
    <row r="919" spans="1:66" x14ac:dyDescent="0.25">
      <c r="A919" s="3">
        <v>158674</v>
      </c>
      <c r="B919" s="3">
        <v>12922</v>
      </c>
      <c r="C919" s="3" t="s">
        <v>718</v>
      </c>
      <c r="D919" s="3" t="s">
        <v>21</v>
      </c>
      <c r="E919" s="3" t="s">
        <v>29</v>
      </c>
      <c r="F919" s="6">
        <f>VLOOKUP(A919&amp;B919,'input_raw cmsws'!$C$2:$D$1602,2,FALSE)</f>
        <v>43886.666666666664</v>
      </c>
      <c r="G919" s="3">
        <v>1.25</v>
      </c>
      <c r="H919" s="3"/>
      <c r="I919" s="2">
        <v>0</v>
      </c>
      <c r="J919" s="3"/>
      <c r="K919" s="3" t="s">
        <v>22</v>
      </c>
      <c r="L919" s="3" t="s">
        <v>30</v>
      </c>
      <c r="M919" s="2">
        <f>VLOOKUP(L919,'scoring schema 2'!$E$18:$F$29,2,FALSE)</f>
        <v>6</v>
      </c>
      <c r="N919" s="3" t="s">
        <v>40</v>
      </c>
      <c r="O919" s="2">
        <f>VLOOKUP(N919,'scoring schema 2'!$E$8:$F$13,2, FALSE)</f>
        <v>8</v>
      </c>
      <c r="P919" s="3">
        <v>10</v>
      </c>
      <c r="Q919" s="3">
        <v>5.2</v>
      </c>
      <c r="R919" s="3">
        <v>5</v>
      </c>
      <c r="S919" s="3">
        <v>26</v>
      </c>
      <c r="T919" s="3">
        <v>1</v>
      </c>
      <c r="U919" s="3">
        <v>10</v>
      </c>
      <c r="V919" s="3">
        <v>7.8000000000000007</v>
      </c>
      <c r="W919" s="3">
        <v>5</v>
      </c>
      <c r="X919" s="3">
        <v>39</v>
      </c>
      <c r="Y919" s="3">
        <v>6.7600000000000007</v>
      </c>
      <c r="Z919" s="3">
        <v>5</v>
      </c>
      <c r="AA919" s="3">
        <v>33.800000000000004</v>
      </c>
      <c r="AB919" s="3">
        <v>7716135</v>
      </c>
      <c r="AC919" s="3" t="s">
        <v>3940</v>
      </c>
      <c r="AD919" s="6">
        <v>40640</v>
      </c>
      <c r="AE919" s="3" t="s">
        <v>760</v>
      </c>
      <c r="AF919" s="3" t="s">
        <v>935</v>
      </c>
      <c r="AG919" s="3" t="s">
        <v>762</v>
      </c>
      <c r="AH919" s="3" t="s">
        <v>768</v>
      </c>
      <c r="AI919" s="3">
        <v>1.25</v>
      </c>
      <c r="AJ919" s="3">
        <v>0</v>
      </c>
      <c r="AK919" s="3">
        <v>0</v>
      </c>
      <c r="AL919" s="3">
        <v>0</v>
      </c>
      <c r="AM919" s="3">
        <v>15</v>
      </c>
      <c r="AN919" s="3">
        <v>0</v>
      </c>
      <c r="AO919" s="3" t="s">
        <v>762</v>
      </c>
      <c r="AP919" s="3" t="s">
        <v>769</v>
      </c>
      <c r="AQ919" s="3" t="s">
        <v>769</v>
      </c>
      <c r="AR919" s="3" t="s">
        <v>3941</v>
      </c>
      <c r="AS919" s="3">
        <v>1.4</v>
      </c>
      <c r="AT919" s="3">
        <v>749.6</v>
      </c>
      <c r="AU919" s="3">
        <v>751</v>
      </c>
      <c r="AV919" s="3" t="s">
        <v>986</v>
      </c>
      <c r="AW919" s="3" t="s">
        <v>3942</v>
      </c>
      <c r="AX919" s="3">
        <v>1.4</v>
      </c>
      <c r="AY919" s="3">
        <v>748.6</v>
      </c>
      <c r="AZ919" s="3">
        <v>750</v>
      </c>
      <c r="BA919" s="3" t="s">
        <v>765</v>
      </c>
      <c r="BB919" s="3">
        <v>3.612713E-2</v>
      </c>
      <c r="BC919" s="3">
        <v>1</v>
      </c>
      <c r="BD919" s="7">
        <v>0</v>
      </c>
      <c r="BE919" s="18">
        <f t="shared" si="39"/>
        <v>120.15514487793747</v>
      </c>
      <c r="BF919" s="3" t="s">
        <v>767</v>
      </c>
      <c r="BG919" s="7">
        <v>44243</v>
      </c>
      <c r="BH919" s="3">
        <v>27.680070124864681</v>
      </c>
      <c r="BI919" t="str">
        <f>VLOOKUP($A919,'[1]SW_Pipes 1222_soil.shp'!$AE$2:$AR$1223,10,FALSE)</f>
        <v>113660</v>
      </c>
      <c r="BJ919" t="str">
        <f>VLOOKUP($A919,'[1]SW_Pipes 1222_soil.shp'!$AE$2:$AR$1223,11,FALSE)</f>
        <v>CuB</v>
      </c>
      <c r="BK919" t="str">
        <f>VLOOKUP($A919,'[1]SW_Pipes 1222_soil.shp'!$AE$2:$AR$1223,12,FALSE)</f>
        <v>Cecil-Urban land complex, 2 to 8 percent slopes</v>
      </c>
      <c r="BL919" t="str">
        <f>VLOOKUP($A919,'[1]SW_Pipes 1222_soil.shp'!$AE$2:$AR$1223,13,FALSE)</f>
        <v>B</v>
      </c>
      <c r="BM919">
        <f>VLOOKUP($A919,'[1]SW_Pipes 1222_soil.shp'!$AE$2:$AR$1223,14,FALSE)</f>
        <v>1</v>
      </c>
      <c r="BN919">
        <f>VLOOKUP(A919,[2]SW_Pipes1222_prec!$AE$2:$AO$1223, 11, FALSE)</f>
        <v>3.9079999999999999</v>
      </c>
    </row>
    <row r="920" spans="1:66" x14ac:dyDescent="0.25">
      <c r="A920" s="3">
        <v>158682</v>
      </c>
      <c r="B920" s="3">
        <v>13323</v>
      </c>
      <c r="C920" s="3" t="s">
        <v>166</v>
      </c>
      <c r="D920" s="3" t="s">
        <v>26</v>
      </c>
      <c r="E920" s="3" t="s">
        <v>29</v>
      </c>
      <c r="F920" s="6">
        <f>VLOOKUP(A920&amp;B920,'input_raw cmsws'!$C$2:$D$1602,2,FALSE)</f>
        <v>43913.666666666664</v>
      </c>
      <c r="G920" s="3">
        <v>5</v>
      </c>
      <c r="H920" s="3" t="s">
        <v>23</v>
      </c>
      <c r="I920" s="2">
        <f>VLOOKUP(H920,'scoring schema'!$D$4:$E$9,2,FALSE)</f>
        <v>0</v>
      </c>
      <c r="J920" s="3" t="s">
        <v>22</v>
      </c>
      <c r="K920" s="3" t="s">
        <v>22</v>
      </c>
      <c r="L920" s="3" t="s">
        <v>24</v>
      </c>
      <c r="M920" s="2">
        <f>VLOOKUP(L920,'scoring schema 2'!$E$18:$F$29,2,FALSE)</f>
        <v>0</v>
      </c>
      <c r="N920" s="3" t="s">
        <v>33</v>
      </c>
      <c r="O920" s="2">
        <f>VLOOKUP(N920,'scoring schema 2'!$E$8:$F$13,2, FALSE)</f>
        <v>0</v>
      </c>
      <c r="P920" s="3">
        <v>0</v>
      </c>
      <c r="Q920" s="3">
        <v>0</v>
      </c>
      <c r="R920" s="3">
        <v>1.4</v>
      </c>
      <c r="S920" s="3">
        <v>0</v>
      </c>
      <c r="T920" s="3">
        <v>1</v>
      </c>
      <c r="U920" s="3">
        <v>0</v>
      </c>
      <c r="V920" s="3">
        <v>2.2000000000000002</v>
      </c>
      <c r="W920" s="3">
        <v>3.2</v>
      </c>
      <c r="X920" s="3">
        <v>7.0400000000000009</v>
      </c>
      <c r="Y920" s="3">
        <v>1.32</v>
      </c>
      <c r="Z920" s="3">
        <v>2.48</v>
      </c>
      <c r="AA920" s="3">
        <v>3.2736000000000001</v>
      </c>
      <c r="AB920" s="3">
        <v>7702732</v>
      </c>
      <c r="AC920" s="3" t="s">
        <v>1144</v>
      </c>
      <c r="AD920" s="6">
        <v>40641</v>
      </c>
      <c r="AE920" s="3" t="s">
        <v>985</v>
      </c>
      <c r="AF920" s="3" t="s">
        <v>935</v>
      </c>
      <c r="AG920" s="3" t="s">
        <v>762</v>
      </c>
      <c r="AH920" s="3" t="s">
        <v>768</v>
      </c>
      <c r="AI920" s="3">
        <v>1.25</v>
      </c>
      <c r="AJ920" s="3">
        <v>0</v>
      </c>
      <c r="AK920" s="3">
        <v>0</v>
      </c>
      <c r="AL920" s="3">
        <v>0</v>
      </c>
      <c r="AM920" s="3">
        <v>15</v>
      </c>
      <c r="AN920" s="3">
        <v>0</v>
      </c>
      <c r="AO920" s="3" t="s">
        <v>762</v>
      </c>
      <c r="AP920" s="3" t="s">
        <v>769</v>
      </c>
      <c r="AQ920" s="3" t="s">
        <v>769</v>
      </c>
      <c r="AR920" s="3" t="s">
        <v>762</v>
      </c>
      <c r="AS920" s="3">
        <v>0</v>
      </c>
      <c r="AT920" s="3">
        <v>0</v>
      </c>
      <c r="AU920" s="3">
        <v>718</v>
      </c>
      <c r="AV920" s="3" t="s">
        <v>772</v>
      </c>
      <c r="AW920" s="3" t="s">
        <v>1145</v>
      </c>
      <c r="AX920" s="3">
        <v>6</v>
      </c>
      <c r="AY920" s="3">
        <v>722</v>
      </c>
      <c r="AZ920" s="3">
        <v>728</v>
      </c>
      <c r="BA920" s="3" t="s">
        <v>765</v>
      </c>
      <c r="BB920" s="3">
        <v>0</v>
      </c>
      <c r="BC920" s="3">
        <v>1</v>
      </c>
      <c r="BD920" s="7">
        <v>0</v>
      </c>
      <c r="BE920" s="18">
        <f t="shared" si="39"/>
        <v>120.22906684919005</v>
      </c>
      <c r="BF920" s="3" t="s">
        <v>767</v>
      </c>
      <c r="BG920" s="7">
        <v>44243</v>
      </c>
      <c r="BH920" s="3">
        <v>80.878259392048321</v>
      </c>
      <c r="BI920" t="str">
        <f>VLOOKUP($A920,'[1]SW_Pipes 1222_soil.shp'!$AE$2:$AR$1223,10,FALSE)</f>
        <v>113677</v>
      </c>
      <c r="BJ920" t="str">
        <f>VLOOKUP($A920,'[1]SW_Pipes 1222_soil.shp'!$AE$2:$AR$1223,11,FALSE)</f>
        <v>MO</v>
      </c>
      <c r="BK920" t="str">
        <f>VLOOKUP($A920,'[1]SW_Pipes 1222_soil.shp'!$AE$2:$AR$1223,12,FALSE)</f>
        <v>Monacan loam</v>
      </c>
      <c r="BL920" t="str">
        <f>VLOOKUP($A920,'[1]SW_Pipes 1222_soil.shp'!$AE$2:$AR$1223,13,FALSE)</f>
        <v>C</v>
      </c>
      <c r="BM920">
        <f>VLOOKUP($A920,'[1]SW_Pipes 1222_soil.shp'!$AE$2:$AR$1223,14,FALSE)</f>
        <v>2</v>
      </c>
      <c r="BN920">
        <f>VLOOKUP(A920,[2]SW_Pipes1222_prec!$AE$2:$AO$1223, 11, FALSE)</f>
        <v>3.9049999999999998</v>
      </c>
    </row>
    <row r="921" spans="1:66" x14ac:dyDescent="0.25">
      <c r="A921" s="2">
        <v>158719</v>
      </c>
      <c r="B921" s="2">
        <v>12771</v>
      </c>
      <c r="C921" s="2" t="s">
        <v>668</v>
      </c>
      <c r="D921" s="2" t="s">
        <v>21</v>
      </c>
      <c r="E921" s="2" t="s">
        <v>29</v>
      </c>
      <c r="F921" s="6">
        <f>VLOOKUP(A921&amp;B921,'input_raw cmsws'!$C$2:$D$1602,2,FALSE)</f>
        <v>43868.666666666664</v>
      </c>
      <c r="G921" s="2">
        <v>1.25</v>
      </c>
      <c r="H921" s="2" t="s">
        <v>28</v>
      </c>
      <c r="I921" s="2">
        <f>VLOOKUP(H921,'scoring schema'!$D$4:$E$9,2,FALSE)</f>
        <v>5</v>
      </c>
      <c r="J921" s="2" t="s">
        <v>29</v>
      </c>
      <c r="K921" s="2" t="s">
        <v>29</v>
      </c>
      <c r="L921" s="2"/>
      <c r="M921" s="2">
        <f>VLOOKUP(L921,'scoring schema 2'!$E$18:$F$29,2,FALSE)</f>
        <v>0</v>
      </c>
      <c r="N921" s="2"/>
      <c r="O921" s="2">
        <f>VLOOKUP(N921,'scoring schema 2'!$E$8:$F$13,2, FALSE)</f>
        <v>2</v>
      </c>
      <c r="P921" s="2">
        <v>10</v>
      </c>
      <c r="Q921" s="2">
        <v>4.8</v>
      </c>
      <c r="R921" s="2">
        <v>2.2999999999999998</v>
      </c>
      <c r="S921" s="2">
        <v>11.04</v>
      </c>
      <c r="T921" s="2">
        <v>1</v>
      </c>
      <c r="U921" s="2">
        <v>10</v>
      </c>
      <c r="V921" s="2">
        <v>6</v>
      </c>
      <c r="W921" s="2">
        <v>5</v>
      </c>
      <c r="X921" s="2">
        <v>30</v>
      </c>
      <c r="Y921" s="2">
        <v>5.52</v>
      </c>
      <c r="Z921" s="2">
        <v>3.92</v>
      </c>
      <c r="AA921" s="2">
        <v>21.638399999999997</v>
      </c>
      <c r="AB921" s="2">
        <v>7638743</v>
      </c>
      <c r="AC921" s="2" t="s">
        <v>3479</v>
      </c>
      <c r="AD921" s="6">
        <v>40642</v>
      </c>
      <c r="AE921" s="2" t="s">
        <v>760</v>
      </c>
      <c r="AF921" s="2" t="s">
        <v>935</v>
      </c>
      <c r="AG921" s="2" t="s">
        <v>762</v>
      </c>
      <c r="AH921" s="2" t="s">
        <v>768</v>
      </c>
      <c r="AI921" s="2">
        <v>1.25</v>
      </c>
      <c r="AJ921" s="2">
        <v>0</v>
      </c>
      <c r="AK921" s="2">
        <v>0</v>
      </c>
      <c r="AL921" s="2">
        <v>0</v>
      </c>
      <c r="AM921" s="2">
        <v>15</v>
      </c>
      <c r="AN921" s="2">
        <v>0</v>
      </c>
      <c r="AO921" s="2" t="s">
        <v>762</v>
      </c>
      <c r="AP921" s="2" t="s">
        <v>769</v>
      </c>
      <c r="AQ921" s="2" t="s">
        <v>769</v>
      </c>
      <c r="AR921" s="2" t="s">
        <v>3480</v>
      </c>
      <c r="AS921" s="2">
        <v>1.3</v>
      </c>
      <c r="AT921" s="2">
        <v>752.7</v>
      </c>
      <c r="AU921" s="2">
        <v>754</v>
      </c>
      <c r="AV921" s="2" t="s">
        <v>765</v>
      </c>
      <c r="AW921" s="2" t="s">
        <v>3481</v>
      </c>
      <c r="AX921" s="2">
        <v>1.3</v>
      </c>
      <c r="AY921" s="2">
        <v>752.7</v>
      </c>
      <c r="AZ921" s="2">
        <v>754</v>
      </c>
      <c r="BA921" s="2" t="s">
        <v>765</v>
      </c>
      <c r="BB921" s="2">
        <v>0</v>
      </c>
      <c r="BC921" s="2">
        <v>1</v>
      </c>
      <c r="BD921" s="6">
        <v>0</v>
      </c>
      <c r="BE921" s="18">
        <f t="shared" si="39"/>
        <v>120.10586356376911</v>
      </c>
      <c r="BF921" s="2" t="s">
        <v>767</v>
      </c>
      <c r="BG921" s="6">
        <v>44243</v>
      </c>
      <c r="BH921" s="2">
        <v>17.324029165959651</v>
      </c>
      <c r="BI921" t="str">
        <f>VLOOKUP($A921,'[1]SW_Pipes 1222_soil.shp'!$AE$2:$AR$1223,10,FALSE)</f>
        <v>113660</v>
      </c>
      <c r="BJ921" t="str">
        <f>VLOOKUP($A921,'[1]SW_Pipes 1222_soil.shp'!$AE$2:$AR$1223,11,FALSE)</f>
        <v>CuB</v>
      </c>
      <c r="BK921" t="str">
        <f>VLOOKUP($A921,'[1]SW_Pipes 1222_soil.shp'!$AE$2:$AR$1223,12,FALSE)</f>
        <v>Cecil-Urban land complex, 2 to 8 percent slopes</v>
      </c>
      <c r="BL921" t="str">
        <f>VLOOKUP($A921,'[1]SW_Pipes 1222_soil.shp'!$AE$2:$AR$1223,13,FALSE)</f>
        <v>B</v>
      </c>
      <c r="BM921">
        <f>VLOOKUP($A921,'[1]SW_Pipes 1222_soil.shp'!$AE$2:$AR$1223,14,FALSE)</f>
        <v>1</v>
      </c>
      <c r="BN921">
        <f>VLOOKUP(A921,[2]SW_Pipes1222_prec!$AE$2:$AO$1223, 11, FALSE)</f>
        <v>3.9049999999999998</v>
      </c>
    </row>
    <row r="922" spans="1:66" x14ac:dyDescent="0.25">
      <c r="A922" s="3">
        <v>158720</v>
      </c>
      <c r="B922" s="3">
        <v>12771</v>
      </c>
      <c r="C922" s="3" t="s">
        <v>427</v>
      </c>
      <c r="D922" s="3" t="s">
        <v>21</v>
      </c>
      <c r="E922" s="3" t="s">
        <v>29</v>
      </c>
      <c r="F922" s="6">
        <f>VLOOKUP(A922&amp;B922,'input_raw cmsws'!$C$2:$D$1602,2,FALSE)</f>
        <v>43868.666666666664</v>
      </c>
      <c r="G922" s="3">
        <v>1</v>
      </c>
      <c r="H922" s="3"/>
      <c r="I922" s="2">
        <v>0</v>
      </c>
      <c r="J922" s="3"/>
      <c r="K922" s="3" t="s">
        <v>22</v>
      </c>
      <c r="L922" s="3"/>
      <c r="M922" s="2">
        <f>VLOOKUP(L922,'scoring schema 2'!$E$18:$F$29,2,FALSE)</f>
        <v>0</v>
      </c>
      <c r="N922" s="3"/>
      <c r="O922" s="2">
        <f>VLOOKUP(N922,'scoring schema 2'!$E$8:$F$13,2, FALSE)</f>
        <v>2</v>
      </c>
      <c r="P922" s="3">
        <v>0</v>
      </c>
      <c r="Q922" s="3">
        <v>1.3</v>
      </c>
      <c r="R922" s="3">
        <v>0.8</v>
      </c>
      <c r="S922" s="3">
        <v>1.04</v>
      </c>
      <c r="T922" s="3">
        <v>1</v>
      </c>
      <c r="U922" s="3">
        <v>10</v>
      </c>
      <c r="V922" s="3">
        <v>6</v>
      </c>
      <c r="W922" s="3">
        <v>3.2</v>
      </c>
      <c r="X922" s="3">
        <v>19.200000000000003</v>
      </c>
      <c r="Y922" s="3">
        <v>4.1199999999999992</v>
      </c>
      <c r="Z922" s="3">
        <v>2.2400000000000002</v>
      </c>
      <c r="AA922" s="3">
        <v>9.2287999999999997</v>
      </c>
      <c r="AB922" s="3">
        <v>7596821</v>
      </c>
      <c r="AC922" s="3" t="s">
        <v>2227</v>
      </c>
      <c r="AD922" s="6">
        <v>40643</v>
      </c>
      <c r="AE922" s="3" t="s">
        <v>760</v>
      </c>
      <c r="AF922" s="3" t="s">
        <v>935</v>
      </c>
      <c r="AG922" s="3" t="s">
        <v>762</v>
      </c>
      <c r="AH922" s="3" t="s">
        <v>768</v>
      </c>
      <c r="AI922" s="3">
        <v>1</v>
      </c>
      <c r="AJ922" s="3">
        <v>0</v>
      </c>
      <c r="AK922" s="3">
        <v>0</v>
      </c>
      <c r="AL922" s="3">
        <v>0</v>
      </c>
      <c r="AM922" s="3">
        <v>12</v>
      </c>
      <c r="AN922" s="3">
        <v>0</v>
      </c>
      <c r="AO922" s="3" t="s">
        <v>762</v>
      </c>
      <c r="AP922" s="3" t="s">
        <v>781</v>
      </c>
      <c r="AQ922" s="3" t="s">
        <v>781</v>
      </c>
      <c r="AR922" s="3" t="s">
        <v>2228</v>
      </c>
      <c r="AS922" s="3">
        <v>1</v>
      </c>
      <c r="AT922" s="3">
        <v>752</v>
      </c>
      <c r="AU922" s="3">
        <v>753</v>
      </c>
      <c r="AV922" s="3" t="s">
        <v>765</v>
      </c>
      <c r="AW922" s="3" t="s">
        <v>2229</v>
      </c>
      <c r="AX922" s="3">
        <v>1</v>
      </c>
      <c r="AY922" s="3">
        <v>752</v>
      </c>
      <c r="AZ922" s="3">
        <v>753</v>
      </c>
      <c r="BA922" s="3" t="s">
        <v>765</v>
      </c>
      <c r="BB922" s="3">
        <v>0</v>
      </c>
      <c r="BC922" s="3">
        <v>1</v>
      </c>
      <c r="BD922" s="7">
        <v>0</v>
      </c>
      <c r="BE922" s="18">
        <f t="shared" si="39"/>
        <v>120.10586356376911</v>
      </c>
      <c r="BF922" s="3" t="s">
        <v>767</v>
      </c>
      <c r="BG922" s="7">
        <v>44243</v>
      </c>
      <c r="BH922" s="3">
        <v>14.80382503153087</v>
      </c>
      <c r="BI922" t="str">
        <f>VLOOKUP($A922,'[1]SW_Pipes 1222_soil.shp'!$AE$2:$AR$1223,10,FALSE)</f>
        <v>113660</v>
      </c>
      <c r="BJ922" t="str">
        <f>VLOOKUP($A922,'[1]SW_Pipes 1222_soil.shp'!$AE$2:$AR$1223,11,FALSE)</f>
        <v>CuB</v>
      </c>
      <c r="BK922" t="str">
        <f>VLOOKUP($A922,'[1]SW_Pipes 1222_soil.shp'!$AE$2:$AR$1223,12,FALSE)</f>
        <v>Cecil-Urban land complex, 2 to 8 percent slopes</v>
      </c>
      <c r="BL922" t="str">
        <f>VLOOKUP($A922,'[1]SW_Pipes 1222_soil.shp'!$AE$2:$AR$1223,13,FALSE)</f>
        <v>B</v>
      </c>
      <c r="BM922">
        <f>VLOOKUP($A922,'[1]SW_Pipes 1222_soil.shp'!$AE$2:$AR$1223,14,FALSE)</f>
        <v>1</v>
      </c>
      <c r="BN922">
        <f>VLOOKUP(A922,[2]SW_Pipes1222_prec!$AE$2:$AO$1223, 11, FALSE)</f>
        <v>3.9049999999999998</v>
      </c>
    </row>
    <row r="923" spans="1:66" x14ac:dyDescent="0.25">
      <c r="A923" s="2">
        <v>159994</v>
      </c>
      <c r="B923" s="2">
        <v>21706</v>
      </c>
      <c r="C923" s="2" t="s">
        <v>231</v>
      </c>
      <c r="D923" s="2" t="s">
        <v>26</v>
      </c>
      <c r="E923" s="2" t="s">
        <v>29</v>
      </c>
      <c r="F923" s="6">
        <f>VLOOKUP(A923&amp;B923,'input_raw cmsws'!$C$2:$D$1602,2,FALSE)</f>
        <v>44249.666666666664</v>
      </c>
      <c r="G923" s="2">
        <v>4.2</v>
      </c>
      <c r="H923" s="2" t="s">
        <v>23</v>
      </c>
      <c r="I923" s="2">
        <f>VLOOKUP(H923,'scoring schema'!$D$4:$E$9,2,FALSE)</f>
        <v>0</v>
      </c>
      <c r="J923" s="2" t="s">
        <v>22</v>
      </c>
      <c r="K923" s="2" t="s">
        <v>22</v>
      </c>
      <c r="L923" s="2" t="s">
        <v>24</v>
      </c>
      <c r="M923" s="2">
        <f>VLOOKUP(L923,'scoring schema 2'!$E$18:$F$29,2,FALSE)</f>
        <v>0</v>
      </c>
      <c r="N923" s="2"/>
      <c r="O923" s="2">
        <f>VLOOKUP(N923,'scoring schema 2'!$E$8:$F$13,2, FALSE)</f>
        <v>2</v>
      </c>
      <c r="P923" s="2">
        <v>0</v>
      </c>
      <c r="Q923" s="2">
        <v>1.3</v>
      </c>
      <c r="R923" s="2">
        <v>1.4</v>
      </c>
      <c r="S923" s="2">
        <v>1.8199999999999998</v>
      </c>
      <c r="T923" s="2">
        <v>1</v>
      </c>
      <c r="U923" s="2">
        <v>0</v>
      </c>
      <c r="V923" s="2">
        <v>4.6000000000000005</v>
      </c>
      <c r="W923" s="2">
        <v>1.4</v>
      </c>
      <c r="X923" s="2">
        <v>6.44</v>
      </c>
      <c r="Y923" s="2">
        <v>3.2800000000000002</v>
      </c>
      <c r="Z923" s="2">
        <v>1.4</v>
      </c>
      <c r="AA923" s="2">
        <v>4.5919999999999996</v>
      </c>
      <c r="AB923" s="2">
        <v>7696844</v>
      </c>
      <c r="AC923" s="2" t="s">
        <v>1408</v>
      </c>
      <c r="AD923" s="6">
        <v>40644</v>
      </c>
      <c r="AE923" s="2" t="s">
        <v>760</v>
      </c>
      <c r="AF923" s="2" t="s">
        <v>935</v>
      </c>
      <c r="AG923" s="2" t="s">
        <v>762</v>
      </c>
      <c r="AH923" s="2" t="s">
        <v>768</v>
      </c>
      <c r="AI923" s="2">
        <v>1.5</v>
      </c>
      <c r="AJ923" s="2">
        <v>0</v>
      </c>
      <c r="AK923" s="2">
        <v>0</v>
      </c>
      <c r="AL923" s="2">
        <v>0</v>
      </c>
      <c r="AM923" s="2">
        <v>18</v>
      </c>
      <c r="AN923" s="2">
        <v>0</v>
      </c>
      <c r="AO923" s="2" t="s">
        <v>762</v>
      </c>
      <c r="AP923" s="2" t="s">
        <v>769</v>
      </c>
      <c r="AQ923" s="2" t="s">
        <v>769</v>
      </c>
      <c r="AR923" s="2" t="s">
        <v>1409</v>
      </c>
      <c r="AS923" s="2">
        <v>6.5</v>
      </c>
      <c r="AT923" s="2">
        <v>675.5</v>
      </c>
      <c r="AU923" s="2">
        <v>682</v>
      </c>
      <c r="AV923" s="2" t="s">
        <v>765</v>
      </c>
      <c r="AW923" s="2" t="s">
        <v>1410</v>
      </c>
      <c r="AX923" s="2">
        <v>4</v>
      </c>
      <c r="AY923" s="2">
        <v>661</v>
      </c>
      <c r="AZ923" s="2">
        <v>665</v>
      </c>
      <c r="BA923" s="2" t="s">
        <v>765</v>
      </c>
      <c r="BB923" s="2">
        <v>3.6066029999999999E-2</v>
      </c>
      <c r="BC923" s="2">
        <v>0</v>
      </c>
      <c r="BD923" s="6">
        <v>0</v>
      </c>
      <c r="BE923" s="18">
        <f t="shared" si="39"/>
        <v>121.14898471366644</v>
      </c>
      <c r="BF923" s="2" t="s">
        <v>767</v>
      </c>
      <c r="BG923" s="6">
        <v>44243</v>
      </c>
      <c r="BH923" s="2">
        <v>402.04034111310608</v>
      </c>
      <c r="BI923" t="str">
        <f>VLOOKUP($A923,'[1]SW_Pipes 1222_soil.shp'!$AE$2:$AR$1223,10,FALSE)</f>
        <v>113688</v>
      </c>
      <c r="BJ923" t="str">
        <f>VLOOKUP($A923,'[1]SW_Pipes 1222_soil.shp'!$AE$2:$AR$1223,11,FALSE)</f>
        <v>Ur</v>
      </c>
      <c r="BK923" t="str">
        <f>VLOOKUP($A923,'[1]SW_Pipes 1222_soil.shp'!$AE$2:$AR$1223,12,FALSE)</f>
        <v>Urban land</v>
      </c>
      <c r="BL923" t="str">
        <f>VLOOKUP($A923,'[1]SW_Pipes 1222_soil.shp'!$AE$2:$AR$1223,13,FALSE)</f>
        <v>N/A</v>
      </c>
      <c r="BM923">
        <f>VLOOKUP($A923,'[1]SW_Pipes 1222_soil.shp'!$AE$2:$AR$1223,14,FALSE)</f>
        <v>4</v>
      </c>
      <c r="BN923">
        <f>VLOOKUP(A923,[2]SW_Pipes1222_prec!$AE$2:$AO$1223, 11, FALSE)</f>
        <v>3.7290000000000001</v>
      </c>
    </row>
    <row r="924" spans="1:66" x14ac:dyDescent="0.25">
      <c r="A924" s="3">
        <v>160304</v>
      </c>
      <c r="B924" s="3">
        <v>24125</v>
      </c>
      <c r="C924" s="3" t="s">
        <v>572</v>
      </c>
      <c r="D924" s="3" t="s">
        <v>21</v>
      </c>
      <c r="E924" s="3" t="s">
        <v>29</v>
      </c>
      <c r="F924" s="6">
        <f>VLOOKUP(A924&amp;B924,'input_raw cmsws'!$C$2:$D$1602,2,FALSE)</f>
        <v>44468.666666666664</v>
      </c>
      <c r="G924" s="3">
        <v>3.5</v>
      </c>
      <c r="H924" s="3"/>
      <c r="I924" s="2">
        <v>0</v>
      </c>
      <c r="J924" s="3" t="s">
        <v>22</v>
      </c>
      <c r="K924" s="3" t="s">
        <v>22</v>
      </c>
      <c r="L924" s="3"/>
      <c r="M924" s="2">
        <f>VLOOKUP(L924,'scoring schema 2'!$E$18:$F$29,2,FALSE)</f>
        <v>0</v>
      </c>
      <c r="N924" s="3" t="s">
        <v>35</v>
      </c>
      <c r="O924" s="2">
        <f>VLOOKUP(N924,'scoring schema 2'!$E$8:$F$13,2, FALSE)</f>
        <v>2</v>
      </c>
      <c r="P924" s="3">
        <v>0</v>
      </c>
      <c r="Q924" s="3">
        <v>1.3</v>
      </c>
      <c r="R924" s="3">
        <v>0.8</v>
      </c>
      <c r="S924" s="3">
        <v>1.04</v>
      </c>
      <c r="T924" s="3">
        <v>1</v>
      </c>
      <c r="U924" s="3">
        <v>10</v>
      </c>
      <c r="V924" s="3">
        <v>4.5999999999999996</v>
      </c>
      <c r="W924" s="3">
        <v>6.8</v>
      </c>
      <c r="X924" s="3">
        <v>31.279999999999998</v>
      </c>
      <c r="Y924" s="3">
        <v>3.28</v>
      </c>
      <c r="Z924" s="3">
        <v>4.4000000000000004</v>
      </c>
      <c r="AA924" s="3">
        <v>14.432</v>
      </c>
      <c r="AB924" s="3">
        <v>7721666</v>
      </c>
      <c r="AC924" s="3" t="s">
        <v>2858</v>
      </c>
      <c r="AD924" s="6">
        <v>40645</v>
      </c>
      <c r="AE924" s="3" t="s">
        <v>760</v>
      </c>
      <c r="AF924" s="3" t="s">
        <v>935</v>
      </c>
      <c r="AG924" s="3" t="s">
        <v>762</v>
      </c>
      <c r="AH924" s="3" t="s">
        <v>768</v>
      </c>
      <c r="AI924" s="3">
        <v>1.25</v>
      </c>
      <c r="AJ924" s="3">
        <v>0</v>
      </c>
      <c r="AK924" s="3">
        <v>0</v>
      </c>
      <c r="AL924" s="3">
        <v>0</v>
      </c>
      <c r="AM924" s="3">
        <v>15</v>
      </c>
      <c r="AN924" s="3">
        <v>0</v>
      </c>
      <c r="AO924" s="3" t="s">
        <v>762</v>
      </c>
      <c r="AP924" s="3" t="s">
        <v>769</v>
      </c>
      <c r="AQ924" s="3" t="s">
        <v>769</v>
      </c>
      <c r="AR924" s="3" t="s">
        <v>2859</v>
      </c>
      <c r="AS924" s="3">
        <v>2.96</v>
      </c>
      <c r="AT924" s="3">
        <v>676.22</v>
      </c>
      <c r="AU924" s="3">
        <v>679.18</v>
      </c>
      <c r="AV924" s="3" t="s">
        <v>765</v>
      </c>
      <c r="AW924" s="3" t="s">
        <v>2860</v>
      </c>
      <c r="AX924" s="3">
        <v>5.0999999999999996</v>
      </c>
      <c r="AY924" s="3">
        <v>673.1</v>
      </c>
      <c r="AZ924" s="3">
        <v>678.2</v>
      </c>
      <c r="BA924" s="3" t="s">
        <v>772</v>
      </c>
      <c r="BB924" s="3">
        <v>0</v>
      </c>
      <c r="BC924" s="3">
        <v>0</v>
      </c>
      <c r="BD924" s="7">
        <v>0</v>
      </c>
      <c r="BE924" s="18">
        <f t="shared" si="39"/>
        <v>121.74857403604837</v>
      </c>
      <c r="BF924" s="3" t="s">
        <v>767</v>
      </c>
      <c r="BG924" s="7">
        <v>44243</v>
      </c>
      <c r="BH924" s="3">
        <v>64.904920955805565</v>
      </c>
      <c r="BI924" t="str">
        <f>VLOOKUP($A924,'[1]SW_Pipes 1222_soil.shp'!$AE$2:$AR$1223,10,FALSE)</f>
        <v>113688</v>
      </c>
      <c r="BJ924" t="str">
        <f>VLOOKUP($A924,'[1]SW_Pipes 1222_soil.shp'!$AE$2:$AR$1223,11,FALSE)</f>
        <v>Ur</v>
      </c>
      <c r="BK924" t="str">
        <f>VLOOKUP($A924,'[1]SW_Pipes 1222_soil.shp'!$AE$2:$AR$1223,12,FALSE)</f>
        <v>Urban land</v>
      </c>
      <c r="BL924" t="str">
        <f>VLOOKUP($A924,'[1]SW_Pipes 1222_soil.shp'!$AE$2:$AR$1223,13,FALSE)</f>
        <v>N/A</v>
      </c>
      <c r="BM924">
        <f>VLOOKUP($A924,'[1]SW_Pipes 1222_soil.shp'!$AE$2:$AR$1223,14,FALSE)</f>
        <v>4</v>
      </c>
      <c r="BN924">
        <f>VLOOKUP(A924,[2]SW_Pipes1222_prec!$AE$2:$AO$1223, 11, FALSE)</f>
        <v>3.7309999999999999</v>
      </c>
    </row>
    <row r="925" spans="1:66" x14ac:dyDescent="0.25">
      <c r="A925" s="3">
        <v>160490</v>
      </c>
      <c r="B925" s="3">
        <v>20799</v>
      </c>
      <c r="C925" s="3" t="s">
        <v>638</v>
      </c>
      <c r="D925" s="3" t="s">
        <v>26</v>
      </c>
      <c r="E925" s="3" t="s">
        <v>29</v>
      </c>
      <c r="F925" s="6">
        <f>VLOOKUP(A925&amp;B925,'input_raw cmsws'!$C$2:$D$1602,2,FALSE)</f>
        <v>44495.708333333336</v>
      </c>
      <c r="G925" s="3">
        <v>2.4</v>
      </c>
      <c r="H925" s="3" t="s">
        <v>23</v>
      </c>
      <c r="I925" s="2">
        <f>VLOOKUP(H925,'scoring schema'!$D$4:$E$9,2,FALSE)</f>
        <v>0</v>
      </c>
      <c r="J925" s="3" t="s">
        <v>22</v>
      </c>
      <c r="K925" s="3" t="s">
        <v>22</v>
      </c>
      <c r="L925" s="3"/>
      <c r="M925" s="2">
        <f>VLOOKUP(L925,'scoring schema 2'!$E$18:$F$29,2,FALSE)</f>
        <v>0</v>
      </c>
      <c r="N925" s="3"/>
      <c r="O925" s="2">
        <f>VLOOKUP(N925,'scoring schema 2'!$E$8:$F$13,2, FALSE)</f>
        <v>2</v>
      </c>
      <c r="P925" s="3">
        <v>10</v>
      </c>
      <c r="Q925" s="3">
        <v>1.3</v>
      </c>
      <c r="R925" s="3">
        <v>2.9</v>
      </c>
      <c r="S925" s="3">
        <v>3.77</v>
      </c>
      <c r="T925" s="3">
        <v>1</v>
      </c>
      <c r="U925" s="3">
        <v>10</v>
      </c>
      <c r="V925" s="3">
        <v>9.4</v>
      </c>
      <c r="W925" s="3">
        <v>5.6</v>
      </c>
      <c r="X925" s="3">
        <v>52.64</v>
      </c>
      <c r="Y925" s="3">
        <v>6.16</v>
      </c>
      <c r="Z925" s="3">
        <v>4.5199999999999996</v>
      </c>
      <c r="AA925" s="3">
        <v>27.8432</v>
      </c>
      <c r="AB925" s="3">
        <v>7597526</v>
      </c>
      <c r="AC925" s="3" t="s">
        <v>3752</v>
      </c>
      <c r="AD925" s="6">
        <v>40646</v>
      </c>
      <c r="AE925" s="3" t="s">
        <v>760</v>
      </c>
      <c r="AF925" s="3" t="s">
        <v>935</v>
      </c>
      <c r="AG925" s="3" t="s">
        <v>762</v>
      </c>
      <c r="AH925" s="3" t="s">
        <v>768</v>
      </c>
      <c r="AI925" s="3">
        <v>1.25</v>
      </c>
      <c r="AJ925" s="3">
        <v>0</v>
      </c>
      <c r="AK925" s="3">
        <v>0</v>
      </c>
      <c r="AL925" s="3">
        <v>0</v>
      </c>
      <c r="AM925" s="3">
        <v>15</v>
      </c>
      <c r="AN925" s="3">
        <v>0</v>
      </c>
      <c r="AO925" s="3" t="s">
        <v>762</v>
      </c>
      <c r="AP925" s="3" t="s">
        <v>769</v>
      </c>
      <c r="AQ925" s="3" t="s">
        <v>769</v>
      </c>
      <c r="AR925" s="3" t="s">
        <v>989</v>
      </c>
      <c r="AS925" s="3">
        <v>4</v>
      </c>
      <c r="AT925" s="3">
        <v>674</v>
      </c>
      <c r="AU925" s="3">
        <v>678</v>
      </c>
      <c r="AV925" s="3" t="s">
        <v>765</v>
      </c>
      <c r="AW925" s="3" t="s">
        <v>3753</v>
      </c>
      <c r="AX925" s="3">
        <v>5.2</v>
      </c>
      <c r="AY925" s="3">
        <v>673.8</v>
      </c>
      <c r="AZ925" s="3">
        <v>679</v>
      </c>
      <c r="BA925" s="3" t="s">
        <v>765</v>
      </c>
      <c r="BB925" s="3">
        <v>1.166059E-2</v>
      </c>
      <c r="BC925" s="3">
        <v>0</v>
      </c>
      <c r="BD925" s="7">
        <v>0</v>
      </c>
      <c r="BE925" s="18">
        <f t="shared" si="39"/>
        <v>121.82261008441708</v>
      </c>
      <c r="BF925" s="3" t="s">
        <v>767</v>
      </c>
      <c r="BG925" s="7">
        <v>44243</v>
      </c>
      <c r="BH925" s="3">
        <v>17.151785691556899</v>
      </c>
      <c r="BI925" t="str">
        <f>VLOOKUP($A925,'[1]SW_Pipes 1222_soil.shp'!$AE$2:$AR$1223,10,FALSE)</f>
        <v>113660</v>
      </c>
      <c r="BJ925" t="str">
        <f>VLOOKUP($A925,'[1]SW_Pipes 1222_soil.shp'!$AE$2:$AR$1223,11,FALSE)</f>
        <v>CuB</v>
      </c>
      <c r="BK925" t="str">
        <f>VLOOKUP($A925,'[1]SW_Pipes 1222_soil.shp'!$AE$2:$AR$1223,12,FALSE)</f>
        <v>Cecil-Urban land complex, 2 to 8 percent slopes</v>
      </c>
      <c r="BL925" t="str">
        <f>VLOOKUP($A925,'[1]SW_Pipes 1222_soil.shp'!$AE$2:$AR$1223,13,FALSE)</f>
        <v>B</v>
      </c>
      <c r="BM925">
        <f>VLOOKUP($A925,'[1]SW_Pipes 1222_soil.shp'!$AE$2:$AR$1223,14,FALSE)</f>
        <v>1</v>
      </c>
      <c r="BN925">
        <f>VLOOKUP(A925,[2]SW_Pipes1222_prec!$AE$2:$AO$1223, 11, FALSE)</f>
        <v>3.7120000000000002</v>
      </c>
    </row>
    <row r="926" spans="1:66" x14ac:dyDescent="0.25">
      <c r="A926" s="3">
        <v>160491</v>
      </c>
      <c r="B926" s="3">
        <v>23474</v>
      </c>
      <c r="C926" s="3" t="s">
        <v>109</v>
      </c>
      <c r="D926" s="3" t="s">
        <v>21</v>
      </c>
      <c r="E926" s="3" t="s">
        <v>29</v>
      </c>
      <c r="F926" s="6">
        <f>VLOOKUP(A926&amp;B926,'input_raw cmsws'!$C$2:$D$1602,2,FALSE)</f>
        <v>44392.666666666664</v>
      </c>
      <c r="G926" s="3">
        <v>3</v>
      </c>
      <c r="H926" s="3" t="s">
        <v>28</v>
      </c>
      <c r="I926" s="2">
        <f>VLOOKUP(H926,'scoring schema'!$D$4:$E$9,2,FALSE)</f>
        <v>5</v>
      </c>
      <c r="J926" s="3" t="s">
        <v>22</v>
      </c>
      <c r="K926" s="3" t="s">
        <v>22</v>
      </c>
      <c r="L926" s="3"/>
      <c r="M926" s="2">
        <f>VLOOKUP(L926,'scoring schema 2'!$E$18:$F$29,2,FALSE)</f>
        <v>0</v>
      </c>
      <c r="N926" s="3"/>
      <c r="O926" s="2">
        <f>VLOOKUP(N926,'scoring schema 2'!$E$8:$F$13,2, FALSE)</f>
        <v>2</v>
      </c>
      <c r="P926" s="3">
        <v>5</v>
      </c>
      <c r="Q926" s="3">
        <v>3.05</v>
      </c>
      <c r="R926" s="3">
        <v>1.55</v>
      </c>
      <c r="S926" s="3">
        <v>4.7275</v>
      </c>
      <c r="T926" s="3">
        <v>1</v>
      </c>
      <c r="U926" s="3">
        <v>0</v>
      </c>
      <c r="V926" s="3">
        <v>1.4000000000000001</v>
      </c>
      <c r="W926" s="3">
        <v>0.8</v>
      </c>
      <c r="X926" s="3">
        <v>1.1200000000000001</v>
      </c>
      <c r="Y926" s="3">
        <v>2.06</v>
      </c>
      <c r="Z926" s="3">
        <v>1.1000000000000001</v>
      </c>
      <c r="AA926" s="3">
        <v>2.2660000000000005</v>
      </c>
      <c r="AB926" s="3">
        <v>7650955</v>
      </c>
      <c r="AC926" s="3" t="s">
        <v>987</v>
      </c>
      <c r="AD926" s="6">
        <v>40647</v>
      </c>
      <c r="AE926" s="3" t="s">
        <v>760</v>
      </c>
      <c r="AF926" s="3" t="s">
        <v>935</v>
      </c>
      <c r="AG926" s="3" t="s">
        <v>762</v>
      </c>
      <c r="AH926" s="3" t="s">
        <v>768</v>
      </c>
      <c r="AI926" s="3">
        <v>1.25</v>
      </c>
      <c r="AJ926" s="3">
        <v>0</v>
      </c>
      <c r="AK926" s="3">
        <v>0</v>
      </c>
      <c r="AL926" s="3">
        <v>0</v>
      </c>
      <c r="AM926" s="3">
        <v>15</v>
      </c>
      <c r="AN926" s="3">
        <v>0</v>
      </c>
      <c r="AO926" s="3" t="s">
        <v>762</v>
      </c>
      <c r="AP926" s="3" t="s">
        <v>769</v>
      </c>
      <c r="AQ926" s="3" t="s">
        <v>769</v>
      </c>
      <c r="AR926" s="3" t="s">
        <v>988</v>
      </c>
      <c r="AS926" s="3">
        <v>2.1</v>
      </c>
      <c r="AT926" s="3">
        <v>676.9</v>
      </c>
      <c r="AU926" s="3">
        <v>679</v>
      </c>
      <c r="AV926" s="3" t="s">
        <v>765</v>
      </c>
      <c r="AW926" s="3" t="s">
        <v>989</v>
      </c>
      <c r="AX926" s="3">
        <v>3.9</v>
      </c>
      <c r="AY926" s="3">
        <v>674.1</v>
      </c>
      <c r="AZ926" s="3">
        <v>678</v>
      </c>
      <c r="BA926" s="3" t="s">
        <v>765</v>
      </c>
      <c r="BB926" s="3">
        <v>5.3969910000000003E-2</v>
      </c>
      <c r="BC926" s="3">
        <v>0</v>
      </c>
      <c r="BD926" s="7">
        <v>0</v>
      </c>
      <c r="BE926" s="18">
        <f t="shared" si="39"/>
        <v>121.54049737622633</v>
      </c>
      <c r="BF926" s="3" t="s">
        <v>767</v>
      </c>
      <c r="BG926" s="7">
        <v>44243</v>
      </c>
      <c r="BH926" s="3">
        <v>51.8807616776053</v>
      </c>
      <c r="BI926" t="str">
        <f>VLOOKUP($A926,'[1]SW_Pipes 1222_soil.shp'!$AE$2:$AR$1223,10,FALSE)</f>
        <v>113660</v>
      </c>
      <c r="BJ926" t="str">
        <f>VLOOKUP($A926,'[1]SW_Pipes 1222_soil.shp'!$AE$2:$AR$1223,11,FALSE)</f>
        <v>CuB</v>
      </c>
      <c r="BK926" t="str">
        <f>VLOOKUP($A926,'[1]SW_Pipes 1222_soil.shp'!$AE$2:$AR$1223,12,FALSE)</f>
        <v>Cecil-Urban land complex, 2 to 8 percent slopes</v>
      </c>
      <c r="BL926" t="str">
        <f>VLOOKUP($A926,'[1]SW_Pipes 1222_soil.shp'!$AE$2:$AR$1223,13,FALSE)</f>
        <v>B</v>
      </c>
      <c r="BM926">
        <f>VLOOKUP($A926,'[1]SW_Pipes 1222_soil.shp'!$AE$2:$AR$1223,14,FALSE)</f>
        <v>1</v>
      </c>
      <c r="BN926">
        <f>VLOOKUP(A926,[2]SW_Pipes1222_prec!$AE$2:$AO$1223, 11, FALSE)</f>
        <v>3.7120000000000002</v>
      </c>
    </row>
    <row r="927" spans="1:66" x14ac:dyDescent="0.25">
      <c r="A927" s="2">
        <v>160492</v>
      </c>
      <c r="B927" s="2">
        <v>20799</v>
      </c>
      <c r="C927" s="2" t="s">
        <v>638</v>
      </c>
      <c r="D927" s="2" t="s">
        <v>26</v>
      </c>
      <c r="E927" s="2" t="s">
        <v>29</v>
      </c>
      <c r="F927" s="6">
        <f>VLOOKUP(A927&amp;B927,'input_raw cmsws'!$C$2:$D$1602,2,FALSE)</f>
        <v>44495.708333333336</v>
      </c>
      <c r="G927" s="2">
        <v>2.1</v>
      </c>
      <c r="H927" s="2" t="s">
        <v>23</v>
      </c>
      <c r="I927" s="2">
        <f>VLOOKUP(H927,'scoring schema'!$D$4:$E$9,2,FALSE)</f>
        <v>0</v>
      </c>
      <c r="J927" s="2" t="s">
        <v>22</v>
      </c>
      <c r="K927" s="2" t="s">
        <v>22</v>
      </c>
      <c r="L927" s="2"/>
      <c r="M927" s="2">
        <f>VLOOKUP(L927,'scoring schema 2'!$E$18:$F$29,2,FALSE)</f>
        <v>0</v>
      </c>
      <c r="N927" s="2"/>
      <c r="O927" s="2">
        <f>VLOOKUP(N927,'scoring schema 2'!$E$8:$F$13,2, FALSE)</f>
        <v>2</v>
      </c>
      <c r="P927" s="2">
        <v>10</v>
      </c>
      <c r="Q927" s="2">
        <v>1.3</v>
      </c>
      <c r="R927" s="2">
        <v>2.9</v>
      </c>
      <c r="S927" s="2">
        <v>3.77</v>
      </c>
      <c r="T927" s="2">
        <v>1</v>
      </c>
      <c r="U927" s="2">
        <v>10</v>
      </c>
      <c r="V927" s="2">
        <v>9.4</v>
      </c>
      <c r="W927" s="2">
        <v>5.6</v>
      </c>
      <c r="X927" s="2">
        <v>52.64</v>
      </c>
      <c r="Y927" s="2">
        <v>6.16</v>
      </c>
      <c r="Z927" s="2">
        <v>4.5199999999999996</v>
      </c>
      <c r="AA927" s="2">
        <v>27.8432</v>
      </c>
      <c r="AB927" s="2">
        <v>7595473</v>
      </c>
      <c r="AC927" s="2" t="s">
        <v>3749</v>
      </c>
      <c r="AD927" s="6">
        <v>40648</v>
      </c>
      <c r="AE927" s="2" t="s">
        <v>760</v>
      </c>
      <c r="AF927" s="2" t="s">
        <v>935</v>
      </c>
      <c r="AG927" s="2" t="s">
        <v>762</v>
      </c>
      <c r="AH927" s="2" t="s">
        <v>768</v>
      </c>
      <c r="AI927" s="2">
        <v>1.25</v>
      </c>
      <c r="AJ927" s="2">
        <v>0</v>
      </c>
      <c r="AK927" s="2">
        <v>0</v>
      </c>
      <c r="AL927" s="2">
        <v>0</v>
      </c>
      <c r="AM927" s="2">
        <v>15</v>
      </c>
      <c r="AN927" s="2">
        <v>0</v>
      </c>
      <c r="AO927" s="2" t="s">
        <v>762</v>
      </c>
      <c r="AP927" s="2" t="s">
        <v>1097</v>
      </c>
      <c r="AQ927" s="2" t="s">
        <v>905</v>
      </c>
      <c r="AR927" s="2" t="s">
        <v>3750</v>
      </c>
      <c r="AS927" s="2">
        <v>1.3</v>
      </c>
      <c r="AT927" s="2">
        <v>671.7</v>
      </c>
      <c r="AU927" s="2">
        <v>673</v>
      </c>
      <c r="AV927" s="2" t="s">
        <v>765</v>
      </c>
      <c r="AW927" s="2" t="s">
        <v>3751</v>
      </c>
      <c r="AX927" s="2">
        <v>1.3</v>
      </c>
      <c r="AY927" s="2">
        <v>671.7</v>
      </c>
      <c r="AZ927" s="2">
        <v>673</v>
      </c>
      <c r="BA927" s="2" t="s">
        <v>765</v>
      </c>
      <c r="BB927" s="2">
        <v>0</v>
      </c>
      <c r="BC927" s="2">
        <v>0</v>
      </c>
      <c r="BD927" s="6">
        <v>0</v>
      </c>
      <c r="BE927" s="18">
        <f t="shared" si="39"/>
        <v>121.82261008441708</v>
      </c>
      <c r="BF927" s="2" t="s">
        <v>767</v>
      </c>
      <c r="BG927" s="6">
        <v>44243</v>
      </c>
      <c r="BH927" s="2">
        <v>9.3628465582779867</v>
      </c>
      <c r="BI927" t="str">
        <f>VLOOKUP($A927,'[1]SW_Pipes 1222_soil.shp'!$AE$2:$AR$1223,10,FALSE)</f>
        <v>113688</v>
      </c>
      <c r="BJ927" t="str">
        <f>VLOOKUP($A927,'[1]SW_Pipes 1222_soil.shp'!$AE$2:$AR$1223,11,FALSE)</f>
        <v>Ur</v>
      </c>
      <c r="BK927" t="str">
        <f>VLOOKUP($A927,'[1]SW_Pipes 1222_soil.shp'!$AE$2:$AR$1223,12,FALSE)</f>
        <v>Urban land</v>
      </c>
      <c r="BL927" t="str">
        <f>VLOOKUP($A927,'[1]SW_Pipes 1222_soil.shp'!$AE$2:$AR$1223,13,FALSE)</f>
        <v>N/A</v>
      </c>
      <c r="BM927">
        <f>VLOOKUP($A927,'[1]SW_Pipes 1222_soil.shp'!$AE$2:$AR$1223,14,FALSE)</f>
        <v>4</v>
      </c>
      <c r="BN927">
        <f>VLOOKUP(A927,[2]SW_Pipes1222_prec!$AE$2:$AO$1223, 11, FALSE)</f>
        <v>3.7120000000000002</v>
      </c>
    </row>
    <row r="928" spans="1:66" x14ac:dyDescent="0.25">
      <c r="A928" s="2">
        <v>160601</v>
      </c>
      <c r="B928" s="2">
        <v>19920</v>
      </c>
      <c r="C928" s="2" t="s">
        <v>66</v>
      </c>
      <c r="D928" s="2" t="s">
        <v>21</v>
      </c>
      <c r="E928" s="2" t="s">
        <v>29</v>
      </c>
      <c r="F928" s="6">
        <f>VLOOKUP(A928&amp;B928,'input_raw cmsws'!$C$2:$D$1602,2,FALSE)</f>
        <v>44117.666666666664</v>
      </c>
      <c r="G928" s="2">
        <v>4.5</v>
      </c>
      <c r="H928" s="2" t="s">
        <v>23</v>
      </c>
      <c r="I928" s="2">
        <f>VLOOKUP(H928,'scoring schema'!$D$4:$E$9,2,FALSE)</f>
        <v>0</v>
      </c>
      <c r="J928" s="2" t="s">
        <v>22</v>
      </c>
      <c r="K928" s="2" t="s">
        <v>22</v>
      </c>
      <c r="L928" s="2"/>
      <c r="M928" s="2">
        <f>VLOOKUP(L928,'scoring schema 2'!$E$18:$F$29,2,FALSE)</f>
        <v>0</v>
      </c>
      <c r="N928" s="2" t="s">
        <v>35</v>
      </c>
      <c r="O928" s="2">
        <f>VLOOKUP(N928,'scoring schema 2'!$E$8:$F$13,2, FALSE)</f>
        <v>2</v>
      </c>
      <c r="P928" s="2">
        <v>10</v>
      </c>
      <c r="Q928" s="2">
        <v>1.3</v>
      </c>
      <c r="R928" s="2">
        <v>2.2999999999999998</v>
      </c>
      <c r="S928" s="2">
        <v>2.9899999999999998</v>
      </c>
      <c r="T928" s="2">
        <v>1</v>
      </c>
      <c r="U928" s="2">
        <v>10</v>
      </c>
      <c r="V928" s="2">
        <v>4.5999999999999996</v>
      </c>
      <c r="W928" s="2">
        <v>6.8</v>
      </c>
      <c r="X928" s="2">
        <v>31.279999999999998</v>
      </c>
      <c r="Y928" s="2">
        <v>3.28</v>
      </c>
      <c r="Z928" s="2">
        <v>5</v>
      </c>
      <c r="AA928" s="2">
        <v>16.399999999999999</v>
      </c>
      <c r="AB928" s="2">
        <v>7602730</v>
      </c>
      <c r="AC928" s="2" t="s">
        <v>3042</v>
      </c>
      <c r="AD928" s="6">
        <v>40649</v>
      </c>
      <c r="AE928" s="2" t="s">
        <v>760</v>
      </c>
      <c r="AF928" s="2" t="s">
        <v>935</v>
      </c>
      <c r="AG928" s="2" t="s">
        <v>762</v>
      </c>
      <c r="AH928" s="2" t="s">
        <v>768</v>
      </c>
      <c r="AI928" s="2">
        <v>1.25</v>
      </c>
      <c r="AJ928" s="2">
        <v>0</v>
      </c>
      <c r="AK928" s="2">
        <v>0</v>
      </c>
      <c r="AL928" s="2">
        <v>0</v>
      </c>
      <c r="AM928" s="2">
        <v>15</v>
      </c>
      <c r="AN928" s="2">
        <v>0</v>
      </c>
      <c r="AO928" s="2" t="s">
        <v>762</v>
      </c>
      <c r="AP928" s="2" t="s">
        <v>769</v>
      </c>
      <c r="AQ928" s="2" t="s">
        <v>769</v>
      </c>
      <c r="AR928" s="2" t="s">
        <v>874</v>
      </c>
      <c r="AS928" s="2">
        <v>0</v>
      </c>
      <c r="AT928" s="2">
        <v>719</v>
      </c>
      <c r="AU928" s="2">
        <v>719</v>
      </c>
      <c r="AV928" s="2" t="s">
        <v>772</v>
      </c>
      <c r="AW928" s="2" t="s">
        <v>3043</v>
      </c>
      <c r="AX928" s="2">
        <v>0</v>
      </c>
      <c r="AY928" s="2">
        <v>0</v>
      </c>
      <c r="AZ928" s="2">
        <v>712</v>
      </c>
      <c r="BA928" s="2" t="s">
        <v>772</v>
      </c>
      <c r="BB928" s="2">
        <v>0</v>
      </c>
      <c r="BC928" s="2">
        <v>0</v>
      </c>
      <c r="BD928" s="6">
        <v>0</v>
      </c>
      <c r="BE928" s="18">
        <f t="shared" si="39"/>
        <v>120.78758840976499</v>
      </c>
      <c r="BF928" s="2" t="s">
        <v>767</v>
      </c>
      <c r="BG928" s="6">
        <v>43179</v>
      </c>
      <c r="BH928" s="2">
        <v>230.94980738713789</v>
      </c>
      <c r="BI928" t="str">
        <f>VLOOKUP($A928,'[1]SW_Pipes 1222_soil.shp'!$AE$2:$AR$1223,10,FALSE)</f>
        <v>113688</v>
      </c>
      <c r="BJ928" t="str">
        <f>VLOOKUP($A928,'[1]SW_Pipes 1222_soil.shp'!$AE$2:$AR$1223,11,FALSE)</f>
        <v>Ur</v>
      </c>
      <c r="BK928" t="str">
        <f>VLOOKUP($A928,'[1]SW_Pipes 1222_soil.shp'!$AE$2:$AR$1223,12,FALSE)</f>
        <v>Urban land</v>
      </c>
      <c r="BL928" t="str">
        <f>VLOOKUP($A928,'[1]SW_Pipes 1222_soil.shp'!$AE$2:$AR$1223,13,FALSE)</f>
        <v>N/A</v>
      </c>
      <c r="BM928">
        <f>VLOOKUP($A928,'[1]SW_Pipes 1222_soil.shp'!$AE$2:$AR$1223,14,FALSE)</f>
        <v>4</v>
      </c>
      <c r="BN928">
        <f>VLOOKUP(A928,[2]SW_Pipes1222_prec!$AE$2:$AO$1223, 11, FALSE)</f>
        <v>3.73</v>
      </c>
    </row>
    <row r="929" spans="1:66" x14ac:dyDescent="0.25">
      <c r="A929" s="2">
        <v>160602</v>
      </c>
      <c r="B929" s="2">
        <v>19920</v>
      </c>
      <c r="C929" s="2" t="s">
        <v>66</v>
      </c>
      <c r="D929" s="2" t="s">
        <v>21</v>
      </c>
      <c r="E929" s="2" t="s">
        <v>29</v>
      </c>
      <c r="F929" s="6">
        <f>VLOOKUP(A929&amp;B929,'input_raw cmsws'!$C$2:$D$1602,2,FALSE)</f>
        <v>44117.666666666664</v>
      </c>
      <c r="G929" s="2">
        <v>4</v>
      </c>
      <c r="H929" s="2"/>
      <c r="I929" s="2">
        <v>0</v>
      </c>
      <c r="J929" s="2"/>
      <c r="K929" s="3" t="s">
        <v>22</v>
      </c>
      <c r="L929" s="2"/>
      <c r="M929" s="2">
        <f>VLOOKUP(L929,'scoring schema 2'!$E$18:$F$29,2,FALSE)</f>
        <v>0</v>
      </c>
      <c r="N929" s="2"/>
      <c r="O929" s="2">
        <f>VLOOKUP(N929,'scoring schema 2'!$E$8:$F$13,2, FALSE)</f>
        <v>2</v>
      </c>
      <c r="P929" s="2">
        <v>0</v>
      </c>
      <c r="Q929" s="2">
        <v>1.3</v>
      </c>
      <c r="R929" s="2">
        <v>0.8</v>
      </c>
      <c r="S929" s="2">
        <v>1.04</v>
      </c>
      <c r="T929" s="2">
        <v>1</v>
      </c>
      <c r="U929" s="2">
        <v>0</v>
      </c>
      <c r="V929" s="2">
        <v>1.4000000000000001</v>
      </c>
      <c r="W929" s="2">
        <v>0.8</v>
      </c>
      <c r="X929" s="2">
        <v>1.1200000000000001</v>
      </c>
      <c r="Y929" s="2">
        <v>1.36</v>
      </c>
      <c r="Z929" s="2">
        <v>0.8</v>
      </c>
      <c r="AA929" s="2">
        <v>1.0880000000000001</v>
      </c>
      <c r="AB929" s="2">
        <v>7566152</v>
      </c>
      <c r="AC929" s="2" t="s">
        <v>872</v>
      </c>
      <c r="AD929" s="6">
        <v>40650</v>
      </c>
      <c r="AE929" s="2" t="s">
        <v>760</v>
      </c>
      <c r="AF929" s="2" t="s">
        <v>761</v>
      </c>
      <c r="AG929" s="2" t="s">
        <v>762</v>
      </c>
      <c r="AH929" s="2" t="s">
        <v>768</v>
      </c>
      <c r="AI929" s="2">
        <v>1.25</v>
      </c>
      <c r="AJ929" s="2">
        <v>0</v>
      </c>
      <c r="AK929" s="2">
        <v>0</v>
      </c>
      <c r="AL929" s="2">
        <v>0</v>
      </c>
      <c r="AM929" s="2">
        <v>15</v>
      </c>
      <c r="AN929" s="2">
        <v>0</v>
      </c>
      <c r="AO929" s="2" t="s">
        <v>762</v>
      </c>
      <c r="AP929" s="2" t="s">
        <v>763</v>
      </c>
      <c r="AQ929" s="2" t="s">
        <v>769</v>
      </c>
      <c r="AR929" s="2" t="s">
        <v>873</v>
      </c>
      <c r="AS929" s="2">
        <v>5.4</v>
      </c>
      <c r="AT929" s="2">
        <v>714.6</v>
      </c>
      <c r="AU929" s="2">
        <v>720</v>
      </c>
      <c r="AV929" s="2" t="s">
        <v>765</v>
      </c>
      <c r="AW929" s="2" t="s">
        <v>874</v>
      </c>
      <c r="AX929" s="2">
        <v>0</v>
      </c>
      <c r="AY929" s="2">
        <v>0</v>
      </c>
      <c r="AZ929" s="2">
        <v>719</v>
      </c>
      <c r="BA929" s="2" t="s">
        <v>772</v>
      </c>
      <c r="BB929" s="2">
        <v>0</v>
      </c>
      <c r="BC929" s="2">
        <v>0</v>
      </c>
      <c r="BD929" s="6">
        <v>0</v>
      </c>
      <c r="BE929" s="18">
        <f t="shared" si="39"/>
        <v>120.78758840976499</v>
      </c>
      <c r="BF929" s="2" t="s">
        <v>767</v>
      </c>
      <c r="BG929" s="6">
        <v>44120</v>
      </c>
      <c r="BH929" s="2">
        <v>9.4552470360229908</v>
      </c>
      <c r="BI929" t="str">
        <f>VLOOKUP($A929,'[1]SW_Pipes 1222_soil.shp'!$AE$2:$AR$1223,10,FALSE)</f>
        <v>113688</v>
      </c>
      <c r="BJ929" t="str">
        <f>VLOOKUP($A929,'[1]SW_Pipes 1222_soil.shp'!$AE$2:$AR$1223,11,FALSE)</f>
        <v>Ur</v>
      </c>
      <c r="BK929" t="str">
        <f>VLOOKUP($A929,'[1]SW_Pipes 1222_soil.shp'!$AE$2:$AR$1223,12,FALSE)</f>
        <v>Urban land</v>
      </c>
      <c r="BL929" t="str">
        <f>VLOOKUP($A929,'[1]SW_Pipes 1222_soil.shp'!$AE$2:$AR$1223,13,FALSE)</f>
        <v>N/A</v>
      </c>
      <c r="BM929">
        <f>VLOOKUP($A929,'[1]SW_Pipes 1222_soil.shp'!$AE$2:$AR$1223,14,FALSE)</f>
        <v>4</v>
      </c>
      <c r="BN929">
        <f>VLOOKUP(A929,[2]SW_Pipes1222_prec!$AE$2:$AO$1223, 11, FALSE)</f>
        <v>3.73</v>
      </c>
    </row>
    <row r="930" spans="1:66" x14ac:dyDescent="0.25">
      <c r="A930" s="2">
        <v>160863</v>
      </c>
      <c r="B930" s="2">
        <v>12909</v>
      </c>
      <c r="C930" s="2" t="s">
        <v>416</v>
      </c>
      <c r="D930" s="2" t="s">
        <v>21</v>
      </c>
      <c r="E930" s="2" t="s">
        <v>29</v>
      </c>
      <c r="F930" s="6">
        <f>VLOOKUP(A930&amp;B930,'input_raw cmsws'!$C$2:$D$1602,2,FALSE)</f>
        <v>43885.708333333336</v>
      </c>
      <c r="G930" s="2">
        <v>2.5</v>
      </c>
      <c r="H930" s="2"/>
      <c r="I930" s="2">
        <v>0</v>
      </c>
      <c r="J930" s="2"/>
      <c r="K930" s="3" t="s">
        <v>22</v>
      </c>
      <c r="L930" s="2"/>
      <c r="M930" s="2">
        <f>VLOOKUP(L930,'scoring schema 2'!$E$18:$F$29,2,FALSE)</f>
        <v>0</v>
      </c>
      <c r="N930" s="2"/>
      <c r="O930" s="2">
        <f>VLOOKUP(N930,'scoring schema 2'!$E$8:$F$13,2, FALSE)</f>
        <v>2</v>
      </c>
      <c r="P930" s="2">
        <v>0</v>
      </c>
      <c r="Q930" s="2">
        <v>1.3</v>
      </c>
      <c r="R930" s="2">
        <v>0.8</v>
      </c>
      <c r="S930" s="2">
        <v>1.04</v>
      </c>
      <c r="T930" s="2">
        <v>2</v>
      </c>
      <c r="U930" s="2">
        <v>10</v>
      </c>
      <c r="V930" s="2">
        <v>3.0000000000000004</v>
      </c>
      <c r="W930" s="2">
        <v>5.9</v>
      </c>
      <c r="X930" s="2">
        <v>17.700000000000003</v>
      </c>
      <c r="Y930" s="2">
        <v>2.3200000000000003</v>
      </c>
      <c r="Z930" s="2">
        <v>3.8600000000000003</v>
      </c>
      <c r="AA930" s="2">
        <v>8.9552000000000014</v>
      </c>
      <c r="AB930" s="2">
        <v>7719112</v>
      </c>
      <c r="AC930" s="2" t="s">
        <v>2170</v>
      </c>
      <c r="AD930" s="6">
        <v>40651</v>
      </c>
      <c r="AE930" s="2" t="s">
        <v>760</v>
      </c>
      <c r="AF930" s="2" t="s">
        <v>935</v>
      </c>
      <c r="AG930" s="2" t="s">
        <v>762</v>
      </c>
      <c r="AH930" s="2" t="s">
        <v>768</v>
      </c>
      <c r="AI930" s="2">
        <v>1.25</v>
      </c>
      <c r="AJ930" s="2">
        <v>0</v>
      </c>
      <c r="AK930" s="2">
        <v>0</v>
      </c>
      <c r="AL930" s="2">
        <v>0</v>
      </c>
      <c r="AM930" s="2">
        <v>15</v>
      </c>
      <c r="AN930" s="2">
        <v>0</v>
      </c>
      <c r="AO930" s="2" t="s">
        <v>762</v>
      </c>
      <c r="AP930" s="2" t="s">
        <v>769</v>
      </c>
      <c r="AQ930" s="2" t="s">
        <v>769</v>
      </c>
      <c r="AR930" s="2" t="s">
        <v>2171</v>
      </c>
      <c r="AS930" s="2">
        <v>2.7</v>
      </c>
      <c r="AT930" s="2">
        <v>672.3</v>
      </c>
      <c r="AU930" s="2">
        <v>675</v>
      </c>
      <c r="AV930" s="2" t="s">
        <v>765</v>
      </c>
      <c r="AW930" s="2" t="s">
        <v>2172</v>
      </c>
      <c r="AX930" s="2">
        <v>7.3</v>
      </c>
      <c r="AY930" s="2">
        <v>667.7</v>
      </c>
      <c r="AZ930" s="2">
        <v>675</v>
      </c>
      <c r="BA930" s="2" t="s">
        <v>765</v>
      </c>
      <c r="BB930" s="2">
        <v>5.5341550000000003E-2</v>
      </c>
      <c r="BC930" s="2">
        <v>0</v>
      </c>
      <c r="BD930" s="6">
        <v>0</v>
      </c>
      <c r="BE930" s="18">
        <f t="shared" si="39"/>
        <v>120.1525211042665</v>
      </c>
      <c r="BF930" s="2" t="s">
        <v>767</v>
      </c>
      <c r="BG930" s="6">
        <v>43193</v>
      </c>
      <c r="BH930" s="2">
        <v>83.120182076320447</v>
      </c>
      <c r="BI930" t="str">
        <f>VLOOKUP($A930,'[1]SW_Pipes 1222_soil.shp'!$AE$2:$AR$1223,10,FALSE)</f>
        <v>113688</v>
      </c>
      <c r="BJ930" t="str">
        <f>VLOOKUP($A930,'[1]SW_Pipes 1222_soil.shp'!$AE$2:$AR$1223,11,FALSE)</f>
        <v>Ur</v>
      </c>
      <c r="BK930" t="str">
        <f>VLOOKUP($A930,'[1]SW_Pipes 1222_soil.shp'!$AE$2:$AR$1223,12,FALSE)</f>
        <v>Urban land</v>
      </c>
      <c r="BL930" t="str">
        <f>VLOOKUP($A930,'[1]SW_Pipes 1222_soil.shp'!$AE$2:$AR$1223,13,FALSE)</f>
        <v>N/A</v>
      </c>
      <c r="BM930">
        <f>VLOOKUP($A930,'[1]SW_Pipes 1222_soil.shp'!$AE$2:$AR$1223,14,FALSE)</f>
        <v>4</v>
      </c>
      <c r="BN930">
        <f>VLOOKUP(A930,[2]SW_Pipes1222_prec!$AE$2:$AO$1223, 11, FALSE)</f>
        <v>3.738</v>
      </c>
    </row>
    <row r="931" spans="1:66" x14ac:dyDescent="0.25">
      <c r="A931" s="3">
        <v>160869</v>
      </c>
      <c r="B931" s="3">
        <v>12909</v>
      </c>
      <c r="C931" s="3" t="s">
        <v>504</v>
      </c>
      <c r="D931" s="3" t="s">
        <v>21</v>
      </c>
      <c r="E931" s="3" t="s">
        <v>29</v>
      </c>
      <c r="F931" s="6">
        <f>VLOOKUP(A931&amp;B931,'input_raw cmsws'!$C$2:$D$1602,2,FALSE)</f>
        <v>43885.708333333336</v>
      </c>
      <c r="G931" s="3">
        <v>6.9</v>
      </c>
      <c r="H931" s="3" t="s">
        <v>23</v>
      </c>
      <c r="I931" s="2">
        <f>VLOOKUP(H931,'scoring schema'!$D$4:$E$9,2,FALSE)</f>
        <v>0</v>
      </c>
      <c r="J931" s="3" t="s">
        <v>22</v>
      </c>
      <c r="K931" s="3" t="s">
        <v>22</v>
      </c>
      <c r="L931" s="3"/>
      <c r="M931" s="2">
        <f>VLOOKUP(L931,'scoring schema 2'!$E$18:$F$29,2,FALSE)</f>
        <v>0</v>
      </c>
      <c r="N931" s="3"/>
      <c r="O931" s="2">
        <f>VLOOKUP(N931,'scoring schema 2'!$E$8:$F$13,2, FALSE)</f>
        <v>2</v>
      </c>
      <c r="P931" s="3">
        <v>10</v>
      </c>
      <c r="Q931" s="3">
        <v>1.3</v>
      </c>
      <c r="R931" s="3">
        <v>2.2999999999999998</v>
      </c>
      <c r="S931" s="3">
        <v>2.9899999999999998</v>
      </c>
      <c r="T931" s="3">
        <v>1</v>
      </c>
      <c r="U931" s="3">
        <v>10</v>
      </c>
      <c r="V931" s="3">
        <v>6.2000000000000011</v>
      </c>
      <c r="W931" s="3">
        <v>3.2</v>
      </c>
      <c r="X931" s="3">
        <v>19.840000000000003</v>
      </c>
      <c r="Y931" s="3">
        <v>4.24</v>
      </c>
      <c r="Z931" s="3">
        <v>2.84</v>
      </c>
      <c r="AA931" s="3">
        <v>12.041600000000001</v>
      </c>
      <c r="AB931" s="3">
        <v>7685247</v>
      </c>
      <c r="AC931" s="3" t="s">
        <v>2551</v>
      </c>
      <c r="AD931" s="6">
        <v>40652</v>
      </c>
      <c r="AE931" s="3" t="s">
        <v>760</v>
      </c>
      <c r="AF931" s="3" t="s">
        <v>935</v>
      </c>
      <c r="AG931" s="3" t="s">
        <v>762</v>
      </c>
      <c r="AH931" s="3" t="s">
        <v>768</v>
      </c>
      <c r="AI931" s="3">
        <v>2</v>
      </c>
      <c r="AJ931" s="3">
        <v>0</v>
      </c>
      <c r="AK931" s="3">
        <v>0</v>
      </c>
      <c r="AL931" s="3">
        <v>0</v>
      </c>
      <c r="AM931" s="3">
        <v>24</v>
      </c>
      <c r="AN931" s="3">
        <v>0</v>
      </c>
      <c r="AO931" s="3" t="s">
        <v>762</v>
      </c>
      <c r="AP931" s="3" t="s">
        <v>769</v>
      </c>
      <c r="AQ931" s="3" t="s">
        <v>769</v>
      </c>
      <c r="AR931" s="3" t="s">
        <v>2552</v>
      </c>
      <c r="AS931" s="3">
        <v>6.9</v>
      </c>
      <c r="AT931" s="3">
        <v>674.1</v>
      </c>
      <c r="AU931" s="3">
        <v>681</v>
      </c>
      <c r="AV931" s="3" t="s">
        <v>765</v>
      </c>
      <c r="AW931" s="3" t="s">
        <v>2553</v>
      </c>
      <c r="AX931" s="3">
        <v>3.1</v>
      </c>
      <c r="AY931" s="3">
        <v>667.9</v>
      </c>
      <c r="AZ931" s="3">
        <v>671</v>
      </c>
      <c r="BA931" s="3" t="s">
        <v>765</v>
      </c>
      <c r="BB931" s="3">
        <v>0.16480163</v>
      </c>
      <c r="BC931" s="3">
        <v>0</v>
      </c>
      <c r="BD931" s="7">
        <v>0</v>
      </c>
      <c r="BE931" s="18">
        <f t="shared" si="39"/>
        <v>120.1525211042665</v>
      </c>
      <c r="BF931" s="3" t="s">
        <v>767</v>
      </c>
      <c r="BG931" s="7">
        <v>43193</v>
      </c>
      <c r="BH931" s="3">
        <v>37.620986760047742</v>
      </c>
      <c r="BI931" t="str">
        <f>VLOOKUP($A931,'[1]SW_Pipes 1222_soil.shp'!$AE$2:$AR$1223,10,FALSE)</f>
        <v>113660</v>
      </c>
      <c r="BJ931" t="str">
        <f>VLOOKUP($A931,'[1]SW_Pipes 1222_soil.shp'!$AE$2:$AR$1223,11,FALSE)</f>
        <v>CuB</v>
      </c>
      <c r="BK931" t="str">
        <f>VLOOKUP($A931,'[1]SW_Pipes 1222_soil.shp'!$AE$2:$AR$1223,12,FALSE)</f>
        <v>Cecil-Urban land complex, 2 to 8 percent slopes</v>
      </c>
      <c r="BL931" t="str">
        <f>VLOOKUP($A931,'[1]SW_Pipes 1222_soil.shp'!$AE$2:$AR$1223,13,FALSE)</f>
        <v>B</v>
      </c>
      <c r="BM931">
        <f>VLOOKUP($A931,'[1]SW_Pipes 1222_soil.shp'!$AE$2:$AR$1223,14,FALSE)</f>
        <v>1</v>
      </c>
      <c r="BN931">
        <f>VLOOKUP(A931,[2]SW_Pipes1222_prec!$AE$2:$AO$1223, 11, FALSE)</f>
        <v>3.7410000000000001</v>
      </c>
    </row>
    <row r="932" spans="1:66" x14ac:dyDescent="0.25">
      <c r="A932" s="2">
        <v>161154</v>
      </c>
      <c r="B932" s="2">
        <v>11103</v>
      </c>
      <c r="C932" s="2" t="s">
        <v>283</v>
      </c>
      <c r="D932" s="2" t="s">
        <v>21</v>
      </c>
      <c r="E932" s="2" t="s">
        <v>29</v>
      </c>
      <c r="F932" s="6">
        <f>VLOOKUP(A932&amp;B932,'input_raw cmsws'!$C$2:$D$1602,2,FALSE)</f>
        <v>43573.666666666664</v>
      </c>
      <c r="G932" s="2">
        <v>16.5</v>
      </c>
      <c r="H932" s="2" t="s">
        <v>23</v>
      </c>
      <c r="I932" s="2">
        <f>VLOOKUP(H932,'scoring schema'!$D$4:$E$9,2,FALSE)</f>
        <v>0</v>
      </c>
      <c r="J932" s="2" t="s">
        <v>22</v>
      </c>
      <c r="K932" s="2" t="s">
        <v>22</v>
      </c>
      <c r="L932" s="2" t="s">
        <v>44</v>
      </c>
      <c r="M932" s="2">
        <f>VLOOKUP(L932,'scoring schema 2'!$E$18:$F$29,2,FALSE)</f>
        <v>4</v>
      </c>
      <c r="N932" s="2" t="s">
        <v>40</v>
      </c>
      <c r="O932" s="2">
        <f>VLOOKUP(N932,'scoring schema 2'!$E$8:$F$13,2, FALSE)</f>
        <v>8</v>
      </c>
      <c r="P932" s="2">
        <v>0</v>
      </c>
      <c r="Q932" s="2">
        <v>5.2</v>
      </c>
      <c r="R932" s="2">
        <v>4.0999999999999996</v>
      </c>
      <c r="S932" s="2">
        <v>21.32</v>
      </c>
      <c r="T932" s="2">
        <v>3</v>
      </c>
      <c r="U932" s="2">
        <v>10</v>
      </c>
      <c r="V932" s="2">
        <v>10</v>
      </c>
      <c r="W932" s="2">
        <v>8.3000000000000007</v>
      </c>
      <c r="X932" s="2">
        <v>83</v>
      </c>
      <c r="Y932" s="2">
        <v>8.08</v>
      </c>
      <c r="Z932" s="2">
        <v>6.62</v>
      </c>
      <c r="AA932" s="2">
        <v>53.489600000000003</v>
      </c>
      <c r="AB932" s="2">
        <v>7563197</v>
      </c>
      <c r="AC932" s="2" t="s">
        <v>4058</v>
      </c>
      <c r="AD932" s="6">
        <v>40653</v>
      </c>
      <c r="AE932" s="2" t="s">
        <v>760</v>
      </c>
      <c r="AF932" s="2" t="s">
        <v>935</v>
      </c>
      <c r="AG932" s="2" t="s">
        <v>762</v>
      </c>
      <c r="AH932" s="2" t="s">
        <v>768</v>
      </c>
      <c r="AI932" s="2">
        <v>3.5</v>
      </c>
      <c r="AJ932" s="2">
        <v>0</v>
      </c>
      <c r="AK932" s="2">
        <v>0</v>
      </c>
      <c r="AL932" s="2">
        <v>0</v>
      </c>
      <c r="AM932" s="2">
        <v>42</v>
      </c>
      <c r="AN932" s="2">
        <v>0</v>
      </c>
      <c r="AO932" s="2" t="s">
        <v>762</v>
      </c>
      <c r="AP932" s="2" t="s">
        <v>781</v>
      </c>
      <c r="AQ932" s="2" t="s">
        <v>781</v>
      </c>
      <c r="AR932" s="2" t="s">
        <v>4059</v>
      </c>
      <c r="AS932" s="2">
        <v>14.6</v>
      </c>
      <c r="AT932" s="2">
        <v>639.4</v>
      </c>
      <c r="AU932" s="2">
        <v>654</v>
      </c>
      <c r="AV932" s="2" t="s">
        <v>765</v>
      </c>
      <c r="AW932" s="2" t="s">
        <v>3787</v>
      </c>
      <c r="AX932" s="2">
        <v>5.7</v>
      </c>
      <c r="AY932" s="2">
        <v>642.29999999999995</v>
      </c>
      <c r="AZ932" s="2">
        <v>648</v>
      </c>
      <c r="BA932" s="2" t="s">
        <v>765</v>
      </c>
      <c r="BB932" s="2">
        <v>-9.4778399999999995E-3</v>
      </c>
      <c r="BC932" s="2">
        <v>0</v>
      </c>
      <c r="BD932" s="6">
        <v>0</v>
      </c>
      <c r="BE932" s="18">
        <f t="shared" si="39"/>
        <v>119.29819758156513</v>
      </c>
      <c r="BF932" s="2" t="s">
        <v>767</v>
      </c>
      <c r="BG932" s="6">
        <v>43712</v>
      </c>
      <c r="BH932" s="2">
        <v>305.97701193868312</v>
      </c>
      <c r="BI932" t="str">
        <f>VLOOKUP($A932,'[1]SW_Pipes 1222_soil.shp'!$AE$2:$AR$1223,10,FALSE)</f>
        <v>113688</v>
      </c>
      <c r="BJ932" t="str">
        <f>VLOOKUP($A932,'[1]SW_Pipes 1222_soil.shp'!$AE$2:$AR$1223,11,FALSE)</f>
        <v>Ur</v>
      </c>
      <c r="BK932" t="str">
        <f>VLOOKUP($A932,'[1]SW_Pipes 1222_soil.shp'!$AE$2:$AR$1223,12,FALSE)</f>
        <v>Urban land</v>
      </c>
      <c r="BL932" t="str">
        <f>VLOOKUP($A932,'[1]SW_Pipes 1222_soil.shp'!$AE$2:$AR$1223,13,FALSE)</f>
        <v>N/A</v>
      </c>
      <c r="BM932">
        <f>VLOOKUP($A932,'[1]SW_Pipes 1222_soil.shp'!$AE$2:$AR$1223,14,FALSE)</f>
        <v>4</v>
      </c>
      <c r="BN932">
        <f>VLOOKUP(A932,[2]SW_Pipes1222_prec!$AE$2:$AO$1223, 11, FALSE)</f>
        <v>3.7349999999999999</v>
      </c>
    </row>
    <row r="933" spans="1:66" x14ac:dyDescent="0.25">
      <c r="A933" s="3">
        <v>161169</v>
      </c>
      <c r="B933" s="3">
        <v>11103</v>
      </c>
      <c r="C933" s="3" t="s">
        <v>283</v>
      </c>
      <c r="D933" s="3" t="s">
        <v>21</v>
      </c>
      <c r="E933" s="3" t="s">
        <v>29</v>
      </c>
      <c r="F933" s="6">
        <f>VLOOKUP(A933&amp;B933,'input_raw cmsws'!$C$2:$D$1602,2,FALSE)</f>
        <v>43573.666666666664</v>
      </c>
      <c r="G933" s="3">
        <v>4.5999999999999996</v>
      </c>
      <c r="H933" s="3" t="s">
        <v>23</v>
      </c>
      <c r="I933" s="2">
        <f>VLOOKUP(H933,'scoring schema'!$D$4:$E$9,2,FALSE)</f>
        <v>0</v>
      </c>
      <c r="J933" s="3" t="s">
        <v>22</v>
      </c>
      <c r="K933" s="3" t="s">
        <v>22</v>
      </c>
      <c r="L933" s="3" t="s">
        <v>698</v>
      </c>
      <c r="M933" s="2">
        <f>VLOOKUP(L933,'scoring schema 2'!$E$18:$F$29,2,FALSE)</f>
        <v>4</v>
      </c>
      <c r="N933" s="3" t="s">
        <v>40</v>
      </c>
      <c r="O933" s="2">
        <f>VLOOKUP(N933,'scoring schema 2'!$E$8:$F$13,2, FALSE)</f>
        <v>8</v>
      </c>
      <c r="P933" s="3">
        <v>0</v>
      </c>
      <c r="Q933" s="3">
        <v>5.2</v>
      </c>
      <c r="R933" s="3">
        <v>3.2</v>
      </c>
      <c r="S933" s="3">
        <v>16.64</v>
      </c>
      <c r="T933" s="3">
        <v>1</v>
      </c>
      <c r="U933" s="3">
        <v>10</v>
      </c>
      <c r="V933" s="3">
        <v>10</v>
      </c>
      <c r="W933" s="3">
        <v>3.8000000000000003</v>
      </c>
      <c r="X933" s="3">
        <v>38</v>
      </c>
      <c r="Y933" s="3">
        <v>8.08</v>
      </c>
      <c r="Z933" s="3">
        <v>3.5600000000000005</v>
      </c>
      <c r="AA933" s="3">
        <v>28.764800000000005</v>
      </c>
      <c r="AB933" s="3">
        <v>7644932</v>
      </c>
      <c r="AC933" s="3" t="s">
        <v>3786</v>
      </c>
      <c r="AD933" s="6">
        <v>40654</v>
      </c>
      <c r="AE933" s="3" t="s">
        <v>760</v>
      </c>
      <c r="AF933" s="3" t="s">
        <v>935</v>
      </c>
      <c r="AG933" s="3" t="s">
        <v>762</v>
      </c>
      <c r="AH933" s="3" t="s">
        <v>768</v>
      </c>
      <c r="AI933" s="3">
        <v>3.5</v>
      </c>
      <c r="AJ933" s="3">
        <v>0</v>
      </c>
      <c r="AK933" s="3">
        <v>0</v>
      </c>
      <c r="AL933" s="3">
        <v>0</v>
      </c>
      <c r="AM933" s="3">
        <v>42</v>
      </c>
      <c r="AN933" s="3">
        <v>0</v>
      </c>
      <c r="AO933" s="3" t="s">
        <v>762</v>
      </c>
      <c r="AP933" s="3" t="s">
        <v>781</v>
      </c>
      <c r="AQ933" s="3" t="s">
        <v>781</v>
      </c>
      <c r="AR933" s="3" t="s">
        <v>3787</v>
      </c>
      <c r="AS933" s="3">
        <v>5.7</v>
      </c>
      <c r="AT933" s="3">
        <v>642.29999999999995</v>
      </c>
      <c r="AU933" s="3">
        <v>648</v>
      </c>
      <c r="AV933" s="3" t="s">
        <v>765</v>
      </c>
      <c r="AW933" s="3" t="s">
        <v>3788</v>
      </c>
      <c r="AX933" s="3">
        <v>4</v>
      </c>
      <c r="AY933" s="3">
        <v>633</v>
      </c>
      <c r="AZ933" s="3">
        <v>637</v>
      </c>
      <c r="BA933" s="3" t="s">
        <v>765</v>
      </c>
      <c r="BB933" s="3">
        <v>0.24414464</v>
      </c>
      <c r="BC933" s="3">
        <v>0</v>
      </c>
      <c r="BD933" s="7">
        <v>0</v>
      </c>
      <c r="BE933" s="18">
        <f t="shared" si="39"/>
        <v>119.29819758156513</v>
      </c>
      <c r="BF933" s="3" t="s">
        <v>767</v>
      </c>
      <c r="BG933" s="7">
        <v>43712</v>
      </c>
      <c r="BH933" s="3">
        <v>38.092173591684677</v>
      </c>
      <c r="BI933" t="str">
        <f>VLOOKUP($A933,'[1]SW_Pipes 1222_soil.shp'!$AE$2:$AR$1223,10,FALSE)</f>
        <v>113688</v>
      </c>
      <c r="BJ933" t="str">
        <f>VLOOKUP($A933,'[1]SW_Pipes 1222_soil.shp'!$AE$2:$AR$1223,11,FALSE)</f>
        <v>Ur</v>
      </c>
      <c r="BK933" t="str">
        <f>VLOOKUP($A933,'[1]SW_Pipes 1222_soil.shp'!$AE$2:$AR$1223,12,FALSE)</f>
        <v>Urban land</v>
      </c>
      <c r="BL933" t="str">
        <f>VLOOKUP($A933,'[1]SW_Pipes 1222_soil.shp'!$AE$2:$AR$1223,13,FALSE)</f>
        <v>N/A</v>
      </c>
      <c r="BM933">
        <f>VLOOKUP($A933,'[1]SW_Pipes 1222_soil.shp'!$AE$2:$AR$1223,14,FALSE)</f>
        <v>4</v>
      </c>
      <c r="BN933">
        <f>VLOOKUP(A933,[2]SW_Pipes1222_prec!$AE$2:$AO$1223, 11, FALSE)</f>
        <v>3.7349999999999999</v>
      </c>
    </row>
    <row r="934" spans="1:66" x14ac:dyDescent="0.25">
      <c r="A934" s="3">
        <v>161173</v>
      </c>
      <c r="B934" s="3">
        <v>11103</v>
      </c>
      <c r="C934" s="3" t="s">
        <v>283</v>
      </c>
      <c r="D934" s="3" t="s">
        <v>21</v>
      </c>
      <c r="E934" s="3" t="s">
        <v>29</v>
      </c>
      <c r="F934" s="6">
        <f>VLOOKUP(A934&amp;B934,'input_raw cmsws'!$C$2:$D$1602,2,FALSE)</f>
        <v>43573.666666666664</v>
      </c>
      <c r="G934" s="3">
        <v>22</v>
      </c>
      <c r="H934" s="3" t="s">
        <v>23</v>
      </c>
      <c r="I934" s="2">
        <f>VLOOKUP(H934,'scoring schema'!$D$4:$E$9,2,FALSE)</f>
        <v>0</v>
      </c>
      <c r="J934" s="3" t="s">
        <v>29</v>
      </c>
      <c r="K934" s="3" t="s">
        <v>29</v>
      </c>
      <c r="L934" s="3" t="s">
        <v>44</v>
      </c>
      <c r="M934" s="2">
        <f>VLOOKUP(L934,'scoring schema 2'!$E$18:$F$29,2,FALSE)</f>
        <v>4</v>
      </c>
      <c r="N934" s="3" t="s">
        <v>40</v>
      </c>
      <c r="O934" s="2">
        <f>VLOOKUP(N934,'scoring schema 2'!$E$8:$F$13,2, FALSE)</f>
        <v>8</v>
      </c>
      <c r="P934" s="3">
        <v>0</v>
      </c>
      <c r="Q934" s="3">
        <v>8.6999999999999993</v>
      </c>
      <c r="R934" s="3">
        <v>4.7</v>
      </c>
      <c r="S934" s="3">
        <v>40.89</v>
      </c>
      <c r="T934" s="3">
        <v>1</v>
      </c>
      <c r="U934" s="3">
        <v>10</v>
      </c>
      <c r="V934" s="3">
        <v>6.2000000000000011</v>
      </c>
      <c r="W934" s="3">
        <v>7.1000000000000005</v>
      </c>
      <c r="X934" s="3">
        <v>44.02000000000001</v>
      </c>
      <c r="Y934" s="3">
        <v>7.2000000000000011</v>
      </c>
      <c r="Z934" s="3">
        <v>6.14</v>
      </c>
      <c r="AA934" s="3">
        <v>44.208000000000006</v>
      </c>
      <c r="AB934" s="3">
        <v>7656393</v>
      </c>
      <c r="AC934" s="3" t="s">
        <v>2384</v>
      </c>
      <c r="AD934" s="6">
        <v>40655</v>
      </c>
      <c r="AE934" s="3" t="s">
        <v>760</v>
      </c>
      <c r="AF934" s="3" t="s">
        <v>935</v>
      </c>
      <c r="AG934" s="3" t="s">
        <v>762</v>
      </c>
      <c r="AH934" s="3" t="s">
        <v>768</v>
      </c>
      <c r="AI934" s="3">
        <v>4</v>
      </c>
      <c r="AJ934" s="3">
        <v>0</v>
      </c>
      <c r="AK934" s="3">
        <v>0</v>
      </c>
      <c r="AL934" s="3">
        <v>0</v>
      </c>
      <c r="AM934" s="3">
        <v>48</v>
      </c>
      <c r="AN934" s="3">
        <v>0</v>
      </c>
      <c r="AO934" s="3" t="s">
        <v>762</v>
      </c>
      <c r="AP934" s="3" t="s">
        <v>769</v>
      </c>
      <c r="AQ934" s="3" t="s">
        <v>769</v>
      </c>
      <c r="AR934" s="3" t="s">
        <v>2385</v>
      </c>
      <c r="AS934" s="3">
        <v>10.7</v>
      </c>
      <c r="AT934" s="3">
        <v>640.29999999999995</v>
      </c>
      <c r="AU934" s="3">
        <v>651</v>
      </c>
      <c r="AV934" s="3" t="s">
        <v>765</v>
      </c>
      <c r="AW934" s="3" t="s">
        <v>4043</v>
      </c>
      <c r="AX934" s="3">
        <v>4</v>
      </c>
      <c r="AY934" s="3">
        <v>629</v>
      </c>
      <c r="AZ934" s="3">
        <v>633</v>
      </c>
      <c r="BA934" s="3" t="s">
        <v>765</v>
      </c>
      <c r="BB934" s="3">
        <v>0</v>
      </c>
      <c r="BC934" s="3">
        <v>0</v>
      </c>
      <c r="BD934" s="7">
        <v>0</v>
      </c>
      <c r="BE934" s="18">
        <f t="shared" si="39"/>
        <v>119.29819758156513</v>
      </c>
      <c r="BF934" s="3" t="s">
        <v>767</v>
      </c>
      <c r="BG934" s="7">
        <v>43580</v>
      </c>
      <c r="BH934" s="3">
        <v>316.7241539857597</v>
      </c>
      <c r="BI934" t="str">
        <f>VLOOKUP($A934,'[1]SW_Pipes 1222_soil.shp'!$AE$2:$AR$1223,10,FALSE)</f>
        <v>113688</v>
      </c>
      <c r="BJ934" t="str">
        <f>VLOOKUP($A934,'[1]SW_Pipes 1222_soil.shp'!$AE$2:$AR$1223,11,FALSE)</f>
        <v>Ur</v>
      </c>
      <c r="BK934" t="str">
        <f>VLOOKUP($A934,'[1]SW_Pipes 1222_soil.shp'!$AE$2:$AR$1223,12,FALSE)</f>
        <v>Urban land</v>
      </c>
      <c r="BL934" t="str">
        <f>VLOOKUP($A934,'[1]SW_Pipes 1222_soil.shp'!$AE$2:$AR$1223,13,FALSE)</f>
        <v>N/A</v>
      </c>
      <c r="BM934">
        <f>VLOOKUP($A934,'[1]SW_Pipes 1222_soil.shp'!$AE$2:$AR$1223,14,FALSE)</f>
        <v>4</v>
      </c>
      <c r="BN934">
        <f>VLOOKUP(A934,[2]SW_Pipes1222_prec!$AE$2:$AO$1223, 11, FALSE)</f>
        <v>3.7349999999999999</v>
      </c>
    </row>
    <row r="935" spans="1:66" x14ac:dyDescent="0.25">
      <c r="A935" s="3">
        <v>161174</v>
      </c>
      <c r="B935" s="3">
        <v>11103</v>
      </c>
      <c r="C935" s="3" t="s">
        <v>283</v>
      </c>
      <c r="D935" s="3" t="s">
        <v>21</v>
      </c>
      <c r="E935" s="3" t="s">
        <v>29</v>
      </c>
      <c r="F935" s="6">
        <f>VLOOKUP(A935&amp;B935,'input_raw cmsws'!$C$2:$D$1602,2,FALSE)</f>
        <v>43573.666666666664</v>
      </c>
      <c r="G935" s="3">
        <v>22</v>
      </c>
      <c r="H935" s="3" t="s">
        <v>23</v>
      </c>
      <c r="I935" s="2">
        <f>VLOOKUP(H935,'scoring schema'!$D$4:$E$9,2,FALSE)</f>
        <v>0</v>
      </c>
      <c r="J935" s="3" t="s">
        <v>22</v>
      </c>
      <c r="K935" s="3" t="s">
        <v>22</v>
      </c>
      <c r="L935" s="3" t="s">
        <v>44</v>
      </c>
      <c r="M935" s="2">
        <f>VLOOKUP(L935,'scoring schema 2'!$E$18:$F$29,2,FALSE)</f>
        <v>4</v>
      </c>
      <c r="N935" s="3" t="s">
        <v>40</v>
      </c>
      <c r="O935" s="2">
        <f>VLOOKUP(N935,'scoring schema 2'!$E$8:$F$13,2, FALSE)</f>
        <v>8</v>
      </c>
      <c r="P935" s="3">
        <v>0</v>
      </c>
      <c r="Q935" s="3">
        <v>5.2</v>
      </c>
      <c r="R935" s="3">
        <v>4.7</v>
      </c>
      <c r="S935" s="3">
        <v>24.44</v>
      </c>
      <c r="T935" s="3">
        <v>1</v>
      </c>
      <c r="U935" s="3">
        <v>0</v>
      </c>
      <c r="V935" s="3">
        <v>1.4000000000000001</v>
      </c>
      <c r="W935" s="3">
        <v>2.9000000000000004</v>
      </c>
      <c r="X935" s="3">
        <v>4.0600000000000005</v>
      </c>
      <c r="Y935" s="3">
        <v>2.92</v>
      </c>
      <c r="Z935" s="3">
        <v>3.62</v>
      </c>
      <c r="AA935" s="3">
        <v>10.570399999999999</v>
      </c>
      <c r="AB935" s="3">
        <v>7682155</v>
      </c>
      <c r="AC935" s="3" t="s">
        <v>2384</v>
      </c>
      <c r="AD935" s="6">
        <v>40656</v>
      </c>
      <c r="AE935" s="3" t="s">
        <v>760</v>
      </c>
      <c r="AF935" s="3" t="s">
        <v>935</v>
      </c>
      <c r="AG935" s="3" t="s">
        <v>762</v>
      </c>
      <c r="AH935" s="3" t="s">
        <v>768</v>
      </c>
      <c r="AI935" s="3">
        <v>4</v>
      </c>
      <c r="AJ935" s="3">
        <v>0</v>
      </c>
      <c r="AK935" s="3">
        <v>0</v>
      </c>
      <c r="AL935" s="3">
        <v>0</v>
      </c>
      <c r="AM935" s="3">
        <v>48</v>
      </c>
      <c r="AN935" s="3">
        <v>0</v>
      </c>
      <c r="AO935" s="3" t="s">
        <v>762</v>
      </c>
      <c r="AP935" s="3" t="s">
        <v>769</v>
      </c>
      <c r="AQ935" s="3" t="s">
        <v>769</v>
      </c>
      <c r="AR935" s="3" t="s">
        <v>2385</v>
      </c>
      <c r="AS935" s="3">
        <v>10.7</v>
      </c>
      <c r="AT935" s="3">
        <v>640.29999999999995</v>
      </c>
      <c r="AU935" s="3">
        <v>651</v>
      </c>
      <c r="AV935" s="3" t="s">
        <v>765</v>
      </c>
      <c r="AW935" s="3" t="s">
        <v>2386</v>
      </c>
      <c r="AX935" s="3">
        <v>4</v>
      </c>
      <c r="AY935" s="3">
        <v>629</v>
      </c>
      <c r="AZ935" s="3">
        <v>633</v>
      </c>
      <c r="BA935" s="3" t="s">
        <v>765</v>
      </c>
      <c r="BB935" s="3">
        <v>0</v>
      </c>
      <c r="BC935" s="3">
        <v>0</v>
      </c>
      <c r="BD935" s="7">
        <v>0</v>
      </c>
      <c r="BE935" s="18">
        <f t="shared" si="39"/>
        <v>119.29819758156513</v>
      </c>
      <c r="BF935" s="3" t="s">
        <v>767</v>
      </c>
      <c r="BG935" s="7">
        <v>43580</v>
      </c>
      <c r="BH935" s="3">
        <v>313.01642682384698</v>
      </c>
      <c r="BI935" t="str">
        <f>VLOOKUP($A935,'[1]SW_Pipes 1222_soil.shp'!$AE$2:$AR$1223,10,FALSE)</f>
        <v>113688</v>
      </c>
      <c r="BJ935" t="str">
        <f>VLOOKUP($A935,'[1]SW_Pipes 1222_soil.shp'!$AE$2:$AR$1223,11,FALSE)</f>
        <v>Ur</v>
      </c>
      <c r="BK935" t="str">
        <f>VLOOKUP($A935,'[1]SW_Pipes 1222_soil.shp'!$AE$2:$AR$1223,12,FALSE)</f>
        <v>Urban land</v>
      </c>
      <c r="BL935" t="str">
        <f>VLOOKUP($A935,'[1]SW_Pipes 1222_soil.shp'!$AE$2:$AR$1223,13,FALSE)</f>
        <v>N/A</v>
      </c>
      <c r="BM935">
        <f>VLOOKUP($A935,'[1]SW_Pipes 1222_soil.shp'!$AE$2:$AR$1223,14,FALSE)</f>
        <v>4</v>
      </c>
      <c r="BN935">
        <f>VLOOKUP(A935,[2]SW_Pipes1222_prec!$AE$2:$AO$1223, 11, FALSE)</f>
        <v>3.7349999999999999</v>
      </c>
    </row>
    <row r="936" spans="1:66" x14ac:dyDescent="0.25">
      <c r="A936" s="3">
        <v>161641</v>
      </c>
      <c r="B936" s="3">
        <v>17674</v>
      </c>
      <c r="C936" s="3" t="s">
        <v>102</v>
      </c>
      <c r="D936" s="3" t="s">
        <v>21</v>
      </c>
      <c r="E936" s="3" t="s">
        <v>29</v>
      </c>
      <c r="F936" s="6">
        <f>VLOOKUP(A936&amp;B936,'input_raw cmsws'!$C$2:$D$1602,2,FALSE)</f>
        <v>43956.666666666664</v>
      </c>
      <c r="G936" s="3">
        <v>5</v>
      </c>
      <c r="H936" s="3" t="s">
        <v>23</v>
      </c>
      <c r="I936" s="2">
        <f>VLOOKUP(H936,'scoring schema'!$D$4:$E$9,2,FALSE)</f>
        <v>0</v>
      </c>
      <c r="J936" s="3" t="s">
        <v>22</v>
      </c>
      <c r="K936" s="3" t="s">
        <v>22</v>
      </c>
      <c r="L936" s="3" t="s">
        <v>24</v>
      </c>
      <c r="M936" s="2">
        <f>VLOOKUP(L936,'scoring schema 2'!$E$18:$F$29,2,FALSE)</f>
        <v>0</v>
      </c>
      <c r="N936" s="3"/>
      <c r="O936" s="2">
        <f>VLOOKUP(N936,'scoring schema 2'!$E$8:$F$13,2, FALSE)</f>
        <v>2</v>
      </c>
      <c r="P936" s="3">
        <v>10</v>
      </c>
      <c r="Q936" s="3">
        <v>1.3</v>
      </c>
      <c r="R936" s="3">
        <v>2.2999999999999998</v>
      </c>
      <c r="S936" s="3">
        <v>2.9899999999999998</v>
      </c>
      <c r="T936" s="3">
        <v>1</v>
      </c>
      <c r="U936" s="3">
        <v>0</v>
      </c>
      <c r="V936" s="3">
        <v>1.4000000000000001</v>
      </c>
      <c r="W936" s="3">
        <v>0.8</v>
      </c>
      <c r="X936" s="3">
        <v>1.1200000000000001</v>
      </c>
      <c r="Y936" s="3">
        <v>1.36</v>
      </c>
      <c r="Z936" s="3">
        <v>1.4</v>
      </c>
      <c r="AA936" s="3">
        <v>1.9039999999999999</v>
      </c>
      <c r="AB936" s="3">
        <v>7644920</v>
      </c>
      <c r="AC936" s="3" t="s">
        <v>969</v>
      </c>
      <c r="AD936" s="6">
        <v>40657</v>
      </c>
      <c r="AE936" s="3" t="s">
        <v>760</v>
      </c>
      <c r="AF936" s="3" t="s">
        <v>935</v>
      </c>
      <c r="AG936" s="3" t="s">
        <v>762</v>
      </c>
      <c r="AH936" s="3" t="s">
        <v>768</v>
      </c>
      <c r="AI936" s="3">
        <v>1.25</v>
      </c>
      <c r="AJ936" s="3">
        <v>0</v>
      </c>
      <c r="AK936" s="3">
        <v>0</v>
      </c>
      <c r="AL936" s="3">
        <v>0</v>
      </c>
      <c r="AM936" s="3">
        <v>15</v>
      </c>
      <c r="AN936" s="3">
        <v>0</v>
      </c>
      <c r="AO936" s="3" t="s">
        <v>762</v>
      </c>
      <c r="AP936" s="3" t="s">
        <v>769</v>
      </c>
      <c r="AQ936" s="3" t="s">
        <v>769</v>
      </c>
      <c r="AR936" s="3" t="s">
        <v>970</v>
      </c>
      <c r="AS936" s="3">
        <v>5.6</v>
      </c>
      <c r="AT936" s="3">
        <v>746.4</v>
      </c>
      <c r="AU936" s="3">
        <v>752</v>
      </c>
      <c r="AV936" s="3" t="s">
        <v>765</v>
      </c>
      <c r="AW936" s="3" t="s">
        <v>971</v>
      </c>
      <c r="AX936" s="3">
        <v>5.9</v>
      </c>
      <c r="AY936" s="3">
        <v>745.1</v>
      </c>
      <c r="AZ936" s="3">
        <v>751</v>
      </c>
      <c r="BA936" s="3" t="s">
        <v>765</v>
      </c>
      <c r="BB936" s="3">
        <v>2.242893E-2</v>
      </c>
      <c r="BC936" s="3">
        <v>0</v>
      </c>
      <c r="BD936" s="7">
        <v>0</v>
      </c>
      <c r="BE936" s="18">
        <f t="shared" si="39"/>
        <v>120.34679443303672</v>
      </c>
      <c r="BF936" s="3" t="s">
        <v>767</v>
      </c>
      <c r="BG936" s="7">
        <v>44243</v>
      </c>
      <c r="BH936" s="3">
        <v>57.960865283062873</v>
      </c>
      <c r="BI936" t="str">
        <f>VLOOKUP($A936,'[1]SW_Pipes 1222_soil.shp'!$AE$2:$AR$1223,10,FALSE)</f>
        <v>113688</v>
      </c>
      <c r="BJ936" t="str">
        <f>VLOOKUP($A936,'[1]SW_Pipes 1222_soil.shp'!$AE$2:$AR$1223,11,FALSE)</f>
        <v>Ur</v>
      </c>
      <c r="BK936" t="str">
        <f>VLOOKUP($A936,'[1]SW_Pipes 1222_soil.shp'!$AE$2:$AR$1223,12,FALSE)</f>
        <v>Urban land</v>
      </c>
      <c r="BL936" t="str">
        <f>VLOOKUP($A936,'[1]SW_Pipes 1222_soil.shp'!$AE$2:$AR$1223,13,FALSE)</f>
        <v>N/A</v>
      </c>
      <c r="BM936">
        <f>VLOOKUP($A936,'[1]SW_Pipes 1222_soil.shp'!$AE$2:$AR$1223,14,FALSE)</f>
        <v>4</v>
      </c>
      <c r="BN936">
        <f>VLOOKUP(A936,[2]SW_Pipes1222_prec!$AE$2:$AO$1223, 11, FALSE)</f>
        <v>3.7650000000000001</v>
      </c>
    </row>
    <row r="937" spans="1:66" x14ac:dyDescent="0.25">
      <c r="A937" s="3">
        <v>161753</v>
      </c>
      <c r="B937" s="3">
        <v>10941</v>
      </c>
      <c r="C937" s="3" t="s">
        <v>412</v>
      </c>
      <c r="D937" s="3" t="s">
        <v>26</v>
      </c>
      <c r="E937" s="3" t="s">
        <v>29</v>
      </c>
      <c r="F937" s="6">
        <f>VLOOKUP(A937&amp;B937,'input_raw cmsws'!$C$2:$D$1602,2,FALSE)</f>
        <v>43230.666666666664</v>
      </c>
      <c r="G937" s="3">
        <v>6.6</v>
      </c>
      <c r="H937" s="3" t="s">
        <v>28</v>
      </c>
      <c r="I937" s="2">
        <f>VLOOKUP(H937,'scoring schema'!$D$4:$E$9,2,FALSE)</f>
        <v>5</v>
      </c>
      <c r="J937" s="3" t="s">
        <v>22</v>
      </c>
      <c r="K937" s="3" t="s">
        <v>22</v>
      </c>
      <c r="L937" s="3" t="s">
        <v>174</v>
      </c>
      <c r="M937" s="2">
        <f>VLOOKUP(L937,'scoring schema 2'!$E$18:$F$29,2,FALSE)</f>
        <v>8</v>
      </c>
      <c r="N937" s="3"/>
      <c r="O937" s="2">
        <f>VLOOKUP(N937,'scoring schema 2'!$E$8:$F$13,2, FALSE)</f>
        <v>2</v>
      </c>
      <c r="P937" s="3">
        <v>0</v>
      </c>
      <c r="Q937" s="3">
        <v>3.05</v>
      </c>
      <c r="R937" s="3">
        <v>5.6</v>
      </c>
      <c r="S937" s="3">
        <v>17.079999999999998</v>
      </c>
      <c r="T937" s="3">
        <v>1</v>
      </c>
      <c r="U937" s="3">
        <v>0</v>
      </c>
      <c r="V937" s="3">
        <v>2.2000000000000002</v>
      </c>
      <c r="W937" s="3">
        <v>2</v>
      </c>
      <c r="X937" s="3">
        <v>4.4000000000000004</v>
      </c>
      <c r="Y937" s="3">
        <v>2.54</v>
      </c>
      <c r="Z937" s="3">
        <v>3.4399999999999995</v>
      </c>
      <c r="AA937" s="3">
        <v>8.7375999999999987</v>
      </c>
      <c r="AB937" s="3">
        <v>7566148</v>
      </c>
      <c r="AC937" s="3" t="s">
        <v>2137</v>
      </c>
      <c r="AD937" s="6">
        <v>40658</v>
      </c>
      <c r="AE937" s="3" t="s">
        <v>760</v>
      </c>
      <c r="AF937" s="3" t="s">
        <v>935</v>
      </c>
      <c r="AG937" s="3" t="s">
        <v>762</v>
      </c>
      <c r="AH937" s="3" t="s">
        <v>768</v>
      </c>
      <c r="AI937" s="3">
        <v>1</v>
      </c>
      <c r="AJ937" s="3">
        <v>0</v>
      </c>
      <c r="AK937" s="3">
        <v>0</v>
      </c>
      <c r="AL937" s="3">
        <v>0</v>
      </c>
      <c r="AM937" s="3">
        <v>12</v>
      </c>
      <c r="AN937" s="3">
        <v>0</v>
      </c>
      <c r="AO937" s="3" t="s">
        <v>762</v>
      </c>
      <c r="AP937" s="3" t="s">
        <v>1097</v>
      </c>
      <c r="AQ937" s="3" t="s">
        <v>905</v>
      </c>
      <c r="AR937" s="3" t="s">
        <v>2138</v>
      </c>
      <c r="AS937" s="3">
        <v>4.3</v>
      </c>
      <c r="AT937" s="3">
        <v>688.7</v>
      </c>
      <c r="AU937" s="3">
        <v>693</v>
      </c>
      <c r="AV937" s="3" t="s">
        <v>765</v>
      </c>
      <c r="AW937" s="3" t="s">
        <v>2139</v>
      </c>
      <c r="AX937" s="3">
        <v>3.5</v>
      </c>
      <c r="AY937" s="3">
        <v>686.5</v>
      </c>
      <c r="AZ937" s="3">
        <v>690</v>
      </c>
      <c r="BA937" s="3" t="s">
        <v>765</v>
      </c>
      <c r="BB937" s="3">
        <v>3.2847220000000003E-2</v>
      </c>
      <c r="BC937" s="3">
        <v>0</v>
      </c>
      <c r="BD937" s="7">
        <v>0</v>
      </c>
      <c r="BE937" s="18">
        <f t="shared" si="39"/>
        <v>118.35911476157882</v>
      </c>
      <c r="BF937" s="3" t="s">
        <v>767</v>
      </c>
      <c r="BG937" s="7">
        <v>44243</v>
      </c>
      <c r="BH937" s="3">
        <v>66.97675627789765</v>
      </c>
      <c r="BI937" t="str">
        <f>VLOOKUP($A937,'[1]SW_Pipes 1222_soil.shp'!$AE$2:$AR$1223,10,FALSE)</f>
        <v>113688</v>
      </c>
      <c r="BJ937" t="str">
        <f>VLOOKUP($A937,'[1]SW_Pipes 1222_soil.shp'!$AE$2:$AR$1223,11,FALSE)</f>
        <v>Ur</v>
      </c>
      <c r="BK937" t="str">
        <f>VLOOKUP($A937,'[1]SW_Pipes 1222_soil.shp'!$AE$2:$AR$1223,12,FALSE)</f>
        <v>Urban land</v>
      </c>
      <c r="BL937" t="str">
        <f>VLOOKUP($A937,'[1]SW_Pipes 1222_soil.shp'!$AE$2:$AR$1223,13,FALSE)</f>
        <v>N/A</v>
      </c>
      <c r="BM937">
        <f>VLOOKUP($A937,'[1]SW_Pipes 1222_soil.shp'!$AE$2:$AR$1223,14,FALSE)</f>
        <v>4</v>
      </c>
      <c r="BN937">
        <f>VLOOKUP(A937,[2]SW_Pipes1222_prec!$AE$2:$AO$1223, 11, FALSE)</f>
        <v>3.742</v>
      </c>
    </row>
    <row r="938" spans="1:66" x14ac:dyDescent="0.25">
      <c r="A938" s="2">
        <v>161767</v>
      </c>
      <c r="B938" s="2">
        <v>10941</v>
      </c>
      <c r="C938" s="2" t="s">
        <v>412</v>
      </c>
      <c r="D938" s="2" t="s">
        <v>26</v>
      </c>
      <c r="E938" s="2" t="s">
        <v>29</v>
      </c>
      <c r="F938" s="6">
        <f>VLOOKUP(A938&amp;B938,'input_raw cmsws'!$C$2:$D$1602,2,FALSE)</f>
        <v>43230.666666666664</v>
      </c>
      <c r="G938" s="2">
        <v>5.8</v>
      </c>
      <c r="H938" s="2" t="s">
        <v>23</v>
      </c>
      <c r="I938" s="2">
        <f>VLOOKUP(H938,'scoring schema'!$D$4:$E$9,2,FALSE)</f>
        <v>0</v>
      </c>
      <c r="J938" s="2" t="s">
        <v>29</v>
      </c>
      <c r="K938" s="2" t="s">
        <v>29</v>
      </c>
      <c r="L938" s="2" t="s">
        <v>174</v>
      </c>
      <c r="M938" s="2">
        <f>VLOOKUP(L938,'scoring schema 2'!$E$18:$F$29,2,FALSE)</f>
        <v>8</v>
      </c>
      <c r="N938" s="2"/>
      <c r="O938" s="2">
        <f>VLOOKUP(N938,'scoring schema 2'!$E$8:$F$13,2, FALSE)</f>
        <v>2</v>
      </c>
      <c r="P938" s="2">
        <v>0</v>
      </c>
      <c r="Q938" s="2">
        <v>4.8</v>
      </c>
      <c r="R938" s="2">
        <v>5.6</v>
      </c>
      <c r="S938" s="2">
        <v>26.88</v>
      </c>
      <c r="T938" s="2">
        <v>1</v>
      </c>
      <c r="U938" s="2">
        <v>0</v>
      </c>
      <c r="V938" s="2">
        <v>2.2000000000000002</v>
      </c>
      <c r="W938" s="2">
        <v>2</v>
      </c>
      <c r="X938" s="2">
        <v>4.4000000000000004</v>
      </c>
      <c r="Y938" s="2">
        <v>3.24</v>
      </c>
      <c r="Z938" s="2">
        <v>3.4399999999999995</v>
      </c>
      <c r="AA938" s="2">
        <v>11.1456</v>
      </c>
      <c r="AB938" s="2">
        <v>7675343</v>
      </c>
      <c r="AC938" s="2" t="s">
        <v>2475</v>
      </c>
      <c r="AD938" s="6">
        <v>40659</v>
      </c>
      <c r="AE938" s="2" t="s">
        <v>760</v>
      </c>
      <c r="AF938" s="2" t="s">
        <v>935</v>
      </c>
      <c r="AG938" s="2" t="s">
        <v>762</v>
      </c>
      <c r="AH938" s="2" t="s">
        <v>768</v>
      </c>
      <c r="AI938" s="2">
        <v>2</v>
      </c>
      <c r="AJ938" s="2">
        <v>0</v>
      </c>
      <c r="AK938" s="2">
        <v>0</v>
      </c>
      <c r="AL938" s="2">
        <v>0</v>
      </c>
      <c r="AM938" s="2">
        <v>24</v>
      </c>
      <c r="AN938" s="2">
        <v>0</v>
      </c>
      <c r="AO938" s="2" t="s">
        <v>762</v>
      </c>
      <c r="AP938" s="2" t="s">
        <v>769</v>
      </c>
      <c r="AQ938" s="2" t="s">
        <v>769</v>
      </c>
      <c r="AR938" s="2" t="s">
        <v>2476</v>
      </c>
      <c r="AS938" s="2">
        <v>6.7</v>
      </c>
      <c r="AT938" s="2">
        <v>689.3</v>
      </c>
      <c r="AU938" s="2">
        <v>696</v>
      </c>
      <c r="AV938" s="2" t="s">
        <v>765</v>
      </c>
      <c r="AW938" s="2" t="s">
        <v>2477</v>
      </c>
      <c r="AX938" s="2">
        <v>6</v>
      </c>
      <c r="AY938" s="2">
        <v>688</v>
      </c>
      <c r="AZ938" s="2">
        <v>694</v>
      </c>
      <c r="BA938" s="2" t="s">
        <v>765</v>
      </c>
      <c r="BB938" s="2">
        <v>9.8407900000000003E-3</v>
      </c>
      <c r="BC938" s="2">
        <v>0</v>
      </c>
      <c r="BD938" s="6">
        <v>0</v>
      </c>
      <c r="BE938" s="18">
        <f t="shared" si="39"/>
        <v>118.35911476157882</v>
      </c>
      <c r="BF938" s="2" t="s">
        <v>767</v>
      </c>
      <c r="BG938" s="6">
        <v>43193</v>
      </c>
      <c r="BH938" s="2">
        <v>132.1032709822571</v>
      </c>
      <c r="BI938" t="str">
        <f>VLOOKUP($A938,'[1]SW_Pipes 1222_soil.shp'!$AE$2:$AR$1223,10,FALSE)</f>
        <v>113688</v>
      </c>
      <c r="BJ938" t="str">
        <f>VLOOKUP($A938,'[1]SW_Pipes 1222_soil.shp'!$AE$2:$AR$1223,11,FALSE)</f>
        <v>Ur</v>
      </c>
      <c r="BK938" t="str">
        <f>VLOOKUP($A938,'[1]SW_Pipes 1222_soil.shp'!$AE$2:$AR$1223,12,FALSE)</f>
        <v>Urban land</v>
      </c>
      <c r="BL938" t="str">
        <f>VLOOKUP($A938,'[1]SW_Pipes 1222_soil.shp'!$AE$2:$AR$1223,13,FALSE)</f>
        <v>N/A</v>
      </c>
      <c r="BM938">
        <f>VLOOKUP($A938,'[1]SW_Pipes 1222_soil.shp'!$AE$2:$AR$1223,14,FALSE)</f>
        <v>4</v>
      </c>
      <c r="BN938">
        <f>VLOOKUP(A938,[2]SW_Pipes1222_prec!$AE$2:$AO$1223, 11, FALSE)</f>
        <v>3.746</v>
      </c>
    </row>
    <row r="939" spans="1:66" x14ac:dyDescent="0.25">
      <c r="A939" s="2">
        <v>161793</v>
      </c>
      <c r="B939" s="2">
        <v>11601</v>
      </c>
      <c r="C939" s="2" t="s">
        <v>653</v>
      </c>
      <c r="D939" s="2" t="s">
        <v>21</v>
      </c>
      <c r="E939" s="2" t="s">
        <v>29</v>
      </c>
      <c r="F939" s="6">
        <f>VLOOKUP(A939&amp;B939,'input_raw cmsws'!$C$2:$D$1602,2,FALSE)</f>
        <v>43720.666666666664</v>
      </c>
      <c r="G939" s="2">
        <v>7.95</v>
      </c>
      <c r="H939" s="2" t="s">
        <v>23</v>
      </c>
      <c r="I939" s="2">
        <f>VLOOKUP(H939,'scoring schema'!$D$4:$E$9,2,FALSE)</f>
        <v>0</v>
      </c>
      <c r="J939" s="2" t="s">
        <v>22</v>
      </c>
      <c r="K939" s="2" t="s">
        <v>22</v>
      </c>
      <c r="L939" s="2" t="s">
        <v>145</v>
      </c>
      <c r="M939" s="2">
        <f>VLOOKUP(L939,'scoring schema 2'!$E$18:$F$29,2,FALSE)</f>
        <v>10</v>
      </c>
      <c r="N939" s="2" t="s">
        <v>33</v>
      </c>
      <c r="O939" s="2">
        <f>VLOOKUP(N939,'scoring schema 2'!$E$8:$F$13,2, FALSE)</f>
        <v>0</v>
      </c>
      <c r="P939" s="2">
        <v>0</v>
      </c>
      <c r="Q939" s="2">
        <v>0</v>
      </c>
      <c r="R939" s="2">
        <v>5.3</v>
      </c>
      <c r="S939" s="2">
        <v>0</v>
      </c>
      <c r="T939" s="2">
        <v>1</v>
      </c>
      <c r="U939" s="2">
        <v>0</v>
      </c>
      <c r="V939" s="2">
        <v>7</v>
      </c>
      <c r="W939" s="2">
        <v>4.4000000000000004</v>
      </c>
      <c r="X939" s="2">
        <v>30.800000000000004</v>
      </c>
      <c r="Y939" s="2">
        <v>4.2</v>
      </c>
      <c r="Z939" s="2">
        <v>4.76</v>
      </c>
      <c r="AA939" s="2">
        <v>19.992000000000001</v>
      </c>
      <c r="AB939" s="2">
        <v>7602606</v>
      </c>
      <c r="AC939" s="2" t="s">
        <v>3355</v>
      </c>
      <c r="AD939" s="6">
        <v>40660</v>
      </c>
      <c r="AE939" s="2" t="s">
        <v>760</v>
      </c>
      <c r="AF939" s="2" t="s">
        <v>935</v>
      </c>
      <c r="AG939" s="2" t="s">
        <v>762</v>
      </c>
      <c r="AH939" s="2" t="s">
        <v>768</v>
      </c>
      <c r="AI939" s="2">
        <v>2</v>
      </c>
      <c r="AJ939" s="2">
        <v>0</v>
      </c>
      <c r="AK939" s="2">
        <v>0</v>
      </c>
      <c r="AL939" s="2">
        <v>0</v>
      </c>
      <c r="AM939" s="2">
        <v>24</v>
      </c>
      <c r="AN939" s="2">
        <v>0</v>
      </c>
      <c r="AO939" s="2" t="s">
        <v>762</v>
      </c>
      <c r="AP939" s="2" t="s">
        <v>769</v>
      </c>
      <c r="AQ939" s="2" t="s">
        <v>769</v>
      </c>
      <c r="AR939" s="2" t="s">
        <v>3356</v>
      </c>
      <c r="AS939" s="2">
        <v>7.1</v>
      </c>
      <c r="AT939" s="2">
        <v>693.9</v>
      </c>
      <c r="AU939" s="2">
        <v>701</v>
      </c>
      <c r="AV939" s="2" t="s">
        <v>765</v>
      </c>
      <c r="AW939" s="2" t="s">
        <v>3357</v>
      </c>
      <c r="AX939" s="2">
        <v>8.6</v>
      </c>
      <c r="AY939" s="2">
        <v>693.4</v>
      </c>
      <c r="AZ939" s="2">
        <v>702</v>
      </c>
      <c r="BA939" s="2" t="s">
        <v>765</v>
      </c>
      <c r="BB939" s="2">
        <v>3.2138599999999998E-3</v>
      </c>
      <c r="BC939" s="2">
        <v>0</v>
      </c>
      <c r="BD939" s="6">
        <v>0</v>
      </c>
      <c r="BE939" s="18">
        <f t="shared" si="39"/>
        <v>119.70066164727355</v>
      </c>
      <c r="BF939" s="2" t="s">
        <v>767</v>
      </c>
      <c r="BG939" s="6">
        <v>44243</v>
      </c>
      <c r="BH939" s="2">
        <v>155.5759303264399</v>
      </c>
      <c r="BI939" t="str">
        <f>VLOOKUP($A939,'[1]SW_Pipes 1222_soil.shp'!$AE$2:$AR$1223,10,FALSE)</f>
        <v>113660</v>
      </c>
      <c r="BJ939" t="str">
        <f>VLOOKUP($A939,'[1]SW_Pipes 1222_soil.shp'!$AE$2:$AR$1223,11,FALSE)</f>
        <v>CuB</v>
      </c>
      <c r="BK939" t="str">
        <f>VLOOKUP($A939,'[1]SW_Pipes 1222_soil.shp'!$AE$2:$AR$1223,12,FALSE)</f>
        <v>Cecil-Urban land complex, 2 to 8 percent slopes</v>
      </c>
      <c r="BL939" t="str">
        <f>VLOOKUP($A939,'[1]SW_Pipes 1222_soil.shp'!$AE$2:$AR$1223,13,FALSE)</f>
        <v>B</v>
      </c>
      <c r="BM939">
        <f>VLOOKUP($A939,'[1]SW_Pipes 1222_soil.shp'!$AE$2:$AR$1223,14,FALSE)</f>
        <v>1</v>
      </c>
      <c r="BN939">
        <f>VLOOKUP(A939,[2]SW_Pipes1222_prec!$AE$2:$AO$1223, 11, FALSE)</f>
        <v>3.7240000000000002</v>
      </c>
    </row>
    <row r="940" spans="1:66" x14ac:dyDescent="0.25">
      <c r="A940" s="2">
        <v>161959</v>
      </c>
      <c r="B940" s="2">
        <v>11332</v>
      </c>
      <c r="C940" s="2" t="s">
        <v>223</v>
      </c>
      <c r="D940" s="2" t="s">
        <v>26</v>
      </c>
      <c r="E940" s="2" t="s">
        <v>29</v>
      </c>
      <c r="F940" s="6">
        <f>VLOOKUP(A940&amp;B940,'input_raw cmsws'!$C$2:$D$1602,2,FALSE)</f>
        <v>43700.666666666664</v>
      </c>
      <c r="G940" s="2">
        <v>4.4000000000000004</v>
      </c>
      <c r="H940" s="2" t="s">
        <v>23</v>
      </c>
      <c r="I940" s="2">
        <f>VLOOKUP(H940,'scoring schema'!$D$4:$E$9,2,FALSE)</f>
        <v>0</v>
      </c>
      <c r="J940" s="2" t="s">
        <v>22</v>
      </c>
      <c r="K940" s="2" t="s">
        <v>22</v>
      </c>
      <c r="L940" s="2" t="s">
        <v>30</v>
      </c>
      <c r="M940" s="2">
        <f>VLOOKUP(L940,'scoring schema 2'!$E$18:$F$29,2,FALSE)</f>
        <v>6</v>
      </c>
      <c r="N940" s="2"/>
      <c r="O940" s="2">
        <f>VLOOKUP(N940,'scoring schema 2'!$E$8:$F$13,2, FALSE)</f>
        <v>2</v>
      </c>
      <c r="P940" s="2">
        <v>10</v>
      </c>
      <c r="Q940" s="2">
        <v>1.3</v>
      </c>
      <c r="R940" s="2">
        <v>5</v>
      </c>
      <c r="S940" s="2">
        <v>6.5</v>
      </c>
      <c r="T940" s="2">
        <v>1</v>
      </c>
      <c r="U940" s="2">
        <v>0</v>
      </c>
      <c r="V940" s="2">
        <v>2.2000000000000002</v>
      </c>
      <c r="W940" s="2">
        <v>0.8</v>
      </c>
      <c r="X940" s="2">
        <v>1.7600000000000002</v>
      </c>
      <c r="Y940" s="2">
        <v>1.84</v>
      </c>
      <c r="Z940" s="2">
        <v>2.48</v>
      </c>
      <c r="AA940" s="2">
        <v>4.5632000000000001</v>
      </c>
      <c r="AB940" s="2">
        <v>7677354</v>
      </c>
      <c r="AC940" s="2" t="s">
        <v>1385</v>
      </c>
      <c r="AD940" s="6">
        <v>40661</v>
      </c>
      <c r="AE940" s="2" t="s">
        <v>760</v>
      </c>
      <c r="AF940" s="2" t="s">
        <v>761</v>
      </c>
      <c r="AG940" s="2" t="s">
        <v>762</v>
      </c>
      <c r="AH940" s="2" t="s">
        <v>768</v>
      </c>
      <c r="AI940" s="2">
        <v>1</v>
      </c>
      <c r="AJ940" s="2">
        <v>0</v>
      </c>
      <c r="AK940" s="2">
        <v>0</v>
      </c>
      <c r="AL940" s="2">
        <v>0</v>
      </c>
      <c r="AM940" s="2">
        <v>12</v>
      </c>
      <c r="AN940" s="2">
        <v>0</v>
      </c>
      <c r="AO940" s="2" t="s">
        <v>762</v>
      </c>
      <c r="AP940" s="2" t="s">
        <v>763</v>
      </c>
      <c r="AQ940" s="2" t="s">
        <v>769</v>
      </c>
      <c r="AR940" s="2" t="s">
        <v>1386</v>
      </c>
      <c r="AS940" s="2">
        <v>5.8</v>
      </c>
      <c r="AT940" s="2">
        <v>720.2</v>
      </c>
      <c r="AU940" s="2">
        <v>726</v>
      </c>
      <c r="AV940" s="2" t="s">
        <v>765</v>
      </c>
      <c r="AW940" s="2" t="s">
        <v>1387</v>
      </c>
      <c r="AX940" s="2">
        <v>3.84</v>
      </c>
      <c r="AY940" s="2">
        <v>712.21</v>
      </c>
      <c r="AZ940" s="2">
        <v>716.05</v>
      </c>
      <c r="BA940" s="2" t="s">
        <v>765</v>
      </c>
      <c r="BB940" s="2">
        <v>3.0642429999999998E-2</v>
      </c>
      <c r="BC940" s="2">
        <v>0</v>
      </c>
      <c r="BD940" s="6">
        <v>44200</v>
      </c>
      <c r="BE940" s="18">
        <f>(F940-AD940)/365.25</f>
        <v>8.3221537759525379</v>
      </c>
      <c r="BF940" s="2" t="s">
        <v>767</v>
      </c>
      <c r="BG940" s="6">
        <v>44243</v>
      </c>
      <c r="BH940" s="2">
        <v>260.74951630240349</v>
      </c>
      <c r="BI940" t="str">
        <f>VLOOKUP($A940,'[1]SW_Pipes 1222_soil.shp'!$AE$2:$AR$1223,10,FALSE)</f>
        <v>113688</v>
      </c>
      <c r="BJ940" t="str">
        <f>VLOOKUP($A940,'[1]SW_Pipes 1222_soil.shp'!$AE$2:$AR$1223,11,FALSE)</f>
        <v>Ur</v>
      </c>
      <c r="BK940" t="str">
        <f>VLOOKUP($A940,'[1]SW_Pipes 1222_soil.shp'!$AE$2:$AR$1223,12,FALSE)</f>
        <v>Urban land</v>
      </c>
      <c r="BL940" t="str">
        <f>VLOOKUP($A940,'[1]SW_Pipes 1222_soil.shp'!$AE$2:$AR$1223,13,FALSE)</f>
        <v>N/A</v>
      </c>
      <c r="BM940">
        <f>VLOOKUP($A940,'[1]SW_Pipes 1222_soil.shp'!$AE$2:$AR$1223,14,FALSE)</f>
        <v>4</v>
      </c>
      <c r="BN940">
        <f>VLOOKUP(A940,[2]SW_Pipes1222_prec!$AE$2:$AO$1223, 11, FALSE)</f>
        <v>3.7090000000000001</v>
      </c>
    </row>
    <row r="941" spans="1:66" x14ac:dyDescent="0.25">
      <c r="A941" s="2">
        <v>162244</v>
      </c>
      <c r="B941" s="2">
        <v>18818</v>
      </c>
      <c r="C941" s="2" t="s">
        <v>428</v>
      </c>
      <c r="D941" s="2" t="s">
        <v>26</v>
      </c>
      <c r="E941" s="2" t="s">
        <v>29</v>
      </c>
      <c r="F941" s="6">
        <f>VLOOKUP(A941&amp;B941,'input_raw cmsws'!$C$2:$D$1602,2,FALSE)</f>
        <v>44075.708333333336</v>
      </c>
      <c r="G941" s="2">
        <v>4</v>
      </c>
      <c r="H941" s="2" t="s">
        <v>23</v>
      </c>
      <c r="I941" s="2">
        <f>VLOOKUP(H941,'scoring schema'!$D$4:$E$9,2,FALSE)</f>
        <v>0</v>
      </c>
      <c r="J941" s="2" t="s">
        <v>22</v>
      </c>
      <c r="K941" s="2" t="s">
        <v>22</v>
      </c>
      <c r="L941" s="2" t="s">
        <v>24</v>
      </c>
      <c r="M941" s="2">
        <f>VLOOKUP(L941,'scoring schema 2'!$E$18:$F$29,2,FALSE)</f>
        <v>0</v>
      </c>
      <c r="N941" s="2"/>
      <c r="O941" s="2">
        <f>VLOOKUP(N941,'scoring schema 2'!$E$8:$F$13,2, FALSE)</f>
        <v>2</v>
      </c>
      <c r="P941" s="2">
        <v>10</v>
      </c>
      <c r="Q941" s="2">
        <v>1.3</v>
      </c>
      <c r="R941" s="2">
        <v>2.9</v>
      </c>
      <c r="S941" s="2">
        <v>3.77</v>
      </c>
      <c r="T941" s="2">
        <v>1</v>
      </c>
      <c r="U941" s="2">
        <v>10</v>
      </c>
      <c r="V941" s="2">
        <v>2.2000000000000002</v>
      </c>
      <c r="W941" s="2">
        <v>6.5</v>
      </c>
      <c r="X941" s="2">
        <v>14.3</v>
      </c>
      <c r="Y941" s="2">
        <v>1.84</v>
      </c>
      <c r="Z941" s="2">
        <v>5.0599999999999996</v>
      </c>
      <c r="AA941" s="2">
        <v>9.3103999999999996</v>
      </c>
      <c r="AB941" s="2">
        <v>7606338</v>
      </c>
      <c r="AC941" s="2" t="s">
        <v>2230</v>
      </c>
      <c r="AD941" s="6">
        <v>40662</v>
      </c>
      <c r="AE941" s="2" t="s">
        <v>760</v>
      </c>
      <c r="AF941" s="2" t="s">
        <v>935</v>
      </c>
      <c r="AG941" s="2" t="s">
        <v>762</v>
      </c>
      <c r="AH941" s="2" t="s">
        <v>768</v>
      </c>
      <c r="AI941" s="2">
        <v>1.25</v>
      </c>
      <c r="AJ941" s="2">
        <v>0</v>
      </c>
      <c r="AK941" s="2">
        <v>0</v>
      </c>
      <c r="AL941" s="2">
        <v>0</v>
      </c>
      <c r="AM941" s="2">
        <v>15</v>
      </c>
      <c r="AN941" s="2">
        <v>0</v>
      </c>
      <c r="AO941" s="2" t="s">
        <v>762</v>
      </c>
      <c r="AP941" s="2" t="s">
        <v>769</v>
      </c>
      <c r="AQ941" s="2" t="s">
        <v>769</v>
      </c>
      <c r="AR941" s="2" t="s">
        <v>2231</v>
      </c>
      <c r="AS941" s="2">
        <v>3.2</v>
      </c>
      <c r="AT941" s="2">
        <v>680.8</v>
      </c>
      <c r="AU941" s="2">
        <v>684</v>
      </c>
      <c r="AV941" s="2" t="s">
        <v>765</v>
      </c>
      <c r="AW941" s="2" t="s">
        <v>2232</v>
      </c>
      <c r="AX941" s="2">
        <v>3.6</v>
      </c>
      <c r="AY941" s="2">
        <v>680.4</v>
      </c>
      <c r="AZ941" s="2">
        <v>684</v>
      </c>
      <c r="BA941" s="2" t="s">
        <v>765</v>
      </c>
      <c r="BB941" s="2">
        <v>1.1188969999999999E-2</v>
      </c>
      <c r="BC941" s="2">
        <v>0</v>
      </c>
      <c r="BD941" s="6">
        <v>0</v>
      </c>
      <c r="BE941" s="18">
        <f t="shared" ref="BE941:BE946" si="40">(F941-BD941)/365.25</f>
        <v>120.67271275382159</v>
      </c>
      <c r="BF941" s="2" t="s">
        <v>767</v>
      </c>
      <c r="BG941" s="6">
        <v>43265</v>
      </c>
      <c r="BH941" s="2">
        <v>35.749487870342037</v>
      </c>
      <c r="BI941" t="str">
        <f>VLOOKUP($A941,'[1]SW_Pipes 1222_soil.shp'!$AE$2:$AR$1223,10,FALSE)</f>
        <v>113660</v>
      </c>
      <c r="BJ941" t="str">
        <f>VLOOKUP($A941,'[1]SW_Pipes 1222_soil.shp'!$AE$2:$AR$1223,11,FALSE)</f>
        <v>CuB</v>
      </c>
      <c r="BK941" t="str">
        <f>VLOOKUP($A941,'[1]SW_Pipes 1222_soil.shp'!$AE$2:$AR$1223,12,FALSE)</f>
        <v>Cecil-Urban land complex, 2 to 8 percent slopes</v>
      </c>
      <c r="BL941" t="str">
        <f>VLOOKUP($A941,'[1]SW_Pipes 1222_soil.shp'!$AE$2:$AR$1223,13,FALSE)</f>
        <v>B</v>
      </c>
      <c r="BM941">
        <f>VLOOKUP($A941,'[1]SW_Pipes 1222_soil.shp'!$AE$2:$AR$1223,14,FALSE)</f>
        <v>1</v>
      </c>
      <c r="BN941">
        <f>VLOOKUP(A941,[2]SW_Pipes1222_prec!$AE$2:$AO$1223, 11, FALSE)</f>
        <v>3.7450000000000001</v>
      </c>
    </row>
    <row r="942" spans="1:66" x14ac:dyDescent="0.25">
      <c r="A942" s="3">
        <v>162380</v>
      </c>
      <c r="B942" s="3">
        <v>13346</v>
      </c>
      <c r="C942" s="3" t="s">
        <v>167</v>
      </c>
      <c r="D942" s="3" t="s">
        <v>26</v>
      </c>
      <c r="E942" s="3" t="s">
        <v>29</v>
      </c>
      <c r="F942" s="6">
        <f>VLOOKUP(A942&amp;B942,'input_raw cmsws'!$C$2:$D$1602,2,FALSE)</f>
        <v>43915.666666666664</v>
      </c>
      <c r="G942" s="3">
        <v>2.5</v>
      </c>
      <c r="H942" s="3" t="s">
        <v>28</v>
      </c>
      <c r="I942" s="2">
        <f>VLOOKUP(H942,'scoring schema'!$D$4:$E$9,2,FALSE)</f>
        <v>5</v>
      </c>
      <c r="J942" s="3" t="s">
        <v>22</v>
      </c>
      <c r="K942" s="3" t="s">
        <v>22</v>
      </c>
      <c r="L942" s="3"/>
      <c r="M942" s="2">
        <f>VLOOKUP(L942,'scoring schema 2'!$E$18:$F$29,2,FALSE)</f>
        <v>0</v>
      </c>
      <c r="N942" s="3"/>
      <c r="O942" s="2">
        <f>VLOOKUP(N942,'scoring schema 2'!$E$8:$F$13,2, FALSE)</f>
        <v>2</v>
      </c>
      <c r="P942" s="3">
        <v>10</v>
      </c>
      <c r="Q942" s="3">
        <v>3.05</v>
      </c>
      <c r="R942" s="3">
        <v>2.2999999999999998</v>
      </c>
      <c r="S942" s="3">
        <v>7.0149999999999988</v>
      </c>
      <c r="T942" s="3">
        <v>1</v>
      </c>
      <c r="U942" s="3">
        <v>0</v>
      </c>
      <c r="V942" s="3">
        <v>2.2000000000000002</v>
      </c>
      <c r="W942" s="3">
        <v>0.8</v>
      </c>
      <c r="X942" s="3">
        <v>1.7600000000000002</v>
      </c>
      <c r="Y942" s="3">
        <v>2.54</v>
      </c>
      <c r="Z942" s="3">
        <v>1.4</v>
      </c>
      <c r="AA942" s="3">
        <v>3.5559999999999996</v>
      </c>
      <c r="AB942" s="3">
        <v>7643725</v>
      </c>
      <c r="AC942" s="3" t="s">
        <v>1202</v>
      </c>
      <c r="AD942" s="6">
        <v>40663</v>
      </c>
      <c r="AE942" s="3" t="s">
        <v>760</v>
      </c>
      <c r="AF942" s="3" t="s">
        <v>761</v>
      </c>
      <c r="AG942" s="3" t="s">
        <v>762</v>
      </c>
      <c r="AH942" s="3" t="s">
        <v>768</v>
      </c>
      <c r="AI942" s="3">
        <v>1.5</v>
      </c>
      <c r="AJ942" s="3">
        <v>0</v>
      </c>
      <c r="AK942" s="3">
        <v>0</v>
      </c>
      <c r="AL942" s="3">
        <v>0</v>
      </c>
      <c r="AM942" s="3">
        <v>18</v>
      </c>
      <c r="AN942" s="3">
        <v>0</v>
      </c>
      <c r="AO942" s="3" t="s">
        <v>762</v>
      </c>
      <c r="AP942" s="3" t="s">
        <v>763</v>
      </c>
      <c r="AQ942" s="3" t="s">
        <v>769</v>
      </c>
      <c r="AR942" s="3" t="s">
        <v>1203</v>
      </c>
      <c r="AS942" s="3">
        <v>3.6</v>
      </c>
      <c r="AT942" s="3">
        <v>666.4</v>
      </c>
      <c r="AU942" s="3">
        <v>670</v>
      </c>
      <c r="AV942" s="3" t="s">
        <v>765</v>
      </c>
      <c r="AW942" s="3" t="s">
        <v>1204</v>
      </c>
      <c r="AX942" s="3">
        <v>3.2</v>
      </c>
      <c r="AY942" s="3">
        <v>665.8</v>
      </c>
      <c r="AZ942" s="3">
        <v>669</v>
      </c>
      <c r="BA942" s="3" t="s">
        <v>765</v>
      </c>
      <c r="BB942" s="3">
        <v>3.4446099999999999E-3</v>
      </c>
      <c r="BC942" s="3">
        <v>0</v>
      </c>
      <c r="BD942" s="7">
        <v>0</v>
      </c>
      <c r="BE942" s="18">
        <f t="shared" si="40"/>
        <v>120.23454255076432</v>
      </c>
      <c r="BF942" s="3" t="s">
        <v>767</v>
      </c>
      <c r="BG942" s="7">
        <v>44243</v>
      </c>
      <c r="BH942" s="3">
        <v>174.18497481018071</v>
      </c>
      <c r="BI942" t="str">
        <f>VLOOKUP($A942,'[1]SW_Pipes 1222_soil.shp'!$AE$2:$AR$1223,10,FALSE)</f>
        <v>113658</v>
      </c>
      <c r="BJ942" t="str">
        <f>VLOOKUP($A942,'[1]SW_Pipes 1222_soil.shp'!$AE$2:$AR$1223,11,FALSE)</f>
        <v>CeB2</v>
      </c>
      <c r="BK942" t="str">
        <f>VLOOKUP($A942,'[1]SW_Pipes 1222_soil.shp'!$AE$2:$AR$1223,12,FALSE)</f>
        <v>Cecil sandy clay loam, 2 to 8 percent slopes, eroded</v>
      </c>
      <c r="BL942" t="str">
        <f>VLOOKUP($A942,'[1]SW_Pipes 1222_soil.shp'!$AE$2:$AR$1223,13,FALSE)</f>
        <v>B</v>
      </c>
      <c r="BM942">
        <f>VLOOKUP($A942,'[1]SW_Pipes 1222_soil.shp'!$AE$2:$AR$1223,14,FALSE)</f>
        <v>1</v>
      </c>
      <c r="BN942">
        <f>VLOOKUP(A942,[2]SW_Pipes1222_prec!$AE$2:$AO$1223, 11, FALSE)</f>
        <v>3.7909999999999999</v>
      </c>
    </row>
    <row r="943" spans="1:66" x14ac:dyDescent="0.25">
      <c r="A943" s="3">
        <v>162380</v>
      </c>
      <c r="B943" s="3">
        <v>13346</v>
      </c>
      <c r="C943" s="3" t="s">
        <v>536</v>
      </c>
      <c r="D943" s="3" t="s">
        <v>26</v>
      </c>
      <c r="E943" s="3" t="s">
        <v>29</v>
      </c>
      <c r="F943" s="6">
        <f>VLOOKUP(A943&amp;B943,'input_raw cmsws'!$C$2:$D$1602,2,FALSE)</f>
        <v>43915.666666666664</v>
      </c>
      <c r="G943" s="3">
        <v>2.5</v>
      </c>
      <c r="H943" s="3" t="s">
        <v>32</v>
      </c>
      <c r="I943" s="2">
        <f>VLOOKUP(H943,'scoring schema'!$D$4:$E$9,2,FALSE)</f>
        <v>10</v>
      </c>
      <c r="J943" s="3" t="s">
        <v>29</v>
      </c>
      <c r="K943" s="3" t="s">
        <v>29</v>
      </c>
      <c r="L943" s="3" t="s">
        <v>30</v>
      </c>
      <c r="M943" s="2">
        <f>VLOOKUP(L943,'scoring schema 2'!$E$18:$F$29,2,FALSE)</f>
        <v>6</v>
      </c>
      <c r="N943" s="3" t="s">
        <v>35</v>
      </c>
      <c r="O943" s="2">
        <f>VLOOKUP(N943,'scoring schema 2'!$E$8:$F$13,2, FALSE)</f>
        <v>2</v>
      </c>
      <c r="P943" s="3">
        <v>10</v>
      </c>
      <c r="Q943" s="3">
        <v>4.8</v>
      </c>
      <c r="R943" s="3">
        <v>5.6</v>
      </c>
      <c r="S943" s="3">
        <v>26.88</v>
      </c>
      <c r="T943" s="3">
        <v>1</v>
      </c>
      <c r="U943" s="3">
        <v>10</v>
      </c>
      <c r="V943" s="3">
        <v>2.2000000000000002</v>
      </c>
      <c r="W943" s="3">
        <v>2.9</v>
      </c>
      <c r="X943" s="3">
        <v>6.38</v>
      </c>
      <c r="Y943" s="3">
        <v>3.24</v>
      </c>
      <c r="Z943" s="3">
        <v>3.9799999999999995</v>
      </c>
      <c r="AA943" s="3">
        <v>12.895199999999999</v>
      </c>
      <c r="AB943" s="3">
        <v>7643725</v>
      </c>
      <c r="AC943" s="3" t="s">
        <v>1202</v>
      </c>
      <c r="AD943" s="6">
        <v>40664</v>
      </c>
      <c r="AE943" s="3" t="s">
        <v>760</v>
      </c>
      <c r="AF943" s="3" t="s">
        <v>761</v>
      </c>
      <c r="AG943" s="3" t="s">
        <v>762</v>
      </c>
      <c r="AH943" s="3" t="s">
        <v>768</v>
      </c>
      <c r="AI943" s="3">
        <v>1.5</v>
      </c>
      <c r="AJ943" s="3">
        <v>0</v>
      </c>
      <c r="AK943" s="3">
        <v>0</v>
      </c>
      <c r="AL943" s="3">
        <v>0</v>
      </c>
      <c r="AM943" s="3">
        <v>18</v>
      </c>
      <c r="AN943" s="3">
        <v>0</v>
      </c>
      <c r="AO943" s="3" t="s">
        <v>762</v>
      </c>
      <c r="AP943" s="3" t="s">
        <v>763</v>
      </c>
      <c r="AQ943" s="3" t="s">
        <v>769</v>
      </c>
      <c r="AR943" s="3" t="s">
        <v>1203</v>
      </c>
      <c r="AS943" s="3">
        <v>3.6</v>
      </c>
      <c r="AT943" s="3">
        <v>666.4</v>
      </c>
      <c r="AU943" s="3">
        <v>670</v>
      </c>
      <c r="AV943" s="3" t="s">
        <v>765</v>
      </c>
      <c r="AW943" s="3" t="s">
        <v>1204</v>
      </c>
      <c r="AX943" s="3">
        <v>3.2</v>
      </c>
      <c r="AY943" s="3">
        <v>665.8</v>
      </c>
      <c r="AZ943" s="3">
        <v>669</v>
      </c>
      <c r="BA943" s="3" t="s">
        <v>765</v>
      </c>
      <c r="BB943" s="3">
        <v>3.4446099999999999E-3</v>
      </c>
      <c r="BC943" s="3">
        <v>0</v>
      </c>
      <c r="BD943" s="7">
        <v>0</v>
      </c>
      <c r="BE943" s="18">
        <f t="shared" si="40"/>
        <v>120.23454255076432</v>
      </c>
      <c r="BF943" s="3" t="s">
        <v>767</v>
      </c>
      <c r="BG943" s="7">
        <v>44243</v>
      </c>
      <c r="BH943" s="3">
        <v>174.18497481018071</v>
      </c>
      <c r="BI943" t="str">
        <f>VLOOKUP($A943,'[1]SW_Pipes 1222_soil.shp'!$AE$2:$AR$1223,10,FALSE)</f>
        <v>113658</v>
      </c>
      <c r="BJ943" t="str">
        <f>VLOOKUP($A943,'[1]SW_Pipes 1222_soil.shp'!$AE$2:$AR$1223,11,FALSE)</f>
        <v>CeB2</v>
      </c>
      <c r="BK943" t="str">
        <f>VLOOKUP($A943,'[1]SW_Pipes 1222_soil.shp'!$AE$2:$AR$1223,12,FALSE)</f>
        <v>Cecil sandy clay loam, 2 to 8 percent slopes, eroded</v>
      </c>
      <c r="BL943" t="str">
        <f>VLOOKUP($A943,'[1]SW_Pipes 1222_soil.shp'!$AE$2:$AR$1223,13,FALSE)</f>
        <v>B</v>
      </c>
      <c r="BM943">
        <f>VLOOKUP($A943,'[1]SW_Pipes 1222_soil.shp'!$AE$2:$AR$1223,14,FALSE)</f>
        <v>1</v>
      </c>
      <c r="BN943">
        <f>VLOOKUP(A943,[2]SW_Pipes1222_prec!$AE$2:$AO$1223, 11, FALSE)</f>
        <v>3.7909999999999999</v>
      </c>
    </row>
    <row r="944" spans="1:66" x14ac:dyDescent="0.25">
      <c r="A944" s="3">
        <v>162381</v>
      </c>
      <c r="B944" s="3">
        <v>13346</v>
      </c>
      <c r="C944" s="3" t="s">
        <v>387</v>
      </c>
      <c r="D944" s="3" t="s">
        <v>26</v>
      </c>
      <c r="E944" s="3" t="s">
        <v>29</v>
      </c>
      <c r="F944" s="6">
        <f>VLOOKUP(A944&amp;B944,'input_raw cmsws'!$C$2:$D$1602,2,FALSE)</f>
        <v>43915.666666666664</v>
      </c>
      <c r="G944" s="3">
        <v>3.5</v>
      </c>
      <c r="H944" s="3" t="s">
        <v>32</v>
      </c>
      <c r="I944" s="2">
        <f>VLOOKUP(H944,'scoring schema'!$D$4:$E$9,2,FALSE)</f>
        <v>10</v>
      </c>
      <c r="J944" s="3" t="s">
        <v>29</v>
      </c>
      <c r="K944" s="3" t="s">
        <v>29</v>
      </c>
      <c r="L944" s="3" t="s">
        <v>30</v>
      </c>
      <c r="M944" s="2">
        <f>VLOOKUP(L944,'scoring schema 2'!$E$18:$F$29,2,FALSE)</f>
        <v>6</v>
      </c>
      <c r="N944" s="3" t="s">
        <v>35</v>
      </c>
      <c r="O944" s="2">
        <f>VLOOKUP(N944,'scoring schema 2'!$E$8:$F$13,2, FALSE)</f>
        <v>2</v>
      </c>
      <c r="P944" s="3">
        <v>10</v>
      </c>
      <c r="Q944" s="3">
        <v>4.8</v>
      </c>
      <c r="R944" s="3">
        <v>5</v>
      </c>
      <c r="S944" s="3">
        <v>24</v>
      </c>
      <c r="T944" s="3">
        <v>1</v>
      </c>
      <c r="U944" s="3">
        <v>0</v>
      </c>
      <c r="V944" s="3">
        <v>2.2000000000000002</v>
      </c>
      <c r="W944" s="3">
        <v>0.8</v>
      </c>
      <c r="X944" s="3">
        <v>1.7600000000000002</v>
      </c>
      <c r="Y944" s="3">
        <v>3.24</v>
      </c>
      <c r="Z944" s="3">
        <v>2.48</v>
      </c>
      <c r="AA944" s="3">
        <v>8.0351999999999997</v>
      </c>
      <c r="AB944" s="3">
        <v>7663716</v>
      </c>
      <c r="AC944" s="3" t="s">
        <v>2029</v>
      </c>
      <c r="AD944" s="6">
        <v>40665</v>
      </c>
      <c r="AE944" s="3" t="s">
        <v>760</v>
      </c>
      <c r="AF944" s="3" t="s">
        <v>761</v>
      </c>
      <c r="AG944" s="3" t="s">
        <v>762</v>
      </c>
      <c r="AH944" s="3" t="s">
        <v>768</v>
      </c>
      <c r="AI944" s="3">
        <v>1.25</v>
      </c>
      <c r="AJ944" s="3">
        <v>0</v>
      </c>
      <c r="AK944" s="3">
        <v>0</v>
      </c>
      <c r="AL944" s="3">
        <v>0</v>
      </c>
      <c r="AM944" s="3">
        <v>15</v>
      </c>
      <c r="AN944" s="3">
        <v>0</v>
      </c>
      <c r="AO944" s="3" t="s">
        <v>762</v>
      </c>
      <c r="AP944" s="3" t="s">
        <v>763</v>
      </c>
      <c r="AQ944" s="3" t="s">
        <v>769</v>
      </c>
      <c r="AR944" s="3" t="s">
        <v>2030</v>
      </c>
      <c r="AS944" s="3">
        <v>2.5</v>
      </c>
      <c r="AT944" s="3">
        <v>669.5</v>
      </c>
      <c r="AU944" s="3">
        <v>672</v>
      </c>
      <c r="AV944" s="3" t="s">
        <v>765</v>
      </c>
      <c r="AW944" s="3" t="s">
        <v>1203</v>
      </c>
      <c r="AX944" s="3">
        <v>3.4</v>
      </c>
      <c r="AY944" s="3">
        <v>666.6</v>
      </c>
      <c r="AZ944" s="3">
        <v>670</v>
      </c>
      <c r="BA944" s="3" t="s">
        <v>765</v>
      </c>
      <c r="BB944" s="3">
        <v>3.3553560000000003E-2</v>
      </c>
      <c r="BC944" s="3">
        <v>0</v>
      </c>
      <c r="BD944" s="7">
        <v>0</v>
      </c>
      <c r="BE944" s="18">
        <f t="shared" si="40"/>
        <v>120.23454255076432</v>
      </c>
      <c r="BF944" s="3" t="s">
        <v>767</v>
      </c>
      <c r="BG944" s="7">
        <v>44243</v>
      </c>
      <c r="BH944" s="3">
        <v>86.428970311859217</v>
      </c>
      <c r="BI944" t="str">
        <f>VLOOKUP($A944,'[1]SW_Pipes 1222_soil.shp'!$AE$2:$AR$1223,10,FALSE)</f>
        <v>113658</v>
      </c>
      <c r="BJ944" t="str">
        <f>VLOOKUP($A944,'[1]SW_Pipes 1222_soil.shp'!$AE$2:$AR$1223,11,FALSE)</f>
        <v>CeB2</v>
      </c>
      <c r="BK944" t="str">
        <f>VLOOKUP($A944,'[1]SW_Pipes 1222_soil.shp'!$AE$2:$AR$1223,12,FALSE)</f>
        <v>Cecil sandy clay loam, 2 to 8 percent slopes, eroded</v>
      </c>
      <c r="BL944" t="str">
        <f>VLOOKUP($A944,'[1]SW_Pipes 1222_soil.shp'!$AE$2:$AR$1223,13,FALSE)</f>
        <v>B</v>
      </c>
      <c r="BM944">
        <f>VLOOKUP($A944,'[1]SW_Pipes 1222_soil.shp'!$AE$2:$AR$1223,14,FALSE)</f>
        <v>1</v>
      </c>
      <c r="BN944">
        <f>VLOOKUP(A944,[2]SW_Pipes1222_prec!$AE$2:$AO$1223, 11, FALSE)</f>
        <v>3.7909999999999999</v>
      </c>
    </row>
    <row r="945" spans="1:66" x14ac:dyDescent="0.25">
      <c r="A945" s="2">
        <v>162420</v>
      </c>
      <c r="B945" s="2">
        <v>19056</v>
      </c>
      <c r="C945" s="2" t="s">
        <v>373</v>
      </c>
      <c r="D945" s="2" t="s">
        <v>21</v>
      </c>
      <c r="E945" s="2" t="s">
        <v>29</v>
      </c>
      <c r="F945" s="6">
        <f>VLOOKUP(A945&amp;B945,'input_raw cmsws'!$C$2:$D$1602,2,FALSE)</f>
        <v>44057.666666666664</v>
      </c>
      <c r="G945" s="2">
        <v>5.2</v>
      </c>
      <c r="H945" s="2"/>
      <c r="I945" s="2">
        <v>0</v>
      </c>
      <c r="J945" s="2" t="s">
        <v>22</v>
      </c>
      <c r="K945" s="2" t="s">
        <v>22</v>
      </c>
      <c r="L945" s="2"/>
      <c r="M945" s="2">
        <f>VLOOKUP(L945,'scoring schema 2'!$E$18:$F$29,2,FALSE)</f>
        <v>0</v>
      </c>
      <c r="N945" s="2"/>
      <c r="O945" s="2">
        <f>VLOOKUP(N945,'scoring schema 2'!$E$8:$F$13,2, FALSE)</f>
        <v>2</v>
      </c>
      <c r="P945" s="2">
        <v>0</v>
      </c>
      <c r="Q945" s="2">
        <v>1.3</v>
      </c>
      <c r="R945" s="2">
        <v>2</v>
      </c>
      <c r="S945" s="2">
        <v>2.6</v>
      </c>
      <c r="T945" s="2">
        <v>1</v>
      </c>
      <c r="U945" s="2">
        <v>10</v>
      </c>
      <c r="V945" s="2">
        <v>2.8</v>
      </c>
      <c r="W945" s="2">
        <v>4.4000000000000004</v>
      </c>
      <c r="X945" s="2">
        <v>12.32</v>
      </c>
      <c r="Y945" s="2">
        <v>2.2000000000000002</v>
      </c>
      <c r="Z945" s="2">
        <v>3.4400000000000004</v>
      </c>
      <c r="AA945" s="2">
        <v>7.5680000000000014</v>
      </c>
      <c r="AB945" s="2">
        <v>7580251</v>
      </c>
      <c r="AC945" s="2" t="s">
        <v>1967</v>
      </c>
      <c r="AD945" s="6">
        <v>40666</v>
      </c>
      <c r="AE945" s="2" t="s">
        <v>760</v>
      </c>
      <c r="AF945" s="2" t="s">
        <v>761</v>
      </c>
      <c r="AG945" s="2" t="s">
        <v>762</v>
      </c>
      <c r="AH945" s="2" t="s">
        <v>768</v>
      </c>
      <c r="AI945" s="2">
        <v>1</v>
      </c>
      <c r="AJ945" s="2">
        <v>0</v>
      </c>
      <c r="AK945" s="2">
        <v>0</v>
      </c>
      <c r="AL945" s="2">
        <v>0</v>
      </c>
      <c r="AM945" s="2">
        <v>12</v>
      </c>
      <c r="AN945" s="2">
        <v>0</v>
      </c>
      <c r="AO945" s="2" t="s">
        <v>762</v>
      </c>
      <c r="AP945" s="2" t="s">
        <v>778</v>
      </c>
      <c r="AQ945" s="2" t="s">
        <v>781</v>
      </c>
      <c r="AR945" s="2" t="s">
        <v>1968</v>
      </c>
      <c r="AS945" s="2">
        <v>0</v>
      </c>
      <c r="AT945" s="2">
        <v>0</v>
      </c>
      <c r="AU945" s="2">
        <v>642</v>
      </c>
      <c r="AV945" s="2" t="s">
        <v>772</v>
      </c>
      <c r="AW945" s="2" t="s">
        <v>1969</v>
      </c>
      <c r="AX945" s="2">
        <v>3.3</v>
      </c>
      <c r="AY945" s="2">
        <v>635.70000000000005</v>
      </c>
      <c r="AZ945" s="2">
        <v>639</v>
      </c>
      <c r="BA945" s="2" t="s">
        <v>765</v>
      </c>
      <c r="BB945" s="2">
        <v>0</v>
      </c>
      <c r="BC945" s="2">
        <v>0</v>
      </c>
      <c r="BD945" s="6">
        <v>29221</v>
      </c>
      <c r="BE945" s="18">
        <f t="shared" si="40"/>
        <v>40.620579511749938</v>
      </c>
      <c r="BF945" s="2" t="s">
        <v>767</v>
      </c>
      <c r="BG945" s="6">
        <v>44243</v>
      </c>
      <c r="BH945" s="2">
        <v>35.252450031733112</v>
      </c>
      <c r="BI945" t="str">
        <f>VLOOKUP($A945,'[1]SW_Pipes 1222_soil.shp'!$AE$2:$AR$1223,10,FALSE)</f>
        <v>113658</v>
      </c>
      <c r="BJ945" t="str">
        <f>VLOOKUP($A945,'[1]SW_Pipes 1222_soil.shp'!$AE$2:$AR$1223,11,FALSE)</f>
        <v>CeB2</v>
      </c>
      <c r="BK945" t="str">
        <f>VLOOKUP($A945,'[1]SW_Pipes 1222_soil.shp'!$AE$2:$AR$1223,12,FALSE)</f>
        <v>Cecil sandy clay loam, 2 to 8 percent slopes, eroded</v>
      </c>
      <c r="BL945" t="str">
        <f>VLOOKUP($A945,'[1]SW_Pipes 1222_soil.shp'!$AE$2:$AR$1223,13,FALSE)</f>
        <v>B</v>
      </c>
      <c r="BM945">
        <f>VLOOKUP($A945,'[1]SW_Pipes 1222_soil.shp'!$AE$2:$AR$1223,14,FALSE)</f>
        <v>1</v>
      </c>
      <c r="BN945">
        <f>VLOOKUP(A945,[2]SW_Pipes1222_prec!$AE$2:$AO$1223, 11, FALSE)</f>
        <v>3.79</v>
      </c>
    </row>
    <row r="946" spans="1:66" x14ac:dyDescent="0.25">
      <c r="A946" s="2">
        <v>162440</v>
      </c>
      <c r="B946" s="2">
        <v>23660</v>
      </c>
      <c r="C946" s="2" t="s">
        <v>469</v>
      </c>
      <c r="D946" s="2" t="s">
        <v>21</v>
      </c>
      <c r="E946" s="2" t="s">
        <v>29</v>
      </c>
      <c r="F946" s="6">
        <f>VLOOKUP(A946&amp;B946,'input_raw cmsws'!$C$2:$D$1602,2,FALSE)</f>
        <v>44411.666666666664</v>
      </c>
      <c r="G946" s="2">
        <v>3</v>
      </c>
      <c r="H946" s="2" t="s">
        <v>32</v>
      </c>
      <c r="I946" s="2">
        <f>VLOOKUP(H946,'scoring schema'!$D$4:$E$9,2,FALSE)</f>
        <v>10</v>
      </c>
      <c r="J946" s="2" t="s">
        <v>22</v>
      </c>
      <c r="K946" s="2" t="s">
        <v>22</v>
      </c>
      <c r="L946" s="2"/>
      <c r="M946" s="2">
        <f>VLOOKUP(L946,'scoring schema 2'!$E$18:$F$29,2,FALSE)</f>
        <v>0</v>
      </c>
      <c r="N946" s="2"/>
      <c r="O946" s="2">
        <f>VLOOKUP(N946,'scoring schema 2'!$E$8:$F$13,2, FALSE)</f>
        <v>2</v>
      </c>
      <c r="P946" s="2">
        <v>5</v>
      </c>
      <c r="Q946" s="2">
        <v>4.8</v>
      </c>
      <c r="R946" s="2">
        <v>1.55</v>
      </c>
      <c r="S946" s="2">
        <v>7.4399999999999995</v>
      </c>
      <c r="T946" s="2">
        <v>1</v>
      </c>
      <c r="U946" s="2">
        <v>0</v>
      </c>
      <c r="V946" s="2">
        <v>7.8000000000000007</v>
      </c>
      <c r="W946" s="2">
        <v>1.7000000000000002</v>
      </c>
      <c r="X946" s="2">
        <v>13.260000000000003</v>
      </c>
      <c r="Y946" s="2">
        <v>6.6000000000000005</v>
      </c>
      <c r="Z946" s="2">
        <v>1.6400000000000001</v>
      </c>
      <c r="AA946" s="2">
        <v>10.824000000000002</v>
      </c>
      <c r="AB946" s="2">
        <v>7590078</v>
      </c>
      <c r="AC946" s="2" t="s">
        <v>2406</v>
      </c>
      <c r="AD946" s="6">
        <v>40667</v>
      </c>
      <c r="AE946" s="2" t="s">
        <v>760</v>
      </c>
      <c r="AF946" s="2" t="s">
        <v>761</v>
      </c>
      <c r="AG946" s="2" t="s">
        <v>762</v>
      </c>
      <c r="AH946" s="2" t="s">
        <v>768</v>
      </c>
      <c r="AI946" s="2">
        <v>1.25</v>
      </c>
      <c r="AJ946" s="2">
        <v>0</v>
      </c>
      <c r="AK946" s="2">
        <v>0</v>
      </c>
      <c r="AL946" s="2">
        <v>0</v>
      </c>
      <c r="AM946" s="2">
        <v>15</v>
      </c>
      <c r="AN946" s="2">
        <v>0</v>
      </c>
      <c r="AO946" s="2" t="s">
        <v>762</v>
      </c>
      <c r="AP946" s="2" t="s">
        <v>763</v>
      </c>
      <c r="AQ946" s="2" t="s">
        <v>769</v>
      </c>
      <c r="AR946" s="2" t="s">
        <v>2407</v>
      </c>
      <c r="AS946" s="2">
        <v>2.4</v>
      </c>
      <c r="AT946" s="2">
        <v>676.6</v>
      </c>
      <c r="AU946" s="2">
        <v>679</v>
      </c>
      <c r="AV946" s="2" t="s">
        <v>765</v>
      </c>
      <c r="AW946" s="2" t="s">
        <v>2408</v>
      </c>
      <c r="AX946" s="2">
        <v>0.6</v>
      </c>
      <c r="AY946" s="2">
        <v>669.4</v>
      </c>
      <c r="AZ946" s="2">
        <v>670</v>
      </c>
      <c r="BA946" s="2" t="s">
        <v>772</v>
      </c>
      <c r="BB946" s="2">
        <v>5.0780409999999998E-2</v>
      </c>
      <c r="BC946" s="2">
        <v>0</v>
      </c>
      <c r="BD946" s="6">
        <v>0</v>
      </c>
      <c r="BE946" s="18">
        <f t="shared" si="40"/>
        <v>121.59251654118184</v>
      </c>
      <c r="BF946" s="2" t="s">
        <v>767</v>
      </c>
      <c r="BG946" s="6">
        <v>43818</v>
      </c>
      <c r="BH946" s="2">
        <v>141.78697375593401</v>
      </c>
      <c r="BI946" t="str">
        <f>VLOOKUP($A946,'[1]SW_Pipes 1222_soil.shp'!$AE$2:$AR$1223,10,FALSE)</f>
        <v>113659</v>
      </c>
      <c r="BJ946" t="str">
        <f>VLOOKUP($A946,'[1]SW_Pipes 1222_soil.shp'!$AE$2:$AR$1223,11,FALSE)</f>
        <v>CeD2</v>
      </c>
      <c r="BK946" t="str">
        <f>VLOOKUP($A946,'[1]SW_Pipes 1222_soil.shp'!$AE$2:$AR$1223,12,FALSE)</f>
        <v>Cecil sandy clay loam, 8 to 15 percent slopes, eroded</v>
      </c>
      <c r="BL946" t="str">
        <f>VLOOKUP($A946,'[1]SW_Pipes 1222_soil.shp'!$AE$2:$AR$1223,13,FALSE)</f>
        <v>B</v>
      </c>
      <c r="BM946">
        <f>VLOOKUP($A946,'[1]SW_Pipes 1222_soil.shp'!$AE$2:$AR$1223,14,FALSE)</f>
        <v>1</v>
      </c>
      <c r="BN946">
        <f>VLOOKUP(A946,[2]SW_Pipes1222_prec!$AE$2:$AO$1223, 11, FALSE)</f>
        <v>3.7919999999999998</v>
      </c>
    </row>
    <row r="947" spans="1:66" x14ac:dyDescent="0.25">
      <c r="A947" s="2">
        <v>162593</v>
      </c>
      <c r="B947" s="2">
        <v>17388</v>
      </c>
      <c r="C947" s="2" t="s">
        <v>77</v>
      </c>
      <c r="D947" s="2" t="s">
        <v>21</v>
      </c>
      <c r="E947" s="2" t="s">
        <v>29</v>
      </c>
      <c r="F947" s="6">
        <f>VLOOKUP(A947&amp;B947,'input_raw cmsws'!$C$2:$D$1602,2,FALSE)</f>
        <v>43971.666666666664</v>
      </c>
      <c r="G947" s="2">
        <v>5</v>
      </c>
      <c r="H947" s="2"/>
      <c r="I947" s="2">
        <v>0</v>
      </c>
      <c r="J947" s="2"/>
      <c r="K947" s="3" t="s">
        <v>22</v>
      </c>
      <c r="L947" s="2" t="s">
        <v>24</v>
      </c>
      <c r="M947" s="2">
        <f>VLOOKUP(L947,'scoring schema 2'!$E$18:$F$29,2,FALSE)</f>
        <v>0</v>
      </c>
      <c r="N947" s="2" t="s">
        <v>33</v>
      </c>
      <c r="O947" s="2">
        <f>VLOOKUP(N947,'scoring schema 2'!$E$8:$F$13,2, FALSE)</f>
        <v>0</v>
      </c>
      <c r="P947" s="2">
        <v>0</v>
      </c>
      <c r="Q947" s="2">
        <v>0</v>
      </c>
      <c r="R947" s="2">
        <v>0.8</v>
      </c>
      <c r="S947" s="2">
        <v>0</v>
      </c>
      <c r="T947" s="2">
        <v>1</v>
      </c>
      <c r="U947" s="2">
        <v>0</v>
      </c>
      <c r="V947" s="2">
        <v>7.8000000000000007</v>
      </c>
      <c r="W947" s="2">
        <v>1.7000000000000002</v>
      </c>
      <c r="X947" s="2">
        <v>13.260000000000003</v>
      </c>
      <c r="Y947" s="2">
        <v>4.6800000000000006</v>
      </c>
      <c r="Z947" s="2">
        <v>1.34</v>
      </c>
      <c r="AA947" s="2">
        <v>6.2712000000000012</v>
      </c>
      <c r="AB947" s="2">
        <v>7587905</v>
      </c>
      <c r="AC947" s="2" t="s">
        <v>1669</v>
      </c>
      <c r="AD947" s="6">
        <v>40668</v>
      </c>
      <c r="AE947" s="2" t="s">
        <v>760</v>
      </c>
      <c r="AF947" s="2" t="s">
        <v>761</v>
      </c>
      <c r="AG947" s="2" t="s">
        <v>762</v>
      </c>
      <c r="AH947" s="2" t="s">
        <v>768</v>
      </c>
      <c r="AI947" s="2">
        <v>1.5</v>
      </c>
      <c r="AJ947" s="2">
        <v>0</v>
      </c>
      <c r="AK947" s="2">
        <v>0</v>
      </c>
      <c r="AL947" s="2">
        <v>0</v>
      </c>
      <c r="AM947" s="2">
        <v>24</v>
      </c>
      <c r="AN947" s="2">
        <v>0</v>
      </c>
      <c r="AO947" s="2" t="s">
        <v>762</v>
      </c>
      <c r="AP947" s="2" t="s">
        <v>763</v>
      </c>
      <c r="AQ947" s="2" t="s">
        <v>769</v>
      </c>
      <c r="AR947" s="2" t="s">
        <v>1670</v>
      </c>
      <c r="AS947" s="2">
        <v>0</v>
      </c>
      <c r="AT947" s="2">
        <v>0</v>
      </c>
      <c r="AU947" s="2">
        <v>696</v>
      </c>
      <c r="AV947" s="2" t="s">
        <v>772</v>
      </c>
      <c r="AW947" s="2" t="s">
        <v>1671</v>
      </c>
      <c r="AX947" s="2">
        <v>3.5</v>
      </c>
      <c r="AY947" s="2">
        <v>677.5</v>
      </c>
      <c r="AZ947" s="2">
        <v>681</v>
      </c>
      <c r="BA947" s="2" t="s">
        <v>765</v>
      </c>
      <c r="BB947" s="2">
        <v>0</v>
      </c>
      <c r="BC947" s="2">
        <v>0</v>
      </c>
      <c r="BD947" s="6">
        <v>43069</v>
      </c>
      <c r="BE947" s="18">
        <f>(F947-AD947)/365.25</f>
        <v>9.0449463837554127</v>
      </c>
      <c r="BF947" s="2" t="s">
        <v>767</v>
      </c>
      <c r="BG947" s="6">
        <v>44243</v>
      </c>
      <c r="BH947" s="2">
        <v>136.4974112049689</v>
      </c>
      <c r="BI947" t="str">
        <f>VLOOKUP($A947,'[1]SW_Pipes 1222_soil.shp'!$AE$2:$AR$1223,10,FALSE)</f>
        <v>113659</v>
      </c>
      <c r="BJ947" t="str">
        <f>VLOOKUP($A947,'[1]SW_Pipes 1222_soil.shp'!$AE$2:$AR$1223,11,FALSE)</f>
        <v>CeD2</v>
      </c>
      <c r="BK947" t="str">
        <f>VLOOKUP($A947,'[1]SW_Pipes 1222_soil.shp'!$AE$2:$AR$1223,12,FALSE)</f>
        <v>Cecil sandy clay loam, 8 to 15 percent slopes, eroded</v>
      </c>
      <c r="BL947" t="str">
        <f>VLOOKUP($A947,'[1]SW_Pipes 1222_soil.shp'!$AE$2:$AR$1223,13,FALSE)</f>
        <v>B</v>
      </c>
      <c r="BM947">
        <f>VLOOKUP($A947,'[1]SW_Pipes 1222_soil.shp'!$AE$2:$AR$1223,14,FALSE)</f>
        <v>1</v>
      </c>
      <c r="BN947">
        <f>VLOOKUP(A947,[2]SW_Pipes1222_prec!$AE$2:$AO$1223, 11, FALSE)</f>
        <v>3.7890000000000001</v>
      </c>
    </row>
    <row r="948" spans="1:66" x14ac:dyDescent="0.25">
      <c r="A948" s="3">
        <v>162931</v>
      </c>
      <c r="B948" s="3">
        <v>81769</v>
      </c>
      <c r="C948" s="3" t="s">
        <v>583</v>
      </c>
      <c r="D948" s="3" t="s">
        <v>26</v>
      </c>
      <c r="E948" s="3" t="s">
        <v>29</v>
      </c>
      <c r="F948" s="6">
        <f>VLOOKUP(A948&amp;B948,'input_raw cmsws'!$C$2:$D$1602,2,FALSE)</f>
        <v>44208.708333333336</v>
      </c>
      <c r="G948" s="3">
        <v>3</v>
      </c>
      <c r="H948" s="3" t="s">
        <v>32</v>
      </c>
      <c r="I948" s="2">
        <f>VLOOKUP(H948,'scoring schema'!$D$4:$E$9,2,FALSE)</f>
        <v>10</v>
      </c>
      <c r="J948" s="3" t="s">
        <v>22</v>
      </c>
      <c r="K948" s="3" t="s">
        <v>22</v>
      </c>
      <c r="L948" s="3"/>
      <c r="M948" s="2">
        <f>VLOOKUP(L948,'scoring schema 2'!$E$18:$F$29,2,FALSE)</f>
        <v>0</v>
      </c>
      <c r="N948" s="3"/>
      <c r="O948" s="2">
        <f>VLOOKUP(N948,'scoring schema 2'!$E$8:$F$13,2, FALSE)</f>
        <v>2</v>
      </c>
      <c r="P948" s="3">
        <v>5</v>
      </c>
      <c r="Q948" s="3">
        <v>4.8</v>
      </c>
      <c r="R948" s="3">
        <v>1.55</v>
      </c>
      <c r="S948" s="3">
        <v>7.4399999999999995</v>
      </c>
      <c r="T948" s="3">
        <v>1</v>
      </c>
      <c r="U948" s="3">
        <v>5</v>
      </c>
      <c r="V948" s="3">
        <v>6.2000000000000011</v>
      </c>
      <c r="W948" s="3">
        <v>3.35</v>
      </c>
      <c r="X948" s="3">
        <v>20.770000000000003</v>
      </c>
      <c r="Y948" s="3">
        <v>5.6400000000000006</v>
      </c>
      <c r="Z948" s="3">
        <v>2.63</v>
      </c>
      <c r="AA948" s="3">
        <v>14.833200000000001</v>
      </c>
      <c r="AB948" s="3">
        <v>7684161</v>
      </c>
      <c r="AC948" s="3" t="s">
        <v>2921</v>
      </c>
      <c r="AD948" s="6">
        <v>40669</v>
      </c>
      <c r="AE948" s="3" t="s">
        <v>760</v>
      </c>
      <c r="AF948" s="3" t="s">
        <v>761</v>
      </c>
      <c r="AG948" s="3" t="s">
        <v>762</v>
      </c>
      <c r="AH948" s="3" t="s">
        <v>768</v>
      </c>
      <c r="AI948" s="3">
        <v>1.25</v>
      </c>
      <c r="AJ948" s="3">
        <v>0</v>
      </c>
      <c r="AK948" s="3">
        <v>0</v>
      </c>
      <c r="AL948" s="3">
        <v>0</v>
      </c>
      <c r="AM948" s="3">
        <v>15</v>
      </c>
      <c r="AN948" s="3">
        <v>0</v>
      </c>
      <c r="AO948" s="3" t="s">
        <v>762</v>
      </c>
      <c r="AP948" s="3" t="s">
        <v>763</v>
      </c>
      <c r="AQ948" s="3" t="s">
        <v>769</v>
      </c>
      <c r="AR948" s="3" t="s">
        <v>2922</v>
      </c>
      <c r="AS948" s="3">
        <v>3</v>
      </c>
      <c r="AT948" s="3">
        <v>575</v>
      </c>
      <c r="AU948" s="3">
        <v>578</v>
      </c>
      <c r="AV948" s="3" t="s">
        <v>765</v>
      </c>
      <c r="AW948" s="3" t="s">
        <v>2923</v>
      </c>
      <c r="AX948" s="3">
        <v>1.6</v>
      </c>
      <c r="AY948" s="3">
        <v>572.4</v>
      </c>
      <c r="AZ948" s="3">
        <v>574</v>
      </c>
      <c r="BA948" s="3" t="s">
        <v>765</v>
      </c>
      <c r="BB948" s="3">
        <v>9.3525559999999994E-2</v>
      </c>
      <c r="BC948" s="3">
        <v>0</v>
      </c>
      <c r="BD948" s="7">
        <v>0</v>
      </c>
      <c r="BE948" s="18">
        <f>(F948-BD948)/365.25</f>
        <v>121.03684690851016</v>
      </c>
      <c r="BF948" s="3" t="s">
        <v>767</v>
      </c>
      <c r="BG948" s="7">
        <v>43803</v>
      </c>
      <c r="BH948" s="3">
        <v>27.799888059193002</v>
      </c>
      <c r="BI948" t="str">
        <f>VLOOKUP($A948,'[1]SW_Pipes 1222_soil.shp'!$AE$2:$AR$1223,10,FALSE)</f>
        <v>113677</v>
      </c>
      <c r="BJ948" t="str">
        <f>VLOOKUP($A948,'[1]SW_Pipes 1222_soil.shp'!$AE$2:$AR$1223,11,FALSE)</f>
        <v>MO</v>
      </c>
      <c r="BK948" t="str">
        <f>VLOOKUP($A948,'[1]SW_Pipes 1222_soil.shp'!$AE$2:$AR$1223,12,FALSE)</f>
        <v>Monacan loam</v>
      </c>
      <c r="BL948" t="str">
        <f>VLOOKUP($A948,'[1]SW_Pipes 1222_soil.shp'!$AE$2:$AR$1223,13,FALSE)</f>
        <v>C</v>
      </c>
      <c r="BM948">
        <f>VLOOKUP($A948,'[1]SW_Pipes 1222_soil.shp'!$AE$2:$AR$1223,14,FALSE)</f>
        <v>2</v>
      </c>
      <c r="BN948">
        <f>VLOOKUP(A948,[2]SW_Pipes1222_prec!$AE$2:$AO$1223, 11, FALSE)</f>
        <v>3.7919999999999998</v>
      </c>
    </row>
    <row r="949" spans="1:66" x14ac:dyDescent="0.25">
      <c r="A949" s="3">
        <v>163025</v>
      </c>
      <c r="B949" s="3">
        <v>13054</v>
      </c>
      <c r="C949" s="3" t="s">
        <v>112</v>
      </c>
      <c r="D949" s="3" t="s">
        <v>21</v>
      </c>
      <c r="E949" s="3" t="s">
        <v>29</v>
      </c>
      <c r="F949" s="6">
        <f>VLOOKUP(A949&amp;B949,'input_raw cmsws'!$C$2:$D$1602,2,FALSE)</f>
        <v>43887.666666666664</v>
      </c>
      <c r="G949" s="3">
        <v>2</v>
      </c>
      <c r="H949" s="3"/>
      <c r="I949" s="2">
        <v>0</v>
      </c>
      <c r="J949" s="3"/>
      <c r="K949" s="3" t="s">
        <v>22</v>
      </c>
      <c r="L949" s="3"/>
      <c r="M949" s="2">
        <f>VLOOKUP(L949,'scoring schema 2'!$E$18:$F$29,2,FALSE)</f>
        <v>0</v>
      </c>
      <c r="N949" s="3" t="s">
        <v>40</v>
      </c>
      <c r="O949" s="2">
        <f>VLOOKUP(N949,'scoring schema 2'!$E$8:$F$13,2, FALSE)</f>
        <v>8</v>
      </c>
      <c r="P949" s="3">
        <v>0</v>
      </c>
      <c r="Q949" s="3">
        <v>5.2</v>
      </c>
      <c r="R949" s="3">
        <v>0.8</v>
      </c>
      <c r="S949" s="3">
        <v>4.16</v>
      </c>
      <c r="T949" s="3">
        <v>1</v>
      </c>
      <c r="U949" s="3">
        <v>0</v>
      </c>
      <c r="V949" s="3">
        <v>1.4000000000000001</v>
      </c>
      <c r="W949" s="3">
        <v>0.8</v>
      </c>
      <c r="X949" s="3">
        <v>1.1200000000000001</v>
      </c>
      <c r="Y949" s="3">
        <v>2.92</v>
      </c>
      <c r="Z949" s="3">
        <v>0.8</v>
      </c>
      <c r="AA949" s="3">
        <v>2.3359999999999999</v>
      </c>
      <c r="AB949" s="3">
        <v>7668024</v>
      </c>
      <c r="AC949" s="3" t="s">
        <v>993</v>
      </c>
      <c r="AD949" s="6">
        <v>40670</v>
      </c>
      <c r="AE949" s="3" t="s">
        <v>760</v>
      </c>
      <c r="AF949" s="3" t="s">
        <v>761</v>
      </c>
      <c r="AG949" s="3" t="s">
        <v>762</v>
      </c>
      <c r="AH949" s="3" t="s">
        <v>768</v>
      </c>
      <c r="AI949" s="3">
        <v>1.25</v>
      </c>
      <c r="AJ949" s="3">
        <v>0</v>
      </c>
      <c r="AK949" s="3">
        <v>0</v>
      </c>
      <c r="AL949" s="3">
        <v>0</v>
      </c>
      <c r="AM949" s="3">
        <v>15</v>
      </c>
      <c r="AN949" s="3">
        <v>0</v>
      </c>
      <c r="AO949" s="3" t="s">
        <v>762</v>
      </c>
      <c r="AP949" s="3" t="s">
        <v>763</v>
      </c>
      <c r="AQ949" s="3" t="s">
        <v>769</v>
      </c>
      <c r="AR949" s="3" t="s">
        <v>994</v>
      </c>
      <c r="AS949" s="3">
        <v>2.2999999999999998</v>
      </c>
      <c r="AT949" s="3">
        <v>681.7</v>
      </c>
      <c r="AU949" s="3">
        <v>684</v>
      </c>
      <c r="AV949" s="3" t="s">
        <v>765</v>
      </c>
      <c r="AW949" s="3" t="s">
        <v>995</v>
      </c>
      <c r="AX949" s="3">
        <v>1.9</v>
      </c>
      <c r="AY949" s="3">
        <v>679.1</v>
      </c>
      <c r="AZ949" s="3">
        <v>681</v>
      </c>
      <c r="BA949" s="3" t="s">
        <v>765</v>
      </c>
      <c r="BB949" s="3">
        <v>3.768701E-2</v>
      </c>
      <c r="BC949" s="3">
        <v>0</v>
      </c>
      <c r="BD949" s="7">
        <v>27210</v>
      </c>
      <c r="BE949" s="18">
        <f>(F949-BD949)/365.25</f>
        <v>45.660962810860134</v>
      </c>
      <c r="BF949" s="3" t="s">
        <v>767</v>
      </c>
      <c r="BG949" s="7">
        <v>44243</v>
      </c>
      <c r="BH949" s="3">
        <v>68.989297392109108</v>
      </c>
      <c r="BI949" t="str">
        <f>VLOOKUP($A949,'[1]SW_Pipes 1222_soil.shp'!$AE$2:$AR$1223,10,FALSE)</f>
        <v>113659</v>
      </c>
      <c r="BJ949" t="str">
        <f>VLOOKUP($A949,'[1]SW_Pipes 1222_soil.shp'!$AE$2:$AR$1223,11,FALSE)</f>
        <v>CeD2</v>
      </c>
      <c r="BK949" t="str">
        <f>VLOOKUP($A949,'[1]SW_Pipes 1222_soil.shp'!$AE$2:$AR$1223,12,FALSE)</f>
        <v>Cecil sandy clay loam, 8 to 15 percent slopes, eroded</v>
      </c>
      <c r="BL949" t="str">
        <f>VLOOKUP($A949,'[1]SW_Pipes 1222_soil.shp'!$AE$2:$AR$1223,13,FALSE)</f>
        <v>B</v>
      </c>
      <c r="BM949">
        <f>VLOOKUP($A949,'[1]SW_Pipes 1222_soil.shp'!$AE$2:$AR$1223,14,FALSE)</f>
        <v>1</v>
      </c>
      <c r="BN949">
        <f>VLOOKUP(A949,[2]SW_Pipes1222_prec!$AE$2:$AO$1223, 11, FALSE)</f>
        <v>3.7919999999999998</v>
      </c>
    </row>
    <row r="950" spans="1:66" x14ac:dyDescent="0.25">
      <c r="A950" s="2">
        <v>163142</v>
      </c>
      <c r="B950" s="2">
        <v>11103</v>
      </c>
      <c r="C950" s="2" t="s">
        <v>283</v>
      </c>
      <c r="D950" s="2" t="s">
        <v>21</v>
      </c>
      <c r="E950" s="2" t="s">
        <v>29</v>
      </c>
      <c r="F950" s="6">
        <f>VLOOKUP(A950&amp;B950,'input_raw cmsws'!$C$2:$D$1602,2,FALSE)</f>
        <v>43537.666666666664</v>
      </c>
      <c r="G950" s="2">
        <v>6.55</v>
      </c>
      <c r="H950" s="2" t="s">
        <v>23</v>
      </c>
      <c r="I950" s="2">
        <f>VLOOKUP(H950,'scoring schema'!$D$4:$E$9,2,FALSE)</f>
        <v>0</v>
      </c>
      <c r="J950" s="2" t="s">
        <v>22</v>
      </c>
      <c r="K950" s="2" t="s">
        <v>22</v>
      </c>
      <c r="L950" s="2" t="s">
        <v>145</v>
      </c>
      <c r="M950" s="2">
        <f>VLOOKUP(L950,'scoring schema 2'!$E$18:$F$29,2,FALSE)</f>
        <v>10</v>
      </c>
      <c r="N950" s="2" t="s">
        <v>40</v>
      </c>
      <c r="O950" s="2">
        <f>VLOOKUP(N950,'scoring schema 2'!$E$8:$F$13,2, FALSE)</f>
        <v>8</v>
      </c>
      <c r="P950" s="2">
        <v>0</v>
      </c>
      <c r="Q950" s="2">
        <v>5.2</v>
      </c>
      <c r="R950" s="2">
        <v>7.1</v>
      </c>
      <c r="S950" s="2">
        <v>36.92</v>
      </c>
      <c r="T950" s="2">
        <v>1</v>
      </c>
      <c r="U950" s="2">
        <v>0</v>
      </c>
      <c r="V950" s="2">
        <v>7.8000000000000007</v>
      </c>
      <c r="W950" s="2">
        <v>3.5</v>
      </c>
      <c r="X950" s="2">
        <v>27.300000000000004</v>
      </c>
      <c r="Y950" s="2">
        <v>6.7600000000000007</v>
      </c>
      <c r="Z950" s="2">
        <v>4.9399999999999995</v>
      </c>
      <c r="AA950" s="2">
        <v>33.394399999999997</v>
      </c>
      <c r="AB950" s="2">
        <v>7625012</v>
      </c>
      <c r="AC950" s="2" t="s">
        <v>3925</v>
      </c>
      <c r="AD950" s="6">
        <v>40671</v>
      </c>
      <c r="AE950" s="2" t="s">
        <v>760</v>
      </c>
      <c r="AF950" s="2" t="s">
        <v>838</v>
      </c>
      <c r="AG950" s="2" t="s">
        <v>762</v>
      </c>
      <c r="AH950" s="2" t="s">
        <v>842</v>
      </c>
      <c r="AI950" s="2">
        <v>0</v>
      </c>
      <c r="AJ950" s="2">
        <v>0</v>
      </c>
      <c r="AK950" s="2">
        <v>5.33</v>
      </c>
      <c r="AL950" s="2">
        <v>6.17</v>
      </c>
      <c r="AM950" s="2">
        <v>64</v>
      </c>
      <c r="AN950" s="2">
        <v>74</v>
      </c>
      <c r="AO950" s="2" t="s">
        <v>3928</v>
      </c>
      <c r="AP950" s="2" t="s">
        <v>3900</v>
      </c>
      <c r="AQ950" s="2" t="s">
        <v>800</v>
      </c>
      <c r="AR950" s="2" t="s">
        <v>3926</v>
      </c>
      <c r="AS950" s="2">
        <v>6</v>
      </c>
      <c r="AT950" s="2">
        <v>645</v>
      </c>
      <c r="AU950" s="2">
        <v>651</v>
      </c>
      <c r="AV950" s="2" t="s">
        <v>765</v>
      </c>
      <c r="AW950" s="2" t="s">
        <v>3927</v>
      </c>
      <c r="AX950" s="2">
        <v>7</v>
      </c>
      <c r="AY950" s="2">
        <v>641</v>
      </c>
      <c r="AZ950" s="2">
        <v>648</v>
      </c>
      <c r="BA950" s="2" t="s">
        <v>765</v>
      </c>
      <c r="BB950" s="2">
        <v>1.0864800000000001E-2</v>
      </c>
      <c r="BC950" s="2">
        <v>0</v>
      </c>
      <c r="BD950" s="6">
        <v>20090</v>
      </c>
      <c r="BE950" s="18">
        <f>(F950-BD950)/365.25</f>
        <v>64.196212639744459</v>
      </c>
      <c r="BF950" s="2" t="s">
        <v>767</v>
      </c>
      <c r="BG950" s="6">
        <v>43326</v>
      </c>
      <c r="BH950" s="2">
        <v>368.1613592043588</v>
      </c>
      <c r="BI950" t="str">
        <f>VLOOKUP($A950,'[1]SW_Pipes 1222_soil.shp'!$AE$2:$AR$1223,10,FALSE)</f>
        <v>113688</v>
      </c>
      <c r="BJ950" t="str">
        <f>VLOOKUP($A950,'[1]SW_Pipes 1222_soil.shp'!$AE$2:$AR$1223,11,FALSE)</f>
        <v>Ur</v>
      </c>
      <c r="BK950" t="str">
        <f>VLOOKUP($A950,'[1]SW_Pipes 1222_soil.shp'!$AE$2:$AR$1223,12,FALSE)</f>
        <v>Urban land</v>
      </c>
      <c r="BL950" t="str">
        <f>VLOOKUP($A950,'[1]SW_Pipes 1222_soil.shp'!$AE$2:$AR$1223,13,FALSE)</f>
        <v>N/A</v>
      </c>
      <c r="BM950">
        <f>VLOOKUP($A950,'[1]SW_Pipes 1222_soil.shp'!$AE$2:$AR$1223,14,FALSE)</f>
        <v>4</v>
      </c>
      <c r="BN950">
        <f>VLOOKUP(A950,[2]SW_Pipes1222_prec!$AE$2:$AO$1223, 11, FALSE)</f>
        <v>3.738</v>
      </c>
    </row>
    <row r="951" spans="1:66" x14ac:dyDescent="0.25">
      <c r="A951" s="3">
        <v>163167</v>
      </c>
      <c r="B951" s="3">
        <v>12900</v>
      </c>
      <c r="C951" s="3" t="s">
        <v>83</v>
      </c>
      <c r="D951" s="3" t="s">
        <v>21</v>
      </c>
      <c r="E951" s="3" t="s">
        <v>29</v>
      </c>
      <c r="F951" s="6">
        <f>VLOOKUP(A951&amp;B951,'input_raw cmsws'!$C$2:$D$1602,2,FALSE)</f>
        <v>43888.666666666664</v>
      </c>
      <c r="G951" s="3">
        <v>1.2</v>
      </c>
      <c r="H951" s="3" t="s">
        <v>23</v>
      </c>
      <c r="I951" s="2">
        <f>VLOOKUP(H951,'scoring schema'!$D$4:$E$9,2,FALSE)</f>
        <v>0</v>
      </c>
      <c r="J951" s="3" t="s">
        <v>22</v>
      </c>
      <c r="K951" s="3" t="s">
        <v>22</v>
      </c>
      <c r="L951" s="3" t="s">
        <v>24</v>
      </c>
      <c r="M951" s="2">
        <f>VLOOKUP(L951,'scoring schema 2'!$E$18:$F$29,2,FALSE)</f>
        <v>0</v>
      </c>
      <c r="N951" s="3"/>
      <c r="O951" s="2">
        <f>VLOOKUP(N951,'scoring schema 2'!$E$8:$F$13,2, FALSE)</f>
        <v>2</v>
      </c>
      <c r="P951" s="3">
        <v>0</v>
      </c>
      <c r="Q951" s="3">
        <v>1.3</v>
      </c>
      <c r="R951" s="3">
        <v>0.8</v>
      </c>
      <c r="S951" s="3">
        <v>1.04</v>
      </c>
      <c r="T951" s="3">
        <v>1</v>
      </c>
      <c r="U951" s="3">
        <v>0</v>
      </c>
      <c r="V951" s="3">
        <v>2.2000000000000002</v>
      </c>
      <c r="W951" s="3">
        <v>0.8</v>
      </c>
      <c r="X951" s="3">
        <v>1.7600000000000002</v>
      </c>
      <c r="Y951" s="3">
        <v>1.84</v>
      </c>
      <c r="Z951" s="3">
        <v>0.8</v>
      </c>
      <c r="AA951" s="3">
        <v>1.4720000000000002</v>
      </c>
      <c r="AB951" s="3">
        <v>7607007</v>
      </c>
      <c r="AC951" s="3" t="s">
        <v>911</v>
      </c>
      <c r="AD951" s="6">
        <v>40672</v>
      </c>
      <c r="AE951" s="3" t="s">
        <v>760</v>
      </c>
      <c r="AF951" s="3" t="s">
        <v>761</v>
      </c>
      <c r="AG951" s="3" t="s">
        <v>762</v>
      </c>
      <c r="AH951" s="3" t="s">
        <v>768</v>
      </c>
      <c r="AI951" s="3">
        <v>1.5</v>
      </c>
      <c r="AJ951" s="3">
        <v>0</v>
      </c>
      <c r="AK951" s="3">
        <v>0</v>
      </c>
      <c r="AL951" s="3">
        <v>0</v>
      </c>
      <c r="AM951" s="3">
        <v>18</v>
      </c>
      <c r="AN951" s="3">
        <v>0</v>
      </c>
      <c r="AO951" s="3" t="s">
        <v>762</v>
      </c>
      <c r="AP951" s="3" t="s">
        <v>763</v>
      </c>
      <c r="AQ951" s="3" t="s">
        <v>769</v>
      </c>
      <c r="AR951" s="3" t="s">
        <v>912</v>
      </c>
      <c r="AS951" s="3">
        <v>0</v>
      </c>
      <c r="AT951" s="3">
        <v>0</v>
      </c>
      <c r="AU951" s="3">
        <v>646.38</v>
      </c>
      <c r="AV951" s="3" t="s">
        <v>882</v>
      </c>
      <c r="AW951" s="3" t="s">
        <v>913</v>
      </c>
      <c r="AX951" s="3">
        <v>0</v>
      </c>
      <c r="AY951" s="3">
        <v>0</v>
      </c>
      <c r="AZ951" s="3">
        <v>646.17999999999995</v>
      </c>
      <c r="BA951" s="3" t="s">
        <v>882</v>
      </c>
      <c r="BB951" s="3">
        <v>0</v>
      </c>
      <c r="BC951" s="3">
        <v>0</v>
      </c>
      <c r="BD951" s="7">
        <v>40787</v>
      </c>
      <c r="BE951" s="18">
        <f>(F951-AD951)/365.25</f>
        <v>8.8067533652749184</v>
      </c>
      <c r="BF951" s="3" t="s">
        <v>767</v>
      </c>
      <c r="BG951" s="7">
        <v>43179</v>
      </c>
      <c r="BH951" s="3">
        <v>42.7206212688275</v>
      </c>
      <c r="BI951" t="str">
        <f>VLOOKUP($A951,'[1]SW_Pipes 1222_soil.shp'!$AE$2:$AR$1223,10,FALSE)</f>
        <v>113674</v>
      </c>
      <c r="BJ951" t="str">
        <f>VLOOKUP($A951,'[1]SW_Pipes 1222_soil.shp'!$AE$2:$AR$1223,11,FALSE)</f>
        <v>IrB</v>
      </c>
      <c r="BK951" t="str">
        <f>VLOOKUP($A951,'[1]SW_Pipes 1222_soil.shp'!$AE$2:$AR$1223,12,FALSE)</f>
        <v>Iredell fine sandy loam, 1 to 8 percent slopes</v>
      </c>
      <c r="BL951" t="str">
        <f>VLOOKUP($A951,'[1]SW_Pipes 1222_soil.shp'!$AE$2:$AR$1223,13,FALSE)</f>
        <v>C/D</v>
      </c>
      <c r="BM951">
        <f>VLOOKUP($A951,'[1]SW_Pipes 1222_soil.shp'!$AE$2:$AR$1223,14,FALSE)</f>
        <v>3</v>
      </c>
      <c r="BN951">
        <f>VLOOKUP(A951,[2]SW_Pipes1222_prec!$AE$2:$AO$1223, 11, FALSE)</f>
        <v>3.7080000000000002</v>
      </c>
    </row>
    <row r="952" spans="1:66" x14ac:dyDescent="0.25">
      <c r="A952" s="2">
        <v>163215</v>
      </c>
      <c r="B952" s="2">
        <v>11210</v>
      </c>
      <c r="C952" s="2" t="s">
        <v>598</v>
      </c>
      <c r="D952" s="2" t="s">
        <v>21</v>
      </c>
      <c r="E952" s="2" t="s">
        <v>29</v>
      </c>
      <c r="F952" s="6">
        <f>VLOOKUP(A952&amp;B952,'input_raw cmsws'!$C$2:$D$1602,2,FALSE)</f>
        <v>43983.708333333336</v>
      </c>
      <c r="G952" s="2">
        <v>4.2</v>
      </c>
      <c r="H952" s="2" t="s">
        <v>23</v>
      </c>
      <c r="I952" s="2">
        <f>VLOOKUP(H952,'scoring schema'!$D$4:$E$9,2,FALSE)</f>
        <v>0</v>
      </c>
      <c r="J952" s="2" t="s">
        <v>22</v>
      </c>
      <c r="K952" s="2" t="s">
        <v>22</v>
      </c>
      <c r="L952" s="2" t="s">
        <v>115</v>
      </c>
      <c r="M952" s="2">
        <f>VLOOKUP(L952,'scoring schema 2'!$E$18:$F$29,2,FALSE)</f>
        <v>8</v>
      </c>
      <c r="N952" s="2" t="s">
        <v>33</v>
      </c>
      <c r="O952" s="2">
        <f>VLOOKUP(N952,'scoring schema 2'!$E$8:$F$13,2, FALSE)</f>
        <v>0</v>
      </c>
      <c r="P952" s="2">
        <v>10</v>
      </c>
      <c r="Q952" s="2">
        <v>0</v>
      </c>
      <c r="R952" s="2">
        <v>5.9</v>
      </c>
      <c r="S952" s="2">
        <v>0</v>
      </c>
      <c r="T952" s="2">
        <v>1</v>
      </c>
      <c r="U952" s="2">
        <v>10</v>
      </c>
      <c r="V952" s="2">
        <v>4.5999999999999996</v>
      </c>
      <c r="W952" s="2">
        <v>5.9</v>
      </c>
      <c r="X952" s="2">
        <v>27.14</v>
      </c>
      <c r="Y952" s="2">
        <v>2.76</v>
      </c>
      <c r="Z952" s="2">
        <v>5.9</v>
      </c>
      <c r="AA952" s="2">
        <v>16.283999999999999</v>
      </c>
      <c r="AB952" s="2">
        <v>7605210</v>
      </c>
      <c r="AC952" s="2" t="s">
        <v>3016</v>
      </c>
      <c r="AD952" s="6">
        <v>40673</v>
      </c>
      <c r="AE952" s="2" t="s">
        <v>760</v>
      </c>
      <c r="AF952" s="2" t="s">
        <v>761</v>
      </c>
      <c r="AG952" s="2" t="s">
        <v>762</v>
      </c>
      <c r="AH952" s="2" t="s">
        <v>768</v>
      </c>
      <c r="AI952" s="2">
        <v>1.5</v>
      </c>
      <c r="AJ952" s="2">
        <v>0</v>
      </c>
      <c r="AK952" s="2">
        <v>0</v>
      </c>
      <c r="AL952" s="2">
        <v>0</v>
      </c>
      <c r="AM952" s="2">
        <v>18</v>
      </c>
      <c r="AN952" s="2">
        <v>0</v>
      </c>
      <c r="AO952" s="2" t="s">
        <v>762</v>
      </c>
      <c r="AP952" s="2" t="s">
        <v>763</v>
      </c>
      <c r="AQ952" s="2" t="s">
        <v>769</v>
      </c>
      <c r="AR952" s="2" t="s">
        <v>3017</v>
      </c>
      <c r="AS952" s="2">
        <v>4.9000000000000004</v>
      </c>
      <c r="AT952" s="2">
        <v>626.1</v>
      </c>
      <c r="AU952" s="2">
        <v>631</v>
      </c>
      <c r="AV952" s="2" t="s">
        <v>765</v>
      </c>
      <c r="AW952" s="2" t="s">
        <v>3018</v>
      </c>
      <c r="AX952" s="2">
        <v>5</v>
      </c>
      <c r="AY952" s="2">
        <v>627</v>
      </c>
      <c r="AZ952" s="2">
        <v>632</v>
      </c>
      <c r="BA952" s="2" t="s">
        <v>765</v>
      </c>
      <c r="BB952" s="2">
        <v>-4.2844390000000003E-2</v>
      </c>
      <c r="BC952" s="2">
        <v>0</v>
      </c>
      <c r="BD952" s="6">
        <v>0</v>
      </c>
      <c r="BE952" s="18">
        <f>(F952-BD952)/365.25</f>
        <v>120.42083048140543</v>
      </c>
      <c r="BF952" s="2" t="s">
        <v>767</v>
      </c>
      <c r="BG952" s="6">
        <v>44243</v>
      </c>
      <c r="BH952" s="2">
        <v>21.00625080806385</v>
      </c>
      <c r="BI952" t="str">
        <f>VLOOKUP($A952,'[1]SW_Pipes 1222_soil.shp'!$AE$2:$AR$1223,10,FALSE)</f>
        <v>113677</v>
      </c>
      <c r="BJ952" t="str">
        <f>VLOOKUP($A952,'[1]SW_Pipes 1222_soil.shp'!$AE$2:$AR$1223,11,FALSE)</f>
        <v>MO</v>
      </c>
      <c r="BK952" t="str">
        <f>VLOOKUP($A952,'[1]SW_Pipes 1222_soil.shp'!$AE$2:$AR$1223,12,FALSE)</f>
        <v>Monacan loam</v>
      </c>
      <c r="BL952" t="str">
        <f>VLOOKUP($A952,'[1]SW_Pipes 1222_soil.shp'!$AE$2:$AR$1223,13,FALSE)</f>
        <v>C</v>
      </c>
      <c r="BM952">
        <f>VLOOKUP($A952,'[1]SW_Pipes 1222_soil.shp'!$AE$2:$AR$1223,14,FALSE)</f>
        <v>2</v>
      </c>
      <c r="BN952">
        <f>VLOOKUP(A952,[2]SW_Pipes1222_prec!$AE$2:$AO$1223, 11, FALSE)</f>
        <v>3.7909999999999999</v>
      </c>
    </row>
    <row r="953" spans="1:66" x14ac:dyDescent="0.25">
      <c r="A953" s="2">
        <v>163216</v>
      </c>
      <c r="B953" s="2">
        <v>11210</v>
      </c>
      <c r="C953" s="2" t="s">
        <v>689</v>
      </c>
      <c r="D953" s="2" t="s">
        <v>21</v>
      </c>
      <c r="E953" s="2" t="s">
        <v>29</v>
      </c>
      <c r="F953" s="6">
        <f>VLOOKUP(A953&amp;B953,'input_raw cmsws'!$C$2:$D$1602,2,FALSE)</f>
        <v>43983.708333333336</v>
      </c>
      <c r="G953" s="2">
        <v>10</v>
      </c>
      <c r="H953" s="2" t="s">
        <v>28</v>
      </c>
      <c r="I953" s="2">
        <f>VLOOKUP(H953,'scoring schema'!$D$4:$E$9,2,FALSE)</f>
        <v>5</v>
      </c>
      <c r="J953" s="2" t="s">
        <v>22</v>
      </c>
      <c r="K953" s="2" t="s">
        <v>22</v>
      </c>
      <c r="L953" s="2" t="s">
        <v>115</v>
      </c>
      <c r="M953" s="2">
        <f>VLOOKUP(L953,'scoring schema 2'!$E$18:$F$29,2,FALSE)</f>
        <v>8</v>
      </c>
      <c r="N953" s="2" t="s">
        <v>202</v>
      </c>
      <c r="O953" s="2">
        <f>VLOOKUP(N953,'scoring schema 2'!$E$8:$F$13,2, FALSE)</f>
        <v>3</v>
      </c>
      <c r="P953" s="2">
        <v>10</v>
      </c>
      <c r="Q953" s="2">
        <v>3.7</v>
      </c>
      <c r="R953" s="2">
        <v>7.5</v>
      </c>
      <c r="S953" s="2">
        <v>27.75</v>
      </c>
      <c r="T953" s="2">
        <v>4</v>
      </c>
      <c r="U953" s="2">
        <v>0</v>
      </c>
      <c r="V953" s="2">
        <v>6.8000000000000007</v>
      </c>
      <c r="W953" s="2">
        <v>6</v>
      </c>
      <c r="X953" s="2">
        <v>40.800000000000004</v>
      </c>
      <c r="Y953" s="2">
        <v>5.5600000000000005</v>
      </c>
      <c r="Z953" s="2">
        <v>6.6</v>
      </c>
      <c r="AA953" s="2">
        <v>36.695999999999998</v>
      </c>
      <c r="AB953" s="2">
        <v>7591488</v>
      </c>
      <c r="AC953" s="2" t="s">
        <v>3981</v>
      </c>
      <c r="AD953" s="6">
        <v>40674</v>
      </c>
      <c r="AE953" s="2" t="s">
        <v>760</v>
      </c>
      <c r="AF953" s="2" t="s">
        <v>761</v>
      </c>
      <c r="AG953" s="2" t="s">
        <v>762</v>
      </c>
      <c r="AH953" s="2" t="s">
        <v>768</v>
      </c>
      <c r="AI953" s="2">
        <v>6</v>
      </c>
      <c r="AJ953" s="2">
        <v>0</v>
      </c>
      <c r="AK953" s="2">
        <v>0</v>
      </c>
      <c r="AL953" s="2">
        <v>0</v>
      </c>
      <c r="AM953" s="2">
        <v>72</v>
      </c>
      <c r="AN953" s="2">
        <v>0</v>
      </c>
      <c r="AO953" s="2" t="s">
        <v>762</v>
      </c>
      <c r="AP953" s="2" t="s">
        <v>778</v>
      </c>
      <c r="AQ953" s="2" t="s">
        <v>781</v>
      </c>
      <c r="AR953" s="2" t="s">
        <v>3982</v>
      </c>
      <c r="AS953" s="2">
        <v>11.3</v>
      </c>
      <c r="AT953" s="2">
        <v>612.70000000000005</v>
      </c>
      <c r="AU953" s="2">
        <v>624</v>
      </c>
      <c r="AV953" s="2" t="s">
        <v>765</v>
      </c>
      <c r="AW953" s="2" t="s">
        <v>3017</v>
      </c>
      <c r="AX953" s="2">
        <v>0</v>
      </c>
      <c r="AY953" s="2">
        <v>631</v>
      </c>
      <c r="AZ953" s="2">
        <v>631</v>
      </c>
      <c r="BA953" s="2" t="s">
        <v>765</v>
      </c>
      <c r="BB953" s="2">
        <v>-0.31462895000000002</v>
      </c>
      <c r="BC953" s="2">
        <v>1</v>
      </c>
      <c r="BD953" s="6">
        <v>29402</v>
      </c>
      <c r="BE953" s="18">
        <f>(F953-BD953)/365.25</f>
        <v>39.922541638147393</v>
      </c>
      <c r="BF953" s="2" t="s">
        <v>767</v>
      </c>
      <c r="BG953" s="6">
        <v>44243</v>
      </c>
      <c r="BH953" s="2">
        <v>58.163750588630812</v>
      </c>
      <c r="BI953" t="str">
        <f>VLOOKUP($A953,'[1]SW_Pipes 1222_soil.shp'!$AE$2:$AR$1223,10,FALSE)</f>
        <v>113677</v>
      </c>
      <c r="BJ953" t="str">
        <f>VLOOKUP($A953,'[1]SW_Pipes 1222_soil.shp'!$AE$2:$AR$1223,11,FALSE)</f>
        <v>MO</v>
      </c>
      <c r="BK953" t="str">
        <f>VLOOKUP($A953,'[1]SW_Pipes 1222_soil.shp'!$AE$2:$AR$1223,12,FALSE)</f>
        <v>Monacan loam</v>
      </c>
      <c r="BL953" t="str">
        <f>VLOOKUP($A953,'[1]SW_Pipes 1222_soil.shp'!$AE$2:$AR$1223,13,FALSE)</f>
        <v>C</v>
      </c>
      <c r="BM953">
        <f>VLOOKUP($A953,'[1]SW_Pipes 1222_soil.shp'!$AE$2:$AR$1223,14,FALSE)</f>
        <v>2</v>
      </c>
      <c r="BN953">
        <f>VLOOKUP(A953,[2]SW_Pipes1222_prec!$AE$2:$AO$1223, 11, FALSE)</f>
        <v>3.7909999999999999</v>
      </c>
    </row>
    <row r="954" spans="1:66" x14ac:dyDescent="0.25">
      <c r="A954" s="3">
        <v>163384</v>
      </c>
      <c r="B954" s="3">
        <v>15329</v>
      </c>
      <c r="C954" s="3" t="s">
        <v>690</v>
      </c>
      <c r="D954" s="3" t="s">
        <v>21</v>
      </c>
      <c r="E954" s="3" t="s">
        <v>29</v>
      </c>
      <c r="F954" s="6">
        <f>VLOOKUP(A954&amp;B954,'input_raw cmsws'!$C$2:$D$1602,2,FALSE)</f>
        <v>42948.666666666664</v>
      </c>
      <c r="G954" s="3">
        <v>7</v>
      </c>
      <c r="H954" s="3" t="s">
        <v>23</v>
      </c>
      <c r="I954" s="2">
        <f>VLOOKUP(H954,'scoring schema'!$D$4:$E$9,2,FALSE)</f>
        <v>0</v>
      </c>
      <c r="J954" s="3" t="s">
        <v>22</v>
      </c>
      <c r="K954" s="3" t="s">
        <v>22</v>
      </c>
      <c r="L954" s="3" t="s">
        <v>115</v>
      </c>
      <c r="M954" s="2">
        <f>VLOOKUP(L954,'scoring schema 2'!$E$18:$F$29,2,FALSE)</f>
        <v>8</v>
      </c>
      <c r="N954" s="3" t="s">
        <v>33</v>
      </c>
      <c r="O954" s="2">
        <f>VLOOKUP(N954,'scoring schema 2'!$E$8:$F$13,2, FALSE)</f>
        <v>0</v>
      </c>
      <c r="P954" s="3">
        <v>5</v>
      </c>
      <c r="Q954" s="3">
        <v>0</v>
      </c>
      <c r="R954" s="3">
        <v>6.9499999999999993</v>
      </c>
      <c r="S954" s="3">
        <v>0</v>
      </c>
      <c r="T954" s="3">
        <v>1</v>
      </c>
      <c r="U954" s="3">
        <v>5</v>
      </c>
      <c r="V954" s="3">
        <v>9.1999999999999993</v>
      </c>
      <c r="W954" s="3">
        <v>4.25</v>
      </c>
      <c r="X954" s="3">
        <v>39.099999999999994</v>
      </c>
      <c r="Y954" s="3">
        <v>5.52</v>
      </c>
      <c r="Z954" s="3">
        <v>5.33</v>
      </c>
      <c r="AA954" s="3">
        <v>29.421599999999998</v>
      </c>
      <c r="AB954" s="3">
        <v>7647319</v>
      </c>
      <c r="AC954" s="3" t="s">
        <v>3823</v>
      </c>
      <c r="AD954" s="6">
        <v>40675</v>
      </c>
      <c r="AE954" s="3" t="s">
        <v>760</v>
      </c>
      <c r="AF954" s="3" t="s">
        <v>785</v>
      </c>
      <c r="AG954" s="3" t="s">
        <v>762</v>
      </c>
      <c r="AH954" s="3" t="s">
        <v>1823</v>
      </c>
      <c r="AI954" s="3">
        <v>0</v>
      </c>
      <c r="AJ954" s="3">
        <v>0</v>
      </c>
      <c r="AK954" s="3">
        <v>5</v>
      </c>
      <c r="AL954" s="3">
        <v>7</v>
      </c>
      <c r="AM954" s="3">
        <v>60</v>
      </c>
      <c r="AN954" s="3">
        <v>84</v>
      </c>
      <c r="AO954" s="3" t="s">
        <v>762</v>
      </c>
      <c r="AP954" s="3" t="s">
        <v>778</v>
      </c>
      <c r="AQ954" s="3" t="s">
        <v>781</v>
      </c>
      <c r="AR954" s="3" t="s">
        <v>3824</v>
      </c>
      <c r="AS954" s="3">
        <v>9.1</v>
      </c>
      <c r="AT954" s="3">
        <v>632.9</v>
      </c>
      <c r="AU954" s="3">
        <v>642</v>
      </c>
      <c r="AV954" s="3" t="s">
        <v>765</v>
      </c>
      <c r="AW954" s="3" t="s">
        <v>3825</v>
      </c>
      <c r="AX954" s="3">
        <v>0</v>
      </c>
      <c r="AY954" s="3">
        <v>637</v>
      </c>
      <c r="AZ954" s="3">
        <v>637</v>
      </c>
      <c r="BA954" s="3" t="s">
        <v>765</v>
      </c>
      <c r="BB954" s="3">
        <v>-3.0675859999999999E-2</v>
      </c>
      <c r="BC954" s="3">
        <v>1</v>
      </c>
      <c r="BD954" s="7">
        <v>29221</v>
      </c>
      <c r="BE954" s="18">
        <f>(F954-BD954)/365.25</f>
        <v>37.584302988820433</v>
      </c>
      <c r="BF954" s="3" t="s">
        <v>767</v>
      </c>
      <c r="BG954" s="7">
        <v>44243</v>
      </c>
      <c r="BH954" s="3">
        <v>133.65557383000541</v>
      </c>
      <c r="BI954" t="str">
        <f>VLOOKUP($A954,'[1]SW_Pipes 1222_soil.shp'!$AE$2:$AR$1223,10,FALSE)</f>
        <v>113671</v>
      </c>
      <c r="BJ954" t="str">
        <f>VLOOKUP($A954,'[1]SW_Pipes 1222_soil.shp'!$AE$2:$AR$1223,11,FALSE)</f>
        <v>HeB</v>
      </c>
      <c r="BK954" t="str">
        <f>VLOOKUP($A954,'[1]SW_Pipes 1222_soil.shp'!$AE$2:$AR$1223,12,FALSE)</f>
        <v>Helena sandy loam, 2 to 8 percent slopes</v>
      </c>
      <c r="BL954" t="str">
        <f>VLOOKUP($A954,'[1]SW_Pipes 1222_soil.shp'!$AE$2:$AR$1223,13,FALSE)</f>
        <v>C</v>
      </c>
      <c r="BM954">
        <f>VLOOKUP($A954,'[1]SW_Pipes 1222_soil.shp'!$AE$2:$AR$1223,14,FALSE)</f>
        <v>2</v>
      </c>
      <c r="BN954">
        <f>VLOOKUP(A954,[2]SW_Pipes1222_prec!$AE$2:$AO$1223, 11, FALSE)</f>
        <v>3.7890000000000001</v>
      </c>
    </row>
    <row r="955" spans="1:66" x14ac:dyDescent="0.25">
      <c r="A955" s="3">
        <v>163592</v>
      </c>
      <c r="B955" s="3">
        <v>11100</v>
      </c>
      <c r="C955" s="3" t="s">
        <v>173</v>
      </c>
      <c r="D955" s="3" t="s">
        <v>21</v>
      </c>
      <c r="E955" s="3" t="s">
        <v>29</v>
      </c>
      <c r="F955" s="6">
        <f>VLOOKUP(A955&amp;B955,'input_raw cmsws'!$C$2:$D$1602,2,FALSE)</f>
        <v>43348.666666666664</v>
      </c>
      <c r="G955" s="3">
        <v>8.3000000000000007</v>
      </c>
      <c r="H955" s="3" t="s">
        <v>23</v>
      </c>
      <c r="I955" s="2">
        <f>VLOOKUP(H955,'scoring schema'!$D$4:$E$9,2,FALSE)</f>
        <v>0</v>
      </c>
      <c r="J955" s="3" t="s">
        <v>22</v>
      </c>
      <c r="K955" s="3" t="s">
        <v>22</v>
      </c>
      <c r="L955" s="3" t="s">
        <v>145</v>
      </c>
      <c r="M955" s="2">
        <f>VLOOKUP(L955,'scoring schema 2'!$E$18:$F$29,2,FALSE)</f>
        <v>10</v>
      </c>
      <c r="N955" s="3" t="s">
        <v>33</v>
      </c>
      <c r="O955" s="2">
        <f>VLOOKUP(N955,'scoring schema 2'!$E$8:$F$13,2, FALSE)</f>
        <v>0</v>
      </c>
      <c r="P955" s="3">
        <v>10</v>
      </c>
      <c r="Q955" s="3">
        <v>0</v>
      </c>
      <c r="R955" s="3">
        <v>8.4</v>
      </c>
      <c r="S955" s="3">
        <v>0</v>
      </c>
      <c r="T955" s="3">
        <v>1</v>
      </c>
      <c r="U955" s="3">
        <v>10</v>
      </c>
      <c r="V955" s="3">
        <v>4.5999999999999996</v>
      </c>
      <c r="W955" s="3">
        <v>8.4</v>
      </c>
      <c r="X955" s="3">
        <v>38.64</v>
      </c>
      <c r="Y955" s="3">
        <v>2.76</v>
      </c>
      <c r="Z955" s="3">
        <v>8.4</v>
      </c>
      <c r="AA955" s="3">
        <v>23.183999999999997</v>
      </c>
      <c r="AB955" s="3">
        <v>7597493</v>
      </c>
      <c r="AC955" s="3" t="s">
        <v>3555</v>
      </c>
      <c r="AD955" s="6">
        <v>40676</v>
      </c>
      <c r="AE955" s="3" t="s">
        <v>760</v>
      </c>
      <c r="AF955" s="3" t="s">
        <v>761</v>
      </c>
      <c r="AG955" s="3" t="s">
        <v>762</v>
      </c>
      <c r="AH955" s="3" t="s">
        <v>768</v>
      </c>
      <c r="AI955" s="3">
        <v>4.5</v>
      </c>
      <c r="AJ955" s="3">
        <v>0</v>
      </c>
      <c r="AK955" s="3">
        <v>0</v>
      </c>
      <c r="AL955" s="3">
        <v>0</v>
      </c>
      <c r="AM955" s="3">
        <v>54</v>
      </c>
      <c r="AN955" s="3">
        <v>0</v>
      </c>
      <c r="AO955" s="3" t="s">
        <v>762</v>
      </c>
      <c r="AP955" s="3" t="s">
        <v>763</v>
      </c>
      <c r="AQ955" s="3" t="s">
        <v>769</v>
      </c>
      <c r="AR955" s="3" t="s">
        <v>3556</v>
      </c>
      <c r="AS955" s="3">
        <v>9.81</v>
      </c>
      <c r="AT955" s="3">
        <v>766.3</v>
      </c>
      <c r="AU955" s="3">
        <v>776.11</v>
      </c>
      <c r="AV955" s="3" t="s">
        <v>882</v>
      </c>
      <c r="AW955" s="3" t="s">
        <v>1173</v>
      </c>
      <c r="AX955" s="3">
        <v>6.34</v>
      </c>
      <c r="AY955" s="3">
        <v>761.86</v>
      </c>
      <c r="AZ955" s="3">
        <v>768.2</v>
      </c>
      <c r="BA955" s="3" t="s">
        <v>882</v>
      </c>
      <c r="BB955" s="3">
        <v>3.7938890000000003E-2</v>
      </c>
      <c r="BC955" s="3">
        <v>0</v>
      </c>
      <c r="BD955" s="7">
        <v>40918</v>
      </c>
      <c r="BE955" s="18">
        <f>(F955-AD955)/365.25</f>
        <v>7.3173625370750557</v>
      </c>
      <c r="BF955" s="3" t="s">
        <v>767</v>
      </c>
      <c r="BG955" s="7">
        <v>43179</v>
      </c>
      <c r="BH955" s="3">
        <v>117.0302956225932</v>
      </c>
      <c r="BI955" t="str">
        <f>VLOOKUP($A955,'[1]SW_Pipes 1222_soil.shp'!$AE$2:$AR$1223,10,FALSE)</f>
        <v>113671</v>
      </c>
      <c r="BJ955" t="str">
        <f>VLOOKUP($A955,'[1]SW_Pipes 1222_soil.shp'!$AE$2:$AR$1223,11,FALSE)</f>
        <v>HeB</v>
      </c>
      <c r="BK955" t="str">
        <f>VLOOKUP($A955,'[1]SW_Pipes 1222_soil.shp'!$AE$2:$AR$1223,12,FALSE)</f>
        <v>Helena sandy loam, 2 to 8 percent slopes</v>
      </c>
      <c r="BL955" t="str">
        <f>VLOOKUP($A955,'[1]SW_Pipes 1222_soil.shp'!$AE$2:$AR$1223,13,FALSE)</f>
        <v>C</v>
      </c>
      <c r="BM955">
        <f>VLOOKUP($A955,'[1]SW_Pipes 1222_soil.shp'!$AE$2:$AR$1223,14,FALSE)</f>
        <v>2</v>
      </c>
      <c r="BN955">
        <f>VLOOKUP(A955,[2]SW_Pipes1222_prec!$AE$2:$AO$1223, 11, FALSE)</f>
        <v>3.7440000000000002</v>
      </c>
    </row>
    <row r="956" spans="1:66" x14ac:dyDescent="0.25">
      <c r="A956" s="2">
        <v>163593</v>
      </c>
      <c r="B956" s="2">
        <v>11100</v>
      </c>
      <c r="C956" s="2" t="s">
        <v>173</v>
      </c>
      <c r="D956" s="2" t="s">
        <v>21</v>
      </c>
      <c r="E956" s="2" t="s">
        <v>29</v>
      </c>
      <c r="F956" s="6">
        <f>VLOOKUP(A956&amp;B956,'input_raw cmsws'!$C$2:$D$1602,2,FALSE)</f>
        <v>43348.666666666664</v>
      </c>
      <c r="G956" s="2">
        <v>6.4</v>
      </c>
      <c r="H956" s="2" t="s">
        <v>23</v>
      </c>
      <c r="I956" s="2">
        <f>VLOOKUP(H956,'scoring schema'!$D$4:$E$9,2,FALSE)</f>
        <v>0</v>
      </c>
      <c r="J956" s="2" t="s">
        <v>22</v>
      </c>
      <c r="K956" s="2" t="s">
        <v>22</v>
      </c>
      <c r="L956" s="2" t="s">
        <v>174</v>
      </c>
      <c r="M956" s="2">
        <f>VLOOKUP(L956,'scoring schema 2'!$E$18:$F$29,2,FALSE)</f>
        <v>8</v>
      </c>
      <c r="N956" s="2" t="s">
        <v>33</v>
      </c>
      <c r="O956" s="2">
        <f>VLOOKUP(N956,'scoring schema 2'!$E$8:$F$13,2, FALSE)</f>
        <v>0</v>
      </c>
      <c r="P956" s="2">
        <v>10</v>
      </c>
      <c r="Q956" s="2">
        <v>0</v>
      </c>
      <c r="R956" s="2">
        <v>7.1</v>
      </c>
      <c r="S956" s="2">
        <v>0</v>
      </c>
      <c r="T956" s="2">
        <v>1</v>
      </c>
      <c r="U956" s="2">
        <v>0</v>
      </c>
      <c r="V956" s="2">
        <v>1.4000000000000001</v>
      </c>
      <c r="W956" s="2">
        <v>2</v>
      </c>
      <c r="X956" s="2">
        <v>2.8000000000000003</v>
      </c>
      <c r="Y956" s="2">
        <v>0.84000000000000008</v>
      </c>
      <c r="Z956" s="2">
        <v>4.04</v>
      </c>
      <c r="AA956" s="2">
        <v>3.3936000000000002</v>
      </c>
      <c r="AB956" s="2">
        <v>7640083</v>
      </c>
      <c r="AC956" s="2" t="s">
        <v>1172</v>
      </c>
      <c r="AD956" s="6">
        <v>40677</v>
      </c>
      <c r="AE956" s="2" t="s">
        <v>760</v>
      </c>
      <c r="AF956" s="2" t="s">
        <v>761</v>
      </c>
      <c r="AG956" s="2" t="s">
        <v>762</v>
      </c>
      <c r="AH956" s="2" t="s">
        <v>768</v>
      </c>
      <c r="AI956" s="2">
        <v>5</v>
      </c>
      <c r="AJ956" s="2">
        <v>0</v>
      </c>
      <c r="AK956" s="2">
        <v>0</v>
      </c>
      <c r="AL956" s="2">
        <v>0</v>
      </c>
      <c r="AM956" s="2">
        <v>60</v>
      </c>
      <c r="AN956" s="2">
        <v>0</v>
      </c>
      <c r="AO956" s="2" t="s">
        <v>762</v>
      </c>
      <c r="AP956" s="2" t="s">
        <v>763</v>
      </c>
      <c r="AQ956" s="2" t="s">
        <v>769</v>
      </c>
      <c r="AR956" s="2" t="s">
        <v>1173</v>
      </c>
      <c r="AS956" s="2">
        <v>6.84</v>
      </c>
      <c r="AT956" s="2">
        <v>761.36</v>
      </c>
      <c r="AU956" s="2">
        <v>768.2</v>
      </c>
      <c r="AV956" s="2" t="s">
        <v>882</v>
      </c>
      <c r="AW956" s="2" t="s">
        <v>1174</v>
      </c>
      <c r="AX956" s="2">
        <v>6.0199999899999996</v>
      </c>
      <c r="AY956" s="2">
        <v>761.25</v>
      </c>
      <c r="AZ956" s="2">
        <v>767.27</v>
      </c>
      <c r="BA956" s="2" t="s">
        <v>882</v>
      </c>
      <c r="BB956" s="2">
        <v>1.6228E-3</v>
      </c>
      <c r="BC956" s="2">
        <v>0</v>
      </c>
      <c r="BD956" s="6">
        <v>40918</v>
      </c>
      <c r="BE956" s="18">
        <f>(F956-AD956)/365.25</f>
        <v>7.3146246862879236</v>
      </c>
      <c r="BF956" s="2" t="s">
        <v>767</v>
      </c>
      <c r="BG956" s="6">
        <v>43179</v>
      </c>
      <c r="BH956" s="2">
        <v>67.783688537911672</v>
      </c>
      <c r="BI956" t="str">
        <f>VLOOKUP($A956,'[1]SW_Pipes 1222_soil.shp'!$AE$2:$AR$1223,10,FALSE)</f>
        <v>113671</v>
      </c>
      <c r="BJ956" t="str">
        <f>VLOOKUP($A956,'[1]SW_Pipes 1222_soil.shp'!$AE$2:$AR$1223,11,FALSE)</f>
        <v>HeB</v>
      </c>
      <c r="BK956" t="str">
        <f>VLOOKUP($A956,'[1]SW_Pipes 1222_soil.shp'!$AE$2:$AR$1223,12,FALSE)</f>
        <v>Helena sandy loam, 2 to 8 percent slopes</v>
      </c>
      <c r="BL956" t="str">
        <f>VLOOKUP($A956,'[1]SW_Pipes 1222_soil.shp'!$AE$2:$AR$1223,13,FALSE)</f>
        <v>C</v>
      </c>
      <c r="BM956">
        <f>VLOOKUP($A956,'[1]SW_Pipes 1222_soil.shp'!$AE$2:$AR$1223,14,FALSE)</f>
        <v>2</v>
      </c>
      <c r="BN956">
        <f>VLOOKUP(A956,[2]SW_Pipes1222_prec!$AE$2:$AO$1223, 11, FALSE)</f>
        <v>3.7440000000000002</v>
      </c>
    </row>
    <row r="957" spans="1:66" x14ac:dyDescent="0.25">
      <c r="A957" s="2">
        <v>165953</v>
      </c>
      <c r="B957" s="2">
        <v>21458</v>
      </c>
      <c r="C957" s="2" t="s">
        <v>82</v>
      </c>
      <c r="D957" s="2" t="s">
        <v>21</v>
      </c>
      <c r="E957" s="2" t="s">
        <v>29</v>
      </c>
      <c r="F957" s="6">
        <f>VLOOKUP(A957&amp;B957,'input_raw cmsws'!$C$2:$D$1602,2,FALSE)</f>
        <v>44229.708333333336</v>
      </c>
      <c r="G957" s="2">
        <v>2.5</v>
      </c>
      <c r="H957" s="2"/>
      <c r="I957" s="2">
        <v>0</v>
      </c>
      <c r="J957" s="2"/>
      <c r="K957" s="3" t="s">
        <v>22</v>
      </c>
      <c r="L957" s="2"/>
      <c r="M957" s="2">
        <f>VLOOKUP(L957,'scoring schema 2'!$E$18:$F$29,2,FALSE)</f>
        <v>0</v>
      </c>
      <c r="N957" s="2"/>
      <c r="O957" s="2">
        <f>VLOOKUP(N957,'scoring schema 2'!$E$8:$F$13,2, FALSE)</f>
        <v>2</v>
      </c>
      <c r="P957" s="2">
        <v>0</v>
      </c>
      <c r="Q957" s="2">
        <v>1.3</v>
      </c>
      <c r="R957" s="2">
        <v>0.8</v>
      </c>
      <c r="S957" s="2">
        <v>1.04</v>
      </c>
      <c r="T957" s="2">
        <v>1</v>
      </c>
      <c r="U957" s="2">
        <v>0</v>
      </c>
      <c r="V957" s="2">
        <v>2.2000000000000002</v>
      </c>
      <c r="W957" s="2">
        <v>0.8</v>
      </c>
      <c r="X957" s="2">
        <v>1.7600000000000002</v>
      </c>
      <c r="Y957" s="2">
        <v>1.84</v>
      </c>
      <c r="Z957" s="2">
        <v>0.8</v>
      </c>
      <c r="AA957" s="2">
        <v>1.4720000000000002</v>
      </c>
      <c r="AB957" s="2">
        <v>7571557</v>
      </c>
      <c r="AC957" s="2" t="s">
        <v>906</v>
      </c>
      <c r="AD957" s="6">
        <v>40678</v>
      </c>
      <c r="AE957" s="2" t="s">
        <v>760</v>
      </c>
      <c r="AF957" s="2" t="s">
        <v>761</v>
      </c>
      <c r="AG957" s="2" t="s">
        <v>762</v>
      </c>
      <c r="AH957" s="2" t="s">
        <v>768</v>
      </c>
      <c r="AI957" s="2">
        <v>1</v>
      </c>
      <c r="AJ957" s="2">
        <v>0</v>
      </c>
      <c r="AK957" s="2">
        <v>0</v>
      </c>
      <c r="AL957" s="2">
        <v>0</v>
      </c>
      <c r="AM957" s="2">
        <v>12</v>
      </c>
      <c r="AN957" s="2">
        <v>0</v>
      </c>
      <c r="AO957" s="2" t="s">
        <v>762</v>
      </c>
      <c r="AP957" s="2" t="s">
        <v>907</v>
      </c>
      <c r="AQ957" s="2" t="s">
        <v>910</v>
      </c>
      <c r="AR957" s="2" t="s">
        <v>908</v>
      </c>
      <c r="AS957" s="2">
        <v>2.5</v>
      </c>
      <c r="AT957" s="2">
        <v>682.13997801999994</v>
      </c>
      <c r="AU957" s="2">
        <v>684.53997802000004</v>
      </c>
      <c r="AV957" s="2" t="s">
        <v>765</v>
      </c>
      <c r="AW957" s="2" t="s">
        <v>909</v>
      </c>
      <c r="AX957" s="2">
        <v>3.2</v>
      </c>
      <c r="AY957" s="2">
        <v>680.99002685000005</v>
      </c>
      <c r="AZ957" s="2">
        <v>684.09002684999996</v>
      </c>
      <c r="BA957" s="2" t="s">
        <v>765</v>
      </c>
      <c r="BB957" s="2">
        <v>3.1316459999999997E-2</v>
      </c>
      <c r="BC957" s="2">
        <v>0</v>
      </c>
      <c r="BD957" s="6">
        <v>0</v>
      </c>
      <c r="BE957" s="18">
        <f t="shared" ref="BE957:BE988" si="41">(F957-BD957)/365.25</f>
        <v>121.09434177503994</v>
      </c>
      <c r="BF957" s="2" t="s">
        <v>767</v>
      </c>
      <c r="BG957" s="6">
        <v>43258</v>
      </c>
      <c r="BH957" s="2">
        <v>36.720346497366201</v>
      </c>
      <c r="BI957" t="str">
        <f>VLOOKUP($A957,'[1]SW_Pipes 1222_soil.shp'!$AE$2:$AR$1223,10,FALSE)</f>
        <v>113660</v>
      </c>
      <c r="BJ957" t="str">
        <f>VLOOKUP($A957,'[1]SW_Pipes 1222_soil.shp'!$AE$2:$AR$1223,11,FALSE)</f>
        <v>CuB</v>
      </c>
      <c r="BK957" t="str">
        <f>VLOOKUP($A957,'[1]SW_Pipes 1222_soil.shp'!$AE$2:$AR$1223,12,FALSE)</f>
        <v>Cecil-Urban land complex, 2 to 8 percent slopes</v>
      </c>
      <c r="BL957" t="str">
        <f>VLOOKUP($A957,'[1]SW_Pipes 1222_soil.shp'!$AE$2:$AR$1223,13,FALSE)</f>
        <v>B</v>
      </c>
      <c r="BM957">
        <f>VLOOKUP($A957,'[1]SW_Pipes 1222_soil.shp'!$AE$2:$AR$1223,14,FALSE)</f>
        <v>1</v>
      </c>
      <c r="BN957">
        <f>VLOOKUP(A957,[2]SW_Pipes1222_prec!$AE$2:$AO$1223, 11, FALSE)</f>
        <v>3.7919999999999998</v>
      </c>
    </row>
    <row r="958" spans="1:66" x14ac:dyDescent="0.25">
      <c r="A958" s="3">
        <v>166004</v>
      </c>
      <c r="B958" s="3">
        <v>18804</v>
      </c>
      <c r="C958" s="3" t="s">
        <v>679</v>
      </c>
      <c r="D958" s="3" t="s">
        <v>21</v>
      </c>
      <c r="E958" s="3" t="s">
        <v>29</v>
      </c>
      <c r="F958" s="6">
        <f>VLOOKUP(A958&amp;B958,'input_raw cmsws'!$C$2:$D$1602,2,FALSE)</f>
        <v>44026.666666666664</v>
      </c>
      <c r="G958" s="3">
        <v>1.25</v>
      </c>
      <c r="H958" s="3"/>
      <c r="I958" s="2">
        <v>0</v>
      </c>
      <c r="J958" s="3"/>
      <c r="K958" s="3" t="s">
        <v>22</v>
      </c>
      <c r="L958" s="3"/>
      <c r="M958" s="2">
        <f>VLOOKUP(L958,'scoring schema 2'!$E$18:$F$29,2,FALSE)</f>
        <v>0</v>
      </c>
      <c r="N958" s="3"/>
      <c r="O958" s="2">
        <f>VLOOKUP(N958,'scoring schema 2'!$E$8:$F$13,2, FALSE)</f>
        <v>2</v>
      </c>
      <c r="P958" s="3">
        <v>10</v>
      </c>
      <c r="Q958" s="3">
        <v>1.3</v>
      </c>
      <c r="R958" s="3">
        <v>2.2999999999999998</v>
      </c>
      <c r="S958" s="3">
        <v>2.9899999999999998</v>
      </c>
      <c r="T958" s="3">
        <v>1</v>
      </c>
      <c r="U958" s="3">
        <v>10</v>
      </c>
      <c r="V958" s="3">
        <v>9.1999999999999993</v>
      </c>
      <c r="W958" s="3">
        <v>5</v>
      </c>
      <c r="X958" s="3">
        <v>46</v>
      </c>
      <c r="Y958" s="3">
        <v>6.0399999999999991</v>
      </c>
      <c r="Z958" s="3">
        <v>3.92</v>
      </c>
      <c r="AA958" s="3">
        <v>23.676799999999997</v>
      </c>
      <c r="AB958" s="3">
        <v>7692214</v>
      </c>
      <c r="AC958" s="3" t="s">
        <v>3577</v>
      </c>
      <c r="AD958" s="6">
        <v>40679</v>
      </c>
      <c r="AE958" s="3" t="s">
        <v>760</v>
      </c>
      <c r="AF958" s="3" t="s">
        <v>761</v>
      </c>
      <c r="AG958" s="3" t="s">
        <v>762</v>
      </c>
      <c r="AH958" s="3" t="s">
        <v>768</v>
      </c>
      <c r="AI958" s="3">
        <v>1.25</v>
      </c>
      <c r="AJ958" s="3">
        <v>0</v>
      </c>
      <c r="AK958" s="3">
        <v>0</v>
      </c>
      <c r="AL958" s="3">
        <v>0</v>
      </c>
      <c r="AM958" s="3">
        <v>15</v>
      </c>
      <c r="AN958" s="3">
        <v>0</v>
      </c>
      <c r="AO958" s="3" t="s">
        <v>762</v>
      </c>
      <c r="AP958" s="3" t="s">
        <v>763</v>
      </c>
      <c r="AQ958" s="3" t="s">
        <v>769</v>
      </c>
      <c r="AR958" s="3" t="s">
        <v>1753</v>
      </c>
      <c r="AS958" s="3">
        <v>2</v>
      </c>
      <c r="AT958" s="3">
        <v>688.74998778999998</v>
      </c>
      <c r="AU958" s="3">
        <v>690.54998779000005</v>
      </c>
      <c r="AV958" s="3" t="s">
        <v>765</v>
      </c>
      <c r="AW958" s="3" t="s">
        <v>3578</v>
      </c>
      <c r="AX958" s="3">
        <v>2.4</v>
      </c>
      <c r="AY958" s="3">
        <v>688.36998290999998</v>
      </c>
      <c r="AZ958" s="3">
        <v>690.66998291000004</v>
      </c>
      <c r="BA958" s="3" t="s">
        <v>765</v>
      </c>
      <c r="BB958" s="3">
        <v>1.1905020000000001E-2</v>
      </c>
      <c r="BC958" s="3">
        <v>0</v>
      </c>
      <c r="BD958" s="7">
        <v>0</v>
      </c>
      <c r="BE958" s="18">
        <f t="shared" si="41"/>
        <v>120.53844398813597</v>
      </c>
      <c r="BF958" s="3" t="s">
        <v>767</v>
      </c>
      <c r="BG958" s="7">
        <v>43258</v>
      </c>
      <c r="BH958" s="3">
        <v>31.919726918578139</v>
      </c>
      <c r="BI958" t="str">
        <f>VLOOKUP($A958,'[1]SW_Pipes 1222_soil.shp'!$AE$2:$AR$1223,10,FALSE)</f>
        <v>113660</v>
      </c>
      <c r="BJ958" t="str">
        <f>VLOOKUP($A958,'[1]SW_Pipes 1222_soil.shp'!$AE$2:$AR$1223,11,FALSE)</f>
        <v>CuB</v>
      </c>
      <c r="BK958" t="str">
        <f>VLOOKUP($A958,'[1]SW_Pipes 1222_soil.shp'!$AE$2:$AR$1223,12,FALSE)</f>
        <v>Cecil-Urban land complex, 2 to 8 percent slopes</v>
      </c>
      <c r="BL958" t="str">
        <f>VLOOKUP($A958,'[1]SW_Pipes 1222_soil.shp'!$AE$2:$AR$1223,13,FALSE)</f>
        <v>B</v>
      </c>
      <c r="BM958">
        <f>VLOOKUP($A958,'[1]SW_Pipes 1222_soil.shp'!$AE$2:$AR$1223,14,FALSE)</f>
        <v>1</v>
      </c>
      <c r="BN958">
        <f>VLOOKUP(A958,[2]SW_Pipes1222_prec!$AE$2:$AO$1223, 11, FALSE)</f>
        <v>3.7949999999999999</v>
      </c>
    </row>
    <row r="959" spans="1:66" x14ac:dyDescent="0.25">
      <c r="A959" s="2">
        <v>166004</v>
      </c>
      <c r="B959" s="2">
        <v>18804</v>
      </c>
      <c r="C959" s="2" t="s">
        <v>679</v>
      </c>
      <c r="D959" s="2" t="s">
        <v>21</v>
      </c>
      <c r="E959" s="2" t="s">
        <v>29</v>
      </c>
      <c r="F959" s="6">
        <f>VLOOKUP(A959&amp;B959,'input_raw cmsws'!$C$2:$D$1602,2,FALSE)</f>
        <v>44026.666666666664</v>
      </c>
      <c r="G959" s="2">
        <v>1.25</v>
      </c>
      <c r="H959" s="2"/>
      <c r="I959" s="2">
        <v>0</v>
      </c>
      <c r="J959" s="2"/>
      <c r="K959" s="3" t="s">
        <v>22</v>
      </c>
      <c r="L959" s="2"/>
      <c r="M959" s="2">
        <f>VLOOKUP(L959,'scoring schema 2'!$E$18:$F$29,2,FALSE)</f>
        <v>0</v>
      </c>
      <c r="N959" s="2"/>
      <c r="O959" s="2">
        <f>VLOOKUP(N959,'scoring schema 2'!$E$8:$F$13,2, FALSE)</f>
        <v>2</v>
      </c>
      <c r="P959" s="2">
        <v>10</v>
      </c>
      <c r="Q959" s="2">
        <v>1.3</v>
      </c>
      <c r="R959" s="2">
        <v>2.2999999999999998</v>
      </c>
      <c r="S959" s="2">
        <v>2.9899999999999998</v>
      </c>
      <c r="T959" s="2">
        <v>1</v>
      </c>
      <c r="U959" s="2">
        <v>10</v>
      </c>
      <c r="V959" s="2">
        <v>9.1999999999999993</v>
      </c>
      <c r="W959" s="2">
        <v>5</v>
      </c>
      <c r="X959" s="2">
        <v>46</v>
      </c>
      <c r="Y959" s="2">
        <v>6.0399999999999991</v>
      </c>
      <c r="Z959" s="2">
        <v>3.92</v>
      </c>
      <c r="AA959" s="2">
        <v>23.676799999999997</v>
      </c>
      <c r="AB959" s="2">
        <v>7692214</v>
      </c>
      <c r="AC959" s="2" t="s">
        <v>3577</v>
      </c>
      <c r="AD959" s="6">
        <v>40680</v>
      </c>
      <c r="AE959" s="2" t="s">
        <v>760</v>
      </c>
      <c r="AF959" s="2" t="s">
        <v>761</v>
      </c>
      <c r="AG959" s="2" t="s">
        <v>762</v>
      </c>
      <c r="AH959" s="2" t="s">
        <v>768</v>
      </c>
      <c r="AI959" s="2">
        <v>1.25</v>
      </c>
      <c r="AJ959" s="2">
        <v>0</v>
      </c>
      <c r="AK959" s="2">
        <v>0</v>
      </c>
      <c r="AL959" s="2">
        <v>0</v>
      </c>
      <c r="AM959" s="2">
        <v>15</v>
      </c>
      <c r="AN959" s="2">
        <v>0</v>
      </c>
      <c r="AO959" s="2" t="s">
        <v>762</v>
      </c>
      <c r="AP959" s="2" t="s">
        <v>763</v>
      </c>
      <c r="AQ959" s="2" t="s">
        <v>769</v>
      </c>
      <c r="AR959" s="2" t="s">
        <v>1753</v>
      </c>
      <c r="AS959" s="2">
        <v>2</v>
      </c>
      <c r="AT959" s="2">
        <v>688.74998778999998</v>
      </c>
      <c r="AU959" s="2">
        <v>690.54998779000005</v>
      </c>
      <c r="AV959" s="2" t="s">
        <v>765</v>
      </c>
      <c r="AW959" s="2" t="s">
        <v>3578</v>
      </c>
      <c r="AX959" s="2">
        <v>2.4</v>
      </c>
      <c r="AY959" s="2">
        <v>688.36998290999998</v>
      </c>
      <c r="AZ959" s="2">
        <v>690.66998291000004</v>
      </c>
      <c r="BA959" s="2" t="s">
        <v>765</v>
      </c>
      <c r="BB959" s="2">
        <v>1.1905020000000001E-2</v>
      </c>
      <c r="BC959" s="2">
        <v>0</v>
      </c>
      <c r="BD959" s="6">
        <v>0</v>
      </c>
      <c r="BE959" s="18">
        <f t="shared" si="41"/>
        <v>120.53844398813597</v>
      </c>
      <c r="BF959" s="2" t="s">
        <v>767</v>
      </c>
      <c r="BG959" s="6">
        <v>43258</v>
      </c>
      <c r="BH959" s="2">
        <v>31.919726918578139</v>
      </c>
      <c r="BI959" t="str">
        <f>VLOOKUP($A959,'[1]SW_Pipes 1222_soil.shp'!$AE$2:$AR$1223,10,FALSE)</f>
        <v>113660</v>
      </c>
      <c r="BJ959" t="str">
        <f>VLOOKUP($A959,'[1]SW_Pipes 1222_soil.shp'!$AE$2:$AR$1223,11,FALSE)</f>
        <v>CuB</v>
      </c>
      <c r="BK959" t="str">
        <f>VLOOKUP($A959,'[1]SW_Pipes 1222_soil.shp'!$AE$2:$AR$1223,12,FALSE)</f>
        <v>Cecil-Urban land complex, 2 to 8 percent slopes</v>
      </c>
      <c r="BL959" t="str">
        <f>VLOOKUP($A959,'[1]SW_Pipes 1222_soil.shp'!$AE$2:$AR$1223,13,FALSE)</f>
        <v>B</v>
      </c>
      <c r="BM959">
        <f>VLOOKUP($A959,'[1]SW_Pipes 1222_soil.shp'!$AE$2:$AR$1223,14,FALSE)</f>
        <v>1</v>
      </c>
      <c r="BN959">
        <f>VLOOKUP(A959,[2]SW_Pipes1222_prec!$AE$2:$AO$1223, 11, FALSE)</f>
        <v>3.7949999999999999</v>
      </c>
    </row>
    <row r="960" spans="1:66" x14ac:dyDescent="0.25">
      <c r="A960" s="3">
        <v>166077</v>
      </c>
      <c r="B960" s="3">
        <v>22027</v>
      </c>
      <c r="C960" s="3" t="s">
        <v>140</v>
      </c>
      <c r="D960" s="3" t="s">
        <v>26</v>
      </c>
      <c r="E960" s="3" t="s">
        <v>29</v>
      </c>
      <c r="F960" s="6">
        <f>VLOOKUP(A960&amp;B960,'input_raw cmsws'!$C$2:$D$1602,2,FALSE)</f>
        <v>44273.666666666664</v>
      </c>
      <c r="G960" s="3">
        <v>2</v>
      </c>
      <c r="H960" s="3" t="s">
        <v>28</v>
      </c>
      <c r="I960" s="2">
        <f>VLOOKUP(H960,'scoring schema'!$D$4:$E$9,2,FALSE)</f>
        <v>5</v>
      </c>
      <c r="J960" s="3" t="s">
        <v>22</v>
      </c>
      <c r="K960" s="3" t="s">
        <v>22</v>
      </c>
      <c r="L960" s="3"/>
      <c r="M960" s="2">
        <f>VLOOKUP(L960,'scoring schema 2'!$E$18:$F$29,2,FALSE)</f>
        <v>0</v>
      </c>
      <c r="N960" s="3" t="s">
        <v>35</v>
      </c>
      <c r="O960" s="2">
        <f>VLOOKUP(N960,'scoring schema 2'!$E$8:$F$13,2, FALSE)</f>
        <v>2</v>
      </c>
      <c r="P960" s="3">
        <v>10</v>
      </c>
      <c r="Q960" s="3">
        <v>3.05</v>
      </c>
      <c r="R960" s="3">
        <v>2.2999999999999998</v>
      </c>
      <c r="S960" s="3">
        <v>7.0149999999999988</v>
      </c>
      <c r="T960" s="3">
        <v>1</v>
      </c>
      <c r="U960" s="3">
        <v>0</v>
      </c>
      <c r="V960" s="3">
        <v>1.4000000000000001</v>
      </c>
      <c r="W960" s="3">
        <v>0.8</v>
      </c>
      <c r="X960" s="3">
        <v>1.1200000000000001</v>
      </c>
      <c r="Y960" s="3">
        <v>2.06</v>
      </c>
      <c r="Z960" s="3">
        <v>1.4</v>
      </c>
      <c r="AA960" s="3">
        <v>2.8839999999999999</v>
      </c>
      <c r="AB960" s="3">
        <v>7558264</v>
      </c>
      <c r="AC960" s="3" t="s">
        <v>1070</v>
      </c>
      <c r="AD960" s="6">
        <v>40681</v>
      </c>
      <c r="AE960" s="3" t="s">
        <v>760</v>
      </c>
      <c r="AF960" s="3" t="s">
        <v>761</v>
      </c>
      <c r="AG960" s="3" t="s">
        <v>762</v>
      </c>
      <c r="AH960" s="3" t="s">
        <v>768</v>
      </c>
      <c r="AI960" s="3">
        <v>1.5</v>
      </c>
      <c r="AJ960" s="3">
        <v>0</v>
      </c>
      <c r="AK960" s="3">
        <v>0</v>
      </c>
      <c r="AL960" s="3">
        <v>0</v>
      </c>
      <c r="AM960" s="3">
        <v>18</v>
      </c>
      <c r="AN960" s="3">
        <v>0</v>
      </c>
      <c r="AO960" s="3" t="s">
        <v>762</v>
      </c>
      <c r="AP960" s="3" t="s">
        <v>763</v>
      </c>
      <c r="AQ960" s="3" t="s">
        <v>769</v>
      </c>
      <c r="AR960" s="3" t="s">
        <v>1071</v>
      </c>
      <c r="AS960" s="3">
        <v>2.2999999999999998</v>
      </c>
      <c r="AT960" s="3">
        <v>706.7</v>
      </c>
      <c r="AU960" s="3">
        <v>709</v>
      </c>
      <c r="AV960" s="3" t="s">
        <v>765</v>
      </c>
      <c r="AW960" s="3" t="s">
        <v>932</v>
      </c>
      <c r="AX960" s="3">
        <v>3.2</v>
      </c>
      <c r="AY960" s="3">
        <v>705.8</v>
      </c>
      <c r="AZ960" s="3">
        <v>709</v>
      </c>
      <c r="BA960" s="3" t="s">
        <v>765</v>
      </c>
      <c r="BB960" s="3">
        <v>2.686405E-2</v>
      </c>
      <c r="BC960" s="3">
        <v>0</v>
      </c>
      <c r="BD960" s="7">
        <v>0</v>
      </c>
      <c r="BE960" s="18">
        <f t="shared" si="41"/>
        <v>121.2146931325576</v>
      </c>
      <c r="BF960" s="3" t="s">
        <v>767</v>
      </c>
      <c r="BG960" s="7">
        <v>43838</v>
      </c>
      <c r="BH960" s="3">
        <v>35.530442034498463</v>
      </c>
      <c r="BI960" t="str">
        <f>VLOOKUP($A960,'[1]SW_Pipes 1222_soil.shp'!$AE$2:$AR$1223,10,FALSE)</f>
        <v>113660</v>
      </c>
      <c r="BJ960" t="str">
        <f>VLOOKUP($A960,'[1]SW_Pipes 1222_soil.shp'!$AE$2:$AR$1223,11,FALSE)</f>
        <v>CuB</v>
      </c>
      <c r="BK960" t="str">
        <f>VLOOKUP($A960,'[1]SW_Pipes 1222_soil.shp'!$AE$2:$AR$1223,12,FALSE)</f>
        <v>Cecil-Urban land complex, 2 to 8 percent slopes</v>
      </c>
      <c r="BL960" t="str">
        <f>VLOOKUP($A960,'[1]SW_Pipes 1222_soil.shp'!$AE$2:$AR$1223,13,FALSE)</f>
        <v>B</v>
      </c>
      <c r="BM960">
        <f>VLOOKUP($A960,'[1]SW_Pipes 1222_soil.shp'!$AE$2:$AR$1223,14,FALSE)</f>
        <v>1</v>
      </c>
      <c r="BN960">
        <f>VLOOKUP(A960,[2]SW_Pipes1222_prec!$AE$2:$AO$1223, 11, FALSE)</f>
        <v>3.78</v>
      </c>
    </row>
    <row r="961" spans="1:66" x14ac:dyDescent="0.25">
      <c r="A961" s="3">
        <v>166139</v>
      </c>
      <c r="B961" s="3">
        <v>23238</v>
      </c>
      <c r="C961" s="3" t="s">
        <v>405</v>
      </c>
      <c r="D961" s="3" t="s">
        <v>26</v>
      </c>
      <c r="E961" s="3" t="s">
        <v>29</v>
      </c>
      <c r="F961" s="6">
        <f>VLOOKUP(A961&amp;B961,'input_raw cmsws'!$C$2:$D$1602,2,FALSE)</f>
        <v>44368.666666666664</v>
      </c>
      <c r="G961" s="3">
        <v>2</v>
      </c>
      <c r="H961" s="3"/>
      <c r="I961" s="2">
        <v>0</v>
      </c>
      <c r="J961" s="3" t="s">
        <v>22</v>
      </c>
      <c r="K961" s="3" t="s">
        <v>22</v>
      </c>
      <c r="L961" s="3" t="s">
        <v>30</v>
      </c>
      <c r="M961" s="2">
        <f>VLOOKUP(L961,'scoring schema 2'!$E$18:$F$29,2,FALSE)</f>
        <v>6</v>
      </c>
      <c r="N961" s="3" t="s">
        <v>40</v>
      </c>
      <c r="O961" s="2">
        <f>VLOOKUP(N961,'scoring schema 2'!$E$8:$F$13,2, FALSE)</f>
        <v>8</v>
      </c>
      <c r="P961" s="3">
        <v>10</v>
      </c>
      <c r="Q961" s="3">
        <v>5.2</v>
      </c>
      <c r="R961" s="3">
        <v>5</v>
      </c>
      <c r="S961" s="3">
        <v>26</v>
      </c>
      <c r="T961" s="3">
        <v>1</v>
      </c>
      <c r="U961" s="3">
        <v>0</v>
      </c>
      <c r="V961" s="3">
        <v>2.2000000000000002</v>
      </c>
      <c r="W961" s="3">
        <v>0.8</v>
      </c>
      <c r="X961" s="3">
        <v>1.7600000000000002</v>
      </c>
      <c r="Y961" s="3">
        <v>3.4000000000000004</v>
      </c>
      <c r="Z961" s="3">
        <v>2.48</v>
      </c>
      <c r="AA961" s="3">
        <v>8.4320000000000004</v>
      </c>
      <c r="AB961" s="3">
        <v>7704851</v>
      </c>
      <c r="AC961" s="3" t="s">
        <v>2113</v>
      </c>
      <c r="AD961" s="6">
        <v>40682</v>
      </c>
      <c r="AE961" s="3" t="s">
        <v>760</v>
      </c>
      <c r="AF961" s="3" t="s">
        <v>761</v>
      </c>
      <c r="AG961" s="3" t="s">
        <v>762</v>
      </c>
      <c r="AH961" s="3" t="s">
        <v>768</v>
      </c>
      <c r="AI961" s="3">
        <v>3</v>
      </c>
      <c r="AJ961" s="3">
        <v>0</v>
      </c>
      <c r="AK961" s="3">
        <v>0</v>
      </c>
      <c r="AL961" s="3">
        <v>0</v>
      </c>
      <c r="AM961" s="3">
        <v>36</v>
      </c>
      <c r="AN961" s="3">
        <v>0</v>
      </c>
      <c r="AO961" s="3" t="s">
        <v>762</v>
      </c>
      <c r="AP961" s="3" t="s">
        <v>902</v>
      </c>
      <c r="AQ961" s="3" t="s">
        <v>905</v>
      </c>
      <c r="AR961" s="3" t="s">
        <v>2114</v>
      </c>
      <c r="AS961" s="3">
        <v>4.4000000000000004</v>
      </c>
      <c r="AT961" s="3">
        <v>709.6</v>
      </c>
      <c r="AU961" s="3">
        <v>714</v>
      </c>
      <c r="AV961" s="3" t="s">
        <v>765</v>
      </c>
      <c r="AW961" s="3" t="s">
        <v>2115</v>
      </c>
      <c r="AX961" s="3">
        <v>5</v>
      </c>
      <c r="AY961" s="3">
        <v>708</v>
      </c>
      <c r="AZ961" s="3">
        <v>713</v>
      </c>
      <c r="BA961" s="3" t="s">
        <v>765</v>
      </c>
      <c r="BB961" s="3">
        <v>0.15153219000000001</v>
      </c>
      <c r="BC961" s="3">
        <v>0</v>
      </c>
      <c r="BD961" s="7">
        <v>0</v>
      </c>
      <c r="BE961" s="18">
        <f t="shared" si="41"/>
        <v>121.47478895733515</v>
      </c>
      <c r="BF961" s="3" t="s">
        <v>767</v>
      </c>
      <c r="BG961" s="7">
        <v>44243</v>
      </c>
      <c r="BH961" s="3">
        <v>10.558812686185311</v>
      </c>
      <c r="BI961" t="str">
        <f>VLOOKUP($A961,'[1]SW_Pipes 1222_soil.shp'!$AE$2:$AR$1223,10,FALSE)</f>
        <v>113671</v>
      </c>
      <c r="BJ961" t="str">
        <f>VLOOKUP($A961,'[1]SW_Pipes 1222_soil.shp'!$AE$2:$AR$1223,11,FALSE)</f>
        <v>HeB</v>
      </c>
      <c r="BK961" t="str">
        <f>VLOOKUP($A961,'[1]SW_Pipes 1222_soil.shp'!$AE$2:$AR$1223,12,FALSE)</f>
        <v>Helena sandy loam, 2 to 8 percent slopes</v>
      </c>
      <c r="BL961" t="str">
        <f>VLOOKUP($A961,'[1]SW_Pipes 1222_soil.shp'!$AE$2:$AR$1223,13,FALSE)</f>
        <v>C</v>
      </c>
      <c r="BM961">
        <f>VLOOKUP($A961,'[1]SW_Pipes 1222_soil.shp'!$AE$2:$AR$1223,14,FALSE)</f>
        <v>2</v>
      </c>
      <c r="BN961">
        <f>VLOOKUP(A961,[2]SW_Pipes1222_prec!$AE$2:$AO$1223, 11, FALSE)</f>
        <v>3.7810000000000001</v>
      </c>
    </row>
    <row r="962" spans="1:66" x14ac:dyDescent="0.25">
      <c r="A962" s="3">
        <v>166202</v>
      </c>
      <c r="B962" s="3">
        <v>10929</v>
      </c>
      <c r="C962" s="3" t="s">
        <v>318</v>
      </c>
      <c r="D962" s="3" t="s">
        <v>26</v>
      </c>
      <c r="E962" s="3" t="s">
        <v>29</v>
      </c>
      <c r="F962" s="6">
        <f>VLOOKUP(A962&amp;B962,'input_raw cmsws'!$C$2:$D$1602,2,FALSE)</f>
        <v>43047.666666666664</v>
      </c>
      <c r="G962" s="3">
        <v>7.3</v>
      </c>
      <c r="H962" s="3" t="s">
        <v>23</v>
      </c>
      <c r="I962" s="2">
        <f>VLOOKUP(H962,'scoring schema'!$D$4:$E$9,2,FALSE)</f>
        <v>0</v>
      </c>
      <c r="J962" s="3" t="s">
        <v>22</v>
      </c>
      <c r="K962" s="3" t="s">
        <v>22</v>
      </c>
      <c r="L962" s="3" t="s">
        <v>145</v>
      </c>
      <c r="M962" s="2">
        <f>VLOOKUP(L962,'scoring schema 2'!$E$18:$F$29,2,FALSE)</f>
        <v>10</v>
      </c>
      <c r="N962" s="3" t="s">
        <v>35</v>
      </c>
      <c r="O962" s="2">
        <f>VLOOKUP(N962,'scoring schema 2'!$E$8:$F$13,2, FALSE)</f>
        <v>2</v>
      </c>
      <c r="P962" s="3">
        <v>10</v>
      </c>
      <c r="Q962" s="3">
        <v>1.3</v>
      </c>
      <c r="R962" s="3">
        <v>8.6</v>
      </c>
      <c r="S962" s="3">
        <v>11.18</v>
      </c>
      <c r="T962" s="3">
        <v>1</v>
      </c>
      <c r="U962" s="3">
        <v>0</v>
      </c>
      <c r="V962" s="3">
        <v>1.4000000000000001</v>
      </c>
      <c r="W962" s="3">
        <v>2.6</v>
      </c>
      <c r="X962" s="3">
        <v>3.6400000000000006</v>
      </c>
      <c r="Y962" s="3">
        <v>1.36</v>
      </c>
      <c r="Z962" s="3">
        <v>5</v>
      </c>
      <c r="AA962" s="3">
        <v>6.8000000000000007</v>
      </c>
      <c r="AB962" s="3">
        <v>7710948</v>
      </c>
      <c r="AC962" s="3" t="s">
        <v>1751</v>
      </c>
      <c r="AD962" s="6">
        <v>40683</v>
      </c>
      <c r="AE962" s="3" t="s">
        <v>760</v>
      </c>
      <c r="AF962" s="3" t="s">
        <v>761</v>
      </c>
      <c r="AG962" s="3" t="s">
        <v>762</v>
      </c>
      <c r="AH962" s="3" t="s">
        <v>768</v>
      </c>
      <c r="AI962" s="3">
        <v>1.25</v>
      </c>
      <c r="AJ962" s="3">
        <v>0</v>
      </c>
      <c r="AK962" s="3">
        <v>0</v>
      </c>
      <c r="AL962" s="3">
        <v>0</v>
      </c>
      <c r="AM962" s="3">
        <v>15</v>
      </c>
      <c r="AN962" s="3">
        <v>0</v>
      </c>
      <c r="AO962" s="3" t="s">
        <v>762</v>
      </c>
      <c r="AP962" s="3" t="s">
        <v>763</v>
      </c>
      <c r="AQ962" s="3" t="s">
        <v>769</v>
      </c>
      <c r="AR962" s="3" t="s">
        <v>1752</v>
      </c>
      <c r="AS962" s="3">
        <v>3</v>
      </c>
      <c r="AT962" s="3">
        <v>690.23997801999997</v>
      </c>
      <c r="AU962" s="3">
        <v>691.53997802000004</v>
      </c>
      <c r="AV962" s="3" t="s">
        <v>765</v>
      </c>
      <c r="AW962" s="3" t="s">
        <v>1753</v>
      </c>
      <c r="AX962" s="3">
        <v>1.9</v>
      </c>
      <c r="AY962" s="3">
        <v>688.84998779</v>
      </c>
      <c r="AZ962" s="3">
        <v>690.54998779000005</v>
      </c>
      <c r="BA962" s="3" t="s">
        <v>765</v>
      </c>
      <c r="BB962" s="3">
        <v>3.010144E-2</v>
      </c>
      <c r="BC962" s="3">
        <v>0</v>
      </c>
      <c r="BD962" s="7">
        <v>0</v>
      </c>
      <c r="BE962" s="18">
        <f t="shared" si="41"/>
        <v>117.85808806753364</v>
      </c>
      <c r="BF962" s="3" t="s">
        <v>767</v>
      </c>
      <c r="BG962" s="7">
        <v>43258</v>
      </c>
      <c r="BH962" s="3">
        <v>31.213405138364362</v>
      </c>
      <c r="BI962" t="str">
        <f>VLOOKUP($A962,'[1]SW_Pipes 1222_soil.shp'!$AE$2:$AR$1223,10,FALSE)</f>
        <v>113688</v>
      </c>
      <c r="BJ962" t="str">
        <f>VLOOKUP($A962,'[1]SW_Pipes 1222_soil.shp'!$AE$2:$AR$1223,11,FALSE)</f>
        <v>Ur</v>
      </c>
      <c r="BK962" t="str">
        <f>VLOOKUP($A962,'[1]SW_Pipes 1222_soil.shp'!$AE$2:$AR$1223,12,FALSE)</f>
        <v>Urban land</v>
      </c>
      <c r="BL962" t="str">
        <f>VLOOKUP($A962,'[1]SW_Pipes 1222_soil.shp'!$AE$2:$AR$1223,13,FALSE)</f>
        <v>N/A</v>
      </c>
      <c r="BM962">
        <f>VLOOKUP($A962,'[1]SW_Pipes 1222_soil.shp'!$AE$2:$AR$1223,14,FALSE)</f>
        <v>4</v>
      </c>
      <c r="BN962">
        <f>VLOOKUP(A962,[2]SW_Pipes1222_prec!$AE$2:$AO$1223, 11, FALSE)</f>
        <v>3.7949999999999999</v>
      </c>
    </row>
    <row r="963" spans="1:66" x14ac:dyDescent="0.25">
      <c r="A963" s="2">
        <v>166216</v>
      </c>
      <c r="B963" s="2">
        <v>18957</v>
      </c>
      <c r="C963" s="2" t="s">
        <v>658</v>
      </c>
      <c r="D963" s="2" t="s">
        <v>21</v>
      </c>
      <c r="E963" s="2" t="s">
        <v>29</v>
      </c>
      <c r="F963" s="6">
        <f>VLOOKUP(A963&amp;B963,'input_raw cmsws'!$C$2:$D$1602,2,FALSE)</f>
        <v>44035.666666666664</v>
      </c>
      <c r="G963" s="2">
        <v>6</v>
      </c>
      <c r="H963" s="2"/>
      <c r="I963" s="2">
        <v>0</v>
      </c>
      <c r="J963" s="2"/>
      <c r="K963" s="3" t="s">
        <v>22</v>
      </c>
      <c r="L963" s="2"/>
      <c r="M963" s="2">
        <f>VLOOKUP(L963,'scoring schema 2'!$E$18:$F$29,2,FALSE)</f>
        <v>0</v>
      </c>
      <c r="N963" s="2"/>
      <c r="O963" s="2">
        <f>VLOOKUP(N963,'scoring schema 2'!$E$8:$F$13,2, FALSE)</f>
        <v>2</v>
      </c>
      <c r="P963" s="2">
        <v>0</v>
      </c>
      <c r="Q963" s="2">
        <v>1.3</v>
      </c>
      <c r="R963" s="2">
        <v>0.8</v>
      </c>
      <c r="S963" s="2">
        <v>1.04</v>
      </c>
      <c r="T963" s="2">
        <v>3</v>
      </c>
      <c r="U963" s="2">
        <v>10</v>
      </c>
      <c r="V963" s="2">
        <v>7.0000000000000009</v>
      </c>
      <c r="W963" s="2">
        <v>6.8</v>
      </c>
      <c r="X963" s="2">
        <v>47.6</v>
      </c>
      <c r="Y963" s="2">
        <v>4.7200000000000006</v>
      </c>
      <c r="Z963" s="2">
        <v>4.4000000000000004</v>
      </c>
      <c r="AA963" s="2">
        <v>20.768000000000004</v>
      </c>
      <c r="AB963" s="2">
        <v>7676049</v>
      </c>
      <c r="AC963" s="2" t="s">
        <v>3415</v>
      </c>
      <c r="AD963" s="6">
        <v>40684</v>
      </c>
      <c r="AE963" s="2" t="s">
        <v>760</v>
      </c>
      <c r="AF963" s="2" t="s">
        <v>761</v>
      </c>
      <c r="AG963" s="2" t="s">
        <v>762</v>
      </c>
      <c r="AH963" s="2" t="s">
        <v>768</v>
      </c>
      <c r="AI963" s="2">
        <v>1.5</v>
      </c>
      <c r="AJ963" s="2">
        <v>0</v>
      </c>
      <c r="AK963" s="2">
        <v>0</v>
      </c>
      <c r="AL963" s="2">
        <v>0</v>
      </c>
      <c r="AM963" s="2">
        <v>18</v>
      </c>
      <c r="AN963" s="2">
        <v>0</v>
      </c>
      <c r="AO963" s="2" t="s">
        <v>762</v>
      </c>
      <c r="AP963" s="2" t="s">
        <v>763</v>
      </c>
      <c r="AQ963" s="2" t="s">
        <v>769</v>
      </c>
      <c r="AR963" s="2" t="s">
        <v>3416</v>
      </c>
      <c r="AS963" s="2">
        <v>0</v>
      </c>
      <c r="AT963" s="2">
        <v>0</v>
      </c>
      <c r="AU963" s="2">
        <v>723</v>
      </c>
      <c r="AV963" s="2" t="s">
        <v>772</v>
      </c>
      <c r="AW963" s="2" t="s">
        <v>3417</v>
      </c>
      <c r="AX963" s="2">
        <v>0</v>
      </c>
      <c r="AY963" s="2">
        <v>0</v>
      </c>
      <c r="AZ963" s="2">
        <v>714</v>
      </c>
      <c r="BA963" s="2" t="s">
        <v>772</v>
      </c>
      <c r="BB963" s="2">
        <v>0</v>
      </c>
      <c r="BC963" s="2">
        <v>0</v>
      </c>
      <c r="BD963" s="6">
        <v>0</v>
      </c>
      <c r="BE963" s="18">
        <f t="shared" si="41"/>
        <v>120.56308464522016</v>
      </c>
      <c r="BF963" s="2" t="s">
        <v>767</v>
      </c>
      <c r="BG963" s="6">
        <v>44243</v>
      </c>
      <c r="BH963" s="2">
        <v>222.8474344917972</v>
      </c>
      <c r="BI963" t="str">
        <f>VLOOKUP($A963,'[1]SW_Pipes 1222_soil.shp'!$AE$2:$AR$1223,10,FALSE)</f>
        <v>113688</v>
      </c>
      <c r="BJ963" t="str">
        <f>VLOOKUP($A963,'[1]SW_Pipes 1222_soil.shp'!$AE$2:$AR$1223,11,FALSE)</f>
        <v>Ur</v>
      </c>
      <c r="BK963" t="str">
        <f>VLOOKUP($A963,'[1]SW_Pipes 1222_soil.shp'!$AE$2:$AR$1223,12,FALSE)</f>
        <v>Urban land</v>
      </c>
      <c r="BL963" t="str">
        <f>VLOOKUP($A963,'[1]SW_Pipes 1222_soil.shp'!$AE$2:$AR$1223,13,FALSE)</f>
        <v>N/A</v>
      </c>
      <c r="BM963">
        <f>VLOOKUP($A963,'[1]SW_Pipes 1222_soil.shp'!$AE$2:$AR$1223,14,FALSE)</f>
        <v>4</v>
      </c>
      <c r="BN963">
        <f>VLOOKUP(A963,[2]SW_Pipes1222_prec!$AE$2:$AO$1223, 11, FALSE)</f>
        <v>3.7679999999999998</v>
      </c>
    </row>
    <row r="964" spans="1:66" x14ac:dyDescent="0.25">
      <c r="A964" s="3">
        <v>166265</v>
      </c>
      <c r="B964" s="3">
        <v>18720</v>
      </c>
      <c r="C964" s="3" t="s">
        <v>498</v>
      </c>
      <c r="D964" s="3" t="s">
        <v>21</v>
      </c>
      <c r="E964" s="3" t="s">
        <v>29</v>
      </c>
      <c r="F964" s="6">
        <f>VLOOKUP(A964&amp;B964,'input_raw cmsws'!$C$2:$D$1602,2,FALSE)</f>
        <v>44047.666666666664</v>
      </c>
      <c r="G964" s="3">
        <v>5.3</v>
      </c>
      <c r="H964" s="3" t="s">
        <v>23</v>
      </c>
      <c r="I964" s="2">
        <f>VLOOKUP(H964,'scoring schema'!$D$4:$E$9,2,FALSE)</f>
        <v>0</v>
      </c>
      <c r="J964" s="3" t="s">
        <v>22</v>
      </c>
      <c r="K964" s="3" t="s">
        <v>22</v>
      </c>
      <c r="L964" s="3" t="s">
        <v>30</v>
      </c>
      <c r="M964" s="2">
        <f>VLOOKUP(L964,'scoring schema 2'!$E$18:$F$29,2,FALSE)</f>
        <v>6</v>
      </c>
      <c r="N964" s="3" t="s">
        <v>33</v>
      </c>
      <c r="O964" s="2">
        <f>VLOOKUP(N964,'scoring schema 2'!$E$8:$F$13,2, FALSE)</f>
        <v>0</v>
      </c>
      <c r="P964" s="3">
        <v>5</v>
      </c>
      <c r="Q964" s="3">
        <v>0</v>
      </c>
      <c r="R964" s="3">
        <v>4.25</v>
      </c>
      <c r="S964" s="3">
        <v>0</v>
      </c>
      <c r="T964" s="3">
        <v>1</v>
      </c>
      <c r="U964" s="3">
        <v>5</v>
      </c>
      <c r="V964" s="3">
        <v>6.2000000000000011</v>
      </c>
      <c r="W964" s="3">
        <v>2.4500000000000002</v>
      </c>
      <c r="X964" s="3">
        <v>15.190000000000003</v>
      </c>
      <c r="Y964" s="3">
        <v>3.7200000000000006</v>
      </c>
      <c r="Z964" s="3">
        <v>3.17</v>
      </c>
      <c r="AA964" s="3">
        <v>11.792400000000002</v>
      </c>
      <c r="AB964" s="3">
        <v>7547256</v>
      </c>
      <c r="AC964" s="3" t="s">
        <v>2530</v>
      </c>
      <c r="AD964" s="6">
        <v>40685</v>
      </c>
      <c r="AE964" s="3" t="s">
        <v>760</v>
      </c>
      <c r="AF964" s="3" t="s">
        <v>761</v>
      </c>
      <c r="AG964" s="3" t="s">
        <v>762</v>
      </c>
      <c r="AH964" s="3" t="s">
        <v>768</v>
      </c>
      <c r="AI964" s="3">
        <v>2</v>
      </c>
      <c r="AJ964" s="3">
        <v>0</v>
      </c>
      <c r="AK964" s="3">
        <v>0</v>
      </c>
      <c r="AL964" s="3">
        <v>0</v>
      </c>
      <c r="AM964" s="3">
        <v>24</v>
      </c>
      <c r="AN964" s="3">
        <v>0</v>
      </c>
      <c r="AO964" s="3" t="s">
        <v>762</v>
      </c>
      <c r="AP964" s="3" t="s">
        <v>763</v>
      </c>
      <c r="AQ964" s="3" t="s">
        <v>769</v>
      </c>
      <c r="AR964" s="3" t="s">
        <v>2531</v>
      </c>
      <c r="AS964" s="3">
        <v>5.4</v>
      </c>
      <c r="AT964" s="3">
        <v>730.6</v>
      </c>
      <c r="AU964" s="3">
        <v>736</v>
      </c>
      <c r="AV964" s="3" t="s">
        <v>765</v>
      </c>
      <c r="AW964" s="3" t="s">
        <v>2532</v>
      </c>
      <c r="AX964" s="3">
        <v>5.2</v>
      </c>
      <c r="AY964" s="3">
        <v>714.8</v>
      </c>
      <c r="AZ964" s="3">
        <v>720</v>
      </c>
      <c r="BA964" s="3" t="s">
        <v>765</v>
      </c>
      <c r="BB964" s="3">
        <v>4.7987710000000003E-2</v>
      </c>
      <c r="BC964" s="3">
        <v>0</v>
      </c>
      <c r="BD964" s="7">
        <v>0</v>
      </c>
      <c r="BE964" s="18">
        <f t="shared" si="41"/>
        <v>120.59593885466575</v>
      </c>
      <c r="BF964" s="3" t="s">
        <v>767</v>
      </c>
      <c r="BG964" s="7">
        <v>44243</v>
      </c>
      <c r="BH964" s="3">
        <v>329.25098741153499</v>
      </c>
      <c r="BI964" t="str">
        <f>VLOOKUP($A964,'[1]SW_Pipes 1222_soil.shp'!$AE$2:$AR$1223,10,FALSE)</f>
        <v>113660</v>
      </c>
      <c r="BJ964" t="str">
        <f>VLOOKUP($A964,'[1]SW_Pipes 1222_soil.shp'!$AE$2:$AR$1223,11,FALSE)</f>
        <v>CuB</v>
      </c>
      <c r="BK964" t="str">
        <f>VLOOKUP($A964,'[1]SW_Pipes 1222_soil.shp'!$AE$2:$AR$1223,12,FALSE)</f>
        <v>Cecil-Urban land complex, 2 to 8 percent slopes</v>
      </c>
      <c r="BL964" t="str">
        <f>VLOOKUP($A964,'[1]SW_Pipes 1222_soil.shp'!$AE$2:$AR$1223,13,FALSE)</f>
        <v>B</v>
      </c>
      <c r="BM964">
        <f>VLOOKUP($A964,'[1]SW_Pipes 1222_soil.shp'!$AE$2:$AR$1223,14,FALSE)</f>
        <v>1</v>
      </c>
      <c r="BN964">
        <f>VLOOKUP(A964,[2]SW_Pipes1222_prec!$AE$2:$AO$1223, 11, FALSE)</f>
        <v>3.7839999999999998</v>
      </c>
    </row>
    <row r="965" spans="1:66" x14ac:dyDescent="0.25">
      <c r="A965" s="2">
        <v>166344</v>
      </c>
      <c r="B965" s="2">
        <v>21668</v>
      </c>
      <c r="C965" s="2" t="s">
        <v>643</v>
      </c>
      <c r="D965" s="2" t="s">
        <v>21</v>
      </c>
      <c r="E965" s="2" t="s">
        <v>29</v>
      </c>
      <c r="F965" s="6">
        <f>VLOOKUP(A965&amp;B965,'input_raw cmsws'!$C$2:$D$1602,2,FALSE)</f>
        <v>44253.666666666664</v>
      </c>
      <c r="G965" s="2">
        <v>5.5</v>
      </c>
      <c r="H965" s="2" t="s">
        <v>23</v>
      </c>
      <c r="I965" s="2">
        <f>VLOOKUP(H965,'scoring schema'!$D$4:$E$9,2,FALSE)</f>
        <v>0</v>
      </c>
      <c r="J965" s="2"/>
      <c r="K965" s="3" t="s">
        <v>22</v>
      </c>
      <c r="L965" s="2" t="s">
        <v>37</v>
      </c>
      <c r="M965" s="2">
        <f>VLOOKUP(L965,'scoring schema 2'!$E$18:$F$29,2,FALSE)</f>
        <v>8</v>
      </c>
      <c r="N965" s="2"/>
      <c r="O965" s="2">
        <f>VLOOKUP(N965,'scoring schema 2'!$E$8:$F$13,2, FALSE)</f>
        <v>2</v>
      </c>
      <c r="P965" s="2">
        <v>10</v>
      </c>
      <c r="Q965" s="2">
        <v>1.3</v>
      </c>
      <c r="R965" s="2">
        <v>5.9</v>
      </c>
      <c r="S965" s="2">
        <v>7.6700000000000008</v>
      </c>
      <c r="T965" s="2">
        <v>1</v>
      </c>
      <c r="U965" s="2">
        <v>10</v>
      </c>
      <c r="V965" s="2">
        <v>4.5999999999999996</v>
      </c>
      <c r="W965" s="2">
        <v>5.9</v>
      </c>
      <c r="X965" s="2">
        <v>27.14</v>
      </c>
      <c r="Y965" s="2">
        <v>3.28</v>
      </c>
      <c r="Z965" s="2">
        <v>5.9</v>
      </c>
      <c r="AA965" s="2">
        <v>19.352</v>
      </c>
      <c r="AB965" s="2">
        <v>7576803</v>
      </c>
      <c r="AC965" s="2" t="s">
        <v>3328</v>
      </c>
      <c r="AD965" s="6">
        <v>40686</v>
      </c>
      <c r="AE965" s="2" t="s">
        <v>760</v>
      </c>
      <c r="AF965" s="2" t="s">
        <v>761</v>
      </c>
      <c r="AG965" s="2" t="s">
        <v>762</v>
      </c>
      <c r="AH965" s="2" t="s">
        <v>768</v>
      </c>
      <c r="AI965" s="2">
        <v>1.25</v>
      </c>
      <c r="AJ965" s="2">
        <v>0</v>
      </c>
      <c r="AK965" s="2">
        <v>0</v>
      </c>
      <c r="AL965" s="2">
        <v>0</v>
      </c>
      <c r="AM965" s="2">
        <v>15</v>
      </c>
      <c r="AN965" s="2">
        <v>0</v>
      </c>
      <c r="AO965" s="2" t="s">
        <v>762</v>
      </c>
      <c r="AP965" s="2" t="s">
        <v>763</v>
      </c>
      <c r="AQ965" s="2" t="s">
        <v>769</v>
      </c>
      <c r="AR965" s="2" t="s">
        <v>3329</v>
      </c>
      <c r="AS965" s="2">
        <v>4.4000000000000004</v>
      </c>
      <c r="AT965" s="2">
        <v>719.6</v>
      </c>
      <c r="AU965" s="2">
        <v>724</v>
      </c>
      <c r="AV965" s="2" t="s">
        <v>765</v>
      </c>
      <c r="AW965" s="2" t="s">
        <v>3330</v>
      </c>
      <c r="AX965" s="2">
        <v>5.4</v>
      </c>
      <c r="AY965" s="2">
        <v>717.6</v>
      </c>
      <c r="AZ965" s="2">
        <v>723</v>
      </c>
      <c r="BA965" s="2" t="s">
        <v>765</v>
      </c>
      <c r="BB965" s="2">
        <v>7.5913610000000006E-2</v>
      </c>
      <c r="BC965" s="2">
        <v>0</v>
      </c>
      <c r="BD965" s="6">
        <v>0</v>
      </c>
      <c r="BE965" s="18">
        <f t="shared" si="41"/>
        <v>121.15993611681496</v>
      </c>
      <c r="BF965" s="2" t="s">
        <v>767</v>
      </c>
      <c r="BG965" s="6">
        <v>44292</v>
      </c>
      <c r="BH965" s="2">
        <v>17.462011659009491</v>
      </c>
      <c r="BI965" t="str">
        <f>VLOOKUP($A965,'[1]SW_Pipes 1222_soil.shp'!$AE$2:$AR$1223,10,FALSE)</f>
        <v>113660</v>
      </c>
      <c r="BJ965" t="str">
        <f>VLOOKUP($A965,'[1]SW_Pipes 1222_soil.shp'!$AE$2:$AR$1223,11,FALSE)</f>
        <v>CuB</v>
      </c>
      <c r="BK965" t="str">
        <f>VLOOKUP($A965,'[1]SW_Pipes 1222_soil.shp'!$AE$2:$AR$1223,12,FALSE)</f>
        <v>Cecil-Urban land complex, 2 to 8 percent slopes</v>
      </c>
      <c r="BL965" t="str">
        <f>VLOOKUP($A965,'[1]SW_Pipes 1222_soil.shp'!$AE$2:$AR$1223,13,FALSE)</f>
        <v>B</v>
      </c>
      <c r="BM965">
        <f>VLOOKUP($A965,'[1]SW_Pipes 1222_soil.shp'!$AE$2:$AR$1223,14,FALSE)</f>
        <v>1</v>
      </c>
      <c r="BN965">
        <f>VLOOKUP(A965,[2]SW_Pipes1222_prec!$AE$2:$AO$1223, 11, FALSE)</f>
        <v>3.7829999999999999</v>
      </c>
    </row>
    <row r="966" spans="1:66" x14ac:dyDescent="0.25">
      <c r="A966" s="3">
        <v>166346</v>
      </c>
      <c r="B966" s="3">
        <v>21668</v>
      </c>
      <c r="C966" s="3" t="s">
        <v>643</v>
      </c>
      <c r="D966" s="3" t="s">
        <v>21</v>
      </c>
      <c r="E966" s="3" t="s">
        <v>29</v>
      </c>
      <c r="F966" s="6">
        <f>VLOOKUP(A966&amp;B966,'input_raw cmsws'!$C$2:$D$1602,2,FALSE)</f>
        <v>44253.666666666664</v>
      </c>
      <c r="G966" s="3">
        <v>4.4000000000000004</v>
      </c>
      <c r="H966" s="3" t="s">
        <v>31</v>
      </c>
      <c r="I966" s="2">
        <f>VLOOKUP(H966,'scoring schema'!$D$4:$E$9,2,FALSE)</f>
        <v>7</v>
      </c>
      <c r="J966" s="3" t="s">
        <v>29</v>
      </c>
      <c r="K966" s="3" t="s">
        <v>29</v>
      </c>
      <c r="L966" s="3" t="s">
        <v>37</v>
      </c>
      <c r="M966" s="2">
        <f>VLOOKUP(L966,'scoring schema 2'!$E$18:$F$29,2,FALSE)</f>
        <v>8</v>
      </c>
      <c r="N966" s="3" t="s">
        <v>40</v>
      </c>
      <c r="O966" s="2">
        <f>VLOOKUP(N966,'scoring schema 2'!$E$8:$F$13,2, FALSE)</f>
        <v>8</v>
      </c>
      <c r="P966" s="3">
        <v>10</v>
      </c>
      <c r="Q966" s="3">
        <v>8.6999999999999993</v>
      </c>
      <c r="R966" s="3">
        <v>5.9</v>
      </c>
      <c r="S966" s="3">
        <v>51.33</v>
      </c>
      <c r="T966" s="3">
        <v>2</v>
      </c>
      <c r="U966" s="3">
        <v>10</v>
      </c>
      <c r="V966" s="3">
        <v>7.8000000000000007</v>
      </c>
      <c r="W966" s="3">
        <v>5.9</v>
      </c>
      <c r="X966" s="3">
        <v>46.02000000000001</v>
      </c>
      <c r="Y966" s="3">
        <v>8.16</v>
      </c>
      <c r="Z966" s="3">
        <v>5.9</v>
      </c>
      <c r="AA966" s="3">
        <v>48.144000000000005</v>
      </c>
      <c r="AB966" s="3">
        <v>7603859</v>
      </c>
      <c r="AC966" s="3" t="s">
        <v>4053</v>
      </c>
      <c r="AD966" s="6">
        <v>40687</v>
      </c>
      <c r="AE966" s="3" t="s">
        <v>760</v>
      </c>
      <c r="AF966" s="3" t="s">
        <v>761</v>
      </c>
      <c r="AG966" s="3" t="s">
        <v>762</v>
      </c>
      <c r="AH966" s="3" t="s">
        <v>768</v>
      </c>
      <c r="AI966" s="3">
        <v>1.25</v>
      </c>
      <c r="AJ966" s="3">
        <v>0</v>
      </c>
      <c r="AK966" s="3">
        <v>0</v>
      </c>
      <c r="AL966" s="3">
        <v>0</v>
      </c>
      <c r="AM966" s="3">
        <v>15</v>
      </c>
      <c r="AN966" s="3">
        <v>0</v>
      </c>
      <c r="AO966" s="3" t="s">
        <v>762</v>
      </c>
      <c r="AP966" s="3" t="s">
        <v>763</v>
      </c>
      <c r="AQ966" s="3" t="s">
        <v>769</v>
      </c>
      <c r="AR966" s="3" t="s">
        <v>4054</v>
      </c>
      <c r="AS966" s="3">
        <v>3.3</v>
      </c>
      <c r="AT966" s="3">
        <v>719.7</v>
      </c>
      <c r="AU966" s="3">
        <v>723</v>
      </c>
      <c r="AV966" s="3" t="s">
        <v>765</v>
      </c>
      <c r="AW966" s="3" t="s">
        <v>3329</v>
      </c>
      <c r="AX966" s="3">
        <v>4.2</v>
      </c>
      <c r="AY966" s="3">
        <v>719.8</v>
      </c>
      <c r="AZ966" s="3">
        <v>724</v>
      </c>
      <c r="BA966" s="3" t="s">
        <v>765</v>
      </c>
      <c r="BB966" s="3">
        <v>-2.4906400000000001E-3</v>
      </c>
      <c r="BC966" s="3">
        <v>0</v>
      </c>
      <c r="BD966" s="7">
        <v>0</v>
      </c>
      <c r="BE966" s="18">
        <f t="shared" si="41"/>
        <v>121.15993611681496</v>
      </c>
      <c r="BF966" s="3" t="s">
        <v>767</v>
      </c>
      <c r="BG966" s="7">
        <v>44243</v>
      </c>
      <c r="BH966" s="3">
        <v>40.150332244578671</v>
      </c>
      <c r="BI966" t="str">
        <f>VLOOKUP($A966,'[1]SW_Pipes 1222_soil.shp'!$AE$2:$AR$1223,10,FALSE)</f>
        <v>113660</v>
      </c>
      <c r="BJ966" t="str">
        <f>VLOOKUP($A966,'[1]SW_Pipes 1222_soil.shp'!$AE$2:$AR$1223,11,FALSE)</f>
        <v>CuB</v>
      </c>
      <c r="BK966" t="str">
        <f>VLOOKUP($A966,'[1]SW_Pipes 1222_soil.shp'!$AE$2:$AR$1223,12,FALSE)</f>
        <v>Cecil-Urban land complex, 2 to 8 percent slopes</v>
      </c>
      <c r="BL966" t="str">
        <f>VLOOKUP($A966,'[1]SW_Pipes 1222_soil.shp'!$AE$2:$AR$1223,13,FALSE)</f>
        <v>B</v>
      </c>
      <c r="BM966">
        <f>VLOOKUP($A966,'[1]SW_Pipes 1222_soil.shp'!$AE$2:$AR$1223,14,FALSE)</f>
        <v>1</v>
      </c>
      <c r="BN966">
        <f>VLOOKUP(A966,[2]SW_Pipes1222_prec!$AE$2:$AO$1223, 11, FALSE)</f>
        <v>3.7829999999999999</v>
      </c>
    </row>
    <row r="967" spans="1:66" x14ac:dyDescent="0.25">
      <c r="A967" s="2">
        <v>166487</v>
      </c>
      <c r="B967" s="2">
        <v>22866</v>
      </c>
      <c r="C967" s="2" t="s">
        <v>616</v>
      </c>
      <c r="D967" s="2" t="s">
        <v>21</v>
      </c>
      <c r="E967" s="2" t="s">
        <v>29</v>
      </c>
      <c r="F967" s="6">
        <f>VLOOKUP(A967&amp;B967,'input_raw cmsws'!$C$2:$D$1602,2,FALSE)</f>
        <v>44335.666666666664</v>
      </c>
      <c r="G967" s="2">
        <v>5</v>
      </c>
      <c r="H967" s="2" t="s">
        <v>32</v>
      </c>
      <c r="I967" s="2">
        <f>VLOOKUP(H967,'scoring schema'!$D$4:$E$9,2,FALSE)</f>
        <v>10</v>
      </c>
      <c r="J967" s="2" t="s">
        <v>22</v>
      </c>
      <c r="K967" s="2" t="s">
        <v>22</v>
      </c>
      <c r="L967" s="2"/>
      <c r="M967" s="2">
        <f>VLOOKUP(L967,'scoring schema 2'!$E$18:$F$29,2,FALSE)</f>
        <v>0</v>
      </c>
      <c r="N967" s="2"/>
      <c r="O967" s="2">
        <f>VLOOKUP(N967,'scoring schema 2'!$E$8:$F$13,2, FALSE)</f>
        <v>2</v>
      </c>
      <c r="P967" s="2">
        <v>10</v>
      </c>
      <c r="Q967" s="2">
        <v>4.8</v>
      </c>
      <c r="R967" s="2">
        <v>2.2999999999999998</v>
      </c>
      <c r="S967" s="2">
        <v>11.04</v>
      </c>
      <c r="T967" s="2">
        <v>1</v>
      </c>
      <c r="U967" s="2">
        <v>10</v>
      </c>
      <c r="V967" s="2">
        <v>7.0000000000000009</v>
      </c>
      <c r="W967" s="2">
        <v>6.8</v>
      </c>
      <c r="X967" s="2">
        <v>47.6</v>
      </c>
      <c r="Y967" s="2">
        <v>6.12</v>
      </c>
      <c r="Z967" s="2">
        <v>5</v>
      </c>
      <c r="AA967" s="2">
        <v>30.6</v>
      </c>
      <c r="AB967" s="2">
        <v>7674136</v>
      </c>
      <c r="AC967" s="2" t="s">
        <v>3870</v>
      </c>
      <c r="AD967" s="6">
        <v>40688</v>
      </c>
      <c r="AE967" s="2" t="s">
        <v>760</v>
      </c>
      <c r="AF967" s="2" t="s">
        <v>761</v>
      </c>
      <c r="AG967" s="2" t="s">
        <v>762</v>
      </c>
      <c r="AH967" s="2" t="s">
        <v>768</v>
      </c>
      <c r="AI967" s="2">
        <v>1.5</v>
      </c>
      <c r="AJ967" s="2">
        <v>0</v>
      </c>
      <c r="AK967" s="2">
        <v>0</v>
      </c>
      <c r="AL967" s="2">
        <v>0</v>
      </c>
      <c r="AM967" s="2">
        <v>18</v>
      </c>
      <c r="AN967" s="2">
        <v>0</v>
      </c>
      <c r="AO967" s="2" t="s">
        <v>762</v>
      </c>
      <c r="AP967" s="2" t="s">
        <v>763</v>
      </c>
      <c r="AQ967" s="2" t="s">
        <v>769</v>
      </c>
      <c r="AR967" s="2" t="s">
        <v>3871</v>
      </c>
      <c r="AS967" s="2">
        <v>0</v>
      </c>
      <c r="AT967" s="2">
        <v>0</v>
      </c>
      <c r="AU967" s="2">
        <v>718</v>
      </c>
      <c r="AV967" s="2" t="s">
        <v>772</v>
      </c>
      <c r="AW967" s="2" t="s">
        <v>3872</v>
      </c>
      <c r="AX967" s="2">
        <v>0</v>
      </c>
      <c r="AY967" s="2">
        <v>0</v>
      </c>
      <c r="AZ967" s="2">
        <v>708</v>
      </c>
      <c r="BA967" s="2" t="s">
        <v>772</v>
      </c>
      <c r="BB967" s="2">
        <v>0</v>
      </c>
      <c r="BC967" s="2">
        <v>0</v>
      </c>
      <c r="BD967" s="6">
        <v>0</v>
      </c>
      <c r="BE967" s="18">
        <f t="shared" si="41"/>
        <v>121.3844398813598</v>
      </c>
      <c r="BF967" s="2" t="s">
        <v>767</v>
      </c>
      <c r="BG967" s="6">
        <v>44277</v>
      </c>
      <c r="BH967" s="2">
        <v>439.89407605002361</v>
      </c>
      <c r="BI967" t="str">
        <f>VLOOKUP($A967,'[1]SW_Pipes 1222_soil.shp'!$AE$2:$AR$1223,10,FALSE)</f>
        <v>113660</v>
      </c>
      <c r="BJ967" t="str">
        <f>VLOOKUP($A967,'[1]SW_Pipes 1222_soil.shp'!$AE$2:$AR$1223,11,FALSE)</f>
        <v>CuB</v>
      </c>
      <c r="BK967" t="str">
        <f>VLOOKUP($A967,'[1]SW_Pipes 1222_soil.shp'!$AE$2:$AR$1223,12,FALSE)</f>
        <v>Cecil-Urban land complex, 2 to 8 percent slopes</v>
      </c>
      <c r="BL967" t="str">
        <f>VLOOKUP($A967,'[1]SW_Pipes 1222_soil.shp'!$AE$2:$AR$1223,13,FALSE)</f>
        <v>B</v>
      </c>
      <c r="BM967">
        <f>VLOOKUP($A967,'[1]SW_Pipes 1222_soil.shp'!$AE$2:$AR$1223,14,FALSE)</f>
        <v>1</v>
      </c>
      <c r="BN967">
        <f>VLOOKUP(A967,[2]SW_Pipes1222_prec!$AE$2:$AO$1223, 11, FALSE)</f>
        <v>3.7509999999999999</v>
      </c>
    </row>
    <row r="968" spans="1:66" x14ac:dyDescent="0.25">
      <c r="A968" s="3">
        <v>166512</v>
      </c>
      <c r="B968" s="3">
        <v>12263</v>
      </c>
      <c r="C968" s="3" t="s">
        <v>414</v>
      </c>
      <c r="D968" s="3" t="s">
        <v>21</v>
      </c>
      <c r="E968" s="3" t="s">
        <v>29</v>
      </c>
      <c r="F968" s="6">
        <f>VLOOKUP(A968&amp;B968,'input_raw cmsws'!$C$2:$D$1602,2,FALSE)</f>
        <v>43822.708333333336</v>
      </c>
      <c r="G968" s="3">
        <v>1.6</v>
      </c>
      <c r="H968" s="3" t="s">
        <v>32</v>
      </c>
      <c r="I968" s="2">
        <f>VLOOKUP(H968,'scoring schema'!$D$4:$E$9,2,FALSE)</f>
        <v>10</v>
      </c>
      <c r="J968" s="3" t="s">
        <v>29</v>
      </c>
      <c r="K968" s="3" t="s">
        <v>29</v>
      </c>
      <c r="L968" s="3" t="s">
        <v>145</v>
      </c>
      <c r="M968" s="2">
        <f>VLOOKUP(L968,'scoring schema 2'!$E$18:$F$29,2,FALSE)</f>
        <v>10</v>
      </c>
      <c r="N968" s="3" t="s">
        <v>35</v>
      </c>
      <c r="O968" s="2">
        <f>VLOOKUP(N968,'scoring schema 2'!$E$8:$F$13,2, FALSE)</f>
        <v>2</v>
      </c>
      <c r="P968" s="3">
        <v>10</v>
      </c>
      <c r="Q968" s="3">
        <v>4.8</v>
      </c>
      <c r="R968" s="3">
        <v>6.8</v>
      </c>
      <c r="S968" s="3">
        <v>32.64</v>
      </c>
      <c r="T968" s="3">
        <v>1</v>
      </c>
      <c r="U968" s="3">
        <v>0</v>
      </c>
      <c r="V968" s="3">
        <v>1.4000000000000001</v>
      </c>
      <c r="W968" s="3">
        <v>0.8</v>
      </c>
      <c r="X968" s="3">
        <v>1.1200000000000001</v>
      </c>
      <c r="Y968" s="3">
        <v>2.76</v>
      </c>
      <c r="Z968" s="3">
        <v>3.2</v>
      </c>
      <c r="AA968" s="3">
        <v>8.831999999999999</v>
      </c>
      <c r="AB968" s="3">
        <v>7640804</v>
      </c>
      <c r="AC968" s="3" t="s">
        <v>2146</v>
      </c>
      <c r="AD968" s="6">
        <v>40689</v>
      </c>
      <c r="AE968" s="3" t="s">
        <v>760</v>
      </c>
      <c r="AF968" s="3" t="s">
        <v>761</v>
      </c>
      <c r="AG968" s="3" t="s">
        <v>762</v>
      </c>
      <c r="AH968" s="3" t="s">
        <v>768</v>
      </c>
      <c r="AI968" s="3">
        <v>1.25</v>
      </c>
      <c r="AJ968" s="3">
        <v>0</v>
      </c>
      <c r="AK968" s="3">
        <v>0</v>
      </c>
      <c r="AL968" s="3">
        <v>0</v>
      </c>
      <c r="AM968" s="3">
        <v>15</v>
      </c>
      <c r="AN968" s="3">
        <v>0</v>
      </c>
      <c r="AO968" s="3" t="s">
        <v>762</v>
      </c>
      <c r="AP968" s="3" t="s">
        <v>763</v>
      </c>
      <c r="AQ968" s="3" t="s">
        <v>769</v>
      </c>
      <c r="AR968" s="3" t="s">
        <v>2147</v>
      </c>
      <c r="AS968" s="3">
        <v>1.6</v>
      </c>
      <c r="AT968" s="3">
        <v>699.13999022999997</v>
      </c>
      <c r="AU968" s="3">
        <v>700.73999022999999</v>
      </c>
      <c r="AV968" s="3" t="s">
        <v>986</v>
      </c>
      <c r="AW968" s="3" t="s">
        <v>2148</v>
      </c>
      <c r="AX968" s="3">
        <v>1.9</v>
      </c>
      <c r="AY968" s="3">
        <v>698.24001464000003</v>
      </c>
      <c r="AZ968" s="3">
        <v>700.14001464</v>
      </c>
      <c r="BA968" s="3" t="s">
        <v>986</v>
      </c>
      <c r="BB968" s="3">
        <v>3.5256019999999999E-2</v>
      </c>
      <c r="BC968" s="3">
        <v>0</v>
      </c>
      <c r="BD968" s="7">
        <v>0</v>
      </c>
      <c r="BE968" s="18">
        <f t="shared" si="41"/>
        <v>119.98003650467717</v>
      </c>
      <c r="BF968" s="3" t="s">
        <v>767</v>
      </c>
      <c r="BG968" s="7">
        <v>44243</v>
      </c>
      <c r="BH968" s="3">
        <v>25.526864004789459</v>
      </c>
      <c r="BI968" t="str">
        <f>VLOOKUP($A968,'[1]SW_Pipes 1222_soil.shp'!$AE$2:$AR$1223,10,FALSE)</f>
        <v>113660</v>
      </c>
      <c r="BJ968" t="str">
        <f>VLOOKUP($A968,'[1]SW_Pipes 1222_soil.shp'!$AE$2:$AR$1223,11,FALSE)</f>
        <v>CuB</v>
      </c>
      <c r="BK968" t="str">
        <f>VLOOKUP($A968,'[1]SW_Pipes 1222_soil.shp'!$AE$2:$AR$1223,12,FALSE)</f>
        <v>Cecil-Urban land complex, 2 to 8 percent slopes</v>
      </c>
      <c r="BL968" t="str">
        <f>VLOOKUP($A968,'[1]SW_Pipes 1222_soil.shp'!$AE$2:$AR$1223,13,FALSE)</f>
        <v>B</v>
      </c>
      <c r="BM968">
        <f>VLOOKUP($A968,'[1]SW_Pipes 1222_soil.shp'!$AE$2:$AR$1223,14,FALSE)</f>
        <v>1</v>
      </c>
      <c r="BN968">
        <f>VLOOKUP(A968,[2]SW_Pipes1222_prec!$AE$2:$AO$1223, 11, FALSE)</f>
        <v>3.7770000000000001</v>
      </c>
    </row>
    <row r="969" spans="1:66" x14ac:dyDescent="0.25">
      <c r="A969" s="2">
        <v>166582</v>
      </c>
      <c r="B969" s="2">
        <v>23982</v>
      </c>
      <c r="C969" s="2" t="s">
        <v>179</v>
      </c>
      <c r="D969" s="2" t="s">
        <v>21</v>
      </c>
      <c r="E969" s="2" t="s">
        <v>29</v>
      </c>
      <c r="F969" s="6">
        <f>VLOOKUP(A969&amp;B969,'input_raw cmsws'!$C$2:$D$1602,2,FALSE)</f>
        <v>44438.666666666664</v>
      </c>
      <c r="G969" s="2">
        <v>4.5</v>
      </c>
      <c r="H969" s="2" t="s">
        <v>28</v>
      </c>
      <c r="I969" s="2">
        <f>VLOOKUP(H969,'scoring schema'!$D$4:$E$9,2,FALSE)</f>
        <v>5</v>
      </c>
      <c r="J969" s="2" t="s">
        <v>22</v>
      </c>
      <c r="K969" s="2" t="s">
        <v>22</v>
      </c>
      <c r="L969" s="2"/>
      <c r="M969" s="2">
        <f>VLOOKUP(L969,'scoring schema 2'!$E$18:$F$29,2,FALSE)</f>
        <v>0</v>
      </c>
      <c r="N969" s="2" t="s">
        <v>35</v>
      </c>
      <c r="O969" s="2">
        <f>VLOOKUP(N969,'scoring schema 2'!$E$8:$F$13,2, FALSE)</f>
        <v>2</v>
      </c>
      <c r="P969" s="2">
        <v>5</v>
      </c>
      <c r="Q969" s="2">
        <v>3.05</v>
      </c>
      <c r="R969" s="2">
        <v>2.15</v>
      </c>
      <c r="S969" s="2">
        <v>6.5574999999999992</v>
      </c>
      <c r="T969" s="2">
        <v>1</v>
      </c>
      <c r="U969" s="2">
        <v>0</v>
      </c>
      <c r="V969" s="2">
        <v>1.4000000000000001</v>
      </c>
      <c r="W969" s="2">
        <v>1.4</v>
      </c>
      <c r="X969" s="2">
        <v>1.96</v>
      </c>
      <c r="Y969" s="2">
        <v>2.06</v>
      </c>
      <c r="Z969" s="2">
        <v>1.7</v>
      </c>
      <c r="AA969" s="2">
        <v>3.5019999999999998</v>
      </c>
      <c r="AB969" s="2">
        <v>7603845</v>
      </c>
      <c r="AC969" s="2" t="s">
        <v>1193</v>
      </c>
      <c r="AD969" s="6">
        <v>40690</v>
      </c>
      <c r="AE969" s="2" t="s">
        <v>760</v>
      </c>
      <c r="AF969" s="2" t="s">
        <v>761</v>
      </c>
      <c r="AG969" s="2" t="s">
        <v>762</v>
      </c>
      <c r="AH969" s="2" t="s">
        <v>768</v>
      </c>
      <c r="AI969" s="2">
        <v>3</v>
      </c>
      <c r="AJ969" s="2">
        <v>0</v>
      </c>
      <c r="AK969" s="2">
        <v>0</v>
      </c>
      <c r="AL969" s="2">
        <v>0</v>
      </c>
      <c r="AM969" s="2">
        <v>36</v>
      </c>
      <c r="AN969" s="2">
        <v>0</v>
      </c>
      <c r="AO969" s="2" t="s">
        <v>762</v>
      </c>
      <c r="AP969" s="2" t="s">
        <v>763</v>
      </c>
      <c r="AQ969" s="2" t="s">
        <v>769</v>
      </c>
      <c r="AR969" s="2" t="s">
        <v>1194</v>
      </c>
      <c r="AS969" s="2">
        <v>4</v>
      </c>
      <c r="AT969" s="2">
        <v>689.40002441000001</v>
      </c>
      <c r="AU969" s="2">
        <v>693.40002441000001</v>
      </c>
      <c r="AV969" s="2" t="s">
        <v>765</v>
      </c>
      <c r="AW969" s="2" t="s">
        <v>1195</v>
      </c>
      <c r="AX969" s="2">
        <v>3.4</v>
      </c>
      <c r="AY969" s="2">
        <v>689.73000488000002</v>
      </c>
      <c r="AZ969" s="2">
        <v>693.13000488</v>
      </c>
      <c r="BA969" s="2" t="s">
        <v>765</v>
      </c>
      <c r="BB969" s="2">
        <v>-3.7606900000000001E-3</v>
      </c>
      <c r="BC969" s="2">
        <v>0</v>
      </c>
      <c r="BD969" s="6">
        <v>0</v>
      </c>
      <c r="BE969" s="18">
        <f t="shared" si="41"/>
        <v>121.6664385124344</v>
      </c>
      <c r="BF969" s="2" t="s">
        <v>767</v>
      </c>
      <c r="BG969" s="6">
        <v>44243</v>
      </c>
      <c r="BH969" s="2">
        <v>87.744645018949839</v>
      </c>
      <c r="BI969" t="str">
        <f>VLOOKUP($A969,'[1]SW_Pipes 1222_soil.shp'!$AE$2:$AR$1223,10,FALSE)</f>
        <v>113688</v>
      </c>
      <c r="BJ969" t="str">
        <f>VLOOKUP($A969,'[1]SW_Pipes 1222_soil.shp'!$AE$2:$AR$1223,11,FALSE)</f>
        <v>Ur</v>
      </c>
      <c r="BK969" t="str">
        <f>VLOOKUP($A969,'[1]SW_Pipes 1222_soil.shp'!$AE$2:$AR$1223,12,FALSE)</f>
        <v>Urban land</v>
      </c>
      <c r="BL969" t="str">
        <f>VLOOKUP($A969,'[1]SW_Pipes 1222_soil.shp'!$AE$2:$AR$1223,13,FALSE)</f>
        <v>N/A</v>
      </c>
      <c r="BM969">
        <f>VLOOKUP($A969,'[1]SW_Pipes 1222_soil.shp'!$AE$2:$AR$1223,14,FALSE)</f>
        <v>4</v>
      </c>
      <c r="BN969">
        <f>VLOOKUP(A969,[2]SW_Pipes1222_prec!$AE$2:$AO$1223, 11, FALSE)</f>
        <v>3.786</v>
      </c>
    </row>
    <row r="970" spans="1:66" x14ac:dyDescent="0.25">
      <c r="A970" s="2">
        <v>167483</v>
      </c>
      <c r="B970" s="2">
        <v>11122</v>
      </c>
      <c r="C970" s="2" t="s">
        <v>326</v>
      </c>
      <c r="D970" s="2" t="s">
        <v>26</v>
      </c>
      <c r="E970" s="2" t="s">
        <v>29</v>
      </c>
      <c r="F970" s="6">
        <f>VLOOKUP(A970&amp;B970,'input_raw cmsws'!$C$2:$D$1602,2,FALSE)</f>
        <v>43935.666666666664</v>
      </c>
      <c r="G970" s="2">
        <v>10.9</v>
      </c>
      <c r="H970" s="2" t="s">
        <v>23</v>
      </c>
      <c r="I970" s="2">
        <f>VLOOKUP(H970,'scoring schema'!$D$4:$E$9,2,FALSE)</f>
        <v>0</v>
      </c>
      <c r="J970" s="2" t="s">
        <v>22</v>
      </c>
      <c r="K970" s="2" t="s">
        <v>22</v>
      </c>
      <c r="L970" s="2" t="s">
        <v>115</v>
      </c>
      <c r="M970" s="2">
        <f>VLOOKUP(L970,'scoring schema 2'!$E$18:$F$29,2,FALSE)</f>
        <v>8</v>
      </c>
      <c r="N970" s="2"/>
      <c r="O970" s="2">
        <f>VLOOKUP(N970,'scoring schema 2'!$E$8:$F$13,2, FALSE)</f>
        <v>2</v>
      </c>
      <c r="P970" s="2">
        <v>10</v>
      </c>
      <c r="Q970" s="2">
        <v>1.3</v>
      </c>
      <c r="R970" s="2">
        <v>8.1</v>
      </c>
      <c r="S970" s="2">
        <v>10.53</v>
      </c>
      <c r="T970" s="2">
        <v>1</v>
      </c>
      <c r="U970" s="2">
        <v>0</v>
      </c>
      <c r="V970" s="2">
        <v>1.4000000000000001</v>
      </c>
      <c r="W970" s="2">
        <v>3</v>
      </c>
      <c r="X970" s="2">
        <v>4.2</v>
      </c>
      <c r="Y970" s="2">
        <v>1.36</v>
      </c>
      <c r="Z970" s="2">
        <v>5.04</v>
      </c>
      <c r="AA970" s="2">
        <v>6.8544000000000009</v>
      </c>
      <c r="AB970" s="2">
        <v>7723955</v>
      </c>
      <c r="AC970" s="2" t="s">
        <v>1772</v>
      </c>
      <c r="AD970" s="6">
        <v>40691</v>
      </c>
      <c r="AE970" s="2" t="s">
        <v>760</v>
      </c>
      <c r="AF970" s="2" t="s">
        <v>761</v>
      </c>
      <c r="AG970" s="2" t="s">
        <v>762</v>
      </c>
      <c r="AH970" s="2" t="s">
        <v>768</v>
      </c>
      <c r="AI970" s="2">
        <v>1.25</v>
      </c>
      <c r="AJ970" s="2">
        <v>0</v>
      </c>
      <c r="AK970" s="2">
        <v>0</v>
      </c>
      <c r="AL970" s="2">
        <v>0</v>
      </c>
      <c r="AM970" s="2">
        <v>15</v>
      </c>
      <c r="AN970" s="2">
        <v>0</v>
      </c>
      <c r="AO970" s="2" t="s">
        <v>762</v>
      </c>
      <c r="AP970" s="2" t="s">
        <v>763</v>
      </c>
      <c r="AQ970" s="2" t="s">
        <v>769</v>
      </c>
      <c r="AR970" s="2" t="s">
        <v>1773</v>
      </c>
      <c r="AS970" s="2">
        <v>4.5</v>
      </c>
      <c r="AT970" s="2">
        <v>638.5</v>
      </c>
      <c r="AU970" s="2">
        <v>643</v>
      </c>
      <c r="AV970" s="2" t="s">
        <v>765</v>
      </c>
      <c r="AW970" s="2" t="s">
        <v>1774</v>
      </c>
      <c r="AX970" s="2">
        <v>11.2</v>
      </c>
      <c r="AY970" s="2">
        <v>628.79999999999995</v>
      </c>
      <c r="AZ970" s="2">
        <v>640</v>
      </c>
      <c r="BA970" s="2" t="s">
        <v>765</v>
      </c>
      <c r="BB970" s="2">
        <v>8.8078699999999996E-2</v>
      </c>
      <c r="BC970" s="2">
        <v>0</v>
      </c>
      <c r="BD970" s="6">
        <v>0</v>
      </c>
      <c r="BE970" s="18">
        <f t="shared" si="41"/>
        <v>120.28929956650695</v>
      </c>
      <c r="BF970" s="2" t="s">
        <v>767</v>
      </c>
      <c r="BG970" s="6">
        <v>43223</v>
      </c>
      <c r="BH970" s="2">
        <v>110.1287781124631</v>
      </c>
      <c r="BI970" t="str">
        <f>VLOOKUP($A970,'[1]SW_Pipes 1222_soil.shp'!$AE$2:$AR$1223,10,FALSE)</f>
        <v>113694</v>
      </c>
      <c r="BJ970" t="str">
        <f>VLOOKUP($A970,'[1]SW_Pipes 1222_soil.shp'!$AE$2:$AR$1223,11,FALSE)</f>
        <v>WkE</v>
      </c>
      <c r="BK970" t="str">
        <f>VLOOKUP($A970,'[1]SW_Pipes 1222_soil.shp'!$AE$2:$AR$1223,12,FALSE)</f>
        <v>Wilkes loam, 15 to 25 percent slopes</v>
      </c>
      <c r="BL970" t="str">
        <f>VLOOKUP($A970,'[1]SW_Pipes 1222_soil.shp'!$AE$2:$AR$1223,13,FALSE)</f>
        <v>D</v>
      </c>
      <c r="BM970">
        <f>VLOOKUP($A970,'[1]SW_Pipes 1222_soil.shp'!$AE$2:$AR$1223,14,FALSE)</f>
        <v>4</v>
      </c>
      <c r="BN970">
        <f>VLOOKUP(A970,[2]SW_Pipes1222_prec!$AE$2:$AO$1223, 11, FALSE)</f>
        <v>3.7869999999999999</v>
      </c>
    </row>
    <row r="971" spans="1:66" x14ac:dyDescent="0.25">
      <c r="A971" s="2">
        <v>167650</v>
      </c>
      <c r="B971" s="2">
        <v>17307</v>
      </c>
      <c r="C971" s="2" t="s">
        <v>632</v>
      </c>
      <c r="D971" s="2" t="s">
        <v>21</v>
      </c>
      <c r="E971" s="2" t="s">
        <v>29</v>
      </c>
      <c r="F971" s="6">
        <f>VLOOKUP(A971&amp;B971,'input_raw cmsws'!$C$2:$D$1602,2,FALSE)</f>
        <v>43950.666666666664</v>
      </c>
      <c r="G971" s="2">
        <v>4.2</v>
      </c>
      <c r="H971" s="2" t="s">
        <v>23</v>
      </c>
      <c r="I971" s="2">
        <f>VLOOKUP(H971,'scoring schema'!$D$4:$E$9,2,FALSE)</f>
        <v>0</v>
      </c>
      <c r="J971" s="2" t="s">
        <v>22</v>
      </c>
      <c r="K971" s="2" t="s">
        <v>22</v>
      </c>
      <c r="L971" s="2" t="s">
        <v>30</v>
      </c>
      <c r="M971" s="2">
        <f>VLOOKUP(L971,'scoring schema 2'!$E$18:$F$29,2,FALSE)</f>
        <v>6</v>
      </c>
      <c r="N971" s="2" t="s">
        <v>33</v>
      </c>
      <c r="O971" s="2">
        <f>VLOOKUP(N971,'scoring schema 2'!$E$8:$F$13,2, FALSE)</f>
        <v>0</v>
      </c>
      <c r="P971" s="2">
        <v>10</v>
      </c>
      <c r="Q971" s="2">
        <v>0</v>
      </c>
      <c r="R971" s="2">
        <v>5</v>
      </c>
      <c r="S971" s="2">
        <v>0</v>
      </c>
      <c r="T971" s="2">
        <v>1</v>
      </c>
      <c r="U971" s="2">
        <v>10</v>
      </c>
      <c r="V971" s="2">
        <v>7.8000000000000007</v>
      </c>
      <c r="W971" s="2">
        <v>3.2</v>
      </c>
      <c r="X971" s="2">
        <v>24.960000000000004</v>
      </c>
      <c r="Y971" s="2">
        <v>4.6800000000000006</v>
      </c>
      <c r="Z971" s="2">
        <v>3.92</v>
      </c>
      <c r="AA971" s="2">
        <v>18.345600000000001</v>
      </c>
      <c r="AB971" s="2">
        <v>7595645</v>
      </c>
      <c r="AC971" s="2" t="s">
        <v>3201</v>
      </c>
      <c r="AD971" s="6">
        <v>40692</v>
      </c>
      <c r="AE971" s="2" t="s">
        <v>760</v>
      </c>
      <c r="AF971" s="2" t="s">
        <v>761</v>
      </c>
      <c r="AG971" s="2" t="s">
        <v>762</v>
      </c>
      <c r="AH971" s="2" t="s">
        <v>768</v>
      </c>
      <c r="AI971" s="2">
        <v>1.25</v>
      </c>
      <c r="AJ971" s="2">
        <v>0</v>
      </c>
      <c r="AK971" s="2">
        <v>0</v>
      </c>
      <c r="AL971" s="2">
        <v>0</v>
      </c>
      <c r="AM971" s="2">
        <v>15</v>
      </c>
      <c r="AN971" s="2">
        <v>0</v>
      </c>
      <c r="AO971" s="2" t="s">
        <v>762</v>
      </c>
      <c r="AP971" s="2" t="s">
        <v>763</v>
      </c>
      <c r="AQ971" s="2" t="s">
        <v>769</v>
      </c>
      <c r="AR971" s="2" t="s">
        <v>3202</v>
      </c>
      <c r="AS971" s="2">
        <v>4.2</v>
      </c>
      <c r="AT971" s="2">
        <v>649.79999999999995</v>
      </c>
      <c r="AU971" s="2">
        <v>654</v>
      </c>
      <c r="AV971" s="2" t="s">
        <v>765</v>
      </c>
      <c r="AW971" s="2" t="s">
        <v>3203</v>
      </c>
      <c r="AX971" s="2">
        <v>2.2000000000000002</v>
      </c>
      <c r="AY971" s="2">
        <v>638.79999999999995</v>
      </c>
      <c r="AZ971" s="2">
        <v>641</v>
      </c>
      <c r="BA971" s="2" t="s">
        <v>765</v>
      </c>
      <c r="BB971" s="2">
        <v>7.1901889999999996E-2</v>
      </c>
      <c r="BC971" s="2">
        <v>0</v>
      </c>
      <c r="BD971" s="6">
        <v>0</v>
      </c>
      <c r="BE971" s="18">
        <f t="shared" si="41"/>
        <v>120.33036732831394</v>
      </c>
      <c r="BF971" s="2" t="s">
        <v>767</v>
      </c>
      <c r="BG971" s="6">
        <v>43223</v>
      </c>
      <c r="BH971" s="2">
        <v>152.98624216540441</v>
      </c>
      <c r="BI971" t="str">
        <f>VLOOKUP($A971,'[1]SW_Pipes 1222_soil.shp'!$AE$2:$AR$1223,10,FALSE)</f>
        <v>113681</v>
      </c>
      <c r="BJ971" t="str">
        <f>VLOOKUP($A971,'[1]SW_Pipes 1222_soil.shp'!$AE$2:$AR$1223,11,FALSE)</f>
        <v>MkB</v>
      </c>
      <c r="BK971" t="str">
        <f>VLOOKUP($A971,'[1]SW_Pipes 1222_soil.shp'!$AE$2:$AR$1223,12,FALSE)</f>
        <v>Mecklenburg-Urban land complex, 2 to 8 percent slopes</v>
      </c>
      <c r="BL971" t="str">
        <f>VLOOKUP($A971,'[1]SW_Pipes 1222_soil.shp'!$AE$2:$AR$1223,13,FALSE)</f>
        <v>C</v>
      </c>
      <c r="BM971">
        <f>VLOOKUP($A971,'[1]SW_Pipes 1222_soil.shp'!$AE$2:$AR$1223,14,FALSE)</f>
        <v>2</v>
      </c>
      <c r="BN971">
        <f>VLOOKUP(A971,[2]SW_Pipes1222_prec!$AE$2:$AO$1223, 11, FALSE)</f>
        <v>3.782</v>
      </c>
    </row>
    <row r="972" spans="1:66" x14ac:dyDescent="0.25">
      <c r="A972" s="2">
        <v>168120</v>
      </c>
      <c r="B972" s="2">
        <v>10952</v>
      </c>
      <c r="C972" s="2" t="s">
        <v>233</v>
      </c>
      <c r="D972" s="2" t="s">
        <v>21</v>
      </c>
      <c r="E972" s="2" t="s">
        <v>29</v>
      </c>
      <c r="F972" s="6">
        <f>VLOOKUP(A972&amp;B972,'input_raw cmsws'!$C$2:$D$1602,2,FALSE)</f>
        <v>43451.666666666664</v>
      </c>
      <c r="G972" s="2">
        <v>26.5</v>
      </c>
      <c r="H972" s="2" t="s">
        <v>23</v>
      </c>
      <c r="I972" s="2">
        <f>VLOOKUP(H972,'scoring schema'!$D$4:$E$9,2,FALSE)</f>
        <v>0</v>
      </c>
      <c r="J972" s="2" t="s">
        <v>22</v>
      </c>
      <c r="K972" s="2" t="s">
        <v>22</v>
      </c>
      <c r="L972" s="2" t="s">
        <v>174</v>
      </c>
      <c r="M972" s="2">
        <f>VLOOKUP(L972,'scoring schema 2'!$E$18:$F$29,2,FALSE)</f>
        <v>8</v>
      </c>
      <c r="N972" s="2" t="s">
        <v>33</v>
      </c>
      <c r="O972" s="2">
        <f>VLOOKUP(N972,'scoring schema 2'!$E$8:$F$13,2, FALSE)</f>
        <v>0</v>
      </c>
      <c r="P972" s="2">
        <v>10</v>
      </c>
      <c r="Q972" s="2">
        <v>0</v>
      </c>
      <c r="R972" s="2">
        <v>8</v>
      </c>
      <c r="S972" s="2">
        <v>0</v>
      </c>
      <c r="T972" s="2">
        <v>1</v>
      </c>
      <c r="U972" s="2">
        <v>10</v>
      </c>
      <c r="V972" s="2">
        <v>7</v>
      </c>
      <c r="W972" s="2">
        <v>8.9</v>
      </c>
      <c r="X972" s="2">
        <v>62.300000000000004</v>
      </c>
      <c r="Y972" s="2">
        <v>4.2</v>
      </c>
      <c r="Z972" s="2">
        <v>8.5399999999999991</v>
      </c>
      <c r="AA972" s="2">
        <v>35.867999999999995</v>
      </c>
      <c r="AB972" s="2">
        <v>7595019</v>
      </c>
      <c r="AC972" s="2" t="s">
        <v>3969</v>
      </c>
      <c r="AD972" s="6">
        <v>40693</v>
      </c>
      <c r="AE972" s="2" t="s">
        <v>760</v>
      </c>
      <c r="AF972" s="2" t="s">
        <v>761</v>
      </c>
      <c r="AG972" s="2" t="s">
        <v>762</v>
      </c>
      <c r="AH972" s="2" t="s">
        <v>768</v>
      </c>
      <c r="AI972" s="2">
        <v>5</v>
      </c>
      <c r="AJ972" s="2">
        <v>0</v>
      </c>
      <c r="AK972" s="2">
        <v>0</v>
      </c>
      <c r="AL972" s="2">
        <v>0</v>
      </c>
      <c r="AM972" s="2">
        <v>60</v>
      </c>
      <c r="AN972" s="2">
        <v>0</v>
      </c>
      <c r="AO972" s="2" t="s">
        <v>762</v>
      </c>
      <c r="AP972" s="2" t="s">
        <v>763</v>
      </c>
      <c r="AQ972" s="2" t="s">
        <v>769</v>
      </c>
      <c r="AR972" s="2" t="s">
        <v>3970</v>
      </c>
      <c r="AS972" s="2">
        <v>5.6</v>
      </c>
      <c r="AT972" s="2">
        <v>567.4</v>
      </c>
      <c r="AU972" s="2">
        <v>573</v>
      </c>
      <c r="AV972" s="2" t="s">
        <v>765</v>
      </c>
      <c r="AW972" s="2" t="s">
        <v>3971</v>
      </c>
      <c r="AX972" s="2">
        <v>18.600000000000001</v>
      </c>
      <c r="AY972" s="2">
        <v>562.4</v>
      </c>
      <c r="AZ972" s="2">
        <v>581</v>
      </c>
      <c r="BA972" s="2" t="s">
        <v>765</v>
      </c>
      <c r="BB972" s="2">
        <v>2.7835240000000001E-2</v>
      </c>
      <c r="BC972" s="2">
        <v>0</v>
      </c>
      <c r="BD972" s="6">
        <v>0</v>
      </c>
      <c r="BE972" s="18">
        <f t="shared" si="41"/>
        <v>118.96417978553501</v>
      </c>
      <c r="BF972" s="2" t="s">
        <v>767</v>
      </c>
      <c r="BG972" s="6">
        <v>44243</v>
      </c>
      <c r="BH972" s="2">
        <v>179.62844245360259</v>
      </c>
      <c r="BI972" t="str">
        <f>VLOOKUP($A972,'[1]SW_Pipes 1222_soil.shp'!$AE$2:$AR$1223,10,FALSE)</f>
        <v>113674</v>
      </c>
      <c r="BJ972" t="str">
        <f>VLOOKUP($A972,'[1]SW_Pipes 1222_soil.shp'!$AE$2:$AR$1223,11,FALSE)</f>
        <v>IrB</v>
      </c>
      <c r="BK972" t="str">
        <f>VLOOKUP($A972,'[1]SW_Pipes 1222_soil.shp'!$AE$2:$AR$1223,12,FALSE)</f>
        <v>Iredell fine sandy loam, 1 to 8 percent slopes</v>
      </c>
      <c r="BL972" t="str">
        <f>VLOOKUP($A972,'[1]SW_Pipes 1222_soil.shp'!$AE$2:$AR$1223,13,FALSE)</f>
        <v>C/D</v>
      </c>
      <c r="BM972">
        <f>VLOOKUP($A972,'[1]SW_Pipes 1222_soil.shp'!$AE$2:$AR$1223,14,FALSE)</f>
        <v>3</v>
      </c>
      <c r="BN972">
        <f>VLOOKUP(A972,[2]SW_Pipes1222_prec!$AE$2:$AO$1223, 11, FALSE)</f>
        <v>3.7709999999999999</v>
      </c>
    </row>
    <row r="973" spans="1:66" x14ac:dyDescent="0.25">
      <c r="A973" s="2">
        <v>168437</v>
      </c>
      <c r="B973" s="2">
        <v>12443</v>
      </c>
      <c r="C973" s="2" t="s">
        <v>93</v>
      </c>
      <c r="D973" s="2" t="s">
        <v>21</v>
      </c>
      <c r="E973" s="2" t="s">
        <v>29</v>
      </c>
      <c r="F973" s="6">
        <f>VLOOKUP(A973&amp;B973,'input_raw cmsws'!$C$2:$D$1602,2,FALSE)</f>
        <v>43845.708333333336</v>
      </c>
      <c r="G973" s="2">
        <v>3</v>
      </c>
      <c r="H973" s="2" t="s">
        <v>23</v>
      </c>
      <c r="I973" s="2">
        <f>VLOOKUP(H973,'scoring schema'!$D$4:$E$9,2,FALSE)</f>
        <v>0</v>
      </c>
      <c r="J973" s="2" t="s">
        <v>22</v>
      </c>
      <c r="K973" s="2" t="s">
        <v>22</v>
      </c>
      <c r="L973" s="2"/>
      <c r="M973" s="2">
        <f>VLOOKUP(L973,'scoring schema 2'!$E$18:$F$29,2,FALSE)</f>
        <v>0</v>
      </c>
      <c r="N973" s="2"/>
      <c r="O973" s="2">
        <f>VLOOKUP(N973,'scoring schema 2'!$E$8:$F$13,2, FALSE)</f>
        <v>2</v>
      </c>
      <c r="P973" s="2">
        <v>10</v>
      </c>
      <c r="Q973" s="2">
        <v>1.3</v>
      </c>
      <c r="R973" s="2">
        <v>2.2999999999999998</v>
      </c>
      <c r="S973" s="2">
        <v>2.9899999999999998</v>
      </c>
      <c r="T973" s="2">
        <v>1</v>
      </c>
      <c r="U973" s="2">
        <v>10</v>
      </c>
      <c r="V973" s="2">
        <v>7.8000000000000007</v>
      </c>
      <c r="W973" s="2">
        <v>3.2</v>
      </c>
      <c r="X973" s="2">
        <v>24.960000000000004</v>
      </c>
      <c r="Y973" s="2">
        <v>5.2000000000000011</v>
      </c>
      <c r="Z973" s="2">
        <v>2.84</v>
      </c>
      <c r="AA973" s="2">
        <v>14.768000000000002</v>
      </c>
      <c r="AB973" s="2">
        <v>7611308</v>
      </c>
      <c r="AC973" s="2" t="s">
        <v>2898</v>
      </c>
      <c r="AD973" s="6">
        <v>40694</v>
      </c>
      <c r="AE973" s="2" t="s">
        <v>760</v>
      </c>
      <c r="AF973" s="2" t="s">
        <v>761</v>
      </c>
      <c r="AG973" s="2" t="s">
        <v>762</v>
      </c>
      <c r="AH973" s="2" t="s">
        <v>768</v>
      </c>
      <c r="AI973" s="2">
        <v>2</v>
      </c>
      <c r="AJ973" s="2">
        <v>0</v>
      </c>
      <c r="AK973" s="2">
        <v>0</v>
      </c>
      <c r="AL973" s="2">
        <v>0</v>
      </c>
      <c r="AM973" s="2">
        <v>24</v>
      </c>
      <c r="AN973" s="2">
        <v>0</v>
      </c>
      <c r="AO973" s="2" t="s">
        <v>762</v>
      </c>
      <c r="AP973" s="2" t="s">
        <v>763</v>
      </c>
      <c r="AQ973" s="2" t="s">
        <v>769</v>
      </c>
      <c r="AR973" s="2" t="s">
        <v>2899</v>
      </c>
      <c r="AS973" s="2">
        <v>5.0999999999999996</v>
      </c>
      <c r="AT973" s="2">
        <v>579.9</v>
      </c>
      <c r="AU973" s="2">
        <v>585</v>
      </c>
      <c r="AV973" s="2" t="s">
        <v>765</v>
      </c>
      <c r="AW973" s="2" t="s">
        <v>2900</v>
      </c>
      <c r="AX973" s="2">
        <v>2.4</v>
      </c>
      <c r="AY973" s="2">
        <v>576.6</v>
      </c>
      <c r="AZ973" s="2">
        <v>579</v>
      </c>
      <c r="BA973" s="2" t="s">
        <v>765</v>
      </c>
      <c r="BB973" s="2">
        <v>4.3459619999999997E-2</v>
      </c>
      <c r="BC973" s="2">
        <v>0</v>
      </c>
      <c r="BD973" s="6">
        <v>0</v>
      </c>
      <c r="BE973" s="18">
        <f t="shared" si="41"/>
        <v>120.04300707278121</v>
      </c>
      <c r="BF973" s="2" t="s">
        <v>767</v>
      </c>
      <c r="BG973" s="6">
        <v>44243</v>
      </c>
      <c r="BH973" s="2">
        <v>75.932547263736495</v>
      </c>
      <c r="BI973" t="str">
        <f>VLOOKUP($A973,'[1]SW_Pipes 1222_soil.shp'!$AE$2:$AR$1223,10,FALSE)</f>
        <v>113679</v>
      </c>
      <c r="BJ973" t="str">
        <f>VLOOKUP($A973,'[1]SW_Pipes 1222_soil.shp'!$AE$2:$AR$1223,11,FALSE)</f>
        <v>MeB</v>
      </c>
      <c r="BK973" t="str">
        <f>VLOOKUP($A973,'[1]SW_Pipes 1222_soil.shp'!$AE$2:$AR$1223,12,FALSE)</f>
        <v>Mecklenburg fine sandy loam, 2 to 8 percent slopes</v>
      </c>
      <c r="BL973" t="str">
        <f>VLOOKUP($A973,'[1]SW_Pipes 1222_soil.shp'!$AE$2:$AR$1223,13,FALSE)</f>
        <v>C</v>
      </c>
      <c r="BM973">
        <f>VLOOKUP($A973,'[1]SW_Pipes 1222_soil.shp'!$AE$2:$AR$1223,14,FALSE)</f>
        <v>2</v>
      </c>
      <c r="BN973">
        <f>VLOOKUP(A973,[2]SW_Pipes1222_prec!$AE$2:$AO$1223, 11, FALSE)</f>
        <v>3.7850000000000001</v>
      </c>
    </row>
    <row r="974" spans="1:66" x14ac:dyDescent="0.25">
      <c r="A974" s="2">
        <v>168498</v>
      </c>
      <c r="B974" s="2">
        <v>2229</v>
      </c>
      <c r="C974" s="2" t="s">
        <v>203</v>
      </c>
      <c r="D974" s="2" t="s">
        <v>26</v>
      </c>
      <c r="E974" s="2" t="s">
        <v>29</v>
      </c>
      <c r="F974" s="6">
        <f>VLOOKUP(A974&amp;B974,'input_raw cmsws'!$C$2:$D$1602,2,FALSE)</f>
        <v>43381.666666666664</v>
      </c>
      <c r="G974" s="2">
        <v>9.5</v>
      </c>
      <c r="H974" s="2" t="s">
        <v>23</v>
      </c>
      <c r="I974" s="2">
        <f>VLOOKUP(H974,'scoring schema'!$D$4:$E$9,2,FALSE)</f>
        <v>0</v>
      </c>
      <c r="J974" s="2" t="s">
        <v>22</v>
      </c>
      <c r="K974" s="2" t="s">
        <v>22</v>
      </c>
      <c r="L974" s="2" t="s">
        <v>145</v>
      </c>
      <c r="M974" s="2">
        <f>VLOOKUP(L974,'scoring schema 2'!$E$18:$F$29,2,FALSE)</f>
        <v>10</v>
      </c>
      <c r="N974" s="2"/>
      <c r="O974" s="2">
        <f>VLOOKUP(N974,'scoring schema 2'!$E$8:$F$13,2, FALSE)</f>
        <v>2</v>
      </c>
      <c r="P974" s="2">
        <v>10</v>
      </c>
      <c r="Q974" s="2">
        <v>1.3</v>
      </c>
      <c r="R974" s="2">
        <v>9</v>
      </c>
      <c r="S974" s="2">
        <v>11.700000000000001</v>
      </c>
      <c r="T974" s="2">
        <v>1</v>
      </c>
      <c r="U974" s="2">
        <v>10</v>
      </c>
      <c r="V974" s="2">
        <v>4.5999999999999996</v>
      </c>
      <c r="W974" s="2">
        <v>9</v>
      </c>
      <c r="X974" s="2">
        <v>41.4</v>
      </c>
      <c r="Y974" s="2">
        <v>3.28</v>
      </c>
      <c r="Z974" s="2">
        <v>9</v>
      </c>
      <c r="AA974" s="2">
        <v>29.52</v>
      </c>
      <c r="AB974" s="2">
        <v>7718892</v>
      </c>
      <c r="AC974" s="2" t="s">
        <v>3837</v>
      </c>
      <c r="AD974" s="6">
        <v>40695</v>
      </c>
      <c r="AE974" s="2" t="s">
        <v>760</v>
      </c>
      <c r="AF974" s="2" t="s">
        <v>761</v>
      </c>
      <c r="AG974" s="2" t="s">
        <v>762</v>
      </c>
      <c r="AH974" s="2" t="s">
        <v>768</v>
      </c>
      <c r="AI974" s="2">
        <v>2.5</v>
      </c>
      <c r="AJ974" s="2">
        <v>0</v>
      </c>
      <c r="AK974" s="2">
        <v>0</v>
      </c>
      <c r="AL974" s="2">
        <v>0</v>
      </c>
      <c r="AM974" s="2">
        <v>30</v>
      </c>
      <c r="AN974" s="2">
        <v>0</v>
      </c>
      <c r="AO974" s="2" t="s">
        <v>762</v>
      </c>
      <c r="AP974" s="2" t="s">
        <v>763</v>
      </c>
      <c r="AQ974" s="2" t="s">
        <v>769</v>
      </c>
      <c r="AR974" s="2" t="s">
        <v>1922</v>
      </c>
      <c r="AS974" s="2">
        <v>3.2</v>
      </c>
      <c r="AT974" s="2">
        <v>587.79999999999995</v>
      </c>
      <c r="AU974" s="2">
        <v>591</v>
      </c>
      <c r="AV974" s="2" t="s">
        <v>765</v>
      </c>
      <c r="AW974" s="2" t="s">
        <v>3838</v>
      </c>
      <c r="AX974" s="2">
        <v>2.8</v>
      </c>
      <c r="AY974" s="2">
        <v>587.20000000000005</v>
      </c>
      <c r="AZ974" s="2">
        <v>590</v>
      </c>
      <c r="BA974" s="2" t="s">
        <v>765</v>
      </c>
      <c r="BB974" s="2">
        <v>1.008566E-2</v>
      </c>
      <c r="BC974" s="2">
        <v>0</v>
      </c>
      <c r="BD974" s="6">
        <v>0</v>
      </c>
      <c r="BE974" s="18">
        <f t="shared" si="41"/>
        <v>118.77253023043576</v>
      </c>
      <c r="BF974" s="2" t="s">
        <v>767</v>
      </c>
      <c r="BG974" s="6">
        <v>44243</v>
      </c>
      <c r="BH974" s="2">
        <v>59.490392648770147</v>
      </c>
      <c r="BI974" t="str">
        <f>VLOOKUP($A974,'[1]SW_Pipes 1222_soil.shp'!$AE$2:$AR$1223,10,FALSE)</f>
        <v>113693</v>
      </c>
      <c r="BJ974" t="str">
        <f>VLOOKUP($A974,'[1]SW_Pipes 1222_soil.shp'!$AE$2:$AR$1223,11,FALSE)</f>
        <v>WkD</v>
      </c>
      <c r="BK974" t="str">
        <f>VLOOKUP($A974,'[1]SW_Pipes 1222_soil.shp'!$AE$2:$AR$1223,12,FALSE)</f>
        <v>Wilkes loam, 8 to 15 percent slopes</v>
      </c>
      <c r="BL974" t="str">
        <f>VLOOKUP($A974,'[1]SW_Pipes 1222_soil.shp'!$AE$2:$AR$1223,13,FALSE)</f>
        <v>D</v>
      </c>
      <c r="BM974">
        <f>VLOOKUP($A974,'[1]SW_Pipes 1222_soil.shp'!$AE$2:$AR$1223,14,FALSE)</f>
        <v>4</v>
      </c>
      <c r="BN974">
        <f>VLOOKUP(A974,[2]SW_Pipes1222_prec!$AE$2:$AO$1223, 11, FALSE)</f>
        <v>3.786</v>
      </c>
    </row>
    <row r="975" spans="1:66" x14ac:dyDescent="0.25">
      <c r="A975" s="3">
        <v>168499</v>
      </c>
      <c r="B975" s="3">
        <v>2229</v>
      </c>
      <c r="C975" s="3" t="s">
        <v>203</v>
      </c>
      <c r="D975" s="3" t="s">
        <v>26</v>
      </c>
      <c r="E975" s="3" t="s">
        <v>29</v>
      </c>
      <c r="F975" s="6">
        <f>VLOOKUP(A975&amp;B975,'input_raw cmsws'!$C$2:$D$1602,2,FALSE)</f>
        <v>43381.666666666664</v>
      </c>
      <c r="G975" s="3">
        <v>8.4</v>
      </c>
      <c r="H975" s="3" t="s">
        <v>23</v>
      </c>
      <c r="I975" s="2">
        <f>VLOOKUP(H975,'scoring schema'!$D$4:$E$9,2,FALSE)</f>
        <v>0</v>
      </c>
      <c r="J975" s="3" t="s">
        <v>22</v>
      </c>
      <c r="K975" s="3" t="s">
        <v>22</v>
      </c>
      <c r="L975" s="3" t="s">
        <v>145</v>
      </c>
      <c r="M975" s="2">
        <f>VLOOKUP(L975,'scoring schema 2'!$E$18:$F$29,2,FALSE)</f>
        <v>10</v>
      </c>
      <c r="N975" s="3"/>
      <c r="O975" s="2">
        <f>VLOOKUP(N975,'scoring schema 2'!$E$8:$F$13,2, FALSE)</f>
        <v>2</v>
      </c>
      <c r="P975" s="3">
        <v>10</v>
      </c>
      <c r="Q975" s="3">
        <v>1.3</v>
      </c>
      <c r="R975" s="3">
        <v>9</v>
      </c>
      <c r="S975" s="3">
        <v>11.700000000000001</v>
      </c>
      <c r="T975" s="3">
        <v>1</v>
      </c>
      <c r="U975" s="3">
        <v>0</v>
      </c>
      <c r="V975" s="3">
        <v>1.4000000000000001</v>
      </c>
      <c r="W975" s="3">
        <v>3</v>
      </c>
      <c r="X975" s="3">
        <v>4.2</v>
      </c>
      <c r="Y975" s="3">
        <v>1.36</v>
      </c>
      <c r="Z975" s="3">
        <v>5.4</v>
      </c>
      <c r="AA975" s="3">
        <v>7.3440000000000012</v>
      </c>
      <c r="AB975" s="3">
        <v>7670877</v>
      </c>
      <c r="AC975" s="3" t="s">
        <v>1920</v>
      </c>
      <c r="AD975" s="6">
        <v>40696</v>
      </c>
      <c r="AE975" s="3" t="s">
        <v>760</v>
      </c>
      <c r="AF975" s="3" t="s">
        <v>761</v>
      </c>
      <c r="AG975" s="3" t="s">
        <v>762</v>
      </c>
      <c r="AH975" s="3" t="s">
        <v>768</v>
      </c>
      <c r="AI975" s="3">
        <v>1.25</v>
      </c>
      <c r="AJ975" s="3">
        <v>0</v>
      </c>
      <c r="AK975" s="3">
        <v>0</v>
      </c>
      <c r="AL975" s="3">
        <v>0</v>
      </c>
      <c r="AM975" s="3">
        <v>15</v>
      </c>
      <c r="AN975" s="3">
        <v>0</v>
      </c>
      <c r="AO975" s="3" t="s">
        <v>762</v>
      </c>
      <c r="AP975" s="3" t="s">
        <v>763</v>
      </c>
      <c r="AQ975" s="3" t="s">
        <v>769</v>
      </c>
      <c r="AR975" s="3" t="s">
        <v>1921</v>
      </c>
      <c r="AS975" s="3">
        <v>1.3</v>
      </c>
      <c r="AT975" s="3">
        <v>590.70000000000005</v>
      </c>
      <c r="AU975" s="3">
        <v>592</v>
      </c>
      <c r="AV975" s="3" t="s">
        <v>765</v>
      </c>
      <c r="AW975" s="3" t="s">
        <v>1922</v>
      </c>
      <c r="AX975" s="3">
        <v>3</v>
      </c>
      <c r="AY975" s="3">
        <v>588</v>
      </c>
      <c r="AZ975" s="3">
        <v>591</v>
      </c>
      <c r="BA975" s="3" t="s">
        <v>765</v>
      </c>
      <c r="BB975" s="3">
        <v>8.4033679999999999E-2</v>
      </c>
      <c r="BC975" s="3">
        <v>0</v>
      </c>
      <c r="BD975" s="7">
        <v>0</v>
      </c>
      <c r="BE975" s="18">
        <f t="shared" si="41"/>
        <v>118.77253023043576</v>
      </c>
      <c r="BF975" s="3" t="s">
        <v>767</v>
      </c>
      <c r="BG975" s="7">
        <v>44243</v>
      </c>
      <c r="BH975" s="3">
        <v>32.129974034333337</v>
      </c>
      <c r="BI975" t="str">
        <f>VLOOKUP($A975,'[1]SW_Pipes 1222_soil.shp'!$AE$2:$AR$1223,10,FALSE)</f>
        <v>113693</v>
      </c>
      <c r="BJ975" t="str">
        <f>VLOOKUP($A975,'[1]SW_Pipes 1222_soil.shp'!$AE$2:$AR$1223,11,FALSE)</f>
        <v>WkD</v>
      </c>
      <c r="BK975" t="str">
        <f>VLOOKUP($A975,'[1]SW_Pipes 1222_soil.shp'!$AE$2:$AR$1223,12,FALSE)</f>
        <v>Wilkes loam, 8 to 15 percent slopes</v>
      </c>
      <c r="BL975" t="str">
        <f>VLOOKUP($A975,'[1]SW_Pipes 1222_soil.shp'!$AE$2:$AR$1223,13,FALSE)</f>
        <v>D</v>
      </c>
      <c r="BM975">
        <f>VLOOKUP($A975,'[1]SW_Pipes 1222_soil.shp'!$AE$2:$AR$1223,14,FALSE)</f>
        <v>4</v>
      </c>
      <c r="BN975">
        <f>VLOOKUP(A975,[2]SW_Pipes1222_prec!$AE$2:$AO$1223, 11, FALSE)</f>
        <v>3.786</v>
      </c>
    </row>
    <row r="976" spans="1:66" x14ac:dyDescent="0.25">
      <c r="A976" s="2">
        <v>168541</v>
      </c>
      <c r="B976" s="2">
        <v>10943</v>
      </c>
      <c r="C976" s="2" t="s">
        <v>171</v>
      </c>
      <c r="D976" s="2" t="s">
        <v>26</v>
      </c>
      <c r="E976" s="2" t="s">
        <v>29</v>
      </c>
      <c r="F976" s="6">
        <f>VLOOKUP(A976&amp;B976,'input_raw cmsws'!$C$2:$D$1602,2,FALSE)</f>
        <v>42961.666666666664</v>
      </c>
      <c r="G976" s="2">
        <v>5</v>
      </c>
      <c r="H976" s="2" t="s">
        <v>23</v>
      </c>
      <c r="I976" s="2">
        <f>VLOOKUP(H976,'scoring schema'!$D$4:$E$9,2,FALSE)</f>
        <v>0</v>
      </c>
      <c r="J976" s="2" t="s">
        <v>22</v>
      </c>
      <c r="K976" s="2" t="s">
        <v>22</v>
      </c>
      <c r="L976" s="2" t="s">
        <v>30</v>
      </c>
      <c r="M976" s="2">
        <f>VLOOKUP(L976,'scoring schema 2'!$E$18:$F$29,2,FALSE)</f>
        <v>6</v>
      </c>
      <c r="N976" s="2"/>
      <c r="O976" s="2">
        <f>VLOOKUP(N976,'scoring schema 2'!$E$8:$F$13,2, FALSE)</f>
        <v>2</v>
      </c>
      <c r="P976" s="2">
        <v>10</v>
      </c>
      <c r="Q976" s="2">
        <v>1.3</v>
      </c>
      <c r="R976" s="2">
        <v>5</v>
      </c>
      <c r="S976" s="2">
        <v>6.5</v>
      </c>
      <c r="T976" s="2">
        <v>1</v>
      </c>
      <c r="U976" s="2">
        <v>10</v>
      </c>
      <c r="V976" s="2">
        <v>5.4</v>
      </c>
      <c r="W976" s="2">
        <v>5</v>
      </c>
      <c r="X976" s="2">
        <v>27</v>
      </c>
      <c r="Y976" s="2">
        <v>3.7600000000000002</v>
      </c>
      <c r="Z976" s="2">
        <v>5</v>
      </c>
      <c r="AA976" s="2">
        <v>18.8</v>
      </c>
      <c r="AB976" s="2">
        <v>7681666</v>
      </c>
      <c r="AC976" s="2" t="s">
        <v>3256</v>
      </c>
      <c r="AD976" s="6">
        <v>40697</v>
      </c>
      <c r="AE976" s="2" t="s">
        <v>760</v>
      </c>
      <c r="AF976" s="2" t="s">
        <v>761</v>
      </c>
      <c r="AG976" s="2" t="s">
        <v>762</v>
      </c>
      <c r="AH976" s="2" t="s">
        <v>768</v>
      </c>
      <c r="AI976" s="2">
        <v>1.25</v>
      </c>
      <c r="AJ976" s="2">
        <v>0</v>
      </c>
      <c r="AK976" s="2">
        <v>0</v>
      </c>
      <c r="AL976" s="2">
        <v>0</v>
      </c>
      <c r="AM976" s="2">
        <v>15</v>
      </c>
      <c r="AN976" s="2">
        <v>0</v>
      </c>
      <c r="AO976" s="2" t="s">
        <v>762</v>
      </c>
      <c r="AP976" s="2" t="s">
        <v>763</v>
      </c>
      <c r="AQ976" s="2" t="s">
        <v>769</v>
      </c>
      <c r="AR976" s="2" t="s">
        <v>3257</v>
      </c>
      <c r="AS976" s="2">
        <v>4.4000000000000004</v>
      </c>
      <c r="AT976" s="2">
        <v>592.6</v>
      </c>
      <c r="AU976" s="2">
        <v>597</v>
      </c>
      <c r="AV976" s="2" t="s">
        <v>765</v>
      </c>
      <c r="AW976" s="2" t="s">
        <v>3258</v>
      </c>
      <c r="AX976" s="2">
        <v>1.5</v>
      </c>
      <c r="AY976" s="2">
        <v>592.5</v>
      </c>
      <c r="AZ976" s="2">
        <v>594</v>
      </c>
      <c r="BA976" s="2" t="s">
        <v>765</v>
      </c>
      <c r="BB976" s="2">
        <v>2.3960499999999998E-3</v>
      </c>
      <c r="BC976" s="2">
        <v>0</v>
      </c>
      <c r="BD976" s="6">
        <v>0</v>
      </c>
      <c r="BE976" s="18">
        <f t="shared" si="41"/>
        <v>117.62263289984028</v>
      </c>
      <c r="BF976" s="2" t="s">
        <v>767</v>
      </c>
      <c r="BG976" s="6">
        <v>43213</v>
      </c>
      <c r="BH976" s="2">
        <v>41.735431521510037</v>
      </c>
      <c r="BI976" t="str">
        <f>VLOOKUP($A976,'[1]SW_Pipes 1222_soil.shp'!$AE$2:$AR$1223,10,FALSE)</f>
        <v>113677</v>
      </c>
      <c r="BJ976" t="str">
        <f>VLOOKUP($A976,'[1]SW_Pipes 1222_soil.shp'!$AE$2:$AR$1223,11,FALSE)</f>
        <v>MO</v>
      </c>
      <c r="BK976" t="str">
        <f>VLOOKUP($A976,'[1]SW_Pipes 1222_soil.shp'!$AE$2:$AR$1223,12,FALSE)</f>
        <v>Monacan loam</v>
      </c>
      <c r="BL976" t="str">
        <f>VLOOKUP($A976,'[1]SW_Pipes 1222_soil.shp'!$AE$2:$AR$1223,13,FALSE)</f>
        <v>C</v>
      </c>
      <c r="BM976">
        <f>VLOOKUP($A976,'[1]SW_Pipes 1222_soil.shp'!$AE$2:$AR$1223,14,FALSE)</f>
        <v>2</v>
      </c>
      <c r="BN976">
        <f>VLOOKUP(A976,[2]SW_Pipes1222_prec!$AE$2:$AO$1223, 11, FALSE)</f>
        <v>3.786</v>
      </c>
    </row>
    <row r="977" spans="1:66" x14ac:dyDescent="0.25">
      <c r="A977" s="2">
        <v>168674</v>
      </c>
      <c r="B977" s="2">
        <v>24280</v>
      </c>
      <c r="C977" s="2" t="s">
        <v>397</v>
      </c>
      <c r="D977" s="2" t="s">
        <v>26</v>
      </c>
      <c r="E977" s="2" t="s">
        <v>29</v>
      </c>
      <c r="F977" s="6">
        <f>VLOOKUP(A977&amp;B977,'input_raw cmsws'!$C$2:$D$1602,2,FALSE)</f>
        <v>44468.666666666664</v>
      </c>
      <c r="G977" s="2">
        <v>4.5</v>
      </c>
      <c r="H977" s="2" t="s">
        <v>28</v>
      </c>
      <c r="I977" s="2">
        <f>VLOOKUP(H977,'scoring schema'!$D$4:$E$9,2,FALSE)</f>
        <v>5</v>
      </c>
      <c r="J977" s="2" t="s">
        <v>22</v>
      </c>
      <c r="K977" s="2" t="s">
        <v>22</v>
      </c>
      <c r="L977" s="2"/>
      <c r="M977" s="2">
        <f>VLOOKUP(L977,'scoring schema 2'!$E$18:$F$29,2,FALSE)</f>
        <v>0</v>
      </c>
      <c r="N977" s="2"/>
      <c r="O977" s="2">
        <f>VLOOKUP(N977,'scoring schema 2'!$E$8:$F$13,2, FALSE)</f>
        <v>2</v>
      </c>
      <c r="P977" s="2">
        <v>5</v>
      </c>
      <c r="Q977" s="2">
        <v>3.05</v>
      </c>
      <c r="R977" s="2">
        <v>1.55</v>
      </c>
      <c r="S977" s="2">
        <v>4.7275</v>
      </c>
      <c r="T977" s="2">
        <v>1</v>
      </c>
      <c r="U977" s="2">
        <v>5</v>
      </c>
      <c r="V977" s="2">
        <v>4.5999999999999996</v>
      </c>
      <c r="W977" s="2">
        <v>2.4500000000000002</v>
      </c>
      <c r="X977" s="2">
        <v>11.27</v>
      </c>
      <c r="Y977" s="2">
        <v>3.9799999999999995</v>
      </c>
      <c r="Z977" s="2">
        <v>2.09</v>
      </c>
      <c r="AA977" s="2">
        <v>8.3181999999999992</v>
      </c>
      <c r="AB977" s="2">
        <v>7685941</v>
      </c>
      <c r="AC977" s="2" t="s">
        <v>2075</v>
      </c>
      <c r="AD977" s="6">
        <v>40698</v>
      </c>
      <c r="AE977" s="2" t="s">
        <v>760</v>
      </c>
      <c r="AF977" s="2" t="s">
        <v>761</v>
      </c>
      <c r="AG977" s="2" t="s">
        <v>762</v>
      </c>
      <c r="AH977" s="2" t="s">
        <v>768</v>
      </c>
      <c r="AI977" s="2">
        <v>1.5</v>
      </c>
      <c r="AJ977" s="2">
        <v>0</v>
      </c>
      <c r="AK977" s="2">
        <v>0</v>
      </c>
      <c r="AL977" s="2">
        <v>0</v>
      </c>
      <c r="AM977" s="2">
        <v>18</v>
      </c>
      <c r="AN977" s="2">
        <v>0</v>
      </c>
      <c r="AO977" s="2" t="s">
        <v>762</v>
      </c>
      <c r="AP977" s="2" t="s">
        <v>763</v>
      </c>
      <c r="AQ977" s="2" t="s">
        <v>769</v>
      </c>
      <c r="AR977" s="2" t="s">
        <v>2076</v>
      </c>
      <c r="AS977" s="2">
        <v>4.4000000000000004</v>
      </c>
      <c r="AT977" s="2">
        <v>621.6</v>
      </c>
      <c r="AU977" s="2">
        <v>626</v>
      </c>
      <c r="AV977" s="2" t="s">
        <v>765</v>
      </c>
      <c r="AW977" s="2" t="s">
        <v>2077</v>
      </c>
      <c r="AX977" s="2">
        <v>2.9</v>
      </c>
      <c r="AY977" s="2">
        <v>619.1</v>
      </c>
      <c r="AZ977" s="2">
        <v>622</v>
      </c>
      <c r="BA977" s="2" t="s">
        <v>765</v>
      </c>
      <c r="BB977" s="2">
        <v>1.6749380000000001E-2</v>
      </c>
      <c r="BC977" s="2">
        <v>0</v>
      </c>
      <c r="BD977" s="6">
        <v>0</v>
      </c>
      <c r="BE977" s="18">
        <f t="shared" si="41"/>
        <v>121.74857403604837</v>
      </c>
      <c r="BF977" s="2" t="s">
        <v>767</v>
      </c>
      <c r="BG977" s="6">
        <v>44243</v>
      </c>
      <c r="BH977" s="2">
        <v>149.25923064512631</v>
      </c>
      <c r="BI977" t="str">
        <f>VLOOKUP($A977,'[1]SW_Pipes 1222_soil.shp'!$AE$2:$AR$1223,10,FALSE)</f>
        <v>113675</v>
      </c>
      <c r="BJ977" t="str">
        <f>VLOOKUP($A977,'[1]SW_Pipes 1222_soil.shp'!$AE$2:$AR$1223,11,FALSE)</f>
        <v>IuB</v>
      </c>
      <c r="BK977" t="str">
        <f>VLOOKUP($A977,'[1]SW_Pipes 1222_soil.shp'!$AE$2:$AR$1223,12,FALSE)</f>
        <v>Iredell-Urban land complex, 0 to 8 percent slopes</v>
      </c>
      <c r="BL977" t="str">
        <f>VLOOKUP($A977,'[1]SW_Pipes 1222_soil.shp'!$AE$2:$AR$1223,13,FALSE)</f>
        <v>C/D</v>
      </c>
      <c r="BM977">
        <f>VLOOKUP($A977,'[1]SW_Pipes 1222_soil.shp'!$AE$2:$AR$1223,14,FALSE)</f>
        <v>3</v>
      </c>
      <c r="BN977">
        <f>VLOOKUP(A977,[2]SW_Pipes1222_prec!$AE$2:$AO$1223, 11, FALSE)</f>
        <v>3.7810000000000001</v>
      </c>
    </row>
    <row r="978" spans="1:66" x14ac:dyDescent="0.25">
      <c r="A978" s="2">
        <v>168677</v>
      </c>
      <c r="B978" s="2">
        <v>23533</v>
      </c>
      <c r="C978" s="2" t="s">
        <v>304</v>
      </c>
      <c r="D978" s="2" t="s">
        <v>21</v>
      </c>
      <c r="E978" s="2" t="s">
        <v>29</v>
      </c>
      <c r="F978" s="6">
        <f>VLOOKUP(A978&amp;B978,'input_raw cmsws'!$C$2:$D$1602,2,FALSE)</f>
        <v>44398.666666666664</v>
      </c>
      <c r="G978" s="2">
        <v>4.9000000000000004</v>
      </c>
      <c r="H978" s="2"/>
      <c r="I978" s="2">
        <v>0</v>
      </c>
      <c r="J978" s="2" t="s">
        <v>22</v>
      </c>
      <c r="K978" s="2" t="s">
        <v>22</v>
      </c>
      <c r="L978" s="2"/>
      <c r="M978" s="2">
        <f>VLOOKUP(L978,'scoring schema 2'!$E$18:$F$29,2,FALSE)</f>
        <v>0</v>
      </c>
      <c r="N978" s="2" t="s">
        <v>35</v>
      </c>
      <c r="O978" s="2">
        <f>VLOOKUP(N978,'scoring schema 2'!$E$8:$F$13,2, FALSE)</f>
        <v>2</v>
      </c>
      <c r="P978" s="2">
        <v>0</v>
      </c>
      <c r="Q978" s="2">
        <v>1.3</v>
      </c>
      <c r="R978" s="2">
        <v>1.4</v>
      </c>
      <c r="S978" s="2">
        <v>1.8199999999999998</v>
      </c>
      <c r="T978" s="2">
        <v>1</v>
      </c>
      <c r="U978" s="2">
        <v>0</v>
      </c>
      <c r="V978" s="2">
        <v>4.5999999999999996</v>
      </c>
      <c r="W978" s="2">
        <v>2.3000000000000003</v>
      </c>
      <c r="X978" s="2">
        <v>10.58</v>
      </c>
      <c r="Y978" s="2">
        <v>3.28</v>
      </c>
      <c r="Z978" s="2">
        <v>1.94</v>
      </c>
      <c r="AA978" s="2">
        <v>6.3631999999999991</v>
      </c>
      <c r="AB978" s="2">
        <v>7669097</v>
      </c>
      <c r="AC978" s="2" t="s">
        <v>1687</v>
      </c>
      <c r="AD978" s="6">
        <v>40699</v>
      </c>
      <c r="AE978" s="2" t="s">
        <v>760</v>
      </c>
      <c r="AF978" s="2" t="s">
        <v>761</v>
      </c>
      <c r="AG978" s="2" t="s">
        <v>762</v>
      </c>
      <c r="AH978" s="2" t="s">
        <v>768</v>
      </c>
      <c r="AI978" s="2">
        <v>3.5</v>
      </c>
      <c r="AJ978" s="2">
        <v>0</v>
      </c>
      <c r="AK978" s="2">
        <v>0</v>
      </c>
      <c r="AL978" s="2">
        <v>0</v>
      </c>
      <c r="AM978" s="2">
        <v>42</v>
      </c>
      <c r="AN978" s="2">
        <v>0</v>
      </c>
      <c r="AO978" s="2" t="s">
        <v>762</v>
      </c>
      <c r="AP978" s="2" t="s">
        <v>763</v>
      </c>
      <c r="AQ978" s="2" t="s">
        <v>769</v>
      </c>
      <c r="AR978" s="2" t="s">
        <v>1688</v>
      </c>
      <c r="AS978" s="2">
        <v>6.5</v>
      </c>
      <c r="AT978" s="2">
        <v>610.5</v>
      </c>
      <c r="AU978" s="2">
        <v>617</v>
      </c>
      <c r="AV978" s="2" t="s">
        <v>765</v>
      </c>
      <c r="AW978" s="2" t="s">
        <v>1689</v>
      </c>
      <c r="AX978" s="2">
        <v>4.9000000000000004</v>
      </c>
      <c r="AY978" s="2">
        <v>605.1</v>
      </c>
      <c r="AZ978" s="2">
        <v>610</v>
      </c>
      <c r="BA978" s="2" t="s">
        <v>765</v>
      </c>
      <c r="BB978" s="2">
        <v>0.10908734</v>
      </c>
      <c r="BC978" s="2">
        <v>0</v>
      </c>
      <c r="BD978" s="6">
        <v>0</v>
      </c>
      <c r="BE978" s="18">
        <f t="shared" si="41"/>
        <v>121.55692448094912</v>
      </c>
      <c r="BF978" s="2" t="s">
        <v>767</v>
      </c>
      <c r="BG978" s="6">
        <v>44243</v>
      </c>
      <c r="BH978" s="2">
        <v>49.501620614455689</v>
      </c>
      <c r="BI978" t="str">
        <f>VLOOKUP($A978,'[1]SW_Pipes 1222_soil.shp'!$AE$2:$AR$1223,10,FALSE)</f>
        <v>113691</v>
      </c>
      <c r="BJ978" t="str">
        <f>VLOOKUP($A978,'[1]SW_Pipes 1222_soil.shp'!$AE$2:$AR$1223,11,FALSE)</f>
        <v>W</v>
      </c>
      <c r="BK978" t="str">
        <f>VLOOKUP($A978,'[1]SW_Pipes 1222_soil.shp'!$AE$2:$AR$1223,12,FALSE)</f>
        <v>Water</v>
      </c>
      <c r="BL978" t="str">
        <f>VLOOKUP($A978,'[1]SW_Pipes 1222_soil.shp'!$AE$2:$AR$1223,13,FALSE)</f>
        <v>N/A</v>
      </c>
      <c r="BM978">
        <f>VLOOKUP($A978,'[1]SW_Pipes 1222_soil.shp'!$AE$2:$AR$1223,14,FALSE)</f>
        <v>4</v>
      </c>
      <c r="BN978">
        <f>VLOOKUP(A978,[2]SW_Pipes1222_prec!$AE$2:$AO$1223, 11, FALSE)</f>
        <v>3.782</v>
      </c>
    </row>
    <row r="979" spans="1:66" x14ac:dyDescent="0.25">
      <c r="A979" s="2">
        <v>168728</v>
      </c>
      <c r="B979" s="2">
        <v>17311</v>
      </c>
      <c r="C979" s="2" t="s">
        <v>370</v>
      </c>
      <c r="D979" s="2" t="s">
        <v>26</v>
      </c>
      <c r="E979" s="2" t="s">
        <v>29</v>
      </c>
      <c r="F979" s="6">
        <f>VLOOKUP(A979&amp;B979,'input_raw cmsws'!$C$2:$D$1602,2,FALSE)</f>
        <v>43966.666666666664</v>
      </c>
      <c r="G979" s="2">
        <v>2</v>
      </c>
      <c r="H979" s="2" t="s">
        <v>32</v>
      </c>
      <c r="I979" s="2">
        <f>VLOOKUP(H979,'scoring schema'!$D$4:$E$9,2,FALSE)</f>
        <v>10</v>
      </c>
      <c r="J979" s="2" t="s">
        <v>29</v>
      </c>
      <c r="K979" s="2" t="s">
        <v>29</v>
      </c>
      <c r="L979" s="2" t="s">
        <v>30</v>
      </c>
      <c r="M979" s="2">
        <f>VLOOKUP(L979,'scoring schema 2'!$E$18:$F$29,2,FALSE)</f>
        <v>6</v>
      </c>
      <c r="N979" s="2" t="s">
        <v>202</v>
      </c>
      <c r="O979" s="2">
        <f>VLOOKUP(N979,'scoring schema 2'!$E$8:$F$13,2, FALSE)</f>
        <v>3</v>
      </c>
      <c r="P979" s="2">
        <v>10</v>
      </c>
      <c r="Q979" s="2">
        <v>5.45</v>
      </c>
      <c r="R979" s="2">
        <v>5</v>
      </c>
      <c r="S979" s="2">
        <v>27.25</v>
      </c>
      <c r="T979" s="2">
        <v>1</v>
      </c>
      <c r="U979" s="2">
        <v>5</v>
      </c>
      <c r="V979" s="2">
        <v>7.8000000000000007</v>
      </c>
      <c r="W979" s="2">
        <v>3.35</v>
      </c>
      <c r="X979" s="2">
        <v>26.130000000000003</v>
      </c>
      <c r="Y979" s="2">
        <v>6.8600000000000012</v>
      </c>
      <c r="Z979" s="2">
        <v>4.01</v>
      </c>
      <c r="AA979" s="2">
        <v>27.508600000000005</v>
      </c>
      <c r="AB979" s="2">
        <v>7658595</v>
      </c>
      <c r="AC979" s="2" t="s">
        <v>3731</v>
      </c>
      <c r="AD979" s="6">
        <v>40700</v>
      </c>
      <c r="AE979" s="2" t="s">
        <v>760</v>
      </c>
      <c r="AF979" s="2" t="s">
        <v>761</v>
      </c>
      <c r="AG979" s="2" t="s">
        <v>762</v>
      </c>
      <c r="AH979" s="2" t="s">
        <v>768</v>
      </c>
      <c r="AI979" s="2">
        <v>1.25</v>
      </c>
      <c r="AJ979" s="2">
        <v>0</v>
      </c>
      <c r="AK979" s="2">
        <v>0</v>
      </c>
      <c r="AL979" s="2">
        <v>0</v>
      </c>
      <c r="AM979" s="2">
        <v>15</v>
      </c>
      <c r="AN979" s="2">
        <v>0</v>
      </c>
      <c r="AO979" s="2" t="s">
        <v>762</v>
      </c>
      <c r="AP979" s="2" t="s">
        <v>763</v>
      </c>
      <c r="AQ979" s="2" t="s">
        <v>769</v>
      </c>
      <c r="AR979" s="2" t="s">
        <v>3732</v>
      </c>
      <c r="AS979" s="2">
        <v>4.5999999999999996</v>
      </c>
      <c r="AT979" s="2">
        <v>618.4</v>
      </c>
      <c r="AU979" s="2">
        <v>623</v>
      </c>
      <c r="AV979" s="2" t="s">
        <v>765</v>
      </c>
      <c r="AW979" s="2" t="s">
        <v>3733</v>
      </c>
      <c r="AX979" s="2">
        <v>4.7</v>
      </c>
      <c r="AY979" s="2">
        <v>618.29999999999995</v>
      </c>
      <c r="AZ979" s="2">
        <v>623</v>
      </c>
      <c r="BA979" s="2" t="s">
        <v>765</v>
      </c>
      <c r="BB979" s="2">
        <v>1.9299300000000001E-3</v>
      </c>
      <c r="BC979" s="2">
        <v>0</v>
      </c>
      <c r="BD979" s="6">
        <v>0</v>
      </c>
      <c r="BE979" s="18">
        <f t="shared" si="41"/>
        <v>120.37417294090805</v>
      </c>
      <c r="BF979" s="2" t="s">
        <v>767</v>
      </c>
      <c r="BG979" s="6">
        <v>43208</v>
      </c>
      <c r="BH979" s="2">
        <v>51.815322849357997</v>
      </c>
      <c r="BI979" t="str">
        <f>VLOOKUP($A979,'[1]SW_Pipes 1222_soil.shp'!$AE$2:$AR$1223,10,FALSE)</f>
        <v>113675</v>
      </c>
      <c r="BJ979" t="str">
        <f>VLOOKUP($A979,'[1]SW_Pipes 1222_soil.shp'!$AE$2:$AR$1223,11,FALSE)</f>
        <v>IuB</v>
      </c>
      <c r="BK979" t="str">
        <f>VLOOKUP($A979,'[1]SW_Pipes 1222_soil.shp'!$AE$2:$AR$1223,12,FALSE)</f>
        <v>Iredell-Urban land complex, 0 to 8 percent slopes</v>
      </c>
      <c r="BL979" t="str">
        <f>VLOOKUP($A979,'[1]SW_Pipes 1222_soil.shp'!$AE$2:$AR$1223,13,FALSE)</f>
        <v>C/D</v>
      </c>
      <c r="BM979">
        <f>VLOOKUP($A979,'[1]SW_Pipes 1222_soil.shp'!$AE$2:$AR$1223,14,FALSE)</f>
        <v>3</v>
      </c>
      <c r="BN979">
        <f>VLOOKUP(A979,[2]SW_Pipes1222_prec!$AE$2:$AO$1223, 11, FALSE)</f>
        <v>3.7810000000000001</v>
      </c>
    </row>
    <row r="980" spans="1:66" x14ac:dyDescent="0.25">
      <c r="A980" s="2">
        <v>168729</v>
      </c>
      <c r="B980" s="2">
        <v>17311</v>
      </c>
      <c r="C980" s="2" t="s">
        <v>370</v>
      </c>
      <c r="D980" s="2" t="s">
        <v>26</v>
      </c>
      <c r="E980" s="2" t="s">
        <v>29</v>
      </c>
      <c r="F980" s="6">
        <f>VLOOKUP(A980&amp;B980,'input_raw cmsws'!$C$2:$D$1602,2,FALSE)</f>
        <v>43966.666666666664</v>
      </c>
      <c r="G980" s="2">
        <v>2</v>
      </c>
      <c r="H980" s="2" t="s">
        <v>32</v>
      </c>
      <c r="I980" s="2">
        <f>VLOOKUP(H980,'scoring schema'!$D$4:$E$9,2,FALSE)</f>
        <v>10</v>
      </c>
      <c r="J980" s="2" t="s">
        <v>29</v>
      </c>
      <c r="K980" s="2" t="s">
        <v>29</v>
      </c>
      <c r="L980" s="2" t="s">
        <v>30</v>
      </c>
      <c r="M980" s="2">
        <f>VLOOKUP(L980,'scoring schema 2'!$E$18:$F$29,2,FALSE)</f>
        <v>6</v>
      </c>
      <c r="N980" s="2" t="s">
        <v>202</v>
      </c>
      <c r="O980" s="2">
        <f>VLOOKUP(N980,'scoring schema 2'!$E$8:$F$13,2, FALSE)</f>
        <v>3</v>
      </c>
      <c r="P980" s="2">
        <v>10</v>
      </c>
      <c r="Q980" s="2">
        <v>5.45</v>
      </c>
      <c r="R980" s="2">
        <v>5</v>
      </c>
      <c r="S980" s="2">
        <v>27.25</v>
      </c>
      <c r="T980" s="2">
        <v>1</v>
      </c>
      <c r="U980" s="2">
        <v>10</v>
      </c>
      <c r="V980" s="2">
        <v>7.8000000000000007</v>
      </c>
      <c r="W980" s="2">
        <v>5</v>
      </c>
      <c r="X980" s="2">
        <v>39</v>
      </c>
      <c r="Y980" s="2">
        <v>6.8600000000000012</v>
      </c>
      <c r="Z980" s="2">
        <v>5</v>
      </c>
      <c r="AA980" s="2">
        <v>34.300000000000004</v>
      </c>
      <c r="AB980" s="2">
        <v>7583429</v>
      </c>
      <c r="AC980" s="2" t="s">
        <v>3952</v>
      </c>
      <c r="AD980" s="6">
        <v>40701</v>
      </c>
      <c r="AE980" s="2" t="s">
        <v>760</v>
      </c>
      <c r="AF980" s="2" t="s">
        <v>761</v>
      </c>
      <c r="AG980" s="2" t="s">
        <v>762</v>
      </c>
      <c r="AH980" s="2" t="s">
        <v>768</v>
      </c>
      <c r="AI980" s="2">
        <v>2.5</v>
      </c>
      <c r="AJ980" s="2">
        <v>0</v>
      </c>
      <c r="AK980" s="2">
        <v>0</v>
      </c>
      <c r="AL980" s="2">
        <v>0</v>
      </c>
      <c r="AM980" s="2">
        <v>30</v>
      </c>
      <c r="AN980" s="2">
        <v>0</v>
      </c>
      <c r="AO980" s="2" t="s">
        <v>762</v>
      </c>
      <c r="AP980" s="2" t="s">
        <v>763</v>
      </c>
      <c r="AQ980" s="2" t="s">
        <v>769</v>
      </c>
      <c r="AR980" s="2" t="s">
        <v>3953</v>
      </c>
      <c r="AS980" s="2">
        <v>5.3</v>
      </c>
      <c r="AT980" s="2">
        <v>625.70000000000005</v>
      </c>
      <c r="AU980" s="2">
        <v>631</v>
      </c>
      <c r="AV980" s="2" t="s">
        <v>765</v>
      </c>
      <c r="AW980" s="2" t="s">
        <v>3954</v>
      </c>
      <c r="AX980" s="2">
        <v>0</v>
      </c>
      <c r="AY980" s="2">
        <v>0</v>
      </c>
      <c r="AZ980" s="2">
        <v>626.86</v>
      </c>
      <c r="BA980" s="2" t="s">
        <v>772</v>
      </c>
      <c r="BB980" s="2">
        <v>2.2237690000000001E-2</v>
      </c>
      <c r="BC980" s="2">
        <v>0</v>
      </c>
      <c r="BD980" s="6">
        <v>0</v>
      </c>
      <c r="BE980" s="18">
        <f t="shared" si="41"/>
        <v>120.37417294090805</v>
      </c>
      <c r="BF980" s="2" t="s">
        <v>767</v>
      </c>
      <c r="BG980" s="6">
        <v>43299</v>
      </c>
      <c r="BH980" s="2">
        <v>202.35918439111441</v>
      </c>
      <c r="BI980" t="str">
        <f>VLOOKUP($A980,'[1]SW_Pipes 1222_soil.shp'!$AE$2:$AR$1223,10,FALSE)</f>
        <v>113675</v>
      </c>
      <c r="BJ980" t="str">
        <f>VLOOKUP($A980,'[1]SW_Pipes 1222_soil.shp'!$AE$2:$AR$1223,11,FALSE)</f>
        <v>IuB</v>
      </c>
      <c r="BK980" t="str">
        <f>VLOOKUP($A980,'[1]SW_Pipes 1222_soil.shp'!$AE$2:$AR$1223,12,FALSE)</f>
        <v>Iredell-Urban land complex, 0 to 8 percent slopes</v>
      </c>
      <c r="BL980" t="str">
        <f>VLOOKUP($A980,'[1]SW_Pipes 1222_soil.shp'!$AE$2:$AR$1223,13,FALSE)</f>
        <v>C/D</v>
      </c>
      <c r="BM980">
        <f>VLOOKUP($A980,'[1]SW_Pipes 1222_soil.shp'!$AE$2:$AR$1223,14,FALSE)</f>
        <v>3</v>
      </c>
      <c r="BN980">
        <f>VLOOKUP(A980,[2]SW_Pipes1222_prec!$AE$2:$AO$1223, 11, FALSE)</f>
        <v>3.782</v>
      </c>
    </row>
    <row r="981" spans="1:66" x14ac:dyDescent="0.25">
      <c r="A981" s="3">
        <v>168858</v>
      </c>
      <c r="B981" s="3">
        <v>19971</v>
      </c>
      <c r="C981" s="3" t="s">
        <v>247</v>
      </c>
      <c r="D981" s="3" t="s">
        <v>21</v>
      </c>
      <c r="E981" s="3" t="s">
        <v>29</v>
      </c>
      <c r="F981" s="6">
        <f>VLOOKUP(A981&amp;B981,'input_raw cmsws'!$C$2:$D$1602,2,FALSE)</f>
        <v>44104.666666666664</v>
      </c>
      <c r="G981" s="3">
        <v>6.5</v>
      </c>
      <c r="H981" s="3"/>
      <c r="I981" s="2">
        <v>0</v>
      </c>
      <c r="J981" s="3" t="s">
        <v>22</v>
      </c>
      <c r="K981" s="3" t="s">
        <v>22</v>
      </c>
      <c r="L981" s="3"/>
      <c r="M981" s="2">
        <f>VLOOKUP(L981,'scoring schema 2'!$E$18:$F$29,2,FALSE)</f>
        <v>0</v>
      </c>
      <c r="N981" s="3" t="s">
        <v>35</v>
      </c>
      <c r="O981" s="2">
        <f>VLOOKUP(N981,'scoring schema 2'!$E$8:$F$13,2, FALSE)</f>
        <v>2</v>
      </c>
      <c r="P981" s="3">
        <v>0</v>
      </c>
      <c r="Q981" s="3">
        <v>1.3</v>
      </c>
      <c r="R981" s="3">
        <v>0.8</v>
      </c>
      <c r="S981" s="3">
        <v>1.04</v>
      </c>
      <c r="T981" s="3">
        <v>1</v>
      </c>
      <c r="U981" s="3">
        <v>10</v>
      </c>
      <c r="V981" s="3">
        <v>3.0000000000000004</v>
      </c>
      <c r="W981" s="3">
        <v>3.2</v>
      </c>
      <c r="X981" s="3">
        <v>9.6000000000000014</v>
      </c>
      <c r="Y981" s="3">
        <v>2.3200000000000003</v>
      </c>
      <c r="Z981" s="3">
        <v>2.2400000000000002</v>
      </c>
      <c r="AA981" s="3">
        <v>5.1968000000000014</v>
      </c>
      <c r="AB981" s="3">
        <v>7701254</v>
      </c>
      <c r="AC981" s="3" t="s">
        <v>1477</v>
      </c>
      <c r="AD981" s="6">
        <v>40702</v>
      </c>
      <c r="AE981" s="3" t="s">
        <v>760</v>
      </c>
      <c r="AF981" s="3" t="s">
        <v>761</v>
      </c>
      <c r="AG981" s="3" t="s">
        <v>762</v>
      </c>
      <c r="AH981" s="3" t="s">
        <v>768</v>
      </c>
      <c r="AI981" s="3">
        <v>2</v>
      </c>
      <c r="AJ981" s="3">
        <v>0</v>
      </c>
      <c r="AK981" s="3">
        <v>0</v>
      </c>
      <c r="AL981" s="3">
        <v>0</v>
      </c>
      <c r="AM981" s="3">
        <v>24</v>
      </c>
      <c r="AN981" s="3">
        <v>0</v>
      </c>
      <c r="AO981" s="3" t="s">
        <v>762</v>
      </c>
      <c r="AP981" s="3" t="s">
        <v>763</v>
      </c>
      <c r="AQ981" s="3" t="s">
        <v>769</v>
      </c>
      <c r="AR981" s="3" t="s">
        <v>1478</v>
      </c>
      <c r="AS981" s="3">
        <v>0</v>
      </c>
      <c r="AT981" s="3">
        <v>0</v>
      </c>
      <c r="AU981" s="3">
        <v>568</v>
      </c>
      <c r="AV981" s="3" t="s">
        <v>772</v>
      </c>
      <c r="AW981" s="3" t="s">
        <v>1479</v>
      </c>
      <c r="AX981" s="3">
        <v>6.1</v>
      </c>
      <c r="AY981" s="3">
        <v>557.9</v>
      </c>
      <c r="AZ981" s="3">
        <v>564</v>
      </c>
      <c r="BA981" s="3" t="s">
        <v>765</v>
      </c>
      <c r="BB981" s="3">
        <v>0</v>
      </c>
      <c r="BC981" s="3">
        <v>0</v>
      </c>
      <c r="BD981" s="7">
        <v>0</v>
      </c>
      <c r="BE981" s="18">
        <f t="shared" si="41"/>
        <v>120.75199634953228</v>
      </c>
      <c r="BF981" s="3" t="s">
        <v>767</v>
      </c>
      <c r="BG981" s="7">
        <v>44243</v>
      </c>
      <c r="BH981" s="3">
        <v>130.1462770312819</v>
      </c>
      <c r="BI981" t="str">
        <f>VLOOKUP($A981,'[1]SW_Pipes 1222_soil.shp'!$AE$2:$AR$1223,10,FALSE)</f>
        <v>113681</v>
      </c>
      <c r="BJ981" t="str">
        <f>VLOOKUP($A981,'[1]SW_Pipes 1222_soil.shp'!$AE$2:$AR$1223,11,FALSE)</f>
        <v>MkB</v>
      </c>
      <c r="BK981" t="str">
        <f>VLOOKUP($A981,'[1]SW_Pipes 1222_soil.shp'!$AE$2:$AR$1223,12,FALSE)</f>
        <v>Mecklenburg-Urban land complex, 2 to 8 percent slopes</v>
      </c>
      <c r="BL981" t="str">
        <f>VLOOKUP($A981,'[1]SW_Pipes 1222_soil.shp'!$AE$2:$AR$1223,13,FALSE)</f>
        <v>C</v>
      </c>
      <c r="BM981">
        <f>VLOOKUP($A981,'[1]SW_Pipes 1222_soil.shp'!$AE$2:$AR$1223,14,FALSE)</f>
        <v>2</v>
      </c>
      <c r="BN981">
        <f>VLOOKUP(A981,[2]SW_Pipes1222_prec!$AE$2:$AO$1223, 11, FALSE)</f>
        <v>3.7759999999999998</v>
      </c>
    </row>
    <row r="982" spans="1:66" x14ac:dyDescent="0.25">
      <c r="A982" s="2">
        <v>168858</v>
      </c>
      <c r="B982" s="2">
        <v>24343</v>
      </c>
      <c r="C982" s="2" t="s">
        <v>491</v>
      </c>
      <c r="D982" s="2" t="s">
        <v>21</v>
      </c>
      <c r="E982" s="2" t="s">
        <v>29</v>
      </c>
      <c r="F982" s="6">
        <f>VLOOKUP(A982&amp;B982,'input_raw cmsws'!$C$2:$D$1602,2,FALSE)</f>
        <v>44473.666666666664</v>
      </c>
      <c r="G982" s="2">
        <v>6.5</v>
      </c>
      <c r="H982" s="2"/>
      <c r="I982" s="2">
        <v>0</v>
      </c>
      <c r="J982" s="2" t="s">
        <v>22</v>
      </c>
      <c r="K982" s="2" t="s">
        <v>22</v>
      </c>
      <c r="L982" s="2"/>
      <c r="M982" s="2">
        <f>VLOOKUP(L982,'scoring schema 2'!$E$18:$F$29,2,FALSE)</f>
        <v>0</v>
      </c>
      <c r="N982" s="2" t="s">
        <v>35</v>
      </c>
      <c r="O982" s="2">
        <f>VLOOKUP(N982,'scoring schema 2'!$E$8:$F$13,2, FALSE)</f>
        <v>2</v>
      </c>
      <c r="P982" s="2">
        <v>0</v>
      </c>
      <c r="Q982" s="2">
        <v>1.3</v>
      </c>
      <c r="R982" s="2">
        <v>0.8</v>
      </c>
      <c r="S982" s="2">
        <v>1.04</v>
      </c>
      <c r="T982" s="2">
        <v>1</v>
      </c>
      <c r="U982" s="2">
        <v>10</v>
      </c>
      <c r="V982" s="2">
        <v>7.8000000000000007</v>
      </c>
      <c r="W982" s="2">
        <v>3.2</v>
      </c>
      <c r="X982" s="2">
        <v>24.960000000000004</v>
      </c>
      <c r="Y982" s="2">
        <v>5.2000000000000011</v>
      </c>
      <c r="Z982" s="2">
        <v>2.2400000000000002</v>
      </c>
      <c r="AA982" s="2">
        <v>11.648000000000003</v>
      </c>
      <c r="AB982" s="2">
        <v>7701254</v>
      </c>
      <c r="AC982" s="2" t="s">
        <v>1477</v>
      </c>
      <c r="AD982" s="6">
        <v>40703</v>
      </c>
      <c r="AE982" s="2" t="s">
        <v>760</v>
      </c>
      <c r="AF982" s="2" t="s">
        <v>761</v>
      </c>
      <c r="AG982" s="2" t="s">
        <v>762</v>
      </c>
      <c r="AH982" s="2" t="s">
        <v>768</v>
      </c>
      <c r="AI982" s="2">
        <v>2</v>
      </c>
      <c r="AJ982" s="2">
        <v>0</v>
      </c>
      <c r="AK982" s="2">
        <v>0</v>
      </c>
      <c r="AL982" s="2">
        <v>0</v>
      </c>
      <c r="AM982" s="2">
        <v>24</v>
      </c>
      <c r="AN982" s="2">
        <v>0</v>
      </c>
      <c r="AO982" s="2" t="s">
        <v>762</v>
      </c>
      <c r="AP982" s="2" t="s">
        <v>763</v>
      </c>
      <c r="AQ982" s="2" t="s">
        <v>769</v>
      </c>
      <c r="AR982" s="2" t="s">
        <v>1478</v>
      </c>
      <c r="AS982" s="2">
        <v>0</v>
      </c>
      <c r="AT982" s="2">
        <v>0</v>
      </c>
      <c r="AU982" s="2">
        <v>568</v>
      </c>
      <c r="AV982" s="2" t="s">
        <v>772</v>
      </c>
      <c r="AW982" s="2" t="s">
        <v>1479</v>
      </c>
      <c r="AX982" s="2">
        <v>6.1</v>
      </c>
      <c r="AY982" s="2">
        <v>557.9</v>
      </c>
      <c r="AZ982" s="2">
        <v>564</v>
      </c>
      <c r="BA982" s="2" t="s">
        <v>765</v>
      </c>
      <c r="BB982" s="2">
        <v>0</v>
      </c>
      <c r="BC982" s="2">
        <v>0</v>
      </c>
      <c r="BD982" s="6">
        <v>0</v>
      </c>
      <c r="BE982" s="18">
        <f t="shared" si="41"/>
        <v>121.76226328998402</v>
      </c>
      <c r="BF982" s="2" t="s">
        <v>767</v>
      </c>
      <c r="BG982" s="6">
        <v>44243</v>
      </c>
      <c r="BH982" s="2">
        <v>130.1462770312819</v>
      </c>
      <c r="BI982" t="str">
        <f>VLOOKUP($A982,'[1]SW_Pipes 1222_soil.shp'!$AE$2:$AR$1223,10,FALSE)</f>
        <v>113681</v>
      </c>
      <c r="BJ982" t="str">
        <f>VLOOKUP($A982,'[1]SW_Pipes 1222_soil.shp'!$AE$2:$AR$1223,11,FALSE)</f>
        <v>MkB</v>
      </c>
      <c r="BK982" t="str">
        <f>VLOOKUP($A982,'[1]SW_Pipes 1222_soil.shp'!$AE$2:$AR$1223,12,FALSE)</f>
        <v>Mecklenburg-Urban land complex, 2 to 8 percent slopes</v>
      </c>
      <c r="BL982" t="str">
        <f>VLOOKUP($A982,'[1]SW_Pipes 1222_soil.shp'!$AE$2:$AR$1223,13,FALSE)</f>
        <v>C</v>
      </c>
      <c r="BM982">
        <f>VLOOKUP($A982,'[1]SW_Pipes 1222_soil.shp'!$AE$2:$AR$1223,14,FALSE)</f>
        <v>2</v>
      </c>
      <c r="BN982">
        <f>VLOOKUP(A982,[2]SW_Pipes1222_prec!$AE$2:$AO$1223, 11, FALSE)</f>
        <v>3.7759999999999998</v>
      </c>
    </row>
    <row r="983" spans="1:66" x14ac:dyDescent="0.25">
      <c r="A983" s="2">
        <v>169022</v>
      </c>
      <c r="B983" s="2">
        <v>24124</v>
      </c>
      <c r="C983" s="2" t="s">
        <v>345</v>
      </c>
      <c r="D983" s="2" t="s">
        <v>21</v>
      </c>
      <c r="E983" s="2" t="s">
        <v>29</v>
      </c>
      <c r="F983" s="6">
        <f>VLOOKUP(A983&amp;B983,'input_raw cmsws'!$C$2:$D$1602,2,FALSE)</f>
        <v>44452.666666666664</v>
      </c>
      <c r="G983" s="2">
        <v>3</v>
      </c>
      <c r="H983" s="2" t="s">
        <v>23</v>
      </c>
      <c r="I983" s="2">
        <f>VLOOKUP(H983,'scoring schema'!$D$4:$E$9,2,FALSE)</f>
        <v>0</v>
      </c>
      <c r="J983" s="2" t="s">
        <v>22</v>
      </c>
      <c r="K983" s="2" t="s">
        <v>22</v>
      </c>
      <c r="L983" s="2"/>
      <c r="M983" s="2">
        <f>VLOOKUP(L983,'scoring schema 2'!$E$18:$F$29,2,FALSE)</f>
        <v>0</v>
      </c>
      <c r="N983" s="2" t="s">
        <v>35</v>
      </c>
      <c r="O983" s="2">
        <f>VLOOKUP(N983,'scoring schema 2'!$E$8:$F$13,2, FALSE)</f>
        <v>2</v>
      </c>
      <c r="P983" s="2">
        <v>0</v>
      </c>
      <c r="Q983" s="2">
        <v>1.3</v>
      </c>
      <c r="R983" s="2">
        <v>0.8</v>
      </c>
      <c r="S983" s="2">
        <v>1.04</v>
      </c>
      <c r="T983" s="2">
        <v>1</v>
      </c>
      <c r="U983" s="2">
        <v>0</v>
      </c>
      <c r="V983" s="2">
        <v>7.8000000000000007</v>
      </c>
      <c r="W983" s="2">
        <v>1.7000000000000002</v>
      </c>
      <c r="X983" s="2">
        <v>13.260000000000003</v>
      </c>
      <c r="Y983" s="2">
        <v>5.2000000000000011</v>
      </c>
      <c r="Z983" s="2">
        <v>1.34</v>
      </c>
      <c r="AA983" s="2">
        <v>6.9680000000000017</v>
      </c>
      <c r="AB983" s="2">
        <v>7658175</v>
      </c>
      <c r="AC983" s="2" t="s">
        <v>1839</v>
      </c>
      <c r="AD983" s="6">
        <v>40704</v>
      </c>
      <c r="AE983" s="2" t="s">
        <v>760</v>
      </c>
      <c r="AF983" s="2" t="s">
        <v>761</v>
      </c>
      <c r="AG983" s="2" t="s">
        <v>762</v>
      </c>
      <c r="AH983" s="2" t="s">
        <v>768</v>
      </c>
      <c r="AI983" s="2">
        <v>2</v>
      </c>
      <c r="AJ983" s="2">
        <v>0</v>
      </c>
      <c r="AK983" s="2">
        <v>0</v>
      </c>
      <c r="AL983" s="2">
        <v>0</v>
      </c>
      <c r="AM983" s="2">
        <v>24</v>
      </c>
      <c r="AN983" s="2">
        <v>0</v>
      </c>
      <c r="AO983" s="2" t="s">
        <v>762</v>
      </c>
      <c r="AP983" s="2" t="s">
        <v>763</v>
      </c>
      <c r="AQ983" s="2" t="s">
        <v>769</v>
      </c>
      <c r="AR983" s="2" t="s">
        <v>1840</v>
      </c>
      <c r="AS983" s="2">
        <v>6.6</v>
      </c>
      <c r="AT983" s="2">
        <v>559.4</v>
      </c>
      <c r="AU983" s="2">
        <v>566</v>
      </c>
      <c r="AV983" s="2" t="s">
        <v>765</v>
      </c>
      <c r="AW983" s="2" t="s">
        <v>1841</v>
      </c>
      <c r="AX983" s="2">
        <v>2.8</v>
      </c>
      <c r="AY983" s="2">
        <v>552.20000000000005</v>
      </c>
      <c r="AZ983" s="2">
        <v>555</v>
      </c>
      <c r="BA983" s="2" t="s">
        <v>772</v>
      </c>
      <c r="BB983" s="2">
        <v>3.4777299999999997E-2</v>
      </c>
      <c r="BC983" s="2">
        <v>0</v>
      </c>
      <c r="BD983" s="6">
        <v>0</v>
      </c>
      <c r="BE983" s="18">
        <f t="shared" si="41"/>
        <v>121.70476842345425</v>
      </c>
      <c r="BF983" s="2" t="s">
        <v>767</v>
      </c>
      <c r="BG983" s="6">
        <v>43216</v>
      </c>
      <c r="BH983" s="2">
        <v>207.031589443689</v>
      </c>
      <c r="BI983" t="str">
        <f>VLOOKUP($A983,'[1]SW_Pipes 1222_soil.shp'!$AE$2:$AR$1223,10,FALSE)</f>
        <v>113677</v>
      </c>
      <c r="BJ983" t="str">
        <f>VLOOKUP($A983,'[1]SW_Pipes 1222_soil.shp'!$AE$2:$AR$1223,11,FALSE)</f>
        <v>MO</v>
      </c>
      <c r="BK983" t="str">
        <f>VLOOKUP($A983,'[1]SW_Pipes 1222_soil.shp'!$AE$2:$AR$1223,12,FALSE)</f>
        <v>Monacan loam</v>
      </c>
      <c r="BL983" t="str">
        <f>VLOOKUP($A983,'[1]SW_Pipes 1222_soil.shp'!$AE$2:$AR$1223,13,FALSE)</f>
        <v>C</v>
      </c>
      <c r="BM983">
        <f>VLOOKUP($A983,'[1]SW_Pipes 1222_soil.shp'!$AE$2:$AR$1223,14,FALSE)</f>
        <v>2</v>
      </c>
      <c r="BN983">
        <f>VLOOKUP(A983,[2]SW_Pipes1222_prec!$AE$2:$AO$1223, 11, FALSE)</f>
        <v>3.7770000000000001</v>
      </c>
    </row>
    <row r="984" spans="1:66" x14ac:dyDescent="0.25">
      <c r="A984" s="3">
        <v>169495</v>
      </c>
      <c r="B984" s="3">
        <v>12005</v>
      </c>
      <c r="C984" s="3" t="s">
        <v>187</v>
      </c>
      <c r="D984" s="3" t="s">
        <v>21</v>
      </c>
      <c r="E984" s="3" t="s">
        <v>29</v>
      </c>
      <c r="F984" s="6">
        <f>VLOOKUP(A984&amp;B984,'input_raw cmsws'!$C$2:$D$1602,2,FALSE)</f>
        <v>43790.708333333336</v>
      </c>
      <c r="G984" s="3">
        <v>2.5</v>
      </c>
      <c r="H984" s="3" t="s">
        <v>32</v>
      </c>
      <c r="I984" s="2">
        <f>VLOOKUP(H984,'scoring schema'!$D$4:$E$9,2,FALSE)</f>
        <v>10</v>
      </c>
      <c r="J984" s="3" t="s">
        <v>22</v>
      </c>
      <c r="K984" s="3" t="s">
        <v>22</v>
      </c>
      <c r="L984" s="3" t="s">
        <v>24</v>
      </c>
      <c r="M984" s="2">
        <f>VLOOKUP(L984,'scoring schema 2'!$E$18:$F$29,2,FALSE)</f>
        <v>0</v>
      </c>
      <c r="N984" s="3" t="s">
        <v>35</v>
      </c>
      <c r="O984" s="2">
        <f>VLOOKUP(N984,'scoring schema 2'!$E$8:$F$13,2, FALSE)</f>
        <v>2</v>
      </c>
      <c r="P984" s="3">
        <v>5</v>
      </c>
      <c r="Q984" s="3">
        <v>4.8</v>
      </c>
      <c r="R984" s="3">
        <v>1.55</v>
      </c>
      <c r="S984" s="3">
        <v>7.4399999999999995</v>
      </c>
      <c r="T984" s="3">
        <v>1</v>
      </c>
      <c r="U984" s="3">
        <v>0</v>
      </c>
      <c r="V984" s="3">
        <v>3.0000000000000004</v>
      </c>
      <c r="W984" s="3">
        <v>1.7000000000000002</v>
      </c>
      <c r="X984" s="3">
        <v>5.1000000000000014</v>
      </c>
      <c r="Y984" s="3">
        <v>3.72</v>
      </c>
      <c r="Z984" s="3">
        <v>1.6400000000000001</v>
      </c>
      <c r="AA984" s="3">
        <v>6.1008000000000004</v>
      </c>
      <c r="AB984" s="3">
        <v>7701692</v>
      </c>
      <c r="AC984" s="3" t="s">
        <v>1632</v>
      </c>
      <c r="AD984" s="6">
        <v>40705</v>
      </c>
      <c r="AE984" s="3" t="s">
        <v>760</v>
      </c>
      <c r="AF984" s="3" t="s">
        <v>761</v>
      </c>
      <c r="AG984" s="3" t="s">
        <v>762</v>
      </c>
      <c r="AH984" s="3" t="s">
        <v>768</v>
      </c>
      <c r="AI984" s="3">
        <v>1.25</v>
      </c>
      <c r="AJ984" s="3">
        <v>0</v>
      </c>
      <c r="AK984" s="3">
        <v>0</v>
      </c>
      <c r="AL984" s="3">
        <v>0</v>
      </c>
      <c r="AM984" s="3">
        <v>15</v>
      </c>
      <c r="AN984" s="3">
        <v>0</v>
      </c>
      <c r="AO984" s="3" t="s">
        <v>762</v>
      </c>
      <c r="AP984" s="3" t="s">
        <v>763</v>
      </c>
      <c r="AQ984" s="3" t="s">
        <v>769</v>
      </c>
      <c r="AR984" s="3" t="s">
        <v>1633</v>
      </c>
      <c r="AS984" s="3">
        <v>2</v>
      </c>
      <c r="AT984" s="3">
        <v>623</v>
      </c>
      <c r="AU984" s="3">
        <v>625</v>
      </c>
      <c r="AV984" s="3" t="s">
        <v>765</v>
      </c>
      <c r="AW984" s="3" t="s">
        <v>1634</v>
      </c>
      <c r="AX984" s="3">
        <v>0</v>
      </c>
      <c r="AY984" s="3">
        <v>0</v>
      </c>
      <c r="AZ984" s="3">
        <v>613</v>
      </c>
      <c r="BA984" s="3" t="s">
        <v>772</v>
      </c>
      <c r="BB984" s="3">
        <v>0</v>
      </c>
      <c r="BC984" s="3">
        <v>0</v>
      </c>
      <c r="BD984" s="7">
        <v>0</v>
      </c>
      <c r="BE984" s="18">
        <f t="shared" si="41"/>
        <v>119.89242527948895</v>
      </c>
      <c r="BF984" s="3" t="s">
        <v>767</v>
      </c>
      <c r="BG984" s="7">
        <v>44243</v>
      </c>
      <c r="BH984" s="3">
        <v>206.84148741969611</v>
      </c>
      <c r="BI984" t="str">
        <f>VLOOKUP($A984,'[1]SW_Pipes 1222_soil.shp'!$AE$2:$AR$1223,10,FALSE)</f>
        <v>113679</v>
      </c>
      <c r="BJ984" t="str">
        <f>VLOOKUP($A984,'[1]SW_Pipes 1222_soil.shp'!$AE$2:$AR$1223,11,FALSE)</f>
        <v>MeB</v>
      </c>
      <c r="BK984" t="str">
        <f>VLOOKUP($A984,'[1]SW_Pipes 1222_soil.shp'!$AE$2:$AR$1223,12,FALSE)</f>
        <v>Mecklenburg fine sandy loam, 2 to 8 percent slopes</v>
      </c>
      <c r="BL984" t="str">
        <f>VLOOKUP($A984,'[1]SW_Pipes 1222_soil.shp'!$AE$2:$AR$1223,13,FALSE)</f>
        <v>C</v>
      </c>
      <c r="BM984">
        <f>VLOOKUP($A984,'[1]SW_Pipes 1222_soil.shp'!$AE$2:$AR$1223,14,FALSE)</f>
        <v>2</v>
      </c>
      <c r="BN984">
        <f>VLOOKUP(A984,[2]SW_Pipes1222_prec!$AE$2:$AO$1223, 11, FALSE)</f>
        <v>3.7930000000000001</v>
      </c>
    </row>
    <row r="985" spans="1:66" x14ac:dyDescent="0.25">
      <c r="A985" s="2">
        <v>170801</v>
      </c>
      <c r="B985" s="2">
        <v>11231</v>
      </c>
      <c r="C985" s="2" t="s">
        <v>642</v>
      </c>
      <c r="D985" s="2" t="s">
        <v>26</v>
      </c>
      <c r="E985" s="2" t="s">
        <v>29</v>
      </c>
      <c r="F985" s="6">
        <f>VLOOKUP(A985&amp;B985,'input_raw cmsws'!$C$2:$D$1602,2,FALSE)</f>
        <v>43686.666666666664</v>
      </c>
      <c r="G985" s="2">
        <v>2.5</v>
      </c>
      <c r="H985" s="2"/>
      <c r="I985" s="2">
        <v>0</v>
      </c>
      <c r="J985" s="2"/>
      <c r="K985" s="3" t="s">
        <v>22</v>
      </c>
      <c r="L985" s="2"/>
      <c r="M985" s="2">
        <f>VLOOKUP(L985,'scoring schema 2'!$E$18:$F$29,2,FALSE)</f>
        <v>0</v>
      </c>
      <c r="N985" s="2"/>
      <c r="O985" s="2">
        <f>VLOOKUP(N985,'scoring schema 2'!$E$8:$F$13,2, FALSE)</f>
        <v>2</v>
      </c>
      <c r="P985" s="2">
        <v>0</v>
      </c>
      <c r="Q985" s="2">
        <v>1.3</v>
      </c>
      <c r="R985" s="2">
        <v>2</v>
      </c>
      <c r="S985" s="2">
        <v>2.6</v>
      </c>
      <c r="T985" s="2">
        <v>1</v>
      </c>
      <c r="U985" s="2">
        <v>10</v>
      </c>
      <c r="V985" s="2">
        <v>7.0000000000000009</v>
      </c>
      <c r="W985" s="2">
        <v>5.3000000000000007</v>
      </c>
      <c r="X985" s="2">
        <v>37.100000000000009</v>
      </c>
      <c r="Y985" s="2">
        <v>4.7200000000000006</v>
      </c>
      <c r="Z985" s="2">
        <v>3.9800000000000004</v>
      </c>
      <c r="AA985" s="2">
        <v>18.785600000000006</v>
      </c>
      <c r="AB985" s="2">
        <v>7576036</v>
      </c>
      <c r="AC985" s="2" t="s">
        <v>3251</v>
      </c>
      <c r="AD985" s="6">
        <v>40706</v>
      </c>
      <c r="AE985" s="2" t="s">
        <v>760</v>
      </c>
      <c r="AF985" s="2" t="s">
        <v>761</v>
      </c>
      <c r="AG985" s="2" t="s">
        <v>762</v>
      </c>
      <c r="AH985" s="2" t="s">
        <v>768</v>
      </c>
      <c r="AI985" s="2">
        <v>1.25</v>
      </c>
      <c r="AJ985" s="2">
        <v>0</v>
      </c>
      <c r="AK985" s="2">
        <v>0</v>
      </c>
      <c r="AL985" s="2">
        <v>0</v>
      </c>
      <c r="AM985" s="2">
        <v>15</v>
      </c>
      <c r="AN985" s="2">
        <v>0</v>
      </c>
      <c r="AO985" s="2" t="s">
        <v>762</v>
      </c>
      <c r="AP985" s="2" t="s">
        <v>763</v>
      </c>
      <c r="AQ985" s="2" t="s">
        <v>769</v>
      </c>
      <c r="AR985" s="2" t="s">
        <v>3252</v>
      </c>
      <c r="AS985" s="2">
        <v>4.2</v>
      </c>
      <c r="AT985" s="2">
        <v>0</v>
      </c>
      <c r="AU985" s="2">
        <v>0</v>
      </c>
      <c r="AV985" s="2" t="s">
        <v>765</v>
      </c>
      <c r="AW985" s="2" t="s">
        <v>3253</v>
      </c>
      <c r="AX985" s="2">
        <v>3.8</v>
      </c>
      <c r="AY985" s="2">
        <v>0</v>
      </c>
      <c r="AZ985" s="2">
        <v>0</v>
      </c>
      <c r="BA985" s="2" t="s">
        <v>765</v>
      </c>
      <c r="BB985" s="2">
        <v>0</v>
      </c>
      <c r="BC985" s="2">
        <v>0</v>
      </c>
      <c r="BD985" s="6">
        <v>0</v>
      </c>
      <c r="BE985" s="18">
        <f t="shared" si="41"/>
        <v>119.60757472051105</v>
      </c>
      <c r="BF985" s="2" t="s">
        <v>767</v>
      </c>
      <c r="BG985" s="6">
        <v>44243</v>
      </c>
      <c r="BH985" s="2">
        <v>14.101587660124769</v>
      </c>
      <c r="BI985" t="str">
        <f>VLOOKUP($A985,'[1]SW_Pipes 1222_soil.shp'!$AE$2:$AR$1223,10,FALSE)</f>
        <v>113661</v>
      </c>
      <c r="BJ985" t="str">
        <f>VLOOKUP($A985,'[1]SW_Pipes 1222_soil.shp'!$AE$2:$AR$1223,11,FALSE)</f>
        <v>CuD</v>
      </c>
      <c r="BK985" t="str">
        <f>VLOOKUP($A985,'[1]SW_Pipes 1222_soil.shp'!$AE$2:$AR$1223,12,FALSE)</f>
        <v>Cecil-Urban land complex, 8 to 15 percent slopes</v>
      </c>
      <c r="BL985" t="str">
        <f>VLOOKUP($A985,'[1]SW_Pipes 1222_soil.shp'!$AE$2:$AR$1223,13,FALSE)</f>
        <v>B</v>
      </c>
      <c r="BM985">
        <f>VLOOKUP($A985,'[1]SW_Pipes 1222_soil.shp'!$AE$2:$AR$1223,14,FALSE)</f>
        <v>1</v>
      </c>
      <c r="BN985">
        <f>VLOOKUP(A985,[2]SW_Pipes1222_prec!$AE$2:$AO$1223, 11, FALSE)</f>
        <v>3.7130000000000001</v>
      </c>
    </row>
    <row r="986" spans="1:66" x14ac:dyDescent="0.25">
      <c r="A986" s="2">
        <v>171174</v>
      </c>
      <c r="B986" s="2">
        <v>7317</v>
      </c>
      <c r="C986" s="2" t="s">
        <v>631</v>
      </c>
      <c r="D986" s="2" t="s">
        <v>21</v>
      </c>
      <c r="E986" s="2" t="s">
        <v>29</v>
      </c>
      <c r="F986" s="6">
        <f>VLOOKUP(A986&amp;B986,'input_raw cmsws'!$C$2:$D$1602,2,FALSE)</f>
        <v>43732.666666666664</v>
      </c>
      <c r="G986" s="2">
        <v>1.75</v>
      </c>
      <c r="H986" s="2" t="s">
        <v>32</v>
      </c>
      <c r="I986" s="2">
        <f>VLOOKUP(H986,'scoring schema'!$D$4:$E$9,2,FALSE)</f>
        <v>10</v>
      </c>
      <c r="J986" s="2" t="s">
        <v>22</v>
      </c>
      <c r="K986" s="2" t="s">
        <v>22</v>
      </c>
      <c r="L986" s="2"/>
      <c r="M986" s="2">
        <f>VLOOKUP(L986,'scoring schema 2'!$E$18:$F$29,2,FALSE)</f>
        <v>0</v>
      </c>
      <c r="N986" s="2"/>
      <c r="O986" s="2">
        <f>VLOOKUP(N986,'scoring schema 2'!$E$8:$F$13,2, FALSE)</f>
        <v>2</v>
      </c>
      <c r="P986" s="2">
        <v>10</v>
      </c>
      <c r="Q986" s="2">
        <v>4.8</v>
      </c>
      <c r="R986" s="2">
        <v>2.2999999999999998</v>
      </c>
      <c r="S986" s="2">
        <v>11.04</v>
      </c>
      <c r="T986" s="2">
        <v>1</v>
      </c>
      <c r="U986" s="2">
        <v>10</v>
      </c>
      <c r="V986" s="2">
        <v>4.5999999999999996</v>
      </c>
      <c r="W986" s="2">
        <v>5</v>
      </c>
      <c r="X986" s="2">
        <v>23</v>
      </c>
      <c r="Y986" s="2">
        <v>4.68</v>
      </c>
      <c r="Z986" s="2">
        <v>3.92</v>
      </c>
      <c r="AA986" s="2">
        <v>18.345599999999997</v>
      </c>
      <c r="AB986" s="2">
        <v>7639469</v>
      </c>
      <c r="AC986" s="2" t="s">
        <v>3195</v>
      </c>
      <c r="AD986" s="6">
        <v>40707</v>
      </c>
      <c r="AE986" s="2" t="s">
        <v>760</v>
      </c>
      <c r="AF986" s="2" t="s">
        <v>761</v>
      </c>
      <c r="AG986" s="2" t="s">
        <v>762</v>
      </c>
      <c r="AH986" s="2" t="s">
        <v>768</v>
      </c>
      <c r="AI986" s="2">
        <v>1.5</v>
      </c>
      <c r="AJ986" s="2">
        <v>0</v>
      </c>
      <c r="AK986" s="2">
        <v>0</v>
      </c>
      <c r="AL986" s="2">
        <v>0</v>
      </c>
      <c r="AM986" s="2">
        <v>18</v>
      </c>
      <c r="AN986" s="2">
        <v>0</v>
      </c>
      <c r="AO986" s="2" t="s">
        <v>762</v>
      </c>
      <c r="AP986" s="2" t="s">
        <v>763</v>
      </c>
      <c r="AQ986" s="2" t="s">
        <v>769</v>
      </c>
      <c r="AR986" s="2" t="s">
        <v>3196</v>
      </c>
      <c r="AS986" s="2">
        <v>1.6</v>
      </c>
      <c r="AT986" s="2">
        <v>690.4</v>
      </c>
      <c r="AU986" s="2">
        <v>692</v>
      </c>
      <c r="AV986" s="2" t="s">
        <v>765</v>
      </c>
      <c r="AW986" s="2" t="s">
        <v>3197</v>
      </c>
      <c r="AX986" s="2">
        <v>1.6</v>
      </c>
      <c r="AY986" s="2">
        <v>689.4</v>
      </c>
      <c r="AZ986" s="2">
        <v>691</v>
      </c>
      <c r="BA986" s="2" t="s">
        <v>765</v>
      </c>
      <c r="BB986" s="2">
        <v>2.372587E-2</v>
      </c>
      <c r="BC986" s="2">
        <v>0</v>
      </c>
      <c r="BD986" s="6">
        <v>0</v>
      </c>
      <c r="BE986" s="18">
        <f t="shared" si="41"/>
        <v>119.73351585671914</v>
      </c>
      <c r="BF986" s="2" t="s">
        <v>767</v>
      </c>
      <c r="BG986" s="6">
        <v>43864</v>
      </c>
      <c r="BH986" s="2">
        <v>42.148081007891889</v>
      </c>
      <c r="BI986" t="str">
        <f>VLOOKUP($A986,'[1]SW_Pipes 1222_soil.shp'!$AE$2:$AR$1223,10,FALSE)</f>
        <v>113658</v>
      </c>
      <c r="BJ986" t="str">
        <f>VLOOKUP($A986,'[1]SW_Pipes 1222_soil.shp'!$AE$2:$AR$1223,11,FALSE)</f>
        <v>CeB2</v>
      </c>
      <c r="BK986" t="str">
        <f>VLOOKUP($A986,'[1]SW_Pipes 1222_soil.shp'!$AE$2:$AR$1223,12,FALSE)</f>
        <v>Cecil sandy clay loam, 2 to 8 percent slopes, eroded</v>
      </c>
      <c r="BL986" t="str">
        <f>VLOOKUP($A986,'[1]SW_Pipes 1222_soil.shp'!$AE$2:$AR$1223,13,FALSE)</f>
        <v>B</v>
      </c>
      <c r="BM986">
        <f>VLOOKUP($A986,'[1]SW_Pipes 1222_soil.shp'!$AE$2:$AR$1223,14,FALSE)</f>
        <v>1</v>
      </c>
      <c r="BN986">
        <f>VLOOKUP(A986,[2]SW_Pipes1222_prec!$AE$2:$AO$1223, 11, FALSE)</f>
        <v>3.79</v>
      </c>
    </row>
    <row r="987" spans="1:66" x14ac:dyDescent="0.25">
      <c r="A987" s="3">
        <v>171240</v>
      </c>
      <c r="B987" s="3">
        <v>21653</v>
      </c>
      <c r="C987" s="3" t="s">
        <v>257</v>
      </c>
      <c r="D987" s="3" t="s">
        <v>21</v>
      </c>
      <c r="E987" s="3" t="s">
        <v>29</v>
      </c>
      <c r="F987" s="6">
        <f>VLOOKUP(A987&amp;B987,'input_raw cmsws'!$C$2:$D$1602,2,FALSE)</f>
        <v>44249.708333333336</v>
      </c>
      <c r="G987" s="3">
        <v>4</v>
      </c>
      <c r="H987" s="3" t="s">
        <v>23</v>
      </c>
      <c r="I987" s="2">
        <f>VLOOKUP(H987,'scoring schema'!$D$4:$E$9,2,FALSE)</f>
        <v>0</v>
      </c>
      <c r="J987" s="3" t="s">
        <v>22</v>
      </c>
      <c r="K987" s="3" t="s">
        <v>22</v>
      </c>
      <c r="L987" s="3"/>
      <c r="M987" s="2">
        <f>VLOOKUP(L987,'scoring schema 2'!$E$18:$F$29,2,FALSE)</f>
        <v>0</v>
      </c>
      <c r="N987" s="3" t="s">
        <v>35</v>
      </c>
      <c r="O987" s="2">
        <f>VLOOKUP(N987,'scoring schema 2'!$E$8:$F$13,2, FALSE)</f>
        <v>2</v>
      </c>
      <c r="P987" s="3">
        <v>5</v>
      </c>
      <c r="Q987" s="3">
        <v>1.3</v>
      </c>
      <c r="R987" s="3">
        <v>1.55</v>
      </c>
      <c r="S987" s="3">
        <v>2.0150000000000001</v>
      </c>
      <c r="T987" s="3">
        <v>1</v>
      </c>
      <c r="U987" s="3">
        <v>0</v>
      </c>
      <c r="V987" s="3">
        <v>4.5999999999999996</v>
      </c>
      <c r="W987" s="3">
        <v>1.7000000000000002</v>
      </c>
      <c r="X987" s="3">
        <v>7.82</v>
      </c>
      <c r="Y987" s="3">
        <v>3.28</v>
      </c>
      <c r="Z987" s="3">
        <v>1.6400000000000001</v>
      </c>
      <c r="AA987" s="3">
        <v>5.3792</v>
      </c>
      <c r="AB987" s="3">
        <v>7644267</v>
      </c>
      <c r="AC987" s="3" t="s">
        <v>1508</v>
      </c>
      <c r="AD987" s="6">
        <v>40708</v>
      </c>
      <c r="AE987" s="3" t="s">
        <v>760</v>
      </c>
      <c r="AF987" s="3" t="s">
        <v>761</v>
      </c>
      <c r="AG987" s="3" t="s">
        <v>762</v>
      </c>
      <c r="AH987" s="3" t="s">
        <v>768</v>
      </c>
      <c r="AI987" s="3">
        <v>2</v>
      </c>
      <c r="AJ987" s="3">
        <v>0</v>
      </c>
      <c r="AK987" s="3">
        <v>0</v>
      </c>
      <c r="AL987" s="3">
        <v>0</v>
      </c>
      <c r="AM987" s="3">
        <v>24</v>
      </c>
      <c r="AN987" s="3">
        <v>0</v>
      </c>
      <c r="AO987" s="3" t="s">
        <v>762</v>
      </c>
      <c r="AP987" s="3" t="s">
        <v>763</v>
      </c>
      <c r="AQ987" s="3" t="s">
        <v>769</v>
      </c>
      <c r="AR987" s="3" t="s">
        <v>1509</v>
      </c>
      <c r="AS987" s="3">
        <v>4.0999999999999996</v>
      </c>
      <c r="AT987" s="3">
        <v>672.9</v>
      </c>
      <c r="AU987" s="3">
        <v>677</v>
      </c>
      <c r="AV987" s="3" t="s">
        <v>765</v>
      </c>
      <c r="AW987" s="3" t="s">
        <v>1510</v>
      </c>
      <c r="AX987" s="3">
        <v>19</v>
      </c>
      <c r="AY987" s="3">
        <v>654</v>
      </c>
      <c r="AZ987" s="3">
        <v>673</v>
      </c>
      <c r="BA987" s="3" t="s">
        <v>765</v>
      </c>
      <c r="BB987" s="3">
        <v>0.16713507999999999</v>
      </c>
      <c r="BC987" s="3">
        <v>0</v>
      </c>
      <c r="BD987" s="7">
        <v>0</v>
      </c>
      <c r="BE987" s="18">
        <f t="shared" si="41"/>
        <v>121.14909879078257</v>
      </c>
      <c r="BF987" s="3" t="s">
        <v>767</v>
      </c>
      <c r="BG987" s="7">
        <v>44243</v>
      </c>
      <c r="BH987" s="3">
        <v>113.0821869180039</v>
      </c>
      <c r="BI987" t="str">
        <f>VLOOKUP($A987,'[1]SW_Pipes 1222_soil.shp'!$AE$2:$AR$1223,10,FALSE)</f>
        <v>113659</v>
      </c>
      <c r="BJ987" t="str">
        <f>VLOOKUP($A987,'[1]SW_Pipes 1222_soil.shp'!$AE$2:$AR$1223,11,FALSE)</f>
        <v>CeD2</v>
      </c>
      <c r="BK987" t="str">
        <f>VLOOKUP($A987,'[1]SW_Pipes 1222_soil.shp'!$AE$2:$AR$1223,12,FALSE)</f>
        <v>Cecil sandy clay loam, 8 to 15 percent slopes, eroded</v>
      </c>
      <c r="BL987" t="str">
        <f>VLOOKUP($A987,'[1]SW_Pipes 1222_soil.shp'!$AE$2:$AR$1223,13,FALSE)</f>
        <v>B</v>
      </c>
      <c r="BM987">
        <f>VLOOKUP($A987,'[1]SW_Pipes 1222_soil.shp'!$AE$2:$AR$1223,14,FALSE)</f>
        <v>1</v>
      </c>
      <c r="BN987">
        <f>VLOOKUP(A987,[2]SW_Pipes1222_prec!$AE$2:$AO$1223, 11, FALSE)</f>
        <v>3.7879999999999998</v>
      </c>
    </row>
    <row r="988" spans="1:66" x14ac:dyDescent="0.25">
      <c r="A988" s="3">
        <v>172041</v>
      </c>
      <c r="B988" s="3">
        <v>11207</v>
      </c>
      <c r="C988" s="3" t="s">
        <v>320</v>
      </c>
      <c r="D988" s="3" t="s">
        <v>26</v>
      </c>
      <c r="E988" s="3" t="s">
        <v>29</v>
      </c>
      <c r="F988" s="6">
        <f>VLOOKUP(A988&amp;B988,'input_raw cmsws'!$C$2:$D$1602,2,FALSE)</f>
        <v>43110.666666666664</v>
      </c>
      <c r="G988" s="3">
        <v>6</v>
      </c>
      <c r="H988" s="3" t="s">
        <v>28</v>
      </c>
      <c r="I988" s="2">
        <f>VLOOKUP(H988,'scoring schema'!$D$4:$E$9,2,FALSE)</f>
        <v>5</v>
      </c>
      <c r="J988" s="3" t="s">
        <v>22</v>
      </c>
      <c r="K988" s="3" t="s">
        <v>22</v>
      </c>
      <c r="L988" s="3" t="s">
        <v>115</v>
      </c>
      <c r="M988" s="2">
        <f>VLOOKUP(L988,'scoring schema 2'!$E$18:$F$29,2,FALSE)</f>
        <v>8</v>
      </c>
      <c r="N988" s="3"/>
      <c r="O988" s="2">
        <f>VLOOKUP(N988,'scoring schema 2'!$E$8:$F$13,2, FALSE)</f>
        <v>2</v>
      </c>
      <c r="P988" s="3">
        <v>5</v>
      </c>
      <c r="Q988" s="3">
        <v>3.05</v>
      </c>
      <c r="R988" s="3">
        <v>6.35</v>
      </c>
      <c r="S988" s="3">
        <v>19.367499999999996</v>
      </c>
      <c r="T988" s="3">
        <v>1</v>
      </c>
      <c r="U988" s="3">
        <v>0</v>
      </c>
      <c r="V988" s="3">
        <v>1.4000000000000001</v>
      </c>
      <c r="W988" s="3">
        <v>2</v>
      </c>
      <c r="X988" s="3">
        <v>2.8000000000000003</v>
      </c>
      <c r="Y988" s="3">
        <v>2.06</v>
      </c>
      <c r="Z988" s="3">
        <v>3.74</v>
      </c>
      <c r="AA988" s="3">
        <v>7.7044000000000006</v>
      </c>
      <c r="AB988" s="3">
        <v>7641458</v>
      </c>
      <c r="AC988" s="3" t="s">
        <v>1991</v>
      </c>
      <c r="AD988" s="6">
        <v>40709</v>
      </c>
      <c r="AE988" s="3" t="s">
        <v>760</v>
      </c>
      <c r="AF988" s="3" t="s">
        <v>761</v>
      </c>
      <c r="AG988" s="3" t="s">
        <v>762</v>
      </c>
      <c r="AH988" s="3" t="s">
        <v>768</v>
      </c>
      <c r="AI988" s="3">
        <v>1.25</v>
      </c>
      <c r="AJ988" s="3">
        <v>0</v>
      </c>
      <c r="AK988" s="3">
        <v>0</v>
      </c>
      <c r="AL988" s="3">
        <v>0</v>
      </c>
      <c r="AM988" s="3">
        <v>15</v>
      </c>
      <c r="AN988" s="3">
        <v>0</v>
      </c>
      <c r="AO988" s="3" t="s">
        <v>762</v>
      </c>
      <c r="AP988" s="3" t="s">
        <v>763</v>
      </c>
      <c r="AQ988" s="3" t="s">
        <v>769</v>
      </c>
      <c r="AR988" s="3" t="s">
        <v>1992</v>
      </c>
      <c r="AS988" s="3">
        <v>1.3</v>
      </c>
      <c r="AT988" s="3">
        <v>726.7</v>
      </c>
      <c r="AU988" s="3">
        <v>728</v>
      </c>
      <c r="AV988" s="3" t="s">
        <v>765</v>
      </c>
      <c r="AW988" s="3" t="s">
        <v>1993</v>
      </c>
      <c r="AX988" s="3">
        <v>0.7</v>
      </c>
      <c r="AY988" s="3">
        <v>726.3</v>
      </c>
      <c r="AZ988" s="3">
        <v>727</v>
      </c>
      <c r="BA988" s="3" t="s">
        <v>765</v>
      </c>
      <c r="BB988" s="3">
        <v>2.1121460000000002E-2</v>
      </c>
      <c r="BC988" s="3">
        <v>0</v>
      </c>
      <c r="BD988" s="7">
        <v>0</v>
      </c>
      <c r="BE988" s="18">
        <f t="shared" si="41"/>
        <v>118.03057266712297</v>
      </c>
      <c r="BF988" s="3" t="s">
        <v>767</v>
      </c>
      <c r="BG988" s="7">
        <v>44243</v>
      </c>
      <c r="BH988" s="3">
        <v>18.938087601767329</v>
      </c>
      <c r="BI988" t="str">
        <f>VLOOKUP($A988,'[1]SW_Pipes 1222_soil.shp'!$AE$2:$AR$1223,10,FALSE)</f>
        <v>113658</v>
      </c>
      <c r="BJ988" t="str">
        <f>VLOOKUP($A988,'[1]SW_Pipes 1222_soil.shp'!$AE$2:$AR$1223,11,FALSE)</f>
        <v>CeB2</v>
      </c>
      <c r="BK988" t="str">
        <f>VLOOKUP($A988,'[1]SW_Pipes 1222_soil.shp'!$AE$2:$AR$1223,12,FALSE)</f>
        <v>Cecil sandy clay loam, 2 to 8 percent slopes, eroded</v>
      </c>
      <c r="BL988" t="str">
        <f>VLOOKUP($A988,'[1]SW_Pipes 1222_soil.shp'!$AE$2:$AR$1223,13,FALSE)</f>
        <v>B</v>
      </c>
      <c r="BM988">
        <f>VLOOKUP($A988,'[1]SW_Pipes 1222_soil.shp'!$AE$2:$AR$1223,14,FALSE)</f>
        <v>1</v>
      </c>
      <c r="BN988">
        <f>VLOOKUP(A988,[2]SW_Pipes1222_prec!$AE$2:$AO$1223, 11, FALSE)</f>
        <v>3.798</v>
      </c>
    </row>
    <row r="989" spans="1:66" x14ac:dyDescent="0.25">
      <c r="A989" s="2">
        <v>172045</v>
      </c>
      <c r="B989" s="2">
        <v>11207</v>
      </c>
      <c r="C989" s="2" t="s">
        <v>320</v>
      </c>
      <c r="D989" s="2" t="s">
        <v>26</v>
      </c>
      <c r="E989" s="2" t="s">
        <v>29</v>
      </c>
      <c r="F989" s="6">
        <f>VLOOKUP(A989&amp;B989,'input_raw cmsws'!$C$2:$D$1602,2,FALSE)</f>
        <v>43110.666666666664</v>
      </c>
      <c r="G989" s="2">
        <v>6.3</v>
      </c>
      <c r="H989" s="2" t="s">
        <v>28</v>
      </c>
      <c r="I989" s="2">
        <f>VLOOKUP(H989,'scoring schema'!$D$4:$E$9,2,FALSE)</f>
        <v>5</v>
      </c>
      <c r="J989" s="2" t="s">
        <v>22</v>
      </c>
      <c r="K989" s="2" t="s">
        <v>22</v>
      </c>
      <c r="L989" s="2" t="s">
        <v>115</v>
      </c>
      <c r="M989" s="2">
        <f>VLOOKUP(L989,'scoring schema 2'!$E$18:$F$29,2,FALSE)</f>
        <v>8</v>
      </c>
      <c r="N989" s="2"/>
      <c r="O989" s="2">
        <f>VLOOKUP(N989,'scoring schema 2'!$E$8:$F$13,2, FALSE)</f>
        <v>2</v>
      </c>
      <c r="P989" s="2">
        <v>5</v>
      </c>
      <c r="Q989" s="2">
        <v>3.05</v>
      </c>
      <c r="R989" s="2">
        <v>6.35</v>
      </c>
      <c r="S989" s="2">
        <v>19.367499999999996</v>
      </c>
      <c r="T989" s="2">
        <v>1</v>
      </c>
      <c r="U989" s="2">
        <v>0</v>
      </c>
      <c r="V989" s="2">
        <v>3.0000000000000004</v>
      </c>
      <c r="W989" s="2">
        <v>2.9000000000000004</v>
      </c>
      <c r="X989" s="2">
        <v>8.7000000000000028</v>
      </c>
      <c r="Y989" s="2">
        <v>3.0200000000000005</v>
      </c>
      <c r="Z989" s="2">
        <v>4.28</v>
      </c>
      <c r="AA989" s="2">
        <v>12.925600000000003</v>
      </c>
      <c r="AB989" s="2">
        <v>7696200</v>
      </c>
      <c r="AC989" s="2" t="s">
        <v>2680</v>
      </c>
      <c r="AD989" s="6">
        <v>40710</v>
      </c>
      <c r="AE989" s="2" t="s">
        <v>760</v>
      </c>
      <c r="AF989" s="2" t="s">
        <v>761</v>
      </c>
      <c r="AG989" s="2" t="s">
        <v>762</v>
      </c>
      <c r="AH989" s="2" t="s">
        <v>768</v>
      </c>
      <c r="AI989" s="2">
        <v>1.25</v>
      </c>
      <c r="AJ989" s="2">
        <v>0</v>
      </c>
      <c r="AK989" s="2">
        <v>0</v>
      </c>
      <c r="AL989" s="2">
        <v>0</v>
      </c>
      <c r="AM989" s="2">
        <v>15</v>
      </c>
      <c r="AN989" s="2">
        <v>0</v>
      </c>
      <c r="AO989" s="2" t="s">
        <v>762</v>
      </c>
      <c r="AP989" s="2" t="s">
        <v>763</v>
      </c>
      <c r="AQ989" s="2" t="s">
        <v>769</v>
      </c>
      <c r="AR989" s="2" t="s">
        <v>2681</v>
      </c>
      <c r="AS989" s="2">
        <v>3.5</v>
      </c>
      <c r="AT989" s="2">
        <v>736.5</v>
      </c>
      <c r="AU989" s="2">
        <v>740</v>
      </c>
      <c r="AV989" s="2" t="s">
        <v>765</v>
      </c>
      <c r="AW989" s="2" t="s">
        <v>2682</v>
      </c>
      <c r="AX989" s="2">
        <v>4.9000000000000004</v>
      </c>
      <c r="AY989" s="2">
        <v>735.1</v>
      </c>
      <c r="AZ989" s="2">
        <v>740</v>
      </c>
      <c r="BA989" s="2" t="s">
        <v>765</v>
      </c>
      <c r="BB989" s="2">
        <v>2.339712E-2</v>
      </c>
      <c r="BC989" s="2">
        <v>0</v>
      </c>
      <c r="BD989" s="6">
        <v>0</v>
      </c>
      <c r="BE989" s="18">
        <f t="shared" ref="BE989:BE1020" si="42">(F989-BD989)/365.25</f>
        <v>118.03057266712297</v>
      </c>
      <c r="BF989" s="2" t="s">
        <v>767</v>
      </c>
      <c r="BG989" s="6">
        <v>44243</v>
      </c>
      <c r="BH989" s="2">
        <v>59.836435106349327</v>
      </c>
      <c r="BI989" t="str">
        <f>VLOOKUP($A989,'[1]SW_Pipes 1222_soil.shp'!$AE$2:$AR$1223,10,FALSE)</f>
        <v>113688</v>
      </c>
      <c r="BJ989" t="str">
        <f>VLOOKUP($A989,'[1]SW_Pipes 1222_soil.shp'!$AE$2:$AR$1223,11,FALSE)</f>
        <v>Ur</v>
      </c>
      <c r="BK989" t="str">
        <f>VLOOKUP($A989,'[1]SW_Pipes 1222_soil.shp'!$AE$2:$AR$1223,12,FALSE)</f>
        <v>Urban land</v>
      </c>
      <c r="BL989" t="str">
        <f>VLOOKUP($A989,'[1]SW_Pipes 1222_soil.shp'!$AE$2:$AR$1223,13,FALSE)</f>
        <v>N/A</v>
      </c>
      <c r="BM989">
        <f>VLOOKUP($A989,'[1]SW_Pipes 1222_soil.shp'!$AE$2:$AR$1223,14,FALSE)</f>
        <v>4</v>
      </c>
      <c r="BN989">
        <f>VLOOKUP(A989,[2]SW_Pipes1222_prec!$AE$2:$AO$1223, 11, FALSE)</f>
        <v>3.798</v>
      </c>
    </row>
    <row r="990" spans="1:66" x14ac:dyDescent="0.25">
      <c r="A990" s="3">
        <v>172209</v>
      </c>
      <c r="B990" s="3">
        <v>81943</v>
      </c>
      <c r="C990" s="3" t="s">
        <v>482</v>
      </c>
      <c r="D990" s="3" t="s">
        <v>21</v>
      </c>
      <c r="E990" s="3" t="s">
        <v>29</v>
      </c>
      <c r="F990" s="6">
        <f>VLOOKUP(A990&amp;B990,'input_raw cmsws'!$C$2:$D$1602,2,FALSE)</f>
        <v>44228.708333333336</v>
      </c>
      <c r="G990" s="3">
        <v>4</v>
      </c>
      <c r="H990" s="3" t="s">
        <v>23</v>
      </c>
      <c r="I990" s="2">
        <f>VLOOKUP(H990,'scoring schema'!$D$4:$E$9,2,FALSE)</f>
        <v>0</v>
      </c>
      <c r="J990" s="3" t="s">
        <v>22</v>
      </c>
      <c r="K990" s="3" t="s">
        <v>22</v>
      </c>
      <c r="L990" s="3"/>
      <c r="M990" s="2">
        <f>VLOOKUP(L990,'scoring schema 2'!$E$18:$F$29,2,FALSE)</f>
        <v>0</v>
      </c>
      <c r="N990" s="3"/>
      <c r="O990" s="2">
        <f>VLOOKUP(N990,'scoring schema 2'!$E$8:$F$13,2, FALSE)</f>
        <v>2</v>
      </c>
      <c r="P990" s="3">
        <v>5</v>
      </c>
      <c r="Q990" s="3">
        <v>1.3</v>
      </c>
      <c r="R990" s="3">
        <v>2.15</v>
      </c>
      <c r="S990" s="3">
        <v>2.7949999999999999</v>
      </c>
      <c r="T990" s="3">
        <v>1</v>
      </c>
      <c r="U990" s="3">
        <v>5</v>
      </c>
      <c r="V990" s="3">
        <v>6</v>
      </c>
      <c r="W990" s="3">
        <v>3.0500000000000003</v>
      </c>
      <c r="X990" s="3">
        <v>18.3</v>
      </c>
      <c r="Y990" s="3">
        <v>4.1199999999999992</v>
      </c>
      <c r="Z990" s="3">
        <v>2.69</v>
      </c>
      <c r="AA990" s="3">
        <v>11.082799999999997</v>
      </c>
      <c r="AB990" s="3">
        <v>7630534</v>
      </c>
      <c r="AC990" s="3" t="s">
        <v>2468</v>
      </c>
      <c r="AD990" s="6">
        <v>40711</v>
      </c>
      <c r="AE990" s="3" t="s">
        <v>760</v>
      </c>
      <c r="AF990" s="3" t="s">
        <v>761</v>
      </c>
      <c r="AG990" s="3" t="s">
        <v>762</v>
      </c>
      <c r="AH990" s="3" t="s">
        <v>768</v>
      </c>
      <c r="AI990" s="3">
        <v>1.25</v>
      </c>
      <c r="AJ990" s="3">
        <v>0</v>
      </c>
      <c r="AK990" s="3">
        <v>0</v>
      </c>
      <c r="AL990" s="3">
        <v>0</v>
      </c>
      <c r="AM990" s="3">
        <v>15</v>
      </c>
      <c r="AN990" s="3">
        <v>0</v>
      </c>
      <c r="AO990" s="3" t="s">
        <v>762</v>
      </c>
      <c r="AP990" s="3" t="s">
        <v>763</v>
      </c>
      <c r="AQ990" s="3" t="s">
        <v>769</v>
      </c>
      <c r="AR990" s="3" t="s">
        <v>2469</v>
      </c>
      <c r="AS990" s="3">
        <v>4.0999999999999996</v>
      </c>
      <c r="AT990" s="3">
        <v>562.9</v>
      </c>
      <c r="AU990" s="3">
        <v>567</v>
      </c>
      <c r="AV990" s="3" t="s">
        <v>765</v>
      </c>
      <c r="AW990" s="3" t="s">
        <v>2470</v>
      </c>
      <c r="AX990" s="3">
        <v>0</v>
      </c>
      <c r="AY990" s="3">
        <v>0</v>
      </c>
      <c r="AZ990" s="3">
        <v>562</v>
      </c>
      <c r="BA990" s="3" t="s">
        <v>772</v>
      </c>
      <c r="BB990" s="3">
        <v>0</v>
      </c>
      <c r="BC990" s="3">
        <v>0</v>
      </c>
      <c r="BD990" s="7">
        <v>0</v>
      </c>
      <c r="BE990" s="18">
        <f t="shared" si="42"/>
        <v>121.09160392425281</v>
      </c>
      <c r="BF990" s="3" t="s">
        <v>767</v>
      </c>
      <c r="BG990" s="7">
        <v>44243</v>
      </c>
      <c r="BH990" s="3">
        <v>139.07858697998</v>
      </c>
      <c r="BI990" t="str">
        <f>VLOOKUP($A990,'[1]SW_Pipes 1222_soil.shp'!$AE$2:$AR$1223,10,FALSE)</f>
        <v>113679</v>
      </c>
      <c r="BJ990" t="str">
        <f>VLOOKUP($A990,'[1]SW_Pipes 1222_soil.shp'!$AE$2:$AR$1223,11,FALSE)</f>
        <v>MeB</v>
      </c>
      <c r="BK990" t="str">
        <f>VLOOKUP($A990,'[1]SW_Pipes 1222_soil.shp'!$AE$2:$AR$1223,12,FALSE)</f>
        <v>Mecklenburg fine sandy loam, 2 to 8 percent slopes</v>
      </c>
      <c r="BL990" t="str">
        <f>VLOOKUP($A990,'[1]SW_Pipes 1222_soil.shp'!$AE$2:$AR$1223,13,FALSE)</f>
        <v>C</v>
      </c>
      <c r="BM990">
        <f>VLOOKUP($A990,'[1]SW_Pipes 1222_soil.shp'!$AE$2:$AR$1223,14,FALSE)</f>
        <v>2</v>
      </c>
      <c r="BN990">
        <f>VLOOKUP(A990,[2]SW_Pipes1222_prec!$AE$2:$AO$1223, 11, FALSE)</f>
        <v>3.774</v>
      </c>
    </row>
    <row r="991" spans="1:66" x14ac:dyDescent="0.25">
      <c r="A991" s="2">
        <v>172626</v>
      </c>
      <c r="B991" s="2">
        <v>17366</v>
      </c>
      <c r="C991" s="2" t="s">
        <v>61</v>
      </c>
      <c r="D991" s="2" t="s">
        <v>26</v>
      </c>
      <c r="E991" s="2" t="s">
        <v>29</v>
      </c>
      <c r="F991" s="6">
        <f>VLOOKUP(A991&amp;B991,'input_raw cmsws'!$C$2:$D$1602,2,FALSE)</f>
        <v>43950.666666666664</v>
      </c>
      <c r="G991" s="2">
        <v>2.5</v>
      </c>
      <c r="H991" s="2"/>
      <c r="I991" s="2">
        <v>0</v>
      </c>
      <c r="J991" s="2" t="s">
        <v>22</v>
      </c>
      <c r="K991" s="2" t="s">
        <v>22</v>
      </c>
      <c r="L991" s="2"/>
      <c r="M991" s="2">
        <f>VLOOKUP(L991,'scoring schema 2'!$E$18:$F$29,2,FALSE)</f>
        <v>0</v>
      </c>
      <c r="N991" s="2"/>
      <c r="O991" s="2">
        <f>VLOOKUP(N991,'scoring schema 2'!$E$8:$F$13,2, FALSE)</f>
        <v>2</v>
      </c>
      <c r="P991" s="2">
        <v>0</v>
      </c>
      <c r="Q991" s="2">
        <v>1.3</v>
      </c>
      <c r="R991" s="2">
        <v>0.8</v>
      </c>
      <c r="S991" s="2">
        <v>1.04</v>
      </c>
      <c r="T991" s="2">
        <v>1</v>
      </c>
      <c r="U991" s="2">
        <v>0</v>
      </c>
      <c r="V991" s="2">
        <v>1.4000000000000001</v>
      </c>
      <c r="W991" s="2">
        <v>0.8</v>
      </c>
      <c r="X991" s="2">
        <v>1.1200000000000001</v>
      </c>
      <c r="Y991" s="2">
        <v>1.36</v>
      </c>
      <c r="Z991" s="2">
        <v>0.8</v>
      </c>
      <c r="AA991" s="2">
        <v>1.0880000000000001</v>
      </c>
      <c r="AB991" s="2">
        <v>7713630</v>
      </c>
      <c r="AC991" s="2" t="s">
        <v>860</v>
      </c>
      <c r="AD991" s="6">
        <v>40712</v>
      </c>
      <c r="AE991" s="2" t="s">
        <v>760</v>
      </c>
      <c r="AF991" s="2" t="s">
        <v>761</v>
      </c>
      <c r="AG991" s="2" t="s">
        <v>762</v>
      </c>
      <c r="AH991" s="2" t="s">
        <v>768</v>
      </c>
      <c r="AI991" s="2">
        <v>1.25</v>
      </c>
      <c r="AJ991" s="2">
        <v>0</v>
      </c>
      <c r="AK991" s="2">
        <v>0</v>
      </c>
      <c r="AL991" s="2">
        <v>0</v>
      </c>
      <c r="AM991" s="2">
        <v>15</v>
      </c>
      <c r="AN991" s="2">
        <v>0</v>
      </c>
      <c r="AO991" s="2" t="s">
        <v>762</v>
      </c>
      <c r="AP991" s="2" t="s">
        <v>763</v>
      </c>
      <c r="AQ991" s="2" t="s">
        <v>769</v>
      </c>
      <c r="AR991" s="2" t="s">
        <v>861</v>
      </c>
      <c r="AS991" s="2">
        <v>2.9</v>
      </c>
      <c r="AT991" s="2">
        <v>615.1</v>
      </c>
      <c r="AU991" s="2">
        <v>618</v>
      </c>
      <c r="AV991" s="2" t="s">
        <v>765</v>
      </c>
      <c r="AW991" s="2" t="s">
        <v>862</v>
      </c>
      <c r="AX991" s="2">
        <v>3.6</v>
      </c>
      <c r="AY991" s="2">
        <v>614.4</v>
      </c>
      <c r="AZ991" s="2">
        <v>618</v>
      </c>
      <c r="BA991" s="2" t="s">
        <v>765</v>
      </c>
      <c r="BB991" s="2">
        <v>3.1953490000000001E-2</v>
      </c>
      <c r="BC991" s="2">
        <v>0</v>
      </c>
      <c r="BD991" s="6">
        <v>0</v>
      </c>
      <c r="BE991" s="18">
        <f t="shared" si="42"/>
        <v>120.33036732831394</v>
      </c>
      <c r="BF991" s="2" t="s">
        <v>767</v>
      </c>
      <c r="BG991" s="6">
        <v>44243</v>
      </c>
      <c r="BH991" s="2">
        <v>21.906840299899571</v>
      </c>
      <c r="BI991" t="str">
        <f>VLOOKUP($A991,'[1]SW_Pipes 1222_soil.shp'!$AE$2:$AR$1223,10,FALSE)</f>
        <v>113693</v>
      </c>
      <c r="BJ991" t="str">
        <f>VLOOKUP($A991,'[1]SW_Pipes 1222_soil.shp'!$AE$2:$AR$1223,11,FALSE)</f>
        <v>WkD</v>
      </c>
      <c r="BK991" t="str">
        <f>VLOOKUP($A991,'[1]SW_Pipes 1222_soil.shp'!$AE$2:$AR$1223,12,FALSE)</f>
        <v>Wilkes loam, 8 to 15 percent slopes</v>
      </c>
      <c r="BL991" t="str">
        <f>VLOOKUP($A991,'[1]SW_Pipes 1222_soil.shp'!$AE$2:$AR$1223,13,FALSE)</f>
        <v>D</v>
      </c>
      <c r="BM991">
        <f>VLOOKUP($A991,'[1]SW_Pipes 1222_soil.shp'!$AE$2:$AR$1223,14,FALSE)</f>
        <v>4</v>
      </c>
      <c r="BN991">
        <f>VLOOKUP(A991,[2]SW_Pipes1222_prec!$AE$2:$AO$1223, 11, FALSE)</f>
        <v>3.782</v>
      </c>
    </row>
    <row r="992" spans="1:66" x14ac:dyDescent="0.25">
      <c r="A992" s="3">
        <v>172686</v>
      </c>
      <c r="B992" s="3">
        <v>21924</v>
      </c>
      <c r="C992" s="3" t="s">
        <v>389</v>
      </c>
      <c r="D992" s="3" t="s">
        <v>21</v>
      </c>
      <c r="E992" s="3" t="s">
        <v>29</v>
      </c>
      <c r="F992" s="6">
        <f>VLOOKUP(A992&amp;B992,'input_raw cmsws'!$C$2:$D$1602,2,FALSE)</f>
        <v>44274.666666666664</v>
      </c>
      <c r="G992" s="3">
        <v>2.5</v>
      </c>
      <c r="H992" s="3" t="s">
        <v>28</v>
      </c>
      <c r="I992" s="2">
        <f>VLOOKUP(H992,'scoring schema'!$D$4:$E$9,2,FALSE)</f>
        <v>5</v>
      </c>
      <c r="J992" s="3" t="s">
        <v>22</v>
      </c>
      <c r="K992" s="3" t="s">
        <v>22</v>
      </c>
      <c r="L992" s="3"/>
      <c r="M992" s="2">
        <f>VLOOKUP(L992,'scoring schema 2'!$E$18:$F$29,2,FALSE)</f>
        <v>0</v>
      </c>
      <c r="N992" s="3" t="s">
        <v>35</v>
      </c>
      <c r="O992" s="2">
        <f>VLOOKUP(N992,'scoring schema 2'!$E$8:$F$13,2, FALSE)</f>
        <v>2</v>
      </c>
      <c r="P992" s="3">
        <v>5</v>
      </c>
      <c r="Q992" s="3">
        <v>3.05</v>
      </c>
      <c r="R992" s="3">
        <v>1.55</v>
      </c>
      <c r="S992" s="3">
        <v>4.7275</v>
      </c>
      <c r="T992" s="3">
        <v>1</v>
      </c>
      <c r="U992" s="3">
        <v>5</v>
      </c>
      <c r="V992" s="3">
        <v>4.4000000000000004</v>
      </c>
      <c r="W992" s="3">
        <v>2.4500000000000002</v>
      </c>
      <c r="X992" s="3">
        <v>10.780000000000001</v>
      </c>
      <c r="Y992" s="3">
        <v>3.8600000000000003</v>
      </c>
      <c r="Z992" s="3">
        <v>2.09</v>
      </c>
      <c r="AA992" s="3">
        <v>8.0673999999999992</v>
      </c>
      <c r="AB992" s="3">
        <v>7652583</v>
      </c>
      <c r="AC992" s="3" t="s">
        <v>2034</v>
      </c>
      <c r="AD992" s="6">
        <v>40713</v>
      </c>
      <c r="AE992" s="3" t="s">
        <v>760</v>
      </c>
      <c r="AF992" s="3" t="s">
        <v>761</v>
      </c>
      <c r="AG992" s="3" t="s">
        <v>762</v>
      </c>
      <c r="AH992" s="3" t="s">
        <v>768</v>
      </c>
      <c r="AI992" s="3">
        <v>1.25</v>
      </c>
      <c r="AJ992" s="3">
        <v>0</v>
      </c>
      <c r="AK992" s="3">
        <v>0</v>
      </c>
      <c r="AL992" s="3">
        <v>0</v>
      </c>
      <c r="AM992" s="3">
        <v>15</v>
      </c>
      <c r="AN992" s="3">
        <v>0</v>
      </c>
      <c r="AO992" s="3" t="s">
        <v>762</v>
      </c>
      <c r="AP992" s="3" t="s">
        <v>763</v>
      </c>
      <c r="AQ992" s="3" t="s">
        <v>769</v>
      </c>
      <c r="AR992" s="3" t="s">
        <v>2035</v>
      </c>
      <c r="AS992" s="3">
        <v>3.4</v>
      </c>
      <c r="AT992" s="3">
        <v>635.6</v>
      </c>
      <c r="AU992" s="3">
        <v>639</v>
      </c>
      <c r="AV992" s="3" t="s">
        <v>765</v>
      </c>
      <c r="AW992" s="3" t="s">
        <v>2036</v>
      </c>
      <c r="AX992" s="3">
        <v>3.9</v>
      </c>
      <c r="AY992" s="3">
        <v>626.1</v>
      </c>
      <c r="AZ992" s="3">
        <v>630</v>
      </c>
      <c r="BA992" s="3" t="s">
        <v>765</v>
      </c>
      <c r="BB992" s="3">
        <v>8.279926E-2</v>
      </c>
      <c r="BC992" s="3">
        <v>0</v>
      </c>
      <c r="BD992" s="7">
        <v>0</v>
      </c>
      <c r="BE992" s="18">
        <f t="shared" si="42"/>
        <v>121.21743098334474</v>
      </c>
      <c r="BF992" s="3" t="s">
        <v>767</v>
      </c>
      <c r="BG992" s="7">
        <v>44243</v>
      </c>
      <c r="BH992" s="3">
        <v>114.7353269252182</v>
      </c>
      <c r="BI992" t="str">
        <f>VLOOKUP($A992,'[1]SW_Pipes 1222_soil.shp'!$AE$2:$AR$1223,10,FALSE)</f>
        <v>113660</v>
      </c>
      <c r="BJ992" t="str">
        <f>VLOOKUP($A992,'[1]SW_Pipes 1222_soil.shp'!$AE$2:$AR$1223,11,FALSE)</f>
        <v>CuB</v>
      </c>
      <c r="BK992" t="str">
        <f>VLOOKUP($A992,'[1]SW_Pipes 1222_soil.shp'!$AE$2:$AR$1223,12,FALSE)</f>
        <v>Cecil-Urban land complex, 2 to 8 percent slopes</v>
      </c>
      <c r="BL992" t="str">
        <f>VLOOKUP($A992,'[1]SW_Pipes 1222_soil.shp'!$AE$2:$AR$1223,13,FALSE)</f>
        <v>B</v>
      </c>
      <c r="BM992">
        <f>VLOOKUP($A992,'[1]SW_Pipes 1222_soil.shp'!$AE$2:$AR$1223,14,FALSE)</f>
        <v>1</v>
      </c>
      <c r="BN992">
        <f>VLOOKUP(A992,[2]SW_Pipes1222_prec!$AE$2:$AO$1223, 11, FALSE)</f>
        <v>3.782</v>
      </c>
    </row>
    <row r="993" spans="1:66" x14ac:dyDescent="0.25">
      <c r="A993" s="3">
        <v>172699</v>
      </c>
      <c r="B993" s="3">
        <v>19406</v>
      </c>
      <c r="C993" s="3" t="s">
        <v>138</v>
      </c>
      <c r="D993" s="3" t="s">
        <v>21</v>
      </c>
      <c r="E993" s="3" t="s">
        <v>29</v>
      </c>
      <c r="F993" s="6">
        <f>VLOOKUP(A993&amp;B993,'input_raw cmsws'!$C$2:$D$1602,2,FALSE)</f>
        <v>44067.666666666664</v>
      </c>
      <c r="G993" s="3">
        <v>3</v>
      </c>
      <c r="H993" s="3" t="s">
        <v>28</v>
      </c>
      <c r="I993" s="2">
        <f>VLOOKUP(H993,'scoring schema'!$D$4:$E$9,2,FALSE)</f>
        <v>5</v>
      </c>
      <c r="J993" s="3" t="s">
        <v>22</v>
      </c>
      <c r="K993" s="3" t="s">
        <v>22</v>
      </c>
      <c r="L993" s="3"/>
      <c r="M993" s="2">
        <f>VLOOKUP(L993,'scoring schema 2'!$E$18:$F$29,2,FALSE)</f>
        <v>0</v>
      </c>
      <c r="N993" s="3"/>
      <c r="O993" s="2">
        <f>VLOOKUP(N993,'scoring schema 2'!$E$8:$F$13,2, FALSE)</f>
        <v>2</v>
      </c>
      <c r="P993" s="3">
        <v>10</v>
      </c>
      <c r="Q993" s="3">
        <v>3.05</v>
      </c>
      <c r="R993" s="3">
        <v>2.2999999999999998</v>
      </c>
      <c r="S993" s="3">
        <v>7.0149999999999988</v>
      </c>
      <c r="T993" s="3">
        <v>1</v>
      </c>
      <c r="U993" s="3">
        <v>0</v>
      </c>
      <c r="V993" s="3">
        <v>1.4000000000000001</v>
      </c>
      <c r="W993" s="3">
        <v>0.8</v>
      </c>
      <c r="X993" s="3">
        <v>1.1200000000000001</v>
      </c>
      <c r="Y993" s="3">
        <v>2.06</v>
      </c>
      <c r="Z993" s="3">
        <v>1.4</v>
      </c>
      <c r="AA993" s="3">
        <v>2.8839999999999999</v>
      </c>
      <c r="AB993" s="3">
        <v>7596153</v>
      </c>
      <c r="AC993" s="3" t="s">
        <v>1064</v>
      </c>
      <c r="AD993" s="6">
        <v>40714</v>
      </c>
      <c r="AE993" s="3" t="s">
        <v>760</v>
      </c>
      <c r="AF993" s="3" t="s">
        <v>761</v>
      </c>
      <c r="AG993" s="3" t="s">
        <v>762</v>
      </c>
      <c r="AH993" s="3" t="s">
        <v>768</v>
      </c>
      <c r="AI993" s="3">
        <v>1.5</v>
      </c>
      <c r="AJ993" s="3">
        <v>0</v>
      </c>
      <c r="AK993" s="3">
        <v>0</v>
      </c>
      <c r="AL993" s="3">
        <v>0</v>
      </c>
      <c r="AM993" s="3">
        <v>18</v>
      </c>
      <c r="AN993" s="3">
        <v>0</v>
      </c>
      <c r="AO993" s="3" t="s">
        <v>762</v>
      </c>
      <c r="AP993" s="3" t="s">
        <v>763</v>
      </c>
      <c r="AQ993" s="3" t="s">
        <v>769</v>
      </c>
      <c r="AR993" s="3" t="s">
        <v>1065</v>
      </c>
      <c r="AS993" s="3">
        <v>3</v>
      </c>
      <c r="AT993" s="3">
        <v>656</v>
      </c>
      <c r="AU993" s="3">
        <v>659</v>
      </c>
      <c r="AV993" s="3" t="s">
        <v>765</v>
      </c>
      <c r="AW993" s="3" t="s">
        <v>1066</v>
      </c>
      <c r="AX993" s="3">
        <v>1.8</v>
      </c>
      <c r="AY993" s="3">
        <v>655.20000000000005</v>
      </c>
      <c r="AZ993" s="3">
        <v>657</v>
      </c>
      <c r="BA993" s="3" t="s">
        <v>765</v>
      </c>
      <c r="BB993" s="3">
        <v>1.7537290000000001E-2</v>
      </c>
      <c r="BC993" s="3">
        <v>0</v>
      </c>
      <c r="BD993" s="7">
        <v>0</v>
      </c>
      <c r="BE993" s="18">
        <f t="shared" si="42"/>
        <v>120.65069587040838</v>
      </c>
      <c r="BF993" s="3" t="s">
        <v>767</v>
      </c>
      <c r="BG993" s="7">
        <v>44243</v>
      </c>
      <c r="BH993" s="3">
        <v>45.617089078940452</v>
      </c>
      <c r="BI993" t="str">
        <f>VLOOKUP($A993,'[1]SW_Pipes 1222_soil.shp'!$AE$2:$AR$1223,10,FALSE)</f>
        <v>113658</v>
      </c>
      <c r="BJ993" t="str">
        <f>VLOOKUP($A993,'[1]SW_Pipes 1222_soil.shp'!$AE$2:$AR$1223,11,FALSE)</f>
        <v>CeB2</v>
      </c>
      <c r="BK993" t="str">
        <f>VLOOKUP($A993,'[1]SW_Pipes 1222_soil.shp'!$AE$2:$AR$1223,12,FALSE)</f>
        <v>Cecil sandy clay loam, 2 to 8 percent slopes, eroded</v>
      </c>
      <c r="BL993" t="str">
        <f>VLOOKUP($A993,'[1]SW_Pipes 1222_soil.shp'!$AE$2:$AR$1223,13,FALSE)</f>
        <v>B</v>
      </c>
      <c r="BM993">
        <f>VLOOKUP($A993,'[1]SW_Pipes 1222_soil.shp'!$AE$2:$AR$1223,14,FALSE)</f>
        <v>1</v>
      </c>
      <c r="BN993">
        <f>VLOOKUP(A993,[2]SW_Pipes1222_prec!$AE$2:$AO$1223, 11, FALSE)</f>
        <v>3.7789999999999999</v>
      </c>
    </row>
    <row r="994" spans="1:66" x14ac:dyDescent="0.25">
      <c r="A994" s="3">
        <v>172811</v>
      </c>
      <c r="B994" s="3">
        <v>10932</v>
      </c>
      <c r="C994" s="3" t="s">
        <v>255</v>
      </c>
      <c r="D994" s="3" t="s">
        <v>26</v>
      </c>
      <c r="E994" s="3" t="s">
        <v>29</v>
      </c>
      <c r="F994" s="6">
        <f>VLOOKUP(A994&amp;B994,'input_raw cmsws'!$C$2:$D$1602,2,FALSE)</f>
        <v>43600.666666666664</v>
      </c>
      <c r="G994" s="3">
        <v>6.9</v>
      </c>
      <c r="H994" s="3" t="s">
        <v>28</v>
      </c>
      <c r="I994" s="2">
        <f>VLOOKUP(H994,'scoring schema'!$D$4:$E$9,2,FALSE)</f>
        <v>5</v>
      </c>
      <c r="J994" s="3" t="s">
        <v>22</v>
      </c>
      <c r="K994" s="3" t="s">
        <v>22</v>
      </c>
      <c r="L994" s="3" t="s">
        <v>115</v>
      </c>
      <c r="M994" s="2">
        <f>VLOOKUP(L994,'scoring schema 2'!$E$18:$F$29,2,FALSE)</f>
        <v>8</v>
      </c>
      <c r="N994" s="3" t="s">
        <v>33</v>
      </c>
      <c r="O994" s="2">
        <f>VLOOKUP(N994,'scoring schema 2'!$E$8:$F$13,2, FALSE)</f>
        <v>0</v>
      </c>
      <c r="P994" s="3">
        <v>10</v>
      </c>
      <c r="Q994" s="3">
        <v>1.75</v>
      </c>
      <c r="R994" s="3">
        <v>7.1</v>
      </c>
      <c r="S994" s="3">
        <v>12.424999999999999</v>
      </c>
      <c r="T994" s="3">
        <v>1</v>
      </c>
      <c r="U994" s="3">
        <v>0</v>
      </c>
      <c r="V994" s="3">
        <v>1.4000000000000001</v>
      </c>
      <c r="W994" s="3">
        <v>2</v>
      </c>
      <c r="X994" s="3">
        <v>2.8000000000000003</v>
      </c>
      <c r="Y994" s="3">
        <v>1.54</v>
      </c>
      <c r="Z994" s="3">
        <v>4.04</v>
      </c>
      <c r="AA994" s="3">
        <v>6.2216000000000005</v>
      </c>
      <c r="AB994" s="3">
        <v>7563064</v>
      </c>
      <c r="AC994" s="3" t="s">
        <v>1661</v>
      </c>
      <c r="AD994" s="6">
        <v>40715</v>
      </c>
      <c r="AE994" s="3" t="s">
        <v>760</v>
      </c>
      <c r="AF994" s="3" t="s">
        <v>761</v>
      </c>
      <c r="AG994" s="3" t="s">
        <v>762</v>
      </c>
      <c r="AH994" s="3" t="s">
        <v>768</v>
      </c>
      <c r="AI994" s="3">
        <v>2</v>
      </c>
      <c r="AJ994" s="3">
        <v>0</v>
      </c>
      <c r="AK994" s="3">
        <v>0</v>
      </c>
      <c r="AL994" s="3">
        <v>0</v>
      </c>
      <c r="AM994" s="3">
        <v>24</v>
      </c>
      <c r="AN994" s="3">
        <v>0</v>
      </c>
      <c r="AO994" s="3" t="s">
        <v>762</v>
      </c>
      <c r="AP994" s="3" t="s">
        <v>763</v>
      </c>
      <c r="AQ994" s="3" t="s">
        <v>769</v>
      </c>
      <c r="AR994" s="3" t="s">
        <v>1662</v>
      </c>
      <c r="AS994" s="3">
        <v>4.5</v>
      </c>
      <c r="AT994" s="3">
        <v>624.5</v>
      </c>
      <c r="AU994" s="3">
        <v>629</v>
      </c>
      <c r="AV994" s="3" t="s">
        <v>765</v>
      </c>
      <c r="AW994" s="3" t="s">
        <v>1641</v>
      </c>
      <c r="AX994" s="3">
        <v>0</v>
      </c>
      <c r="AY994" s="3">
        <v>0</v>
      </c>
      <c r="AZ994" s="3">
        <v>0</v>
      </c>
      <c r="BA994" s="3" t="s">
        <v>772</v>
      </c>
      <c r="BB994" s="3">
        <v>0</v>
      </c>
      <c r="BC994" s="3">
        <v>0</v>
      </c>
      <c r="BD994" s="7">
        <v>0</v>
      </c>
      <c r="BE994" s="18">
        <f t="shared" si="42"/>
        <v>119.37211955281769</v>
      </c>
      <c r="BF994" s="3" t="s">
        <v>767</v>
      </c>
      <c r="BG994" s="7">
        <v>44243</v>
      </c>
      <c r="BH994" s="3">
        <v>63.107249928940831</v>
      </c>
      <c r="BI994" t="str">
        <f>VLOOKUP($A994,'[1]SW_Pipes 1222_soil.shp'!$AE$2:$AR$1223,10,FALSE)</f>
        <v>113692</v>
      </c>
      <c r="BJ994" t="str">
        <f>VLOOKUP($A994,'[1]SW_Pipes 1222_soil.shp'!$AE$2:$AR$1223,11,FALSE)</f>
        <v>WkB</v>
      </c>
      <c r="BK994" t="str">
        <f>VLOOKUP($A994,'[1]SW_Pipes 1222_soil.shp'!$AE$2:$AR$1223,12,FALSE)</f>
        <v>Wilkes loam, 4 to 8 percent slopes</v>
      </c>
      <c r="BL994" t="str">
        <f>VLOOKUP($A994,'[1]SW_Pipes 1222_soil.shp'!$AE$2:$AR$1223,13,FALSE)</f>
        <v>D</v>
      </c>
      <c r="BM994">
        <f>VLOOKUP($A994,'[1]SW_Pipes 1222_soil.shp'!$AE$2:$AR$1223,14,FALSE)</f>
        <v>4</v>
      </c>
      <c r="BN994">
        <f>VLOOKUP(A994,[2]SW_Pipes1222_prec!$AE$2:$AO$1223, 11, FALSE)</f>
        <v>3.78</v>
      </c>
    </row>
    <row r="995" spans="1:66" x14ac:dyDescent="0.25">
      <c r="A995" s="2">
        <v>172812</v>
      </c>
      <c r="B995" s="2">
        <v>10932</v>
      </c>
      <c r="C995" s="2" t="s">
        <v>255</v>
      </c>
      <c r="D995" s="2" t="s">
        <v>26</v>
      </c>
      <c r="E995" s="2" t="s">
        <v>29</v>
      </c>
      <c r="F995" s="6">
        <f>VLOOKUP(A995&amp;B995,'input_raw cmsws'!$C$2:$D$1602,2,FALSE)</f>
        <v>43600.666666666664</v>
      </c>
      <c r="G995" s="2">
        <v>7.4</v>
      </c>
      <c r="H995" s="2" t="s">
        <v>23</v>
      </c>
      <c r="I995" s="2">
        <f>VLOOKUP(H995,'scoring schema'!$D$4:$E$9,2,FALSE)</f>
        <v>0</v>
      </c>
      <c r="J995" s="2" t="s">
        <v>22</v>
      </c>
      <c r="K995" s="2" t="s">
        <v>22</v>
      </c>
      <c r="L995" s="2" t="s">
        <v>115</v>
      </c>
      <c r="M995" s="2">
        <f>VLOOKUP(L995,'scoring schema 2'!$E$18:$F$29,2,FALSE)</f>
        <v>8</v>
      </c>
      <c r="N995" s="2" t="s">
        <v>33</v>
      </c>
      <c r="O995" s="2">
        <f>VLOOKUP(N995,'scoring schema 2'!$E$8:$F$13,2, FALSE)</f>
        <v>0</v>
      </c>
      <c r="P995" s="2">
        <v>10</v>
      </c>
      <c r="Q995" s="2">
        <v>0</v>
      </c>
      <c r="R995" s="2">
        <v>7.6999999999999993</v>
      </c>
      <c r="S995" s="2">
        <v>0</v>
      </c>
      <c r="T995" s="2">
        <v>1</v>
      </c>
      <c r="U995" s="2">
        <v>0</v>
      </c>
      <c r="V995" s="2">
        <v>2.2000000000000002</v>
      </c>
      <c r="W995" s="2">
        <v>2.6</v>
      </c>
      <c r="X995" s="2">
        <v>5.7200000000000006</v>
      </c>
      <c r="Y995" s="2">
        <v>1.32</v>
      </c>
      <c r="Z995" s="2">
        <v>4.6400000000000006</v>
      </c>
      <c r="AA995" s="2">
        <v>6.1248000000000014</v>
      </c>
      <c r="AB995" s="2">
        <v>7577099</v>
      </c>
      <c r="AC995" s="2" t="s">
        <v>1640</v>
      </c>
      <c r="AD995" s="6">
        <v>40716</v>
      </c>
      <c r="AE995" s="2" t="s">
        <v>760</v>
      </c>
      <c r="AF995" s="2" t="s">
        <v>761</v>
      </c>
      <c r="AG995" s="2" t="s">
        <v>762</v>
      </c>
      <c r="AH995" s="2" t="s">
        <v>768</v>
      </c>
      <c r="AI995" s="2">
        <v>2</v>
      </c>
      <c r="AJ995" s="2">
        <v>0</v>
      </c>
      <c r="AK995" s="2">
        <v>0</v>
      </c>
      <c r="AL995" s="2">
        <v>0</v>
      </c>
      <c r="AM995" s="2">
        <v>24</v>
      </c>
      <c r="AN995" s="2">
        <v>0</v>
      </c>
      <c r="AO995" s="2" t="s">
        <v>762</v>
      </c>
      <c r="AP995" s="2" t="s">
        <v>778</v>
      </c>
      <c r="AQ995" s="2" t="s">
        <v>781</v>
      </c>
      <c r="AR995" s="2" t="s">
        <v>1641</v>
      </c>
      <c r="AS995" s="2">
        <v>0</v>
      </c>
      <c r="AT995" s="2">
        <v>0</v>
      </c>
      <c r="AU995" s="2">
        <v>627</v>
      </c>
      <c r="AV995" s="2" t="s">
        <v>765</v>
      </c>
      <c r="AW995" s="2" t="s">
        <v>1642</v>
      </c>
      <c r="AX995" s="2">
        <v>2.1</v>
      </c>
      <c r="AY995" s="2">
        <v>611.9</v>
      </c>
      <c r="AZ995" s="2">
        <v>614</v>
      </c>
      <c r="BA995" s="2" t="s">
        <v>765</v>
      </c>
      <c r="BB995" s="2">
        <v>0</v>
      </c>
      <c r="BC995" s="2">
        <v>0</v>
      </c>
      <c r="BD995" s="6">
        <v>0</v>
      </c>
      <c r="BE995" s="18">
        <f t="shared" si="42"/>
        <v>119.37211955281769</v>
      </c>
      <c r="BF995" s="2" t="s">
        <v>767</v>
      </c>
      <c r="BG995" s="6">
        <v>44243</v>
      </c>
      <c r="BH995" s="2">
        <v>284.77751181907928</v>
      </c>
      <c r="BI995" t="str">
        <f>VLOOKUP($A995,'[1]SW_Pipes 1222_soil.shp'!$AE$2:$AR$1223,10,FALSE)</f>
        <v>113692</v>
      </c>
      <c r="BJ995" t="str">
        <f>VLOOKUP($A995,'[1]SW_Pipes 1222_soil.shp'!$AE$2:$AR$1223,11,FALSE)</f>
        <v>WkB</v>
      </c>
      <c r="BK995" t="str">
        <f>VLOOKUP($A995,'[1]SW_Pipes 1222_soil.shp'!$AE$2:$AR$1223,12,FALSE)</f>
        <v>Wilkes loam, 4 to 8 percent slopes</v>
      </c>
      <c r="BL995" t="str">
        <f>VLOOKUP($A995,'[1]SW_Pipes 1222_soil.shp'!$AE$2:$AR$1223,13,FALSE)</f>
        <v>D</v>
      </c>
      <c r="BM995">
        <f>VLOOKUP($A995,'[1]SW_Pipes 1222_soil.shp'!$AE$2:$AR$1223,14,FALSE)</f>
        <v>4</v>
      </c>
      <c r="BN995">
        <f>VLOOKUP(A995,[2]SW_Pipes1222_prec!$AE$2:$AO$1223, 11, FALSE)</f>
        <v>3.78</v>
      </c>
    </row>
    <row r="996" spans="1:66" x14ac:dyDescent="0.25">
      <c r="A996" s="3">
        <v>173113</v>
      </c>
      <c r="B996" s="3">
        <v>10931</v>
      </c>
      <c r="C996" s="3" t="s">
        <v>280</v>
      </c>
      <c r="D996" s="3" t="s">
        <v>26</v>
      </c>
      <c r="E996" s="3" t="s">
        <v>29</v>
      </c>
      <c r="F996" s="6">
        <f>VLOOKUP(A996&amp;B996,'input_raw cmsws'!$C$2:$D$1602,2,FALSE)</f>
        <v>43193.666666666664</v>
      </c>
      <c r="G996" s="3">
        <v>8</v>
      </c>
      <c r="H996" s="3" t="s">
        <v>23</v>
      </c>
      <c r="I996" s="2">
        <f>VLOOKUP(H996,'scoring schema'!$D$4:$E$9,2,FALSE)</f>
        <v>0</v>
      </c>
      <c r="J996" s="3" t="s">
        <v>22</v>
      </c>
      <c r="K996" s="3" t="s">
        <v>22</v>
      </c>
      <c r="L996" s="3" t="s">
        <v>37</v>
      </c>
      <c r="M996" s="2">
        <f>VLOOKUP(L996,'scoring schema 2'!$E$18:$F$29,2,FALSE)</f>
        <v>8</v>
      </c>
      <c r="N996" s="3"/>
      <c r="O996" s="2">
        <f>VLOOKUP(N996,'scoring schema 2'!$E$8:$F$13,2, FALSE)</f>
        <v>2</v>
      </c>
      <c r="P996" s="3">
        <v>10</v>
      </c>
      <c r="Q996" s="3">
        <v>1.3</v>
      </c>
      <c r="R996" s="3">
        <v>7.6999999999999993</v>
      </c>
      <c r="S996" s="3">
        <v>10.01</v>
      </c>
      <c r="T996" s="3">
        <v>1</v>
      </c>
      <c r="U996" s="3">
        <v>0</v>
      </c>
      <c r="V996" s="3">
        <v>1.4000000000000001</v>
      </c>
      <c r="W996" s="3">
        <v>2.6</v>
      </c>
      <c r="X996" s="3">
        <v>3.6400000000000006</v>
      </c>
      <c r="Y996" s="3">
        <v>1.36</v>
      </c>
      <c r="Z996" s="3">
        <v>4.6400000000000006</v>
      </c>
      <c r="AA996" s="3">
        <v>6.3104000000000013</v>
      </c>
      <c r="AB996" s="3">
        <v>7669280</v>
      </c>
      <c r="AC996" s="3" t="s">
        <v>1672</v>
      </c>
      <c r="AD996" s="6">
        <v>40717</v>
      </c>
      <c r="AE996" s="3" t="s">
        <v>760</v>
      </c>
      <c r="AF996" s="3" t="s">
        <v>761</v>
      </c>
      <c r="AG996" s="3" t="s">
        <v>762</v>
      </c>
      <c r="AH996" s="3" t="s">
        <v>768</v>
      </c>
      <c r="AI996" s="3">
        <v>1.25</v>
      </c>
      <c r="AJ996" s="3">
        <v>0</v>
      </c>
      <c r="AK996" s="3">
        <v>0</v>
      </c>
      <c r="AL996" s="3">
        <v>0</v>
      </c>
      <c r="AM996" s="3">
        <v>15</v>
      </c>
      <c r="AN996" s="3">
        <v>0</v>
      </c>
      <c r="AO996" s="3" t="s">
        <v>762</v>
      </c>
      <c r="AP996" s="3" t="s">
        <v>763</v>
      </c>
      <c r="AQ996" s="3" t="s">
        <v>769</v>
      </c>
      <c r="AR996" s="3" t="s">
        <v>1673</v>
      </c>
      <c r="AS996" s="3">
        <v>2.6</v>
      </c>
      <c r="AT996" s="3">
        <v>643.4</v>
      </c>
      <c r="AU996" s="3">
        <v>646</v>
      </c>
      <c r="AV996" s="3" t="s">
        <v>765</v>
      </c>
      <c r="AW996" s="3" t="s">
        <v>1674</v>
      </c>
      <c r="AX996" s="3">
        <v>1.4</v>
      </c>
      <c r="AY996" s="3">
        <v>639.6</v>
      </c>
      <c r="AZ996" s="3">
        <v>641</v>
      </c>
      <c r="BA996" s="3" t="s">
        <v>765</v>
      </c>
      <c r="BB996" s="3">
        <v>2.9543179999999999E-2</v>
      </c>
      <c r="BC996" s="3">
        <v>0</v>
      </c>
      <c r="BD996" s="7">
        <v>0</v>
      </c>
      <c r="BE996" s="18">
        <f t="shared" si="42"/>
        <v>118.25781428245493</v>
      </c>
      <c r="BF996" s="3" t="s">
        <v>767</v>
      </c>
      <c r="BG996" s="7">
        <v>44243</v>
      </c>
      <c r="BH996" s="3">
        <v>128.6253042852714</v>
      </c>
      <c r="BI996" t="str">
        <f>VLOOKUP($A996,'[1]SW_Pipes 1222_soil.shp'!$AE$2:$AR$1223,10,FALSE)</f>
        <v>113660</v>
      </c>
      <c r="BJ996" t="str">
        <f>VLOOKUP($A996,'[1]SW_Pipes 1222_soil.shp'!$AE$2:$AR$1223,11,FALSE)</f>
        <v>CuB</v>
      </c>
      <c r="BK996" t="str">
        <f>VLOOKUP($A996,'[1]SW_Pipes 1222_soil.shp'!$AE$2:$AR$1223,12,FALSE)</f>
        <v>Cecil-Urban land complex, 2 to 8 percent slopes</v>
      </c>
      <c r="BL996" t="str">
        <f>VLOOKUP($A996,'[1]SW_Pipes 1222_soil.shp'!$AE$2:$AR$1223,13,FALSE)</f>
        <v>B</v>
      </c>
      <c r="BM996">
        <f>VLOOKUP($A996,'[1]SW_Pipes 1222_soil.shp'!$AE$2:$AR$1223,14,FALSE)</f>
        <v>1</v>
      </c>
      <c r="BN996">
        <f>VLOOKUP(A996,[2]SW_Pipes1222_prec!$AE$2:$AO$1223, 11, FALSE)</f>
        <v>3.7829999999999999</v>
      </c>
    </row>
    <row r="997" spans="1:66" x14ac:dyDescent="0.25">
      <c r="A997" s="3">
        <v>173134</v>
      </c>
      <c r="B997" s="3">
        <v>17074</v>
      </c>
      <c r="C997" s="3" t="s">
        <v>552</v>
      </c>
      <c r="D997" s="3" t="s">
        <v>26</v>
      </c>
      <c r="E997" s="3" t="s">
        <v>29</v>
      </c>
      <c r="F997" s="6">
        <f>VLOOKUP(A997&amp;B997,'input_raw cmsws'!$C$2:$D$1602,2,FALSE)</f>
        <v>43908.666666666664</v>
      </c>
      <c r="G997" s="3">
        <v>10</v>
      </c>
      <c r="H997" s="3" t="s">
        <v>23</v>
      </c>
      <c r="I997" s="2">
        <f>VLOOKUP(H997,'scoring schema'!$D$4:$E$9,2,FALSE)</f>
        <v>0</v>
      </c>
      <c r="J997" s="3" t="s">
        <v>22</v>
      </c>
      <c r="K997" s="3" t="s">
        <v>22</v>
      </c>
      <c r="L997" s="3" t="s">
        <v>37</v>
      </c>
      <c r="M997" s="2">
        <f>VLOOKUP(L997,'scoring schema 2'!$E$18:$F$29,2,FALSE)</f>
        <v>8</v>
      </c>
      <c r="N997" s="3"/>
      <c r="O997" s="2">
        <f>VLOOKUP(N997,'scoring schema 2'!$E$8:$F$13,2, FALSE)</f>
        <v>2</v>
      </c>
      <c r="P997" s="3">
        <v>10</v>
      </c>
      <c r="Q997" s="3">
        <v>1.3</v>
      </c>
      <c r="R997" s="3">
        <v>7.5</v>
      </c>
      <c r="S997" s="3">
        <v>9.75</v>
      </c>
      <c r="T997" s="3">
        <v>1</v>
      </c>
      <c r="U997" s="3">
        <v>10</v>
      </c>
      <c r="V997" s="3">
        <v>2.2000000000000002</v>
      </c>
      <c r="W997" s="3">
        <v>7.5</v>
      </c>
      <c r="X997" s="3">
        <v>16.5</v>
      </c>
      <c r="Y997" s="3">
        <v>1.84</v>
      </c>
      <c r="Z997" s="3">
        <v>7.5</v>
      </c>
      <c r="AA997" s="3">
        <v>13.8</v>
      </c>
      <c r="AB997" s="3">
        <v>7655036</v>
      </c>
      <c r="AC997" s="3" t="s">
        <v>2758</v>
      </c>
      <c r="AD997" s="6">
        <v>40718</v>
      </c>
      <c r="AE997" s="3" t="s">
        <v>760</v>
      </c>
      <c r="AF997" s="3" t="s">
        <v>761</v>
      </c>
      <c r="AG997" s="3" t="s">
        <v>762</v>
      </c>
      <c r="AH997" s="3" t="s">
        <v>768</v>
      </c>
      <c r="AI997" s="3">
        <v>2</v>
      </c>
      <c r="AJ997" s="3">
        <v>0</v>
      </c>
      <c r="AK997" s="3">
        <v>0</v>
      </c>
      <c r="AL997" s="3">
        <v>0</v>
      </c>
      <c r="AM997" s="3">
        <v>24</v>
      </c>
      <c r="AN997" s="3">
        <v>0</v>
      </c>
      <c r="AO997" s="3" t="s">
        <v>762</v>
      </c>
      <c r="AP997" s="3" t="s">
        <v>763</v>
      </c>
      <c r="AQ997" s="3" t="s">
        <v>769</v>
      </c>
      <c r="AR997" s="3" t="s">
        <v>2759</v>
      </c>
      <c r="AS997" s="3">
        <v>10.4</v>
      </c>
      <c r="AT997" s="3">
        <v>624.6</v>
      </c>
      <c r="AU997" s="3">
        <v>635</v>
      </c>
      <c r="AV997" s="3" t="s">
        <v>765</v>
      </c>
      <c r="AW997" s="3" t="s">
        <v>2760</v>
      </c>
      <c r="AX997" s="3">
        <v>0</v>
      </c>
      <c r="AY997" s="3">
        <v>0</v>
      </c>
      <c r="AZ997" s="3">
        <v>635</v>
      </c>
      <c r="BA997" s="3" t="s">
        <v>772</v>
      </c>
      <c r="BB997" s="3">
        <v>0</v>
      </c>
      <c r="BC997" s="3">
        <v>0</v>
      </c>
      <c r="BD997" s="7">
        <v>0</v>
      </c>
      <c r="BE997" s="18">
        <f t="shared" si="42"/>
        <v>120.21537759525438</v>
      </c>
      <c r="BF997" s="3" t="s">
        <v>767</v>
      </c>
      <c r="BG997" s="7">
        <v>44243</v>
      </c>
      <c r="BH997" s="3">
        <v>57.075340818712718</v>
      </c>
      <c r="BI997" t="str">
        <f>VLOOKUP($A997,'[1]SW_Pipes 1222_soil.shp'!$AE$2:$AR$1223,10,FALSE)</f>
        <v>113658</v>
      </c>
      <c r="BJ997" t="str">
        <f>VLOOKUP($A997,'[1]SW_Pipes 1222_soil.shp'!$AE$2:$AR$1223,11,FALSE)</f>
        <v>CeB2</v>
      </c>
      <c r="BK997" t="str">
        <f>VLOOKUP($A997,'[1]SW_Pipes 1222_soil.shp'!$AE$2:$AR$1223,12,FALSE)</f>
        <v>Cecil sandy clay loam, 2 to 8 percent slopes, eroded</v>
      </c>
      <c r="BL997" t="str">
        <f>VLOOKUP($A997,'[1]SW_Pipes 1222_soil.shp'!$AE$2:$AR$1223,13,FALSE)</f>
        <v>B</v>
      </c>
      <c r="BM997">
        <f>VLOOKUP($A997,'[1]SW_Pipes 1222_soil.shp'!$AE$2:$AR$1223,14,FALSE)</f>
        <v>1</v>
      </c>
      <c r="BN997">
        <f>VLOOKUP(A997,[2]SW_Pipes1222_prec!$AE$2:$AO$1223, 11, FALSE)</f>
        <v>3.7839999999999998</v>
      </c>
    </row>
    <row r="998" spans="1:66" x14ac:dyDescent="0.25">
      <c r="A998" s="2">
        <v>173136</v>
      </c>
      <c r="B998" s="2">
        <v>17074</v>
      </c>
      <c r="C998" s="2" t="s">
        <v>552</v>
      </c>
      <c r="D998" s="2" t="s">
        <v>26</v>
      </c>
      <c r="E998" s="2" t="s">
        <v>29</v>
      </c>
      <c r="F998" s="6">
        <f>VLOOKUP(A998&amp;B998,'input_raw cmsws'!$C$2:$D$1602,2,FALSE)</f>
        <v>43908.666666666664</v>
      </c>
      <c r="G998" s="2">
        <v>10</v>
      </c>
      <c r="H998" s="2" t="s">
        <v>23</v>
      </c>
      <c r="I998" s="2">
        <f>VLOOKUP(H998,'scoring schema'!$D$4:$E$9,2,FALSE)</f>
        <v>0</v>
      </c>
      <c r="J998" s="2" t="s">
        <v>22</v>
      </c>
      <c r="K998" s="2" t="s">
        <v>22</v>
      </c>
      <c r="L998" s="2" t="s">
        <v>37</v>
      </c>
      <c r="M998" s="2">
        <f>VLOOKUP(L998,'scoring schema 2'!$E$18:$F$29,2,FALSE)</f>
        <v>8</v>
      </c>
      <c r="N998" s="2"/>
      <c r="O998" s="2">
        <f>VLOOKUP(N998,'scoring schema 2'!$E$8:$F$13,2, FALSE)</f>
        <v>2</v>
      </c>
      <c r="P998" s="2">
        <v>10</v>
      </c>
      <c r="Q998" s="2">
        <v>1.3</v>
      </c>
      <c r="R998" s="2">
        <v>7.5</v>
      </c>
      <c r="S998" s="2">
        <v>9.75</v>
      </c>
      <c r="T998" s="2">
        <v>1</v>
      </c>
      <c r="U998" s="2">
        <v>10</v>
      </c>
      <c r="V998" s="2">
        <v>7.0000000000000009</v>
      </c>
      <c r="W998" s="2">
        <v>6.6000000000000005</v>
      </c>
      <c r="X998" s="2">
        <v>46.20000000000001</v>
      </c>
      <c r="Y998" s="2">
        <v>4.7200000000000006</v>
      </c>
      <c r="Z998" s="2">
        <v>6.96</v>
      </c>
      <c r="AA998" s="2">
        <v>32.851200000000006</v>
      </c>
      <c r="AB998" s="2">
        <v>7639491</v>
      </c>
      <c r="AC998" s="2" t="s">
        <v>3915</v>
      </c>
      <c r="AD998" s="6">
        <v>40719</v>
      </c>
      <c r="AE998" s="2" t="s">
        <v>760</v>
      </c>
      <c r="AF998" s="2" t="s">
        <v>761</v>
      </c>
      <c r="AG998" s="2" t="s">
        <v>762</v>
      </c>
      <c r="AH998" s="2" t="s">
        <v>768</v>
      </c>
      <c r="AI998" s="2">
        <v>1.5</v>
      </c>
      <c r="AJ998" s="2">
        <v>0</v>
      </c>
      <c r="AK998" s="2">
        <v>0</v>
      </c>
      <c r="AL998" s="2">
        <v>0</v>
      </c>
      <c r="AM998" s="2">
        <v>18</v>
      </c>
      <c r="AN998" s="2">
        <v>0</v>
      </c>
      <c r="AO998" s="2" t="s">
        <v>762</v>
      </c>
      <c r="AP998" s="2" t="s">
        <v>763</v>
      </c>
      <c r="AQ998" s="2" t="s">
        <v>769</v>
      </c>
      <c r="AR998" s="2" t="s">
        <v>3916</v>
      </c>
      <c r="AS998" s="2">
        <v>4.5</v>
      </c>
      <c r="AT998" s="2">
        <v>634.5</v>
      </c>
      <c r="AU998" s="2">
        <v>639</v>
      </c>
      <c r="AV998" s="2" t="s">
        <v>765</v>
      </c>
      <c r="AW998" s="2" t="s">
        <v>3917</v>
      </c>
      <c r="AX998" s="2">
        <v>6</v>
      </c>
      <c r="AY998" s="2">
        <v>633</v>
      </c>
      <c r="AZ998" s="2">
        <v>639</v>
      </c>
      <c r="BA998" s="2" t="s">
        <v>765</v>
      </c>
      <c r="BB998" s="2">
        <v>2.307596E-2</v>
      </c>
      <c r="BC998" s="2">
        <v>0</v>
      </c>
      <c r="BD998" s="6">
        <v>0</v>
      </c>
      <c r="BE998" s="18">
        <f t="shared" si="42"/>
        <v>120.21537759525438</v>
      </c>
      <c r="BF998" s="2" t="s">
        <v>767</v>
      </c>
      <c r="BG998" s="6">
        <v>44243</v>
      </c>
      <c r="BH998" s="2">
        <v>65.00272000415886</v>
      </c>
      <c r="BI998" t="str">
        <f>VLOOKUP($A998,'[1]SW_Pipes 1222_soil.shp'!$AE$2:$AR$1223,10,FALSE)</f>
        <v>113658</v>
      </c>
      <c r="BJ998" t="str">
        <f>VLOOKUP($A998,'[1]SW_Pipes 1222_soil.shp'!$AE$2:$AR$1223,11,FALSE)</f>
        <v>CeB2</v>
      </c>
      <c r="BK998" t="str">
        <f>VLOOKUP($A998,'[1]SW_Pipes 1222_soil.shp'!$AE$2:$AR$1223,12,FALSE)</f>
        <v>Cecil sandy clay loam, 2 to 8 percent slopes, eroded</v>
      </c>
      <c r="BL998" t="str">
        <f>VLOOKUP($A998,'[1]SW_Pipes 1222_soil.shp'!$AE$2:$AR$1223,13,FALSE)</f>
        <v>B</v>
      </c>
      <c r="BM998">
        <f>VLOOKUP($A998,'[1]SW_Pipes 1222_soil.shp'!$AE$2:$AR$1223,14,FALSE)</f>
        <v>1</v>
      </c>
      <c r="BN998">
        <f>VLOOKUP(A998,[2]SW_Pipes1222_prec!$AE$2:$AO$1223, 11, FALSE)</f>
        <v>3.7850000000000001</v>
      </c>
    </row>
    <row r="999" spans="1:66" x14ac:dyDescent="0.25">
      <c r="A999" s="3">
        <v>173147</v>
      </c>
      <c r="B999" s="3">
        <v>22182</v>
      </c>
      <c r="C999" s="3" t="s">
        <v>531</v>
      </c>
      <c r="D999" s="3" t="s">
        <v>26</v>
      </c>
      <c r="E999" s="3" t="s">
        <v>29</v>
      </c>
      <c r="F999" s="6">
        <f>VLOOKUP(A999&amp;B999,'input_raw cmsws'!$C$2:$D$1602,2,FALSE)</f>
        <v>44285.666666666664</v>
      </c>
      <c r="G999" s="3">
        <v>2.5</v>
      </c>
      <c r="H999" s="3"/>
      <c r="I999" s="2">
        <v>0</v>
      </c>
      <c r="J999" s="3" t="s">
        <v>22</v>
      </c>
      <c r="K999" s="3" t="s">
        <v>22</v>
      </c>
      <c r="L999" s="3"/>
      <c r="M999" s="2">
        <f>VLOOKUP(L999,'scoring schema 2'!$E$18:$F$29,2,FALSE)</f>
        <v>0</v>
      </c>
      <c r="N999" s="3" t="s">
        <v>35</v>
      </c>
      <c r="O999" s="2">
        <f>VLOOKUP(N999,'scoring schema 2'!$E$8:$F$13,2, FALSE)</f>
        <v>2</v>
      </c>
      <c r="P999" s="3">
        <v>0</v>
      </c>
      <c r="Q999" s="3">
        <v>1.3</v>
      </c>
      <c r="R999" s="3">
        <v>2.6</v>
      </c>
      <c r="S999" s="3">
        <v>3.3800000000000003</v>
      </c>
      <c r="T999" s="3">
        <v>1</v>
      </c>
      <c r="U999" s="3">
        <v>10</v>
      </c>
      <c r="V999" s="3">
        <v>3.8000000000000007</v>
      </c>
      <c r="W999" s="3">
        <v>5.9</v>
      </c>
      <c r="X999" s="3">
        <v>22.420000000000005</v>
      </c>
      <c r="Y999" s="3">
        <v>2.8000000000000003</v>
      </c>
      <c r="Z999" s="3">
        <v>4.58</v>
      </c>
      <c r="AA999" s="3">
        <v>12.824000000000002</v>
      </c>
      <c r="AB999" s="3">
        <v>7612369</v>
      </c>
      <c r="AC999" s="3" t="s">
        <v>2651</v>
      </c>
      <c r="AD999" s="6">
        <v>40720</v>
      </c>
      <c r="AE999" s="3" t="s">
        <v>760</v>
      </c>
      <c r="AF999" s="3" t="s">
        <v>761</v>
      </c>
      <c r="AG999" s="3" t="s">
        <v>762</v>
      </c>
      <c r="AH999" s="3" t="s">
        <v>768</v>
      </c>
      <c r="AI999" s="3">
        <v>1.25</v>
      </c>
      <c r="AJ999" s="3">
        <v>0</v>
      </c>
      <c r="AK999" s="3">
        <v>0</v>
      </c>
      <c r="AL999" s="3">
        <v>0</v>
      </c>
      <c r="AM999" s="3">
        <v>15</v>
      </c>
      <c r="AN999" s="3">
        <v>0</v>
      </c>
      <c r="AO999" s="3" t="s">
        <v>762</v>
      </c>
      <c r="AP999" s="3" t="s">
        <v>763</v>
      </c>
      <c r="AQ999" s="3" t="s">
        <v>769</v>
      </c>
      <c r="AR999" s="3" t="s">
        <v>2652</v>
      </c>
      <c r="AS999" s="3">
        <v>3.6</v>
      </c>
      <c r="AT999" s="3">
        <v>639.4</v>
      </c>
      <c r="AU999" s="3">
        <v>643</v>
      </c>
      <c r="AV999" s="3" t="s">
        <v>765</v>
      </c>
      <c r="AW999" s="3" t="s">
        <v>2653</v>
      </c>
      <c r="AX999" s="3">
        <v>3.4</v>
      </c>
      <c r="AY999" s="3">
        <v>638.6</v>
      </c>
      <c r="AZ999" s="3">
        <v>642</v>
      </c>
      <c r="BA999" s="3" t="s">
        <v>765</v>
      </c>
      <c r="BB999" s="3">
        <v>1.9247070000000002E-2</v>
      </c>
      <c r="BC999" s="3">
        <v>0</v>
      </c>
      <c r="BD999" s="7">
        <v>0</v>
      </c>
      <c r="BE999" s="18">
        <f t="shared" si="42"/>
        <v>121.24754734200319</v>
      </c>
      <c r="BF999" s="3" t="s">
        <v>767</v>
      </c>
      <c r="BG999" s="7">
        <v>44243</v>
      </c>
      <c r="BH999" s="3">
        <v>41.56476223431671</v>
      </c>
      <c r="BI999" t="str">
        <f>VLOOKUP($A999,'[1]SW_Pipes 1222_soil.shp'!$AE$2:$AR$1223,10,FALSE)</f>
        <v>113660</v>
      </c>
      <c r="BJ999" t="str">
        <f>VLOOKUP($A999,'[1]SW_Pipes 1222_soil.shp'!$AE$2:$AR$1223,11,FALSE)</f>
        <v>CuB</v>
      </c>
      <c r="BK999" t="str">
        <f>VLOOKUP($A999,'[1]SW_Pipes 1222_soil.shp'!$AE$2:$AR$1223,12,FALSE)</f>
        <v>Cecil-Urban land complex, 2 to 8 percent slopes</v>
      </c>
      <c r="BL999" t="str">
        <f>VLOOKUP($A999,'[1]SW_Pipes 1222_soil.shp'!$AE$2:$AR$1223,13,FALSE)</f>
        <v>B</v>
      </c>
      <c r="BM999">
        <f>VLOOKUP($A999,'[1]SW_Pipes 1222_soil.shp'!$AE$2:$AR$1223,14,FALSE)</f>
        <v>1</v>
      </c>
      <c r="BN999">
        <f>VLOOKUP(A999,[2]SW_Pipes1222_prec!$AE$2:$AO$1223, 11, FALSE)</f>
        <v>3.7850000000000001</v>
      </c>
    </row>
    <row r="1000" spans="1:66" x14ac:dyDescent="0.25">
      <c r="A1000" s="2">
        <v>173161</v>
      </c>
      <c r="B1000" s="2">
        <v>22182</v>
      </c>
      <c r="C1000" s="2" t="s">
        <v>530</v>
      </c>
      <c r="D1000" s="2" t="s">
        <v>26</v>
      </c>
      <c r="E1000" s="2" t="s">
        <v>29</v>
      </c>
      <c r="F1000" s="6">
        <f>VLOOKUP(A1000&amp;B1000,'input_raw cmsws'!$C$2:$D$1602,2,FALSE)</f>
        <v>44285.666666666664</v>
      </c>
      <c r="G1000" s="2">
        <v>3</v>
      </c>
      <c r="H1000" s="2"/>
      <c r="I1000" s="2">
        <v>0</v>
      </c>
      <c r="J1000" s="2" t="s">
        <v>22</v>
      </c>
      <c r="K1000" s="2" t="s">
        <v>22</v>
      </c>
      <c r="L1000" s="2"/>
      <c r="M1000" s="2">
        <f>VLOOKUP(L1000,'scoring schema 2'!$E$18:$F$29,2,FALSE)</f>
        <v>0</v>
      </c>
      <c r="N1000" s="2" t="s">
        <v>35</v>
      </c>
      <c r="O1000" s="2">
        <f>VLOOKUP(N1000,'scoring schema 2'!$E$8:$F$13,2, FALSE)</f>
        <v>2</v>
      </c>
      <c r="P1000" s="2">
        <v>0</v>
      </c>
      <c r="Q1000" s="2">
        <v>1.3</v>
      </c>
      <c r="R1000" s="2">
        <v>2.6</v>
      </c>
      <c r="S1000" s="2">
        <v>3.3800000000000003</v>
      </c>
      <c r="T1000" s="2">
        <v>1</v>
      </c>
      <c r="U1000" s="2">
        <v>10</v>
      </c>
      <c r="V1000" s="2">
        <v>3.8000000000000007</v>
      </c>
      <c r="W1000" s="2">
        <v>5.9</v>
      </c>
      <c r="X1000" s="2">
        <v>22.420000000000005</v>
      </c>
      <c r="Y1000" s="2">
        <v>2.8000000000000003</v>
      </c>
      <c r="Z1000" s="2">
        <v>4.58</v>
      </c>
      <c r="AA1000" s="2">
        <v>12.824000000000002</v>
      </c>
      <c r="AB1000" s="2">
        <v>7615022</v>
      </c>
      <c r="AC1000" s="2" t="s">
        <v>2648</v>
      </c>
      <c r="AD1000" s="6">
        <v>40721</v>
      </c>
      <c r="AE1000" s="2" t="s">
        <v>760</v>
      </c>
      <c r="AF1000" s="2" t="s">
        <v>761</v>
      </c>
      <c r="AG1000" s="2" t="s">
        <v>762</v>
      </c>
      <c r="AH1000" s="2" t="s">
        <v>768</v>
      </c>
      <c r="AI1000" s="2">
        <v>1.25</v>
      </c>
      <c r="AJ1000" s="2">
        <v>0</v>
      </c>
      <c r="AK1000" s="2">
        <v>0</v>
      </c>
      <c r="AL1000" s="2">
        <v>0</v>
      </c>
      <c r="AM1000" s="2">
        <v>15</v>
      </c>
      <c r="AN1000" s="2">
        <v>0</v>
      </c>
      <c r="AO1000" s="2" t="s">
        <v>762</v>
      </c>
      <c r="AP1000" s="2" t="s">
        <v>763</v>
      </c>
      <c r="AQ1000" s="2" t="s">
        <v>769</v>
      </c>
      <c r="AR1000" s="2" t="s">
        <v>2649</v>
      </c>
      <c r="AS1000" s="2">
        <v>2.5</v>
      </c>
      <c r="AT1000" s="2">
        <v>629.5</v>
      </c>
      <c r="AU1000" s="2">
        <v>632</v>
      </c>
      <c r="AV1000" s="2" t="s">
        <v>765</v>
      </c>
      <c r="AW1000" s="2" t="s">
        <v>2650</v>
      </c>
      <c r="AX1000" s="2">
        <v>3.3</v>
      </c>
      <c r="AY1000" s="2">
        <v>628.70000000000005</v>
      </c>
      <c r="AZ1000" s="2">
        <v>632</v>
      </c>
      <c r="BA1000" s="2" t="s">
        <v>765</v>
      </c>
      <c r="BB1000" s="2">
        <v>3.5096629999999997E-2</v>
      </c>
      <c r="BC1000" s="2">
        <v>0</v>
      </c>
      <c r="BD1000" s="6">
        <v>0</v>
      </c>
      <c r="BE1000" s="18">
        <f t="shared" si="42"/>
        <v>121.24754734200319</v>
      </c>
      <c r="BF1000" s="2" t="s">
        <v>767</v>
      </c>
      <c r="BG1000" s="6">
        <v>44243</v>
      </c>
      <c r="BH1000" s="2">
        <v>22.794211261486701</v>
      </c>
      <c r="BI1000" t="str">
        <f>VLOOKUP($A1000,'[1]SW_Pipes 1222_soil.shp'!$AE$2:$AR$1223,10,FALSE)</f>
        <v>113696</v>
      </c>
      <c r="BJ1000" t="str">
        <f>VLOOKUP($A1000,'[1]SW_Pipes 1222_soil.shp'!$AE$2:$AR$1223,11,FALSE)</f>
        <v>WuD</v>
      </c>
      <c r="BK1000" t="str">
        <f>VLOOKUP($A1000,'[1]SW_Pipes 1222_soil.shp'!$AE$2:$AR$1223,12,FALSE)</f>
        <v>Wilkes-Urban land complex, 8 to 15 percent slopes</v>
      </c>
      <c r="BL1000" t="str">
        <f>VLOOKUP($A1000,'[1]SW_Pipes 1222_soil.shp'!$AE$2:$AR$1223,13,FALSE)</f>
        <v>D</v>
      </c>
      <c r="BM1000">
        <f>VLOOKUP($A1000,'[1]SW_Pipes 1222_soil.shp'!$AE$2:$AR$1223,14,FALSE)</f>
        <v>4</v>
      </c>
      <c r="BN1000">
        <f>VLOOKUP(A1000,[2]SW_Pipes1222_prec!$AE$2:$AO$1223, 11, FALSE)</f>
        <v>3.782</v>
      </c>
    </row>
    <row r="1001" spans="1:66" x14ac:dyDescent="0.25">
      <c r="A1001" s="3">
        <v>173174</v>
      </c>
      <c r="B1001" s="3">
        <v>17745</v>
      </c>
      <c r="C1001" s="3" t="s">
        <v>148</v>
      </c>
      <c r="D1001" s="3" t="s">
        <v>21</v>
      </c>
      <c r="E1001" s="3" t="s">
        <v>29</v>
      </c>
      <c r="F1001" s="6">
        <f>VLOOKUP(A1001&amp;B1001,'input_raw cmsws'!$C$2:$D$1602,2,FALSE)</f>
        <v>43972.666666666664</v>
      </c>
      <c r="G1001" s="3">
        <v>4</v>
      </c>
      <c r="H1001" s="3" t="s">
        <v>32</v>
      </c>
      <c r="I1001" s="2">
        <f>VLOOKUP(H1001,'scoring schema'!$D$4:$E$9,2,FALSE)</f>
        <v>10</v>
      </c>
      <c r="J1001" s="3" t="s">
        <v>22</v>
      </c>
      <c r="K1001" s="3" t="s">
        <v>22</v>
      </c>
      <c r="L1001" s="3"/>
      <c r="M1001" s="2">
        <f>VLOOKUP(L1001,'scoring schema 2'!$E$18:$F$29,2,FALSE)</f>
        <v>0</v>
      </c>
      <c r="N1001" s="3"/>
      <c r="O1001" s="2">
        <f>VLOOKUP(N1001,'scoring schema 2'!$E$8:$F$13,2, FALSE)</f>
        <v>2</v>
      </c>
      <c r="P1001" s="3">
        <v>5</v>
      </c>
      <c r="Q1001" s="3">
        <v>4.8</v>
      </c>
      <c r="R1001" s="3">
        <v>1.55</v>
      </c>
      <c r="S1001" s="3">
        <v>7.4399999999999995</v>
      </c>
      <c r="T1001" s="3">
        <v>1</v>
      </c>
      <c r="U1001" s="3">
        <v>0</v>
      </c>
      <c r="V1001" s="3">
        <v>1.4000000000000001</v>
      </c>
      <c r="W1001" s="3">
        <v>0.8</v>
      </c>
      <c r="X1001" s="3">
        <v>1.1200000000000001</v>
      </c>
      <c r="Y1001" s="3">
        <v>2.76</v>
      </c>
      <c r="Z1001" s="3">
        <v>1.1000000000000001</v>
      </c>
      <c r="AA1001" s="3">
        <v>3.036</v>
      </c>
      <c r="AB1001" s="3">
        <v>7722058</v>
      </c>
      <c r="AC1001" s="3" t="s">
        <v>1087</v>
      </c>
      <c r="AD1001" s="6">
        <v>40722</v>
      </c>
      <c r="AE1001" s="3" t="s">
        <v>760</v>
      </c>
      <c r="AF1001" s="3" t="s">
        <v>761</v>
      </c>
      <c r="AG1001" s="3" t="s">
        <v>762</v>
      </c>
      <c r="AH1001" s="3" t="s">
        <v>768</v>
      </c>
      <c r="AI1001" s="3">
        <v>1.25</v>
      </c>
      <c r="AJ1001" s="3">
        <v>0</v>
      </c>
      <c r="AK1001" s="3">
        <v>0</v>
      </c>
      <c r="AL1001" s="3">
        <v>0</v>
      </c>
      <c r="AM1001" s="3">
        <v>15</v>
      </c>
      <c r="AN1001" s="3">
        <v>0</v>
      </c>
      <c r="AO1001" s="3" t="s">
        <v>762</v>
      </c>
      <c r="AP1001" s="3" t="s">
        <v>763</v>
      </c>
      <c r="AQ1001" s="3" t="s">
        <v>769</v>
      </c>
      <c r="AR1001" s="3" t="s">
        <v>1088</v>
      </c>
      <c r="AS1001" s="3">
        <v>3.5</v>
      </c>
      <c r="AT1001" s="3">
        <v>641.5</v>
      </c>
      <c r="AU1001" s="3">
        <v>645</v>
      </c>
      <c r="AV1001" s="3" t="s">
        <v>765</v>
      </c>
      <c r="AW1001" s="3" t="s">
        <v>1089</v>
      </c>
      <c r="AX1001" s="3">
        <v>0.3</v>
      </c>
      <c r="AY1001" s="3">
        <v>636.70000000000005</v>
      </c>
      <c r="AZ1001" s="3">
        <v>637</v>
      </c>
      <c r="BA1001" s="3" t="s">
        <v>765</v>
      </c>
      <c r="BB1001" s="3">
        <v>3.7975719999999998E-2</v>
      </c>
      <c r="BC1001" s="3">
        <v>0</v>
      </c>
      <c r="BD1001" s="7">
        <v>0</v>
      </c>
      <c r="BE1001" s="18">
        <f t="shared" si="42"/>
        <v>120.39060004563083</v>
      </c>
      <c r="BF1001" s="3" t="s">
        <v>767</v>
      </c>
      <c r="BG1001" s="7">
        <v>44243</v>
      </c>
      <c r="BH1001" s="3">
        <v>126.3965527052986</v>
      </c>
      <c r="BI1001" t="str">
        <f>VLOOKUP($A1001,'[1]SW_Pipes 1222_soil.shp'!$AE$2:$AR$1223,10,FALSE)</f>
        <v>113681</v>
      </c>
      <c r="BJ1001" t="str">
        <f>VLOOKUP($A1001,'[1]SW_Pipes 1222_soil.shp'!$AE$2:$AR$1223,11,FALSE)</f>
        <v>MkB</v>
      </c>
      <c r="BK1001" t="str">
        <f>VLOOKUP($A1001,'[1]SW_Pipes 1222_soil.shp'!$AE$2:$AR$1223,12,FALSE)</f>
        <v>Mecklenburg-Urban land complex, 2 to 8 percent slopes</v>
      </c>
      <c r="BL1001" t="str">
        <f>VLOOKUP($A1001,'[1]SW_Pipes 1222_soil.shp'!$AE$2:$AR$1223,13,FALSE)</f>
        <v>C</v>
      </c>
      <c r="BM1001">
        <f>VLOOKUP($A1001,'[1]SW_Pipes 1222_soil.shp'!$AE$2:$AR$1223,14,FALSE)</f>
        <v>2</v>
      </c>
      <c r="BN1001">
        <f>VLOOKUP(A1001,[2]SW_Pipes1222_prec!$AE$2:$AO$1223, 11, FALSE)</f>
        <v>3.782</v>
      </c>
    </row>
    <row r="1002" spans="1:66" x14ac:dyDescent="0.25">
      <c r="A1002" s="3">
        <v>173283</v>
      </c>
      <c r="B1002" s="3">
        <v>20187</v>
      </c>
      <c r="C1002" s="3" t="s">
        <v>684</v>
      </c>
      <c r="D1002" s="3" t="s">
        <v>26</v>
      </c>
      <c r="E1002" s="3" t="s">
        <v>29</v>
      </c>
      <c r="F1002" s="6">
        <f>VLOOKUP(A1002&amp;B1002,'input_raw cmsws'!$C$2:$D$1602,2,FALSE)</f>
        <v>44126.666666666664</v>
      </c>
      <c r="G1002" s="3">
        <v>3.5</v>
      </c>
      <c r="H1002" s="3" t="s">
        <v>23</v>
      </c>
      <c r="I1002" s="2">
        <f>VLOOKUP(H1002,'scoring schema'!$D$4:$E$9,2,FALSE)</f>
        <v>0</v>
      </c>
      <c r="J1002" s="3" t="s">
        <v>22</v>
      </c>
      <c r="K1002" s="3" t="s">
        <v>22</v>
      </c>
      <c r="L1002" s="3" t="s">
        <v>30</v>
      </c>
      <c r="M1002" s="2">
        <f>VLOOKUP(L1002,'scoring schema 2'!$E$18:$F$29,2,FALSE)</f>
        <v>6</v>
      </c>
      <c r="N1002" s="3"/>
      <c r="O1002" s="2">
        <f>VLOOKUP(N1002,'scoring schema 2'!$E$8:$F$13,2, FALSE)</f>
        <v>2</v>
      </c>
      <c r="P1002" s="3">
        <v>10</v>
      </c>
      <c r="Q1002" s="3">
        <v>1.3</v>
      </c>
      <c r="R1002" s="3">
        <v>5</v>
      </c>
      <c r="S1002" s="3">
        <v>6.5</v>
      </c>
      <c r="T1002" s="3">
        <v>1</v>
      </c>
      <c r="U1002" s="3">
        <v>10</v>
      </c>
      <c r="V1002" s="3">
        <v>8.6</v>
      </c>
      <c r="W1002" s="3">
        <v>4.0999999999999996</v>
      </c>
      <c r="X1002" s="3">
        <v>35.26</v>
      </c>
      <c r="Y1002" s="3">
        <v>5.68</v>
      </c>
      <c r="Z1002" s="3">
        <v>4.4599999999999991</v>
      </c>
      <c r="AA1002" s="3">
        <v>25.332799999999992</v>
      </c>
      <c r="AB1002" s="3">
        <v>7604701</v>
      </c>
      <c r="AC1002" s="3" t="s">
        <v>3640</v>
      </c>
      <c r="AD1002" s="6">
        <v>40723</v>
      </c>
      <c r="AE1002" s="3" t="s">
        <v>760</v>
      </c>
      <c r="AF1002" s="3" t="s">
        <v>761</v>
      </c>
      <c r="AG1002" s="3" t="s">
        <v>762</v>
      </c>
      <c r="AH1002" s="3" t="s">
        <v>768</v>
      </c>
      <c r="AI1002" s="3">
        <v>1.25</v>
      </c>
      <c r="AJ1002" s="3">
        <v>0</v>
      </c>
      <c r="AK1002" s="3">
        <v>0</v>
      </c>
      <c r="AL1002" s="3">
        <v>0</v>
      </c>
      <c r="AM1002" s="3">
        <v>15</v>
      </c>
      <c r="AN1002" s="3">
        <v>0</v>
      </c>
      <c r="AO1002" s="3" t="s">
        <v>762</v>
      </c>
      <c r="AP1002" s="3" t="s">
        <v>763</v>
      </c>
      <c r="AQ1002" s="3" t="s">
        <v>769</v>
      </c>
      <c r="AR1002" s="3" t="s">
        <v>3641</v>
      </c>
      <c r="AS1002" s="3">
        <v>0</v>
      </c>
      <c r="AT1002" s="3">
        <v>0</v>
      </c>
      <c r="AU1002" s="3">
        <v>694</v>
      </c>
      <c r="AV1002" s="3" t="s">
        <v>772</v>
      </c>
      <c r="AW1002" s="3" t="s">
        <v>3642</v>
      </c>
      <c r="AX1002" s="3">
        <v>4.3</v>
      </c>
      <c r="AY1002" s="3">
        <v>685.7</v>
      </c>
      <c r="AZ1002" s="3">
        <v>690</v>
      </c>
      <c r="BA1002" s="3" t="s">
        <v>765</v>
      </c>
      <c r="BB1002" s="3">
        <v>0</v>
      </c>
      <c r="BC1002" s="3">
        <v>0</v>
      </c>
      <c r="BD1002" s="7">
        <v>0</v>
      </c>
      <c r="BE1002" s="18">
        <f t="shared" si="42"/>
        <v>120.81222906684918</v>
      </c>
      <c r="BF1002" s="3" t="s">
        <v>767</v>
      </c>
      <c r="BG1002" s="7">
        <v>44243</v>
      </c>
      <c r="BH1002" s="3">
        <v>269.19651740007612</v>
      </c>
      <c r="BI1002" t="str">
        <f>VLOOKUP($A1002,'[1]SW_Pipes 1222_soil.shp'!$AE$2:$AR$1223,10,FALSE)</f>
        <v>113660</v>
      </c>
      <c r="BJ1002" t="str">
        <f>VLOOKUP($A1002,'[1]SW_Pipes 1222_soil.shp'!$AE$2:$AR$1223,11,FALSE)</f>
        <v>CuB</v>
      </c>
      <c r="BK1002" t="str">
        <f>VLOOKUP($A1002,'[1]SW_Pipes 1222_soil.shp'!$AE$2:$AR$1223,12,FALSE)</f>
        <v>Cecil-Urban land complex, 2 to 8 percent slopes</v>
      </c>
      <c r="BL1002" t="str">
        <f>VLOOKUP($A1002,'[1]SW_Pipes 1222_soil.shp'!$AE$2:$AR$1223,13,FALSE)</f>
        <v>B</v>
      </c>
      <c r="BM1002">
        <f>VLOOKUP($A1002,'[1]SW_Pipes 1222_soil.shp'!$AE$2:$AR$1223,14,FALSE)</f>
        <v>1</v>
      </c>
      <c r="BN1002">
        <f>VLOOKUP(A1002,[2]SW_Pipes1222_prec!$AE$2:$AO$1223, 11, FALSE)</f>
        <v>3.78</v>
      </c>
    </row>
    <row r="1003" spans="1:66" x14ac:dyDescent="0.25">
      <c r="A1003" s="2">
        <v>173390</v>
      </c>
      <c r="B1003" s="2">
        <v>22952</v>
      </c>
      <c r="C1003" s="2" t="s">
        <v>295</v>
      </c>
      <c r="D1003" s="2" t="s">
        <v>21</v>
      </c>
      <c r="E1003" s="2" t="s">
        <v>29</v>
      </c>
      <c r="F1003" s="6">
        <f>VLOOKUP(A1003&amp;B1003,'input_raw cmsws'!$C$2:$D$1602,2,FALSE)</f>
        <v>44350.666666666664</v>
      </c>
      <c r="G1003" s="2">
        <v>6.5</v>
      </c>
      <c r="H1003" s="2"/>
      <c r="I1003" s="2">
        <v>0</v>
      </c>
      <c r="J1003" s="2" t="s">
        <v>22</v>
      </c>
      <c r="K1003" s="2" t="s">
        <v>22</v>
      </c>
      <c r="L1003" s="2"/>
      <c r="M1003" s="2">
        <f>VLOOKUP(L1003,'scoring schema 2'!$E$18:$F$29,2,FALSE)</f>
        <v>0</v>
      </c>
      <c r="N1003" s="2" t="s">
        <v>35</v>
      </c>
      <c r="O1003" s="2">
        <f>VLOOKUP(N1003,'scoring schema 2'!$E$8:$F$13,2, FALSE)</f>
        <v>2</v>
      </c>
      <c r="P1003" s="2">
        <v>0</v>
      </c>
      <c r="Q1003" s="2">
        <v>1.3</v>
      </c>
      <c r="R1003" s="2">
        <v>0.8</v>
      </c>
      <c r="S1003" s="2">
        <v>1.04</v>
      </c>
      <c r="T1003" s="2">
        <v>1</v>
      </c>
      <c r="U1003" s="2">
        <v>0</v>
      </c>
      <c r="V1003" s="2">
        <v>4.5999999999999996</v>
      </c>
      <c r="W1003" s="2">
        <v>2.6</v>
      </c>
      <c r="X1003" s="2">
        <v>11.959999999999999</v>
      </c>
      <c r="Y1003" s="2">
        <v>3.28</v>
      </c>
      <c r="Z1003" s="2">
        <v>1.8800000000000001</v>
      </c>
      <c r="AA1003" s="2">
        <v>6.1664000000000003</v>
      </c>
      <c r="AB1003" s="2">
        <v>7563235</v>
      </c>
      <c r="AC1003" s="2" t="s">
        <v>1652</v>
      </c>
      <c r="AD1003" s="6">
        <v>40724</v>
      </c>
      <c r="AE1003" s="2" t="s">
        <v>760</v>
      </c>
      <c r="AF1003" s="2" t="s">
        <v>761</v>
      </c>
      <c r="AG1003" s="2" t="s">
        <v>762</v>
      </c>
      <c r="AH1003" s="2" t="s">
        <v>768</v>
      </c>
      <c r="AI1003" s="2">
        <v>1.5</v>
      </c>
      <c r="AJ1003" s="2">
        <v>0</v>
      </c>
      <c r="AK1003" s="2">
        <v>0</v>
      </c>
      <c r="AL1003" s="2">
        <v>0</v>
      </c>
      <c r="AM1003" s="2">
        <v>18</v>
      </c>
      <c r="AN1003" s="2">
        <v>0</v>
      </c>
      <c r="AO1003" s="2" t="s">
        <v>762</v>
      </c>
      <c r="AP1003" s="2" t="s">
        <v>763</v>
      </c>
      <c r="AQ1003" s="2" t="s">
        <v>769</v>
      </c>
      <c r="AR1003" s="2" t="s">
        <v>1653</v>
      </c>
      <c r="AS1003" s="2">
        <v>6.7</v>
      </c>
      <c r="AT1003" s="2">
        <v>722.3</v>
      </c>
      <c r="AU1003" s="2">
        <v>729</v>
      </c>
      <c r="AV1003" s="2" t="s">
        <v>765</v>
      </c>
      <c r="AW1003" s="2" t="s">
        <v>1654</v>
      </c>
      <c r="AX1003" s="2">
        <v>1.96</v>
      </c>
      <c r="AY1003" s="2">
        <v>715</v>
      </c>
      <c r="AZ1003" s="2">
        <v>716.96</v>
      </c>
      <c r="BA1003" s="2" t="s">
        <v>772</v>
      </c>
      <c r="BB1003" s="2">
        <v>3.6100309999999997E-2</v>
      </c>
      <c r="BC1003" s="2">
        <v>0</v>
      </c>
      <c r="BD1003" s="6">
        <v>0</v>
      </c>
      <c r="BE1003" s="18">
        <f t="shared" si="42"/>
        <v>121.42550764316677</v>
      </c>
      <c r="BF1003" s="2" t="s">
        <v>767</v>
      </c>
      <c r="BG1003" s="6">
        <v>44244</v>
      </c>
      <c r="BH1003" s="2">
        <v>208.10977916672729</v>
      </c>
      <c r="BI1003" t="str">
        <f>VLOOKUP($A1003,'[1]SW_Pipes 1222_soil.shp'!$AE$2:$AR$1223,10,FALSE)</f>
        <v>113660</v>
      </c>
      <c r="BJ1003" t="str">
        <f>VLOOKUP($A1003,'[1]SW_Pipes 1222_soil.shp'!$AE$2:$AR$1223,11,FALSE)</f>
        <v>CuB</v>
      </c>
      <c r="BK1003" t="str">
        <f>VLOOKUP($A1003,'[1]SW_Pipes 1222_soil.shp'!$AE$2:$AR$1223,12,FALSE)</f>
        <v>Cecil-Urban land complex, 2 to 8 percent slopes</v>
      </c>
      <c r="BL1003" t="str">
        <f>VLOOKUP($A1003,'[1]SW_Pipes 1222_soil.shp'!$AE$2:$AR$1223,13,FALSE)</f>
        <v>B</v>
      </c>
      <c r="BM1003">
        <f>VLOOKUP($A1003,'[1]SW_Pipes 1222_soil.shp'!$AE$2:$AR$1223,14,FALSE)</f>
        <v>1</v>
      </c>
      <c r="BN1003">
        <f>VLOOKUP(A1003,[2]SW_Pipes1222_prec!$AE$2:$AO$1223, 11, FALSE)</f>
        <v>3.7850000000000001</v>
      </c>
    </row>
    <row r="1004" spans="1:66" x14ac:dyDescent="0.25">
      <c r="A1004" s="3">
        <v>173390</v>
      </c>
      <c r="B1004" s="3">
        <v>23495</v>
      </c>
      <c r="C1004" s="3" t="s">
        <v>295</v>
      </c>
      <c r="D1004" s="3" t="s">
        <v>21</v>
      </c>
      <c r="E1004" s="3" t="s">
        <v>29</v>
      </c>
      <c r="F1004" s="6">
        <f>VLOOKUP(A1004&amp;B1004,'input_raw cmsws'!$C$2:$D$1602,2,FALSE)</f>
        <v>44393.666666666664</v>
      </c>
      <c r="G1004" s="3">
        <v>6.5</v>
      </c>
      <c r="H1004" s="3"/>
      <c r="I1004" s="2">
        <v>0</v>
      </c>
      <c r="J1004" s="3" t="s">
        <v>22</v>
      </c>
      <c r="K1004" s="3" t="s">
        <v>22</v>
      </c>
      <c r="L1004" s="3"/>
      <c r="M1004" s="2">
        <f>VLOOKUP(L1004,'scoring schema 2'!$E$18:$F$29,2,FALSE)</f>
        <v>0</v>
      </c>
      <c r="N1004" s="3" t="s">
        <v>35</v>
      </c>
      <c r="O1004" s="2">
        <f>VLOOKUP(N1004,'scoring schema 2'!$E$8:$F$13,2, FALSE)</f>
        <v>2</v>
      </c>
      <c r="P1004" s="3">
        <v>0</v>
      </c>
      <c r="Q1004" s="3">
        <v>1.3</v>
      </c>
      <c r="R1004" s="3">
        <v>0.8</v>
      </c>
      <c r="S1004" s="3">
        <v>1.04</v>
      </c>
      <c r="T1004" s="3">
        <v>1</v>
      </c>
      <c r="U1004" s="3">
        <v>0</v>
      </c>
      <c r="V1004" s="3">
        <v>7.8000000000000007</v>
      </c>
      <c r="W1004" s="3">
        <v>3.5000000000000004</v>
      </c>
      <c r="X1004" s="3">
        <v>27.300000000000004</v>
      </c>
      <c r="Y1004" s="3">
        <v>5.2000000000000011</v>
      </c>
      <c r="Z1004" s="3">
        <v>2.42</v>
      </c>
      <c r="AA1004" s="3">
        <v>12.584000000000001</v>
      </c>
      <c r="AB1004" s="3">
        <v>7563235</v>
      </c>
      <c r="AC1004" s="3" t="s">
        <v>1652</v>
      </c>
      <c r="AD1004" s="6">
        <v>40725</v>
      </c>
      <c r="AE1004" s="3" t="s">
        <v>760</v>
      </c>
      <c r="AF1004" s="3" t="s">
        <v>761</v>
      </c>
      <c r="AG1004" s="3" t="s">
        <v>762</v>
      </c>
      <c r="AH1004" s="3" t="s">
        <v>768</v>
      </c>
      <c r="AI1004" s="3">
        <v>1.5</v>
      </c>
      <c r="AJ1004" s="3">
        <v>0</v>
      </c>
      <c r="AK1004" s="3">
        <v>0</v>
      </c>
      <c r="AL1004" s="3">
        <v>0</v>
      </c>
      <c r="AM1004" s="3">
        <v>18</v>
      </c>
      <c r="AN1004" s="3">
        <v>0</v>
      </c>
      <c r="AO1004" s="3" t="s">
        <v>762</v>
      </c>
      <c r="AP1004" s="3" t="s">
        <v>763</v>
      </c>
      <c r="AQ1004" s="3" t="s">
        <v>769</v>
      </c>
      <c r="AR1004" s="3" t="s">
        <v>1653</v>
      </c>
      <c r="AS1004" s="3">
        <v>6.7</v>
      </c>
      <c r="AT1004" s="3">
        <v>722.3</v>
      </c>
      <c r="AU1004" s="3">
        <v>729</v>
      </c>
      <c r="AV1004" s="3" t="s">
        <v>765</v>
      </c>
      <c r="AW1004" s="3" t="s">
        <v>1654</v>
      </c>
      <c r="AX1004" s="3">
        <v>1.96</v>
      </c>
      <c r="AY1004" s="3">
        <v>715</v>
      </c>
      <c r="AZ1004" s="3">
        <v>716.96</v>
      </c>
      <c r="BA1004" s="3" t="s">
        <v>772</v>
      </c>
      <c r="BB1004" s="3">
        <v>3.6100309999999997E-2</v>
      </c>
      <c r="BC1004" s="3">
        <v>0</v>
      </c>
      <c r="BD1004" s="7">
        <v>0</v>
      </c>
      <c r="BE1004" s="18">
        <f t="shared" si="42"/>
        <v>121.54323522701345</v>
      </c>
      <c r="BF1004" s="3" t="s">
        <v>767</v>
      </c>
      <c r="BG1004" s="7">
        <v>44244</v>
      </c>
      <c r="BH1004" s="3">
        <v>208.10977916672729</v>
      </c>
      <c r="BI1004" t="str">
        <f>VLOOKUP($A1004,'[1]SW_Pipes 1222_soil.shp'!$AE$2:$AR$1223,10,FALSE)</f>
        <v>113660</v>
      </c>
      <c r="BJ1004" t="str">
        <f>VLOOKUP($A1004,'[1]SW_Pipes 1222_soil.shp'!$AE$2:$AR$1223,11,FALSE)</f>
        <v>CuB</v>
      </c>
      <c r="BK1004" t="str">
        <f>VLOOKUP($A1004,'[1]SW_Pipes 1222_soil.shp'!$AE$2:$AR$1223,12,FALSE)</f>
        <v>Cecil-Urban land complex, 2 to 8 percent slopes</v>
      </c>
      <c r="BL1004" t="str">
        <f>VLOOKUP($A1004,'[1]SW_Pipes 1222_soil.shp'!$AE$2:$AR$1223,13,FALSE)</f>
        <v>B</v>
      </c>
      <c r="BM1004">
        <f>VLOOKUP($A1004,'[1]SW_Pipes 1222_soil.shp'!$AE$2:$AR$1223,14,FALSE)</f>
        <v>1</v>
      </c>
      <c r="BN1004">
        <f>VLOOKUP(A1004,[2]SW_Pipes1222_prec!$AE$2:$AO$1223, 11, FALSE)</f>
        <v>3.7850000000000001</v>
      </c>
    </row>
    <row r="1005" spans="1:66" x14ac:dyDescent="0.25">
      <c r="A1005" s="2">
        <v>174875</v>
      </c>
      <c r="B1005" s="2">
        <v>12804</v>
      </c>
      <c r="C1005" s="2" t="s">
        <v>143</v>
      </c>
      <c r="D1005" s="2" t="s">
        <v>21</v>
      </c>
      <c r="E1005" s="2" t="s">
        <v>29</v>
      </c>
      <c r="F1005" s="6">
        <f>VLOOKUP(A1005&amp;B1005,'input_raw cmsws'!$C$2:$D$1602,2,FALSE)</f>
        <v>43893.666666666664</v>
      </c>
      <c r="G1005" s="2">
        <v>6</v>
      </c>
      <c r="H1005" s="2" t="s">
        <v>23</v>
      </c>
      <c r="I1005" s="2">
        <f>VLOOKUP(H1005,'scoring schema'!$D$4:$E$9,2,FALSE)</f>
        <v>0</v>
      </c>
      <c r="J1005" s="2" t="s">
        <v>29</v>
      </c>
      <c r="K1005" s="2" t="s">
        <v>29</v>
      </c>
      <c r="L1005" s="2" t="s">
        <v>30</v>
      </c>
      <c r="M1005" s="2">
        <f>VLOOKUP(L1005,'scoring schema 2'!$E$18:$F$29,2,FALSE)</f>
        <v>6</v>
      </c>
      <c r="N1005" s="2" t="s">
        <v>33</v>
      </c>
      <c r="O1005" s="2">
        <f>VLOOKUP(N1005,'scoring schema 2'!$E$8:$F$13,2, FALSE)</f>
        <v>0</v>
      </c>
      <c r="P1005" s="2">
        <v>5</v>
      </c>
      <c r="Q1005" s="2">
        <v>3.5</v>
      </c>
      <c r="R1005" s="2">
        <v>4.25</v>
      </c>
      <c r="S1005" s="2">
        <v>14.875</v>
      </c>
      <c r="T1005" s="2">
        <v>1</v>
      </c>
      <c r="U1005" s="2">
        <v>0</v>
      </c>
      <c r="V1005" s="2">
        <v>1.4000000000000001</v>
      </c>
      <c r="W1005" s="2">
        <v>0.8</v>
      </c>
      <c r="X1005" s="2">
        <v>1.1200000000000001</v>
      </c>
      <c r="Y1005" s="2">
        <v>2.2400000000000002</v>
      </c>
      <c r="Z1005" s="2">
        <v>2.1800000000000002</v>
      </c>
      <c r="AA1005" s="2">
        <v>4.8832000000000004</v>
      </c>
      <c r="AB1005" s="2">
        <v>7651984</v>
      </c>
      <c r="AC1005" s="2" t="s">
        <v>1434</v>
      </c>
      <c r="AD1005" s="6">
        <v>40726</v>
      </c>
      <c r="AE1005" s="2" t="s">
        <v>760</v>
      </c>
      <c r="AF1005" s="2" t="s">
        <v>761</v>
      </c>
      <c r="AG1005" s="2" t="s">
        <v>762</v>
      </c>
      <c r="AH1005" s="2" t="s">
        <v>768</v>
      </c>
      <c r="AI1005" s="2">
        <v>1.25</v>
      </c>
      <c r="AJ1005" s="2">
        <v>0</v>
      </c>
      <c r="AK1005" s="2">
        <v>0</v>
      </c>
      <c r="AL1005" s="2">
        <v>0</v>
      </c>
      <c r="AM1005" s="2">
        <v>15</v>
      </c>
      <c r="AN1005" s="2">
        <v>0</v>
      </c>
      <c r="AO1005" s="2" t="s">
        <v>762</v>
      </c>
      <c r="AP1005" s="2" t="s">
        <v>763</v>
      </c>
      <c r="AQ1005" s="2" t="s">
        <v>769</v>
      </c>
      <c r="AR1005" s="2" t="s">
        <v>1435</v>
      </c>
      <c r="AS1005" s="2">
        <v>6</v>
      </c>
      <c r="AT1005" s="2">
        <v>624</v>
      </c>
      <c r="AU1005" s="2">
        <v>630</v>
      </c>
      <c r="AV1005" s="2" t="s">
        <v>765</v>
      </c>
      <c r="AW1005" s="2" t="s">
        <v>1436</v>
      </c>
      <c r="AX1005" s="2">
        <v>1.4</v>
      </c>
      <c r="AY1005" s="2">
        <v>613.6</v>
      </c>
      <c r="AZ1005" s="2">
        <v>615</v>
      </c>
      <c r="BA1005" s="2" t="s">
        <v>765</v>
      </c>
      <c r="BB1005" s="2">
        <v>7.7282169999999997E-2</v>
      </c>
      <c r="BC1005" s="2">
        <v>0</v>
      </c>
      <c r="BD1005" s="6">
        <v>0</v>
      </c>
      <c r="BE1005" s="18">
        <f t="shared" si="42"/>
        <v>120.17430983344741</v>
      </c>
      <c r="BF1005" s="2" t="s">
        <v>767</v>
      </c>
      <c r="BG1005" s="6">
        <v>44243</v>
      </c>
      <c r="BH1005" s="2">
        <v>134.5717856625385</v>
      </c>
      <c r="BI1005" t="str">
        <f>VLOOKUP($A1005,'[1]SW_Pipes 1222_soil.shp'!$AE$2:$AR$1223,10,FALSE)</f>
        <v>113694</v>
      </c>
      <c r="BJ1005" t="str">
        <f>VLOOKUP($A1005,'[1]SW_Pipes 1222_soil.shp'!$AE$2:$AR$1223,11,FALSE)</f>
        <v>WkE</v>
      </c>
      <c r="BK1005" t="str">
        <f>VLOOKUP($A1005,'[1]SW_Pipes 1222_soil.shp'!$AE$2:$AR$1223,12,FALSE)</f>
        <v>Wilkes loam, 15 to 25 percent slopes</v>
      </c>
      <c r="BL1005" t="str">
        <f>VLOOKUP($A1005,'[1]SW_Pipes 1222_soil.shp'!$AE$2:$AR$1223,13,FALSE)</f>
        <v>D</v>
      </c>
      <c r="BM1005">
        <f>VLOOKUP($A1005,'[1]SW_Pipes 1222_soil.shp'!$AE$2:$AR$1223,14,FALSE)</f>
        <v>4</v>
      </c>
      <c r="BN1005">
        <f>VLOOKUP(A1005,[2]SW_Pipes1222_prec!$AE$2:$AO$1223, 11, FALSE)</f>
        <v>3.786</v>
      </c>
    </row>
    <row r="1006" spans="1:66" x14ac:dyDescent="0.25">
      <c r="A1006" s="3">
        <v>175807</v>
      </c>
      <c r="B1006" s="3">
        <v>11210</v>
      </c>
      <c r="C1006" s="3" t="s">
        <v>689</v>
      </c>
      <c r="D1006" s="3" t="s">
        <v>26</v>
      </c>
      <c r="E1006" s="3" t="s">
        <v>29</v>
      </c>
      <c r="F1006" s="6">
        <f>VLOOKUP(A1006&amp;B1006,'input_raw cmsws'!$C$2:$D$1602,2,FALSE)</f>
        <v>43983.708333333336</v>
      </c>
      <c r="G1006" s="3">
        <v>10</v>
      </c>
      <c r="H1006" s="3" t="s">
        <v>28</v>
      </c>
      <c r="I1006" s="2">
        <f>VLOOKUP(H1006,'scoring schema'!$D$4:$E$9,2,FALSE)</f>
        <v>5</v>
      </c>
      <c r="J1006" s="3" t="s">
        <v>22</v>
      </c>
      <c r="K1006" s="3" t="s">
        <v>22</v>
      </c>
      <c r="L1006" s="3" t="s">
        <v>115</v>
      </c>
      <c r="M1006" s="2">
        <f>VLOOKUP(L1006,'scoring schema 2'!$E$18:$F$29,2,FALSE)</f>
        <v>8</v>
      </c>
      <c r="N1006" s="3"/>
      <c r="O1006" s="2">
        <f>VLOOKUP(N1006,'scoring schema 2'!$E$8:$F$13,2, FALSE)</f>
        <v>2</v>
      </c>
      <c r="P1006" s="3">
        <v>10</v>
      </c>
      <c r="Q1006" s="3">
        <v>3.05</v>
      </c>
      <c r="R1006" s="3">
        <v>7.5</v>
      </c>
      <c r="S1006" s="3">
        <v>22.875</v>
      </c>
      <c r="T1006" s="3">
        <v>1</v>
      </c>
      <c r="U1006" s="3">
        <v>10</v>
      </c>
      <c r="V1006" s="3">
        <v>3.8000000000000007</v>
      </c>
      <c r="W1006" s="3">
        <v>7.5</v>
      </c>
      <c r="X1006" s="3">
        <v>28.500000000000007</v>
      </c>
      <c r="Y1006" s="3">
        <v>3.5</v>
      </c>
      <c r="Z1006" s="3">
        <v>7.5</v>
      </c>
      <c r="AA1006" s="3">
        <v>26.25</v>
      </c>
      <c r="AB1006" s="3">
        <v>7648280</v>
      </c>
      <c r="AC1006" s="3" t="s">
        <v>3670</v>
      </c>
      <c r="AD1006" s="6">
        <v>40727</v>
      </c>
      <c r="AE1006" s="3" t="s">
        <v>760</v>
      </c>
      <c r="AF1006" s="3" t="s">
        <v>761</v>
      </c>
      <c r="AG1006" s="3" t="s">
        <v>762</v>
      </c>
      <c r="AH1006" s="3" t="s">
        <v>768</v>
      </c>
      <c r="AI1006" s="3">
        <v>1.5</v>
      </c>
      <c r="AJ1006" s="3">
        <v>0</v>
      </c>
      <c r="AK1006" s="3">
        <v>0</v>
      </c>
      <c r="AL1006" s="3">
        <v>0</v>
      </c>
      <c r="AM1006" s="3">
        <v>18</v>
      </c>
      <c r="AN1006" s="3">
        <v>0</v>
      </c>
      <c r="AO1006" s="3" t="s">
        <v>762</v>
      </c>
      <c r="AP1006" s="3" t="s">
        <v>763</v>
      </c>
      <c r="AQ1006" s="3" t="s">
        <v>769</v>
      </c>
      <c r="AR1006" s="3" t="s">
        <v>3671</v>
      </c>
      <c r="AS1006" s="3">
        <v>3.8</v>
      </c>
      <c r="AT1006" s="3">
        <v>749.2</v>
      </c>
      <c r="AU1006" s="3">
        <v>753</v>
      </c>
      <c r="AV1006" s="3" t="s">
        <v>765</v>
      </c>
      <c r="AW1006" s="3" t="s">
        <v>3672</v>
      </c>
      <c r="AX1006" s="3">
        <v>4.8</v>
      </c>
      <c r="AY1006" s="3">
        <v>746.2</v>
      </c>
      <c r="AZ1006" s="3">
        <v>751</v>
      </c>
      <c r="BA1006" s="3" t="s">
        <v>765</v>
      </c>
      <c r="BB1006" s="3">
        <v>4.3954189999999997E-2</v>
      </c>
      <c r="BC1006" s="3">
        <v>0</v>
      </c>
      <c r="BD1006" s="7">
        <v>0</v>
      </c>
      <c r="BE1006" s="18">
        <f t="shared" si="42"/>
        <v>120.42083048140543</v>
      </c>
      <c r="BF1006" s="3" t="s">
        <v>767</v>
      </c>
      <c r="BG1006" s="7">
        <v>44243</v>
      </c>
      <c r="BH1006" s="3">
        <v>68.25288437494396</v>
      </c>
      <c r="BI1006" t="str">
        <f>VLOOKUP($A1006,'[1]SW_Pipes 1222_soil.shp'!$AE$2:$AR$1223,10,FALSE)</f>
        <v>113671</v>
      </c>
      <c r="BJ1006" t="str">
        <f>VLOOKUP($A1006,'[1]SW_Pipes 1222_soil.shp'!$AE$2:$AR$1223,11,FALSE)</f>
        <v>HeB</v>
      </c>
      <c r="BK1006" t="str">
        <f>VLOOKUP($A1006,'[1]SW_Pipes 1222_soil.shp'!$AE$2:$AR$1223,12,FALSE)</f>
        <v>Helena sandy loam, 2 to 8 percent slopes</v>
      </c>
      <c r="BL1006" t="str">
        <f>VLOOKUP($A1006,'[1]SW_Pipes 1222_soil.shp'!$AE$2:$AR$1223,13,FALSE)</f>
        <v>C</v>
      </c>
      <c r="BM1006">
        <f>VLOOKUP($A1006,'[1]SW_Pipes 1222_soil.shp'!$AE$2:$AR$1223,14,FALSE)</f>
        <v>2</v>
      </c>
      <c r="BN1006">
        <f>VLOOKUP(A1006,[2]SW_Pipes1222_prec!$AE$2:$AO$1223, 11, FALSE)</f>
        <v>3.83</v>
      </c>
    </row>
    <row r="1007" spans="1:66" x14ac:dyDescent="0.25">
      <c r="A1007" s="3">
        <v>176269</v>
      </c>
      <c r="B1007" s="3">
        <v>23378</v>
      </c>
      <c r="C1007" s="3" t="s">
        <v>507</v>
      </c>
      <c r="D1007" s="3" t="s">
        <v>26</v>
      </c>
      <c r="E1007" s="3" t="s">
        <v>29</v>
      </c>
      <c r="F1007" s="6">
        <f>VLOOKUP(A1007&amp;B1007,'input_raw cmsws'!$C$2:$D$1602,2,FALSE)</f>
        <v>44397.666666666664</v>
      </c>
      <c r="G1007" s="3">
        <v>8.6</v>
      </c>
      <c r="H1007" s="3" t="s">
        <v>23</v>
      </c>
      <c r="I1007" s="2">
        <f>VLOOKUP(H1007,'scoring schema'!$D$4:$E$9,2,FALSE)</f>
        <v>0</v>
      </c>
      <c r="J1007" s="3" t="s">
        <v>22</v>
      </c>
      <c r="K1007" s="3" t="s">
        <v>22</v>
      </c>
      <c r="L1007" s="3"/>
      <c r="M1007" s="2">
        <f>VLOOKUP(L1007,'scoring schema 2'!$E$18:$F$29,2,FALSE)</f>
        <v>0</v>
      </c>
      <c r="N1007" s="3"/>
      <c r="O1007" s="2">
        <f>VLOOKUP(N1007,'scoring schema 2'!$E$8:$F$13,2, FALSE)</f>
        <v>2</v>
      </c>
      <c r="P1007" s="3">
        <v>10</v>
      </c>
      <c r="Q1007" s="3">
        <v>1.3</v>
      </c>
      <c r="R1007" s="3">
        <v>3.3</v>
      </c>
      <c r="S1007" s="3">
        <v>4.29</v>
      </c>
      <c r="T1007" s="3">
        <v>1</v>
      </c>
      <c r="U1007" s="3">
        <v>10</v>
      </c>
      <c r="V1007" s="3">
        <v>8.6</v>
      </c>
      <c r="W1007" s="3">
        <v>6.9</v>
      </c>
      <c r="X1007" s="3">
        <v>59.34</v>
      </c>
      <c r="Y1007" s="3">
        <v>5.68</v>
      </c>
      <c r="Z1007" s="3">
        <v>5.46</v>
      </c>
      <c r="AA1007" s="3">
        <v>31.012799999999999</v>
      </c>
      <c r="AB1007" s="3">
        <v>7722685</v>
      </c>
      <c r="AC1007" s="3" t="s">
        <v>3883</v>
      </c>
      <c r="AD1007" s="6">
        <v>40728</v>
      </c>
      <c r="AE1007" s="3" t="s">
        <v>760</v>
      </c>
      <c r="AF1007" s="3" t="s">
        <v>761</v>
      </c>
      <c r="AG1007" s="3" t="s">
        <v>762</v>
      </c>
      <c r="AH1007" s="3" t="s">
        <v>768</v>
      </c>
      <c r="AI1007" s="3">
        <v>1.5</v>
      </c>
      <c r="AJ1007" s="3">
        <v>0</v>
      </c>
      <c r="AK1007" s="3">
        <v>0</v>
      </c>
      <c r="AL1007" s="3">
        <v>0</v>
      </c>
      <c r="AM1007" s="3">
        <v>18</v>
      </c>
      <c r="AN1007" s="3">
        <v>0</v>
      </c>
      <c r="AO1007" s="3" t="s">
        <v>762</v>
      </c>
      <c r="AP1007" s="3" t="s">
        <v>763</v>
      </c>
      <c r="AQ1007" s="3" t="s">
        <v>769</v>
      </c>
      <c r="AR1007" s="3" t="s">
        <v>3884</v>
      </c>
      <c r="AS1007" s="3">
        <v>4.2</v>
      </c>
      <c r="AT1007" s="3">
        <v>656.49</v>
      </c>
      <c r="AU1007" s="3">
        <v>660.69</v>
      </c>
      <c r="AV1007" s="3" t="s">
        <v>765</v>
      </c>
      <c r="AW1007" s="3" t="s">
        <v>3885</v>
      </c>
      <c r="AX1007" s="3">
        <v>-0.78</v>
      </c>
      <c r="AY1007" s="3">
        <v>656.29</v>
      </c>
      <c r="AZ1007" s="3">
        <v>655.51</v>
      </c>
      <c r="BA1007" s="3" t="s">
        <v>765</v>
      </c>
      <c r="BB1007" s="3">
        <v>7.2345000000000005E-4</v>
      </c>
      <c r="BC1007" s="3">
        <v>0</v>
      </c>
      <c r="BD1007" s="7">
        <v>43423</v>
      </c>
      <c r="BE1007" s="18">
        <f>(F1007-AD1007)/365.25</f>
        <v>10.046999771845762</v>
      </c>
      <c r="BF1007" s="3" t="s">
        <v>767</v>
      </c>
      <c r="BG1007" s="7">
        <v>44530</v>
      </c>
      <c r="BH1007" s="3">
        <v>276.45278743806949</v>
      </c>
      <c r="BI1007" t="str">
        <f>VLOOKUP($A1007,'[1]SW_Pipes 1222_soil.shp'!$AE$2:$AR$1223,10,FALSE)</f>
        <v>113660</v>
      </c>
      <c r="BJ1007" t="str">
        <f>VLOOKUP($A1007,'[1]SW_Pipes 1222_soil.shp'!$AE$2:$AR$1223,11,FALSE)</f>
        <v>CuB</v>
      </c>
      <c r="BK1007" t="str">
        <f>VLOOKUP($A1007,'[1]SW_Pipes 1222_soil.shp'!$AE$2:$AR$1223,12,FALSE)</f>
        <v>Cecil-Urban land complex, 2 to 8 percent slopes</v>
      </c>
      <c r="BL1007" t="str">
        <f>VLOOKUP($A1007,'[1]SW_Pipes 1222_soil.shp'!$AE$2:$AR$1223,13,FALSE)</f>
        <v>B</v>
      </c>
      <c r="BM1007">
        <f>VLOOKUP($A1007,'[1]SW_Pipes 1222_soil.shp'!$AE$2:$AR$1223,14,FALSE)</f>
        <v>1</v>
      </c>
      <c r="BN1007">
        <f>VLOOKUP(A1007,[2]SW_Pipes1222_prec!$AE$2:$AO$1223, 11, FALSE)</f>
        <v>3.7320000000000002</v>
      </c>
    </row>
    <row r="1008" spans="1:66" x14ac:dyDescent="0.25">
      <c r="A1008" s="2">
        <v>176271</v>
      </c>
      <c r="B1008" s="2">
        <v>23378</v>
      </c>
      <c r="C1008" s="2" t="s">
        <v>507</v>
      </c>
      <c r="D1008" s="2" t="s">
        <v>26</v>
      </c>
      <c r="E1008" s="2" t="s">
        <v>29</v>
      </c>
      <c r="F1008" s="6">
        <f>VLOOKUP(A1008&amp;B1008,'input_raw cmsws'!$C$2:$D$1602,2,FALSE)</f>
        <v>44397.666666666664</v>
      </c>
      <c r="G1008" s="2">
        <v>6</v>
      </c>
      <c r="H1008" s="2" t="s">
        <v>23</v>
      </c>
      <c r="I1008" s="2">
        <f>VLOOKUP(H1008,'scoring schema'!$D$4:$E$9,2,FALSE)</f>
        <v>0</v>
      </c>
      <c r="J1008" s="2" t="s">
        <v>22</v>
      </c>
      <c r="K1008" s="2" t="s">
        <v>22</v>
      </c>
      <c r="L1008" s="2"/>
      <c r="M1008" s="2">
        <f>VLOOKUP(L1008,'scoring schema 2'!$E$18:$F$29,2,FALSE)</f>
        <v>0</v>
      </c>
      <c r="N1008" s="2"/>
      <c r="O1008" s="2">
        <f>VLOOKUP(N1008,'scoring schema 2'!$E$8:$F$13,2, FALSE)</f>
        <v>2</v>
      </c>
      <c r="P1008" s="2">
        <v>10</v>
      </c>
      <c r="Q1008" s="2">
        <v>1.3</v>
      </c>
      <c r="R1008" s="2">
        <v>2.9</v>
      </c>
      <c r="S1008" s="2">
        <v>3.77</v>
      </c>
      <c r="T1008" s="2">
        <v>2</v>
      </c>
      <c r="U1008" s="2">
        <v>10</v>
      </c>
      <c r="V1008" s="2">
        <v>8.6</v>
      </c>
      <c r="W1008" s="2">
        <v>6.5</v>
      </c>
      <c r="X1008" s="2">
        <v>55.9</v>
      </c>
      <c r="Y1008" s="2">
        <v>5.68</v>
      </c>
      <c r="Z1008" s="2">
        <v>5.0599999999999996</v>
      </c>
      <c r="AA1008" s="2">
        <v>28.740799999999997</v>
      </c>
      <c r="AB1008" s="2">
        <v>7699486</v>
      </c>
      <c r="AC1008" s="2" t="s">
        <v>3783</v>
      </c>
      <c r="AD1008" s="6">
        <v>40729</v>
      </c>
      <c r="AE1008" s="2" t="s">
        <v>760</v>
      </c>
      <c r="AF1008" s="2" t="s">
        <v>761</v>
      </c>
      <c r="AG1008" s="2" t="s">
        <v>762</v>
      </c>
      <c r="AH1008" s="2" t="s">
        <v>768</v>
      </c>
      <c r="AI1008" s="2">
        <v>1.5</v>
      </c>
      <c r="AJ1008" s="2">
        <v>0</v>
      </c>
      <c r="AK1008" s="2">
        <v>0</v>
      </c>
      <c r="AL1008" s="2">
        <v>0</v>
      </c>
      <c r="AM1008" s="2">
        <v>18</v>
      </c>
      <c r="AN1008" s="2">
        <v>0</v>
      </c>
      <c r="AO1008" s="2" t="s">
        <v>762</v>
      </c>
      <c r="AP1008" s="2" t="s">
        <v>763</v>
      </c>
      <c r="AQ1008" s="2" t="s">
        <v>769</v>
      </c>
      <c r="AR1008" s="2" t="s">
        <v>3784</v>
      </c>
      <c r="AS1008" s="2">
        <v>5</v>
      </c>
      <c r="AT1008" s="2">
        <v>646</v>
      </c>
      <c r="AU1008" s="2">
        <v>651</v>
      </c>
      <c r="AV1008" s="2" t="s">
        <v>772</v>
      </c>
      <c r="AW1008" s="2" t="s">
        <v>3785</v>
      </c>
      <c r="AX1008" s="2">
        <v>28.4</v>
      </c>
      <c r="AY1008" s="2">
        <v>618.02</v>
      </c>
      <c r="AZ1008" s="2">
        <v>646.41999999999996</v>
      </c>
      <c r="BA1008" s="2" t="s">
        <v>765</v>
      </c>
      <c r="BB1008" s="2">
        <v>0.22429247999999999</v>
      </c>
      <c r="BC1008" s="2">
        <v>0</v>
      </c>
      <c r="BD1008" s="6">
        <v>43423</v>
      </c>
      <c r="BE1008" s="18">
        <f>(F1008-AD1008)/365.25</f>
        <v>10.044261921058629</v>
      </c>
      <c r="BF1008" s="2" t="s">
        <v>767</v>
      </c>
      <c r="BG1008" s="6">
        <v>44530</v>
      </c>
      <c r="BH1008" s="2">
        <v>124.7478298864623</v>
      </c>
      <c r="BI1008" t="str">
        <f>VLOOKUP($A1008,'[1]SW_Pipes 1222_soil.shp'!$AE$2:$AR$1223,10,FALSE)</f>
        <v>113660</v>
      </c>
      <c r="BJ1008" t="str">
        <f>VLOOKUP($A1008,'[1]SW_Pipes 1222_soil.shp'!$AE$2:$AR$1223,11,FALSE)</f>
        <v>CuB</v>
      </c>
      <c r="BK1008" t="str">
        <f>VLOOKUP($A1008,'[1]SW_Pipes 1222_soil.shp'!$AE$2:$AR$1223,12,FALSE)</f>
        <v>Cecil-Urban land complex, 2 to 8 percent slopes</v>
      </c>
      <c r="BL1008" t="str">
        <f>VLOOKUP($A1008,'[1]SW_Pipes 1222_soil.shp'!$AE$2:$AR$1223,13,FALSE)</f>
        <v>B</v>
      </c>
      <c r="BM1008">
        <f>VLOOKUP($A1008,'[1]SW_Pipes 1222_soil.shp'!$AE$2:$AR$1223,14,FALSE)</f>
        <v>1</v>
      </c>
      <c r="BN1008">
        <f>VLOOKUP(A1008,[2]SW_Pipes1222_prec!$AE$2:$AO$1223, 11, FALSE)</f>
        <v>3.7320000000000002</v>
      </c>
    </row>
    <row r="1009" spans="1:66" x14ac:dyDescent="0.25">
      <c r="A1009" s="2">
        <v>176333</v>
      </c>
      <c r="B1009" s="2">
        <v>23834</v>
      </c>
      <c r="C1009" s="2" t="s">
        <v>563</v>
      </c>
      <c r="D1009" s="2" t="s">
        <v>26</v>
      </c>
      <c r="E1009" s="2" t="s">
        <v>29</v>
      </c>
      <c r="F1009" s="6">
        <f>VLOOKUP(A1009&amp;B1009,'input_raw cmsws'!$C$2:$D$1602,2,FALSE)</f>
        <v>44511.708333333336</v>
      </c>
      <c r="G1009" s="2">
        <v>4</v>
      </c>
      <c r="H1009" s="2" t="s">
        <v>23</v>
      </c>
      <c r="I1009" s="2">
        <f>VLOOKUP(H1009,'scoring schema'!$D$4:$E$9,2,FALSE)</f>
        <v>0</v>
      </c>
      <c r="J1009" s="2" t="s">
        <v>22</v>
      </c>
      <c r="K1009" s="2" t="s">
        <v>22</v>
      </c>
      <c r="L1009" s="2"/>
      <c r="M1009" s="2">
        <f>VLOOKUP(L1009,'scoring schema 2'!$E$18:$F$29,2,FALSE)</f>
        <v>0</v>
      </c>
      <c r="N1009" s="2"/>
      <c r="O1009" s="2">
        <f>VLOOKUP(N1009,'scoring schema 2'!$E$8:$F$13,2, FALSE)</f>
        <v>2</v>
      </c>
      <c r="P1009" s="2">
        <v>10</v>
      </c>
      <c r="Q1009" s="2">
        <v>1.3</v>
      </c>
      <c r="R1009" s="2">
        <v>2.9</v>
      </c>
      <c r="S1009" s="2">
        <v>3.77</v>
      </c>
      <c r="T1009" s="2">
        <v>1</v>
      </c>
      <c r="U1009" s="2">
        <v>10</v>
      </c>
      <c r="V1009" s="2">
        <v>5.4</v>
      </c>
      <c r="W1009" s="2">
        <v>6.5</v>
      </c>
      <c r="X1009" s="2">
        <v>35.1</v>
      </c>
      <c r="Y1009" s="2">
        <v>3.7600000000000002</v>
      </c>
      <c r="Z1009" s="2">
        <v>5.0599999999999996</v>
      </c>
      <c r="AA1009" s="2">
        <v>19.025600000000001</v>
      </c>
      <c r="AB1009" s="2">
        <v>7567429</v>
      </c>
      <c r="AC1009" s="2" t="s">
        <v>3287</v>
      </c>
      <c r="AD1009" s="6">
        <v>40730</v>
      </c>
      <c r="AE1009" s="2" t="s">
        <v>760</v>
      </c>
      <c r="AF1009" s="2" t="s">
        <v>838</v>
      </c>
      <c r="AG1009" s="2" t="s">
        <v>762</v>
      </c>
      <c r="AH1009" s="2" t="s">
        <v>842</v>
      </c>
      <c r="AI1009" s="2">
        <v>0</v>
      </c>
      <c r="AJ1009" s="2">
        <v>0</v>
      </c>
      <c r="AK1009" s="2">
        <v>7</v>
      </c>
      <c r="AL1009" s="2">
        <v>8</v>
      </c>
      <c r="AM1009" s="2">
        <v>84</v>
      </c>
      <c r="AN1009" s="2">
        <v>96</v>
      </c>
      <c r="AO1009" s="2" t="s">
        <v>762</v>
      </c>
      <c r="AP1009" s="2" t="s">
        <v>763</v>
      </c>
      <c r="AQ1009" s="2" t="s">
        <v>769</v>
      </c>
      <c r="AR1009" s="2" t="s">
        <v>3288</v>
      </c>
      <c r="AS1009" s="2">
        <v>13.6</v>
      </c>
      <c r="AT1009" s="2">
        <v>645.4</v>
      </c>
      <c r="AU1009" s="2">
        <v>659</v>
      </c>
      <c r="AV1009" s="2" t="s">
        <v>765</v>
      </c>
      <c r="AW1009" s="2" t="s">
        <v>2819</v>
      </c>
      <c r="AX1009" s="2">
        <v>14</v>
      </c>
      <c r="AY1009" s="2">
        <v>645.15</v>
      </c>
      <c r="AZ1009" s="2">
        <v>659.15</v>
      </c>
      <c r="BA1009" s="2" t="s">
        <v>765</v>
      </c>
      <c r="BB1009" s="2">
        <v>8.4341499999999996E-3</v>
      </c>
      <c r="BC1009" s="2">
        <v>0</v>
      </c>
      <c r="BD1009" s="6">
        <v>43423</v>
      </c>
      <c r="BE1009" s="18">
        <f>(F1009-AD1009)/365.25</f>
        <v>10.3537531371207</v>
      </c>
      <c r="BF1009" s="2" t="s">
        <v>767</v>
      </c>
      <c r="BG1009" s="6">
        <v>44530</v>
      </c>
      <c r="BH1009" s="2">
        <v>29.641410854999311</v>
      </c>
      <c r="BI1009" t="str">
        <f>VLOOKUP($A1009,'[1]SW_Pipes 1222_soil.shp'!$AE$2:$AR$1223,10,FALSE)</f>
        <v>113659</v>
      </c>
      <c r="BJ1009" t="str">
        <f>VLOOKUP($A1009,'[1]SW_Pipes 1222_soil.shp'!$AE$2:$AR$1223,11,FALSE)</f>
        <v>CeD2</v>
      </c>
      <c r="BK1009" t="str">
        <f>VLOOKUP($A1009,'[1]SW_Pipes 1222_soil.shp'!$AE$2:$AR$1223,12,FALSE)</f>
        <v>Cecil sandy clay loam, 8 to 15 percent slopes, eroded</v>
      </c>
      <c r="BL1009" t="str">
        <f>VLOOKUP($A1009,'[1]SW_Pipes 1222_soil.shp'!$AE$2:$AR$1223,13,FALSE)</f>
        <v>B</v>
      </c>
      <c r="BM1009">
        <f>VLOOKUP($A1009,'[1]SW_Pipes 1222_soil.shp'!$AE$2:$AR$1223,14,FALSE)</f>
        <v>1</v>
      </c>
      <c r="BN1009">
        <f>VLOOKUP(A1009,[2]SW_Pipes1222_prec!$AE$2:$AO$1223, 11, FALSE)</f>
        <v>3.7250000000000001</v>
      </c>
    </row>
    <row r="1010" spans="1:66" x14ac:dyDescent="0.25">
      <c r="A1010" s="3">
        <v>176334</v>
      </c>
      <c r="B1010" s="3">
        <v>23834</v>
      </c>
      <c r="C1010" s="3" t="s">
        <v>563</v>
      </c>
      <c r="D1010" s="3" t="s">
        <v>26</v>
      </c>
      <c r="E1010" s="3" t="s">
        <v>29</v>
      </c>
      <c r="F1010" s="6">
        <f>VLOOKUP(A1010&amp;B1010,'input_raw cmsws'!$C$2:$D$1602,2,FALSE)</f>
        <v>44511.708333333336</v>
      </c>
      <c r="G1010" s="3">
        <v>4</v>
      </c>
      <c r="H1010" s="3" t="s">
        <v>23</v>
      </c>
      <c r="I1010" s="2">
        <f>VLOOKUP(H1010,'scoring schema'!$D$4:$E$9,2,FALSE)</f>
        <v>0</v>
      </c>
      <c r="J1010" s="3" t="s">
        <v>22</v>
      </c>
      <c r="K1010" s="3" t="s">
        <v>22</v>
      </c>
      <c r="L1010" s="3"/>
      <c r="M1010" s="2">
        <f>VLOOKUP(L1010,'scoring schema 2'!$E$18:$F$29,2,FALSE)</f>
        <v>0</v>
      </c>
      <c r="N1010" s="3"/>
      <c r="O1010" s="2">
        <f>VLOOKUP(N1010,'scoring schema 2'!$E$8:$F$13,2, FALSE)</f>
        <v>2</v>
      </c>
      <c r="P1010" s="3">
        <v>10</v>
      </c>
      <c r="Q1010" s="3">
        <v>1.3</v>
      </c>
      <c r="R1010" s="3">
        <v>2.9</v>
      </c>
      <c r="S1010" s="3">
        <v>3.77</v>
      </c>
      <c r="T1010" s="3">
        <v>1</v>
      </c>
      <c r="U1010" s="3">
        <v>10</v>
      </c>
      <c r="V1010" s="3">
        <v>3.8000000000000007</v>
      </c>
      <c r="W1010" s="3">
        <v>6.5</v>
      </c>
      <c r="X1010" s="3">
        <v>24.700000000000003</v>
      </c>
      <c r="Y1010" s="3">
        <v>2.8000000000000003</v>
      </c>
      <c r="Z1010" s="3">
        <v>5.0599999999999996</v>
      </c>
      <c r="AA1010" s="3">
        <v>14.168000000000001</v>
      </c>
      <c r="AB1010" s="3">
        <v>7711602</v>
      </c>
      <c r="AC1010" s="3" t="s">
        <v>2818</v>
      </c>
      <c r="AD1010" s="6">
        <v>40731</v>
      </c>
      <c r="AE1010" s="3" t="s">
        <v>760</v>
      </c>
      <c r="AF1010" s="3" t="s">
        <v>838</v>
      </c>
      <c r="AG1010" s="3" t="s">
        <v>762</v>
      </c>
      <c r="AH1010" s="3" t="s">
        <v>842</v>
      </c>
      <c r="AI1010" s="3">
        <v>0</v>
      </c>
      <c r="AJ1010" s="3">
        <v>0</v>
      </c>
      <c r="AK1010" s="3">
        <v>7</v>
      </c>
      <c r="AL1010" s="3">
        <v>8</v>
      </c>
      <c r="AM1010" s="3">
        <f>12*7</f>
        <v>84</v>
      </c>
      <c r="AN1010" s="3">
        <f>12*8</f>
        <v>96</v>
      </c>
      <c r="AO1010" s="3" t="s">
        <v>762</v>
      </c>
      <c r="AP1010" s="3" t="s">
        <v>763</v>
      </c>
      <c r="AQ1010" s="3" t="s">
        <v>769</v>
      </c>
      <c r="AR1010" s="3" t="s">
        <v>2819</v>
      </c>
      <c r="AS1010" s="3">
        <v>14</v>
      </c>
      <c r="AT1010" s="3">
        <v>645.15</v>
      </c>
      <c r="AU1010" s="3">
        <v>659.15</v>
      </c>
      <c r="AV1010" s="3" t="s">
        <v>765</v>
      </c>
      <c r="AW1010" s="3" t="s">
        <v>2820</v>
      </c>
      <c r="AX1010" s="3">
        <v>12.8</v>
      </c>
      <c r="AY1010" s="3">
        <v>646.79999999999995</v>
      </c>
      <c r="AZ1010" s="3">
        <v>659.6</v>
      </c>
      <c r="BA1010" s="3" t="s">
        <v>765</v>
      </c>
      <c r="BB1010" s="3">
        <v>-0.28721817999999999</v>
      </c>
      <c r="BC1010" s="3">
        <v>0</v>
      </c>
      <c r="BD1010" s="7">
        <v>43423</v>
      </c>
      <c r="BE1010" s="18">
        <f>(F1010-AD1010)/365.25</f>
        <v>10.351015286333569</v>
      </c>
      <c r="BF1010" s="3" t="s">
        <v>767</v>
      </c>
      <c r="BG1010" s="7">
        <v>44530</v>
      </c>
      <c r="BH1010" s="3">
        <v>5.7447616509173534</v>
      </c>
      <c r="BI1010" t="str">
        <f>VLOOKUP($A1010,'[1]SW_Pipes 1222_soil.shp'!$AE$2:$AR$1223,10,FALSE)</f>
        <v>113659</v>
      </c>
      <c r="BJ1010" t="str">
        <f>VLOOKUP($A1010,'[1]SW_Pipes 1222_soil.shp'!$AE$2:$AR$1223,11,FALSE)</f>
        <v>CeD2</v>
      </c>
      <c r="BK1010" t="str">
        <f>VLOOKUP($A1010,'[1]SW_Pipes 1222_soil.shp'!$AE$2:$AR$1223,12,FALSE)</f>
        <v>Cecil sandy clay loam, 8 to 15 percent slopes, eroded</v>
      </c>
      <c r="BL1010" t="str">
        <f>VLOOKUP($A1010,'[1]SW_Pipes 1222_soil.shp'!$AE$2:$AR$1223,13,FALSE)</f>
        <v>B</v>
      </c>
      <c r="BM1010">
        <f>VLOOKUP($A1010,'[1]SW_Pipes 1222_soil.shp'!$AE$2:$AR$1223,14,FALSE)</f>
        <v>1</v>
      </c>
      <c r="BN1010">
        <f>VLOOKUP(A1010,[2]SW_Pipes1222_prec!$AE$2:$AO$1223, 11, FALSE)</f>
        <v>3.7250000000000001</v>
      </c>
    </row>
    <row r="1011" spans="1:66" x14ac:dyDescent="0.25">
      <c r="A1011" s="3">
        <v>176525</v>
      </c>
      <c r="B1011" s="3">
        <v>12688</v>
      </c>
      <c r="C1011" s="3" t="s">
        <v>73</v>
      </c>
      <c r="D1011" s="3" t="s">
        <v>26</v>
      </c>
      <c r="E1011" s="3" t="s">
        <v>29</v>
      </c>
      <c r="F1011" s="6">
        <f>VLOOKUP(A1011&amp;B1011,'input_raw cmsws'!$C$2:$D$1602,2,FALSE)</f>
        <v>43881.708333333336</v>
      </c>
      <c r="G1011" s="3">
        <v>3</v>
      </c>
      <c r="H1011" s="3"/>
      <c r="I1011" s="2">
        <v>0</v>
      </c>
      <c r="J1011" s="3"/>
      <c r="K1011" s="3" t="s">
        <v>22</v>
      </c>
      <c r="L1011" s="3"/>
      <c r="M1011" s="2">
        <f>VLOOKUP(L1011,'scoring schema 2'!$E$18:$F$29,2,FALSE)</f>
        <v>0</v>
      </c>
      <c r="N1011" s="3"/>
      <c r="O1011" s="2">
        <f>VLOOKUP(N1011,'scoring schema 2'!$E$8:$F$13,2, FALSE)</f>
        <v>2</v>
      </c>
      <c r="P1011" s="3">
        <v>0</v>
      </c>
      <c r="Q1011" s="3">
        <v>1.3</v>
      </c>
      <c r="R1011" s="3">
        <v>0.8</v>
      </c>
      <c r="S1011" s="3">
        <v>1.04</v>
      </c>
      <c r="T1011" s="3">
        <v>1</v>
      </c>
      <c r="U1011" s="3">
        <v>0</v>
      </c>
      <c r="V1011" s="3">
        <v>2.2000000000000002</v>
      </c>
      <c r="W1011" s="3">
        <v>0.8</v>
      </c>
      <c r="X1011" s="3">
        <v>1.7600000000000002</v>
      </c>
      <c r="Y1011" s="3">
        <v>1.84</v>
      </c>
      <c r="Z1011" s="3">
        <v>0.8</v>
      </c>
      <c r="AA1011" s="3">
        <v>1.4720000000000002</v>
      </c>
      <c r="AB1011" s="3">
        <v>7579626</v>
      </c>
      <c r="AC1011" s="3" t="s">
        <v>895</v>
      </c>
      <c r="AD1011" s="6">
        <v>40732</v>
      </c>
      <c r="AE1011" s="3" t="s">
        <v>760</v>
      </c>
      <c r="AF1011" s="3" t="s">
        <v>761</v>
      </c>
      <c r="AG1011" s="3" t="s">
        <v>762</v>
      </c>
      <c r="AH1011" s="3" t="s">
        <v>768</v>
      </c>
      <c r="AI1011" s="3">
        <v>2.5</v>
      </c>
      <c r="AJ1011" s="3">
        <v>0</v>
      </c>
      <c r="AK1011" s="3">
        <v>0</v>
      </c>
      <c r="AL1011" s="3">
        <v>0</v>
      </c>
      <c r="AM1011" s="3">
        <v>30</v>
      </c>
      <c r="AN1011" s="3">
        <v>0</v>
      </c>
      <c r="AO1011" s="3" t="s">
        <v>762</v>
      </c>
      <c r="AP1011" s="3" t="s">
        <v>763</v>
      </c>
      <c r="AQ1011" s="3" t="s">
        <v>769</v>
      </c>
      <c r="AR1011" s="3" t="s">
        <v>896</v>
      </c>
      <c r="AS1011" s="3">
        <v>0</v>
      </c>
      <c r="AT1011" s="3">
        <v>0</v>
      </c>
      <c r="AU1011" s="3">
        <v>0</v>
      </c>
      <c r="AV1011" s="3" t="s">
        <v>772</v>
      </c>
      <c r="AW1011" s="3" t="s">
        <v>897</v>
      </c>
      <c r="AX1011" s="3">
        <v>0</v>
      </c>
      <c r="AY1011" s="3">
        <v>0</v>
      </c>
      <c r="AZ1011" s="3">
        <v>0</v>
      </c>
      <c r="BA1011" s="3" t="s">
        <v>772</v>
      </c>
      <c r="BB1011" s="3">
        <v>0</v>
      </c>
      <c r="BC1011" s="3">
        <v>0</v>
      </c>
      <c r="BD1011" s="7">
        <v>0</v>
      </c>
      <c r="BE1011" s="18">
        <f t="shared" ref="BE1011:BE1029" si="43">(F1011-BD1011)/365.25</f>
        <v>120.14156970111796</v>
      </c>
      <c r="BF1011" s="3" t="s">
        <v>767</v>
      </c>
      <c r="BG1011" s="7">
        <v>44243</v>
      </c>
      <c r="BH1011" s="3">
        <v>197.97445428581199</v>
      </c>
      <c r="BI1011" t="str">
        <f>VLOOKUP($A1011,'[1]SW_Pipes 1222_soil.shp'!$AE$2:$AR$1223,10,FALSE)</f>
        <v>113672</v>
      </c>
      <c r="BJ1011" t="str">
        <f>VLOOKUP($A1011,'[1]SW_Pipes 1222_soil.shp'!$AE$2:$AR$1223,11,FALSE)</f>
        <v>HuB</v>
      </c>
      <c r="BK1011" t="str">
        <f>VLOOKUP($A1011,'[1]SW_Pipes 1222_soil.shp'!$AE$2:$AR$1223,12,FALSE)</f>
        <v>Helena-Urban land complex, 2 to 8 percent slopes</v>
      </c>
      <c r="BL1011" t="str">
        <f>VLOOKUP($A1011,'[1]SW_Pipes 1222_soil.shp'!$AE$2:$AR$1223,13,FALSE)</f>
        <v>C</v>
      </c>
      <c r="BM1011">
        <f>VLOOKUP($A1011,'[1]SW_Pipes 1222_soil.shp'!$AE$2:$AR$1223,14,FALSE)</f>
        <v>2</v>
      </c>
      <c r="BN1011">
        <f>VLOOKUP(A1011,[2]SW_Pipes1222_prec!$AE$2:$AO$1223, 11, FALSE)</f>
        <v>3.794</v>
      </c>
    </row>
    <row r="1012" spans="1:66" x14ac:dyDescent="0.25">
      <c r="A1012" s="3">
        <v>176590</v>
      </c>
      <c r="B1012" s="3">
        <v>19939</v>
      </c>
      <c r="C1012" s="3" t="s">
        <v>38</v>
      </c>
      <c r="D1012" s="3" t="s">
        <v>21</v>
      </c>
      <c r="E1012" s="3" t="s">
        <v>22</v>
      </c>
      <c r="F1012" s="6">
        <f>VLOOKUP(A1012&amp;B1012,'input_raw cmsws'!$C$2:$D$1602,2,FALSE)</f>
        <v>44105.666666666664</v>
      </c>
      <c r="G1012" s="3">
        <v>6</v>
      </c>
      <c r="H1012" s="3" t="s">
        <v>23</v>
      </c>
      <c r="I1012" s="2">
        <f>VLOOKUP(H1012,'scoring schema'!$D$4:$E$9,2,FALSE)</f>
        <v>0</v>
      </c>
      <c r="J1012" s="3" t="s">
        <v>22</v>
      </c>
      <c r="K1012" s="3" t="s">
        <v>22</v>
      </c>
      <c r="L1012" s="3" t="s">
        <v>30</v>
      </c>
      <c r="M1012" s="2">
        <f>VLOOKUP(L1012,'scoring schema 2'!$E$18:$F$29,2,FALSE)</f>
        <v>6</v>
      </c>
      <c r="N1012" s="3" t="s">
        <v>35</v>
      </c>
      <c r="O1012" s="2">
        <f>VLOOKUP(N1012,'scoring schema 2'!$E$8:$F$13,2, FALSE)</f>
        <v>2</v>
      </c>
      <c r="P1012" s="3">
        <v>10</v>
      </c>
      <c r="Q1012" s="3">
        <v>1.3</v>
      </c>
      <c r="R1012" s="3">
        <v>0</v>
      </c>
      <c r="S1012" s="3">
        <v>0</v>
      </c>
      <c r="T1012" s="3">
        <v>1</v>
      </c>
      <c r="U1012" s="3">
        <v>0</v>
      </c>
      <c r="V1012" s="3">
        <v>1.4000000000000001</v>
      </c>
      <c r="W1012" s="3">
        <v>0</v>
      </c>
      <c r="X1012" s="3">
        <v>0</v>
      </c>
      <c r="Y1012" s="3">
        <v>1.36</v>
      </c>
      <c r="Z1012" s="3">
        <v>0</v>
      </c>
      <c r="AA1012" s="3">
        <v>0</v>
      </c>
      <c r="AB1012" s="3">
        <v>7672926</v>
      </c>
      <c r="AC1012" s="3" t="s">
        <v>794</v>
      </c>
      <c r="AD1012" s="6">
        <v>40733</v>
      </c>
      <c r="AE1012" s="3" t="s">
        <v>760</v>
      </c>
      <c r="AF1012" s="3" t="s">
        <v>761</v>
      </c>
      <c r="AG1012" s="3" t="s">
        <v>762</v>
      </c>
      <c r="AH1012" s="3" t="s">
        <v>768</v>
      </c>
      <c r="AI1012" s="3">
        <v>1.25</v>
      </c>
      <c r="AJ1012" s="3">
        <v>0</v>
      </c>
      <c r="AK1012" s="3">
        <v>0</v>
      </c>
      <c r="AL1012" s="3">
        <v>0</v>
      </c>
      <c r="AM1012" s="3">
        <v>15</v>
      </c>
      <c r="AN1012" s="3">
        <v>0</v>
      </c>
      <c r="AO1012" s="3" t="s">
        <v>762</v>
      </c>
      <c r="AP1012" s="3" t="s">
        <v>763</v>
      </c>
      <c r="AQ1012" s="3" t="s">
        <v>769</v>
      </c>
      <c r="AR1012" s="3" t="s">
        <v>795</v>
      </c>
      <c r="AS1012" s="3">
        <v>6</v>
      </c>
      <c r="AT1012" s="3">
        <v>554</v>
      </c>
      <c r="AU1012" s="3">
        <v>560</v>
      </c>
      <c r="AV1012" s="3" t="s">
        <v>765</v>
      </c>
      <c r="AW1012" s="3" t="s">
        <v>796</v>
      </c>
      <c r="AX1012" s="3">
        <v>8.1</v>
      </c>
      <c r="AY1012" s="3">
        <v>551.9</v>
      </c>
      <c r="AZ1012" s="3">
        <v>560</v>
      </c>
      <c r="BA1012" s="3" t="s">
        <v>765</v>
      </c>
      <c r="BB1012" s="3">
        <v>0.10228026</v>
      </c>
      <c r="BC1012" s="3">
        <v>0</v>
      </c>
      <c r="BD1012" s="7">
        <v>0</v>
      </c>
      <c r="BE1012" s="18">
        <f t="shared" si="43"/>
        <v>120.7547342003194</v>
      </c>
      <c r="BF1012" s="3" t="s">
        <v>767</v>
      </c>
      <c r="BG1012" s="7">
        <v>44243</v>
      </c>
      <c r="BH1012" s="3">
        <v>20.531820315811569</v>
      </c>
      <c r="BI1012" t="str">
        <f>VLOOKUP($A1012,'[1]SW_Pipes 1222_soil.shp'!$AE$2:$AR$1223,10,FALSE)</f>
        <v>113694</v>
      </c>
      <c r="BJ1012" t="str">
        <f>VLOOKUP($A1012,'[1]SW_Pipes 1222_soil.shp'!$AE$2:$AR$1223,11,FALSE)</f>
        <v>WkE</v>
      </c>
      <c r="BK1012" t="str">
        <f>VLOOKUP($A1012,'[1]SW_Pipes 1222_soil.shp'!$AE$2:$AR$1223,12,FALSE)</f>
        <v>Wilkes loam, 15 to 25 percent slopes</v>
      </c>
      <c r="BL1012" t="str">
        <f>VLOOKUP($A1012,'[1]SW_Pipes 1222_soil.shp'!$AE$2:$AR$1223,13,FALSE)</f>
        <v>D</v>
      </c>
      <c r="BM1012">
        <f>VLOOKUP($A1012,'[1]SW_Pipes 1222_soil.shp'!$AE$2:$AR$1223,14,FALSE)</f>
        <v>4</v>
      </c>
      <c r="BN1012">
        <f>VLOOKUP(A1012,[2]SW_Pipes1222_prec!$AE$2:$AO$1223, 11, FALSE)</f>
        <v>3.7519999999999998</v>
      </c>
    </row>
    <row r="1013" spans="1:66" x14ac:dyDescent="0.25">
      <c r="A1013" s="2">
        <v>176677</v>
      </c>
      <c r="B1013" s="2">
        <v>11212</v>
      </c>
      <c r="C1013" s="2" t="s">
        <v>321</v>
      </c>
      <c r="D1013" s="2" t="s">
        <v>26</v>
      </c>
      <c r="E1013" s="2" t="s">
        <v>29</v>
      </c>
      <c r="F1013" s="6">
        <f>VLOOKUP(A1013&amp;B1013,'input_raw cmsws'!$C$2:$D$1602,2,FALSE)</f>
        <v>44163.666666666664</v>
      </c>
      <c r="G1013" s="2">
        <v>10</v>
      </c>
      <c r="H1013" s="2" t="s">
        <v>28</v>
      </c>
      <c r="I1013" s="2">
        <f>VLOOKUP(H1013,'scoring schema'!$D$4:$E$9,2,FALSE)</f>
        <v>5</v>
      </c>
      <c r="J1013" s="2" t="s">
        <v>22</v>
      </c>
      <c r="K1013" s="2" t="s">
        <v>22</v>
      </c>
      <c r="L1013" s="2" t="s">
        <v>115</v>
      </c>
      <c r="M1013" s="2">
        <f>VLOOKUP(L1013,'scoring schema 2'!$E$18:$F$29,2,FALSE)</f>
        <v>8</v>
      </c>
      <c r="N1013" s="2"/>
      <c r="O1013" s="2">
        <f>VLOOKUP(N1013,'scoring schema 2'!$E$8:$F$13,2, FALSE)</f>
        <v>2</v>
      </c>
      <c r="P1013" s="2">
        <v>10</v>
      </c>
      <c r="Q1013" s="2">
        <v>3.05</v>
      </c>
      <c r="R1013" s="2">
        <v>7.5</v>
      </c>
      <c r="S1013" s="2">
        <v>22.875</v>
      </c>
      <c r="T1013" s="2">
        <v>1</v>
      </c>
      <c r="U1013" s="2">
        <v>0</v>
      </c>
      <c r="V1013" s="2">
        <v>2.2000000000000002</v>
      </c>
      <c r="W1013" s="2">
        <v>2.4000000000000004</v>
      </c>
      <c r="X1013" s="2">
        <v>5.2800000000000011</v>
      </c>
      <c r="Y1013" s="2">
        <v>2.54</v>
      </c>
      <c r="Z1013" s="2">
        <v>4.4400000000000004</v>
      </c>
      <c r="AA1013" s="2">
        <v>11.277600000000001</v>
      </c>
      <c r="AB1013" s="2">
        <v>7677946</v>
      </c>
      <c r="AC1013" s="2" t="s">
        <v>2481</v>
      </c>
      <c r="AD1013" s="6">
        <v>40734</v>
      </c>
      <c r="AE1013" s="2" t="s">
        <v>760</v>
      </c>
      <c r="AF1013" s="2" t="s">
        <v>761</v>
      </c>
      <c r="AG1013" s="2" t="s">
        <v>762</v>
      </c>
      <c r="AH1013" s="2" t="s">
        <v>768</v>
      </c>
      <c r="AI1013" s="2">
        <v>1</v>
      </c>
      <c r="AJ1013" s="2">
        <v>0</v>
      </c>
      <c r="AK1013" s="2">
        <v>0</v>
      </c>
      <c r="AL1013" s="2">
        <v>0</v>
      </c>
      <c r="AM1013" s="2">
        <v>12</v>
      </c>
      <c r="AN1013" s="2">
        <v>0</v>
      </c>
      <c r="AO1013" s="2" t="s">
        <v>762</v>
      </c>
      <c r="AP1013" s="2" t="s">
        <v>902</v>
      </c>
      <c r="AQ1013" s="2" t="s">
        <v>905</v>
      </c>
      <c r="AR1013" s="2" t="s">
        <v>2482</v>
      </c>
      <c r="AS1013" s="2">
        <v>3.7</v>
      </c>
      <c r="AT1013" s="2">
        <v>544.29999999999995</v>
      </c>
      <c r="AU1013" s="2">
        <v>548</v>
      </c>
      <c r="AV1013" s="2" t="s">
        <v>765</v>
      </c>
      <c r="AW1013" s="2" t="s">
        <v>2483</v>
      </c>
      <c r="AX1013" s="2">
        <v>3.1</v>
      </c>
      <c r="AY1013" s="2">
        <v>542.9</v>
      </c>
      <c r="AZ1013" s="2">
        <v>546</v>
      </c>
      <c r="BA1013" s="2" t="s">
        <v>765</v>
      </c>
      <c r="BB1013" s="2">
        <v>1.3589800000000001E-2</v>
      </c>
      <c r="BC1013" s="2">
        <v>0</v>
      </c>
      <c r="BD1013" s="6">
        <v>0</v>
      </c>
      <c r="BE1013" s="18">
        <f t="shared" si="43"/>
        <v>120.91352954597308</v>
      </c>
      <c r="BF1013" s="2" t="s">
        <v>767</v>
      </c>
      <c r="BG1013" s="6">
        <v>44243</v>
      </c>
      <c r="BH1013" s="2">
        <v>103.01845532996509</v>
      </c>
      <c r="BI1013" t="str">
        <f>VLOOKUP($A1013,'[1]SW_Pipes 1222_soil.shp'!$AE$2:$AR$1223,10,FALSE)</f>
        <v>113694</v>
      </c>
      <c r="BJ1013" t="str">
        <f>VLOOKUP($A1013,'[1]SW_Pipes 1222_soil.shp'!$AE$2:$AR$1223,11,FALSE)</f>
        <v>WkE</v>
      </c>
      <c r="BK1013" t="str">
        <f>VLOOKUP($A1013,'[1]SW_Pipes 1222_soil.shp'!$AE$2:$AR$1223,12,FALSE)</f>
        <v>Wilkes loam, 15 to 25 percent slopes</v>
      </c>
      <c r="BL1013" t="str">
        <f>VLOOKUP($A1013,'[1]SW_Pipes 1222_soil.shp'!$AE$2:$AR$1223,13,FALSE)</f>
        <v>D</v>
      </c>
      <c r="BM1013">
        <f>VLOOKUP($A1013,'[1]SW_Pipes 1222_soil.shp'!$AE$2:$AR$1223,14,FALSE)</f>
        <v>4</v>
      </c>
      <c r="BN1013">
        <f>VLOOKUP(A1013,[2]SW_Pipes1222_prec!$AE$2:$AO$1223, 11, FALSE)</f>
        <v>3.7549999999999999</v>
      </c>
    </row>
    <row r="1014" spans="1:66" x14ac:dyDescent="0.25">
      <c r="A1014" s="3">
        <v>176679</v>
      </c>
      <c r="B1014" s="3">
        <v>11212</v>
      </c>
      <c r="C1014" s="3" t="s">
        <v>321</v>
      </c>
      <c r="D1014" s="3" t="s">
        <v>26</v>
      </c>
      <c r="E1014" s="3" t="s">
        <v>29</v>
      </c>
      <c r="F1014" s="6">
        <f>VLOOKUP(A1014&amp;B1014,'input_raw cmsws'!$C$2:$D$1602,2,FALSE)</f>
        <v>43432.666666666664</v>
      </c>
      <c r="G1014" s="3">
        <v>10</v>
      </c>
      <c r="H1014" s="3" t="s">
        <v>23</v>
      </c>
      <c r="I1014" s="2">
        <f>VLOOKUP(H1014,'scoring schema'!$D$4:$E$9,2,FALSE)</f>
        <v>0</v>
      </c>
      <c r="J1014" s="3" t="s">
        <v>22</v>
      </c>
      <c r="K1014" s="3" t="s">
        <v>22</v>
      </c>
      <c r="L1014" s="3" t="s">
        <v>115</v>
      </c>
      <c r="M1014" s="2">
        <f>VLOOKUP(L1014,'scoring schema 2'!$E$18:$F$29,2,FALSE)</f>
        <v>8</v>
      </c>
      <c r="N1014" s="3"/>
      <c r="O1014" s="2">
        <f>VLOOKUP(N1014,'scoring schema 2'!$E$8:$F$13,2, FALSE)</f>
        <v>2</v>
      </c>
      <c r="P1014" s="3">
        <v>10</v>
      </c>
      <c r="Q1014" s="3">
        <v>1.3</v>
      </c>
      <c r="R1014" s="3">
        <v>7.5</v>
      </c>
      <c r="S1014" s="3">
        <v>9.75</v>
      </c>
      <c r="T1014" s="3">
        <v>1</v>
      </c>
      <c r="U1014" s="3">
        <v>0</v>
      </c>
      <c r="V1014" s="3">
        <v>2.2000000000000002</v>
      </c>
      <c r="W1014" s="3">
        <v>2.4000000000000004</v>
      </c>
      <c r="X1014" s="3">
        <v>5.2800000000000011</v>
      </c>
      <c r="Y1014" s="3">
        <v>1.84</v>
      </c>
      <c r="Z1014" s="3">
        <v>4.4400000000000004</v>
      </c>
      <c r="AA1014" s="3">
        <v>8.1696000000000009</v>
      </c>
      <c r="AB1014" s="3">
        <v>7580175</v>
      </c>
      <c r="AC1014" s="3" t="s">
        <v>2059</v>
      </c>
      <c r="AD1014" s="6">
        <v>40735</v>
      </c>
      <c r="AE1014" s="3" t="s">
        <v>760</v>
      </c>
      <c r="AF1014" s="3" t="s">
        <v>761</v>
      </c>
      <c r="AG1014" s="3" t="s">
        <v>762</v>
      </c>
      <c r="AH1014" s="3" t="s">
        <v>768</v>
      </c>
      <c r="AI1014" s="3">
        <v>1.5</v>
      </c>
      <c r="AJ1014" s="3">
        <v>0</v>
      </c>
      <c r="AK1014" s="3">
        <v>0</v>
      </c>
      <c r="AL1014" s="3">
        <v>0</v>
      </c>
      <c r="AM1014" s="3">
        <v>18</v>
      </c>
      <c r="AN1014" s="3">
        <v>0</v>
      </c>
      <c r="AO1014" s="3" t="s">
        <v>762</v>
      </c>
      <c r="AP1014" s="3" t="s">
        <v>902</v>
      </c>
      <c r="AQ1014" s="3" t="s">
        <v>905</v>
      </c>
      <c r="AR1014" s="3" t="s">
        <v>2060</v>
      </c>
      <c r="AS1014" s="3">
        <v>3.3</v>
      </c>
      <c r="AT1014" s="3">
        <v>540.70000000000005</v>
      </c>
      <c r="AU1014" s="3">
        <v>544</v>
      </c>
      <c r="AV1014" s="3" t="s">
        <v>765</v>
      </c>
      <c r="AW1014" s="3" t="s">
        <v>2061</v>
      </c>
      <c r="AX1014" s="3">
        <v>5</v>
      </c>
      <c r="AY1014" s="3">
        <v>540</v>
      </c>
      <c r="AZ1014" s="3">
        <v>545</v>
      </c>
      <c r="BA1014" s="3" t="s">
        <v>765</v>
      </c>
      <c r="BB1014" s="3">
        <v>5.9635199999999999E-3</v>
      </c>
      <c r="BC1014" s="3">
        <v>0</v>
      </c>
      <c r="BD1014" s="7">
        <v>0</v>
      </c>
      <c r="BE1014" s="18">
        <f t="shared" si="43"/>
        <v>118.9121606205795</v>
      </c>
      <c r="BF1014" s="3" t="s">
        <v>767</v>
      </c>
      <c r="BG1014" s="7">
        <v>44243</v>
      </c>
      <c r="BH1014" s="3">
        <v>117.3802432231041</v>
      </c>
      <c r="BI1014" t="str">
        <f>VLOOKUP($A1014,'[1]SW_Pipes 1222_soil.shp'!$AE$2:$AR$1223,10,FALSE)</f>
        <v>113677</v>
      </c>
      <c r="BJ1014" t="str">
        <f>VLOOKUP($A1014,'[1]SW_Pipes 1222_soil.shp'!$AE$2:$AR$1223,11,FALSE)</f>
        <v>MO</v>
      </c>
      <c r="BK1014" t="str">
        <f>VLOOKUP($A1014,'[1]SW_Pipes 1222_soil.shp'!$AE$2:$AR$1223,12,FALSE)</f>
        <v>Monacan loam</v>
      </c>
      <c r="BL1014" t="str">
        <f>VLOOKUP($A1014,'[1]SW_Pipes 1222_soil.shp'!$AE$2:$AR$1223,13,FALSE)</f>
        <v>C</v>
      </c>
      <c r="BM1014">
        <f>VLOOKUP($A1014,'[1]SW_Pipes 1222_soil.shp'!$AE$2:$AR$1223,14,FALSE)</f>
        <v>2</v>
      </c>
      <c r="BN1014">
        <f>VLOOKUP(A1014,[2]SW_Pipes1222_prec!$AE$2:$AO$1223, 11, FALSE)</f>
        <v>3.7519999999999998</v>
      </c>
    </row>
    <row r="1015" spans="1:66" x14ac:dyDescent="0.25">
      <c r="A1015" s="3">
        <v>176826</v>
      </c>
      <c r="B1015" s="3">
        <v>12286</v>
      </c>
      <c r="C1015" s="3" t="s">
        <v>64</v>
      </c>
      <c r="D1015" s="3" t="s">
        <v>26</v>
      </c>
      <c r="E1015" s="3" t="s">
        <v>29</v>
      </c>
      <c r="F1015" s="6">
        <f>VLOOKUP(A1015&amp;B1015,'input_raw cmsws'!$C$2:$D$1602,2,FALSE)</f>
        <v>43829.666666666664</v>
      </c>
      <c r="G1015" s="3">
        <v>5</v>
      </c>
      <c r="H1015" s="3" t="s">
        <v>23</v>
      </c>
      <c r="I1015" s="2">
        <f>VLOOKUP(H1015,'scoring schema'!$D$4:$E$9,2,FALSE)</f>
        <v>0</v>
      </c>
      <c r="J1015" s="3" t="s">
        <v>22</v>
      </c>
      <c r="K1015" s="3" t="s">
        <v>22</v>
      </c>
      <c r="L1015" s="3"/>
      <c r="M1015" s="2">
        <f>VLOOKUP(L1015,'scoring schema 2'!$E$18:$F$29,2,FALSE)</f>
        <v>0</v>
      </c>
      <c r="N1015" s="3"/>
      <c r="O1015" s="2">
        <f>VLOOKUP(N1015,'scoring schema 2'!$E$8:$F$13,2, FALSE)</f>
        <v>2</v>
      </c>
      <c r="P1015" s="3">
        <v>0</v>
      </c>
      <c r="Q1015" s="3">
        <v>1.3</v>
      </c>
      <c r="R1015" s="3">
        <v>0.8</v>
      </c>
      <c r="S1015" s="3">
        <v>1.04</v>
      </c>
      <c r="T1015" s="3">
        <v>1</v>
      </c>
      <c r="U1015" s="3">
        <v>0</v>
      </c>
      <c r="V1015" s="3">
        <v>1.4000000000000001</v>
      </c>
      <c r="W1015" s="3">
        <v>0.8</v>
      </c>
      <c r="X1015" s="3">
        <v>1.1200000000000001</v>
      </c>
      <c r="Y1015" s="3">
        <v>1.36</v>
      </c>
      <c r="Z1015" s="3">
        <v>0.8</v>
      </c>
      <c r="AA1015" s="3">
        <v>1.0880000000000001</v>
      </c>
      <c r="AB1015" s="3">
        <v>7675658</v>
      </c>
      <c r="AC1015" s="3" t="s">
        <v>869</v>
      </c>
      <c r="AD1015" s="6">
        <v>40736</v>
      </c>
      <c r="AE1015" s="3" t="s">
        <v>760</v>
      </c>
      <c r="AF1015" s="3" t="s">
        <v>761</v>
      </c>
      <c r="AG1015" s="3" t="s">
        <v>762</v>
      </c>
      <c r="AH1015" s="3" t="s">
        <v>768</v>
      </c>
      <c r="AI1015" s="3">
        <v>2</v>
      </c>
      <c r="AJ1015" s="3">
        <v>0</v>
      </c>
      <c r="AK1015" s="3">
        <v>0</v>
      </c>
      <c r="AL1015" s="3">
        <v>0</v>
      </c>
      <c r="AM1015" s="3">
        <v>24</v>
      </c>
      <c r="AN1015" s="3">
        <v>0</v>
      </c>
      <c r="AO1015" s="3" t="s">
        <v>762</v>
      </c>
      <c r="AP1015" s="3" t="s">
        <v>763</v>
      </c>
      <c r="AQ1015" s="3" t="s">
        <v>769</v>
      </c>
      <c r="AR1015" s="3" t="s">
        <v>870</v>
      </c>
      <c r="AS1015" s="3">
        <v>5.3</v>
      </c>
      <c r="AT1015" s="3">
        <v>622.70000000000005</v>
      </c>
      <c r="AU1015" s="3">
        <v>628</v>
      </c>
      <c r="AV1015" s="3" t="s">
        <v>765</v>
      </c>
      <c r="AW1015" s="3" t="s">
        <v>871</v>
      </c>
      <c r="AX1015" s="3">
        <v>2.2999999999999998</v>
      </c>
      <c r="AY1015" s="3">
        <v>622.70000000000005</v>
      </c>
      <c r="AZ1015" s="3">
        <v>625</v>
      </c>
      <c r="BA1015" s="3" t="s">
        <v>765</v>
      </c>
      <c r="BB1015" s="3">
        <v>0</v>
      </c>
      <c r="BC1015" s="3">
        <v>0</v>
      </c>
      <c r="BD1015" s="7">
        <v>0</v>
      </c>
      <c r="BE1015" s="18">
        <f t="shared" si="43"/>
        <v>119.99908738307094</v>
      </c>
      <c r="BF1015" s="3" t="s">
        <v>767</v>
      </c>
      <c r="BG1015" s="7">
        <v>44243</v>
      </c>
      <c r="BH1015" s="3">
        <v>14.55358462275233</v>
      </c>
      <c r="BI1015" t="str">
        <f>VLOOKUP($A1015,'[1]SW_Pipes 1222_soil.shp'!$AE$2:$AR$1223,10,FALSE)</f>
        <v>113674</v>
      </c>
      <c r="BJ1015" t="str">
        <f>VLOOKUP($A1015,'[1]SW_Pipes 1222_soil.shp'!$AE$2:$AR$1223,11,FALSE)</f>
        <v>IrB</v>
      </c>
      <c r="BK1015" t="str">
        <f>VLOOKUP($A1015,'[1]SW_Pipes 1222_soil.shp'!$AE$2:$AR$1223,12,FALSE)</f>
        <v>Iredell fine sandy loam, 1 to 8 percent slopes</v>
      </c>
      <c r="BL1015" t="str">
        <f>VLOOKUP($A1015,'[1]SW_Pipes 1222_soil.shp'!$AE$2:$AR$1223,13,FALSE)</f>
        <v>C/D</v>
      </c>
      <c r="BM1015">
        <f>VLOOKUP($A1015,'[1]SW_Pipes 1222_soil.shp'!$AE$2:$AR$1223,14,FALSE)</f>
        <v>3</v>
      </c>
      <c r="BN1015">
        <f>VLOOKUP(A1015,[2]SW_Pipes1222_prec!$AE$2:$AO$1223, 11, FALSE)</f>
        <v>3.7509999999999999</v>
      </c>
    </row>
    <row r="1016" spans="1:66" x14ac:dyDescent="0.25">
      <c r="A1016" s="2">
        <v>177593</v>
      </c>
      <c r="B1016" s="2">
        <v>19272</v>
      </c>
      <c r="C1016" s="2" t="s">
        <v>323</v>
      </c>
      <c r="D1016" s="2" t="s">
        <v>21</v>
      </c>
      <c r="E1016" s="2" t="s">
        <v>29</v>
      </c>
      <c r="F1016" s="6">
        <f>VLOOKUP(A1016&amp;B1016,'input_raw cmsws'!$C$2:$D$1602,2,FALSE)</f>
        <v>44054.666666666664</v>
      </c>
      <c r="G1016" s="2">
        <v>3</v>
      </c>
      <c r="H1016" s="2" t="s">
        <v>32</v>
      </c>
      <c r="I1016" s="2">
        <f>VLOOKUP(H1016,'scoring schema'!$D$4:$E$9,2,FALSE)</f>
        <v>10</v>
      </c>
      <c r="J1016" s="2" t="s">
        <v>29</v>
      </c>
      <c r="K1016" s="2" t="s">
        <v>29</v>
      </c>
      <c r="L1016" s="2" t="s">
        <v>37</v>
      </c>
      <c r="M1016" s="2">
        <f>VLOOKUP(L1016,'scoring schema 2'!$E$18:$F$29,2,FALSE)</f>
        <v>8</v>
      </c>
      <c r="N1016" s="2" t="s">
        <v>35</v>
      </c>
      <c r="O1016" s="2">
        <f>VLOOKUP(N1016,'scoring schema 2'!$E$8:$F$13,2, FALSE)</f>
        <v>2</v>
      </c>
      <c r="P1016" s="2">
        <v>10</v>
      </c>
      <c r="Q1016" s="2">
        <v>4.8</v>
      </c>
      <c r="R1016" s="2">
        <v>5.9</v>
      </c>
      <c r="S1016" s="2">
        <v>28.32</v>
      </c>
      <c r="T1016" s="2">
        <v>1</v>
      </c>
      <c r="U1016" s="2">
        <v>5</v>
      </c>
      <c r="V1016" s="2">
        <v>7.8000000000000007</v>
      </c>
      <c r="W1016" s="2">
        <v>2.4500000000000002</v>
      </c>
      <c r="X1016" s="2">
        <v>19.110000000000003</v>
      </c>
      <c r="Y1016" s="2">
        <v>6.6000000000000005</v>
      </c>
      <c r="Z1016" s="2">
        <v>3.83</v>
      </c>
      <c r="AA1016" s="2">
        <v>25.278000000000002</v>
      </c>
      <c r="AB1016" s="2">
        <v>7614874</v>
      </c>
      <c r="AC1016" s="2" t="s">
        <v>3637</v>
      </c>
      <c r="AD1016" s="6">
        <v>40737</v>
      </c>
      <c r="AE1016" s="2" t="s">
        <v>760</v>
      </c>
      <c r="AF1016" s="2" t="s">
        <v>761</v>
      </c>
      <c r="AG1016" s="2" t="s">
        <v>762</v>
      </c>
      <c r="AH1016" s="2" t="s">
        <v>768</v>
      </c>
      <c r="AI1016" s="2">
        <v>1.25</v>
      </c>
      <c r="AJ1016" s="2">
        <v>0</v>
      </c>
      <c r="AK1016" s="2">
        <v>0</v>
      </c>
      <c r="AL1016" s="2">
        <v>0</v>
      </c>
      <c r="AM1016" s="2">
        <v>15</v>
      </c>
      <c r="AN1016" s="2">
        <v>0</v>
      </c>
      <c r="AO1016" s="2" t="s">
        <v>762</v>
      </c>
      <c r="AP1016" s="2" t="s">
        <v>763</v>
      </c>
      <c r="AQ1016" s="2" t="s">
        <v>769</v>
      </c>
      <c r="AR1016" s="2" t="s">
        <v>3638</v>
      </c>
      <c r="AS1016" s="2">
        <v>5.2</v>
      </c>
      <c r="AT1016" s="2">
        <v>648.79999999999995</v>
      </c>
      <c r="AU1016" s="2">
        <v>654</v>
      </c>
      <c r="AV1016" s="2" t="s">
        <v>765</v>
      </c>
      <c r="AW1016" s="2" t="s">
        <v>3639</v>
      </c>
      <c r="AX1016" s="2">
        <v>0.5</v>
      </c>
      <c r="AY1016" s="2">
        <v>633.5</v>
      </c>
      <c r="AZ1016" s="2">
        <v>634</v>
      </c>
      <c r="BA1016" s="2" t="s">
        <v>986</v>
      </c>
      <c r="BB1016" s="2">
        <v>6.8718420000000002E-2</v>
      </c>
      <c r="BC1016" s="2">
        <v>0</v>
      </c>
      <c r="BD1016" s="6">
        <v>0</v>
      </c>
      <c r="BE1016" s="18">
        <f t="shared" si="43"/>
        <v>120.61510381017567</v>
      </c>
      <c r="BF1016" s="2" t="s">
        <v>767</v>
      </c>
      <c r="BG1016" s="6">
        <v>44243</v>
      </c>
      <c r="BH1016" s="2">
        <v>222.64772624815339</v>
      </c>
      <c r="BI1016" t="str">
        <f>VLOOKUP($A1016,'[1]SW_Pipes 1222_soil.shp'!$AE$2:$AR$1223,10,FALSE)</f>
        <v>113662</v>
      </c>
      <c r="BJ1016" t="str">
        <f>VLOOKUP($A1016,'[1]SW_Pipes 1222_soil.shp'!$AE$2:$AR$1223,11,FALSE)</f>
        <v>DaB</v>
      </c>
      <c r="BK1016" t="str">
        <f>VLOOKUP($A1016,'[1]SW_Pipes 1222_soil.shp'!$AE$2:$AR$1223,12,FALSE)</f>
        <v>Davidson sandy clay loam, 2 to 8 percent slopes</v>
      </c>
      <c r="BL1016" t="str">
        <f>VLOOKUP($A1016,'[1]SW_Pipes 1222_soil.shp'!$AE$2:$AR$1223,13,FALSE)</f>
        <v>B</v>
      </c>
      <c r="BM1016">
        <f>VLOOKUP($A1016,'[1]SW_Pipes 1222_soil.shp'!$AE$2:$AR$1223,14,FALSE)</f>
        <v>1</v>
      </c>
      <c r="BN1016">
        <f>VLOOKUP(A1016,[2]SW_Pipes1222_prec!$AE$2:$AO$1223, 11, FALSE)</f>
        <v>3.7629999999999999</v>
      </c>
    </row>
    <row r="1017" spans="1:66" x14ac:dyDescent="0.25">
      <c r="A1017" s="2">
        <v>178176</v>
      </c>
      <c r="B1017" s="2">
        <v>11051</v>
      </c>
      <c r="C1017" s="2" t="s">
        <v>372</v>
      </c>
      <c r="D1017" s="2" t="s">
        <v>26</v>
      </c>
      <c r="E1017" s="2" t="s">
        <v>29</v>
      </c>
      <c r="F1017" s="6">
        <f>VLOOKUP(A1017&amp;B1017,'input_raw cmsws'!$C$2:$D$1602,2,FALSE)</f>
        <v>42843.666666666664</v>
      </c>
      <c r="G1017" s="2">
        <v>9</v>
      </c>
      <c r="H1017" s="2" t="s">
        <v>23</v>
      </c>
      <c r="I1017" s="2">
        <f>VLOOKUP(H1017,'scoring schema'!$D$4:$E$9,2,FALSE)</f>
        <v>0</v>
      </c>
      <c r="J1017" s="2" t="s">
        <v>22</v>
      </c>
      <c r="K1017" s="2" t="s">
        <v>22</v>
      </c>
      <c r="L1017" s="2" t="s">
        <v>145</v>
      </c>
      <c r="M1017" s="2">
        <f>VLOOKUP(L1017,'scoring schema 2'!$E$18:$F$29,2,FALSE)</f>
        <v>10</v>
      </c>
      <c r="N1017" s="2"/>
      <c r="O1017" s="2">
        <f>VLOOKUP(N1017,'scoring schema 2'!$E$8:$F$13,2, FALSE)</f>
        <v>2</v>
      </c>
      <c r="P1017" s="2">
        <v>10</v>
      </c>
      <c r="Q1017" s="2">
        <v>1.3</v>
      </c>
      <c r="R1017" s="2">
        <v>8.4</v>
      </c>
      <c r="S1017" s="2">
        <v>10.920000000000002</v>
      </c>
      <c r="T1017" s="2">
        <v>1</v>
      </c>
      <c r="U1017" s="2">
        <v>0</v>
      </c>
      <c r="V1017" s="2">
        <v>2.2000000000000002</v>
      </c>
      <c r="W1017" s="2">
        <v>2.4000000000000004</v>
      </c>
      <c r="X1017" s="2">
        <v>5.2800000000000011</v>
      </c>
      <c r="Y1017" s="2">
        <v>1.84</v>
      </c>
      <c r="Z1017" s="2">
        <v>4.8000000000000007</v>
      </c>
      <c r="AA1017" s="2">
        <v>8.8320000000000025</v>
      </c>
      <c r="AB1017" s="2">
        <v>7579349</v>
      </c>
      <c r="AC1017" s="2" t="s">
        <v>2158</v>
      </c>
      <c r="AD1017" s="6">
        <v>40738</v>
      </c>
      <c r="AE1017" s="2" t="s">
        <v>760</v>
      </c>
      <c r="AF1017" s="2" t="s">
        <v>761</v>
      </c>
      <c r="AG1017" s="2" t="s">
        <v>762</v>
      </c>
      <c r="AH1017" s="2" t="s">
        <v>768</v>
      </c>
      <c r="AI1017" s="2">
        <v>2.5</v>
      </c>
      <c r="AJ1017" s="2">
        <v>0</v>
      </c>
      <c r="AK1017" s="2">
        <v>0</v>
      </c>
      <c r="AL1017" s="2">
        <v>0</v>
      </c>
      <c r="AM1017" s="2">
        <v>30</v>
      </c>
      <c r="AN1017" s="2">
        <v>0</v>
      </c>
      <c r="AO1017" s="2" t="s">
        <v>762</v>
      </c>
      <c r="AP1017" s="2" t="s">
        <v>763</v>
      </c>
      <c r="AQ1017" s="2" t="s">
        <v>769</v>
      </c>
      <c r="AR1017" s="2" t="s">
        <v>2159</v>
      </c>
      <c r="AS1017" s="2">
        <v>7.87</v>
      </c>
      <c r="AT1017" s="2">
        <v>698.1</v>
      </c>
      <c r="AU1017" s="2">
        <v>705.97</v>
      </c>
      <c r="AV1017" s="2" t="s">
        <v>772</v>
      </c>
      <c r="AW1017" s="2" t="s">
        <v>2160</v>
      </c>
      <c r="AX1017" s="2">
        <v>10.57</v>
      </c>
      <c r="AY1017" s="2">
        <v>695.88</v>
      </c>
      <c r="AZ1017" s="2">
        <v>706.45</v>
      </c>
      <c r="BA1017" s="2" t="s">
        <v>772</v>
      </c>
      <c r="BB1017" s="2">
        <v>7.0830530000000003E-2</v>
      </c>
      <c r="BC1017" s="2">
        <v>0</v>
      </c>
      <c r="BD1017" s="6">
        <v>0</v>
      </c>
      <c r="BE1017" s="18">
        <f t="shared" si="43"/>
        <v>117.2995665069587</v>
      </c>
      <c r="BF1017" s="2" t="s">
        <v>767</v>
      </c>
      <c r="BG1017" s="6">
        <v>44243</v>
      </c>
      <c r="BH1017" s="2">
        <v>31.342418098205151</v>
      </c>
      <c r="BI1017" t="str">
        <f>VLOOKUP($A1017,'[1]SW_Pipes 1222_soil.shp'!$AE$2:$AR$1223,10,FALSE)</f>
        <v>113661</v>
      </c>
      <c r="BJ1017" t="str">
        <f>VLOOKUP($A1017,'[1]SW_Pipes 1222_soil.shp'!$AE$2:$AR$1223,11,FALSE)</f>
        <v>CuD</v>
      </c>
      <c r="BK1017" t="str">
        <f>VLOOKUP($A1017,'[1]SW_Pipes 1222_soil.shp'!$AE$2:$AR$1223,12,FALSE)</f>
        <v>Cecil-Urban land complex, 8 to 15 percent slopes</v>
      </c>
      <c r="BL1017" t="str">
        <f>VLOOKUP($A1017,'[1]SW_Pipes 1222_soil.shp'!$AE$2:$AR$1223,13,FALSE)</f>
        <v>B</v>
      </c>
      <c r="BM1017">
        <f>VLOOKUP($A1017,'[1]SW_Pipes 1222_soil.shp'!$AE$2:$AR$1223,14,FALSE)</f>
        <v>1</v>
      </c>
      <c r="BN1017">
        <f>VLOOKUP(A1017,[2]SW_Pipes1222_prec!$AE$2:$AO$1223, 11, FALSE)</f>
        <v>3.8109999999999999</v>
      </c>
    </row>
    <row r="1018" spans="1:66" x14ac:dyDescent="0.25">
      <c r="A1018" s="3">
        <v>178196</v>
      </c>
      <c r="B1018" s="3">
        <v>21553</v>
      </c>
      <c r="C1018" s="3" t="s">
        <v>460</v>
      </c>
      <c r="D1018" s="3" t="s">
        <v>26</v>
      </c>
      <c r="E1018" s="3" t="s">
        <v>29</v>
      </c>
      <c r="F1018" s="6">
        <f>VLOOKUP(A1018&amp;B1018,'input_raw cmsws'!$C$2:$D$1602,2,FALSE)</f>
        <v>44242.708333333336</v>
      </c>
      <c r="G1018" s="3">
        <v>5</v>
      </c>
      <c r="H1018" s="3" t="s">
        <v>31</v>
      </c>
      <c r="I1018" s="2">
        <f>VLOOKUP(H1018,'scoring schema'!$D$4:$E$9,2,FALSE)</f>
        <v>7</v>
      </c>
      <c r="J1018" s="3" t="s">
        <v>22</v>
      </c>
      <c r="K1018" s="3" t="s">
        <v>22</v>
      </c>
      <c r="L1018" s="3"/>
      <c r="M1018" s="2">
        <f>VLOOKUP(L1018,'scoring schema 2'!$E$18:$F$29,2,FALSE)</f>
        <v>0</v>
      </c>
      <c r="N1018" s="3"/>
      <c r="O1018" s="2">
        <f>VLOOKUP(N1018,'scoring schema 2'!$E$8:$F$13,2, FALSE)</f>
        <v>2</v>
      </c>
      <c r="P1018" s="3">
        <v>5</v>
      </c>
      <c r="Q1018" s="3">
        <v>3.75</v>
      </c>
      <c r="R1018" s="3">
        <v>2.75</v>
      </c>
      <c r="S1018" s="3">
        <v>10.3125</v>
      </c>
      <c r="T1018" s="3">
        <v>1</v>
      </c>
      <c r="U1018" s="3">
        <v>5</v>
      </c>
      <c r="V1018" s="3">
        <v>3.8000000000000007</v>
      </c>
      <c r="W1018" s="3">
        <v>2.75</v>
      </c>
      <c r="X1018" s="3">
        <v>10.450000000000003</v>
      </c>
      <c r="Y1018" s="3">
        <v>3.7800000000000002</v>
      </c>
      <c r="Z1018" s="3">
        <v>2.75</v>
      </c>
      <c r="AA1018" s="3">
        <v>10.395000000000001</v>
      </c>
      <c r="AB1018" s="3">
        <v>7709703</v>
      </c>
      <c r="AC1018" s="3" t="s">
        <v>2356</v>
      </c>
      <c r="AD1018" s="6">
        <v>40739</v>
      </c>
      <c r="AE1018" s="3" t="s">
        <v>760</v>
      </c>
      <c r="AF1018" s="3" t="s">
        <v>761</v>
      </c>
      <c r="AG1018" s="3" t="s">
        <v>762</v>
      </c>
      <c r="AH1018" s="3" t="s">
        <v>768</v>
      </c>
      <c r="AI1018" s="3">
        <v>1.5</v>
      </c>
      <c r="AJ1018" s="3">
        <v>0</v>
      </c>
      <c r="AK1018" s="3">
        <v>0</v>
      </c>
      <c r="AL1018" s="3">
        <v>0</v>
      </c>
      <c r="AM1018" s="3">
        <v>18</v>
      </c>
      <c r="AN1018" s="3">
        <v>0</v>
      </c>
      <c r="AO1018" s="3" t="s">
        <v>762</v>
      </c>
      <c r="AP1018" s="3" t="s">
        <v>902</v>
      </c>
      <c r="AQ1018" s="3" t="s">
        <v>905</v>
      </c>
      <c r="AR1018" s="3" t="s">
        <v>2357</v>
      </c>
      <c r="AS1018" s="3">
        <v>4.9000000000000004</v>
      </c>
      <c r="AT1018" s="3">
        <v>596.1</v>
      </c>
      <c r="AU1018" s="3">
        <v>601</v>
      </c>
      <c r="AV1018" s="3" t="s">
        <v>765</v>
      </c>
      <c r="AW1018" s="3" t="s">
        <v>2358</v>
      </c>
      <c r="AX1018" s="3">
        <v>0</v>
      </c>
      <c r="AY1018" s="3">
        <v>591</v>
      </c>
      <c r="AZ1018" s="3">
        <v>591</v>
      </c>
      <c r="BA1018" s="3" t="s">
        <v>772</v>
      </c>
      <c r="BB1018" s="3">
        <v>3.5445860000000003E-2</v>
      </c>
      <c r="BC1018" s="3">
        <v>0</v>
      </c>
      <c r="BD1018" s="7">
        <v>0</v>
      </c>
      <c r="BE1018" s="18">
        <f t="shared" si="43"/>
        <v>121.12993383527265</v>
      </c>
      <c r="BF1018" s="3" t="s">
        <v>767</v>
      </c>
      <c r="BG1018" s="7">
        <v>44243</v>
      </c>
      <c r="BH1018" s="3">
        <v>143.88138169237271</v>
      </c>
      <c r="BI1018" t="str">
        <f>VLOOKUP($A1018,'[1]SW_Pipes 1222_soil.shp'!$AE$2:$AR$1223,10,FALSE)</f>
        <v>113674</v>
      </c>
      <c r="BJ1018" t="str">
        <f>VLOOKUP($A1018,'[1]SW_Pipes 1222_soil.shp'!$AE$2:$AR$1223,11,FALSE)</f>
        <v>IrB</v>
      </c>
      <c r="BK1018" t="str">
        <f>VLOOKUP($A1018,'[1]SW_Pipes 1222_soil.shp'!$AE$2:$AR$1223,12,FALSE)</f>
        <v>Iredell fine sandy loam, 1 to 8 percent slopes</v>
      </c>
      <c r="BL1018" t="str">
        <f>VLOOKUP($A1018,'[1]SW_Pipes 1222_soil.shp'!$AE$2:$AR$1223,13,FALSE)</f>
        <v>C/D</v>
      </c>
      <c r="BM1018">
        <f>VLOOKUP($A1018,'[1]SW_Pipes 1222_soil.shp'!$AE$2:$AR$1223,14,FALSE)</f>
        <v>3</v>
      </c>
      <c r="BN1018">
        <f>VLOOKUP(A1018,[2]SW_Pipes1222_prec!$AE$2:$AO$1223, 11, FALSE)</f>
        <v>3.7170000000000001</v>
      </c>
    </row>
    <row r="1019" spans="1:66" x14ac:dyDescent="0.25">
      <c r="A1019" s="2">
        <v>179194</v>
      </c>
      <c r="B1019" s="2">
        <v>17422</v>
      </c>
      <c r="C1019" s="2" t="s">
        <v>116</v>
      </c>
      <c r="D1019" s="2" t="s">
        <v>21</v>
      </c>
      <c r="E1019" s="2" t="s">
        <v>29</v>
      </c>
      <c r="F1019" s="6">
        <f>VLOOKUP(A1019&amp;B1019,'input_raw cmsws'!$C$2:$D$1602,2,FALSE)</f>
        <v>43971.666666666664</v>
      </c>
      <c r="G1019" s="2">
        <v>3.55</v>
      </c>
      <c r="H1019" s="2" t="s">
        <v>23</v>
      </c>
      <c r="I1019" s="2">
        <f>VLOOKUP(H1019,'scoring schema'!$D$4:$E$9,2,FALSE)</f>
        <v>0</v>
      </c>
      <c r="J1019" s="2" t="s">
        <v>22</v>
      </c>
      <c r="K1019" s="2" t="s">
        <v>22</v>
      </c>
      <c r="L1019" s="2" t="s">
        <v>30</v>
      </c>
      <c r="M1019" s="2">
        <f>VLOOKUP(L1019,'scoring schema 2'!$E$18:$F$29,2,FALSE)</f>
        <v>6</v>
      </c>
      <c r="N1019" s="2" t="s">
        <v>40</v>
      </c>
      <c r="O1019" s="2">
        <f>VLOOKUP(N1019,'scoring schema 2'!$E$8:$F$13,2, FALSE)</f>
        <v>8</v>
      </c>
      <c r="P1019" s="2">
        <v>10</v>
      </c>
      <c r="Q1019" s="2">
        <v>5.2</v>
      </c>
      <c r="R1019" s="2">
        <v>5</v>
      </c>
      <c r="S1019" s="2">
        <v>26</v>
      </c>
      <c r="T1019" s="2">
        <v>1</v>
      </c>
      <c r="U1019" s="2">
        <v>10</v>
      </c>
      <c r="V1019" s="2">
        <v>7.8000000000000007</v>
      </c>
      <c r="W1019" s="2">
        <v>5</v>
      </c>
      <c r="X1019" s="2">
        <v>39</v>
      </c>
      <c r="Y1019" s="2">
        <v>6.7600000000000007</v>
      </c>
      <c r="Z1019" s="2">
        <v>5</v>
      </c>
      <c r="AA1019" s="2">
        <v>33.800000000000004</v>
      </c>
      <c r="AB1019" s="2">
        <v>7615946</v>
      </c>
      <c r="AC1019" s="2" t="s">
        <v>3943</v>
      </c>
      <c r="AD1019" s="6">
        <v>40740</v>
      </c>
      <c r="AE1019" s="2" t="s">
        <v>760</v>
      </c>
      <c r="AF1019" s="2" t="s">
        <v>761</v>
      </c>
      <c r="AG1019" s="2" t="s">
        <v>762</v>
      </c>
      <c r="AH1019" s="2" t="s">
        <v>768</v>
      </c>
      <c r="AI1019" s="2">
        <v>1.5</v>
      </c>
      <c r="AJ1019" s="2">
        <v>0</v>
      </c>
      <c r="AK1019" s="2">
        <v>0</v>
      </c>
      <c r="AL1019" s="2">
        <v>0</v>
      </c>
      <c r="AM1019" s="2">
        <v>18</v>
      </c>
      <c r="AN1019" s="2">
        <v>0</v>
      </c>
      <c r="AO1019" s="2" t="s">
        <v>762</v>
      </c>
      <c r="AP1019" s="2" t="s">
        <v>763</v>
      </c>
      <c r="AQ1019" s="2" t="s">
        <v>769</v>
      </c>
      <c r="AR1019" s="2" t="s">
        <v>1003</v>
      </c>
      <c r="AS1019" s="2">
        <v>3.5</v>
      </c>
      <c r="AT1019" s="2">
        <v>729.5</v>
      </c>
      <c r="AU1019" s="2">
        <v>733</v>
      </c>
      <c r="AV1019" s="2" t="s">
        <v>765</v>
      </c>
      <c r="AW1019" s="2" t="s">
        <v>3944</v>
      </c>
      <c r="AX1019" s="2">
        <v>3.6</v>
      </c>
      <c r="AY1019" s="2">
        <v>729.4</v>
      </c>
      <c r="AZ1019" s="2">
        <v>733</v>
      </c>
      <c r="BA1019" s="2" t="s">
        <v>765</v>
      </c>
      <c r="BB1019" s="2">
        <v>2.6815699999999999E-3</v>
      </c>
      <c r="BC1019" s="2">
        <v>0</v>
      </c>
      <c r="BD1019" s="6">
        <v>0</v>
      </c>
      <c r="BE1019" s="18">
        <f t="shared" si="43"/>
        <v>120.38786219484371</v>
      </c>
      <c r="BF1019" s="2" t="s">
        <v>767</v>
      </c>
      <c r="BG1019" s="6">
        <v>44243</v>
      </c>
      <c r="BH1019" s="2">
        <v>37.291613102135592</v>
      </c>
      <c r="BI1019" t="str">
        <f>VLOOKUP($A1019,'[1]SW_Pipes 1222_soil.shp'!$AE$2:$AR$1223,10,FALSE)</f>
        <v>113660</v>
      </c>
      <c r="BJ1019" t="str">
        <f>VLOOKUP($A1019,'[1]SW_Pipes 1222_soil.shp'!$AE$2:$AR$1223,11,FALSE)</f>
        <v>CuB</v>
      </c>
      <c r="BK1019" t="str">
        <f>VLOOKUP($A1019,'[1]SW_Pipes 1222_soil.shp'!$AE$2:$AR$1223,12,FALSE)</f>
        <v>Cecil-Urban land complex, 2 to 8 percent slopes</v>
      </c>
      <c r="BL1019" t="str">
        <f>VLOOKUP($A1019,'[1]SW_Pipes 1222_soil.shp'!$AE$2:$AR$1223,13,FALSE)</f>
        <v>B</v>
      </c>
      <c r="BM1019">
        <f>VLOOKUP($A1019,'[1]SW_Pipes 1222_soil.shp'!$AE$2:$AR$1223,14,FALSE)</f>
        <v>1</v>
      </c>
      <c r="BN1019">
        <f>VLOOKUP(A1019,[2]SW_Pipes1222_prec!$AE$2:$AO$1223, 11, FALSE)</f>
        <v>3.7949999999999999</v>
      </c>
    </row>
    <row r="1020" spans="1:66" x14ac:dyDescent="0.25">
      <c r="A1020" s="2">
        <v>179195</v>
      </c>
      <c r="B1020" s="2">
        <v>17422</v>
      </c>
      <c r="C1020" s="2" t="s">
        <v>116</v>
      </c>
      <c r="D1020" s="2" t="s">
        <v>21</v>
      </c>
      <c r="E1020" s="2" t="s">
        <v>29</v>
      </c>
      <c r="F1020" s="6">
        <f>VLOOKUP(A1020&amp;B1020,'input_raw cmsws'!$C$2:$D$1602,2,FALSE)</f>
        <v>43971.666666666664</v>
      </c>
      <c r="G1020" s="2">
        <v>3.5</v>
      </c>
      <c r="H1020" s="2" t="s">
        <v>23</v>
      </c>
      <c r="I1020" s="2">
        <f>VLOOKUP(H1020,'scoring schema'!$D$4:$E$9,2,FALSE)</f>
        <v>0</v>
      </c>
      <c r="J1020" s="2" t="s">
        <v>22</v>
      </c>
      <c r="K1020" s="2" t="s">
        <v>22</v>
      </c>
      <c r="L1020" s="2" t="s">
        <v>115</v>
      </c>
      <c r="M1020" s="2">
        <f>VLOOKUP(L1020,'scoring schema 2'!$E$18:$F$29,2,FALSE)</f>
        <v>8</v>
      </c>
      <c r="N1020" s="2" t="s">
        <v>33</v>
      </c>
      <c r="O1020" s="2">
        <f>VLOOKUP(N1020,'scoring schema 2'!$E$8:$F$13,2, FALSE)</f>
        <v>0</v>
      </c>
      <c r="P1020" s="2">
        <v>10</v>
      </c>
      <c r="Q1020" s="2">
        <v>0</v>
      </c>
      <c r="R1020" s="2">
        <v>5.9</v>
      </c>
      <c r="S1020" s="2">
        <v>0</v>
      </c>
      <c r="T1020" s="2">
        <v>1</v>
      </c>
      <c r="U1020" s="2">
        <v>0</v>
      </c>
      <c r="V1020" s="2">
        <v>1.4000000000000001</v>
      </c>
      <c r="W1020" s="2">
        <v>0.8</v>
      </c>
      <c r="X1020" s="2">
        <v>1.1200000000000001</v>
      </c>
      <c r="Y1020" s="2">
        <v>0.84000000000000008</v>
      </c>
      <c r="Z1020" s="2">
        <v>2.8400000000000003</v>
      </c>
      <c r="AA1020" s="2">
        <v>2.3856000000000006</v>
      </c>
      <c r="AB1020" s="2">
        <v>7625101</v>
      </c>
      <c r="AC1020" s="2" t="s">
        <v>1001</v>
      </c>
      <c r="AD1020" s="6">
        <v>40741</v>
      </c>
      <c r="AE1020" s="2" t="s">
        <v>760</v>
      </c>
      <c r="AF1020" s="2" t="s">
        <v>761</v>
      </c>
      <c r="AG1020" s="2" t="s">
        <v>762</v>
      </c>
      <c r="AH1020" s="2" t="s">
        <v>768</v>
      </c>
      <c r="AI1020" s="2">
        <v>1.5</v>
      </c>
      <c r="AJ1020" s="2">
        <v>0</v>
      </c>
      <c r="AK1020" s="2">
        <v>0</v>
      </c>
      <c r="AL1020" s="2">
        <v>0</v>
      </c>
      <c r="AM1020" s="2">
        <v>18</v>
      </c>
      <c r="AN1020" s="2">
        <v>0</v>
      </c>
      <c r="AO1020" s="2" t="s">
        <v>762</v>
      </c>
      <c r="AP1020" s="2" t="s">
        <v>763</v>
      </c>
      <c r="AQ1020" s="2" t="s">
        <v>769</v>
      </c>
      <c r="AR1020" s="2" t="s">
        <v>1002</v>
      </c>
      <c r="AS1020" s="2">
        <v>0</v>
      </c>
      <c r="AT1020" s="2">
        <v>0</v>
      </c>
      <c r="AU1020" s="2">
        <v>734</v>
      </c>
      <c r="AV1020" s="2" t="s">
        <v>765</v>
      </c>
      <c r="AW1020" s="2" t="s">
        <v>1003</v>
      </c>
      <c r="AX1020" s="2">
        <v>3.6</v>
      </c>
      <c r="AY1020" s="2">
        <v>729.4</v>
      </c>
      <c r="AZ1020" s="2">
        <v>733</v>
      </c>
      <c r="BA1020" s="2" t="s">
        <v>765</v>
      </c>
      <c r="BB1020" s="2">
        <v>0</v>
      </c>
      <c r="BC1020" s="2">
        <v>0</v>
      </c>
      <c r="BD1020" s="6">
        <v>0</v>
      </c>
      <c r="BE1020" s="18">
        <f t="shared" si="43"/>
        <v>120.38786219484371</v>
      </c>
      <c r="BF1020" s="2" t="s">
        <v>767</v>
      </c>
      <c r="BG1020" s="6">
        <v>44243</v>
      </c>
      <c r="BH1020" s="2">
        <v>12.765968370415591</v>
      </c>
      <c r="BI1020" t="str">
        <f>VLOOKUP($A1020,'[1]SW_Pipes 1222_soil.shp'!$AE$2:$AR$1223,10,FALSE)</f>
        <v>113671</v>
      </c>
      <c r="BJ1020" t="str">
        <f>VLOOKUP($A1020,'[1]SW_Pipes 1222_soil.shp'!$AE$2:$AR$1223,11,FALSE)</f>
        <v>HeB</v>
      </c>
      <c r="BK1020" t="str">
        <f>VLOOKUP($A1020,'[1]SW_Pipes 1222_soil.shp'!$AE$2:$AR$1223,12,FALSE)</f>
        <v>Helena sandy loam, 2 to 8 percent slopes</v>
      </c>
      <c r="BL1020" t="str">
        <f>VLOOKUP($A1020,'[1]SW_Pipes 1222_soil.shp'!$AE$2:$AR$1223,13,FALSE)</f>
        <v>C</v>
      </c>
      <c r="BM1020">
        <f>VLOOKUP($A1020,'[1]SW_Pipes 1222_soil.shp'!$AE$2:$AR$1223,14,FALSE)</f>
        <v>2</v>
      </c>
      <c r="BN1020">
        <f>VLOOKUP(A1020,[2]SW_Pipes1222_prec!$AE$2:$AO$1223, 11, FALSE)</f>
        <v>3.7949999999999999</v>
      </c>
    </row>
    <row r="1021" spans="1:66" x14ac:dyDescent="0.25">
      <c r="A1021" s="3">
        <v>179196</v>
      </c>
      <c r="B1021" s="3">
        <v>17422</v>
      </c>
      <c r="C1021" s="3" t="s">
        <v>116</v>
      </c>
      <c r="D1021" s="3" t="s">
        <v>21</v>
      </c>
      <c r="E1021" s="3" t="s">
        <v>29</v>
      </c>
      <c r="F1021" s="6">
        <f>VLOOKUP(A1021&amp;B1021,'input_raw cmsws'!$C$2:$D$1602,2,FALSE)</f>
        <v>43971.666666666664</v>
      </c>
      <c r="G1021" s="3">
        <v>4.25</v>
      </c>
      <c r="H1021" s="3" t="s">
        <v>23</v>
      </c>
      <c r="I1021" s="2">
        <f>VLOOKUP(H1021,'scoring schema'!$D$4:$E$9,2,FALSE)</f>
        <v>0</v>
      </c>
      <c r="J1021" s="3" t="s">
        <v>22</v>
      </c>
      <c r="K1021" s="3" t="s">
        <v>22</v>
      </c>
      <c r="L1021" s="3" t="s">
        <v>115</v>
      </c>
      <c r="M1021" s="2">
        <f>VLOOKUP(L1021,'scoring schema 2'!$E$18:$F$29,2,FALSE)</f>
        <v>8</v>
      </c>
      <c r="N1021" s="3" t="s">
        <v>33</v>
      </c>
      <c r="O1021" s="2">
        <f>VLOOKUP(N1021,'scoring schema 2'!$E$8:$F$13,2, FALSE)</f>
        <v>0</v>
      </c>
      <c r="P1021" s="3">
        <v>10</v>
      </c>
      <c r="Q1021" s="3">
        <v>0</v>
      </c>
      <c r="R1021" s="3">
        <v>5.9</v>
      </c>
      <c r="S1021" s="3">
        <v>0</v>
      </c>
      <c r="T1021" s="3">
        <v>1</v>
      </c>
      <c r="U1021" s="3">
        <v>10</v>
      </c>
      <c r="V1021" s="3">
        <v>6.2000000000000011</v>
      </c>
      <c r="W1021" s="3">
        <v>5.9</v>
      </c>
      <c r="X1021" s="3">
        <v>36.580000000000005</v>
      </c>
      <c r="Y1021" s="3">
        <v>3.7200000000000006</v>
      </c>
      <c r="Z1021" s="3">
        <v>5.9</v>
      </c>
      <c r="AA1021" s="3">
        <v>21.948000000000004</v>
      </c>
      <c r="AB1021" s="3">
        <v>7720046</v>
      </c>
      <c r="AC1021" s="3" t="s">
        <v>3491</v>
      </c>
      <c r="AD1021" s="6">
        <v>40742</v>
      </c>
      <c r="AE1021" s="3" t="s">
        <v>760</v>
      </c>
      <c r="AF1021" s="3" t="s">
        <v>761</v>
      </c>
      <c r="AG1021" s="3" t="s">
        <v>762</v>
      </c>
      <c r="AH1021" s="3" t="s">
        <v>768</v>
      </c>
      <c r="AI1021" s="3">
        <v>1.25</v>
      </c>
      <c r="AJ1021" s="3">
        <v>0</v>
      </c>
      <c r="AK1021" s="3">
        <v>0</v>
      </c>
      <c r="AL1021" s="3">
        <v>0</v>
      </c>
      <c r="AM1021" s="3">
        <v>15</v>
      </c>
      <c r="AN1021" s="3">
        <v>0</v>
      </c>
      <c r="AO1021" s="3" t="s">
        <v>762</v>
      </c>
      <c r="AP1021" s="3" t="s">
        <v>763</v>
      </c>
      <c r="AQ1021" s="3" t="s">
        <v>769</v>
      </c>
      <c r="AR1021" s="3" t="s">
        <v>3492</v>
      </c>
      <c r="AS1021" s="3">
        <v>4.0999999999999996</v>
      </c>
      <c r="AT1021" s="3">
        <v>739.9</v>
      </c>
      <c r="AU1021" s="3">
        <v>744</v>
      </c>
      <c r="AV1021" s="3" t="s">
        <v>765</v>
      </c>
      <c r="AW1021" s="3" t="s">
        <v>3493</v>
      </c>
      <c r="AX1021" s="3">
        <v>4.4000000000000004</v>
      </c>
      <c r="AY1021" s="3">
        <v>739.6</v>
      </c>
      <c r="AZ1021" s="3">
        <v>744</v>
      </c>
      <c r="BA1021" s="3" t="s">
        <v>765</v>
      </c>
      <c r="BB1021" s="3">
        <v>1.138897E-2</v>
      </c>
      <c r="BC1021" s="3">
        <v>0</v>
      </c>
      <c r="BD1021" s="7">
        <v>0</v>
      </c>
      <c r="BE1021" s="18">
        <f t="shared" si="43"/>
        <v>120.38786219484371</v>
      </c>
      <c r="BF1021" s="3" t="s">
        <v>767</v>
      </c>
      <c r="BG1021" s="7">
        <v>44243</v>
      </c>
      <c r="BH1021" s="3">
        <v>26.341282178269839</v>
      </c>
      <c r="BI1021" t="str">
        <f>VLOOKUP($A1021,'[1]SW_Pipes 1222_soil.shp'!$AE$2:$AR$1223,10,FALSE)</f>
        <v>113660</v>
      </c>
      <c r="BJ1021" t="str">
        <f>VLOOKUP($A1021,'[1]SW_Pipes 1222_soil.shp'!$AE$2:$AR$1223,11,FALSE)</f>
        <v>CuB</v>
      </c>
      <c r="BK1021" t="str">
        <f>VLOOKUP($A1021,'[1]SW_Pipes 1222_soil.shp'!$AE$2:$AR$1223,12,FALSE)</f>
        <v>Cecil-Urban land complex, 2 to 8 percent slopes</v>
      </c>
      <c r="BL1021" t="str">
        <f>VLOOKUP($A1021,'[1]SW_Pipes 1222_soil.shp'!$AE$2:$AR$1223,13,FALSE)</f>
        <v>B</v>
      </c>
      <c r="BM1021">
        <f>VLOOKUP($A1021,'[1]SW_Pipes 1222_soil.shp'!$AE$2:$AR$1223,14,FALSE)</f>
        <v>1</v>
      </c>
      <c r="BN1021">
        <f>VLOOKUP(A1021,[2]SW_Pipes1222_prec!$AE$2:$AO$1223, 11, FALSE)</f>
        <v>3.7970000000000002</v>
      </c>
    </row>
    <row r="1022" spans="1:66" x14ac:dyDescent="0.25">
      <c r="A1022" s="3">
        <v>179197</v>
      </c>
      <c r="B1022" s="3">
        <v>17422</v>
      </c>
      <c r="C1022" s="3" t="s">
        <v>116</v>
      </c>
      <c r="D1022" s="3" t="s">
        <v>21</v>
      </c>
      <c r="E1022" s="3" t="s">
        <v>29</v>
      </c>
      <c r="F1022" s="6">
        <f>VLOOKUP(A1022&amp;B1022,'input_raw cmsws'!$C$2:$D$1602,2,FALSE)</f>
        <v>43971.666666666664</v>
      </c>
      <c r="G1022" s="3">
        <v>4.4000000000000004</v>
      </c>
      <c r="H1022" s="3" t="s">
        <v>23</v>
      </c>
      <c r="I1022" s="2">
        <f>VLOOKUP(H1022,'scoring schema'!$D$4:$E$9,2,FALSE)</f>
        <v>0</v>
      </c>
      <c r="J1022" s="3" t="s">
        <v>22</v>
      </c>
      <c r="K1022" s="3" t="s">
        <v>22</v>
      </c>
      <c r="L1022" s="3" t="s">
        <v>115</v>
      </c>
      <c r="M1022" s="2">
        <f>VLOOKUP(L1022,'scoring schema 2'!$E$18:$F$29,2,FALSE)</f>
        <v>8</v>
      </c>
      <c r="N1022" s="3" t="s">
        <v>33</v>
      </c>
      <c r="O1022" s="2">
        <f>VLOOKUP(N1022,'scoring schema 2'!$E$8:$F$13,2, FALSE)</f>
        <v>0</v>
      </c>
      <c r="P1022" s="3">
        <v>10</v>
      </c>
      <c r="Q1022" s="3">
        <v>0</v>
      </c>
      <c r="R1022" s="3">
        <v>5.9</v>
      </c>
      <c r="S1022" s="3">
        <v>0</v>
      </c>
      <c r="T1022" s="3">
        <v>1</v>
      </c>
      <c r="U1022" s="3">
        <v>10</v>
      </c>
      <c r="V1022" s="3">
        <v>8.6</v>
      </c>
      <c r="W1022" s="3">
        <v>5.9</v>
      </c>
      <c r="X1022" s="3">
        <v>50.74</v>
      </c>
      <c r="Y1022" s="3">
        <v>5.1599999999999993</v>
      </c>
      <c r="Z1022" s="3">
        <v>5.9</v>
      </c>
      <c r="AA1022" s="3">
        <v>30.443999999999999</v>
      </c>
      <c r="AB1022" s="3">
        <v>7591608</v>
      </c>
      <c r="AC1022" s="3" t="s">
        <v>3861</v>
      </c>
      <c r="AD1022" s="6">
        <v>40743</v>
      </c>
      <c r="AE1022" s="3" t="s">
        <v>760</v>
      </c>
      <c r="AF1022" s="3" t="s">
        <v>761</v>
      </c>
      <c r="AG1022" s="3" t="s">
        <v>762</v>
      </c>
      <c r="AH1022" s="3" t="s">
        <v>768</v>
      </c>
      <c r="AI1022" s="3">
        <v>1.25</v>
      </c>
      <c r="AJ1022" s="3">
        <v>0</v>
      </c>
      <c r="AK1022" s="3">
        <v>0</v>
      </c>
      <c r="AL1022" s="3">
        <v>0</v>
      </c>
      <c r="AM1022" s="3">
        <v>15</v>
      </c>
      <c r="AN1022" s="3">
        <v>0</v>
      </c>
      <c r="AO1022" s="3" t="s">
        <v>762</v>
      </c>
      <c r="AP1022" s="3" t="s">
        <v>763</v>
      </c>
      <c r="AQ1022" s="3" t="s">
        <v>769</v>
      </c>
      <c r="AR1022" s="3" t="s">
        <v>3493</v>
      </c>
      <c r="AS1022" s="3">
        <v>4.4000000000000004</v>
      </c>
      <c r="AT1022" s="3">
        <v>739.6</v>
      </c>
      <c r="AU1022" s="3">
        <v>744</v>
      </c>
      <c r="AV1022" s="3" t="s">
        <v>765</v>
      </c>
      <c r="AW1022" s="3" t="s">
        <v>1002</v>
      </c>
      <c r="AX1022" s="3">
        <v>0</v>
      </c>
      <c r="AY1022" s="3">
        <v>0</v>
      </c>
      <c r="AZ1022" s="3">
        <v>734</v>
      </c>
      <c r="BA1022" s="3" t="s">
        <v>765</v>
      </c>
      <c r="BB1022" s="3">
        <v>0</v>
      </c>
      <c r="BC1022" s="3">
        <v>0</v>
      </c>
      <c r="BD1022" s="7">
        <v>0</v>
      </c>
      <c r="BE1022" s="18">
        <f t="shared" si="43"/>
        <v>120.38786219484371</v>
      </c>
      <c r="BF1022" s="3" t="s">
        <v>767</v>
      </c>
      <c r="BG1022" s="7">
        <v>44243</v>
      </c>
      <c r="BH1022" s="3">
        <v>245.19512763739411</v>
      </c>
      <c r="BI1022" t="str">
        <f>VLOOKUP($A1022,'[1]SW_Pipes 1222_soil.shp'!$AE$2:$AR$1223,10,FALSE)</f>
        <v>113660</v>
      </c>
      <c r="BJ1022" t="str">
        <f>VLOOKUP($A1022,'[1]SW_Pipes 1222_soil.shp'!$AE$2:$AR$1223,11,FALSE)</f>
        <v>CuB</v>
      </c>
      <c r="BK1022" t="str">
        <f>VLOOKUP($A1022,'[1]SW_Pipes 1222_soil.shp'!$AE$2:$AR$1223,12,FALSE)</f>
        <v>Cecil-Urban land complex, 2 to 8 percent slopes</v>
      </c>
      <c r="BL1022" t="str">
        <f>VLOOKUP($A1022,'[1]SW_Pipes 1222_soil.shp'!$AE$2:$AR$1223,13,FALSE)</f>
        <v>B</v>
      </c>
      <c r="BM1022">
        <f>VLOOKUP($A1022,'[1]SW_Pipes 1222_soil.shp'!$AE$2:$AR$1223,14,FALSE)</f>
        <v>1</v>
      </c>
      <c r="BN1022">
        <f>VLOOKUP(A1022,[2]SW_Pipes1222_prec!$AE$2:$AO$1223, 11, FALSE)</f>
        <v>3.7949999999999999</v>
      </c>
    </row>
    <row r="1023" spans="1:66" x14ac:dyDescent="0.25">
      <c r="A1023" s="3">
        <v>179226</v>
      </c>
      <c r="B1023" s="3">
        <v>12069</v>
      </c>
      <c r="C1023" s="3" t="s">
        <v>693</v>
      </c>
      <c r="D1023" s="3" t="s">
        <v>21</v>
      </c>
      <c r="E1023" s="3" t="s">
        <v>29</v>
      </c>
      <c r="F1023" s="6">
        <f>VLOOKUP(A1023&amp;B1023,'input_raw cmsws'!$C$2:$D$1602,2,FALSE)</f>
        <v>43801.666666666664</v>
      </c>
      <c r="G1023" s="3">
        <v>5.8</v>
      </c>
      <c r="H1023" s="3" t="s">
        <v>68</v>
      </c>
      <c r="I1023" s="2">
        <f>VLOOKUP(H1023,'scoring schema'!$D$4:$E$9,2,FALSE)</f>
        <v>0</v>
      </c>
      <c r="J1023" s="3" t="s">
        <v>22</v>
      </c>
      <c r="K1023" s="3" t="s">
        <v>22</v>
      </c>
      <c r="L1023" s="3" t="s">
        <v>30</v>
      </c>
      <c r="M1023" s="2">
        <f>VLOOKUP(L1023,'scoring schema 2'!$E$18:$F$29,2,FALSE)</f>
        <v>6</v>
      </c>
      <c r="N1023" s="3" t="s">
        <v>202</v>
      </c>
      <c r="O1023" s="2">
        <f>VLOOKUP(N1023,'scoring schema 2'!$E$8:$F$13,2, FALSE)</f>
        <v>3</v>
      </c>
      <c r="P1023" s="3">
        <v>10</v>
      </c>
      <c r="Q1023" s="3">
        <v>1.9500000000000002</v>
      </c>
      <c r="R1023" s="3">
        <v>6.2</v>
      </c>
      <c r="S1023" s="3">
        <v>12.090000000000002</v>
      </c>
      <c r="T1023" s="3">
        <v>1</v>
      </c>
      <c r="U1023" s="3">
        <v>10</v>
      </c>
      <c r="V1023" s="3">
        <v>7.6000000000000005</v>
      </c>
      <c r="W1023" s="3">
        <v>4.4000000000000004</v>
      </c>
      <c r="X1023" s="3">
        <v>33.440000000000005</v>
      </c>
      <c r="Y1023" s="3">
        <v>5.3400000000000007</v>
      </c>
      <c r="Z1023" s="3">
        <v>5.120000000000001</v>
      </c>
      <c r="AA1023" s="3">
        <v>27.340800000000009</v>
      </c>
      <c r="AB1023" s="3">
        <v>7628662</v>
      </c>
      <c r="AC1023" s="3" t="s">
        <v>3724</v>
      </c>
      <c r="AD1023" s="6">
        <v>40744</v>
      </c>
      <c r="AE1023" s="3" t="s">
        <v>760</v>
      </c>
      <c r="AF1023" s="3" t="s">
        <v>761</v>
      </c>
      <c r="AG1023" s="3" t="s">
        <v>762</v>
      </c>
      <c r="AH1023" s="3" t="s">
        <v>768</v>
      </c>
      <c r="AI1023" s="3">
        <v>4</v>
      </c>
      <c r="AJ1023" s="3">
        <v>0</v>
      </c>
      <c r="AK1023" s="3">
        <v>0</v>
      </c>
      <c r="AL1023" s="3">
        <v>0</v>
      </c>
      <c r="AM1023" s="3">
        <v>48</v>
      </c>
      <c r="AN1023" s="3">
        <v>0</v>
      </c>
      <c r="AO1023" s="3" t="s">
        <v>762</v>
      </c>
      <c r="AP1023" s="3" t="s">
        <v>763</v>
      </c>
      <c r="AQ1023" s="3" t="s">
        <v>769</v>
      </c>
      <c r="AR1023" s="3" t="s">
        <v>3725</v>
      </c>
      <c r="AS1023" s="3">
        <v>0</v>
      </c>
      <c r="AT1023" s="3">
        <v>0</v>
      </c>
      <c r="AU1023" s="3">
        <v>738</v>
      </c>
      <c r="AV1023" s="3" t="s">
        <v>765</v>
      </c>
      <c r="AW1023" s="3" t="s">
        <v>3726</v>
      </c>
      <c r="AX1023" s="3">
        <v>5.8</v>
      </c>
      <c r="AY1023" s="3">
        <v>729.2</v>
      </c>
      <c r="AZ1023" s="3">
        <v>735</v>
      </c>
      <c r="BA1023" s="3" t="s">
        <v>765</v>
      </c>
      <c r="BB1023" s="3">
        <v>0</v>
      </c>
      <c r="BC1023" s="3">
        <v>0</v>
      </c>
      <c r="BD1023" s="7">
        <v>0</v>
      </c>
      <c r="BE1023" s="18">
        <f t="shared" si="43"/>
        <v>119.92242756103126</v>
      </c>
      <c r="BF1023" s="3" t="s">
        <v>767</v>
      </c>
      <c r="BG1023" s="7">
        <v>44243</v>
      </c>
      <c r="BH1023" s="3">
        <v>147.04985981490771</v>
      </c>
      <c r="BI1023" t="str">
        <f>VLOOKUP($A1023,'[1]SW_Pipes 1222_soil.shp'!$AE$2:$AR$1223,10,FALSE)</f>
        <v>113671</v>
      </c>
      <c r="BJ1023" t="str">
        <f>VLOOKUP($A1023,'[1]SW_Pipes 1222_soil.shp'!$AE$2:$AR$1223,11,FALSE)</f>
        <v>HeB</v>
      </c>
      <c r="BK1023" t="str">
        <f>VLOOKUP($A1023,'[1]SW_Pipes 1222_soil.shp'!$AE$2:$AR$1223,12,FALSE)</f>
        <v>Helena sandy loam, 2 to 8 percent slopes</v>
      </c>
      <c r="BL1023" t="str">
        <f>VLOOKUP($A1023,'[1]SW_Pipes 1222_soil.shp'!$AE$2:$AR$1223,13,FALSE)</f>
        <v>C</v>
      </c>
      <c r="BM1023">
        <f>VLOOKUP($A1023,'[1]SW_Pipes 1222_soil.shp'!$AE$2:$AR$1223,14,FALSE)</f>
        <v>2</v>
      </c>
      <c r="BN1023">
        <f>VLOOKUP(A1023,[2]SW_Pipes1222_prec!$AE$2:$AO$1223, 11, FALSE)</f>
        <v>3.7949999999999999</v>
      </c>
    </row>
    <row r="1024" spans="1:66" x14ac:dyDescent="0.25">
      <c r="A1024" s="3">
        <v>179472</v>
      </c>
      <c r="B1024" s="3">
        <v>11051</v>
      </c>
      <c r="C1024" s="3" t="s">
        <v>372</v>
      </c>
      <c r="D1024" s="3" t="s">
        <v>21</v>
      </c>
      <c r="E1024" s="3" t="s">
        <v>29</v>
      </c>
      <c r="F1024" s="6">
        <f>VLOOKUP(A1024&amp;B1024,'input_raw cmsws'!$C$2:$D$1602,2,FALSE)</f>
        <v>42843.666666666664</v>
      </c>
      <c r="G1024" s="3">
        <v>5.5</v>
      </c>
      <c r="H1024" s="3" t="s">
        <v>23</v>
      </c>
      <c r="I1024" s="2">
        <f>VLOOKUP(H1024,'scoring schema'!$D$4:$E$9,2,FALSE)</f>
        <v>0</v>
      </c>
      <c r="J1024" s="3" t="s">
        <v>22</v>
      </c>
      <c r="K1024" s="3" t="s">
        <v>22</v>
      </c>
      <c r="L1024" s="3" t="s">
        <v>145</v>
      </c>
      <c r="M1024" s="2">
        <f>VLOOKUP(L1024,'scoring schema 2'!$E$18:$F$29,2,FALSE)</f>
        <v>10</v>
      </c>
      <c r="N1024" s="3" t="s">
        <v>33</v>
      </c>
      <c r="O1024" s="2">
        <f>VLOOKUP(N1024,'scoring schema 2'!$E$8:$F$13,2, FALSE)</f>
        <v>0</v>
      </c>
      <c r="P1024" s="3">
        <v>5</v>
      </c>
      <c r="Q1024" s="3">
        <v>0</v>
      </c>
      <c r="R1024" s="3">
        <v>7.25</v>
      </c>
      <c r="S1024" s="3">
        <v>0</v>
      </c>
      <c r="T1024" s="3">
        <v>1</v>
      </c>
      <c r="U1024" s="3">
        <v>0</v>
      </c>
      <c r="V1024" s="3">
        <v>6</v>
      </c>
      <c r="W1024" s="3">
        <v>2.9000000000000004</v>
      </c>
      <c r="X1024" s="3">
        <v>17.400000000000002</v>
      </c>
      <c r="Y1024" s="3">
        <v>3.5999999999999996</v>
      </c>
      <c r="Z1024" s="3">
        <v>4.6400000000000006</v>
      </c>
      <c r="AA1024" s="3">
        <v>16.704000000000001</v>
      </c>
      <c r="AB1024" s="3">
        <v>7640138</v>
      </c>
      <c r="AC1024" s="3" t="s">
        <v>3088</v>
      </c>
      <c r="AD1024" s="6">
        <v>40745</v>
      </c>
      <c r="AE1024" s="3" t="s">
        <v>760</v>
      </c>
      <c r="AF1024" s="3" t="s">
        <v>761</v>
      </c>
      <c r="AG1024" s="3" t="s">
        <v>762</v>
      </c>
      <c r="AH1024" s="3" t="s">
        <v>768</v>
      </c>
      <c r="AI1024" s="3">
        <v>4</v>
      </c>
      <c r="AJ1024" s="3">
        <v>0</v>
      </c>
      <c r="AK1024" s="3">
        <v>0</v>
      </c>
      <c r="AL1024" s="3">
        <v>0</v>
      </c>
      <c r="AM1024" s="3">
        <v>48</v>
      </c>
      <c r="AN1024" s="3">
        <v>0</v>
      </c>
      <c r="AO1024" s="3" t="s">
        <v>762</v>
      </c>
      <c r="AP1024" s="3" t="s">
        <v>778</v>
      </c>
      <c r="AQ1024" s="3" t="s">
        <v>781</v>
      </c>
      <c r="AR1024" s="3" t="s">
        <v>3089</v>
      </c>
      <c r="AS1024" s="3">
        <v>5.5</v>
      </c>
      <c r="AT1024" s="3">
        <v>733.5</v>
      </c>
      <c r="AU1024" s="3">
        <v>739</v>
      </c>
      <c r="AV1024" s="3" t="s">
        <v>765</v>
      </c>
      <c r="AW1024" s="3" t="s">
        <v>3090</v>
      </c>
      <c r="AX1024" s="3">
        <v>0</v>
      </c>
      <c r="AY1024" s="3">
        <v>0</v>
      </c>
      <c r="AZ1024" s="3">
        <v>745</v>
      </c>
      <c r="BA1024" s="3" t="s">
        <v>772</v>
      </c>
      <c r="BB1024" s="3">
        <v>0</v>
      </c>
      <c r="BC1024" s="3">
        <v>0</v>
      </c>
      <c r="BD1024" s="7">
        <v>0</v>
      </c>
      <c r="BE1024" s="18">
        <f t="shared" si="43"/>
        <v>117.2995665069587</v>
      </c>
      <c r="BF1024" s="3" t="s">
        <v>767</v>
      </c>
      <c r="BG1024" s="7">
        <v>44243</v>
      </c>
      <c r="BH1024" s="3">
        <v>16.261779367104779</v>
      </c>
      <c r="BI1024" t="str">
        <f>VLOOKUP($A1024,'[1]SW_Pipes 1222_soil.shp'!$AE$2:$AR$1223,10,FALSE)</f>
        <v>113671</v>
      </c>
      <c r="BJ1024" t="str">
        <f>VLOOKUP($A1024,'[1]SW_Pipes 1222_soil.shp'!$AE$2:$AR$1223,11,FALSE)</f>
        <v>HeB</v>
      </c>
      <c r="BK1024" t="str">
        <f>VLOOKUP($A1024,'[1]SW_Pipes 1222_soil.shp'!$AE$2:$AR$1223,12,FALSE)</f>
        <v>Helena sandy loam, 2 to 8 percent slopes</v>
      </c>
      <c r="BL1024" t="str">
        <f>VLOOKUP($A1024,'[1]SW_Pipes 1222_soil.shp'!$AE$2:$AR$1223,13,FALSE)</f>
        <v>C</v>
      </c>
      <c r="BM1024">
        <f>VLOOKUP($A1024,'[1]SW_Pipes 1222_soil.shp'!$AE$2:$AR$1223,14,FALSE)</f>
        <v>2</v>
      </c>
      <c r="BN1024">
        <f>VLOOKUP(A1024,[2]SW_Pipes1222_prec!$AE$2:$AO$1223, 11, FALSE)</f>
        <v>3.7989999999999999</v>
      </c>
    </row>
    <row r="1025" spans="1:66" x14ac:dyDescent="0.25">
      <c r="A1025" s="3">
        <v>181004</v>
      </c>
      <c r="B1025" s="3">
        <v>10980</v>
      </c>
      <c r="C1025" s="3" t="s">
        <v>307</v>
      </c>
      <c r="D1025" s="3" t="s">
        <v>21</v>
      </c>
      <c r="E1025" s="3" t="s">
        <v>29</v>
      </c>
      <c r="F1025" s="6">
        <f>VLOOKUP(A1025&amp;B1025,'input_raw cmsws'!$C$2:$D$1602,2,FALSE)</f>
        <v>43676.666666666664</v>
      </c>
      <c r="G1025" s="3">
        <v>4</v>
      </c>
      <c r="H1025" s="3" t="s">
        <v>23</v>
      </c>
      <c r="I1025" s="2">
        <f>VLOOKUP(H1025,'scoring schema'!$D$4:$E$9,2,FALSE)</f>
        <v>0</v>
      </c>
      <c r="J1025" s="3" t="s">
        <v>22</v>
      </c>
      <c r="K1025" s="3" t="s">
        <v>22</v>
      </c>
      <c r="L1025" s="3" t="s">
        <v>174</v>
      </c>
      <c r="M1025" s="2">
        <f>VLOOKUP(L1025,'scoring schema 2'!$E$18:$F$29,2,FALSE)</f>
        <v>8</v>
      </c>
      <c r="N1025" s="3" t="s">
        <v>40</v>
      </c>
      <c r="O1025" s="2">
        <f>VLOOKUP(N1025,'scoring schema 2'!$E$8:$F$13,2, FALSE)</f>
        <v>8</v>
      </c>
      <c r="P1025" s="3">
        <v>0</v>
      </c>
      <c r="Q1025" s="3">
        <v>5.2</v>
      </c>
      <c r="R1025" s="3">
        <v>4.4000000000000004</v>
      </c>
      <c r="S1025" s="3">
        <v>22.880000000000003</v>
      </c>
      <c r="T1025" s="3">
        <v>1</v>
      </c>
      <c r="U1025" s="3">
        <v>0</v>
      </c>
      <c r="V1025" s="3">
        <v>1.4000000000000001</v>
      </c>
      <c r="W1025" s="3">
        <v>0.8</v>
      </c>
      <c r="X1025" s="3">
        <v>1.1200000000000001</v>
      </c>
      <c r="Y1025" s="3">
        <v>2.92</v>
      </c>
      <c r="Z1025" s="3">
        <v>2.2400000000000002</v>
      </c>
      <c r="AA1025" s="3">
        <v>6.5408000000000008</v>
      </c>
      <c r="AB1025" s="3">
        <v>7662940</v>
      </c>
      <c r="AC1025" s="3" t="s">
        <v>1705</v>
      </c>
      <c r="AD1025" s="6">
        <v>40746</v>
      </c>
      <c r="AE1025" s="3" t="s">
        <v>760</v>
      </c>
      <c r="AF1025" s="3" t="s">
        <v>761</v>
      </c>
      <c r="AG1025" s="3" t="s">
        <v>762</v>
      </c>
      <c r="AH1025" s="3" t="s">
        <v>768</v>
      </c>
      <c r="AI1025" s="3">
        <v>2</v>
      </c>
      <c r="AJ1025" s="3">
        <v>0</v>
      </c>
      <c r="AK1025" s="3">
        <v>0</v>
      </c>
      <c r="AL1025" s="3">
        <v>0</v>
      </c>
      <c r="AM1025" s="3">
        <v>24</v>
      </c>
      <c r="AN1025" s="3">
        <v>0</v>
      </c>
      <c r="AO1025" s="3" t="s">
        <v>762</v>
      </c>
      <c r="AP1025" s="3" t="s">
        <v>763</v>
      </c>
      <c r="AQ1025" s="3" t="s">
        <v>769</v>
      </c>
      <c r="AR1025" s="3" t="s">
        <v>1706</v>
      </c>
      <c r="AS1025" s="3">
        <v>3.6</v>
      </c>
      <c r="AT1025" s="3">
        <v>628.4</v>
      </c>
      <c r="AU1025" s="3">
        <v>632</v>
      </c>
      <c r="AV1025" s="3" t="s">
        <v>765</v>
      </c>
      <c r="AW1025" s="3" t="s">
        <v>1707</v>
      </c>
      <c r="AX1025" s="3">
        <v>3.3</v>
      </c>
      <c r="AY1025" s="3">
        <v>624.70000000000005</v>
      </c>
      <c r="AZ1025" s="3">
        <v>628</v>
      </c>
      <c r="BA1025" s="3" t="s">
        <v>765</v>
      </c>
      <c r="BB1025" s="3">
        <v>2.11165E-2</v>
      </c>
      <c r="BC1025" s="3">
        <v>0</v>
      </c>
      <c r="BD1025" s="7">
        <v>0</v>
      </c>
      <c r="BE1025" s="18">
        <f t="shared" si="43"/>
        <v>119.58019621263973</v>
      </c>
      <c r="BF1025" s="3" t="s">
        <v>767</v>
      </c>
      <c r="BG1025" s="7">
        <v>44243</v>
      </c>
      <c r="BH1025" s="3">
        <v>175.21846131935609</v>
      </c>
      <c r="BI1025" t="str">
        <f>VLOOKUP($A1025,'[1]SW_Pipes 1222_soil.shp'!$AE$2:$AR$1223,10,FALSE)</f>
        <v>113666</v>
      </c>
      <c r="BJ1025" t="str">
        <f>VLOOKUP($A1025,'[1]SW_Pipes 1222_soil.shp'!$AE$2:$AR$1223,11,FALSE)</f>
        <v>EnD</v>
      </c>
      <c r="BK1025" t="str">
        <f>VLOOKUP($A1025,'[1]SW_Pipes 1222_soil.shp'!$AE$2:$AR$1223,12,FALSE)</f>
        <v>Enon sandy loam, 8 to 15 percent slopes</v>
      </c>
      <c r="BL1025" t="str">
        <f>VLOOKUP($A1025,'[1]SW_Pipes 1222_soil.shp'!$AE$2:$AR$1223,13,FALSE)</f>
        <v>C</v>
      </c>
      <c r="BM1025">
        <f>VLOOKUP($A1025,'[1]SW_Pipes 1222_soil.shp'!$AE$2:$AR$1223,14,FALSE)</f>
        <v>2</v>
      </c>
      <c r="BN1025">
        <f>VLOOKUP(A1025,[2]SW_Pipes1222_prec!$AE$2:$AO$1223, 11, FALSE)</f>
        <v>3.72</v>
      </c>
    </row>
    <row r="1026" spans="1:66" x14ac:dyDescent="0.25">
      <c r="A1026" s="2">
        <v>181071</v>
      </c>
      <c r="B1026" s="2">
        <v>13355</v>
      </c>
      <c r="C1026" s="2" t="s">
        <v>378</v>
      </c>
      <c r="D1026" s="2" t="s">
        <v>21</v>
      </c>
      <c r="E1026" s="2" t="s">
        <v>29</v>
      </c>
      <c r="F1026" s="6">
        <f>VLOOKUP(A1026&amp;B1026,'input_raw cmsws'!$C$2:$D$1602,2,FALSE)</f>
        <v>43914.666666666664</v>
      </c>
      <c r="G1026" s="2">
        <v>5.8</v>
      </c>
      <c r="H1026" s="2" t="s">
        <v>23</v>
      </c>
      <c r="I1026" s="2">
        <f>VLOOKUP(H1026,'scoring schema'!$D$4:$E$9,2,FALSE)</f>
        <v>0</v>
      </c>
      <c r="J1026" s="2" t="s">
        <v>22</v>
      </c>
      <c r="K1026" s="2" t="s">
        <v>22</v>
      </c>
      <c r="L1026" s="2" t="s">
        <v>37</v>
      </c>
      <c r="M1026" s="2">
        <f>VLOOKUP(L1026,'scoring schema 2'!$E$18:$F$29,2,FALSE)</f>
        <v>8</v>
      </c>
      <c r="N1026" s="2" t="s">
        <v>33</v>
      </c>
      <c r="O1026" s="2">
        <f>VLOOKUP(N1026,'scoring schema 2'!$E$8:$F$13,2, FALSE)</f>
        <v>0</v>
      </c>
      <c r="P1026" s="2">
        <v>10</v>
      </c>
      <c r="Q1026" s="2">
        <v>0</v>
      </c>
      <c r="R1026" s="2">
        <v>5.9</v>
      </c>
      <c r="S1026" s="2">
        <v>0</v>
      </c>
      <c r="T1026" s="2">
        <v>1</v>
      </c>
      <c r="U1026" s="2">
        <v>10</v>
      </c>
      <c r="V1026" s="2">
        <v>3.0000000000000004</v>
      </c>
      <c r="W1026" s="2">
        <v>3.2</v>
      </c>
      <c r="X1026" s="2">
        <v>9.6000000000000014</v>
      </c>
      <c r="Y1026" s="2">
        <v>1.8000000000000003</v>
      </c>
      <c r="Z1026" s="2">
        <v>4.28</v>
      </c>
      <c r="AA1026" s="2">
        <v>7.7040000000000015</v>
      </c>
      <c r="AB1026" s="2">
        <v>7620239</v>
      </c>
      <c r="AC1026" s="2" t="s">
        <v>1988</v>
      </c>
      <c r="AD1026" s="6">
        <v>40747</v>
      </c>
      <c r="AE1026" s="2" t="s">
        <v>760</v>
      </c>
      <c r="AF1026" s="2" t="s">
        <v>761</v>
      </c>
      <c r="AG1026" s="2" t="s">
        <v>762</v>
      </c>
      <c r="AH1026" s="2" t="s">
        <v>768</v>
      </c>
      <c r="AI1026" s="2">
        <v>1.25</v>
      </c>
      <c r="AJ1026" s="2">
        <v>0</v>
      </c>
      <c r="AK1026" s="2">
        <v>0</v>
      </c>
      <c r="AL1026" s="2">
        <v>0</v>
      </c>
      <c r="AM1026" s="2">
        <v>15</v>
      </c>
      <c r="AN1026" s="2">
        <v>0</v>
      </c>
      <c r="AO1026" s="2" t="s">
        <v>762</v>
      </c>
      <c r="AP1026" s="2" t="s">
        <v>763</v>
      </c>
      <c r="AQ1026" s="2" t="s">
        <v>769</v>
      </c>
      <c r="AR1026" s="2" t="s">
        <v>1989</v>
      </c>
      <c r="AS1026" s="2">
        <v>4.96</v>
      </c>
      <c r="AT1026" s="2">
        <v>646.97</v>
      </c>
      <c r="AU1026" s="2">
        <v>651.92999999999995</v>
      </c>
      <c r="AV1026" s="2" t="s">
        <v>772</v>
      </c>
      <c r="AW1026" s="2" t="s">
        <v>1990</v>
      </c>
      <c r="AX1026" s="2">
        <v>5.66</v>
      </c>
      <c r="AY1026" s="2">
        <v>646.37</v>
      </c>
      <c r="AZ1026" s="2">
        <v>652.03</v>
      </c>
      <c r="BA1026" s="2" t="s">
        <v>772</v>
      </c>
      <c r="BB1026" s="2">
        <v>0</v>
      </c>
      <c r="BC1026" s="2">
        <v>0</v>
      </c>
      <c r="BD1026" s="6">
        <v>0</v>
      </c>
      <c r="BE1026" s="18">
        <f t="shared" si="43"/>
        <v>120.23180469997718</v>
      </c>
      <c r="BF1026" s="2" t="s">
        <v>767</v>
      </c>
      <c r="BG1026" s="6">
        <v>44476</v>
      </c>
      <c r="BH1026" s="2">
        <v>45.581302713882238</v>
      </c>
      <c r="BI1026" t="str">
        <f>VLOOKUP($A1026,'[1]SW_Pipes 1222_soil.shp'!$AE$2:$AR$1223,10,FALSE)</f>
        <v>113658</v>
      </c>
      <c r="BJ1026" t="str">
        <f>VLOOKUP($A1026,'[1]SW_Pipes 1222_soil.shp'!$AE$2:$AR$1223,11,FALSE)</f>
        <v>CeB2</v>
      </c>
      <c r="BK1026" t="str">
        <f>VLOOKUP($A1026,'[1]SW_Pipes 1222_soil.shp'!$AE$2:$AR$1223,12,FALSE)</f>
        <v>Cecil sandy clay loam, 2 to 8 percent slopes, eroded</v>
      </c>
      <c r="BL1026" t="str">
        <f>VLOOKUP($A1026,'[1]SW_Pipes 1222_soil.shp'!$AE$2:$AR$1223,13,FALSE)</f>
        <v>B</v>
      </c>
      <c r="BM1026">
        <f>VLOOKUP($A1026,'[1]SW_Pipes 1222_soil.shp'!$AE$2:$AR$1223,14,FALSE)</f>
        <v>1</v>
      </c>
      <c r="BN1026">
        <f>VLOOKUP(A1026,[2]SW_Pipes1222_prec!$AE$2:$AO$1223, 11, FALSE)</f>
        <v>3.7189999999999999</v>
      </c>
    </row>
    <row r="1027" spans="1:66" x14ac:dyDescent="0.25">
      <c r="A1027" s="3">
        <v>181116</v>
      </c>
      <c r="B1027" s="3">
        <v>20020</v>
      </c>
      <c r="C1027" s="3" t="s">
        <v>549</v>
      </c>
      <c r="D1027" s="3" t="s">
        <v>21</v>
      </c>
      <c r="E1027" s="3" t="s">
        <v>29</v>
      </c>
      <c r="F1027" s="6">
        <f>VLOOKUP(A1027&amp;B1027,'input_raw cmsws'!$C$2:$D$1602,2,FALSE)</f>
        <v>44111.666666666664</v>
      </c>
      <c r="G1027" s="3">
        <v>8</v>
      </c>
      <c r="H1027" s="3" t="s">
        <v>23</v>
      </c>
      <c r="I1027" s="2">
        <f>VLOOKUP(H1027,'scoring schema'!$D$4:$E$9,2,FALSE)</f>
        <v>0</v>
      </c>
      <c r="J1027" s="3" t="s">
        <v>22</v>
      </c>
      <c r="K1027" s="3" t="s">
        <v>22</v>
      </c>
      <c r="L1027" s="3" t="s">
        <v>37</v>
      </c>
      <c r="M1027" s="2">
        <f>VLOOKUP(L1027,'scoring schema 2'!$E$18:$F$29,2,FALSE)</f>
        <v>8</v>
      </c>
      <c r="N1027" s="3" t="s">
        <v>35</v>
      </c>
      <c r="O1027" s="2">
        <f>VLOOKUP(N1027,'scoring schema 2'!$E$8:$F$13,2, FALSE)</f>
        <v>2</v>
      </c>
      <c r="P1027" s="3">
        <v>10</v>
      </c>
      <c r="Q1027" s="3">
        <v>1.3</v>
      </c>
      <c r="R1027" s="3">
        <v>5.9</v>
      </c>
      <c r="S1027" s="3">
        <v>7.6700000000000008</v>
      </c>
      <c r="T1027" s="3">
        <v>1</v>
      </c>
      <c r="U1027" s="3">
        <v>10</v>
      </c>
      <c r="V1027" s="3">
        <v>3.0000000000000004</v>
      </c>
      <c r="W1027" s="3">
        <v>5.9</v>
      </c>
      <c r="X1027" s="3">
        <v>17.700000000000003</v>
      </c>
      <c r="Y1027" s="3">
        <v>2.3200000000000003</v>
      </c>
      <c r="Z1027" s="3">
        <v>5.9</v>
      </c>
      <c r="AA1027" s="3">
        <v>13.688000000000002</v>
      </c>
      <c r="AB1027" s="3">
        <v>7569853</v>
      </c>
      <c r="AC1027" s="3" t="s">
        <v>2742</v>
      </c>
      <c r="AD1027" s="6">
        <v>40748</v>
      </c>
      <c r="AE1027" s="3" t="s">
        <v>760</v>
      </c>
      <c r="AF1027" s="3" t="s">
        <v>761</v>
      </c>
      <c r="AG1027" s="3" t="s">
        <v>762</v>
      </c>
      <c r="AH1027" s="3" t="s">
        <v>768</v>
      </c>
      <c r="AI1027" s="3">
        <v>1.5</v>
      </c>
      <c r="AJ1027" s="3">
        <v>0</v>
      </c>
      <c r="AK1027" s="3">
        <v>0</v>
      </c>
      <c r="AL1027" s="3">
        <v>0</v>
      </c>
      <c r="AM1027" s="3">
        <v>18</v>
      </c>
      <c r="AN1027" s="3">
        <v>0</v>
      </c>
      <c r="AO1027" s="3" t="s">
        <v>762</v>
      </c>
      <c r="AP1027" s="3" t="s">
        <v>763</v>
      </c>
      <c r="AQ1027" s="3" t="s">
        <v>769</v>
      </c>
      <c r="AR1027" s="3" t="s">
        <v>2743</v>
      </c>
      <c r="AS1027" s="3">
        <v>10.7</v>
      </c>
      <c r="AT1027" s="3">
        <v>649.29999999999995</v>
      </c>
      <c r="AU1027" s="3">
        <v>660</v>
      </c>
      <c r="AV1027" s="3" t="s">
        <v>765</v>
      </c>
      <c r="AW1027" s="3" t="s">
        <v>2744</v>
      </c>
      <c r="AX1027" s="3">
        <v>7.7</v>
      </c>
      <c r="AY1027" s="3">
        <v>646.29999999999995</v>
      </c>
      <c r="AZ1027" s="3">
        <v>654</v>
      </c>
      <c r="BA1027" s="3" t="s">
        <v>765</v>
      </c>
      <c r="BB1027" s="3">
        <v>1.4159430000000001E-2</v>
      </c>
      <c r="BC1027" s="3">
        <v>0</v>
      </c>
      <c r="BD1027" s="7">
        <v>0</v>
      </c>
      <c r="BE1027" s="18">
        <f t="shared" si="43"/>
        <v>120.7711613050422</v>
      </c>
      <c r="BF1027" s="3" t="s">
        <v>767</v>
      </c>
      <c r="BG1027" s="7">
        <v>44243</v>
      </c>
      <c r="BH1027" s="3">
        <v>211.87297139089009</v>
      </c>
      <c r="BI1027" t="str">
        <f>VLOOKUP($A1027,'[1]SW_Pipes 1222_soil.shp'!$AE$2:$AR$1223,10,FALSE)</f>
        <v>113656</v>
      </c>
      <c r="BJ1027" t="str">
        <f>VLOOKUP($A1027,'[1]SW_Pipes 1222_soil.shp'!$AE$2:$AR$1223,11,FALSE)</f>
        <v>ApB</v>
      </c>
      <c r="BK1027" t="str">
        <f>VLOOKUP($A1027,'[1]SW_Pipes 1222_soil.shp'!$AE$2:$AR$1223,12,FALSE)</f>
        <v>Appling sandy loam, 2 to 8 percent slopes</v>
      </c>
      <c r="BL1027" t="str">
        <f>VLOOKUP($A1027,'[1]SW_Pipes 1222_soil.shp'!$AE$2:$AR$1223,13,FALSE)</f>
        <v>B</v>
      </c>
      <c r="BM1027">
        <f>VLOOKUP($A1027,'[1]SW_Pipes 1222_soil.shp'!$AE$2:$AR$1223,14,FALSE)</f>
        <v>1</v>
      </c>
      <c r="BN1027">
        <f>VLOOKUP(A1027,[2]SW_Pipes1222_prec!$AE$2:$AO$1223, 11, FALSE)</f>
        <v>3.72</v>
      </c>
    </row>
    <row r="1028" spans="1:66" x14ac:dyDescent="0.25">
      <c r="A1028" s="3">
        <v>181157</v>
      </c>
      <c r="B1028" s="3">
        <v>21358</v>
      </c>
      <c r="C1028" s="3" t="s">
        <v>198</v>
      </c>
      <c r="D1028" s="3" t="s">
        <v>21</v>
      </c>
      <c r="E1028" s="3" t="s">
        <v>29</v>
      </c>
      <c r="F1028" s="6">
        <f>VLOOKUP(A1028&amp;B1028,'input_raw cmsws'!$C$2:$D$1602,2,FALSE)</f>
        <v>44236.666666666664</v>
      </c>
      <c r="G1028" s="3">
        <v>2.5</v>
      </c>
      <c r="H1028" s="3" t="s">
        <v>23</v>
      </c>
      <c r="I1028" s="2">
        <f>VLOOKUP(H1028,'scoring schema'!$D$4:$E$9,2,FALSE)</f>
        <v>0</v>
      </c>
      <c r="J1028" s="3" t="s">
        <v>22</v>
      </c>
      <c r="K1028" s="3" t="s">
        <v>22</v>
      </c>
      <c r="L1028" s="3" t="s">
        <v>30</v>
      </c>
      <c r="M1028" s="2">
        <f>VLOOKUP(L1028,'scoring schema 2'!$E$18:$F$29,2,FALSE)</f>
        <v>6</v>
      </c>
      <c r="N1028" s="3" t="s">
        <v>35</v>
      </c>
      <c r="O1028" s="2">
        <f>VLOOKUP(N1028,'scoring schema 2'!$E$8:$F$13,2, FALSE)</f>
        <v>2</v>
      </c>
      <c r="P1028" s="3">
        <v>0</v>
      </c>
      <c r="Q1028" s="3">
        <v>1.3</v>
      </c>
      <c r="R1028" s="3">
        <v>3.5000000000000004</v>
      </c>
      <c r="S1028" s="3">
        <v>4.5500000000000007</v>
      </c>
      <c r="T1028" s="3">
        <v>1</v>
      </c>
      <c r="U1028" s="3">
        <v>0</v>
      </c>
      <c r="V1028" s="3">
        <v>4.5999999999999996</v>
      </c>
      <c r="W1028" s="3">
        <v>1.7000000000000002</v>
      </c>
      <c r="X1028" s="3">
        <v>7.82</v>
      </c>
      <c r="Y1028" s="3">
        <v>3.28</v>
      </c>
      <c r="Z1028" s="3">
        <v>2.4200000000000004</v>
      </c>
      <c r="AA1028" s="3">
        <v>7.9376000000000007</v>
      </c>
      <c r="AB1028" s="3">
        <v>7585879</v>
      </c>
      <c r="AC1028" s="3" t="s">
        <v>2017</v>
      </c>
      <c r="AD1028" s="6">
        <v>40749</v>
      </c>
      <c r="AE1028" s="3" t="s">
        <v>760</v>
      </c>
      <c r="AF1028" s="3" t="s">
        <v>761</v>
      </c>
      <c r="AG1028" s="3" t="s">
        <v>762</v>
      </c>
      <c r="AH1028" s="3" t="s">
        <v>768</v>
      </c>
      <c r="AI1028" s="3">
        <v>1.25</v>
      </c>
      <c r="AJ1028" s="3">
        <v>0</v>
      </c>
      <c r="AK1028" s="3">
        <v>0</v>
      </c>
      <c r="AL1028" s="3">
        <v>0</v>
      </c>
      <c r="AM1028" s="3">
        <v>15</v>
      </c>
      <c r="AN1028" s="3">
        <v>0</v>
      </c>
      <c r="AO1028" s="3" t="s">
        <v>762</v>
      </c>
      <c r="AP1028" s="3" t="s">
        <v>763</v>
      </c>
      <c r="AQ1028" s="3" t="s">
        <v>769</v>
      </c>
      <c r="AR1028" s="3" t="s">
        <v>2018</v>
      </c>
      <c r="AS1028" s="3">
        <v>3.9</v>
      </c>
      <c r="AT1028" s="3">
        <v>662.1</v>
      </c>
      <c r="AU1028" s="3">
        <v>666</v>
      </c>
      <c r="AV1028" s="3" t="s">
        <v>765</v>
      </c>
      <c r="AW1028" s="3" t="s">
        <v>2019</v>
      </c>
      <c r="AX1028" s="3">
        <v>1.1000000000000001</v>
      </c>
      <c r="AY1028" s="3">
        <v>661.9</v>
      </c>
      <c r="AZ1028" s="3">
        <v>663</v>
      </c>
      <c r="BA1028" s="3" t="s">
        <v>765</v>
      </c>
      <c r="BB1028" s="3">
        <v>1.6730899999999999E-3</v>
      </c>
      <c r="BC1028" s="3">
        <v>0</v>
      </c>
      <c r="BD1028" s="7">
        <v>0</v>
      </c>
      <c r="BE1028" s="18">
        <f t="shared" si="43"/>
        <v>121.11339265343372</v>
      </c>
      <c r="BF1028" s="3" t="s">
        <v>767</v>
      </c>
      <c r="BG1028" s="7">
        <v>44243</v>
      </c>
      <c r="BH1028" s="3">
        <v>119.5390139170467</v>
      </c>
      <c r="BI1028" t="str">
        <f>VLOOKUP($A1028,'[1]SW_Pipes 1222_soil.shp'!$AE$2:$AR$1223,10,FALSE)</f>
        <v>113689</v>
      </c>
      <c r="BJ1028" t="str">
        <f>VLOOKUP($A1028,'[1]SW_Pipes 1222_soil.shp'!$AE$2:$AR$1223,11,FALSE)</f>
        <v>VaB</v>
      </c>
      <c r="BK1028" t="str">
        <f>VLOOKUP($A1028,'[1]SW_Pipes 1222_soil.shp'!$AE$2:$AR$1223,12,FALSE)</f>
        <v>Vance sandy loam, 2 to 8 percent slopes</v>
      </c>
      <c r="BL1028" t="str">
        <f>VLOOKUP($A1028,'[1]SW_Pipes 1222_soil.shp'!$AE$2:$AR$1223,13,FALSE)</f>
        <v>C</v>
      </c>
      <c r="BM1028">
        <f>VLOOKUP($A1028,'[1]SW_Pipes 1222_soil.shp'!$AE$2:$AR$1223,14,FALSE)</f>
        <v>2</v>
      </c>
      <c r="BN1028">
        <f>VLOOKUP(A1028,[2]SW_Pipes1222_prec!$AE$2:$AO$1223, 11, FALSE)</f>
        <v>3.7189999999999999</v>
      </c>
    </row>
    <row r="1029" spans="1:66" x14ac:dyDescent="0.25">
      <c r="A1029" s="2">
        <v>181157</v>
      </c>
      <c r="B1029" s="2">
        <v>21358</v>
      </c>
      <c r="C1029" s="2" t="s">
        <v>197</v>
      </c>
      <c r="D1029" s="2" t="s">
        <v>21</v>
      </c>
      <c r="E1029" s="2" t="s">
        <v>29</v>
      </c>
      <c r="F1029" s="6">
        <f>VLOOKUP(A1029&amp;B1029,'input_raw cmsws'!$C$2:$D$1602,2,FALSE)</f>
        <v>44236.666666666664</v>
      </c>
      <c r="G1029" s="2">
        <v>2.5</v>
      </c>
      <c r="H1029" s="2" t="s">
        <v>23</v>
      </c>
      <c r="I1029" s="2">
        <f>VLOOKUP(H1029,'scoring schema'!$D$4:$E$9,2,FALSE)</f>
        <v>0</v>
      </c>
      <c r="J1029" s="2" t="s">
        <v>22</v>
      </c>
      <c r="K1029" s="2" t="s">
        <v>22</v>
      </c>
      <c r="L1029" s="2" t="s">
        <v>30</v>
      </c>
      <c r="M1029" s="2">
        <f>VLOOKUP(L1029,'scoring schema 2'!$E$18:$F$29,2,FALSE)</f>
        <v>6</v>
      </c>
      <c r="N1029" s="2" t="s">
        <v>33</v>
      </c>
      <c r="O1029" s="2">
        <f>VLOOKUP(N1029,'scoring schema 2'!$E$8:$F$13,2, FALSE)</f>
        <v>0</v>
      </c>
      <c r="P1029" s="2">
        <v>0</v>
      </c>
      <c r="Q1029" s="2">
        <v>0</v>
      </c>
      <c r="R1029" s="2">
        <v>3.5000000000000004</v>
      </c>
      <c r="S1029" s="2">
        <v>0</v>
      </c>
      <c r="T1029" s="2">
        <v>1</v>
      </c>
      <c r="U1029" s="2">
        <v>0</v>
      </c>
      <c r="V1029" s="2">
        <v>7.8000000000000007</v>
      </c>
      <c r="W1029" s="2">
        <v>0.8</v>
      </c>
      <c r="X1029" s="2">
        <v>6.2400000000000011</v>
      </c>
      <c r="Y1029" s="2">
        <v>4.6800000000000006</v>
      </c>
      <c r="Z1029" s="2">
        <v>1.8800000000000003</v>
      </c>
      <c r="AA1029" s="2">
        <v>8.7984000000000027</v>
      </c>
      <c r="AB1029" s="2">
        <v>7585879</v>
      </c>
      <c r="AC1029" s="2" t="s">
        <v>2017</v>
      </c>
      <c r="AD1029" s="6">
        <v>40750</v>
      </c>
      <c r="AE1029" s="2" t="s">
        <v>760</v>
      </c>
      <c r="AF1029" s="2" t="s">
        <v>761</v>
      </c>
      <c r="AG1029" s="2" t="s">
        <v>762</v>
      </c>
      <c r="AH1029" s="2" t="s">
        <v>768</v>
      </c>
      <c r="AI1029" s="2">
        <v>1.25</v>
      </c>
      <c r="AJ1029" s="2">
        <v>0</v>
      </c>
      <c r="AK1029" s="2">
        <v>0</v>
      </c>
      <c r="AL1029" s="2">
        <v>0</v>
      </c>
      <c r="AM1029" s="2">
        <v>15</v>
      </c>
      <c r="AN1029" s="2">
        <v>0</v>
      </c>
      <c r="AO1029" s="2" t="s">
        <v>762</v>
      </c>
      <c r="AP1029" s="2" t="s">
        <v>763</v>
      </c>
      <c r="AQ1029" s="2" t="s">
        <v>769</v>
      </c>
      <c r="AR1029" s="2" t="s">
        <v>2018</v>
      </c>
      <c r="AS1029" s="2">
        <v>3.9</v>
      </c>
      <c r="AT1029" s="2">
        <v>662.1</v>
      </c>
      <c r="AU1029" s="2">
        <v>666</v>
      </c>
      <c r="AV1029" s="2" t="s">
        <v>765</v>
      </c>
      <c r="AW1029" s="2" t="s">
        <v>2019</v>
      </c>
      <c r="AX1029" s="2">
        <v>1.1000000000000001</v>
      </c>
      <c r="AY1029" s="2">
        <v>661.9</v>
      </c>
      <c r="AZ1029" s="2">
        <v>663</v>
      </c>
      <c r="BA1029" s="2" t="s">
        <v>765</v>
      </c>
      <c r="BB1029" s="2">
        <v>1.6730899999999999E-3</v>
      </c>
      <c r="BC1029" s="2">
        <v>0</v>
      </c>
      <c r="BD1029" s="6">
        <v>0</v>
      </c>
      <c r="BE1029" s="18">
        <f t="shared" si="43"/>
        <v>121.11339265343372</v>
      </c>
      <c r="BF1029" s="2" t="s">
        <v>767</v>
      </c>
      <c r="BG1029" s="6">
        <v>44243</v>
      </c>
      <c r="BH1029" s="2">
        <v>119.5390139170467</v>
      </c>
      <c r="BI1029" t="str">
        <f>VLOOKUP($A1029,'[1]SW_Pipes 1222_soil.shp'!$AE$2:$AR$1223,10,FALSE)</f>
        <v>113689</v>
      </c>
      <c r="BJ1029" t="str">
        <f>VLOOKUP($A1029,'[1]SW_Pipes 1222_soil.shp'!$AE$2:$AR$1223,11,FALSE)</f>
        <v>VaB</v>
      </c>
      <c r="BK1029" t="str">
        <f>VLOOKUP($A1029,'[1]SW_Pipes 1222_soil.shp'!$AE$2:$AR$1223,12,FALSE)</f>
        <v>Vance sandy loam, 2 to 8 percent slopes</v>
      </c>
      <c r="BL1029" t="str">
        <f>VLOOKUP($A1029,'[1]SW_Pipes 1222_soil.shp'!$AE$2:$AR$1223,13,FALSE)</f>
        <v>C</v>
      </c>
      <c r="BM1029">
        <f>VLOOKUP($A1029,'[1]SW_Pipes 1222_soil.shp'!$AE$2:$AR$1223,14,FALSE)</f>
        <v>2</v>
      </c>
      <c r="BN1029">
        <f>VLOOKUP(A1029,[2]SW_Pipes1222_prec!$AE$2:$AO$1223, 11, FALSE)</f>
        <v>3.7189999999999999</v>
      </c>
    </row>
    <row r="1030" spans="1:66" x14ac:dyDescent="0.25">
      <c r="A1030" s="2">
        <v>182024</v>
      </c>
      <c r="B1030" s="2">
        <v>12256</v>
      </c>
      <c r="C1030" s="2" t="s">
        <v>113</v>
      </c>
      <c r="D1030" s="2" t="s">
        <v>26</v>
      </c>
      <c r="E1030" s="2" t="s">
        <v>29</v>
      </c>
      <c r="F1030" s="6">
        <f>VLOOKUP(A1030&amp;B1030,'input_raw cmsws'!$C$2:$D$1602,2,FALSE)</f>
        <v>43836.708333333336</v>
      </c>
      <c r="G1030" s="2">
        <v>0</v>
      </c>
      <c r="H1030" s="2" t="s">
        <v>23</v>
      </c>
      <c r="I1030" s="2">
        <f>VLOOKUP(H1030,'scoring schema'!$D$4:$E$9,2,FALSE)</f>
        <v>0</v>
      </c>
      <c r="J1030" s="2" t="s">
        <v>22</v>
      </c>
      <c r="K1030" s="2" t="s">
        <v>22</v>
      </c>
      <c r="L1030" s="2" t="s">
        <v>37</v>
      </c>
      <c r="M1030" s="2">
        <f>VLOOKUP(L1030,'scoring schema 2'!$E$18:$F$29,2,FALSE)</f>
        <v>8</v>
      </c>
      <c r="N1030" s="2" t="s">
        <v>33</v>
      </c>
      <c r="O1030" s="2">
        <f>VLOOKUP(N1030,'scoring schema 2'!$E$8:$F$13,2, FALSE)</f>
        <v>0</v>
      </c>
      <c r="P1030" s="2">
        <v>10</v>
      </c>
      <c r="Q1030" s="2">
        <v>0</v>
      </c>
      <c r="R1030" s="2">
        <v>6.5</v>
      </c>
      <c r="S1030" s="2">
        <v>0</v>
      </c>
      <c r="T1030" s="2">
        <v>1</v>
      </c>
      <c r="U1030" s="2">
        <v>0</v>
      </c>
      <c r="V1030" s="2">
        <v>2.2000000000000002</v>
      </c>
      <c r="W1030" s="2">
        <v>1.4</v>
      </c>
      <c r="X1030" s="2">
        <v>3.08</v>
      </c>
      <c r="Y1030" s="2">
        <v>1.32</v>
      </c>
      <c r="Z1030" s="2">
        <v>3.44</v>
      </c>
      <c r="AA1030" s="2">
        <v>4.5407999999999999</v>
      </c>
      <c r="AB1030" s="2">
        <v>7689063</v>
      </c>
      <c r="AC1030" s="2" t="s">
        <v>1374</v>
      </c>
      <c r="AD1030" s="6">
        <v>40751</v>
      </c>
      <c r="AE1030" s="2" t="s">
        <v>760</v>
      </c>
      <c r="AF1030" s="2" t="s">
        <v>761</v>
      </c>
      <c r="AG1030" s="2" t="s">
        <v>762</v>
      </c>
      <c r="AH1030" s="2" t="s">
        <v>768</v>
      </c>
      <c r="AI1030" s="2">
        <v>3</v>
      </c>
      <c r="AJ1030" s="2">
        <v>0</v>
      </c>
      <c r="AK1030" s="2">
        <v>0</v>
      </c>
      <c r="AL1030" s="2">
        <v>0</v>
      </c>
      <c r="AM1030" s="2">
        <v>36</v>
      </c>
      <c r="AN1030" s="2">
        <v>0</v>
      </c>
      <c r="AO1030" s="2" t="s">
        <v>762</v>
      </c>
      <c r="AP1030" s="2" t="s">
        <v>763</v>
      </c>
      <c r="AQ1030" s="2" t="s">
        <v>769</v>
      </c>
      <c r="AR1030" s="2" t="s">
        <v>1375</v>
      </c>
      <c r="AS1030" s="2">
        <v>4.4400000000000004</v>
      </c>
      <c r="AT1030" s="2">
        <v>715.23</v>
      </c>
      <c r="AU1030" s="2">
        <v>719.67</v>
      </c>
      <c r="AV1030" s="2" t="s">
        <v>772</v>
      </c>
      <c r="AW1030" s="2" t="s">
        <v>1376</v>
      </c>
      <c r="AX1030" s="2">
        <v>5.47</v>
      </c>
      <c r="AY1030" s="2">
        <v>712.96</v>
      </c>
      <c r="AZ1030" s="2">
        <v>718.43</v>
      </c>
      <c r="BA1030" s="2" t="s">
        <v>772</v>
      </c>
      <c r="BB1030" s="2">
        <v>1.56</v>
      </c>
      <c r="BC1030" s="2">
        <v>0</v>
      </c>
      <c r="BD1030" s="6">
        <v>43109</v>
      </c>
      <c r="BE1030" s="18">
        <f>(F1030-AD1030)/365.25</f>
        <v>8.4482089892767576</v>
      </c>
      <c r="BF1030" s="2" t="s">
        <v>767</v>
      </c>
      <c r="BG1030" s="6">
        <v>44243</v>
      </c>
      <c r="BH1030" s="2">
        <v>145.74695487254911</v>
      </c>
      <c r="BI1030" t="str">
        <f>VLOOKUP($A1030,'[1]SW_Pipes 1222_soil.shp'!$AE$2:$AR$1223,10,FALSE)</f>
        <v>113689</v>
      </c>
      <c r="BJ1030" t="str">
        <f>VLOOKUP($A1030,'[1]SW_Pipes 1222_soil.shp'!$AE$2:$AR$1223,11,FALSE)</f>
        <v>VaB</v>
      </c>
      <c r="BK1030" t="str">
        <f>VLOOKUP($A1030,'[1]SW_Pipes 1222_soil.shp'!$AE$2:$AR$1223,12,FALSE)</f>
        <v>Vance sandy loam, 2 to 8 percent slopes</v>
      </c>
      <c r="BL1030" t="str">
        <f>VLOOKUP($A1030,'[1]SW_Pipes 1222_soil.shp'!$AE$2:$AR$1223,13,FALSE)</f>
        <v>C</v>
      </c>
      <c r="BM1030">
        <f>VLOOKUP($A1030,'[1]SW_Pipes 1222_soil.shp'!$AE$2:$AR$1223,14,FALSE)</f>
        <v>2</v>
      </c>
      <c r="BN1030">
        <f>VLOOKUP(A1030,[2]SW_Pipes1222_prec!$AE$2:$AO$1223, 11, FALSE)</f>
        <v>3.855</v>
      </c>
    </row>
    <row r="1031" spans="1:66" x14ac:dyDescent="0.25">
      <c r="A1031" s="3">
        <v>182025</v>
      </c>
      <c r="B1031" s="3">
        <v>12256</v>
      </c>
      <c r="C1031" s="3" t="s">
        <v>113</v>
      </c>
      <c r="D1031" s="3" t="s">
        <v>26</v>
      </c>
      <c r="E1031" s="3" t="s">
        <v>29</v>
      </c>
      <c r="F1031" s="6">
        <f>VLOOKUP(A1031&amp;B1031,'input_raw cmsws'!$C$2:$D$1602,2,FALSE)</f>
        <v>43836.708333333336</v>
      </c>
      <c r="G1031" s="3">
        <v>0</v>
      </c>
      <c r="H1031" s="3" t="s">
        <v>23</v>
      </c>
      <c r="I1031" s="2">
        <f>VLOOKUP(H1031,'scoring schema'!$D$4:$E$9,2,FALSE)</f>
        <v>0</v>
      </c>
      <c r="J1031" s="3" t="s">
        <v>22</v>
      </c>
      <c r="K1031" s="3" t="s">
        <v>22</v>
      </c>
      <c r="L1031" s="3" t="s">
        <v>37</v>
      </c>
      <c r="M1031" s="2">
        <f>VLOOKUP(L1031,'scoring schema 2'!$E$18:$F$29,2,FALSE)</f>
        <v>8</v>
      </c>
      <c r="N1031" s="3" t="s">
        <v>33</v>
      </c>
      <c r="O1031" s="2">
        <f>VLOOKUP(N1031,'scoring schema 2'!$E$8:$F$13,2, FALSE)</f>
        <v>0</v>
      </c>
      <c r="P1031" s="3">
        <v>10</v>
      </c>
      <c r="Q1031" s="3">
        <v>0</v>
      </c>
      <c r="R1031" s="3">
        <v>6.5</v>
      </c>
      <c r="S1031" s="3">
        <v>0</v>
      </c>
      <c r="T1031" s="3">
        <v>1</v>
      </c>
      <c r="U1031" s="3">
        <v>0</v>
      </c>
      <c r="V1031" s="3">
        <v>2.2000000000000002</v>
      </c>
      <c r="W1031" s="3">
        <v>1.4</v>
      </c>
      <c r="X1031" s="3">
        <v>3.08</v>
      </c>
      <c r="Y1031" s="3">
        <v>1.32</v>
      </c>
      <c r="Z1031" s="3">
        <v>3.44</v>
      </c>
      <c r="AA1031" s="3">
        <v>4.5407999999999999</v>
      </c>
      <c r="AB1031" s="3">
        <v>7701258</v>
      </c>
      <c r="AC1031" s="3" t="s">
        <v>1371</v>
      </c>
      <c r="AD1031" s="6">
        <v>40752</v>
      </c>
      <c r="AE1031" s="3" t="s">
        <v>760</v>
      </c>
      <c r="AF1031" s="3" t="s">
        <v>761</v>
      </c>
      <c r="AG1031" s="3" t="s">
        <v>762</v>
      </c>
      <c r="AH1031" s="3" t="s">
        <v>768</v>
      </c>
      <c r="AI1031" s="3">
        <v>2</v>
      </c>
      <c r="AJ1031" s="3">
        <v>0</v>
      </c>
      <c r="AK1031" s="3">
        <v>0</v>
      </c>
      <c r="AL1031" s="3">
        <v>0</v>
      </c>
      <c r="AM1031" s="3">
        <v>24</v>
      </c>
      <c r="AN1031" s="3">
        <v>0</v>
      </c>
      <c r="AO1031" s="3" t="s">
        <v>762</v>
      </c>
      <c r="AP1031" s="3" t="s">
        <v>763</v>
      </c>
      <c r="AQ1031" s="3" t="s">
        <v>769</v>
      </c>
      <c r="AR1031" s="3" t="s">
        <v>1372</v>
      </c>
      <c r="AS1031" s="3">
        <v>5.77</v>
      </c>
      <c r="AT1031" s="3">
        <v>674.32</v>
      </c>
      <c r="AU1031" s="3">
        <v>680.09</v>
      </c>
      <c r="AV1031" s="3" t="s">
        <v>772</v>
      </c>
      <c r="AW1031" s="3" t="s">
        <v>1373</v>
      </c>
      <c r="AX1031" s="3">
        <v>5.39</v>
      </c>
      <c r="AY1031" s="3">
        <v>666.41</v>
      </c>
      <c r="AZ1031" s="3">
        <v>671.8</v>
      </c>
      <c r="BA1031" s="3" t="s">
        <v>772</v>
      </c>
      <c r="BB1031" s="3">
        <v>9.33</v>
      </c>
      <c r="BC1031" s="3">
        <v>0</v>
      </c>
      <c r="BD1031" s="7">
        <v>43637</v>
      </c>
      <c r="BE1031" s="18">
        <f>(F1031-AD1031)/365.25</f>
        <v>8.4454711384896264</v>
      </c>
      <c r="BF1031" s="3" t="s">
        <v>767</v>
      </c>
      <c r="BG1031" s="7">
        <v>44243</v>
      </c>
      <c r="BH1031" s="3">
        <v>88.614673534145197</v>
      </c>
      <c r="BI1031" t="str">
        <f>VLOOKUP($A1031,'[1]SW_Pipes 1222_soil.shp'!$AE$2:$AR$1223,10,FALSE)</f>
        <v>113694</v>
      </c>
      <c r="BJ1031" t="str">
        <f>VLOOKUP($A1031,'[1]SW_Pipes 1222_soil.shp'!$AE$2:$AR$1223,11,FALSE)</f>
        <v>WkE</v>
      </c>
      <c r="BK1031" t="str">
        <f>VLOOKUP($A1031,'[1]SW_Pipes 1222_soil.shp'!$AE$2:$AR$1223,12,FALSE)</f>
        <v>Wilkes loam, 15 to 25 percent slopes</v>
      </c>
      <c r="BL1031" t="str">
        <f>VLOOKUP($A1031,'[1]SW_Pipes 1222_soil.shp'!$AE$2:$AR$1223,13,FALSE)</f>
        <v>D</v>
      </c>
      <c r="BM1031">
        <f>VLOOKUP($A1031,'[1]SW_Pipes 1222_soil.shp'!$AE$2:$AR$1223,14,FALSE)</f>
        <v>4</v>
      </c>
      <c r="BN1031">
        <f>VLOOKUP(A1031,[2]SW_Pipes1222_prec!$AE$2:$AO$1223, 11, FALSE)</f>
        <v>3.7610000000000001</v>
      </c>
    </row>
    <row r="1032" spans="1:66" x14ac:dyDescent="0.25">
      <c r="A1032" s="2">
        <v>182026</v>
      </c>
      <c r="B1032" s="2">
        <v>12256</v>
      </c>
      <c r="C1032" s="2" t="s">
        <v>89</v>
      </c>
      <c r="D1032" s="2" t="s">
        <v>26</v>
      </c>
      <c r="E1032" s="2" t="s">
        <v>29</v>
      </c>
      <c r="F1032" s="6">
        <f>VLOOKUP(A1032&amp;B1032,'input_raw cmsws'!$C$2:$D$1602,2,FALSE)</f>
        <v>43836.708333333336</v>
      </c>
      <c r="G1032" s="2">
        <v>0</v>
      </c>
      <c r="H1032" s="2" t="s">
        <v>31</v>
      </c>
      <c r="I1032" s="2">
        <f>VLOOKUP(H1032,'scoring schema'!$D$4:$E$9,2,FALSE)</f>
        <v>7</v>
      </c>
      <c r="J1032" s="2" t="s">
        <v>22</v>
      </c>
      <c r="K1032" s="2" t="s">
        <v>22</v>
      </c>
      <c r="L1032" s="2" t="s">
        <v>37</v>
      </c>
      <c r="M1032" s="2">
        <f>VLOOKUP(L1032,'scoring schema 2'!$E$18:$F$29,2,FALSE)</f>
        <v>8</v>
      </c>
      <c r="N1032" s="2" t="s">
        <v>33</v>
      </c>
      <c r="O1032" s="2">
        <f>VLOOKUP(N1032,'scoring schema 2'!$E$8:$F$13,2, FALSE)</f>
        <v>0</v>
      </c>
      <c r="P1032" s="2">
        <v>10</v>
      </c>
      <c r="Q1032" s="2">
        <v>2.4499999999999997</v>
      </c>
      <c r="R1032" s="2">
        <v>5.9</v>
      </c>
      <c r="S1032" s="2">
        <v>14.455</v>
      </c>
      <c r="T1032" s="2">
        <v>1</v>
      </c>
      <c r="U1032" s="2">
        <v>0</v>
      </c>
      <c r="V1032" s="2">
        <v>1.4000000000000001</v>
      </c>
      <c r="W1032" s="2">
        <v>0.8</v>
      </c>
      <c r="X1032" s="2">
        <v>1.1200000000000001</v>
      </c>
      <c r="Y1032" s="2">
        <v>1.82</v>
      </c>
      <c r="Z1032" s="2">
        <v>2.8400000000000003</v>
      </c>
      <c r="AA1032" s="2">
        <v>5.1688000000000009</v>
      </c>
      <c r="AB1032" s="2">
        <v>7673180</v>
      </c>
      <c r="AC1032" s="2" t="s">
        <v>1475</v>
      </c>
      <c r="AD1032" s="6">
        <v>40753</v>
      </c>
      <c r="AE1032" s="2" t="s">
        <v>760</v>
      </c>
      <c r="AF1032" s="2" t="s">
        <v>761</v>
      </c>
      <c r="AG1032" s="2" t="s">
        <v>762</v>
      </c>
      <c r="AH1032" s="2" t="s">
        <v>768</v>
      </c>
      <c r="AI1032" s="2">
        <v>2</v>
      </c>
      <c r="AJ1032" s="2">
        <v>0</v>
      </c>
      <c r="AK1032" s="2">
        <v>0</v>
      </c>
      <c r="AL1032" s="2">
        <v>0</v>
      </c>
      <c r="AM1032" s="2">
        <v>24</v>
      </c>
      <c r="AN1032" s="2">
        <v>0</v>
      </c>
      <c r="AO1032" s="2" t="s">
        <v>762</v>
      </c>
      <c r="AP1032" s="2" t="s">
        <v>763</v>
      </c>
      <c r="AQ1032" s="2" t="s">
        <v>769</v>
      </c>
      <c r="AR1032" s="2" t="s">
        <v>1373</v>
      </c>
      <c r="AS1032" s="2">
        <v>8.07</v>
      </c>
      <c r="AT1032" s="2">
        <v>663.73</v>
      </c>
      <c r="AU1032" s="2">
        <v>671.8</v>
      </c>
      <c r="AV1032" s="2" t="s">
        <v>772</v>
      </c>
      <c r="AW1032" s="2" t="s">
        <v>1476</v>
      </c>
      <c r="AX1032" s="2">
        <v>4.6100000000000003</v>
      </c>
      <c r="AY1032" s="2">
        <v>663.27</v>
      </c>
      <c r="AZ1032" s="2">
        <v>667.88</v>
      </c>
      <c r="BA1032" s="2" t="s">
        <v>772</v>
      </c>
      <c r="BB1032" s="2">
        <v>3.38</v>
      </c>
      <c r="BC1032" s="2">
        <v>0</v>
      </c>
      <c r="BD1032" s="6">
        <v>43637</v>
      </c>
      <c r="BE1032" s="18">
        <f>(F1032-AD1032)/365.25</f>
        <v>8.4427332877024934</v>
      </c>
      <c r="BF1032" s="2" t="s">
        <v>767</v>
      </c>
      <c r="BG1032" s="6">
        <v>44243</v>
      </c>
      <c r="BH1032" s="2">
        <v>12.890943475350531</v>
      </c>
      <c r="BI1032" t="str">
        <f>VLOOKUP($A1032,'[1]SW_Pipes 1222_soil.shp'!$AE$2:$AR$1223,10,FALSE)</f>
        <v>113694</v>
      </c>
      <c r="BJ1032" t="str">
        <f>VLOOKUP($A1032,'[1]SW_Pipes 1222_soil.shp'!$AE$2:$AR$1223,11,FALSE)</f>
        <v>WkE</v>
      </c>
      <c r="BK1032" t="str">
        <f>VLOOKUP($A1032,'[1]SW_Pipes 1222_soil.shp'!$AE$2:$AR$1223,12,FALSE)</f>
        <v>Wilkes loam, 15 to 25 percent slopes</v>
      </c>
      <c r="BL1032" t="str">
        <f>VLOOKUP($A1032,'[1]SW_Pipes 1222_soil.shp'!$AE$2:$AR$1223,13,FALSE)</f>
        <v>D</v>
      </c>
      <c r="BM1032">
        <f>VLOOKUP($A1032,'[1]SW_Pipes 1222_soil.shp'!$AE$2:$AR$1223,14,FALSE)</f>
        <v>4</v>
      </c>
      <c r="BN1032">
        <f>VLOOKUP(A1032,[2]SW_Pipes1222_prec!$AE$2:$AO$1223, 11, FALSE)</f>
        <v>3.7610000000000001</v>
      </c>
    </row>
    <row r="1033" spans="1:66" x14ac:dyDescent="0.25">
      <c r="A1033" s="3">
        <v>182666</v>
      </c>
      <c r="B1033" s="3">
        <v>12216</v>
      </c>
      <c r="C1033" s="3" t="s">
        <v>129</v>
      </c>
      <c r="D1033" s="3" t="s">
        <v>21</v>
      </c>
      <c r="E1033" s="3" t="s">
        <v>29</v>
      </c>
      <c r="F1033" s="6">
        <f>VLOOKUP(A1033&amp;B1033,'input_raw cmsws'!$C$2:$D$1602,2,FALSE)</f>
        <v>43817.666666666664</v>
      </c>
      <c r="G1033" s="3">
        <v>20</v>
      </c>
      <c r="H1033" s="3" t="s">
        <v>23</v>
      </c>
      <c r="I1033" s="2">
        <f>VLOOKUP(H1033,'scoring schema'!$D$4:$E$9,2,FALSE)</f>
        <v>0</v>
      </c>
      <c r="J1033" s="3" t="s">
        <v>22</v>
      </c>
      <c r="K1033" s="3" t="s">
        <v>22</v>
      </c>
      <c r="L1033" s="3" t="s">
        <v>24</v>
      </c>
      <c r="M1033" s="2">
        <f>VLOOKUP(L1033,'scoring schema 2'!$E$18:$F$29,2,FALSE)</f>
        <v>0</v>
      </c>
      <c r="N1033" s="3"/>
      <c r="O1033" s="2">
        <f>VLOOKUP(N1033,'scoring schema 2'!$E$8:$F$13,2, FALSE)</f>
        <v>2</v>
      </c>
      <c r="P1033" s="3">
        <v>5</v>
      </c>
      <c r="Q1033" s="3">
        <v>1.3</v>
      </c>
      <c r="R1033" s="3">
        <v>2.4500000000000002</v>
      </c>
      <c r="S1033" s="3">
        <v>3.1850000000000005</v>
      </c>
      <c r="T1033" s="3">
        <v>1</v>
      </c>
      <c r="U1033" s="3">
        <v>0</v>
      </c>
      <c r="V1033" s="3">
        <v>1.4000000000000001</v>
      </c>
      <c r="W1033" s="3">
        <v>1.7</v>
      </c>
      <c r="X1033" s="3">
        <v>2.3800000000000003</v>
      </c>
      <c r="Y1033" s="3">
        <v>1.36</v>
      </c>
      <c r="Z1033" s="3">
        <v>2</v>
      </c>
      <c r="AA1033" s="3">
        <v>2.72</v>
      </c>
      <c r="AB1033" s="3">
        <v>7685685</v>
      </c>
      <c r="AC1033" s="3" t="s">
        <v>1040</v>
      </c>
      <c r="AD1033" s="6">
        <v>40754</v>
      </c>
      <c r="AE1033" s="3" t="s">
        <v>760</v>
      </c>
      <c r="AF1033" s="3" t="s">
        <v>761</v>
      </c>
      <c r="AG1033" s="3" t="s">
        <v>762</v>
      </c>
      <c r="AH1033" s="3" t="s">
        <v>885</v>
      </c>
      <c r="AI1033" s="3">
        <v>2</v>
      </c>
      <c r="AJ1033" s="3">
        <v>0</v>
      </c>
      <c r="AK1033" s="3">
        <v>0</v>
      </c>
      <c r="AL1033" s="3">
        <v>0</v>
      </c>
      <c r="AM1033" s="3">
        <v>24</v>
      </c>
      <c r="AN1033" s="3">
        <v>0</v>
      </c>
      <c r="AO1033" s="3" t="s">
        <v>762</v>
      </c>
      <c r="AP1033" s="3" t="s">
        <v>763</v>
      </c>
      <c r="AQ1033" s="3" t="s">
        <v>769</v>
      </c>
      <c r="AR1033" s="3" t="s">
        <v>1041</v>
      </c>
      <c r="AS1033" s="3">
        <v>6.6</v>
      </c>
      <c r="AT1033" s="3">
        <v>668.4</v>
      </c>
      <c r="AU1033" s="3">
        <v>675</v>
      </c>
      <c r="AV1033" s="3" t="s">
        <v>765</v>
      </c>
      <c r="AW1033" s="3" t="s">
        <v>1042</v>
      </c>
      <c r="AX1033" s="3">
        <v>8.5</v>
      </c>
      <c r="AY1033" s="3">
        <v>665.5</v>
      </c>
      <c r="AZ1033" s="3">
        <v>674</v>
      </c>
      <c r="BA1033" s="3" t="s">
        <v>765</v>
      </c>
      <c r="BB1033" s="3">
        <v>2.4347589999999999E-2</v>
      </c>
      <c r="BC1033" s="3">
        <v>0</v>
      </c>
      <c r="BD1033" s="7">
        <v>0</v>
      </c>
      <c r="BE1033" s="18">
        <f>(F1033-BD1033)/365.25</f>
        <v>119.96623317362537</v>
      </c>
      <c r="BF1033" s="3" t="s">
        <v>767</v>
      </c>
      <c r="BG1033" s="7">
        <v>44474</v>
      </c>
      <c r="BH1033" s="3">
        <v>119.1083008356924</v>
      </c>
      <c r="BI1033" t="str">
        <f>VLOOKUP($A1033,'[1]SW_Pipes 1222_soil.shp'!$AE$2:$AR$1223,10,FALSE)</f>
        <v>113659</v>
      </c>
      <c r="BJ1033" t="str">
        <f>VLOOKUP($A1033,'[1]SW_Pipes 1222_soil.shp'!$AE$2:$AR$1223,11,FALSE)</f>
        <v>CeD2</v>
      </c>
      <c r="BK1033" t="str">
        <f>VLOOKUP($A1033,'[1]SW_Pipes 1222_soil.shp'!$AE$2:$AR$1223,12,FALSE)</f>
        <v>Cecil sandy clay loam, 8 to 15 percent slopes, eroded</v>
      </c>
      <c r="BL1033" t="str">
        <f>VLOOKUP($A1033,'[1]SW_Pipes 1222_soil.shp'!$AE$2:$AR$1223,13,FALSE)</f>
        <v>B</v>
      </c>
      <c r="BM1033">
        <f>VLOOKUP($A1033,'[1]SW_Pipes 1222_soil.shp'!$AE$2:$AR$1223,14,FALSE)</f>
        <v>1</v>
      </c>
      <c r="BN1033">
        <f>VLOOKUP(A1033,[2]SW_Pipes1222_prec!$AE$2:$AO$1223, 11, FALSE)</f>
        <v>3.774</v>
      </c>
    </row>
    <row r="1034" spans="1:66" x14ac:dyDescent="0.25">
      <c r="A1034" s="2">
        <v>183016</v>
      </c>
      <c r="B1034" s="2">
        <v>12768</v>
      </c>
      <c r="C1034" s="2" t="s">
        <v>188</v>
      </c>
      <c r="D1034" s="2" t="s">
        <v>26</v>
      </c>
      <c r="E1034" s="2" t="s">
        <v>29</v>
      </c>
      <c r="F1034" s="6">
        <f>VLOOKUP(A1034&amp;B1034,'input_raw cmsws'!$C$2:$D$1602,2,FALSE)</f>
        <v>43970.666666666664</v>
      </c>
      <c r="G1034" s="2">
        <v>6</v>
      </c>
      <c r="H1034" s="2"/>
      <c r="I1034" s="2">
        <v>0</v>
      </c>
      <c r="J1034" s="2"/>
      <c r="K1034" s="3" t="s">
        <v>22</v>
      </c>
      <c r="L1034" s="2"/>
      <c r="M1034" s="2">
        <f>VLOOKUP(L1034,'scoring schema 2'!$E$18:$F$29,2,FALSE)</f>
        <v>0</v>
      </c>
      <c r="N1034" s="2"/>
      <c r="O1034" s="2">
        <f>VLOOKUP(N1034,'scoring schema 2'!$E$8:$F$13,2, FALSE)</f>
        <v>2</v>
      </c>
      <c r="P1034" s="2">
        <v>0</v>
      </c>
      <c r="Q1034" s="2">
        <v>1.3</v>
      </c>
      <c r="R1034" s="2">
        <v>2</v>
      </c>
      <c r="S1034" s="2">
        <v>2.6</v>
      </c>
      <c r="T1034" s="2">
        <v>1</v>
      </c>
      <c r="U1034" s="2">
        <v>0</v>
      </c>
      <c r="V1034" s="2">
        <v>2.2000000000000002</v>
      </c>
      <c r="W1034" s="2">
        <v>2</v>
      </c>
      <c r="X1034" s="2">
        <v>4.4000000000000004</v>
      </c>
      <c r="Y1034" s="2">
        <v>1.84</v>
      </c>
      <c r="Z1034" s="2">
        <v>2</v>
      </c>
      <c r="AA1034" s="2">
        <v>3.68</v>
      </c>
      <c r="AB1034" s="2">
        <v>7558144</v>
      </c>
      <c r="AC1034" s="2" t="s">
        <v>1216</v>
      </c>
      <c r="AD1034" s="6">
        <v>40755</v>
      </c>
      <c r="AE1034" s="2" t="s">
        <v>760</v>
      </c>
      <c r="AF1034" s="2" t="s">
        <v>761</v>
      </c>
      <c r="AG1034" s="2" t="s">
        <v>762</v>
      </c>
      <c r="AH1034" s="2" t="s">
        <v>768</v>
      </c>
      <c r="AI1034" s="2">
        <v>3</v>
      </c>
      <c r="AJ1034" s="2">
        <v>0</v>
      </c>
      <c r="AK1034" s="2">
        <v>0</v>
      </c>
      <c r="AL1034" s="2">
        <v>0</v>
      </c>
      <c r="AM1034" s="2">
        <v>36</v>
      </c>
      <c r="AN1034" s="2">
        <v>0</v>
      </c>
      <c r="AO1034" s="2" t="s">
        <v>762</v>
      </c>
      <c r="AP1034" s="2" t="s">
        <v>763</v>
      </c>
      <c r="AQ1034" s="2" t="s">
        <v>769</v>
      </c>
      <c r="AR1034" s="2" t="s">
        <v>1217</v>
      </c>
      <c r="AS1034" s="2">
        <v>6.05</v>
      </c>
      <c r="AT1034" s="2">
        <v>705.1</v>
      </c>
      <c r="AU1034" s="2">
        <v>711.15</v>
      </c>
      <c r="AV1034" s="2" t="s">
        <v>765</v>
      </c>
      <c r="AW1034" s="2" t="s">
        <v>1218</v>
      </c>
      <c r="AX1034" s="2">
        <v>5.58</v>
      </c>
      <c r="AY1034" s="2">
        <v>703.7</v>
      </c>
      <c r="AZ1034" s="2">
        <v>709.28</v>
      </c>
      <c r="BA1034" s="2" t="s">
        <v>765</v>
      </c>
      <c r="BB1034" s="2">
        <v>2.2724749999999998E-2</v>
      </c>
      <c r="BC1034" s="2">
        <v>0</v>
      </c>
      <c r="BD1034" s="6">
        <v>43634</v>
      </c>
      <c r="BE1034" s="18">
        <f>(F1034-AD1034)/365.25</f>
        <v>8.8040155144877872</v>
      </c>
      <c r="BF1034" s="2" t="s">
        <v>767</v>
      </c>
      <c r="BG1034" s="6">
        <v>43839</v>
      </c>
      <c r="BH1034" s="2">
        <v>61.606840637903609</v>
      </c>
      <c r="BI1034" t="str">
        <f>VLOOKUP($A1034,'[1]SW_Pipes 1222_soil.shp'!$AE$2:$AR$1223,10,FALSE)</f>
        <v>113660</v>
      </c>
      <c r="BJ1034" t="str">
        <f>VLOOKUP($A1034,'[1]SW_Pipes 1222_soil.shp'!$AE$2:$AR$1223,11,FALSE)</f>
        <v>CuB</v>
      </c>
      <c r="BK1034" t="str">
        <f>VLOOKUP($A1034,'[1]SW_Pipes 1222_soil.shp'!$AE$2:$AR$1223,12,FALSE)</f>
        <v>Cecil-Urban land complex, 2 to 8 percent slopes</v>
      </c>
      <c r="BL1034" t="str">
        <f>VLOOKUP($A1034,'[1]SW_Pipes 1222_soil.shp'!$AE$2:$AR$1223,13,FALSE)</f>
        <v>B</v>
      </c>
      <c r="BM1034">
        <f>VLOOKUP($A1034,'[1]SW_Pipes 1222_soil.shp'!$AE$2:$AR$1223,14,FALSE)</f>
        <v>1</v>
      </c>
      <c r="BN1034">
        <f>VLOOKUP(A1034,[2]SW_Pipes1222_prec!$AE$2:$AO$1223, 11, FALSE)</f>
        <v>3.794</v>
      </c>
    </row>
    <row r="1035" spans="1:66" x14ac:dyDescent="0.25">
      <c r="A1035" s="3">
        <v>183620</v>
      </c>
      <c r="B1035" s="3">
        <v>11104</v>
      </c>
      <c r="C1035" s="3" t="s">
        <v>260</v>
      </c>
      <c r="D1035" s="3" t="s">
        <v>26</v>
      </c>
      <c r="E1035" s="3" t="s">
        <v>29</v>
      </c>
      <c r="F1035" s="6">
        <f>VLOOKUP(A1035&amp;B1035,'input_raw cmsws'!$C$2:$D$1602,2,FALSE)</f>
        <v>43453.666666666664</v>
      </c>
      <c r="G1035" s="3">
        <v>7.2</v>
      </c>
      <c r="H1035" s="3" t="s">
        <v>23</v>
      </c>
      <c r="I1035" s="2">
        <f>VLOOKUP(H1035,'scoring schema'!$D$4:$E$9,2,FALSE)</f>
        <v>0</v>
      </c>
      <c r="J1035" s="3" t="s">
        <v>22</v>
      </c>
      <c r="K1035" s="3" t="s">
        <v>22</v>
      </c>
      <c r="L1035" s="3" t="s">
        <v>115</v>
      </c>
      <c r="M1035" s="2">
        <f>VLOOKUP(L1035,'scoring schema 2'!$E$18:$F$29,2,FALSE)</f>
        <v>8</v>
      </c>
      <c r="N1035" s="3"/>
      <c r="O1035" s="2">
        <f>VLOOKUP(N1035,'scoring schema 2'!$E$8:$F$13,2, FALSE)</f>
        <v>2</v>
      </c>
      <c r="P1035" s="3">
        <v>10</v>
      </c>
      <c r="Q1035" s="3">
        <v>1.3</v>
      </c>
      <c r="R1035" s="3">
        <v>7.1</v>
      </c>
      <c r="S1035" s="3">
        <v>9.23</v>
      </c>
      <c r="T1035" s="3">
        <v>1</v>
      </c>
      <c r="U1035" s="3">
        <v>10</v>
      </c>
      <c r="V1035" s="3">
        <v>6.2000000000000011</v>
      </c>
      <c r="W1035" s="3">
        <v>7.1</v>
      </c>
      <c r="X1035" s="3">
        <v>44.02</v>
      </c>
      <c r="Y1035" s="3">
        <v>4.24</v>
      </c>
      <c r="Z1035" s="3">
        <v>7.1</v>
      </c>
      <c r="AA1035" s="3">
        <v>30.103999999999999</v>
      </c>
      <c r="AB1035" s="3">
        <v>7635298</v>
      </c>
      <c r="AC1035" s="3" t="s">
        <v>3855</v>
      </c>
      <c r="AD1035" s="6">
        <v>40756</v>
      </c>
      <c r="AE1035" s="3" t="s">
        <v>760</v>
      </c>
      <c r="AF1035" s="3" t="s">
        <v>761</v>
      </c>
      <c r="AG1035" s="3" t="s">
        <v>762</v>
      </c>
      <c r="AH1035" s="3" t="s">
        <v>768</v>
      </c>
      <c r="AI1035" s="3">
        <v>1.25</v>
      </c>
      <c r="AJ1035" s="3">
        <v>0</v>
      </c>
      <c r="AK1035" s="3">
        <v>0</v>
      </c>
      <c r="AL1035" s="3">
        <v>0</v>
      </c>
      <c r="AM1035" s="3">
        <v>15</v>
      </c>
      <c r="AN1035" s="3">
        <v>0</v>
      </c>
      <c r="AO1035" s="3" t="s">
        <v>762</v>
      </c>
      <c r="AP1035" s="3" t="s">
        <v>763</v>
      </c>
      <c r="AQ1035" s="3" t="s">
        <v>769</v>
      </c>
      <c r="AR1035" s="3" t="s">
        <v>3856</v>
      </c>
      <c r="AS1035" s="3">
        <v>5.6</v>
      </c>
      <c r="AT1035" s="3">
        <v>577.4</v>
      </c>
      <c r="AU1035" s="3">
        <v>583</v>
      </c>
      <c r="AV1035" s="3" t="s">
        <v>765</v>
      </c>
      <c r="AW1035" s="3" t="s">
        <v>3857</v>
      </c>
      <c r="AX1035" s="3">
        <v>6</v>
      </c>
      <c r="AY1035" s="3">
        <v>576</v>
      </c>
      <c r="AZ1035" s="3">
        <v>582</v>
      </c>
      <c r="BA1035" s="3" t="s">
        <v>765</v>
      </c>
      <c r="BB1035" s="3">
        <v>1.35511E-2</v>
      </c>
      <c r="BC1035" s="3">
        <v>0</v>
      </c>
      <c r="BD1035" s="7">
        <v>0</v>
      </c>
      <c r="BE1035" s="18">
        <f>(F1035-BD1035)/365.25</f>
        <v>118.96965548710928</v>
      </c>
      <c r="BF1035" s="3" t="s">
        <v>767</v>
      </c>
      <c r="BG1035" s="7">
        <v>44243</v>
      </c>
      <c r="BH1035" s="3">
        <v>103.312654510069</v>
      </c>
      <c r="BI1035" t="str">
        <f>VLOOKUP($A1035,'[1]SW_Pipes 1222_soil.shp'!$AE$2:$AR$1223,10,FALSE)</f>
        <v>113681</v>
      </c>
      <c r="BJ1035" t="str">
        <f>VLOOKUP($A1035,'[1]SW_Pipes 1222_soil.shp'!$AE$2:$AR$1223,11,FALSE)</f>
        <v>MkB</v>
      </c>
      <c r="BK1035" t="str">
        <f>VLOOKUP($A1035,'[1]SW_Pipes 1222_soil.shp'!$AE$2:$AR$1223,12,FALSE)</f>
        <v>Mecklenburg-Urban land complex, 2 to 8 percent slopes</v>
      </c>
      <c r="BL1035" t="str">
        <f>VLOOKUP($A1035,'[1]SW_Pipes 1222_soil.shp'!$AE$2:$AR$1223,13,FALSE)</f>
        <v>C</v>
      </c>
      <c r="BM1035">
        <f>VLOOKUP($A1035,'[1]SW_Pipes 1222_soil.shp'!$AE$2:$AR$1223,14,FALSE)</f>
        <v>2</v>
      </c>
      <c r="BN1035">
        <f>VLOOKUP(A1035,[2]SW_Pipes1222_prec!$AE$2:$AO$1223, 11, FALSE)</f>
        <v>3.718</v>
      </c>
    </row>
    <row r="1036" spans="1:66" x14ac:dyDescent="0.25">
      <c r="A1036" s="3">
        <v>183641</v>
      </c>
      <c r="B1036" s="3">
        <v>11104</v>
      </c>
      <c r="C1036" s="3" t="s">
        <v>260</v>
      </c>
      <c r="D1036" s="3" t="s">
        <v>26</v>
      </c>
      <c r="E1036" s="3" t="s">
        <v>29</v>
      </c>
      <c r="F1036" s="6">
        <f>VLOOKUP(A1036&amp;B1036,'input_raw cmsws'!$C$2:$D$1602,2,FALSE)</f>
        <v>43453.666666666664</v>
      </c>
      <c r="G1036" s="3">
        <v>10.3</v>
      </c>
      <c r="H1036" s="3" t="s">
        <v>23</v>
      </c>
      <c r="I1036" s="2">
        <f>VLOOKUP(H1036,'scoring schema'!$D$4:$E$9,2,FALSE)</f>
        <v>0</v>
      </c>
      <c r="J1036" s="3" t="s">
        <v>22</v>
      </c>
      <c r="K1036" s="3" t="s">
        <v>22</v>
      </c>
      <c r="L1036" s="3" t="s">
        <v>115</v>
      </c>
      <c r="M1036" s="2">
        <f>VLOOKUP(L1036,'scoring schema 2'!$E$18:$F$29,2,FALSE)</f>
        <v>8</v>
      </c>
      <c r="N1036" s="3"/>
      <c r="O1036" s="2">
        <f>VLOOKUP(N1036,'scoring schema 2'!$E$8:$F$13,2, FALSE)</f>
        <v>2</v>
      </c>
      <c r="P1036" s="3">
        <v>10</v>
      </c>
      <c r="Q1036" s="3">
        <v>1.3</v>
      </c>
      <c r="R1036" s="3">
        <v>7.5</v>
      </c>
      <c r="S1036" s="3">
        <v>9.75</v>
      </c>
      <c r="T1036" s="3">
        <v>1</v>
      </c>
      <c r="U1036" s="3">
        <v>10</v>
      </c>
      <c r="V1036" s="3">
        <v>6.2000000000000011</v>
      </c>
      <c r="W1036" s="3">
        <v>4.8000000000000007</v>
      </c>
      <c r="X1036" s="3">
        <v>29.760000000000009</v>
      </c>
      <c r="Y1036" s="3">
        <v>4.24</v>
      </c>
      <c r="Z1036" s="3">
        <v>5.8800000000000008</v>
      </c>
      <c r="AA1036" s="3">
        <v>24.931200000000004</v>
      </c>
      <c r="AB1036" s="3">
        <v>7619059</v>
      </c>
      <c r="AC1036" s="3" t="s">
        <v>3629</v>
      </c>
      <c r="AD1036" s="6">
        <v>40757</v>
      </c>
      <c r="AE1036" s="3" t="s">
        <v>760</v>
      </c>
      <c r="AF1036" s="3" t="s">
        <v>761</v>
      </c>
      <c r="AG1036" s="3" t="s">
        <v>762</v>
      </c>
      <c r="AH1036" s="3" t="s">
        <v>768</v>
      </c>
      <c r="AI1036" s="3">
        <v>1.25</v>
      </c>
      <c r="AJ1036" s="3">
        <v>0</v>
      </c>
      <c r="AK1036" s="3">
        <v>0</v>
      </c>
      <c r="AL1036" s="3">
        <v>0</v>
      </c>
      <c r="AM1036" s="3">
        <v>15</v>
      </c>
      <c r="AN1036" s="3">
        <v>0</v>
      </c>
      <c r="AO1036" s="3" t="s">
        <v>762</v>
      </c>
      <c r="AP1036" s="3" t="s">
        <v>763</v>
      </c>
      <c r="AQ1036" s="3" t="s">
        <v>769</v>
      </c>
      <c r="AR1036" s="3" t="s">
        <v>3630</v>
      </c>
      <c r="AS1036" s="3">
        <v>0</v>
      </c>
      <c r="AT1036" s="3">
        <v>0</v>
      </c>
      <c r="AU1036" s="3">
        <v>597</v>
      </c>
      <c r="AV1036" s="3" t="s">
        <v>762</v>
      </c>
      <c r="AW1036" s="3" t="s">
        <v>3631</v>
      </c>
      <c r="AX1036" s="3">
        <v>0</v>
      </c>
      <c r="AY1036" s="3">
        <v>0</v>
      </c>
      <c r="AZ1036" s="3">
        <v>597</v>
      </c>
      <c r="BA1036" s="3" t="s">
        <v>762</v>
      </c>
      <c r="BB1036" s="3">
        <v>0</v>
      </c>
      <c r="BC1036" s="3">
        <v>0</v>
      </c>
      <c r="BD1036" s="7">
        <v>0</v>
      </c>
      <c r="BE1036" s="18">
        <f>(F1036-BD1036)/365.25</f>
        <v>118.96965548710928</v>
      </c>
      <c r="BF1036" s="3" t="s">
        <v>767</v>
      </c>
      <c r="BG1036" s="7">
        <v>44243</v>
      </c>
      <c r="BH1036" s="3">
        <v>152.25109356226139</v>
      </c>
      <c r="BI1036" t="str">
        <f>VLOOKUP($A1036,'[1]SW_Pipes 1222_soil.shp'!$AE$2:$AR$1223,10,FALSE)</f>
        <v>113679</v>
      </c>
      <c r="BJ1036" t="str">
        <f>VLOOKUP($A1036,'[1]SW_Pipes 1222_soil.shp'!$AE$2:$AR$1223,11,FALSE)</f>
        <v>MeB</v>
      </c>
      <c r="BK1036" t="str">
        <f>VLOOKUP($A1036,'[1]SW_Pipes 1222_soil.shp'!$AE$2:$AR$1223,12,FALSE)</f>
        <v>Mecklenburg fine sandy loam, 2 to 8 percent slopes</v>
      </c>
      <c r="BL1036" t="str">
        <f>VLOOKUP($A1036,'[1]SW_Pipes 1222_soil.shp'!$AE$2:$AR$1223,13,FALSE)</f>
        <v>C</v>
      </c>
      <c r="BM1036">
        <f>VLOOKUP($A1036,'[1]SW_Pipes 1222_soil.shp'!$AE$2:$AR$1223,14,FALSE)</f>
        <v>2</v>
      </c>
      <c r="BN1036">
        <f>VLOOKUP(A1036,[2]SW_Pipes1222_prec!$AE$2:$AO$1223, 11, FALSE)</f>
        <v>3.7210000000000001</v>
      </c>
    </row>
    <row r="1037" spans="1:66" x14ac:dyDescent="0.25">
      <c r="A1037" s="3">
        <v>183707</v>
      </c>
      <c r="B1037" s="3">
        <v>24285</v>
      </c>
      <c r="C1037" s="3" t="s">
        <v>477</v>
      </c>
      <c r="D1037" s="3" t="s">
        <v>26</v>
      </c>
      <c r="E1037" s="3" t="s">
        <v>29</v>
      </c>
      <c r="F1037" s="6">
        <f>VLOOKUP(A1037&amp;B1037,'input_raw cmsws'!$C$2:$D$1602,2,FALSE)</f>
        <v>44468.666666666664</v>
      </c>
      <c r="G1037" s="3">
        <v>5</v>
      </c>
      <c r="H1037" s="3" t="s">
        <v>23</v>
      </c>
      <c r="I1037" s="2">
        <f>VLOOKUP(H1037,'scoring schema'!$D$4:$E$9,2,FALSE)</f>
        <v>0</v>
      </c>
      <c r="J1037" s="3" t="s">
        <v>22</v>
      </c>
      <c r="K1037" s="3" t="s">
        <v>22</v>
      </c>
      <c r="L1037" s="3"/>
      <c r="M1037" s="2">
        <f>VLOOKUP(L1037,'scoring schema 2'!$E$18:$F$29,2,FALSE)</f>
        <v>0</v>
      </c>
      <c r="N1037" s="3"/>
      <c r="O1037" s="2">
        <f>VLOOKUP(N1037,'scoring schema 2'!$E$8:$F$13,2, FALSE)</f>
        <v>2</v>
      </c>
      <c r="P1037" s="3">
        <v>10</v>
      </c>
      <c r="Q1037" s="3">
        <v>1.3</v>
      </c>
      <c r="R1037" s="3">
        <v>2.2999999999999998</v>
      </c>
      <c r="S1037" s="3">
        <v>2.9899999999999998</v>
      </c>
      <c r="T1037" s="3">
        <v>1</v>
      </c>
      <c r="U1037" s="3">
        <v>10</v>
      </c>
      <c r="V1037" s="3">
        <v>3.8000000000000007</v>
      </c>
      <c r="W1037" s="3">
        <v>5</v>
      </c>
      <c r="X1037" s="3">
        <v>19.000000000000004</v>
      </c>
      <c r="Y1037" s="3">
        <v>2.8000000000000003</v>
      </c>
      <c r="Z1037" s="3">
        <v>3.92</v>
      </c>
      <c r="AA1037" s="3">
        <v>10.976000000000001</v>
      </c>
      <c r="AB1037" s="3">
        <v>7605887</v>
      </c>
      <c r="AC1037" s="3" t="s">
        <v>2437</v>
      </c>
      <c r="AD1037" s="6">
        <v>40758</v>
      </c>
      <c r="AE1037" s="3" t="s">
        <v>760</v>
      </c>
      <c r="AF1037" s="3" t="s">
        <v>761</v>
      </c>
      <c r="AG1037" s="3" t="s">
        <v>762</v>
      </c>
      <c r="AH1037" s="3" t="s">
        <v>768</v>
      </c>
      <c r="AI1037" s="3">
        <v>1.5</v>
      </c>
      <c r="AJ1037" s="3">
        <v>0</v>
      </c>
      <c r="AK1037" s="3">
        <v>0</v>
      </c>
      <c r="AL1037" s="3">
        <v>0</v>
      </c>
      <c r="AM1037" s="3">
        <v>18</v>
      </c>
      <c r="AN1037" s="3">
        <v>0</v>
      </c>
      <c r="AO1037" s="3" t="s">
        <v>762</v>
      </c>
      <c r="AP1037" s="3" t="s">
        <v>763</v>
      </c>
      <c r="AQ1037" s="3" t="s">
        <v>769</v>
      </c>
      <c r="AR1037" s="3" t="s">
        <v>2438</v>
      </c>
      <c r="AS1037" s="3">
        <v>4.26</v>
      </c>
      <c r="AT1037" s="3">
        <v>658.35</v>
      </c>
      <c r="AU1037" s="3">
        <v>662.61</v>
      </c>
      <c r="AV1037" s="3" t="s">
        <v>772</v>
      </c>
      <c r="AW1037" s="3" t="s">
        <v>2439</v>
      </c>
      <c r="AX1037" s="3">
        <v>4.2300000000000004</v>
      </c>
      <c r="AY1037" s="3">
        <v>658.17</v>
      </c>
      <c r="AZ1037" s="3">
        <v>662.4</v>
      </c>
      <c r="BA1037" s="3" t="s">
        <v>772</v>
      </c>
      <c r="BB1037" s="3">
        <v>0.89</v>
      </c>
      <c r="BC1037" s="3">
        <v>0</v>
      </c>
      <c r="BD1037" s="7">
        <v>43374</v>
      </c>
      <c r="BE1037" s="18">
        <f>(F1037-AD1037)/365.25</f>
        <v>10.159251654118178</v>
      </c>
      <c r="BF1037" s="3" t="s">
        <v>767</v>
      </c>
      <c r="BG1037" s="7">
        <v>44243</v>
      </c>
      <c r="BH1037" s="3">
        <v>20.145839762678499</v>
      </c>
      <c r="BI1037" t="str">
        <f>VLOOKUP($A1037,'[1]SW_Pipes 1222_soil.shp'!$AE$2:$AR$1223,10,FALSE)</f>
        <v>113658</v>
      </c>
      <c r="BJ1037" t="str">
        <f>VLOOKUP($A1037,'[1]SW_Pipes 1222_soil.shp'!$AE$2:$AR$1223,11,FALSE)</f>
        <v>CeB2</v>
      </c>
      <c r="BK1037" t="str">
        <f>VLOOKUP($A1037,'[1]SW_Pipes 1222_soil.shp'!$AE$2:$AR$1223,12,FALSE)</f>
        <v>Cecil sandy clay loam, 2 to 8 percent slopes, eroded</v>
      </c>
      <c r="BL1037" t="str">
        <f>VLOOKUP($A1037,'[1]SW_Pipes 1222_soil.shp'!$AE$2:$AR$1223,13,FALSE)</f>
        <v>B</v>
      </c>
      <c r="BM1037">
        <f>VLOOKUP($A1037,'[1]SW_Pipes 1222_soil.shp'!$AE$2:$AR$1223,14,FALSE)</f>
        <v>1</v>
      </c>
      <c r="BN1037">
        <f>VLOOKUP(A1037,[2]SW_Pipes1222_prec!$AE$2:$AO$1223, 11, FALSE)</f>
        <v>3.82</v>
      </c>
    </row>
    <row r="1038" spans="1:66" x14ac:dyDescent="0.25">
      <c r="A1038" s="2">
        <v>183942</v>
      </c>
      <c r="B1038" s="2">
        <v>11104</v>
      </c>
      <c r="C1038" s="2" t="s">
        <v>260</v>
      </c>
      <c r="D1038" s="2" t="s">
        <v>26</v>
      </c>
      <c r="E1038" s="2" t="s">
        <v>29</v>
      </c>
      <c r="F1038" s="6">
        <f>VLOOKUP(A1038&amp;B1038,'input_raw cmsws'!$C$2:$D$1602,2,FALSE)</f>
        <v>43453.666666666664</v>
      </c>
      <c r="G1038" s="2">
        <v>7.2</v>
      </c>
      <c r="H1038" s="2" t="s">
        <v>23</v>
      </c>
      <c r="I1038" s="2">
        <f>VLOOKUP(H1038,'scoring schema'!$D$4:$E$9,2,FALSE)</f>
        <v>0</v>
      </c>
      <c r="J1038" s="2" t="s">
        <v>22</v>
      </c>
      <c r="K1038" s="2" t="s">
        <v>22</v>
      </c>
      <c r="L1038" s="2" t="s">
        <v>115</v>
      </c>
      <c r="M1038" s="2">
        <f>VLOOKUP(L1038,'scoring schema 2'!$E$18:$F$29,2,FALSE)</f>
        <v>8</v>
      </c>
      <c r="N1038" s="2"/>
      <c r="O1038" s="2">
        <f>VLOOKUP(N1038,'scoring schema 2'!$E$8:$F$13,2, FALSE)</f>
        <v>2</v>
      </c>
      <c r="P1038" s="2">
        <v>10</v>
      </c>
      <c r="Q1038" s="2">
        <v>1.3</v>
      </c>
      <c r="R1038" s="2">
        <v>7.1</v>
      </c>
      <c r="S1038" s="2">
        <v>9.23</v>
      </c>
      <c r="T1038" s="2">
        <v>1</v>
      </c>
      <c r="U1038" s="2">
        <v>10</v>
      </c>
      <c r="V1038" s="2">
        <v>6.2000000000000011</v>
      </c>
      <c r="W1038" s="2">
        <v>7.1</v>
      </c>
      <c r="X1038" s="2">
        <v>44.02</v>
      </c>
      <c r="Y1038" s="2">
        <v>4.24</v>
      </c>
      <c r="Z1038" s="2">
        <v>7.1</v>
      </c>
      <c r="AA1038" s="2">
        <v>30.103999999999999</v>
      </c>
      <c r="AB1038" s="2">
        <v>7687423</v>
      </c>
      <c r="AC1038" s="2" t="s">
        <v>3858</v>
      </c>
      <c r="AD1038" s="6">
        <v>40759</v>
      </c>
      <c r="AE1038" s="2" t="s">
        <v>760</v>
      </c>
      <c r="AF1038" s="2" t="s">
        <v>882</v>
      </c>
      <c r="AG1038" s="2" t="s">
        <v>762</v>
      </c>
      <c r="AH1038" s="2" t="s">
        <v>885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 t="s">
        <v>762</v>
      </c>
      <c r="AP1038" s="2" t="s">
        <v>882</v>
      </c>
      <c r="AQ1038" s="2" t="s">
        <v>800</v>
      </c>
      <c r="AR1038" s="2" t="s">
        <v>3859</v>
      </c>
      <c r="AS1038" s="2">
        <v>0</v>
      </c>
      <c r="AT1038" s="2">
        <v>0</v>
      </c>
      <c r="AU1038" s="2">
        <v>691</v>
      </c>
      <c r="AV1038" s="2" t="s">
        <v>772</v>
      </c>
      <c r="AW1038" s="2" t="s">
        <v>3860</v>
      </c>
      <c r="AX1038" s="2">
        <v>0</v>
      </c>
      <c r="AY1038" s="2">
        <v>0</v>
      </c>
      <c r="AZ1038" s="2">
        <v>687</v>
      </c>
      <c r="BA1038" s="2" t="s">
        <v>772</v>
      </c>
      <c r="BB1038" s="2">
        <v>0</v>
      </c>
      <c r="BC1038" s="2">
        <v>0</v>
      </c>
      <c r="BD1038" s="6">
        <v>0</v>
      </c>
      <c r="BE1038" s="18">
        <f>(F1038-BD1038)/365.25</f>
        <v>118.96965548710928</v>
      </c>
      <c r="BF1038" s="2" t="s">
        <v>767</v>
      </c>
      <c r="BG1038" s="6">
        <v>44243</v>
      </c>
      <c r="BH1038" s="2">
        <v>46.442880375552143</v>
      </c>
      <c r="BI1038" t="str">
        <f>VLOOKUP($A1038,'[1]SW_Pipes 1222_soil.shp'!$AE$2:$AR$1223,10,FALSE)</f>
        <v>113694</v>
      </c>
      <c r="BJ1038" t="str">
        <f>VLOOKUP($A1038,'[1]SW_Pipes 1222_soil.shp'!$AE$2:$AR$1223,11,FALSE)</f>
        <v>WkE</v>
      </c>
      <c r="BK1038" t="str">
        <f>VLOOKUP($A1038,'[1]SW_Pipes 1222_soil.shp'!$AE$2:$AR$1223,12,FALSE)</f>
        <v>Wilkes loam, 15 to 25 percent slopes</v>
      </c>
      <c r="BL1038" t="str">
        <f>VLOOKUP($A1038,'[1]SW_Pipes 1222_soil.shp'!$AE$2:$AR$1223,13,FALSE)</f>
        <v>D</v>
      </c>
      <c r="BM1038">
        <f>VLOOKUP($A1038,'[1]SW_Pipes 1222_soil.shp'!$AE$2:$AR$1223,14,FALSE)</f>
        <v>4</v>
      </c>
      <c r="BN1038">
        <f>VLOOKUP(A1038,[2]SW_Pipes1222_prec!$AE$2:$AO$1223, 11, FALSE)</f>
        <v>3.7320000000000002</v>
      </c>
    </row>
    <row r="1039" spans="1:66" x14ac:dyDescent="0.25">
      <c r="A1039" s="3">
        <v>183943</v>
      </c>
      <c r="B1039" s="3">
        <v>11104</v>
      </c>
      <c r="C1039" s="3" t="s">
        <v>260</v>
      </c>
      <c r="D1039" s="3" t="s">
        <v>26</v>
      </c>
      <c r="E1039" s="3" t="s">
        <v>29</v>
      </c>
      <c r="F1039" s="6">
        <f>VLOOKUP(A1039&amp;B1039,'input_raw cmsws'!$C$2:$D$1602,2,FALSE)</f>
        <v>43453.666666666664</v>
      </c>
      <c r="G1039" s="3">
        <v>6.5</v>
      </c>
      <c r="H1039" s="3" t="s">
        <v>23</v>
      </c>
      <c r="I1039" s="2">
        <f>VLOOKUP(H1039,'scoring schema'!$D$4:$E$9,2,FALSE)</f>
        <v>0</v>
      </c>
      <c r="J1039" s="3" t="s">
        <v>22</v>
      </c>
      <c r="K1039" s="3" t="s">
        <v>22</v>
      </c>
      <c r="L1039" s="3" t="s">
        <v>115</v>
      </c>
      <c r="M1039" s="2">
        <f>VLOOKUP(L1039,'scoring schema 2'!$E$18:$F$29,2,FALSE)</f>
        <v>8</v>
      </c>
      <c r="N1039" s="3"/>
      <c r="O1039" s="2">
        <f>VLOOKUP(N1039,'scoring schema 2'!$E$8:$F$13,2, FALSE)</f>
        <v>2</v>
      </c>
      <c r="P1039" s="3">
        <v>10</v>
      </c>
      <c r="Q1039" s="3">
        <v>1.3</v>
      </c>
      <c r="R1039" s="3">
        <v>7.1</v>
      </c>
      <c r="S1039" s="3">
        <v>9.23</v>
      </c>
      <c r="T1039" s="3">
        <v>1</v>
      </c>
      <c r="U1039" s="3">
        <v>10</v>
      </c>
      <c r="V1039" s="3">
        <v>4.5999999999999996</v>
      </c>
      <c r="W1039" s="3">
        <v>4.4000000000000004</v>
      </c>
      <c r="X1039" s="3">
        <v>20.239999999999998</v>
      </c>
      <c r="Y1039" s="3">
        <v>3.28</v>
      </c>
      <c r="Z1039" s="3">
        <v>5.48</v>
      </c>
      <c r="AA1039" s="3">
        <v>17.974399999999999</v>
      </c>
      <c r="AB1039" s="3">
        <v>7551146</v>
      </c>
      <c r="AC1039" s="3" t="s">
        <v>3162</v>
      </c>
      <c r="AD1039" s="6">
        <v>40760</v>
      </c>
      <c r="AE1039" s="3" t="s">
        <v>760</v>
      </c>
      <c r="AF1039" s="3" t="s">
        <v>882</v>
      </c>
      <c r="AG1039" s="3" t="s">
        <v>762</v>
      </c>
      <c r="AH1039" s="3" t="s">
        <v>885</v>
      </c>
      <c r="AI1039" s="3">
        <v>0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 t="s">
        <v>762</v>
      </c>
      <c r="AP1039" s="3" t="s">
        <v>882</v>
      </c>
      <c r="AQ1039" s="3" t="s">
        <v>800</v>
      </c>
      <c r="AR1039" s="3" t="s">
        <v>3163</v>
      </c>
      <c r="AS1039" s="3">
        <v>0</v>
      </c>
      <c r="AT1039" s="3">
        <v>0</v>
      </c>
      <c r="AU1039" s="3">
        <v>687</v>
      </c>
      <c r="AV1039" s="3" t="s">
        <v>772</v>
      </c>
      <c r="AW1039" s="3" t="s">
        <v>3164</v>
      </c>
      <c r="AX1039" s="3">
        <v>0</v>
      </c>
      <c r="AY1039" s="3">
        <v>0</v>
      </c>
      <c r="AZ1039" s="3">
        <v>688</v>
      </c>
      <c r="BA1039" s="3" t="s">
        <v>772</v>
      </c>
      <c r="BB1039" s="3">
        <v>0</v>
      </c>
      <c r="BC1039" s="3">
        <v>0</v>
      </c>
      <c r="BD1039" s="7">
        <v>0</v>
      </c>
      <c r="BE1039" s="18">
        <f>(F1039-BD1039)/365.25</f>
        <v>118.96965548710928</v>
      </c>
      <c r="BF1039" s="3" t="s">
        <v>767</v>
      </c>
      <c r="BG1039" s="7">
        <v>44243</v>
      </c>
      <c r="BH1039" s="3">
        <v>25.827496796044279</v>
      </c>
      <c r="BI1039" t="str">
        <f>VLOOKUP($A1039,'[1]SW_Pipes 1222_soil.shp'!$AE$2:$AR$1223,10,FALSE)</f>
        <v>113694</v>
      </c>
      <c r="BJ1039" t="str">
        <f>VLOOKUP($A1039,'[1]SW_Pipes 1222_soil.shp'!$AE$2:$AR$1223,11,FALSE)</f>
        <v>WkE</v>
      </c>
      <c r="BK1039" t="str">
        <f>VLOOKUP($A1039,'[1]SW_Pipes 1222_soil.shp'!$AE$2:$AR$1223,12,FALSE)</f>
        <v>Wilkes loam, 15 to 25 percent slopes</v>
      </c>
      <c r="BL1039" t="str">
        <f>VLOOKUP($A1039,'[1]SW_Pipes 1222_soil.shp'!$AE$2:$AR$1223,13,FALSE)</f>
        <v>D</v>
      </c>
      <c r="BM1039">
        <f>VLOOKUP($A1039,'[1]SW_Pipes 1222_soil.shp'!$AE$2:$AR$1223,14,FALSE)</f>
        <v>4</v>
      </c>
      <c r="BN1039">
        <f>VLOOKUP(A1039,[2]SW_Pipes1222_prec!$AE$2:$AO$1223, 11, FALSE)</f>
        <v>3.7320000000000002</v>
      </c>
    </row>
    <row r="1040" spans="1:66" x14ac:dyDescent="0.25">
      <c r="A1040" s="2">
        <v>183993</v>
      </c>
      <c r="B1040" s="2">
        <v>11104</v>
      </c>
      <c r="C1040" s="2" t="s">
        <v>260</v>
      </c>
      <c r="D1040" s="2" t="s">
        <v>26</v>
      </c>
      <c r="E1040" s="2" t="s">
        <v>29</v>
      </c>
      <c r="F1040" s="6">
        <f>VLOOKUP(A1040&amp;B1040,'input_raw cmsws'!$C$2:$D$1602,2,FALSE)</f>
        <v>43453.666666666664</v>
      </c>
      <c r="G1040" s="2">
        <v>6.7</v>
      </c>
      <c r="H1040" s="2" t="s">
        <v>23</v>
      </c>
      <c r="I1040" s="2">
        <f>VLOOKUP(H1040,'scoring schema'!$D$4:$E$9,2,FALSE)</f>
        <v>0</v>
      </c>
      <c r="J1040" s="2" t="s">
        <v>22</v>
      </c>
      <c r="K1040" s="2" t="s">
        <v>22</v>
      </c>
      <c r="L1040" s="2" t="s">
        <v>115</v>
      </c>
      <c r="M1040" s="2">
        <f>VLOOKUP(L1040,'scoring schema 2'!$E$18:$F$29,2,FALSE)</f>
        <v>8</v>
      </c>
      <c r="N1040" s="2"/>
      <c r="O1040" s="2">
        <f>VLOOKUP(N1040,'scoring schema 2'!$E$8:$F$13,2, FALSE)</f>
        <v>2</v>
      </c>
      <c r="P1040" s="2">
        <v>10</v>
      </c>
      <c r="Q1040" s="2">
        <v>1.3</v>
      </c>
      <c r="R1040" s="2">
        <v>7.1</v>
      </c>
      <c r="S1040" s="2">
        <v>9.23</v>
      </c>
      <c r="T1040" s="2">
        <v>1</v>
      </c>
      <c r="U1040" s="2">
        <v>10</v>
      </c>
      <c r="V1040" s="2">
        <v>6.2000000000000011</v>
      </c>
      <c r="W1040" s="2">
        <v>7.1</v>
      </c>
      <c r="X1040" s="2">
        <v>44.02</v>
      </c>
      <c r="Y1040" s="2">
        <v>4.24</v>
      </c>
      <c r="Z1040" s="2">
        <v>7.1</v>
      </c>
      <c r="AA1040" s="2">
        <v>30.103999999999999</v>
      </c>
      <c r="AB1040" s="2">
        <v>7704477</v>
      </c>
      <c r="AC1040" s="2" t="s">
        <v>3852</v>
      </c>
      <c r="AD1040" s="6">
        <v>40761</v>
      </c>
      <c r="AE1040" s="2" t="s">
        <v>760</v>
      </c>
      <c r="AF1040" s="2" t="s">
        <v>882</v>
      </c>
      <c r="AG1040" s="2" t="s">
        <v>762</v>
      </c>
      <c r="AH1040" s="2" t="s">
        <v>885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 t="s">
        <v>762</v>
      </c>
      <c r="AP1040" s="2" t="s">
        <v>882</v>
      </c>
      <c r="AQ1040" s="2" t="s">
        <v>800</v>
      </c>
      <c r="AR1040" s="2" t="s">
        <v>3853</v>
      </c>
      <c r="AS1040" s="2">
        <v>21.7</v>
      </c>
      <c r="AT1040" s="2">
        <v>689.7</v>
      </c>
      <c r="AU1040" s="2">
        <v>711.7</v>
      </c>
      <c r="AV1040" s="2" t="s">
        <v>765</v>
      </c>
      <c r="AW1040" s="2" t="s">
        <v>3854</v>
      </c>
      <c r="AX1040" s="2">
        <v>0</v>
      </c>
      <c r="AY1040" s="2">
        <v>0</v>
      </c>
      <c r="AZ1040" s="2">
        <v>704.9</v>
      </c>
      <c r="BA1040" s="2" t="s">
        <v>765</v>
      </c>
      <c r="BB1040" s="2">
        <v>0</v>
      </c>
      <c r="BC1040" s="2">
        <v>0</v>
      </c>
      <c r="BD1040" s="6">
        <v>0</v>
      </c>
      <c r="BE1040" s="18">
        <f>(F1040-BD1040)/365.25</f>
        <v>118.96965548710928</v>
      </c>
      <c r="BF1040" s="2" t="s">
        <v>767</v>
      </c>
      <c r="BG1040" s="6">
        <v>44243</v>
      </c>
      <c r="BH1040" s="2">
        <v>169.38472927922061</v>
      </c>
      <c r="BI1040" t="str">
        <f>VLOOKUP($A1040,'[1]SW_Pipes 1222_soil.shp'!$AE$2:$AR$1223,10,FALSE)</f>
        <v>113688</v>
      </c>
      <c r="BJ1040" t="str">
        <f>VLOOKUP($A1040,'[1]SW_Pipes 1222_soil.shp'!$AE$2:$AR$1223,11,FALSE)</f>
        <v>Ur</v>
      </c>
      <c r="BK1040" t="str">
        <f>VLOOKUP($A1040,'[1]SW_Pipes 1222_soil.shp'!$AE$2:$AR$1223,12,FALSE)</f>
        <v>Urban land</v>
      </c>
      <c r="BL1040" t="str">
        <f>VLOOKUP($A1040,'[1]SW_Pipes 1222_soil.shp'!$AE$2:$AR$1223,13,FALSE)</f>
        <v>N/A</v>
      </c>
      <c r="BM1040">
        <f>VLOOKUP($A1040,'[1]SW_Pipes 1222_soil.shp'!$AE$2:$AR$1223,14,FALSE)</f>
        <v>4</v>
      </c>
      <c r="BN1040">
        <f>VLOOKUP(A1040,[2]SW_Pipes1222_prec!$AE$2:$AO$1223, 11, FALSE)</f>
        <v>3.73</v>
      </c>
    </row>
    <row r="1041" spans="1:66" x14ac:dyDescent="0.25">
      <c r="A1041" s="3">
        <v>184658</v>
      </c>
      <c r="B1041" s="3">
        <v>12076</v>
      </c>
      <c r="C1041" s="3" t="s">
        <v>185</v>
      </c>
      <c r="D1041" s="3" t="s">
        <v>26</v>
      </c>
      <c r="E1041" s="3" t="s">
        <v>29</v>
      </c>
      <c r="F1041" s="6">
        <f>VLOOKUP(A1041&amp;B1041,'input_raw cmsws'!$C$2:$D$1602,2,FALSE)</f>
        <v>43805.708333333336</v>
      </c>
      <c r="G1041" s="3">
        <v>3</v>
      </c>
      <c r="H1041" s="3" t="s">
        <v>31</v>
      </c>
      <c r="I1041" s="2">
        <f>VLOOKUP(H1041,'scoring schema'!$D$4:$E$9,2,FALSE)</f>
        <v>7</v>
      </c>
      <c r="J1041" s="3" t="s">
        <v>22</v>
      </c>
      <c r="K1041" s="3" t="s">
        <v>22</v>
      </c>
      <c r="L1041" s="3"/>
      <c r="M1041" s="2">
        <f>VLOOKUP(L1041,'scoring schema 2'!$E$18:$F$29,2,FALSE)</f>
        <v>0</v>
      </c>
      <c r="N1041" s="3"/>
      <c r="O1041" s="2">
        <f>VLOOKUP(N1041,'scoring schema 2'!$E$8:$F$13,2, FALSE)</f>
        <v>2</v>
      </c>
      <c r="P1041" s="3">
        <v>10</v>
      </c>
      <c r="Q1041" s="3">
        <v>3.75</v>
      </c>
      <c r="R1041" s="3">
        <v>2.9</v>
      </c>
      <c r="S1041" s="3">
        <v>10.875</v>
      </c>
      <c r="T1041" s="3">
        <v>1</v>
      </c>
      <c r="U1041" s="3">
        <v>0</v>
      </c>
      <c r="V1041" s="3">
        <v>3.8000000000000007</v>
      </c>
      <c r="W1041" s="3">
        <v>1.4</v>
      </c>
      <c r="X1041" s="3">
        <v>5.32</v>
      </c>
      <c r="Y1041" s="3">
        <v>3.7800000000000002</v>
      </c>
      <c r="Z1041" s="3">
        <v>2</v>
      </c>
      <c r="AA1041" s="3">
        <v>7.5600000000000005</v>
      </c>
      <c r="AB1041" s="3">
        <v>7654655</v>
      </c>
      <c r="AC1041" s="3" t="s">
        <v>1964</v>
      </c>
      <c r="AD1041" s="6">
        <v>40762</v>
      </c>
      <c r="AE1041" s="3" t="s">
        <v>760</v>
      </c>
      <c r="AF1041" s="3" t="s">
        <v>761</v>
      </c>
      <c r="AG1041" s="3" t="s">
        <v>762</v>
      </c>
      <c r="AH1041" s="3" t="s">
        <v>768</v>
      </c>
      <c r="AI1041" s="3">
        <v>1.25</v>
      </c>
      <c r="AJ1041" s="3">
        <v>0</v>
      </c>
      <c r="AK1041" s="3">
        <v>0</v>
      </c>
      <c r="AL1041" s="3">
        <v>0</v>
      </c>
      <c r="AM1041" s="3">
        <v>15</v>
      </c>
      <c r="AN1041" s="3">
        <v>0</v>
      </c>
      <c r="AO1041" s="3" t="s">
        <v>762</v>
      </c>
      <c r="AP1041" s="3" t="s">
        <v>763</v>
      </c>
      <c r="AQ1041" s="3" t="s">
        <v>769</v>
      </c>
      <c r="AR1041" s="3" t="s">
        <v>1965</v>
      </c>
      <c r="AS1041" s="3">
        <v>1.6</v>
      </c>
      <c r="AT1041" s="3">
        <v>703.4</v>
      </c>
      <c r="AU1041" s="3">
        <v>705</v>
      </c>
      <c r="AV1041" s="3" t="s">
        <v>765</v>
      </c>
      <c r="AW1041" s="3" t="s">
        <v>1966</v>
      </c>
      <c r="AX1041" s="3">
        <v>3.4</v>
      </c>
      <c r="AY1041" s="3">
        <v>702.6</v>
      </c>
      <c r="AZ1041" s="3">
        <v>706</v>
      </c>
      <c r="BA1041" s="3" t="s">
        <v>765</v>
      </c>
      <c r="BB1041" s="3">
        <v>1.6715460000000001E-2</v>
      </c>
      <c r="BC1041" s="3">
        <v>0</v>
      </c>
      <c r="BD1041" s="7">
        <v>0</v>
      </c>
      <c r="BE1041" s="18">
        <f>(F1041-BD1041)/365.25</f>
        <v>119.93349304129592</v>
      </c>
      <c r="BF1041" s="3" t="s">
        <v>767</v>
      </c>
      <c r="BG1041" s="7">
        <v>44243</v>
      </c>
      <c r="BH1041" s="3">
        <v>47.859892438598017</v>
      </c>
      <c r="BI1041" t="str">
        <f>VLOOKUP($A1041,'[1]SW_Pipes 1222_soil.shp'!$AE$2:$AR$1223,10,FALSE)</f>
        <v>113658</v>
      </c>
      <c r="BJ1041" t="str">
        <f>VLOOKUP($A1041,'[1]SW_Pipes 1222_soil.shp'!$AE$2:$AR$1223,11,FALSE)</f>
        <v>CeB2</v>
      </c>
      <c r="BK1041" t="str">
        <f>VLOOKUP($A1041,'[1]SW_Pipes 1222_soil.shp'!$AE$2:$AR$1223,12,FALSE)</f>
        <v>Cecil sandy clay loam, 2 to 8 percent slopes, eroded</v>
      </c>
      <c r="BL1041" t="str">
        <f>VLOOKUP($A1041,'[1]SW_Pipes 1222_soil.shp'!$AE$2:$AR$1223,13,FALSE)</f>
        <v>B</v>
      </c>
      <c r="BM1041">
        <f>VLOOKUP($A1041,'[1]SW_Pipes 1222_soil.shp'!$AE$2:$AR$1223,14,FALSE)</f>
        <v>1</v>
      </c>
      <c r="BN1041">
        <f>VLOOKUP(A1041,[2]SW_Pipes1222_prec!$AE$2:$AO$1223, 11, FALSE)</f>
        <v>3.718</v>
      </c>
    </row>
    <row r="1042" spans="1:66" x14ac:dyDescent="0.25">
      <c r="A1042" s="2">
        <v>184842</v>
      </c>
      <c r="B1042" s="2">
        <v>23138</v>
      </c>
      <c r="C1042" s="2" t="s">
        <v>210</v>
      </c>
      <c r="D1042" s="2" t="s">
        <v>21</v>
      </c>
      <c r="E1042" s="2" t="s">
        <v>29</v>
      </c>
      <c r="F1042" s="6">
        <f>VLOOKUP(A1042&amp;B1042,'input_raw cmsws'!$C$2:$D$1602,2,FALSE)</f>
        <v>44358.666666666664</v>
      </c>
      <c r="G1042" s="2">
        <v>5</v>
      </c>
      <c r="H1042" s="2"/>
      <c r="I1042" s="2">
        <v>0</v>
      </c>
      <c r="J1042" s="2" t="s">
        <v>22</v>
      </c>
      <c r="K1042" s="2" t="s">
        <v>22</v>
      </c>
      <c r="L1042" s="2"/>
      <c r="M1042" s="2">
        <f>VLOOKUP(L1042,'scoring schema 2'!$E$18:$F$29,2,FALSE)</f>
        <v>0</v>
      </c>
      <c r="N1042" s="2" t="s">
        <v>202</v>
      </c>
      <c r="O1042" s="2">
        <f>VLOOKUP(N1042,'scoring schema 2'!$E$8:$F$13,2, FALSE)</f>
        <v>3</v>
      </c>
      <c r="P1042" s="2">
        <v>10</v>
      </c>
      <c r="Q1042" s="2">
        <v>1.9500000000000002</v>
      </c>
      <c r="R1042" s="2">
        <v>3.5</v>
      </c>
      <c r="S1042" s="2">
        <v>6.8250000000000011</v>
      </c>
      <c r="T1042" s="2">
        <v>1</v>
      </c>
      <c r="U1042" s="2">
        <v>0</v>
      </c>
      <c r="V1042" s="2">
        <v>1.4000000000000001</v>
      </c>
      <c r="W1042" s="2">
        <v>2</v>
      </c>
      <c r="X1042" s="2">
        <v>2.8000000000000003</v>
      </c>
      <c r="Y1042" s="2">
        <v>1.62</v>
      </c>
      <c r="Z1042" s="2">
        <v>2.6</v>
      </c>
      <c r="AA1042" s="2">
        <v>4.2120000000000006</v>
      </c>
      <c r="AB1042" s="2">
        <v>7695280</v>
      </c>
      <c r="AC1042" s="2" t="s">
        <v>1316</v>
      </c>
      <c r="AD1042" s="6">
        <v>40763</v>
      </c>
      <c r="AE1042" s="2" t="s">
        <v>760</v>
      </c>
      <c r="AF1042" s="2" t="s">
        <v>761</v>
      </c>
      <c r="AG1042" s="2" t="s">
        <v>762</v>
      </c>
      <c r="AH1042" s="2" t="s">
        <v>768</v>
      </c>
      <c r="AI1042" s="2">
        <v>4</v>
      </c>
      <c r="AJ1042" s="2">
        <v>0</v>
      </c>
      <c r="AK1042" s="2">
        <v>0</v>
      </c>
      <c r="AL1042" s="2">
        <v>0</v>
      </c>
      <c r="AM1042" s="2">
        <v>48</v>
      </c>
      <c r="AN1042" s="2">
        <v>0</v>
      </c>
      <c r="AO1042" s="2" t="s">
        <v>762</v>
      </c>
      <c r="AP1042" s="2" t="s">
        <v>763</v>
      </c>
      <c r="AQ1042" s="2" t="s">
        <v>769</v>
      </c>
      <c r="AR1042" s="2" t="s">
        <v>1317</v>
      </c>
      <c r="AS1042" s="2">
        <v>0</v>
      </c>
      <c r="AT1042" s="2">
        <v>696</v>
      </c>
      <c r="AU1042" s="2">
        <v>0</v>
      </c>
      <c r="AV1042" s="2" t="s">
        <v>765</v>
      </c>
      <c r="AW1042" s="2" t="s">
        <v>1314</v>
      </c>
      <c r="AX1042" s="2">
        <v>0</v>
      </c>
      <c r="AY1042" s="2">
        <v>695.76</v>
      </c>
      <c r="AZ1042" s="2">
        <v>703.2</v>
      </c>
      <c r="BA1042" s="2" t="s">
        <v>765</v>
      </c>
      <c r="BB1042" s="2">
        <v>0</v>
      </c>
      <c r="BC1042" s="2">
        <v>1</v>
      </c>
      <c r="BD1042" s="6">
        <v>43724</v>
      </c>
      <c r="BE1042" s="18">
        <f>(F1042-AD1042)/365.25</f>
        <v>9.8443988135979854</v>
      </c>
      <c r="BF1042" s="2" t="s">
        <v>767</v>
      </c>
      <c r="BG1042" s="6">
        <v>44330</v>
      </c>
      <c r="BH1042" s="2">
        <v>57.289888859403007</v>
      </c>
      <c r="BI1042" t="str">
        <f>VLOOKUP($A1042,'[1]SW_Pipes 1222_soil.shp'!$AE$2:$AR$1223,10,FALSE)</f>
        <v>113660</v>
      </c>
      <c r="BJ1042" t="str">
        <f>VLOOKUP($A1042,'[1]SW_Pipes 1222_soil.shp'!$AE$2:$AR$1223,11,FALSE)</f>
        <v>CuB</v>
      </c>
      <c r="BK1042" t="str">
        <f>VLOOKUP($A1042,'[1]SW_Pipes 1222_soil.shp'!$AE$2:$AR$1223,12,FALSE)</f>
        <v>Cecil-Urban land complex, 2 to 8 percent slopes</v>
      </c>
      <c r="BL1042" t="str">
        <f>VLOOKUP($A1042,'[1]SW_Pipes 1222_soil.shp'!$AE$2:$AR$1223,13,FALSE)</f>
        <v>B</v>
      </c>
      <c r="BM1042">
        <f>VLOOKUP($A1042,'[1]SW_Pipes 1222_soil.shp'!$AE$2:$AR$1223,14,FALSE)</f>
        <v>1</v>
      </c>
      <c r="BN1042">
        <f>VLOOKUP(A1042,[2]SW_Pipes1222_prec!$AE$2:$AO$1223, 11, FALSE)</f>
        <v>3.7930000000000001</v>
      </c>
    </row>
    <row r="1043" spans="1:66" x14ac:dyDescent="0.25">
      <c r="A1043" s="2">
        <v>185145</v>
      </c>
      <c r="B1043" s="2">
        <v>11805</v>
      </c>
      <c r="C1043" s="2" t="s">
        <v>702</v>
      </c>
      <c r="D1043" s="2" t="s">
        <v>21</v>
      </c>
      <c r="E1043" s="2" t="s">
        <v>29</v>
      </c>
      <c r="F1043" s="6">
        <f>VLOOKUP(A1043&amp;B1043,'input_raw cmsws'!$C$2:$D$1602,2,FALSE)</f>
        <v>43761.666666666664</v>
      </c>
      <c r="G1043" s="2">
        <v>5.5</v>
      </c>
      <c r="H1043" s="2" t="s">
        <v>23</v>
      </c>
      <c r="I1043" s="2">
        <f>VLOOKUP(H1043,'scoring schema'!$D$4:$E$9,2,FALSE)</f>
        <v>0</v>
      </c>
      <c r="J1043" s="2" t="s">
        <v>22</v>
      </c>
      <c r="K1043" s="2" t="s">
        <v>22</v>
      </c>
      <c r="L1043" s="2" t="s">
        <v>145</v>
      </c>
      <c r="M1043" s="2">
        <f>VLOOKUP(L1043,'scoring schema 2'!$E$18:$F$29,2,FALSE)</f>
        <v>10</v>
      </c>
      <c r="N1043" s="2" t="s">
        <v>33</v>
      </c>
      <c r="O1043" s="2">
        <f>VLOOKUP(N1043,'scoring schema 2'!$E$8:$F$13,2, FALSE)</f>
        <v>0</v>
      </c>
      <c r="P1043" s="2">
        <v>10</v>
      </c>
      <c r="Q1043" s="2">
        <v>0</v>
      </c>
      <c r="R1043" s="2">
        <v>6.8</v>
      </c>
      <c r="S1043" s="2">
        <v>0</v>
      </c>
      <c r="T1043" s="2">
        <v>3</v>
      </c>
      <c r="U1043" s="2">
        <v>10</v>
      </c>
      <c r="V1043" s="2">
        <v>7.8000000000000007</v>
      </c>
      <c r="W1043" s="2">
        <v>5.9</v>
      </c>
      <c r="X1043" s="2">
        <v>46.02000000000001</v>
      </c>
      <c r="Y1043" s="2">
        <v>4.6800000000000006</v>
      </c>
      <c r="Z1043" s="2">
        <v>6.26</v>
      </c>
      <c r="AA1043" s="2">
        <v>29.296800000000001</v>
      </c>
      <c r="AB1043" s="2">
        <v>7700594</v>
      </c>
      <c r="AC1043" s="2" t="s">
        <v>3814</v>
      </c>
      <c r="AD1043" s="6">
        <v>40764</v>
      </c>
      <c r="AE1043" s="2" t="s">
        <v>760</v>
      </c>
      <c r="AF1043" s="2" t="s">
        <v>761</v>
      </c>
      <c r="AG1043" s="2" t="s">
        <v>762</v>
      </c>
      <c r="AH1043" s="2" t="s">
        <v>768</v>
      </c>
      <c r="AI1043" s="2">
        <v>1.5</v>
      </c>
      <c r="AJ1043" s="2">
        <v>0</v>
      </c>
      <c r="AK1043" s="2">
        <v>0</v>
      </c>
      <c r="AL1043" s="2">
        <v>0</v>
      </c>
      <c r="AM1043" s="2">
        <f>1.5*12</f>
        <v>18</v>
      </c>
      <c r="AN1043" s="2">
        <v>0</v>
      </c>
      <c r="AO1043" s="2" t="s">
        <v>762</v>
      </c>
      <c r="AP1043" s="2" t="s">
        <v>763</v>
      </c>
      <c r="AQ1043" s="3" t="s">
        <v>769</v>
      </c>
      <c r="AR1043" s="2" t="s">
        <v>3815</v>
      </c>
      <c r="AS1043" s="2">
        <v>0</v>
      </c>
      <c r="AT1043" s="2">
        <v>0</v>
      </c>
      <c r="AU1043" s="2">
        <v>0</v>
      </c>
      <c r="AV1043" s="2" t="s">
        <v>765</v>
      </c>
      <c r="AW1043" s="2" t="s">
        <v>3816</v>
      </c>
      <c r="AX1043" s="2">
        <v>0</v>
      </c>
      <c r="AY1043" s="2">
        <v>0</v>
      </c>
      <c r="AZ1043" s="2">
        <v>657</v>
      </c>
      <c r="BA1043" s="2" t="s">
        <v>765</v>
      </c>
      <c r="BB1043" s="2">
        <v>0</v>
      </c>
      <c r="BC1043" s="2">
        <v>0</v>
      </c>
      <c r="BD1043" s="6">
        <v>0</v>
      </c>
      <c r="BE1043" s="18">
        <f t="shared" ref="BE1043:BE1074" si="44">(F1043-BD1043)/365.25</f>
        <v>119.81291352954597</v>
      </c>
      <c r="BF1043" s="2" t="s">
        <v>767</v>
      </c>
      <c r="BG1043" s="6">
        <v>44243</v>
      </c>
      <c r="BH1043" s="2">
        <v>203.38219851840481</v>
      </c>
      <c r="BI1043" t="str">
        <f>VLOOKUP($A1043,'[1]SW_Pipes 1222_soil.shp'!$AE$2:$AR$1223,10,FALSE)</f>
        <v>113658</v>
      </c>
      <c r="BJ1043" t="str">
        <f>VLOOKUP($A1043,'[1]SW_Pipes 1222_soil.shp'!$AE$2:$AR$1223,11,FALSE)</f>
        <v>CeB2</v>
      </c>
      <c r="BK1043" t="str">
        <f>VLOOKUP($A1043,'[1]SW_Pipes 1222_soil.shp'!$AE$2:$AR$1223,12,FALSE)</f>
        <v>Cecil sandy clay loam, 2 to 8 percent slopes, eroded</v>
      </c>
      <c r="BL1043" t="str">
        <f>VLOOKUP($A1043,'[1]SW_Pipes 1222_soil.shp'!$AE$2:$AR$1223,13,FALSE)</f>
        <v>B</v>
      </c>
      <c r="BM1043">
        <f>VLOOKUP($A1043,'[1]SW_Pipes 1222_soil.shp'!$AE$2:$AR$1223,14,FALSE)</f>
        <v>1</v>
      </c>
      <c r="BN1043">
        <f>VLOOKUP(A1043,[2]SW_Pipes1222_prec!$AE$2:$AO$1223, 11, FALSE)</f>
        <v>3.7789999999999999</v>
      </c>
    </row>
    <row r="1044" spans="1:66" x14ac:dyDescent="0.25">
      <c r="A1044" s="3">
        <v>185415</v>
      </c>
      <c r="B1044" s="3">
        <v>11560</v>
      </c>
      <c r="C1044" s="3" t="s">
        <v>667</v>
      </c>
      <c r="D1044" s="3" t="s">
        <v>21</v>
      </c>
      <c r="E1044" s="3" t="s">
        <v>29</v>
      </c>
      <c r="F1044" s="6">
        <f>VLOOKUP(A1044&amp;B1044,'input_raw cmsws'!$C$2:$D$1602,2,FALSE)</f>
        <v>43804.708333333336</v>
      </c>
      <c r="G1044" s="3">
        <v>4.5</v>
      </c>
      <c r="H1044" s="3" t="s">
        <v>28</v>
      </c>
      <c r="I1044" s="2">
        <f>VLOOKUP(H1044,'scoring schema'!$D$4:$E$9,2,FALSE)</f>
        <v>5</v>
      </c>
      <c r="J1044" s="3" t="s">
        <v>22</v>
      </c>
      <c r="K1044" s="3" t="s">
        <v>22</v>
      </c>
      <c r="L1044" s="3"/>
      <c r="M1044" s="2">
        <f>VLOOKUP(L1044,'scoring schema 2'!$E$18:$F$29,2,FALSE)</f>
        <v>0</v>
      </c>
      <c r="N1044" s="3"/>
      <c r="O1044" s="2">
        <f>VLOOKUP(N1044,'scoring schema 2'!$E$8:$F$13,2, FALSE)</f>
        <v>2</v>
      </c>
      <c r="P1044" s="3">
        <v>10</v>
      </c>
      <c r="Q1044" s="3">
        <v>3.05</v>
      </c>
      <c r="R1044" s="3">
        <v>2.2999999999999998</v>
      </c>
      <c r="S1044" s="3">
        <v>7.0149999999999988</v>
      </c>
      <c r="T1044" s="3">
        <v>1</v>
      </c>
      <c r="U1044" s="3">
        <v>10</v>
      </c>
      <c r="V1044" s="3">
        <v>7.8000000000000007</v>
      </c>
      <c r="W1044" s="3">
        <v>6.8</v>
      </c>
      <c r="X1044" s="3">
        <v>53.040000000000006</v>
      </c>
      <c r="Y1044" s="3">
        <v>5.9</v>
      </c>
      <c r="Z1044" s="3">
        <v>5</v>
      </c>
      <c r="AA1044" s="3">
        <v>29.5</v>
      </c>
      <c r="AB1044" s="3">
        <v>7711659</v>
      </c>
      <c r="AC1044" s="3" t="s">
        <v>3834</v>
      </c>
      <c r="AD1044" s="6">
        <v>40765</v>
      </c>
      <c r="AE1044" s="3" t="s">
        <v>760</v>
      </c>
      <c r="AF1044" s="3" t="s">
        <v>761</v>
      </c>
      <c r="AG1044" s="3" t="s">
        <v>762</v>
      </c>
      <c r="AH1044" s="3" t="s">
        <v>768</v>
      </c>
      <c r="AI1044" s="3">
        <v>2.5</v>
      </c>
      <c r="AJ1044" s="3">
        <v>0</v>
      </c>
      <c r="AK1044" s="3">
        <v>0</v>
      </c>
      <c r="AL1044" s="3">
        <v>0</v>
      </c>
      <c r="AM1044" s="3">
        <v>30</v>
      </c>
      <c r="AN1044" s="3">
        <v>0</v>
      </c>
      <c r="AO1044" s="3" t="s">
        <v>762</v>
      </c>
      <c r="AP1044" s="3" t="s">
        <v>763</v>
      </c>
      <c r="AQ1044" s="3" t="s">
        <v>769</v>
      </c>
      <c r="AR1044" s="3" t="s">
        <v>3835</v>
      </c>
      <c r="AS1044" s="3">
        <v>0</v>
      </c>
      <c r="AT1044" s="3">
        <v>0</v>
      </c>
      <c r="AU1044" s="3">
        <v>0</v>
      </c>
      <c r="AV1044" s="3" t="s">
        <v>772</v>
      </c>
      <c r="AW1044" s="3" t="s">
        <v>3836</v>
      </c>
      <c r="AX1044" s="3">
        <v>0</v>
      </c>
      <c r="AY1044" s="3">
        <v>0</v>
      </c>
      <c r="AZ1044" s="3">
        <v>672</v>
      </c>
      <c r="BA1044" s="3" t="s">
        <v>765</v>
      </c>
      <c r="BB1044" s="3">
        <v>0</v>
      </c>
      <c r="BC1044" s="3">
        <v>0</v>
      </c>
      <c r="BD1044" s="7">
        <v>29850</v>
      </c>
      <c r="BE1044" s="18">
        <f t="shared" si="44"/>
        <v>38.205909194615565</v>
      </c>
      <c r="BF1044" s="3" t="s">
        <v>767</v>
      </c>
      <c r="BG1044" s="7">
        <v>44243</v>
      </c>
      <c r="BH1044" s="3">
        <v>37.01463427697319</v>
      </c>
      <c r="BI1044" t="str">
        <f>VLOOKUP($A1044,'[1]SW_Pipes 1222_soil.shp'!$AE$2:$AR$1223,10,FALSE)</f>
        <v>113660</v>
      </c>
      <c r="BJ1044" t="str">
        <f>VLOOKUP($A1044,'[1]SW_Pipes 1222_soil.shp'!$AE$2:$AR$1223,11,FALSE)</f>
        <v>CuB</v>
      </c>
      <c r="BK1044" t="str">
        <f>VLOOKUP($A1044,'[1]SW_Pipes 1222_soil.shp'!$AE$2:$AR$1223,12,FALSE)</f>
        <v>Cecil-Urban land complex, 2 to 8 percent slopes</v>
      </c>
      <c r="BL1044" t="str">
        <f>VLOOKUP($A1044,'[1]SW_Pipes 1222_soil.shp'!$AE$2:$AR$1223,13,FALSE)</f>
        <v>B</v>
      </c>
      <c r="BM1044">
        <f>VLOOKUP($A1044,'[1]SW_Pipes 1222_soil.shp'!$AE$2:$AR$1223,14,FALSE)</f>
        <v>1</v>
      </c>
      <c r="BN1044">
        <f>VLOOKUP(A1044,[2]SW_Pipes1222_prec!$AE$2:$AO$1223, 11, FALSE)</f>
        <v>3.7109999999999999</v>
      </c>
    </row>
    <row r="1045" spans="1:66" x14ac:dyDescent="0.25">
      <c r="A1045" s="3">
        <v>185539</v>
      </c>
      <c r="B1045" s="3">
        <v>75358</v>
      </c>
      <c r="C1045" s="3" t="s">
        <v>121</v>
      </c>
      <c r="D1045" s="3" t="s">
        <v>21</v>
      </c>
      <c r="E1045" s="3" t="s">
        <v>29</v>
      </c>
      <c r="F1045" s="6">
        <f>VLOOKUP(A1045&amp;B1045,'input_raw cmsws'!$C$2:$D$1602,2,FALSE)</f>
        <v>43790.708333333336</v>
      </c>
      <c r="G1045" s="3">
        <v>0</v>
      </c>
      <c r="H1045" s="3" t="s">
        <v>23</v>
      </c>
      <c r="I1045" s="2">
        <f>VLOOKUP(H1045,'scoring schema'!$D$4:$E$9,2,FALSE)</f>
        <v>0</v>
      </c>
      <c r="J1045" s="3"/>
      <c r="K1045" s="3" t="s">
        <v>22</v>
      </c>
      <c r="L1045" s="3"/>
      <c r="M1045" s="2">
        <f>VLOOKUP(L1045,'scoring schema 2'!$E$18:$F$29,2,FALSE)</f>
        <v>0</v>
      </c>
      <c r="N1045" s="3"/>
      <c r="O1045" s="2">
        <f>VLOOKUP(N1045,'scoring schema 2'!$E$8:$F$13,2, FALSE)</f>
        <v>2</v>
      </c>
      <c r="P1045" s="3">
        <v>0</v>
      </c>
      <c r="Q1045" s="3">
        <v>1.3</v>
      </c>
      <c r="R1045" s="3">
        <v>0.8</v>
      </c>
      <c r="S1045" s="3">
        <v>1.04</v>
      </c>
      <c r="T1045" s="3">
        <v>1</v>
      </c>
      <c r="U1045" s="3">
        <v>10</v>
      </c>
      <c r="V1045" s="3">
        <v>7.8000000000000007</v>
      </c>
      <c r="W1045" s="3">
        <v>3.2</v>
      </c>
      <c r="X1045" s="3">
        <v>24.960000000000004</v>
      </c>
      <c r="Y1045" s="3">
        <v>5.2000000000000011</v>
      </c>
      <c r="Z1045" s="3">
        <v>2.2400000000000002</v>
      </c>
      <c r="AA1045" s="3">
        <v>11.648000000000003</v>
      </c>
      <c r="AB1045" s="3">
        <v>7681709</v>
      </c>
      <c r="AC1045" s="3" t="s">
        <v>2504</v>
      </c>
      <c r="AD1045" s="6">
        <v>40766</v>
      </c>
      <c r="AE1045" s="3" t="s">
        <v>760</v>
      </c>
      <c r="AF1045" s="3" t="s">
        <v>761</v>
      </c>
      <c r="AG1045" s="3" t="s">
        <v>762</v>
      </c>
      <c r="AH1045" s="3" t="s">
        <v>768</v>
      </c>
      <c r="AI1045" s="3">
        <v>1.25</v>
      </c>
      <c r="AJ1045" s="3">
        <v>0</v>
      </c>
      <c r="AK1045" s="3">
        <v>0</v>
      </c>
      <c r="AL1045" s="3">
        <v>0</v>
      </c>
      <c r="AM1045" s="3">
        <v>15</v>
      </c>
      <c r="AN1045" s="3">
        <v>0</v>
      </c>
      <c r="AO1045" s="3" t="s">
        <v>762</v>
      </c>
      <c r="AP1045" s="3" t="s">
        <v>763</v>
      </c>
      <c r="AQ1045" s="3" t="s">
        <v>769</v>
      </c>
      <c r="AR1045" s="3" t="s">
        <v>2505</v>
      </c>
      <c r="AS1045" s="3">
        <v>0</v>
      </c>
      <c r="AT1045" s="3">
        <v>0</v>
      </c>
      <c r="AU1045" s="3">
        <v>0</v>
      </c>
      <c r="AV1045" s="3" t="s">
        <v>765</v>
      </c>
      <c r="AW1045" s="3" t="s">
        <v>2506</v>
      </c>
      <c r="AX1045" s="3">
        <v>1.4</v>
      </c>
      <c r="AY1045" s="3">
        <v>0</v>
      </c>
      <c r="AZ1045" s="3">
        <v>0</v>
      </c>
      <c r="BA1045" s="3" t="s">
        <v>765</v>
      </c>
      <c r="BB1045" s="3">
        <v>0</v>
      </c>
      <c r="BC1045" s="3">
        <v>0</v>
      </c>
      <c r="BD1045" s="7">
        <v>0</v>
      </c>
      <c r="BE1045" s="18">
        <f t="shared" si="44"/>
        <v>119.89242527948895</v>
      </c>
      <c r="BF1045" s="3" t="s">
        <v>767</v>
      </c>
      <c r="BG1045" s="7">
        <v>44243</v>
      </c>
      <c r="BH1045" s="3">
        <v>104.70247664037279</v>
      </c>
      <c r="BI1045" t="str">
        <f>VLOOKUP($A1045,'[1]SW_Pipes 1222_soil.shp'!$AE$2:$AR$1223,10,FALSE)</f>
        <v>113659</v>
      </c>
      <c r="BJ1045" t="str">
        <f>VLOOKUP($A1045,'[1]SW_Pipes 1222_soil.shp'!$AE$2:$AR$1223,11,FALSE)</f>
        <v>CeD2</v>
      </c>
      <c r="BK1045" t="str">
        <f>VLOOKUP($A1045,'[1]SW_Pipes 1222_soil.shp'!$AE$2:$AR$1223,12,FALSE)</f>
        <v>Cecil sandy clay loam, 8 to 15 percent slopes, eroded</v>
      </c>
      <c r="BL1045" t="str">
        <f>VLOOKUP($A1045,'[1]SW_Pipes 1222_soil.shp'!$AE$2:$AR$1223,13,FALSE)</f>
        <v>B</v>
      </c>
      <c r="BM1045">
        <f>VLOOKUP($A1045,'[1]SW_Pipes 1222_soil.shp'!$AE$2:$AR$1223,14,FALSE)</f>
        <v>1</v>
      </c>
      <c r="BN1045">
        <f>VLOOKUP(A1045,[2]SW_Pipes1222_prec!$AE$2:$AO$1223, 11, FALSE)</f>
        <v>3.7719999999999998</v>
      </c>
    </row>
    <row r="1046" spans="1:66" x14ac:dyDescent="0.25">
      <c r="A1046" s="2">
        <v>185541</v>
      </c>
      <c r="B1046" s="2">
        <v>11925</v>
      </c>
      <c r="C1046" s="2" t="s">
        <v>114</v>
      </c>
      <c r="D1046" s="2" t="s">
        <v>21</v>
      </c>
      <c r="E1046" s="2" t="s">
        <v>29</v>
      </c>
      <c r="F1046" s="6">
        <f>VLOOKUP(A1046&amp;B1046,'input_raw cmsws'!$C$2:$D$1602,2,FALSE)</f>
        <v>43776.666666666664</v>
      </c>
      <c r="G1046" s="2">
        <v>3</v>
      </c>
      <c r="H1046" s="2" t="s">
        <v>23</v>
      </c>
      <c r="I1046" s="2">
        <f>VLOOKUP(H1046,'scoring schema'!$D$4:$E$9,2,FALSE)</f>
        <v>0</v>
      </c>
      <c r="J1046" s="2" t="s">
        <v>22</v>
      </c>
      <c r="K1046" s="2" t="s">
        <v>22</v>
      </c>
      <c r="L1046" s="2" t="s">
        <v>115</v>
      </c>
      <c r="M1046" s="2">
        <f>VLOOKUP(L1046,'scoring schema 2'!$E$18:$F$29,2,FALSE)</f>
        <v>8</v>
      </c>
      <c r="N1046" s="2" t="s">
        <v>33</v>
      </c>
      <c r="O1046" s="2">
        <f>VLOOKUP(N1046,'scoring schema 2'!$E$8:$F$13,2, FALSE)</f>
        <v>0</v>
      </c>
      <c r="P1046" s="2">
        <v>10</v>
      </c>
      <c r="Q1046" s="2">
        <v>0</v>
      </c>
      <c r="R1046" s="2">
        <v>5.9</v>
      </c>
      <c r="S1046" s="2">
        <v>0</v>
      </c>
      <c r="T1046" s="2">
        <v>1</v>
      </c>
      <c r="U1046" s="2">
        <v>10</v>
      </c>
      <c r="V1046" s="2">
        <v>6.2000000000000011</v>
      </c>
      <c r="W1046" s="2">
        <v>5.9</v>
      </c>
      <c r="X1046" s="2">
        <v>36.580000000000005</v>
      </c>
      <c r="Y1046" s="2">
        <v>3.7200000000000006</v>
      </c>
      <c r="Z1046" s="2">
        <v>5.9</v>
      </c>
      <c r="AA1046" s="2">
        <v>21.948000000000004</v>
      </c>
      <c r="AB1046" s="2">
        <v>7657913</v>
      </c>
      <c r="AC1046" s="2" t="s">
        <v>3489</v>
      </c>
      <c r="AD1046" s="6">
        <v>40767</v>
      </c>
      <c r="AE1046" s="2" t="s">
        <v>760</v>
      </c>
      <c r="AF1046" s="2" t="s">
        <v>761</v>
      </c>
      <c r="AG1046" s="2" t="s">
        <v>762</v>
      </c>
      <c r="AH1046" s="2" t="s">
        <v>768</v>
      </c>
      <c r="AI1046" s="2">
        <v>1.25</v>
      </c>
      <c r="AJ1046" s="2">
        <v>0</v>
      </c>
      <c r="AK1046" s="2">
        <v>0</v>
      </c>
      <c r="AL1046" s="2">
        <v>0</v>
      </c>
      <c r="AM1046" s="2">
        <v>15</v>
      </c>
      <c r="AN1046" s="2">
        <v>0</v>
      </c>
      <c r="AO1046" s="2" t="s">
        <v>762</v>
      </c>
      <c r="AP1046" s="2" t="s">
        <v>763</v>
      </c>
      <c r="AQ1046" s="3" t="s">
        <v>769</v>
      </c>
      <c r="AR1046" s="2" t="s">
        <v>3490</v>
      </c>
      <c r="AS1046" s="2">
        <v>0</v>
      </c>
      <c r="AT1046" s="2">
        <v>0</v>
      </c>
      <c r="AU1046" s="2">
        <v>0</v>
      </c>
      <c r="AV1046" s="2" t="s">
        <v>762</v>
      </c>
      <c r="AW1046" s="2" t="s">
        <v>999</v>
      </c>
      <c r="AX1046" s="2">
        <v>0</v>
      </c>
      <c r="AY1046" s="2">
        <v>0</v>
      </c>
      <c r="AZ1046" s="2">
        <v>0</v>
      </c>
      <c r="BA1046" s="2" t="s">
        <v>762</v>
      </c>
      <c r="BB1046" s="2">
        <v>0</v>
      </c>
      <c r="BC1046" s="2">
        <v>0</v>
      </c>
      <c r="BD1046" s="6">
        <v>0</v>
      </c>
      <c r="BE1046" s="18">
        <f t="shared" si="44"/>
        <v>119.85398129135295</v>
      </c>
      <c r="BF1046" s="2" t="s">
        <v>767</v>
      </c>
      <c r="BG1046" s="6">
        <v>44243</v>
      </c>
      <c r="BH1046" s="2">
        <v>93.799428468189319</v>
      </c>
      <c r="BI1046" t="str">
        <f>VLOOKUP($A1046,'[1]SW_Pipes 1222_soil.shp'!$AE$2:$AR$1223,10,FALSE)</f>
        <v>113695</v>
      </c>
      <c r="BJ1046" t="str">
        <f>VLOOKUP($A1046,'[1]SW_Pipes 1222_soil.shp'!$AE$2:$AR$1223,11,FALSE)</f>
        <v>WkF</v>
      </c>
      <c r="BK1046" t="str">
        <f>VLOOKUP($A1046,'[1]SW_Pipes 1222_soil.shp'!$AE$2:$AR$1223,12,FALSE)</f>
        <v>Wilkes loam, 25 to 45 percent slopes</v>
      </c>
      <c r="BL1046" t="str">
        <f>VLOOKUP($A1046,'[1]SW_Pipes 1222_soil.shp'!$AE$2:$AR$1223,13,FALSE)</f>
        <v>D</v>
      </c>
      <c r="BM1046">
        <f>VLOOKUP($A1046,'[1]SW_Pipes 1222_soil.shp'!$AE$2:$AR$1223,14,FALSE)</f>
        <v>4</v>
      </c>
      <c r="BN1046">
        <f>VLOOKUP(A1046,[2]SW_Pipes1222_prec!$AE$2:$AO$1223, 11, FALSE)</f>
        <v>3.7429999999999999</v>
      </c>
    </row>
    <row r="1047" spans="1:66" x14ac:dyDescent="0.25">
      <c r="A1047" s="3">
        <v>185549</v>
      </c>
      <c r="B1047" s="3">
        <v>11925</v>
      </c>
      <c r="C1047" s="3" t="s">
        <v>114</v>
      </c>
      <c r="D1047" s="3" t="s">
        <v>21</v>
      </c>
      <c r="E1047" s="3" t="s">
        <v>29</v>
      </c>
      <c r="F1047" s="6">
        <f>VLOOKUP(A1047&amp;B1047,'input_raw cmsws'!$C$2:$D$1602,2,FALSE)</f>
        <v>43776.666666666664</v>
      </c>
      <c r="G1047" s="3">
        <v>3</v>
      </c>
      <c r="H1047" s="3" t="s">
        <v>23</v>
      </c>
      <c r="I1047" s="2">
        <f>VLOOKUP(H1047,'scoring schema'!$D$4:$E$9,2,FALSE)</f>
        <v>0</v>
      </c>
      <c r="J1047" s="3" t="s">
        <v>22</v>
      </c>
      <c r="K1047" s="3" t="s">
        <v>22</v>
      </c>
      <c r="L1047" s="3" t="s">
        <v>115</v>
      </c>
      <c r="M1047" s="2">
        <f>VLOOKUP(L1047,'scoring schema 2'!$E$18:$F$29,2,FALSE)</f>
        <v>8</v>
      </c>
      <c r="N1047" s="3" t="s">
        <v>33</v>
      </c>
      <c r="O1047" s="2">
        <f>VLOOKUP(N1047,'scoring schema 2'!$E$8:$F$13,2, FALSE)</f>
        <v>0</v>
      </c>
      <c r="P1047" s="3">
        <v>10</v>
      </c>
      <c r="Q1047" s="3">
        <v>0</v>
      </c>
      <c r="R1047" s="3">
        <v>5.9</v>
      </c>
      <c r="S1047" s="3">
        <v>0</v>
      </c>
      <c r="T1047" s="3">
        <v>1</v>
      </c>
      <c r="U1047" s="3">
        <v>0</v>
      </c>
      <c r="V1047" s="3">
        <v>1.4000000000000001</v>
      </c>
      <c r="W1047" s="3">
        <v>0.8</v>
      </c>
      <c r="X1047" s="3">
        <v>1.1200000000000001</v>
      </c>
      <c r="Y1047" s="3">
        <v>0.84000000000000008</v>
      </c>
      <c r="Z1047" s="3">
        <v>2.8400000000000003</v>
      </c>
      <c r="AA1047" s="3">
        <v>2.3856000000000006</v>
      </c>
      <c r="AB1047" s="3">
        <v>7707122</v>
      </c>
      <c r="AC1047" s="3" t="s">
        <v>998</v>
      </c>
      <c r="AD1047" s="6">
        <v>40768</v>
      </c>
      <c r="AE1047" s="3" t="s">
        <v>760</v>
      </c>
      <c r="AF1047" s="3" t="s">
        <v>761</v>
      </c>
      <c r="AG1047" s="3" t="s">
        <v>762</v>
      </c>
      <c r="AH1047" s="3" t="s">
        <v>768</v>
      </c>
      <c r="AI1047" s="3">
        <v>1.5</v>
      </c>
      <c r="AJ1047" s="3">
        <v>0</v>
      </c>
      <c r="AK1047" s="3">
        <v>0</v>
      </c>
      <c r="AL1047" s="3">
        <v>0</v>
      </c>
      <c r="AM1047" s="3">
        <v>18</v>
      </c>
      <c r="AN1047" s="3">
        <v>0</v>
      </c>
      <c r="AO1047" s="3" t="s">
        <v>762</v>
      </c>
      <c r="AP1047" s="3" t="s">
        <v>763</v>
      </c>
      <c r="AQ1047" s="3" t="s">
        <v>769</v>
      </c>
      <c r="AR1047" s="3" t="s">
        <v>999</v>
      </c>
      <c r="AS1047" s="3">
        <v>0</v>
      </c>
      <c r="AT1047" s="3">
        <v>0</v>
      </c>
      <c r="AU1047" s="3">
        <v>0</v>
      </c>
      <c r="AV1047" s="3" t="s">
        <v>762</v>
      </c>
      <c r="AW1047" s="3" t="s">
        <v>1000</v>
      </c>
      <c r="AX1047" s="3">
        <v>0</v>
      </c>
      <c r="AY1047" s="3">
        <v>0</v>
      </c>
      <c r="AZ1047" s="3">
        <v>0</v>
      </c>
      <c r="BA1047" s="3" t="s">
        <v>762</v>
      </c>
      <c r="BB1047" s="3">
        <v>0</v>
      </c>
      <c r="BC1047" s="3">
        <v>0</v>
      </c>
      <c r="BD1047" s="7">
        <v>0</v>
      </c>
      <c r="BE1047" s="18">
        <f t="shared" si="44"/>
        <v>119.85398129135295</v>
      </c>
      <c r="BF1047" s="3" t="s">
        <v>767</v>
      </c>
      <c r="BG1047" s="7">
        <v>44243</v>
      </c>
      <c r="BH1047" s="3">
        <v>71.293277538902956</v>
      </c>
      <c r="BI1047" t="str">
        <f>VLOOKUP($A1047,'[1]SW_Pipes 1222_soil.shp'!$AE$2:$AR$1223,10,FALSE)</f>
        <v>113695</v>
      </c>
      <c r="BJ1047" t="str">
        <f>VLOOKUP($A1047,'[1]SW_Pipes 1222_soil.shp'!$AE$2:$AR$1223,11,FALSE)</f>
        <v>WkF</v>
      </c>
      <c r="BK1047" t="str">
        <f>VLOOKUP($A1047,'[1]SW_Pipes 1222_soil.shp'!$AE$2:$AR$1223,12,FALSE)</f>
        <v>Wilkes loam, 25 to 45 percent slopes</v>
      </c>
      <c r="BL1047" t="str">
        <f>VLOOKUP($A1047,'[1]SW_Pipes 1222_soil.shp'!$AE$2:$AR$1223,13,FALSE)</f>
        <v>D</v>
      </c>
      <c r="BM1047">
        <f>VLOOKUP($A1047,'[1]SW_Pipes 1222_soil.shp'!$AE$2:$AR$1223,14,FALSE)</f>
        <v>4</v>
      </c>
      <c r="BN1047">
        <f>VLOOKUP(A1047,[2]SW_Pipes1222_prec!$AE$2:$AO$1223, 11, FALSE)</f>
        <v>3.7429999999999999</v>
      </c>
    </row>
    <row r="1048" spans="1:66" x14ac:dyDescent="0.25">
      <c r="A1048" s="2">
        <v>185550</v>
      </c>
      <c r="B1048" s="2">
        <v>11925</v>
      </c>
      <c r="C1048" s="2" t="s">
        <v>114</v>
      </c>
      <c r="D1048" s="2" t="s">
        <v>21</v>
      </c>
      <c r="E1048" s="2" t="s">
        <v>29</v>
      </c>
      <c r="F1048" s="6">
        <f>VLOOKUP(A1048&amp;B1048,'input_raw cmsws'!$C$2:$D$1602,2,FALSE)</f>
        <v>43776.666666666664</v>
      </c>
      <c r="G1048" s="2">
        <v>4</v>
      </c>
      <c r="H1048" s="2" t="s">
        <v>23</v>
      </c>
      <c r="I1048" s="2">
        <f>VLOOKUP(H1048,'scoring schema'!$D$4:$E$9,2,FALSE)</f>
        <v>0</v>
      </c>
      <c r="J1048" s="2" t="s">
        <v>22</v>
      </c>
      <c r="K1048" s="2" t="s">
        <v>22</v>
      </c>
      <c r="L1048" s="2" t="s">
        <v>115</v>
      </c>
      <c r="M1048" s="2">
        <f>VLOOKUP(L1048,'scoring schema 2'!$E$18:$F$29,2,FALSE)</f>
        <v>8</v>
      </c>
      <c r="N1048" s="2" t="s">
        <v>33</v>
      </c>
      <c r="O1048" s="2">
        <f>VLOOKUP(N1048,'scoring schema 2'!$E$8:$F$13,2, FALSE)</f>
        <v>0</v>
      </c>
      <c r="P1048" s="2">
        <v>10</v>
      </c>
      <c r="Q1048" s="2">
        <v>0</v>
      </c>
      <c r="R1048" s="2">
        <v>5.9</v>
      </c>
      <c r="S1048" s="2">
        <v>0</v>
      </c>
      <c r="T1048" s="2">
        <v>1</v>
      </c>
      <c r="U1048" s="2">
        <v>10</v>
      </c>
      <c r="V1048" s="2">
        <v>7.8000000000000007</v>
      </c>
      <c r="W1048" s="2">
        <v>5.9</v>
      </c>
      <c r="X1048" s="2">
        <v>46.02000000000001</v>
      </c>
      <c r="Y1048" s="2">
        <v>4.6800000000000006</v>
      </c>
      <c r="Z1048" s="2">
        <v>5.9</v>
      </c>
      <c r="AA1048" s="2">
        <v>27.612000000000005</v>
      </c>
      <c r="AB1048" s="2">
        <v>7604831</v>
      </c>
      <c r="AC1048" s="2" t="s">
        <v>3741</v>
      </c>
      <c r="AD1048" s="6">
        <v>40769</v>
      </c>
      <c r="AE1048" s="2" t="s">
        <v>760</v>
      </c>
      <c r="AF1048" s="2" t="s">
        <v>761</v>
      </c>
      <c r="AG1048" s="2" t="s">
        <v>762</v>
      </c>
      <c r="AH1048" s="2" t="s">
        <v>768</v>
      </c>
      <c r="AI1048" s="2">
        <v>1.5</v>
      </c>
      <c r="AJ1048" s="2">
        <v>0</v>
      </c>
      <c r="AK1048" s="2">
        <v>0</v>
      </c>
      <c r="AL1048" s="2">
        <v>0</v>
      </c>
      <c r="AM1048" s="2">
        <v>18</v>
      </c>
      <c r="AN1048" s="2">
        <v>0</v>
      </c>
      <c r="AO1048" s="2" t="s">
        <v>762</v>
      </c>
      <c r="AP1048" s="2" t="s">
        <v>763</v>
      </c>
      <c r="AQ1048" s="3" t="s">
        <v>769</v>
      </c>
      <c r="AR1048" s="2" t="s">
        <v>1000</v>
      </c>
      <c r="AS1048" s="2">
        <v>0</v>
      </c>
      <c r="AT1048" s="2">
        <v>0</v>
      </c>
      <c r="AU1048" s="2">
        <v>0</v>
      </c>
      <c r="AV1048" s="2" t="s">
        <v>762</v>
      </c>
      <c r="AW1048" s="2" t="s">
        <v>2435</v>
      </c>
      <c r="AX1048" s="2">
        <v>0</v>
      </c>
      <c r="AY1048" s="2">
        <v>0</v>
      </c>
      <c r="AZ1048" s="2">
        <v>0</v>
      </c>
      <c r="BA1048" s="2" t="s">
        <v>762</v>
      </c>
      <c r="BB1048" s="2">
        <v>0</v>
      </c>
      <c r="BC1048" s="2">
        <v>0</v>
      </c>
      <c r="BD1048" s="6">
        <v>0</v>
      </c>
      <c r="BE1048" s="18">
        <f t="shared" si="44"/>
        <v>119.85398129135295</v>
      </c>
      <c r="BF1048" s="2" t="s">
        <v>767</v>
      </c>
      <c r="BG1048" s="6">
        <v>44243</v>
      </c>
      <c r="BH1048" s="2">
        <v>138.60554130930791</v>
      </c>
      <c r="BI1048" t="str">
        <f>VLOOKUP($A1048,'[1]SW_Pipes 1222_soil.shp'!$AE$2:$AR$1223,10,FALSE)</f>
        <v>113695</v>
      </c>
      <c r="BJ1048" t="str">
        <f>VLOOKUP($A1048,'[1]SW_Pipes 1222_soil.shp'!$AE$2:$AR$1223,11,FALSE)</f>
        <v>WkF</v>
      </c>
      <c r="BK1048" t="str">
        <f>VLOOKUP($A1048,'[1]SW_Pipes 1222_soil.shp'!$AE$2:$AR$1223,12,FALSE)</f>
        <v>Wilkes loam, 25 to 45 percent slopes</v>
      </c>
      <c r="BL1048" t="str">
        <f>VLOOKUP($A1048,'[1]SW_Pipes 1222_soil.shp'!$AE$2:$AR$1223,13,FALSE)</f>
        <v>D</v>
      </c>
      <c r="BM1048">
        <f>VLOOKUP($A1048,'[1]SW_Pipes 1222_soil.shp'!$AE$2:$AR$1223,14,FALSE)</f>
        <v>4</v>
      </c>
      <c r="BN1048">
        <f>VLOOKUP(A1048,[2]SW_Pipes1222_prec!$AE$2:$AO$1223, 11, FALSE)</f>
        <v>3.7429999999999999</v>
      </c>
    </row>
    <row r="1049" spans="1:66" x14ac:dyDescent="0.25">
      <c r="A1049" s="3">
        <v>185551</v>
      </c>
      <c r="B1049" s="3">
        <v>11925</v>
      </c>
      <c r="C1049" s="3" t="s">
        <v>114</v>
      </c>
      <c r="D1049" s="3" t="s">
        <v>21</v>
      </c>
      <c r="E1049" s="3" t="s">
        <v>29</v>
      </c>
      <c r="F1049" s="6">
        <f>VLOOKUP(A1049&amp;B1049,'input_raw cmsws'!$C$2:$D$1602,2,FALSE)</f>
        <v>43776.666666666664</v>
      </c>
      <c r="G1049" s="3">
        <v>3</v>
      </c>
      <c r="H1049" s="3" t="s">
        <v>23</v>
      </c>
      <c r="I1049" s="2">
        <f>VLOOKUP(H1049,'scoring schema'!$D$4:$E$9,2,FALSE)</f>
        <v>0</v>
      </c>
      <c r="J1049" s="3" t="s">
        <v>22</v>
      </c>
      <c r="K1049" s="3" t="s">
        <v>22</v>
      </c>
      <c r="L1049" s="3" t="s">
        <v>115</v>
      </c>
      <c r="M1049" s="2">
        <f>VLOOKUP(L1049,'scoring schema 2'!$E$18:$F$29,2,FALSE)</f>
        <v>8</v>
      </c>
      <c r="N1049" s="3" t="s">
        <v>33</v>
      </c>
      <c r="O1049" s="2">
        <f>VLOOKUP(N1049,'scoring schema 2'!$E$8:$F$13,2, FALSE)</f>
        <v>0</v>
      </c>
      <c r="P1049" s="3">
        <v>10</v>
      </c>
      <c r="Q1049" s="3">
        <v>0</v>
      </c>
      <c r="R1049" s="3">
        <v>5.9</v>
      </c>
      <c r="S1049" s="3">
        <v>0</v>
      </c>
      <c r="T1049" s="3">
        <v>1</v>
      </c>
      <c r="U1049" s="3">
        <v>10</v>
      </c>
      <c r="V1049" s="3">
        <v>7</v>
      </c>
      <c r="W1049" s="3">
        <v>5.9</v>
      </c>
      <c r="X1049" s="3">
        <v>41.300000000000004</v>
      </c>
      <c r="Y1049" s="3">
        <v>4.2</v>
      </c>
      <c r="Z1049" s="3">
        <v>5.9</v>
      </c>
      <c r="AA1049" s="3">
        <v>24.78</v>
      </c>
      <c r="AB1049" s="3">
        <v>7620232</v>
      </c>
      <c r="AC1049" s="3" t="s">
        <v>3617</v>
      </c>
      <c r="AD1049" s="6">
        <v>40770</v>
      </c>
      <c r="AE1049" s="3" t="s">
        <v>760</v>
      </c>
      <c r="AF1049" s="3" t="s">
        <v>761</v>
      </c>
      <c r="AG1049" s="3" t="s">
        <v>762</v>
      </c>
      <c r="AH1049" s="3" t="s">
        <v>768</v>
      </c>
      <c r="AI1049" s="3">
        <v>1.25</v>
      </c>
      <c r="AJ1049" s="3">
        <v>0</v>
      </c>
      <c r="AK1049" s="3">
        <v>0</v>
      </c>
      <c r="AL1049" s="3">
        <v>0</v>
      </c>
      <c r="AM1049" s="3">
        <v>15</v>
      </c>
      <c r="AN1049" s="3">
        <v>0</v>
      </c>
      <c r="AO1049" s="3" t="s">
        <v>762</v>
      </c>
      <c r="AP1049" s="3" t="s">
        <v>763</v>
      </c>
      <c r="AQ1049" s="3" t="s">
        <v>769</v>
      </c>
      <c r="AR1049" s="3" t="s">
        <v>3618</v>
      </c>
      <c r="AS1049" s="3">
        <v>0</v>
      </c>
      <c r="AT1049" s="3">
        <v>0</v>
      </c>
      <c r="AU1049" s="3">
        <v>0</v>
      </c>
      <c r="AV1049" s="3" t="s">
        <v>762</v>
      </c>
      <c r="AW1049" s="3" t="s">
        <v>3619</v>
      </c>
      <c r="AX1049" s="3">
        <v>0</v>
      </c>
      <c r="AY1049" s="3">
        <v>0</v>
      </c>
      <c r="AZ1049" s="3">
        <v>0</v>
      </c>
      <c r="BA1049" s="3" t="s">
        <v>762</v>
      </c>
      <c r="BB1049" s="3">
        <v>0</v>
      </c>
      <c r="BC1049" s="3">
        <v>0</v>
      </c>
      <c r="BD1049" s="7">
        <v>0</v>
      </c>
      <c r="BE1049" s="18">
        <f t="shared" si="44"/>
        <v>119.85398129135295</v>
      </c>
      <c r="BF1049" s="3" t="s">
        <v>767</v>
      </c>
      <c r="BG1049" s="7">
        <v>44243</v>
      </c>
      <c r="BH1049" s="3">
        <v>161.5869520367774</v>
      </c>
      <c r="BI1049" t="str">
        <f>VLOOKUP($A1049,'[1]SW_Pipes 1222_soil.shp'!$AE$2:$AR$1223,10,FALSE)</f>
        <v>113684</v>
      </c>
      <c r="BJ1049" t="str">
        <f>VLOOKUP($A1049,'[1]SW_Pipes 1222_soil.shp'!$AE$2:$AR$1223,11,FALSE)</f>
        <v>PaF</v>
      </c>
      <c r="BK1049" t="str">
        <f>VLOOKUP($A1049,'[1]SW_Pipes 1222_soil.shp'!$AE$2:$AR$1223,12,FALSE)</f>
        <v>Pacolet sandy loam, 25 to 45 percent slopes</v>
      </c>
      <c r="BL1049" t="str">
        <f>VLOOKUP($A1049,'[1]SW_Pipes 1222_soil.shp'!$AE$2:$AR$1223,13,FALSE)</f>
        <v>B</v>
      </c>
      <c r="BM1049">
        <f>VLOOKUP($A1049,'[1]SW_Pipes 1222_soil.shp'!$AE$2:$AR$1223,14,FALSE)</f>
        <v>1</v>
      </c>
      <c r="BN1049">
        <f>VLOOKUP(A1049,[2]SW_Pipes1222_prec!$AE$2:$AO$1223, 11, FALSE)</f>
        <v>3.7429999999999999</v>
      </c>
    </row>
    <row r="1050" spans="1:66" x14ac:dyDescent="0.25">
      <c r="A1050" s="2">
        <v>185552</v>
      </c>
      <c r="B1050" s="2">
        <v>12035</v>
      </c>
      <c r="C1050" s="2" t="s">
        <v>137</v>
      </c>
      <c r="D1050" s="2" t="s">
        <v>21</v>
      </c>
      <c r="E1050" s="2" t="s">
        <v>29</v>
      </c>
      <c r="F1050" s="6">
        <f>VLOOKUP(A1050&amp;B1050,'input_raw cmsws'!$C$2:$D$1602,2,FALSE)</f>
        <v>43801.708333333336</v>
      </c>
      <c r="G1050" s="2">
        <v>2.5</v>
      </c>
      <c r="H1050" s="2" t="s">
        <v>28</v>
      </c>
      <c r="I1050" s="2">
        <f>VLOOKUP(H1050,'scoring schema'!$D$4:$E$9,2,FALSE)</f>
        <v>5</v>
      </c>
      <c r="J1050" s="2" t="s">
        <v>22</v>
      </c>
      <c r="K1050" s="2" t="s">
        <v>22</v>
      </c>
      <c r="L1050" s="2"/>
      <c r="M1050" s="2">
        <f>VLOOKUP(L1050,'scoring schema 2'!$E$18:$F$29,2,FALSE)</f>
        <v>0</v>
      </c>
      <c r="N1050" s="2"/>
      <c r="O1050" s="2">
        <f>VLOOKUP(N1050,'scoring schema 2'!$E$8:$F$13,2, FALSE)</f>
        <v>2</v>
      </c>
      <c r="P1050" s="2">
        <v>10</v>
      </c>
      <c r="Q1050" s="2">
        <v>3.05</v>
      </c>
      <c r="R1050" s="2">
        <v>2.2999999999999998</v>
      </c>
      <c r="S1050" s="2">
        <v>7.0149999999999988</v>
      </c>
      <c r="T1050" s="2">
        <v>1</v>
      </c>
      <c r="U1050" s="2">
        <v>0</v>
      </c>
      <c r="V1050" s="2">
        <v>1.4000000000000001</v>
      </c>
      <c r="W1050" s="2">
        <v>0.8</v>
      </c>
      <c r="X1050" s="2">
        <v>1.1200000000000001</v>
      </c>
      <c r="Y1050" s="2">
        <v>2.06</v>
      </c>
      <c r="Z1050" s="2">
        <v>1.4</v>
      </c>
      <c r="AA1050" s="2">
        <v>2.8839999999999999</v>
      </c>
      <c r="AB1050" s="2">
        <v>7659870</v>
      </c>
      <c r="AC1050" s="2" t="s">
        <v>1061</v>
      </c>
      <c r="AD1050" s="6">
        <v>40771</v>
      </c>
      <c r="AE1050" s="2" t="s">
        <v>760</v>
      </c>
      <c r="AF1050" s="2" t="s">
        <v>761</v>
      </c>
      <c r="AG1050" s="2" t="s">
        <v>762</v>
      </c>
      <c r="AH1050" s="2" t="s">
        <v>768</v>
      </c>
      <c r="AI1050" s="2">
        <v>1.25</v>
      </c>
      <c r="AJ1050" s="2">
        <v>0</v>
      </c>
      <c r="AK1050" s="2">
        <v>0</v>
      </c>
      <c r="AL1050" s="2">
        <v>0</v>
      </c>
      <c r="AM1050" s="2">
        <v>15</v>
      </c>
      <c r="AN1050" s="2">
        <v>0</v>
      </c>
      <c r="AO1050" s="2" t="s">
        <v>762</v>
      </c>
      <c r="AP1050" s="2" t="s">
        <v>763</v>
      </c>
      <c r="AQ1050" s="3" t="s">
        <v>769</v>
      </c>
      <c r="AR1050" s="2" t="s">
        <v>1062</v>
      </c>
      <c r="AS1050" s="2">
        <v>1.4</v>
      </c>
      <c r="AT1050" s="2">
        <v>666.6</v>
      </c>
      <c r="AU1050" s="2">
        <v>668</v>
      </c>
      <c r="AV1050" s="2" t="s">
        <v>765</v>
      </c>
      <c r="AW1050" s="2" t="s">
        <v>1063</v>
      </c>
      <c r="AX1050" s="2">
        <v>1.4</v>
      </c>
      <c r="AY1050" s="2">
        <v>666.6</v>
      </c>
      <c r="AZ1050" s="2">
        <v>668</v>
      </c>
      <c r="BA1050" s="2" t="s">
        <v>765</v>
      </c>
      <c r="BB1050" s="2">
        <v>0</v>
      </c>
      <c r="BC1050" s="2">
        <v>0</v>
      </c>
      <c r="BD1050" s="6">
        <v>0</v>
      </c>
      <c r="BE1050" s="18">
        <f t="shared" si="44"/>
        <v>119.92254163814739</v>
      </c>
      <c r="BF1050" s="2" t="s">
        <v>767</v>
      </c>
      <c r="BG1050" s="6">
        <v>44243</v>
      </c>
      <c r="BH1050" s="2">
        <v>25.782747260442189</v>
      </c>
      <c r="BI1050" t="str">
        <f>VLOOKUP($A1050,'[1]SW_Pipes 1222_soil.shp'!$AE$2:$AR$1223,10,FALSE)</f>
        <v>113672</v>
      </c>
      <c r="BJ1050" t="str">
        <f>VLOOKUP($A1050,'[1]SW_Pipes 1222_soil.shp'!$AE$2:$AR$1223,11,FALSE)</f>
        <v>HuB</v>
      </c>
      <c r="BK1050" t="str">
        <f>VLOOKUP($A1050,'[1]SW_Pipes 1222_soil.shp'!$AE$2:$AR$1223,12,FALSE)</f>
        <v>Helena-Urban land complex, 2 to 8 percent slopes</v>
      </c>
      <c r="BL1050" t="str">
        <f>VLOOKUP($A1050,'[1]SW_Pipes 1222_soil.shp'!$AE$2:$AR$1223,13,FALSE)</f>
        <v>C</v>
      </c>
      <c r="BM1050">
        <f>VLOOKUP($A1050,'[1]SW_Pipes 1222_soil.shp'!$AE$2:$AR$1223,14,FALSE)</f>
        <v>2</v>
      </c>
      <c r="BN1050">
        <f>VLOOKUP(A1050,[2]SW_Pipes1222_prec!$AE$2:$AO$1223, 11, FALSE)</f>
        <v>3.7839999999999998</v>
      </c>
    </row>
    <row r="1051" spans="1:66" x14ac:dyDescent="0.25">
      <c r="A1051" s="3">
        <v>185553</v>
      </c>
      <c r="B1051" s="3">
        <v>11925</v>
      </c>
      <c r="C1051" s="3" t="s">
        <v>114</v>
      </c>
      <c r="D1051" s="3" t="s">
        <v>21</v>
      </c>
      <c r="E1051" s="3" t="s">
        <v>29</v>
      </c>
      <c r="F1051" s="6">
        <f>VLOOKUP(A1051&amp;B1051,'input_raw cmsws'!$C$2:$D$1602,2,FALSE)</f>
        <v>43776.666666666664</v>
      </c>
      <c r="G1051" s="3">
        <v>3</v>
      </c>
      <c r="H1051" s="3" t="s">
        <v>23</v>
      </c>
      <c r="I1051" s="2">
        <f>VLOOKUP(H1051,'scoring schema'!$D$4:$E$9,2,FALSE)</f>
        <v>0</v>
      </c>
      <c r="J1051" s="3" t="s">
        <v>22</v>
      </c>
      <c r="K1051" s="3" t="s">
        <v>22</v>
      </c>
      <c r="L1051" s="3" t="s">
        <v>115</v>
      </c>
      <c r="M1051" s="2">
        <f>VLOOKUP(L1051,'scoring schema 2'!$E$18:$F$29,2,FALSE)</f>
        <v>8</v>
      </c>
      <c r="N1051" s="3" t="s">
        <v>33</v>
      </c>
      <c r="O1051" s="2">
        <f>VLOOKUP(N1051,'scoring schema 2'!$E$8:$F$13,2, FALSE)</f>
        <v>0</v>
      </c>
      <c r="P1051" s="3">
        <v>10</v>
      </c>
      <c r="Q1051" s="3">
        <v>0</v>
      </c>
      <c r="R1051" s="3">
        <v>5.9</v>
      </c>
      <c r="S1051" s="3">
        <v>0</v>
      </c>
      <c r="T1051" s="3">
        <v>1</v>
      </c>
      <c r="U1051" s="3">
        <v>10</v>
      </c>
      <c r="V1051" s="3">
        <v>7.8000000000000007</v>
      </c>
      <c r="W1051" s="3">
        <v>5.9</v>
      </c>
      <c r="X1051" s="3">
        <v>46.02000000000001</v>
      </c>
      <c r="Y1051" s="3">
        <v>4.6800000000000006</v>
      </c>
      <c r="Z1051" s="3">
        <v>5.9</v>
      </c>
      <c r="AA1051" s="3">
        <v>27.612000000000005</v>
      </c>
      <c r="AB1051" s="3">
        <v>7696257</v>
      </c>
      <c r="AC1051" s="3" t="s">
        <v>3740</v>
      </c>
      <c r="AD1051" s="6">
        <v>40772</v>
      </c>
      <c r="AE1051" s="3" t="s">
        <v>760</v>
      </c>
      <c r="AF1051" s="3" t="s">
        <v>761</v>
      </c>
      <c r="AG1051" s="3" t="s">
        <v>762</v>
      </c>
      <c r="AH1051" s="3" t="s">
        <v>768</v>
      </c>
      <c r="AI1051" s="3">
        <v>1.25</v>
      </c>
      <c r="AJ1051" s="3">
        <v>0</v>
      </c>
      <c r="AK1051" s="3">
        <v>0</v>
      </c>
      <c r="AL1051" s="3">
        <v>0</v>
      </c>
      <c r="AM1051" s="3">
        <v>15</v>
      </c>
      <c r="AN1051" s="3">
        <v>0</v>
      </c>
      <c r="AO1051" s="3" t="s">
        <v>762</v>
      </c>
      <c r="AP1051" s="3" t="s">
        <v>763</v>
      </c>
      <c r="AQ1051" s="3" t="s">
        <v>769</v>
      </c>
      <c r="AR1051" s="3" t="s">
        <v>3619</v>
      </c>
      <c r="AS1051" s="3">
        <v>0</v>
      </c>
      <c r="AT1051" s="3">
        <v>0</v>
      </c>
      <c r="AU1051" s="3">
        <v>0</v>
      </c>
      <c r="AV1051" s="3" t="s">
        <v>762</v>
      </c>
      <c r="AW1051" s="3" t="s">
        <v>3490</v>
      </c>
      <c r="AX1051" s="3">
        <v>0</v>
      </c>
      <c r="AY1051" s="3">
        <v>0</v>
      </c>
      <c r="AZ1051" s="3">
        <v>0</v>
      </c>
      <c r="BA1051" s="3" t="s">
        <v>762</v>
      </c>
      <c r="BB1051" s="3">
        <v>0</v>
      </c>
      <c r="BC1051" s="3">
        <v>0</v>
      </c>
      <c r="BD1051" s="7">
        <v>0</v>
      </c>
      <c r="BE1051" s="18">
        <f t="shared" si="44"/>
        <v>119.85398129135295</v>
      </c>
      <c r="BF1051" s="3" t="s">
        <v>767</v>
      </c>
      <c r="BG1051" s="7">
        <v>44243</v>
      </c>
      <c r="BH1051" s="3">
        <v>219.4750221907392</v>
      </c>
      <c r="BI1051" t="str">
        <f>VLOOKUP($A1051,'[1]SW_Pipes 1222_soil.shp'!$AE$2:$AR$1223,10,FALSE)</f>
        <v>113684</v>
      </c>
      <c r="BJ1051" t="str">
        <f>VLOOKUP($A1051,'[1]SW_Pipes 1222_soil.shp'!$AE$2:$AR$1223,11,FALSE)</f>
        <v>PaF</v>
      </c>
      <c r="BK1051" t="str">
        <f>VLOOKUP($A1051,'[1]SW_Pipes 1222_soil.shp'!$AE$2:$AR$1223,12,FALSE)</f>
        <v>Pacolet sandy loam, 25 to 45 percent slopes</v>
      </c>
      <c r="BL1051" t="str">
        <f>VLOOKUP($A1051,'[1]SW_Pipes 1222_soil.shp'!$AE$2:$AR$1223,13,FALSE)</f>
        <v>B</v>
      </c>
      <c r="BM1051">
        <f>VLOOKUP($A1051,'[1]SW_Pipes 1222_soil.shp'!$AE$2:$AR$1223,14,FALSE)</f>
        <v>1</v>
      </c>
      <c r="BN1051">
        <f>VLOOKUP(A1051,[2]SW_Pipes1222_prec!$AE$2:$AO$1223, 11, FALSE)</f>
        <v>3.742</v>
      </c>
    </row>
    <row r="1052" spans="1:66" x14ac:dyDescent="0.25">
      <c r="A1052" s="2">
        <v>186645</v>
      </c>
      <c r="B1052" s="2">
        <v>12162</v>
      </c>
      <c r="C1052" s="2" t="s">
        <v>655</v>
      </c>
      <c r="D1052" s="2" t="s">
        <v>21</v>
      </c>
      <c r="E1052" s="2" t="s">
        <v>29</v>
      </c>
      <c r="F1052" s="6">
        <f>VLOOKUP(A1052&amp;B1052,'input_raw cmsws'!$C$2:$D$1602,2,FALSE)</f>
        <v>43805.708333333336</v>
      </c>
      <c r="G1052" s="2">
        <v>3.5</v>
      </c>
      <c r="H1052" s="2" t="s">
        <v>31</v>
      </c>
      <c r="I1052" s="2">
        <f>VLOOKUP(H1052,'scoring schema'!$D$4:$E$9,2,FALSE)</f>
        <v>7</v>
      </c>
      <c r="J1052" s="2" t="s">
        <v>22</v>
      </c>
      <c r="K1052" s="2" t="s">
        <v>22</v>
      </c>
      <c r="L1052" s="2"/>
      <c r="M1052" s="2">
        <f>VLOOKUP(L1052,'scoring schema 2'!$E$18:$F$29,2,FALSE)</f>
        <v>0</v>
      </c>
      <c r="N1052" s="2"/>
      <c r="O1052" s="2">
        <f>VLOOKUP(N1052,'scoring schema 2'!$E$8:$F$13,2, FALSE)</f>
        <v>2</v>
      </c>
      <c r="P1052" s="2">
        <v>10</v>
      </c>
      <c r="Q1052" s="2">
        <v>3.75</v>
      </c>
      <c r="R1052" s="2">
        <v>2.2999999999999998</v>
      </c>
      <c r="S1052" s="2">
        <v>8.625</v>
      </c>
      <c r="T1052" s="2">
        <v>1</v>
      </c>
      <c r="U1052" s="2">
        <v>10</v>
      </c>
      <c r="V1052" s="2">
        <v>6.2000000000000011</v>
      </c>
      <c r="W1052" s="2">
        <v>5</v>
      </c>
      <c r="X1052" s="2">
        <v>31.000000000000007</v>
      </c>
      <c r="Y1052" s="2">
        <v>5.2200000000000006</v>
      </c>
      <c r="Z1052" s="2">
        <v>3.92</v>
      </c>
      <c r="AA1052" s="2">
        <v>20.462400000000002</v>
      </c>
      <c r="AB1052" s="2">
        <v>7560854</v>
      </c>
      <c r="AC1052" s="2" t="s">
        <v>3397</v>
      </c>
      <c r="AD1052" s="6">
        <v>40773</v>
      </c>
      <c r="AE1052" s="2" t="s">
        <v>760</v>
      </c>
      <c r="AF1052" s="2" t="s">
        <v>761</v>
      </c>
      <c r="AG1052" s="2" t="s">
        <v>762</v>
      </c>
      <c r="AH1052" s="2" t="s">
        <v>768</v>
      </c>
      <c r="AI1052" s="2">
        <v>1.25</v>
      </c>
      <c r="AJ1052" s="2">
        <v>0</v>
      </c>
      <c r="AK1052" s="2">
        <v>0</v>
      </c>
      <c r="AL1052" s="2">
        <v>0</v>
      </c>
      <c r="AM1052" s="2">
        <v>15</v>
      </c>
      <c r="AN1052" s="2">
        <v>0</v>
      </c>
      <c r="AO1052" s="2" t="s">
        <v>762</v>
      </c>
      <c r="AP1052" s="2" t="s">
        <v>882</v>
      </c>
      <c r="AQ1052" s="2" t="s">
        <v>800</v>
      </c>
      <c r="AR1052" s="2" t="s">
        <v>3398</v>
      </c>
      <c r="AS1052" s="2">
        <v>0</v>
      </c>
      <c r="AT1052" s="2">
        <v>0</v>
      </c>
      <c r="AU1052" s="2">
        <v>0</v>
      </c>
      <c r="AV1052" s="2" t="s">
        <v>765</v>
      </c>
      <c r="AW1052" s="2" t="s">
        <v>3399</v>
      </c>
      <c r="AX1052" s="2">
        <v>0</v>
      </c>
      <c r="AY1052" s="2">
        <v>0</v>
      </c>
      <c r="AZ1052" s="2">
        <v>0</v>
      </c>
      <c r="BA1052" s="2" t="s">
        <v>765</v>
      </c>
      <c r="BB1052" s="2">
        <v>0</v>
      </c>
      <c r="BC1052" s="2">
        <v>0</v>
      </c>
      <c r="BD1052" s="6">
        <v>18264</v>
      </c>
      <c r="BE1052" s="18">
        <f t="shared" si="44"/>
        <v>69.929386265115227</v>
      </c>
      <c r="BF1052" s="2" t="s">
        <v>767</v>
      </c>
      <c r="BG1052" s="6">
        <v>44369</v>
      </c>
      <c r="BH1052" s="2">
        <v>26.150312128079939</v>
      </c>
      <c r="BI1052" t="str">
        <f>VLOOKUP($A1052,'[1]SW_Pipes 1222_soil.shp'!$AE$2:$AR$1223,10,FALSE)</f>
        <v>113681</v>
      </c>
      <c r="BJ1052" t="str">
        <f>VLOOKUP($A1052,'[1]SW_Pipes 1222_soil.shp'!$AE$2:$AR$1223,11,FALSE)</f>
        <v>MkB</v>
      </c>
      <c r="BK1052" t="str">
        <f>VLOOKUP($A1052,'[1]SW_Pipes 1222_soil.shp'!$AE$2:$AR$1223,12,FALSE)</f>
        <v>Mecklenburg-Urban land complex, 2 to 8 percent slopes</v>
      </c>
      <c r="BL1052" t="str">
        <f>VLOOKUP($A1052,'[1]SW_Pipes 1222_soil.shp'!$AE$2:$AR$1223,13,FALSE)</f>
        <v>C</v>
      </c>
      <c r="BM1052">
        <f>VLOOKUP($A1052,'[1]SW_Pipes 1222_soil.shp'!$AE$2:$AR$1223,14,FALSE)</f>
        <v>2</v>
      </c>
      <c r="BN1052">
        <f>VLOOKUP(A1052,[2]SW_Pipes1222_prec!$AE$2:$AO$1223, 11, FALSE)</f>
        <v>3.73</v>
      </c>
    </row>
    <row r="1053" spans="1:66" x14ac:dyDescent="0.25">
      <c r="A1053" s="2">
        <v>186647</v>
      </c>
      <c r="B1053" s="2">
        <v>12161</v>
      </c>
      <c r="C1053" s="2" t="s">
        <v>521</v>
      </c>
      <c r="D1053" s="2" t="s">
        <v>21</v>
      </c>
      <c r="E1053" s="2" t="s">
        <v>29</v>
      </c>
      <c r="F1053" s="6">
        <f>VLOOKUP(A1053&amp;B1053,'input_raw cmsws'!$C$2:$D$1602,2,FALSE)</f>
        <v>43811.708333333336</v>
      </c>
      <c r="G1053" s="2">
        <v>5</v>
      </c>
      <c r="H1053" s="2" t="s">
        <v>23</v>
      </c>
      <c r="I1053" s="2">
        <f>VLOOKUP(H1053,'scoring schema'!$D$4:$E$9,2,FALSE)</f>
        <v>0</v>
      </c>
      <c r="J1053" s="2" t="s">
        <v>22</v>
      </c>
      <c r="K1053" s="2" t="s">
        <v>22</v>
      </c>
      <c r="L1053" s="2"/>
      <c r="M1053" s="2">
        <f>VLOOKUP(L1053,'scoring schema 2'!$E$18:$F$29,2,FALSE)</f>
        <v>0</v>
      </c>
      <c r="N1053" s="2"/>
      <c r="O1053" s="2">
        <f>VLOOKUP(N1053,'scoring schema 2'!$E$8:$F$13,2, FALSE)</f>
        <v>2</v>
      </c>
      <c r="P1053" s="2">
        <v>10</v>
      </c>
      <c r="Q1053" s="2">
        <v>1.3</v>
      </c>
      <c r="R1053" s="2">
        <v>2.2999999999999998</v>
      </c>
      <c r="S1053" s="2">
        <v>2.9899999999999998</v>
      </c>
      <c r="T1053" s="2">
        <v>1</v>
      </c>
      <c r="U1053" s="2">
        <v>10</v>
      </c>
      <c r="V1053" s="2">
        <v>4.5999999999999996</v>
      </c>
      <c r="W1053" s="2">
        <v>5</v>
      </c>
      <c r="X1053" s="2">
        <v>23</v>
      </c>
      <c r="Y1053" s="2">
        <v>3.28</v>
      </c>
      <c r="Z1053" s="2">
        <v>3.92</v>
      </c>
      <c r="AA1053" s="2">
        <v>12.8576</v>
      </c>
      <c r="AB1053" s="2">
        <v>7599898</v>
      </c>
      <c r="AC1053" s="2" t="s">
        <v>2654</v>
      </c>
      <c r="AD1053" s="6">
        <v>40774</v>
      </c>
      <c r="AE1053" s="2" t="s">
        <v>760</v>
      </c>
      <c r="AF1053" s="2" t="s">
        <v>761</v>
      </c>
      <c r="AG1053" s="2" t="s">
        <v>762</v>
      </c>
      <c r="AH1053" s="2" t="s">
        <v>768</v>
      </c>
      <c r="AI1053" s="2">
        <v>1.5</v>
      </c>
      <c r="AJ1053" s="2">
        <v>0</v>
      </c>
      <c r="AK1053" s="2">
        <v>0</v>
      </c>
      <c r="AL1053" s="2">
        <v>0</v>
      </c>
      <c r="AM1053" s="2">
        <v>18</v>
      </c>
      <c r="AN1053" s="2">
        <v>0</v>
      </c>
      <c r="AO1053" s="2" t="s">
        <v>762</v>
      </c>
      <c r="AP1053" s="2" t="s">
        <v>762</v>
      </c>
      <c r="AQ1053" s="2" t="s">
        <v>800</v>
      </c>
      <c r="AR1053" s="2" t="s">
        <v>2655</v>
      </c>
      <c r="AS1053" s="2">
        <v>0</v>
      </c>
      <c r="AT1053" s="2">
        <v>0</v>
      </c>
      <c r="AU1053" s="2">
        <v>0</v>
      </c>
      <c r="AV1053" s="2" t="s">
        <v>765</v>
      </c>
      <c r="AW1053" s="2" t="s">
        <v>2656</v>
      </c>
      <c r="AX1053" s="2">
        <v>0</v>
      </c>
      <c r="AY1053" s="2">
        <v>0</v>
      </c>
      <c r="AZ1053" s="2">
        <v>0</v>
      </c>
      <c r="BA1053" s="2" t="s">
        <v>765</v>
      </c>
      <c r="BB1053" s="2">
        <v>0</v>
      </c>
      <c r="BC1053" s="2">
        <v>0</v>
      </c>
      <c r="BD1053" s="6">
        <v>0</v>
      </c>
      <c r="BE1053" s="18">
        <f t="shared" si="44"/>
        <v>119.94992014601871</v>
      </c>
      <c r="BF1053" s="2" t="s">
        <v>767</v>
      </c>
      <c r="BG1053" s="6">
        <v>44243</v>
      </c>
      <c r="BH1053" s="2">
        <v>22.534650402258979</v>
      </c>
      <c r="BI1053" t="str">
        <f>VLOOKUP($A1053,'[1]SW_Pipes 1222_soil.shp'!$AE$2:$AR$1223,10,FALSE)</f>
        <v>113681</v>
      </c>
      <c r="BJ1053" t="str">
        <f>VLOOKUP($A1053,'[1]SW_Pipes 1222_soil.shp'!$AE$2:$AR$1223,11,FALSE)</f>
        <v>MkB</v>
      </c>
      <c r="BK1053" t="str">
        <f>VLOOKUP($A1053,'[1]SW_Pipes 1222_soil.shp'!$AE$2:$AR$1223,12,FALSE)</f>
        <v>Mecklenburg-Urban land complex, 2 to 8 percent slopes</v>
      </c>
      <c r="BL1053" t="str">
        <f>VLOOKUP($A1053,'[1]SW_Pipes 1222_soil.shp'!$AE$2:$AR$1223,13,FALSE)</f>
        <v>C</v>
      </c>
      <c r="BM1053">
        <f>VLOOKUP($A1053,'[1]SW_Pipes 1222_soil.shp'!$AE$2:$AR$1223,14,FALSE)</f>
        <v>2</v>
      </c>
      <c r="BN1053">
        <f>VLOOKUP(A1053,[2]SW_Pipes1222_prec!$AE$2:$AO$1223, 11, FALSE)</f>
        <v>3.7269999999999999</v>
      </c>
    </row>
    <row r="1054" spans="1:66" x14ac:dyDescent="0.25">
      <c r="A1054" s="2">
        <v>186976</v>
      </c>
      <c r="B1054" s="2">
        <v>22733</v>
      </c>
      <c r="C1054" s="2" t="s">
        <v>88</v>
      </c>
      <c r="D1054" s="2" t="s">
        <v>26</v>
      </c>
      <c r="E1054" s="2" t="s">
        <v>29</v>
      </c>
      <c r="F1054" s="6">
        <f>VLOOKUP(A1054&amp;B1054,'input_raw cmsws'!$C$2:$D$1602,2,FALSE)</f>
        <v>44322.666666666664</v>
      </c>
      <c r="G1054" s="2">
        <v>5.9</v>
      </c>
      <c r="H1054" s="2"/>
      <c r="I1054" s="2">
        <v>0</v>
      </c>
      <c r="J1054" s="2" t="s">
        <v>22</v>
      </c>
      <c r="K1054" s="2" t="s">
        <v>22</v>
      </c>
      <c r="L1054" s="2"/>
      <c r="M1054" s="2">
        <f>VLOOKUP(L1054,'scoring schema 2'!$E$18:$F$29,2,FALSE)</f>
        <v>0</v>
      </c>
      <c r="N1054" s="2" t="s">
        <v>33</v>
      </c>
      <c r="O1054" s="2">
        <f>VLOOKUP(N1054,'scoring schema 2'!$E$8:$F$13,2, FALSE)</f>
        <v>0</v>
      </c>
      <c r="P1054" s="2">
        <v>0</v>
      </c>
      <c r="Q1054" s="2">
        <v>0</v>
      </c>
      <c r="R1054" s="2">
        <v>1.4</v>
      </c>
      <c r="S1054" s="2">
        <v>0</v>
      </c>
      <c r="T1054" s="2">
        <v>1</v>
      </c>
      <c r="U1054" s="2">
        <v>0</v>
      </c>
      <c r="V1054" s="2">
        <v>2.2000000000000002</v>
      </c>
      <c r="W1054" s="2">
        <v>1.4</v>
      </c>
      <c r="X1054" s="2">
        <v>3.08</v>
      </c>
      <c r="Y1054" s="2">
        <v>1.32</v>
      </c>
      <c r="Z1054" s="2">
        <v>1.4</v>
      </c>
      <c r="AA1054" s="2">
        <v>1.8479999999999999</v>
      </c>
      <c r="AB1054" s="2">
        <v>7582026</v>
      </c>
      <c r="AC1054" s="2" t="s">
        <v>931</v>
      </c>
      <c r="AD1054" s="6">
        <v>40775</v>
      </c>
      <c r="AE1054" s="2" t="s">
        <v>760</v>
      </c>
      <c r="AF1054" s="2" t="s">
        <v>761</v>
      </c>
      <c r="AG1054" s="2" t="s">
        <v>762</v>
      </c>
      <c r="AH1054" s="2" t="s">
        <v>768</v>
      </c>
      <c r="AI1054" s="2">
        <v>1.5</v>
      </c>
      <c r="AJ1054" s="2">
        <v>0</v>
      </c>
      <c r="AK1054" s="2">
        <v>0</v>
      </c>
      <c r="AL1054" s="2">
        <v>0</v>
      </c>
      <c r="AM1054" s="2">
        <v>18</v>
      </c>
      <c r="AN1054" s="2">
        <v>0</v>
      </c>
      <c r="AO1054" s="2" t="s">
        <v>762</v>
      </c>
      <c r="AP1054" s="2" t="s">
        <v>763</v>
      </c>
      <c r="AQ1054" s="2" t="s">
        <v>769</v>
      </c>
      <c r="AR1054" s="2" t="s">
        <v>932</v>
      </c>
      <c r="AS1054" s="2">
        <v>6</v>
      </c>
      <c r="AT1054" s="2">
        <v>704.1</v>
      </c>
      <c r="AU1054" s="2">
        <v>710.1</v>
      </c>
      <c r="AV1054" s="2" t="s">
        <v>765</v>
      </c>
      <c r="AW1054" s="2" t="s">
        <v>933</v>
      </c>
      <c r="AX1054" s="2">
        <v>5.31</v>
      </c>
      <c r="AY1054" s="2">
        <v>703.47</v>
      </c>
      <c r="AZ1054" s="2">
        <v>708.78</v>
      </c>
      <c r="BA1054" s="2" t="s">
        <v>772</v>
      </c>
      <c r="BB1054" s="2">
        <v>0</v>
      </c>
      <c r="BC1054" s="2">
        <v>0</v>
      </c>
      <c r="BD1054" s="6">
        <v>0</v>
      </c>
      <c r="BE1054" s="18">
        <f t="shared" si="44"/>
        <v>121.34884782112708</v>
      </c>
      <c r="BF1054" s="2" t="s">
        <v>767</v>
      </c>
      <c r="BG1054" s="6">
        <v>44330</v>
      </c>
      <c r="BH1054" s="2">
        <v>34.339387702285983</v>
      </c>
      <c r="BI1054" t="str">
        <f>VLOOKUP($A1054,'[1]SW_Pipes 1222_soil.shp'!$AE$2:$AR$1223,10,FALSE)</f>
        <v>113660</v>
      </c>
      <c r="BJ1054" t="str">
        <f>VLOOKUP($A1054,'[1]SW_Pipes 1222_soil.shp'!$AE$2:$AR$1223,11,FALSE)</f>
        <v>CuB</v>
      </c>
      <c r="BK1054" t="str">
        <f>VLOOKUP($A1054,'[1]SW_Pipes 1222_soil.shp'!$AE$2:$AR$1223,12,FALSE)</f>
        <v>Cecil-Urban land complex, 2 to 8 percent slopes</v>
      </c>
      <c r="BL1054" t="str">
        <f>VLOOKUP($A1054,'[1]SW_Pipes 1222_soil.shp'!$AE$2:$AR$1223,13,FALSE)</f>
        <v>B</v>
      </c>
      <c r="BM1054">
        <f>VLOOKUP($A1054,'[1]SW_Pipes 1222_soil.shp'!$AE$2:$AR$1223,14,FALSE)</f>
        <v>1</v>
      </c>
      <c r="BN1054">
        <f>VLOOKUP(A1054,[2]SW_Pipes1222_prec!$AE$2:$AO$1223, 11, FALSE)</f>
        <v>3.78</v>
      </c>
    </row>
    <row r="1055" spans="1:66" x14ac:dyDescent="0.25">
      <c r="A1055" s="3">
        <v>186980</v>
      </c>
      <c r="B1055" s="3">
        <v>11251</v>
      </c>
      <c r="C1055" s="3" t="s">
        <v>461</v>
      </c>
      <c r="D1055" s="3" t="s">
        <v>26</v>
      </c>
      <c r="E1055" s="3" t="s">
        <v>29</v>
      </c>
      <c r="F1055" s="6">
        <f>VLOOKUP(A1055&amp;B1055,'input_raw cmsws'!$C$2:$D$1602,2,FALSE)</f>
        <v>43690.708333333336</v>
      </c>
      <c r="G1055" s="3">
        <v>0</v>
      </c>
      <c r="H1055" s="3" t="s">
        <v>23</v>
      </c>
      <c r="I1055" s="2">
        <f>VLOOKUP(H1055,'scoring schema'!$D$4:$E$9,2,FALSE)</f>
        <v>0</v>
      </c>
      <c r="J1055" s="3" t="s">
        <v>22</v>
      </c>
      <c r="K1055" s="3" t="s">
        <v>22</v>
      </c>
      <c r="L1055" s="3" t="s">
        <v>24</v>
      </c>
      <c r="M1055" s="2">
        <f>VLOOKUP(L1055,'scoring schema 2'!$E$18:$F$29,2,FALSE)</f>
        <v>0</v>
      </c>
      <c r="N1055" s="3"/>
      <c r="O1055" s="2">
        <f>VLOOKUP(N1055,'scoring schema 2'!$E$8:$F$13,2, FALSE)</f>
        <v>2</v>
      </c>
      <c r="P1055" s="3">
        <v>0</v>
      </c>
      <c r="Q1055" s="3">
        <v>1.3</v>
      </c>
      <c r="R1055" s="3">
        <v>0.8</v>
      </c>
      <c r="S1055" s="3">
        <v>1.04</v>
      </c>
      <c r="T1055" s="3">
        <v>1</v>
      </c>
      <c r="U1055" s="3">
        <v>10</v>
      </c>
      <c r="V1055" s="3">
        <v>5.4</v>
      </c>
      <c r="W1055" s="3">
        <v>4.0999999999999996</v>
      </c>
      <c r="X1055" s="3">
        <v>22.14</v>
      </c>
      <c r="Y1055" s="3">
        <v>3.7600000000000002</v>
      </c>
      <c r="Z1055" s="3">
        <v>2.7799999999999994</v>
      </c>
      <c r="AA1055" s="3">
        <v>10.452799999999998</v>
      </c>
      <c r="AB1055" s="3">
        <v>7563886</v>
      </c>
      <c r="AC1055" s="3" t="s">
        <v>2362</v>
      </c>
      <c r="AD1055" s="6">
        <v>40776</v>
      </c>
      <c r="AE1055" s="3" t="s">
        <v>760</v>
      </c>
      <c r="AF1055" s="3" t="s">
        <v>762</v>
      </c>
      <c r="AG1055" s="3" t="s">
        <v>762</v>
      </c>
      <c r="AH1055" s="3" t="s">
        <v>762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3" t="s">
        <v>762</v>
      </c>
      <c r="AP1055" s="3" t="s">
        <v>762</v>
      </c>
      <c r="AQ1055" s="3" t="s">
        <v>762</v>
      </c>
      <c r="AR1055" s="3" t="s">
        <v>2363</v>
      </c>
      <c r="AS1055" s="3">
        <v>0</v>
      </c>
      <c r="AT1055" s="3">
        <v>0</v>
      </c>
      <c r="AU1055" s="3">
        <v>0</v>
      </c>
      <c r="AV1055" s="3" t="s">
        <v>762</v>
      </c>
      <c r="AW1055" s="3" t="s">
        <v>2364</v>
      </c>
      <c r="AX1055" s="3">
        <v>0</v>
      </c>
      <c r="AY1055" s="3">
        <v>0</v>
      </c>
      <c r="AZ1055" s="3">
        <v>0</v>
      </c>
      <c r="BA1055" s="3" t="s">
        <v>762</v>
      </c>
      <c r="BB1055" s="3">
        <v>0</v>
      </c>
      <c r="BC1055" s="3">
        <v>0</v>
      </c>
      <c r="BD1055" s="7">
        <v>0</v>
      </c>
      <c r="BE1055" s="18">
        <f t="shared" si="44"/>
        <v>119.61864020077573</v>
      </c>
      <c r="BF1055" s="3" t="s">
        <v>767</v>
      </c>
      <c r="BG1055" s="7">
        <v>44243</v>
      </c>
      <c r="BH1055" s="3">
        <v>20.427342456996531</v>
      </c>
      <c r="BI1055" t="str">
        <f>VLOOKUP($A1055,'[1]SW_Pipes 1222_soil.shp'!$AE$2:$AR$1223,10,FALSE)</f>
        <v>113665</v>
      </c>
      <c r="BJ1055" t="str">
        <f>VLOOKUP($A1055,'[1]SW_Pipes 1222_soil.shp'!$AE$2:$AR$1223,11,FALSE)</f>
        <v>EnB</v>
      </c>
      <c r="BK1055" t="str">
        <f>VLOOKUP($A1055,'[1]SW_Pipes 1222_soil.shp'!$AE$2:$AR$1223,12,FALSE)</f>
        <v>Enon sandy loam, 2 to 8 percent slopes</v>
      </c>
      <c r="BL1055" t="str">
        <f>VLOOKUP($A1055,'[1]SW_Pipes 1222_soil.shp'!$AE$2:$AR$1223,13,FALSE)</f>
        <v>C</v>
      </c>
      <c r="BM1055">
        <f>VLOOKUP($A1055,'[1]SW_Pipes 1222_soil.shp'!$AE$2:$AR$1223,14,FALSE)</f>
        <v>2</v>
      </c>
      <c r="BN1055">
        <f>VLOOKUP(A1055,[2]SW_Pipes1222_prec!$AE$2:$AO$1223, 11, FALSE)</f>
        <v>3.786</v>
      </c>
    </row>
    <row r="1056" spans="1:66" x14ac:dyDescent="0.25">
      <c r="A1056" s="3">
        <v>186989</v>
      </c>
      <c r="B1056" s="3">
        <v>11958</v>
      </c>
      <c r="C1056" s="3" t="s">
        <v>58</v>
      </c>
      <c r="D1056" s="3" t="s">
        <v>21</v>
      </c>
      <c r="E1056" s="3" t="s">
        <v>29</v>
      </c>
      <c r="F1056" s="6">
        <f>VLOOKUP(A1056&amp;B1056,'input_raw cmsws'!$C$2:$D$1602,2,FALSE)</f>
        <v>43817.708333333336</v>
      </c>
      <c r="G1056" s="3">
        <v>0</v>
      </c>
      <c r="H1056" s="3" t="s">
        <v>32</v>
      </c>
      <c r="I1056" s="2">
        <f>VLOOKUP(H1056,'scoring schema'!$D$4:$E$9,2,FALSE)</f>
        <v>10</v>
      </c>
      <c r="J1056" s="3" t="s">
        <v>29</v>
      </c>
      <c r="K1056" s="3" t="s">
        <v>29</v>
      </c>
      <c r="L1056" s="3" t="s">
        <v>24</v>
      </c>
      <c r="M1056" s="2">
        <f>VLOOKUP(L1056,'scoring schema 2'!$E$18:$F$29,2,FALSE)</f>
        <v>0</v>
      </c>
      <c r="N1056" s="3" t="s">
        <v>40</v>
      </c>
      <c r="O1056" s="2">
        <f>VLOOKUP(N1056,'scoring schema 2'!$E$8:$F$13,2, FALSE)</f>
        <v>8</v>
      </c>
      <c r="P1056" s="3">
        <v>10</v>
      </c>
      <c r="Q1056" s="3">
        <v>8.6999999999999993</v>
      </c>
      <c r="R1056" s="3">
        <v>2.2999999999999998</v>
      </c>
      <c r="S1056" s="3">
        <v>20.009999999999998</v>
      </c>
      <c r="T1056" s="3">
        <v>1</v>
      </c>
      <c r="U1056" s="3">
        <v>0</v>
      </c>
      <c r="V1056" s="3">
        <v>1.4000000000000001</v>
      </c>
      <c r="W1056" s="3">
        <v>0.8</v>
      </c>
      <c r="X1056" s="3">
        <v>1.1200000000000001</v>
      </c>
      <c r="Y1056" s="3">
        <v>4.32</v>
      </c>
      <c r="Z1056" s="3">
        <v>1.4</v>
      </c>
      <c r="AA1056" s="3">
        <v>6.048</v>
      </c>
      <c r="AB1056" s="3">
        <v>7660924</v>
      </c>
      <c r="AC1056" s="3" t="s">
        <v>1627</v>
      </c>
      <c r="AD1056" s="6">
        <v>40777</v>
      </c>
      <c r="AE1056" s="3" t="s">
        <v>762</v>
      </c>
      <c r="AF1056" s="3" t="s">
        <v>762</v>
      </c>
      <c r="AG1056" s="3" t="s">
        <v>762</v>
      </c>
      <c r="AH1056" s="3" t="s">
        <v>762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 t="s">
        <v>762</v>
      </c>
      <c r="AP1056" s="3" t="s">
        <v>762</v>
      </c>
      <c r="AQ1056" s="3" t="s">
        <v>762</v>
      </c>
      <c r="AR1056" s="3" t="s">
        <v>1628</v>
      </c>
      <c r="AS1056" s="3">
        <v>0</v>
      </c>
      <c r="AT1056" s="3">
        <v>0</v>
      </c>
      <c r="AU1056" s="3">
        <v>0</v>
      </c>
      <c r="AV1056" s="3" t="s">
        <v>762</v>
      </c>
      <c r="AW1056" s="3" t="s">
        <v>1629</v>
      </c>
      <c r="AX1056" s="3">
        <v>0</v>
      </c>
      <c r="AY1056" s="3">
        <v>0</v>
      </c>
      <c r="AZ1056" s="3">
        <v>0</v>
      </c>
      <c r="BA1056" s="3" t="s">
        <v>762</v>
      </c>
      <c r="BB1056" s="3">
        <v>0</v>
      </c>
      <c r="BC1056" s="3">
        <v>0</v>
      </c>
      <c r="BD1056" s="7">
        <v>0</v>
      </c>
      <c r="BE1056" s="18">
        <f t="shared" si="44"/>
        <v>119.96634725074151</v>
      </c>
      <c r="BF1056" s="3" t="s">
        <v>767</v>
      </c>
      <c r="BG1056" s="7">
        <v>44243</v>
      </c>
      <c r="BH1056" s="3">
        <v>32.883790568750143</v>
      </c>
      <c r="BI1056" t="str">
        <f>VLOOKUP($A1056,'[1]SW_Pipes 1222_soil.shp'!$AE$2:$AR$1223,10,FALSE)</f>
        <v>113660</v>
      </c>
      <c r="BJ1056" t="str">
        <f>VLOOKUP($A1056,'[1]SW_Pipes 1222_soil.shp'!$AE$2:$AR$1223,11,FALSE)</f>
        <v>CuB</v>
      </c>
      <c r="BK1056" t="str">
        <f>VLOOKUP($A1056,'[1]SW_Pipes 1222_soil.shp'!$AE$2:$AR$1223,12,FALSE)</f>
        <v>Cecil-Urban land complex, 2 to 8 percent slopes</v>
      </c>
      <c r="BL1056" t="str">
        <f>VLOOKUP($A1056,'[1]SW_Pipes 1222_soil.shp'!$AE$2:$AR$1223,13,FALSE)</f>
        <v>B</v>
      </c>
      <c r="BM1056">
        <f>VLOOKUP($A1056,'[1]SW_Pipes 1222_soil.shp'!$AE$2:$AR$1223,14,FALSE)</f>
        <v>1</v>
      </c>
      <c r="BN1056">
        <f>VLOOKUP(A1056,[2]SW_Pipes1222_prec!$AE$2:$AO$1223, 11, FALSE)</f>
        <v>3.7429999999999999</v>
      </c>
    </row>
    <row r="1057" spans="1:66" x14ac:dyDescent="0.25">
      <c r="A1057" s="2">
        <v>186990</v>
      </c>
      <c r="B1057" s="2">
        <v>11958</v>
      </c>
      <c r="C1057" s="2" t="s">
        <v>57</v>
      </c>
      <c r="D1057" s="2" t="s">
        <v>21</v>
      </c>
      <c r="E1057" s="2" t="s">
        <v>29</v>
      </c>
      <c r="F1057" s="6">
        <f>VLOOKUP(A1057&amp;B1057,'input_raw cmsws'!$C$2:$D$1602,2,FALSE)</f>
        <v>43817.708333333336</v>
      </c>
      <c r="G1057" s="2">
        <v>0</v>
      </c>
      <c r="H1057" s="2" t="s">
        <v>23</v>
      </c>
      <c r="I1057" s="2">
        <f>VLOOKUP(H1057,'scoring schema'!$D$4:$E$9,2,FALSE)</f>
        <v>0</v>
      </c>
      <c r="J1057" s="2" t="s">
        <v>22</v>
      </c>
      <c r="K1057" s="2" t="s">
        <v>22</v>
      </c>
      <c r="L1057" s="2" t="s">
        <v>24</v>
      </c>
      <c r="M1057" s="2">
        <f>VLOOKUP(L1057,'scoring schema 2'!$E$18:$F$29,2,FALSE)</f>
        <v>0</v>
      </c>
      <c r="N1057" s="2" t="s">
        <v>35</v>
      </c>
      <c r="O1057" s="2">
        <f>VLOOKUP(N1057,'scoring schema 2'!$E$8:$F$13,2, FALSE)</f>
        <v>2</v>
      </c>
      <c r="P1057" s="2">
        <v>0</v>
      </c>
      <c r="Q1057" s="2">
        <v>1.3</v>
      </c>
      <c r="R1057" s="2">
        <v>0.8</v>
      </c>
      <c r="S1057" s="2">
        <v>1.04</v>
      </c>
      <c r="T1057" s="2">
        <v>1</v>
      </c>
      <c r="U1057" s="2">
        <v>0</v>
      </c>
      <c r="V1057" s="2">
        <v>1.4000000000000001</v>
      </c>
      <c r="W1057" s="2">
        <v>0.8</v>
      </c>
      <c r="X1057" s="2">
        <v>1.1200000000000001</v>
      </c>
      <c r="Y1057" s="2">
        <v>1.36</v>
      </c>
      <c r="Z1057" s="2">
        <v>0.8</v>
      </c>
      <c r="AA1057" s="2">
        <v>1.0880000000000001</v>
      </c>
      <c r="AB1057" s="2">
        <v>7584818</v>
      </c>
      <c r="AC1057" s="2" t="s">
        <v>849</v>
      </c>
      <c r="AD1057" s="6">
        <v>40778</v>
      </c>
      <c r="AE1057" s="2" t="s">
        <v>762</v>
      </c>
      <c r="AF1057" s="2" t="s">
        <v>762</v>
      </c>
      <c r="AG1057" s="2" t="s">
        <v>762</v>
      </c>
      <c r="AH1057" s="2" t="s">
        <v>762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 t="s">
        <v>762</v>
      </c>
      <c r="AP1057" s="2" t="s">
        <v>762</v>
      </c>
      <c r="AQ1057" s="2" t="s">
        <v>762</v>
      </c>
      <c r="AR1057" s="2" t="s">
        <v>850</v>
      </c>
      <c r="AS1057" s="2">
        <v>0</v>
      </c>
      <c r="AT1057" s="2">
        <v>0</v>
      </c>
      <c r="AU1057" s="2">
        <v>0</v>
      </c>
      <c r="AV1057" s="2" t="s">
        <v>762</v>
      </c>
      <c r="AW1057" s="2" t="s">
        <v>851</v>
      </c>
      <c r="AX1057" s="2">
        <v>0</v>
      </c>
      <c r="AY1057" s="2">
        <v>0</v>
      </c>
      <c r="AZ1057" s="2">
        <v>0</v>
      </c>
      <c r="BA1057" s="2" t="s">
        <v>762</v>
      </c>
      <c r="BB1057" s="2">
        <v>0</v>
      </c>
      <c r="BC1057" s="2">
        <v>0</v>
      </c>
      <c r="BD1057" s="6">
        <v>0</v>
      </c>
      <c r="BE1057" s="18">
        <f t="shared" si="44"/>
        <v>119.96634725074151</v>
      </c>
      <c r="BF1057" s="2" t="s">
        <v>767</v>
      </c>
      <c r="BG1057" s="6">
        <v>44243</v>
      </c>
      <c r="BH1057" s="2">
        <v>33.270118591512343</v>
      </c>
      <c r="BI1057" t="str">
        <f>VLOOKUP($A1057,'[1]SW_Pipes 1222_soil.shp'!$AE$2:$AR$1223,10,FALSE)</f>
        <v>113660</v>
      </c>
      <c r="BJ1057" t="str">
        <f>VLOOKUP($A1057,'[1]SW_Pipes 1222_soil.shp'!$AE$2:$AR$1223,11,FALSE)</f>
        <v>CuB</v>
      </c>
      <c r="BK1057" t="str">
        <f>VLOOKUP($A1057,'[1]SW_Pipes 1222_soil.shp'!$AE$2:$AR$1223,12,FALSE)</f>
        <v>Cecil-Urban land complex, 2 to 8 percent slopes</v>
      </c>
      <c r="BL1057" t="str">
        <f>VLOOKUP($A1057,'[1]SW_Pipes 1222_soil.shp'!$AE$2:$AR$1223,13,FALSE)</f>
        <v>B</v>
      </c>
      <c r="BM1057">
        <f>VLOOKUP($A1057,'[1]SW_Pipes 1222_soil.shp'!$AE$2:$AR$1223,14,FALSE)</f>
        <v>1</v>
      </c>
      <c r="BN1057">
        <f>VLOOKUP(A1057,[2]SW_Pipes1222_prec!$AE$2:$AO$1223, 11, FALSE)</f>
        <v>3.7450000000000001</v>
      </c>
    </row>
    <row r="1058" spans="1:66" x14ac:dyDescent="0.25">
      <c r="A1058" s="3">
        <v>186991</v>
      </c>
      <c r="B1058" s="3">
        <v>11958</v>
      </c>
      <c r="C1058" s="3" t="s">
        <v>58</v>
      </c>
      <c r="D1058" s="3" t="s">
        <v>21</v>
      </c>
      <c r="E1058" s="3" t="s">
        <v>29</v>
      </c>
      <c r="F1058" s="6">
        <f>VLOOKUP(A1058&amp;B1058,'input_raw cmsws'!$C$2:$D$1602,2,FALSE)</f>
        <v>43817.708333333336</v>
      </c>
      <c r="G1058" s="3">
        <v>0</v>
      </c>
      <c r="H1058" s="3" t="s">
        <v>23</v>
      </c>
      <c r="I1058" s="2">
        <f>VLOOKUP(H1058,'scoring schema'!$D$4:$E$9,2,FALSE)</f>
        <v>0</v>
      </c>
      <c r="J1058" s="3" t="s">
        <v>22</v>
      </c>
      <c r="K1058" s="3" t="s">
        <v>22</v>
      </c>
      <c r="L1058" s="3"/>
      <c r="M1058" s="2">
        <f>VLOOKUP(L1058,'scoring schema 2'!$E$18:$F$29,2,FALSE)</f>
        <v>0</v>
      </c>
      <c r="N1058" s="3" t="s">
        <v>35</v>
      </c>
      <c r="O1058" s="2">
        <f>VLOOKUP(N1058,'scoring schema 2'!$E$8:$F$13,2, FALSE)</f>
        <v>2</v>
      </c>
      <c r="P1058" s="3">
        <v>0</v>
      </c>
      <c r="Q1058" s="3">
        <v>1.3</v>
      </c>
      <c r="R1058" s="3">
        <v>0.8</v>
      </c>
      <c r="S1058" s="3">
        <v>1.04</v>
      </c>
      <c r="T1058" s="3">
        <v>1</v>
      </c>
      <c r="U1058" s="3">
        <v>0</v>
      </c>
      <c r="V1058" s="3">
        <v>1.4000000000000001</v>
      </c>
      <c r="W1058" s="3">
        <v>0.8</v>
      </c>
      <c r="X1058" s="3">
        <v>1.1200000000000001</v>
      </c>
      <c r="Y1058" s="3">
        <v>1.36</v>
      </c>
      <c r="Z1058" s="3">
        <v>0.8</v>
      </c>
      <c r="AA1058" s="3">
        <v>1.0880000000000001</v>
      </c>
      <c r="AB1058" s="3">
        <v>7610570</v>
      </c>
      <c r="AC1058" s="3" t="s">
        <v>852</v>
      </c>
      <c r="AD1058" s="6">
        <v>40779</v>
      </c>
      <c r="AE1058" s="3" t="s">
        <v>762</v>
      </c>
      <c r="AF1058" s="3" t="s">
        <v>762</v>
      </c>
      <c r="AG1058" s="3" t="s">
        <v>762</v>
      </c>
      <c r="AH1058" s="3" t="s">
        <v>762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 t="s">
        <v>762</v>
      </c>
      <c r="AP1058" s="3" t="s">
        <v>762</v>
      </c>
      <c r="AQ1058" s="3" t="s">
        <v>762</v>
      </c>
      <c r="AR1058" s="3" t="s">
        <v>853</v>
      </c>
      <c r="AS1058" s="3">
        <v>0</v>
      </c>
      <c r="AT1058" s="3">
        <v>0</v>
      </c>
      <c r="AU1058" s="3">
        <v>0</v>
      </c>
      <c r="AV1058" s="3" t="s">
        <v>762</v>
      </c>
      <c r="AW1058" s="3" t="s">
        <v>851</v>
      </c>
      <c r="AX1058" s="3">
        <v>0</v>
      </c>
      <c r="AY1058" s="3">
        <v>0</v>
      </c>
      <c r="AZ1058" s="3">
        <v>0</v>
      </c>
      <c r="BA1058" s="3" t="s">
        <v>762</v>
      </c>
      <c r="BB1058" s="3">
        <v>0</v>
      </c>
      <c r="BC1058" s="3">
        <v>0</v>
      </c>
      <c r="BD1058" s="7">
        <v>0</v>
      </c>
      <c r="BE1058" s="18">
        <f t="shared" si="44"/>
        <v>119.96634725074151</v>
      </c>
      <c r="BF1058" s="3" t="s">
        <v>767</v>
      </c>
      <c r="BG1058" s="7">
        <v>44243</v>
      </c>
      <c r="BH1058" s="3">
        <v>156.42508908773101</v>
      </c>
      <c r="BI1058" t="str">
        <f>VLOOKUP($A1058,'[1]SW_Pipes 1222_soil.shp'!$AE$2:$AR$1223,10,FALSE)</f>
        <v>113660</v>
      </c>
      <c r="BJ1058" t="str">
        <f>VLOOKUP($A1058,'[1]SW_Pipes 1222_soil.shp'!$AE$2:$AR$1223,11,FALSE)</f>
        <v>CuB</v>
      </c>
      <c r="BK1058" t="str">
        <f>VLOOKUP($A1058,'[1]SW_Pipes 1222_soil.shp'!$AE$2:$AR$1223,12,FALSE)</f>
        <v>Cecil-Urban land complex, 2 to 8 percent slopes</v>
      </c>
      <c r="BL1058" t="str">
        <f>VLOOKUP($A1058,'[1]SW_Pipes 1222_soil.shp'!$AE$2:$AR$1223,13,FALSE)</f>
        <v>B</v>
      </c>
      <c r="BM1058">
        <f>VLOOKUP($A1058,'[1]SW_Pipes 1222_soil.shp'!$AE$2:$AR$1223,14,FALSE)</f>
        <v>1</v>
      </c>
      <c r="BN1058">
        <f>VLOOKUP(A1058,[2]SW_Pipes1222_prec!$AE$2:$AO$1223, 11, FALSE)</f>
        <v>3.7450000000000001</v>
      </c>
    </row>
    <row r="1059" spans="1:66" x14ac:dyDescent="0.25">
      <c r="A1059" s="2">
        <v>187020</v>
      </c>
      <c r="B1059" s="2">
        <v>12484</v>
      </c>
      <c r="C1059" s="2" t="s">
        <v>59</v>
      </c>
      <c r="D1059" s="2" t="s">
        <v>21</v>
      </c>
      <c r="E1059" s="2" t="s">
        <v>29</v>
      </c>
      <c r="F1059" s="6">
        <f>VLOOKUP(A1059&amp;B1059,'input_raw cmsws'!$C$2:$D$1602,2,FALSE)</f>
        <v>43851.708333333336</v>
      </c>
      <c r="G1059" s="2">
        <v>1.5</v>
      </c>
      <c r="H1059" s="2"/>
      <c r="I1059" s="2">
        <v>0</v>
      </c>
      <c r="J1059" s="2" t="s">
        <v>22</v>
      </c>
      <c r="K1059" s="2" t="s">
        <v>22</v>
      </c>
      <c r="L1059" s="2"/>
      <c r="M1059" s="2">
        <f>VLOOKUP(L1059,'scoring schema 2'!$E$18:$F$29,2,FALSE)</f>
        <v>0</v>
      </c>
      <c r="N1059" s="2"/>
      <c r="O1059" s="2">
        <f>VLOOKUP(N1059,'scoring schema 2'!$E$8:$F$13,2, FALSE)</f>
        <v>2</v>
      </c>
      <c r="P1059" s="2">
        <v>0</v>
      </c>
      <c r="Q1059" s="2">
        <v>1.3</v>
      </c>
      <c r="R1059" s="2">
        <v>0.8</v>
      </c>
      <c r="S1059" s="2">
        <v>1.04</v>
      </c>
      <c r="T1059" s="2">
        <v>1</v>
      </c>
      <c r="U1059" s="2">
        <v>0</v>
      </c>
      <c r="V1059" s="2">
        <v>1.4000000000000001</v>
      </c>
      <c r="W1059" s="2">
        <v>0.8</v>
      </c>
      <c r="X1059" s="2">
        <v>1.1200000000000001</v>
      </c>
      <c r="Y1059" s="2">
        <v>1.36</v>
      </c>
      <c r="Z1059" s="2">
        <v>0.8</v>
      </c>
      <c r="AA1059" s="2">
        <v>1.0880000000000001</v>
      </c>
      <c r="AB1059" s="2">
        <v>7568290</v>
      </c>
      <c r="AC1059" s="2" t="s">
        <v>854</v>
      </c>
      <c r="AD1059" s="6">
        <v>40780</v>
      </c>
      <c r="AE1059" s="2" t="s">
        <v>760</v>
      </c>
      <c r="AF1059" s="2" t="s">
        <v>761</v>
      </c>
      <c r="AG1059" s="2" t="s">
        <v>762</v>
      </c>
      <c r="AH1059" s="2" t="s">
        <v>768</v>
      </c>
      <c r="AI1059" s="2">
        <v>1.25</v>
      </c>
      <c r="AJ1059" s="2">
        <v>0</v>
      </c>
      <c r="AK1059" s="2">
        <v>0</v>
      </c>
      <c r="AL1059" s="2">
        <v>0</v>
      </c>
      <c r="AM1059" s="2">
        <v>15</v>
      </c>
      <c r="AN1059" s="2">
        <v>0</v>
      </c>
      <c r="AO1059" s="2" t="s">
        <v>762</v>
      </c>
      <c r="AP1059" s="2" t="s">
        <v>763</v>
      </c>
      <c r="AQ1059" s="3" t="s">
        <v>769</v>
      </c>
      <c r="AR1059" s="2" t="s">
        <v>855</v>
      </c>
      <c r="AS1059" s="2">
        <v>1.5</v>
      </c>
      <c r="AT1059" s="2">
        <v>0</v>
      </c>
      <c r="AU1059" s="2">
        <v>0</v>
      </c>
      <c r="AV1059" s="2" t="s">
        <v>765</v>
      </c>
      <c r="AW1059" s="2" t="s">
        <v>856</v>
      </c>
      <c r="AX1059" s="2">
        <v>1.5</v>
      </c>
      <c r="AY1059" s="2">
        <v>0</v>
      </c>
      <c r="AZ1059" s="2">
        <v>0</v>
      </c>
      <c r="BA1059" s="2" t="s">
        <v>765</v>
      </c>
      <c r="BB1059" s="2">
        <v>0</v>
      </c>
      <c r="BC1059" s="2">
        <v>0</v>
      </c>
      <c r="BD1059" s="6">
        <v>0</v>
      </c>
      <c r="BE1059" s="18">
        <f t="shared" si="44"/>
        <v>120.059434177504</v>
      </c>
      <c r="BF1059" s="2" t="s">
        <v>767</v>
      </c>
      <c r="BG1059" s="6">
        <v>44243</v>
      </c>
      <c r="BH1059" s="2">
        <v>25.220536296698391</v>
      </c>
      <c r="BI1059" t="str">
        <f>VLOOKUP($A1059,'[1]SW_Pipes 1222_soil.shp'!$AE$2:$AR$1223,10,FALSE)</f>
        <v>113658</v>
      </c>
      <c r="BJ1059" t="str">
        <f>VLOOKUP($A1059,'[1]SW_Pipes 1222_soil.shp'!$AE$2:$AR$1223,11,FALSE)</f>
        <v>CeB2</v>
      </c>
      <c r="BK1059" t="str">
        <f>VLOOKUP($A1059,'[1]SW_Pipes 1222_soil.shp'!$AE$2:$AR$1223,12,FALSE)</f>
        <v>Cecil sandy clay loam, 2 to 8 percent slopes, eroded</v>
      </c>
      <c r="BL1059" t="str">
        <f>VLOOKUP($A1059,'[1]SW_Pipes 1222_soil.shp'!$AE$2:$AR$1223,13,FALSE)</f>
        <v>B</v>
      </c>
      <c r="BM1059">
        <f>VLOOKUP($A1059,'[1]SW_Pipes 1222_soil.shp'!$AE$2:$AR$1223,14,FALSE)</f>
        <v>1</v>
      </c>
      <c r="BN1059">
        <f>VLOOKUP(A1059,[2]SW_Pipes1222_prec!$AE$2:$AO$1223, 11, FALSE)</f>
        <v>3.7909999999999999</v>
      </c>
    </row>
    <row r="1060" spans="1:66" x14ac:dyDescent="0.25">
      <c r="A1060" s="3">
        <v>187021</v>
      </c>
      <c r="B1060" s="3">
        <v>12463</v>
      </c>
      <c r="C1060" s="3" t="s">
        <v>94</v>
      </c>
      <c r="D1060" s="3" t="s">
        <v>21</v>
      </c>
      <c r="E1060" s="3" t="s">
        <v>29</v>
      </c>
      <c r="F1060" s="6">
        <f>VLOOKUP(A1060&amp;B1060,'input_raw cmsws'!$C$2:$D$1602,2,FALSE)</f>
        <v>43846.708333333336</v>
      </c>
      <c r="G1060" s="3">
        <v>5.5</v>
      </c>
      <c r="H1060" s="3" t="s">
        <v>23</v>
      </c>
      <c r="I1060" s="2">
        <f>VLOOKUP(H1060,'scoring schema'!$D$4:$E$9,2,FALSE)</f>
        <v>0</v>
      </c>
      <c r="J1060" s="3" t="s">
        <v>22</v>
      </c>
      <c r="K1060" s="3" t="s">
        <v>22</v>
      </c>
      <c r="L1060" s="3" t="s">
        <v>24</v>
      </c>
      <c r="M1060" s="2">
        <f>VLOOKUP(L1060,'scoring schema 2'!$E$18:$F$29,2,FALSE)</f>
        <v>0</v>
      </c>
      <c r="N1060" s="3"/>
      <c r="O1060" s="2">
        <f>VLOOKUP(N1060,'scoring schema 2'!$E$8:$F$13,2, FALSE)</f>
        <v>2</v>
      </c>
      <c r="P1060" s="3">
        <v>10</v>
      </c>
      <c r="Q1060" s="3">
        <v>1.3</v>
      </c>
      <c r="R1060" s="3">
        <v>2.2999999999999998</v>
      </c>
      <c r="S1060" s="3">
        <v>2.9899999999999998</v>
      </c>
      <c r="T1060" s="3">
        <v>1</v>
      </c>
      <c r="U1060" s="3">
        <v>0</v>
      </c>
      <c r="V1060" s="3">
        <v>1.4000000000000001</v>
      </c>
      <c r="W1060" s="3">
        <v>0.8</v>
      </c>
      <c r="X1060" s="3">
        <v>1.1200000000000001</v>
      </c>
      <c r="Y1060" s="3">
        <v>1.36</v>
      </c>
      <c r="Z1060" s="3">
        <v>1.4</v>
      </c>
      <c r="AA1060" s="3">
        <v>1.9039999999999999</v>
      </c>
      <c r="AB1060" s="3">
        <v>7624353</v>
      </c>
      <c r="AC1060" s="3" t="s">
        <v>946</v>
      </c>
      <c r="AD1060" s="6">
        <v>40781</v>
      </c>
      <c r="AE1060" s="3" t="s">
        <v>760</v>
      </c>
      <c r="AF1060" s="3" t="s">
        <v>761</v>
      </c>
      <c r="AG1060" s="3" t="s">
        <v>762</v>
      </c>
      <c r="AH1060" s="3" t="s">
        <v>768</v>
      </c>
      <c r="AI1060" s="3">
        <v>2</v>
      </c>
      <c r="AJ1060" s="3">
        <v>0</v>
      </c>
      <c r="AK1060" s="3">
        <v>0</v>
      </c>
      <c r="AL1060" s="3">
        <v>0</v>
      </c>
      <c r="AM1060" s="3">
        <v>24</v>
      </c>
      <c r="AN1060" s="3">
        <v>0</v>
      </c>
      <c r="AO1060" s="3" t="s">
        <v>762</v>
      </c>
      <c r="AP1060" s="3" t="s">
        <v>763</v>
      </c>
      <c r="AQ1060" s="3" t="s">
        <v>769</v>
      </c>
      <c r="AR1060" s="3" t="s">
        <v>947</v>
      </c>
      <c r="AS1060" s="3">
        <v>2.4</v>
      </c>
      <c r="AT1060" s="3">
        <v>0</v>
      </c>
      <c r="AU1060" s="3">
        <v>0</v>
      </c>
      <c r="AV1060" s="3" t="s">
        <v>765</v>
      </c>
      <c r="AW1060" s="3" t="s">
        <v>948</v>
      </c>
      <c r="AX1060" s="3">
        <v>2.4</v>
      </c>
      <c r="AY1060" s="3">
        <v>0</v>
      </c>
      <c r="AZ1060" s="3">
        <v>0</v>
      </c>
      <c r="BA1060" s="3" t="s">
        <v>765</v>
      </c>
      <c r="BB1060" s="3">
        <v>0</v>
      </c>
      <c r="BC1060" s="3">
        <v>0</v>
      </c>
      <c r="BD1060" s="7">
        <v>0</v>
      </c>
      <c r="BE1060" s="18">
        <f t="shared" si="44"/>
        <v>120.04574492356834</v>
      </c>
      <c r="BF1060" s="3" t="s">
        <v>767</v>
      </c>
      <c r="BG1060" s="7">
        <v>44243</v>
      </c>
      <c r="BH1060" s="3">
        <v>53.594702426549247</v>
      </c>
      <c r="BI1060" t="str">
        <f>VLOOKUP($A1060,'[1]SW_Pipes 1222_soil.shp'!$AE$2:$AR$1223,10,FALSE)</f>
        <v>113672</v>
      </c>
      <c r="BJ1060" t="str">
        <f>VLOOKUP($A1060,'[1]SW_Pipes 1222_soil.shp'!$AE$2:$AR$1223,11,FALSE)</f>
        <v>HuB</v>
      </c>
      <c r="BK1060" t="str">
        <f>VLOOKUP($A1060,'[1]SW_Pipes 1222_soil.shp'!$AE$2:$AR$1223,12,FALSE)</f>
        <v>Helena-Urban land complex, 2 to 8 percent slopes</v>
      </c>
      <c r="BL1060" t="str">
        <f>VLOOKUP($A1060,'[1]SW_Pipes 1222_soil.shp'!$AE$2:$AR$1223,13,FALSE)</f>
        <v>C</v>
      </c>
      <c r="BM1060">
        <f>VLOOKUP($A1060,'[1]SW_Pipes 1222_soil.shp'!$AE$2:$AR$1223,14,FALSE)</f>
        <v>2</v>
      </c>
      <c r="BN1060">
        <f>VLOOKUP(A1060,[2]SW_Pipes1222_prec!$AE$2:$AO$1223, 11, FALSE)</f>
        <v>3.7589999999999999</v>
      </c>
    </row>
    <row r="1061" spans="1:66" x14ac:dyDescent="0.25">
      <c r="A1061" s="2">
        <v>187197</v>
      </c>
      <c r="B1061" s="2">
        <v>12997</v>
      </c>
      <c r="C1061" s="2" t="s">
        <v>214</v>
      </c>
      <c r="D1061" s="2" t="s">
        <v>26</v>
      </c>
      <c r="E1061" s="2" t="s">
        <v>29</v>
      </c>
      <c r="F1061" s="6">
        <f>VLOOKUP(A1061&amp;B1061,'input_raw cmsws'!$C$2:$D$1602,2,FALSE)</f>
        <v>43896.666666666664</v>
      </c>
      <c r="G1061" s="2">
        <v>6</v>
      </c>
      <c r="H1061" s="2" t="s">
        <v>23</v>
      </c>
      <c r="I1061" s="2">
        <f>VLOOKUP(H1061,'scoring schema'!$D$4:$E$9,2,FALSE)</f>
        <v>0</v>
      </c>
      <c r="J1061" s="2" t="s">
        <v>22</v>
      </c>
      <c r="K1061" s="2" t="s">
        <v>22</v>
      </c>
      <c r="L1061" s="2" t="s">
        <v>24</v>
      </c>
      <c r="M1061" s="2">
        <f>VLOOKUP(L1061,'scoring schema 2'!$E$18:$F$29,2,FALSE)</f>
        <v>0</v>
      </c>
      <c r="N1061" s="2" t="s">
        <v>35</v>
      </c>
      <c r="O1061" s="2">
        <f>VLOOKUP(N1061,'scoring schema 2'!$E$8:$F$13,2, FALSE)</f>
        <v>2</v>
      </c>
      <c r="P1061" s="2">
        <v>5</v>
      </c>
      <c r="Q1061" s="2">
        <v>1.3</v>
      </c>
      <c r="R1061" s="2">
        <v>2.75</v>
      </c>
      <c r="S1061" s="2">
        <v>3.5750000000000002</v>
      </c>
      <c r="T1061" s="2">
        <v>1</v>
      </c>
      <c r="U1061" s="2">
        <v>0</v>
      </c>
      <c r="V1061" s="2">
        <v>2.2000000000000002</v>
      </c>
      <c r="W1061" s="2">
        <v>2</v>
      </c>
      <c r="X1061" s="2">
        <v>4.4000000000000004</v>
      </c>
      <c r="Y1061" s="2">
        <v>1.84</v>
      </c>
      <c r="Z1061" s="2">
        <v>2.2999999999999998</v>
      </c>
      <c r="AA1061" s="2">
        <v>4.2320000000000002</v>
      </c>
      <c r="AB1061" s="2">
        <v>7597238</v>
      </c>
      <c r="AC1061" s="2" t="s">
        <v>1327</v>
      </c>
      <c r="AD1061" s="6">
        <v>40782</v>
      </c>
      <c r="AE1061" s="2" t="s">
        <v>760</v>
      </c>
      <c r="AF1061" s="2" t="s">
        <v>761</v>
      </c>
      <c r="AG1061" s="2" t="s">
        <v>762</v>
      </c>
      <c r="AH1061" s="2" t="s">
        <v>768</v>
      </c>
      <c r="AI1061" s="2">
        <v>1.25</v>
      </c>
      <c r="AJ1061" s="2">
        <v>0</v>
      </c>
      <c r="AK1061" s="2">
        <v>0</v>
      </c>
      <c r="AL1061" s="2">
        <v>0</v>
      </c>
      <c r="AM1061" s="2">
        <v>15</v>
      </c>
      <c r="AN1061" s="2">
        <v>0</v>
      </c>
      <c r="AO1061" s="2" t="s">
        <v>762</v>
      </c>
      <c r="AP1061" s="2" t="s">
        <v>763</v>
      </c>
      <c r="AQ1061" s="2" t="s">
        <v>769</v>
      </c>
      <c r="AR1061" s="2" t="s">
        <v>1328</v>
      </c>
      <c r="AS1061" s="2">
        <v>5.7</v>
      </c>
      <c r="AT1061" s="2">
        <v>609.29999999999995</v>
      </c>
      <c r="AU1061" s="2">
        <v>615</v>
      </c>
      <c r="AV1061" s="2" t="s">
        <v>765</v>
      </c>
      <c r="AW1061" s="2" t="s">
        <v>1329</v>
      </c>
      <c r="AX1061" s="2">
        <v>15.7</v>
      </c>
      <c r="AY1061" s="2">
        <v>595.29999999999995</v>
      </c>
      <c r="AZ1061" s="2">
        <v>611</v>
      </c>
      <c r="BA1061" s="2" t="s">
        <v>765</v>
      </c>
      <c r="BB1061" s="2">
        <v>0.13472002999999999</v>
      </c>
      <c r="BC1061" s="2">
        <v>0</v>
      </c>
      <c r="BD1061" s="6">
        <v>0</v>
      </c>
      <c r="BE1061" s="18">
        <f t="shared" si="44"/>
        <v>120.18252338580881</v>
      </c>
      <c r="BF1061" s="2" t="s">
        <v>767</v>
      </c>
      <c r="BG1061" s="6">
        <v>44243</v>
      </c>
      <c r="BH1061" s="2">
        <v>103.9192146147559</v>
      </c>
      <c r="BI1061" t="str">
        <f>VLOOKUP($A1061,'[1]SW_Pipes 1222_soil.shp'!$AE$2:$AR$1223,10,FALSE)</f>
        <v>113677</v>
      </c>
      <c r="BJ1061" t="str">
        <f>VLOOKUP($A1061,'[1]SW_Pipes 1222_soil.shp'!$AE$2:$AR$1223,11,FALSE)</f>
        <v>MO</v>
      </c>
      <c r="BK1061" t="str">
        <f>VLOOKUP($A1061,'[1]SW_Pipes 1222_soil.shp'!$AE$2:$AR$1223,12,FALSE)</f>
        <v>Monacan loam</v>
      </c>
      <c r="BL1061" t="str">
        <f>VLOOKUP($A1061,'[1]SW_Pipes 1222_soil.shp'!$AE$2:$AR$1223,13,FALSE)</f>
        <v>C</v>
      </c>
      <c r="BM1061">
        <f>VLOOKUP($A1061,'[1]SW_Pipes 1222_soil.shp'!$AE$2:$AR$1223,14,FALSE)</f>
        <v>2</v>
      </c>
      <c r="BN1061">
        <f>VLOOKUP(A1061,[2]SW_Pipes1222_prec!$AE$2:$AO$1223, 11, FALSE)</f>
        <v>3.72</v>
      </c>
    </row>
    <row r="1062" spans="1:66" x14ac:dyDescent="0.25">
      <c r="A1062" s="3">
        <v>187380</v>
      </c>
      <c r="B1062" s="3">
        <v>19939</v>
      </c>
      <c r="C1062" s="3" t="s">
        <v>38</v>
      </c>
      <c r="D1062" s="3" t="s">
        <v>26</v>
      </c>
      <c r="E1062" s="3" t="s">
        <v>29</v>
      </c>
      <c r="F1062" s="6">
        <f>VLOOKUP(A1062&amp;B1062,'input_raw cmsws'!$C$2:$D$1602,2,FALSE)</f>
        <v>44105.666666666664</v>
      </c>
      <c r="G1062" s="3">
        <v>9.5</v>
      </c>
      <c r="H1062" s="3" t="s">
        <v>23</v>
      </c>
      <c r="I1062" s="2">
        <f>VLOOKUP(H1062,'scoring schema'!$D$4:$E$9,2,FALSE)</f>
        <v>0</v>
      </c>
      <c r="J1062" s="3" t="s">
        <v>22</v>
      </c>
      <c r="K1062" s="3" t="s">
        <v>22</v>
      </c>
      <c r="L1062" s="3" t="s">
        <v>30</v>
      </c>
      <c r="M1062" s="2">
        <f>VLOOKUP(L1062,'scoring schema 2'!$E$18:$F$29,2,FALSE)</f>
        <v>6</v>
      </c>
      <c r="N1062" s="3" t="s">
        <v>35</v>
      </c>
      <c r="O1062" s="2">
        <f>VLOOKUP(N1062,'scoring schema 2'!$E$8:$F$13,2, FALSE)</f>
        <v>2</v>
      </c>
      <c r="P1062" s="3">
        <v>10</v>
      </c>
      <c r="Q1062" s="3">
        <v>1.3</v>
      </c>
      <c r="R1062" s="3">
        <v>6</v>
      </c>
      <c r="S1062" s="3">
        <v>7.8000000000000007</v>
      </c>
      <c r="T1062" s="3">
        <v>1</v>
      </c>
      <c r="U1062" s="3">
        <v>10</v>
      </c>
      <c r="V1062" s="3">
        <v>5.4</v>
      </c>
      <c r="W1062" s="3">
        <v>6</v>
      </c>
      <c r="X1062" s="3">
        <v>32.400000000000006</v>
      </c>
      <c r="Y1062" s="3">
        <v>3.7600000000000002</v>
      </c>
      <c r="Z1062" s="3">
        <v>6</v>
      </c>
      <c r="AA1062" s="3">
        <v>22.560000000000002</v>
      </c>
      <c r="AB1062" s="3">
        <v>7677860</v>
      </c>
      <c r="AC1062" s="3" t="s">
        <v>3508</v>
      </c>
      <c r="AD1062" s="6">
        <v>40783</v>
      </c>
      <c r="AE1062" s="3" t="s">
        <v>760</v>
      </c>
      <c r="AF1062" s="3" t="s">
        <v>761</v>
      </c>
      <c r="AG1062" s="3" t="s">
        <v>762</v>
      </c>
      <c r="AH1062" s="3" t="s">
        <v>768</v>
      </c>
      <c r="AI1062" s="3">
        <v>1.25</v>
      </c>
      <c r="AJ1062" s="3">
        <v>0</v>
      </c>
      <c r="AK1062" s="3">
        <v>0</v>
      </c>
      <c r="AL1062" s="3">
        <v>0</v>
      </c>
      <c r="AM1062" s="3">
        <v>15</v>
      </c>
      <c r="AN1062" s="3">
        <v>0</v>
      </c>
      <c r="AO1062" s="3" t="s">
        <v>762</v>
      </c>
      <c r="AP1062" s="3" t="s">
        <v>902</v>
      </c>
      <c r="AQ1062" s="3" t="s">
        <v>905</v>
      </c>
      <c r="AR1062" s="3" t="s">
        <v>3509</v>
      </c>
      <c r="AS1062" s="3">
        <v>3.1</v>
      </c>
      <c r="AT1062" s="3">
        <v>605.9</v>
      </c>
      <c r="AU1062" s="3">
        <v>609</v>
      </c>
      <c r="AV1062" s="3" t="s">
        <v>765</v>
      </c>
      <c r="AW1062" s="3" t="s">
        <v>3510</v>
      </c>
      <c r="AX1062" s="3">
        <v>6.2</v>
      </c>
      <c r="AY1062" s="3">
        <v>601.79999999999995</v>
      </c>
      <c r="AZ1062" s="3">
        <v>608</v>
      </c>
      <c r="BA1062" s="3" t="s">
        <v>765</v>
      </c>
      <c r="BB1062" s="3">
        <v>6.4463809999999996E-2</v>
      </c>
      <c r="BC1062" s="3">
        <v>0</v>
      </c>
      <c r="BD1062" s="7">
        <v>0</v>
      </c>
      <c r="BE1062" s="18">
        <f t="shared" si="44"/>
        <v>120.7547342003194</v>
      </c>
      <c r="BF1062" s="3" t="s">
        <v>767</v>
      </c>
      <c r="BG1062" s="7">
        <v>44243</v>
      </c>
      <c r="BH1062" s="3">
        <v>63.601580760965447</v>
      </c>
      <c r="BI1062" t="str">
        <f>VLOOKUP($A1062,'[1]SW_Pipes 1222_soil.shp'!$AE$2:$AR$1223,10,FALSE)</f>
        <v>113679</v>
      </c>
      <c r="BJ1062" t="str">
        <f>VLOOKUP($A1062,'[1]SW_Pipes 1222_soil.shp'!$AE$2:$AR$1223,11,FALSE)</f>
        <v>MeB</v>
      </c>
      <c r="BK1062" t="str">
        <f>VLOOKUP($A1062,'[1]SW_Pipes 1222_soil.shp'!$AE$2:$AR$1223,12,FALSE)</f>
        <v>Mecklenburg fine sandy loam, 2 to 8 percent slopes</v>
      </c>
      <c r="BL1062" t="str">
        <f>VLOOKUP($A1062,'[1]SW_Pipes 1222_soil.shp'!$AE$2:$AR$1223,13,FALSE)</f>
        <v>C</v>
      </c>
      <c r="BM1062">
        <f>VLOOKUP($A1062,'[1]SW_Pipes 1222_soil.shp'!$AE$2:$AR$1223,14,FALSE)</f>
        <v>2</v>
      </c>
      <c r="BN1062">
        <f>VLOOKUP(A1062,[2]SW_Pipes1222_prec!$AE$2:$AO$1223, 11, FALSE)</f>
        <v>3.722</v>
      </c>
    </row>
    <row r="1063" spans="1:66" x14ac:dyDescent="0.25">
      <c r="A1063" s="3">
        <v>187646</v>
      </c>
      <c r="B1063" s="3">
        <v>10981</v>
      </c>
      <c r="C1063" s="3" t="s">
        <v>241</v>
      </c>
      <c r="D1063" s="3" t="s">
        <v>26</v>
      </c>
      <c r="E1063" s="3" t="s">
        <v>29</v>
      </c>
      <c r="F1063" s="6">
        <f>VLOOKUP(A1063&amp;B1063,'input_raw cmsws'!$C$2:$D$1602,2,FALSE)</f>
        <v>43186.666666666664</v>
      </c>
      <c r="G1063" s="3">
        <v>7.7</v>
      </c>
      <c r="H1063" s="3" t="s">
        <v>23</v>
      </c>
      <c r="I1063" s="2">
        <f>VLOOKUP(H1063,'scoring schema'!$D$4:$E$9,2,FALSE)</f>
        <v>0</v>
      </c>
      <c r="J1063" s="3" t="s">
        <v>22</v>
      </c>
      <c r="K1063" s="3" t="s">
        <v>22</v>
      </c>
      <c r="L1063" s="3" t="s">
        <v>30</v>
      </c>
      <c r="M1063" s="2">
        <f>VLOOKUP(L1063,'scoring schema 2'!$E$18:$F$29,2,FALSE)</f>
        <v>6</v>
      </c>
      <c r="N1063" s="3"/>
      <c r="O1063" s="2">
        <f>VLOOKUP(N1063,'scoring schema 2'!$E$8:$F$13,2, FALSE)</f>
        <v>2</v>
      </c>
      <c r="P1063" s="3">
        <v>10</v>
      </c>
      <c r="Q1063" s="3">
        <v>1.3</v>
      </c>
      <c r="R1063" s="3">
        <v>6.2</v>
      </c>
      <c r="S1063" s="3">
        <v>8.06</v>
      </c>
      <c r="T1063" s="3">
        <v>1</v>
      </c>
      <c r="U1063" s="3">
        <v>0</v>
      </c>
      <c r="V1063" s="3">
        <v>1.4000000000000001</v>
      </c>
      <c r="W1063" s="3">
        <v>2</v>
      </c>
      <c r="X1063" s="3">
        <v>2.8000000000000003</v>
      </c>
      <c r="Y1063" s="3">
        <v>1.36</v>
      </c>
      <c r="Z1063" s="3">
        <v>3.6800000000000006</v>
      </c>
      <c r="AA1063" s="3">
        <v>5.0048000000000012</v>
      </c>
      <c r="AB1063" s="3">
        <v>7551705</v>
      </c>
      <c r="AC1063" s="3" t="s">
        <v>1448</v>
      </c>
      <c r="AD1063" s="6">
        <v>40784</v>
      </c>
      <c r="AE1063" s="3" t="s">
        <v>985</v>
      </c>
      <c r="AF1063" s="3" t="s">
        <v>761</v>
      </c>
      <c r="AG1063" s="3" t="s">
        <v>762</v>
      </c>
      <c r="AH1063" s="3" t="s">
        <v>768</v>
      </c>
      <c r="AI1063" s="3">
        <v>2</v>
      </c>
      <c r="AJ1063" s="3">
        <v>0</v>
      </c>
      <c r="AK1063" s="3">
        <v>0</v>
      </c>
      <c r="AL1063" s="3">
        <v>0</v>
      </c>
      <c r="AM1063" s="3">
        <v>24</v>
      </c>
      <c r="AN1063" s="3">
        <v>0</v>
      </c>
      <c r="AO1063" s="3" t="s">
        <v>762</v>
      </c>
      <c r="AP1063" s="3" t="s">
        <v>763</v>
      </c>
      <c r="AQ1063" s="3" t="s">
        <v>769</v>
      </c>
      <c r="AR1063" s="3" t="s">
        <v>1449</v>
      </c>
      <c r="AS1063" s="3">
        <v>5.5</v>
      </c>
      <c r="AT1063" s="3">
        <v>700.5</v>
      </c>
      <c r="AU1063" s="3">
        <v>706</v>
      </c>
      <c r="AV1063" s="3" t="s">
        <v>765</v>
      </c>
      <c r="AW1063" s="3" t="s">
        <v>1450</v>
      </c>
      <c r="AX1063" s="3">
        <v>0</v>
      </c>
      <c r="AY1063" s="3">
        <v>0</v>
      </c>
      <c r="AZ1063" s="3">
        <v>689</v>
      </c>
      <c r="BA1063" s="3" t="s">
        <v>772</v>
      </c>
      <c r="BB1063" s="3">
        <v>0</v>
      </c>
      <c r="BC1063" s="3">
        <v>0</v>
      </c>
      <c r="BD1063" s="7">
        <v>0</v>
      </c>
      <c r="BE1063" s="18">
        <f t="shared" si="44"/>
        <v>118.23864932694501</v>
      </c>
      <c r="BF1063" s="3" t="s">
        <v>767</v>
      </c>
      <c r="BG1063" s="7">
        <v>44256</v>
      </c>
      <c r="BH1063" s="3">
        <v>27.111991388763851</v>
      </c>
      <c r="BI1063" t="str">
        <f>VLOOKUP($A1063,'[1]SW_Pipes 1222_soil.shp'!$AE$2:$AR$1223,10,FALSE)</f>
        <v>113658</v>
      </c>
      <c r="BJ1063" t="str">
        <f>VLOOKUP($A1063,'[1]SW_Pipes 1222_soil.shp'!$AE$2:$AR$1223,11,FALSE)</f>
        <v>CeB2</v>
      </c>
      <c r="BK1063" t="str">
        <f>VLOOKUP($A1063,'[1]SW_Pipes 1222_soil.shp'!$AE$2:$AR$1223,12,FALSE)</f>
        <v>Cecil sandy clay loam, 2 to 8 percent slopes, eroded</v>
      </c>
      <c r="BL1063" t="str">
        <f>VLOOKUP($A1063,'[1]SW_Pipes 1222_soil.shp'!$AE$2:$AR$1223,13,FALSE)</f>
        <v>B</v>
      </c>
      <c r="BM1063">
        <f>VLOOKUP($A1063,'[1]SW_Pipes 1222_soil.shp'!$AE$2:$AR$1223,14,FALSE)</f>
        <v>1</v>
      </c>
      <c r="BN1063">
        <f>VLOOKUP(A1063,[2]SW_Pipes1222_prec!$AE$2:$AO$1223, 11, FALSE)</f>
        <v>3.726</v>
      </c>
    </row>
    <row r="1064" spans="1:66" x14ac:dyDescent="0.25">
      <c r="A1064" s="2">
        <v>187670</v>
      </c>
      <c r="B1064" s="2">
        <v>12028</v>
      </c>
      <c r="C1064" s="2" t="s">
        <v>208</v>
      </c>
      <c r="D1064" s="2" t="s">
        <v>21</v>
      </c>
      <c r="E1064" s="2" t="s">
        <v>29</v>
      </c>
      <c r="F1064" s="6">
        <f>VLOOKUP(A1064&amp;B1064,'input_raw cmsws'!$C$2:$D$1602,2,FALSE)</f>
        <v>43791.666666666664</v>
      </c>
      <c r="G1064" s="2">
        <v>7.5</v>
      </c>
      <c r="H1064" s="2" t="s">
        <v>23</v>
      </c>
      <c r="I1064" s="2">
        <f>VLOOKUP(H1064,'scoring schema'!$D$4:$E$9,2,FALSE)</f>
        <v>0</v>
      </c>
      <c r="J1064" s="2" t="s">
        <v>22</v>
      </c>
      <c r="K1064" s="2" t="s">
        <v>22</v>
      </c>
      <c r="L1064" s="2" t="s">
        <v>145</v>
      </c>
      <c r="M1064" s="2">
        <f>VLOOKUP(L1064,'scoring schema 2'!$E$18:$F$29,2,FALSE)</f>
        <v>10</v>
      </c>
      <c r="N1064" s="2" t="s">
        <v>202</v>
      </c>
      <c r="O1064" s="2">
        <f>VLOOKUP(N1064,'scoring schema 2'!$E$8:$F$13,2, FALSE)</f>
        <v>3</v>
      </c>
      <c r="P1064" s="2">
        <v>0</v>
      </c>
      <c r="Q1064" s="2">
        <v>1.9500000000000002</v>
      </c>
      <c r="R1064" s="2">
        <v>5.3</v>
      </c>
      <c r="S1064" s="2">
        <v>10.335000000000001</v>
      </c>
      <c r="T1064" s="2">
        <v>1</v>
      </c>
      <c r="U1064" s="2">
        <v>0</v>
      </c>
      <c r="V1064" s="2">
        <v>1.4000000000000001</v>
      </c>
      <c r="W1064" s="2">
        <v>0.8</v>
      </c>
      <c r="X1064" s="2">
        <v>1.1200000000000001</v>
      </c>
      <c r="Y1064" s="2">
        <v>1.62</v>
      </c>
      <c r="Z1064" s="2">
        <v>2.6</v>
      </c>
      <c r="AA1064" s="2">
        <v>4.2120000000000006</v>
      </c>
      <c r="AB1064" s="2">
        <v>7610489</v>
      </c>
      <c r="AC1064" s="2" t="s">
        <v>1310</v>
      </c>
      <c r="AD1064" s="6">
        <v>40785</v>
      </c>
      <c r="AE1064" s="2" t="s">
        <v>760</v>
      </c>
      <c r="AF1064" s="2" t="s">
        <v>761</v>
      </c>
      <c r="AG1064" s="2" t="s">
        <v>762</v>
      </c>
      <c r="AH1064" s="2" t="s">
        <v>768</v>
      </c>
      <c r="AI1064" s="2">
        <v>1.5</v>
      </c>
      <c r="AJ1064" s="2">
        <v>0</v>
      </c>
      <c r="AK1064" s="2">
        <v>0</v>
      </c>
      <c r="AL1064" s="2">
        <v>0</v>
      </c>
      <c r="AM1064" s="2">
        <v>18</v>
      </c>
      <c r="AN1064" s="2">
        <v>0</v>
      </c>
      <c r="AO1064" s="2" t="s">
        <v>762</v>
      </c>
      <c r="AP1064" s="2" t="s">
        <v>763</v>
      </c>
      <c r="AQ1064" s="2" t="s">
        <v>769</v>
      </c>
      <c r="AR1064" s="2" t="s">
        <v>1311</v>
      </c>
      <c r="AS1064" s="2">
        <v>7.5</v>
      </c>
      <c r="AT1064" s="2">
        <v>704.5</v>
      </c>
      <c r="AU1064" s="2">
        <v>712</v>
      </c>
      <c r="AV1064" s="2" t="s">
        <v>765</v>
      </c>
      <c r="AW1064" s="2" t="s">
        <v>1312</v>
      </c>
      <c r="AX1064" s="2">
        <v>0</v>
      </c>
      <c r="AY1064" s="2">
        <v>0</v>
      </c>
      <c r="AZ1064" s="2">
        <v>707</v>
      </c>
      <c r="BA1064" s="2" t="s">
        <v>772</v>
      </c>
      <c r="BB1064" s="2">
        <v>0</v>
      </c>
      <c r="BC1064" s="2">
        <v>0</v>
      </c>
      <c r="BD1064" s="6">
        <v>0</v>
      </c>
      <c r="BE1064" s="18">
        <f t="shared" si="44"/>
        <v>119.89504905315992</v>
      </c>
      <c r="BF1064" s="2" t="s">
        <v>767</v>
      </c>
      <c r="BG1064" s="6">
        <v>44256</v>
      </c>
      <c r="BH1064" s="2">
        <v>27.45256895237495</v>
      </c>
      <c r="BI1064" t="str">
        <f>VLOOKUP($A1064,'[1]SW_Pipes 1222_soil.shp'!$AE$2:$AR$1223,10,FALSE)</f>
        <v>113658</v>
      </c>
      <c r="BJ1064" t="str">
        <f>VLOOKUP($A1064,'[1]SW_Pipes 1222_soil.shp'!$AE$2:$AR$1223,11,FALSE)</f>
        <v>CeB2</v>
      </c>
      <c r="BK1064" t="str">
        <f>VLOOKUP($A1064,'[1]SW_Pipes 1222_soil.shp'!$AE$2:$AR$1223,12,FALSE)</f>
        <v>Cecil sandy clay loam, 2 to 8 percent slopes, eroded</v>
      </c>
      <c r="BL1064" t="str">
        <f>VLOOKUP($A1064,'[1]SW_Pipes 1222_soil.shp'!$AE$2:$AR$1223,13,FALSE)</f>
        <v>B</v>
      </c>
      <c r="BM1064">
        <f>VLOOKUP($A1064,'[1]SW_Pipes 1222_soil.shp'!$AE$2:$AR$1223,14,FALSE)</f>
        <v>1</v>
      </c>
      <c r="BN1064">
        <f>VLOOKUP(A1064,[2]SW_Pipes1222_prec!$AE$2:$AO$1223, 11, FALSE)</f>
        <v>3.726</v>
      </c>
    </row>
    <row r="1065" spans="1:66" x14ac:dyDescent="0.25">
      <c r="A1065" s="3">
        <v>187737</v>
      </c>
      <c r="B1065" s="3">
        <v>12439</v>
      </c>
      <c r="C1065" s="3" t="s">
        <v>249</v>
      </c>
      <c r="D1065" s="3" t="s">
        <v>21</v>
      </c>
      <c r="E1065" s="3" t="s">
        <v>29</v>
      </c>
      <c r="F1065" s="6">
        <f>VLOOKUP(A1065&amp;B1065,'input_raw cmsws'!$C$2:$D$1602,2,FALSE)</f>
        <v>43846.708333333336</v>
      </c>
      <c r="G1065" s="3">
        <v>6</v>
      </c>
      <c r="H1065" s="3"/>
      <c r="I1065" s="2">
        <v>0</v>
      </c>
      <c r="J1065" s="3"/>
      <c r="K1065" s="3" t="s">
        <v>22</v>
      </c>
      <c r="L1065" s="3"/>
      <c r="M1065" s="2">
        <f>VLOOKUP(L1065,'scoring schema 2'!$E$18:$F$29,2,FALSE)</f>
        <v>0</v>
      </c>
      <c r="N1065" s="3"/>
      <c r="O1065" s="2">
        <f>VLOOKUP(N1065,'scoring schema 2'!$E$8:$F$13,2, FALSE)</f>
        <v>2</v>
      </c>
      <c r="P1065" s="3">
        <v>0</v>
      </c>
      <c r="Q1065" s="3">
        <v>1.3</v>
      </c>
      <c r="R1065" s="3">
        <v>1.4</v>
      </c>
      <c r="S1065" s="3">
        <v>1.8199999999999998</v>
      </c>
      <c r="T1065" s="3">
        <v>1</v>
      </c>
      <c r="U1065" s="3">
        <v>0</v>
      </c>
      <c r="V1065" s="3">
        <v>7.8000000000000007</v>
      </c>
      <c r="W1065" s="3">
        <v>2.3000000000000003</v>
      </c>
      <c r="X1065" s="3">
        <v>17.940000000000005</v>
      </c>
      <c r="Y1065" s="3">
        <v>5.2000000000000011</v>
      </c>
      <c r="Z1065" s="3">
        <v>1.94</v>
      </c>
      <c r="AA1065" s="3">
        <v>10.088000000000001</v>
      </c>
      <c r="AB1065" s="3">
        <v>7555842</v>
      </c>
      <c r="AC1065" s="3" t="s">
        <v>2300</v>
      </c>
      <c r="AD1065" s="6">
        <v>40786</v>
      </c>
      <c r="AE1065" s="3" t="s">
        <v>760</v>
      </c>
      <c r="AF1065" s="3" t="s">
        <v>761</v>
      </c>
      <c r="AG1065" s="3" t="s">
        <v>762</v>
      </c>
      <c r="AH1065" s="3" t="s">
        <v>768</v>
      </c>
      <c r="AI1065" s="3">
        <v>3</v>
      </c>
      <c r="AJ1065" s="3">
        <v>0</v>
      </c>
      <c r="AK1065" s="3">
        <v>0</v>
      </c>
      <c r="AL1065" s="3">
        <v>0</v>
      </c>
      <c r="AM1065" s="3">
        <v>36</v>
      </c>
      <c r="AN1065" s="3">
        <v>0</v>
      </c>
      <c r="AO1065" s="3" t="s">
        <v>762</v>
      </c>
      <c r="AP1065" s="3" t="s">
        <v>763</v>
      </c>
      <c r="AQ1065" s="3" t="s">
        <v>769</v>
      </c>
      <c r="AR1065" s="3" t="s">
        <v>2301</v>
      </c>
      <c r="AS1065" s="3">
        <v>0</v>
      </c>
      <c r="AT1065" s="3">
        <v>0</v>
      </c>
      <c r="AU1065" s="3">
        <v>0</v>
      </c>
      <c r="AV1065" s="3" t="s">
        <v>765</v>
      </c>
      <c r="AW1065" s="3" t="s">
        <v>2302</v>
      </c>
      <c r="AX1065" s="3">
        <v>0</v>
      </c>
      <c r="AY1065" s="3">
        <v>0</v>
      </c>
      <c r="AZ1065" s="3">
        <v>0</v>
      </c>
      <c r="BA1065" s="3" t="s">
        <v>765</v>
      </c>
      <c r="BB1065" s="3">
        <v>0</v>
      </c>
      <c r="BC1065" s="3">
        <v>0</v>
      </c>
      <c r="BD1065" s="7">
        <v>0</v>
      </c>
      <c r="BE1065" s="18">
        <f t="shared" si="44"/>
        <v>120.04574492356834</v>
      </c>
      <c r="BF1065" s="3" t="s">
        <v>767</v>
      </c>
      <c r="BG1065" s="7">
        <v>44243</v>
      </c>
      <c r="BH1065" s="3">
        <v>111.3779763850148</v>
      </c>
      <c r="BI1065" t="str">
        <f>VLOOKUP($A1065,'[1]SW_Pipes 1222_soil.shp'!$AE$2:$AR$1223,10,FALSE)</f>
        <v>113671</v>
      </c>
      <c r="BJ1065" t="str">
        <f>VLOOKUP($A1065,'[1]SW_Pipes 1222_soil.shp'!$AE$2:$AR$1223,11,FALSE)</f>
        <v>HeB</v>
      </c>
      <c r="BK1065" t="str">
        <f>VLOOKUP($A1065,'[1]SW_Pipes 1222_soil.shp'!$AE$2:$AR$1223,12,FALSE)</f>
        <v>Helena sandy loam, 2 to 8 percent slopes</v>
      </c>
      <c r="BL1065" t="str">
        <f>VLOOKUP($A1065,'[1]SW_Pipes 1222_soil.shp'!$AE$2:$AR$1223,13,FALSE)</f>
        <v>C</v>
      </c>
      <c r="BM1065">
        <f>VLOOKUP($A1065,'[1]SW_Pipes 1222_soil.shp'!$AE$2:$AR$1223,14,FALSE)</f>
        <v>2</v>
      </c>
      <c r="BN1065">
        <f>VLOOKUP(A1065,[2]SW_Pipes1222_prec!$AE$2:$AO$1223, 11, FALSE)</f>
        <v>3.907</v>
      </c>
    </row>
    <row r="1066" spans="1:66" x14ac:dyDescent="0.25">
      <c r="A1066" s="2">
        <v>187845</v>
      </c>
      <c r="B1066" s="2">
        <v>12220</v>
      </c>
      <c r="C1066" s="2" t="s">
        <v>278</v>
      </c>
      <c r="D1066" s="2" t="s">
        <v>21</v>
      </c>
      <c r="E1066" s="2" t="s">
        <v>29</v>
      </c>
      <c r="F1066" s="6">
        <f>VLOOKUP(A1066&amp;B1066,'input_raw cmsws'!$C$2:$D$1602,2,FALSE)</f>
        <v>43818.708333333336</v>
      </c>
      <c r="G1066" s="2">
        <v>2</v>
      </c>
      <c r="H1066" s="2" t="s">
        <v>32</v>
      </c>
      <c r="I1066" s="2">
        <f>VLOOKUP(H1066,'scoring schema'!$D$4:$E$9,2,FALSE)</f>
        <v>10</v>
      </c>
      <c r="J1066" s="2" t="s">
        <v>29</v>
      </c>
      <c r="K1066" s="2" t="s">
        <v>29</v>
      </c>
      <c r="L1066" s="2" t="s">
        <v>44</v>
      </c>
      <c r="M1066" s="2">
        <f>VLOOKUP(L1066,'scoring schema 2'!$E$18:$F$29,2,FALSE)</f>
        <v>4</v>
      </c>
      <c r="N1066" s="2" t="s">
        <v>35</v>
      </c>
      <c r="O1066" s="2">
        <f>VLOOKUP(N1066,'scoring schema 2'!$E$8:$F$13,2, FALSE)</f>
        <v>2</v>
      </c>
      <c r="P1066" s="2">
        <v>10</v>
      </c>
      <c r="Q1066" s="2">
        <v>4.8</v>
      </c>
      <c r="R1066" s="2">
        <v>4.0999999999999996</v>
      </c>
      <c r="S1066" s="2">
        <v>19.679999999999996</v>
      </c>
      <c r="T1066" s="2">
        <v>1</v>
      </c>
      <c r="U1066" s="2">
        <v>0</v>
      </c>
      <c r="V1066" s="2">
        <v>1.4000000000000001</v>
      </c>
      <c r="W1066" s="2">
        <v>0.8</v>
      </c>
      <c r="X1066" s="2">
        <v>1.1200000000000001</v>
      </c>
      <c r="Y1066" s="2">
        <v>2.76</v>
      </c>
      <c r="Z1066" s="2">
        <v>2.12</v>
      </c>
      <c r="AA1066" s="2">
        <v>5.8511999999999995</v>
      </c>
      <c r="AB1066" s="2">
        <v>7708388</v>
      </c>
      <c r="AC1066" s="2" t="s">
        <v>1592</v>
      </c>
      <c r="AD1066" s="6">
        <v>40787</v>
      </c>
      <c r="AE1066" s="2" t="s">
        <v>760</v>
      </c>
      <c r="AF1066" s="2" t="s">
        <v>762</v>
      </c>
      <c r="AG1066" s="2" t="s">
        <v>762</v>
      </c>
      <c r="AH1066" s="2" t="s">
        <v>885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 t="s">
        <v>762</v>
      </c>
      <c r="AP1066" s="2" t="s">
        <v>763</v>
      </c>
      <c r="AQ1066" s="2" t="s">
        <v>769</v>
      </c>
      <c r="AR1066" s="2" t="s">
        <v>762</v>
      </c>
      <c r="AS1066" s="2">
        <v>0</v>
      </c>
      <c r="AT1066" s="2">
        <v>0</v>
      </c>
      <c r="AU1066" s="2">
        <v>0</v>
      </c>
      <c r="AV1066" s="2" t="s">
        <v>986</v>
      </c>
      <c r="AW1066" s="2" t="s">
        <v>762</v>
      </c>
      <c r="AX1066" s="2">
        <v>0</v>
      </c>
      <c r="AY1066" s="2">
        <v>0</v>
      </c>
      <c r="AZ1066" s="2">
        <v>0</v>
      </c>
      <c r="BA1066" s="2" t="s">
        <v>986</v>
      </c>
      <c r="BB1066" s="2">
        <v>0</v>
      </c>
      <c r="BC1066" s="2">
        <v>0</v>
      </c>
      <c r="BD1066" s="6">
        <v>0</v>
      </c>
      <c r="BE1066" s="18">
        <f t="shared" si="44"/>
        <v>119.96908510152863</v>
      </c>
      <c r="BF1066" s="2" t="s">
        <v>767</v>
      </c>
      <c r="BG1066" s="6">
        <v>44243</v>
      </c>
      <c r="BH1066" s="2">
        <v>9.8678168261873953</v>
      </c>
      <c r="BI1066" t="str">
        <f>VLOOKUP($A1066,'[1]SW_Pipes 1222_soil.shp'!$AE$2:$AR$1223,10,FALSE)</f>
        <v>113660</v>
      </c>
      <c r="BJ1066" t="str">
        <f>VLOOKUP($A1066,'[1]SW_Pipes 1222_soil.shp'!$AE$2:$AR$1223,11,FALSE)</f>
        <v>CuB</v>
      </c>
      <c r="BK1066" t="str">
        <f>VLOOKUP($A1066,'[1]SW_Pipes 1222_soil.shp'!$AE$2:$AR$1223,12,FALSE)</f>
        <v>Cecil-Urban land complex, 2 to 8 percent slopes</v>
      </c>
      <c r="BL1066" t="str">
        <f>VLOOKUP($A1066,'[1]SW_Pipes 1222_soil.shp'!$AE$2:$AR$1223,13,FALSE)</f>
        <v>B</v>
      </c>
      <c r="BM1066">
        <f>VLOOKUP($A1066,'[1]SW_Pipes 1222_soil.shp'!$AE$2:$AR$1223,14,FALSE)</f>
        <v>1</v>
      </c>
      <c r="BN1066">
        <f>VLOOKUP(A1066,[2]SW_Pipes1222_prec!$AE$2:$AO$1223, 11, FALSE)</f>
        <v>3.76</v>
      </c>
    </row>
    <row r="1067" spans="1:66" x14ac:dyDescent="0.25">
      <c r="A1067" s="3">
        <v>187846</v>
      </c>
      <c r="B1067" s="3">
        <v>12220</v>
      </c>
      <c r="C1067" s="3" t="s">
        <v>277</v>
      </c>
      <c r="D1067" s="3" t="s">
        <v>21</v>
      </c>
      <c r="E1067" s="3" t="s">
        <v>29</v>
      </c>
      <c r="F1067" s="6">
        <f>VLOOKUP(A1067&amp;B1067,'input_raw cmsws'!$C$2:$D$1602,2,FALSE)</f>
        <v>43818.708333333336</v>
      </c>
      <c r="G1067" s="3">
        <v>2</v>
      </c>
      <c r="H1067" s="3" t="s">
        <v>32</v>
      </c>
      <c r="I1067" s="2">
        <f>VLOOKUP(H1067,'scoring schema'!$D$4:$E$9,2,FALSE)</f>
        <v>10</v>
      </c>
      <c r="J1067" s="3" t="s">
        <v>29</v>
      </c>
      <c r="K1067" s="3" t="s">
        <v>29</v>
      </c>
      <c r="L1067" s="3" t="s">
        <v>44</v>
      </c>
      <c r="M1067" s="2">
        <f>VLOOKUP(L1067,'scoring schema 2'!$E$18:$F$29,2,FALSE)</f>
        <v>4</v>
      </c>
      <c r="N1067" s="3" t="s">
        <v>35</v>
      </c>
      <c r="O1067" s="2">
        <f>VLOOKUP(N1067,'scoring schema 2'!$E$8:$F$13,2, FALSE)</f>
        <v>2</v>
      </c>
      <c r="P1067" s="3">
        <v>10</v>
      </c>
      <c r="Q1067" s="3">
        <v>4.8</v>
      </c>
      <c r="R1067" s="3">
        <v>4.0999999999999996</v>
      </c>
      <c r="S1067" s="3">
        <v>19.679999999999996</v>
      </c>
      <c r="T1067" s="3">
        <v>1</v>
      </c>
      <c r="U1067" s="3">
        <v>0</v>
      </c>
      <c r="V1067" s="3">
        <v>1.4000000000000001</v>
      </c>
      <c r="W1067" s="3">
        <v>0.8</v>
      </c>
      <c r="X1067" s="3">
        <v>1.1200000000000001</v>
      </c>
      <c r="Y1067" s="3">
        <v>2.76</v>
      </c>
      <c r="Z1067" s="3">
        <v>2.12</v>
      </c>
      <c r="AA1067" s="3">
        <v>5.8511999999999995</v>
      </c>
      <c r="AB1067" s="3">
        <v>7681812</v>
      </c>
      <c r="AC1067" s="3" t="s">
        <v>1592</v>
      </c>
      <c r="AD1067" s="6">
        <v>40788</v>
      </c>
      <c r="AE1067" s="3" t="s">
        <v>760</v>
      </c>
      <c r="AF1067" s="3" t="s">
        <v>762</v>
      </c>
      <c r="AG1067" s="3" t="s">
        <v>762</v>
      </c>
      <c r="AH1067" s="3" t="s">
        <v>885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 t="s">
        <v>762</v>
      </c>
      <c r="AP1067" s="3" t="s">
        <v>763</v>
      </c>
      <c r="AQ1067" s="3" t="s">
        <v>769</v>
      </c>
      <c r="AR1067" s="3" t="s">
        <v>762</v>
      </c>
      <c r="AS1067" s="3">
        <v>0</v>
      </c>
      <c r="AT1067" s="3">
        <v>0</v>
      </c>
      <c r="AU1067" s="3">
        <v>0</v>
      </c>
      <c r="AV1067" s="3" t="s">
        <v>986</v>
      </c>
      <c r="AW1067" s="3" t="s">
        <v>762</v>
      </c>
      <c r="AX1067" s="3">
        <v>0</v>
      </c>
      <c r="AY1067" s="3">
        <v>0</v>
      </c>
      <c r="AZ1067" s="3">
        <v>0</v>
      </c>
      <c r="BA1067" s="3" t="s">
        <v>986</v>
      </c>
      <c r="BB1067" s="3">
        <v>0</v>
      </c>
      <c r="BC1067" s="3">
        <v>0</v>
      </c>
      <c r="BD1067" s="7">
        <v>0</v>
      </c>
      <c r="BE1067" s="18">
        <f t="shared" si="44"/>
        <v>119.96908510152863</v>
      </c>
      <c r="BF1067" s="3" t="s">
        <v>767</v>
      </c>
      <c r="BG1067" s="7">
        <v>44243</v>
      </c>
      <c r="BH1067" s="3">
        <v>13.816157535392771</v>
      </c>
      <c r="BI1067" t="str">
        <f>VLOOKUP($A1067,'[1]SW_Pipes 1222_soil.shp'!$AE$2:$AR$1223,10,FALSE)</f>
        <v>113660</v>
      </c>
      <c r="BJ1067" t="str">
        <f>VLOOKUP($A1067,'[1]SW_Pipes 1222_soil.shp'!$AE$2:$AR$1223,11,FALSE)</f>
        <v>CuB</v>
      </c>
      <c r="BK1067" t="str">
        <f>VLOOKUP($A1067,'[1]SW_Pipes 1222_soil.shp'!$AE$2:$AR$1223,12,FALSE)</f>
        <v>Cecil-Urban land complex, 2 to 8 percent slopes</v>
      </c>
      <c r="BL1067" t="str">
        <f>VLOOKUP($A1067,'[1]SW_Pipes 1222_soil.shp'!$AE$2:$AR$1223,13,FALSE)</f>
        <v>B</v>
      </c>
      <c r="BM1067">
        <f>VLOOKUP($A1067,'[1]SW_Pipes 1222_soil.shp'!$AE$2:$AR$1223,14,FALSE)</f>
        <v>1</v>
      </c>
      <c r="BN1067">
        <f>VLOOKUP(A1067,[2]SW_Pipes1222_prec!$AE$2:$AO$1223, 11, FALSE)</f>
        <v>3.76</v>
      </c>
    </row>
    <row r="1068" spans="1:66" x14ac:dyDescent="0.25">
      <c r="A1068" s="2">
        <v>187867</v>
      </c>
      <c r="B1068" s="2">
        <v>13373</v>
      </c>
      <c r="C1068" s="2" t="s">
        <v>463</v>
      </c>
      <c r="D1068" s="2" t="s">
        <v>21</v>
      </c>
      <c r="E1068" s="2" t="s">
        <v>29</v>
      </c>
      <c r="F1068" s="6">
        <f>VLOOKUP(A1068&amp;B1068,'input_raw cmsws'!$C$2:$D$1602,2,FALSE)</f>
        <v>43872.666666666664</v>
      </c>
      <c r="G1068" s="2">
        <v>4</v>
      </c>
      <c r="H1068" s="2" t="s">
        <v>32</v>
      </c>
      <c r="I1068" s="2">
        <f>VLOOKUP(H1068,'scoring schema'!$D$4:$E$9,2,FALSE)</f>
        <v>10</v>
      </c>
      <c r="J1068" s="2" t="s">
        <v>22</v>
      </c>
      <c r="K1068" s="2" t="s">
        <v>22</v>
      </c>
      <c r="L1068" s="2"/>
      <c r="M1068" s="2">
        <f>VLOOKUP(L1068,'scoring schema 2'!$E$18:$F$29,2,FALSE)</f>
        <v>0</v>
      </c>
      <c r="N1068" s="2"/>
      <c r="O1068" s="2">
        <f>VLOOKUP(N1068,'scoring schema 2'!$E$8:$F$13,2, FALSE)</f>
        <v>2</v>
      </c>
      <c r="P1068" s="2">
        <v>5</v>
      </c>
      <c r="Q1068" s="2">
        <v>4.8</v>
      </c>
      <c r="R1068" s="2">
        <v>2.15</v>
      </c>
      <c r="S1068" s="2">
        <v>10.319999999999999</v>
      </c>
      <c r="T1068" s="2">
        <v>1</v>
      </c>
      <c r="U1068" s="2">
        <v>0</v>
      </c>
      <c r="V1068" s="2">
        <v>4.5999999999999996</v>
      </c>
      <c r="W1068" s="2">
        <v>2.3000000000000003</v>
      </c>
      <c r="X1068" s="2">
        <v>10.58</v>
      </c>
      <c r="Y1068" s="2">
        <v>4.68</v>
      </c>
      <c r="Z1068" s="2">
        <v>2.2400000000000002</v>
      </c>
      <c r="AA1068" s="2">
        <v>10.4832</v>
      </c>
      <c r="AB1068" s="2">
        <v>7710843</v>
      </c>
      <c r="AC1068" s="2" t="s">
        <v>2371</v>
      </c>
      <c r="AD1068" s="6">
        <v>40789</v>
      </c>
      <c r="AE1068" s="2" t="s">
        <v>760</v>
      </c>
      <c r="AF1068" s="2" t="s">
        <v>882</v>
      </c>
      <c r="AG1068" s="2" t="s">
        <v>762</v>
      </c>
      <c r="AH1068" s="2" t="s">
        <v>762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 t="s">
        <v>762</v>
      </c>
      <c r="AP1068" s="2" t="s">
        <v>882</v>
      </c>
      <c r="AQ1068" s="2" t="s">
        <v>762</v>
      </c>
      <c r="AR1068" s="2" t="s">
        <v>2372</v>
      </c>
      <c r="AS1068" s="2">
        <v>0</v>
      </c>
      <c r="AT1068" s="2">
        <v>0</v>
      </c>
      <c r="AU1068" s="2">
        <v>0</v>
      </c>
      <c r="AV1068" s="2" t="s">
        <v>765</v>
      </c>
      <c r="AW1068" s="2" t="s">
        <v>2373</v>
      </c>
      <c r="AX1068" s="2">
        <v>0</v>
      </c>
      <c r="AY1068" s="2">
        <v>0</v>
      </c>
      <c r="AZ1068" s="2">
        <v>0</v>
      </c>
      <c r="BA1068" s="2" t="s">
        <v>765</v>
      </c>
      <c r="BB1068" s="2">
        <v>0</v>
      </c>
      <c r="BC1068" s="2">
        <v>0</v>
      </c>
      <c r="BD1068" s="6">
        <v>0</v>
      </c>
      <c r="BE1068" s="18">
        <f t="shared" si="44"/>
        <v>120.11681496691763</v>
      </c>
      <c r="BF1068" s="2" t="s">
        <v>767</v>
      </c>
      <c r="BG1068" s="6">
        <v>44243</v>
      </c>
      <c r="BH1068" s="2">
        <v>115.0402858237446</v>
      </c>
      <c r="BI1068" t="str">
        <f>VLOOKUP($A1068,'[1]SW_Pipes 1222_soil.shp'!$AE$2:$AR$1223,10,FALSE)</f>
        <v>113671</v>
      </c>
      <c r="BJ1068" t="str">
        <f>VLOOKUP($A1068,'[1]SW_Pipes 1222_soil.shp'!$AE$2:$AR$1223,11,FALSE)</f>
        <v>HeB</v>
      </c>
      <c r="BK1068" t="str">
        <f>VLOOKUP($A1068,'[1]SW_Pipes 1222_soil.shp'!$AE$2:$AR$1223,12,FALSE)</f>
        <v>Helena sandy loam, 2 to 8 percent slopes</v>
      </c>
      <c r="BL1068" t="str">
        <f>VLOOKUP($A1068,'[1]SW_Pipes 1222_soil.shp'!$AE$2:$AR$1223,13,FALSE)</f>
        <v>C</v>
      </c>
      <c r="BM1068">
        <f>VLOOKUP($A1068,'[1]SW_Pipes 1222_soil.shp'!$AE$2:$AR$1223,14,FALSE)</f>
        <v>2</v>
      </c>
      <c r="BN1068">
        <f>VLOOKUP(A1068,[2]SW_Pipes1222_prec!$AE$2:$AO$1223, 11, FALSE)</f>
        <v>3.7519999999999998</v>
      </c>
    </row>
    <row r="1069" spans="1:66" x14ac:dyDescent="0.25">
      <c r="A1069" s="3">
        <v>187919</v>
      </c>
      <c r="B1069" s="3">
        <v>17963</v>
      </c>
      <c r="C1069" s="3" t="s">
        <v>647</v>
      </c>
      <c r="D1069" s="3" t="s">
        <v>26</v>
      </c>
      <c r="E1069" s="3" t="s">
        <v>29</v>
      </c>
      <c r="F1069" s="6">
        <f>VLOOKUP(A1069&amp;B1069,'input_raw cmsws'!$C$2:$D$1602,2,FALSE)</f>
        <v>43993.666666666664</v>
      </c>
      <c r="G1069" s="3">
        <v>4.5</v>
      </c>
      <c r="H1069" s="3" t="s">
        <v>28</v>
      </c>
      <c r="I1069" s="2">
        <f>VLOOKUP(H1069,'scoring schema'!$D$4:$E$9,2,FALSE)</f>
        <v>5</v>
      </c>
      <c r="J1069" s="3" t="s">
        <v>22</v>
      </c>
      <c r="K1069" s="3" t="s">
        <v>22</v>
      </c>
      <c r="L1069" s="3"/>
      <c r="M1069" s="2">
        <f>VLOOKUP(L1069,'scoring schema 2'!$E$18:$F$29,2,FALSE)</f>
        <v>0</v>
      </c>
      <c r="N1069" s="3"/>
      <c r="O1069" s="2">
        <f>VLOOKUP(N1069,'scoring schema 2'!$E$8:$F$13,2, FALSE)</f>
        <v>2</v>
      </c>
      <c r="P1069" s="3">
        <v>5</v>
      </c>
      <c r="Q1069" s="3">
        <v>3.05</v>
      </c>
      <c r="R1069" s="3">
        <v>2.75</v>
      </c>
      <c r="S1069" s="3">
        <v>8.3874999999999993</v>
      </c>
      <c r="T1069" s="3">
        <v>1</v>
      </c>
      <c r="U1069" s="3">
        <v>5</v>
      </c>
      <c r="V1069" s="3">
        <v>7.6000000000000005</v>
      </c>
      <c r="W1069" s="3">
        <v>3.6500000000000004</v>
      </c>
      <c r="X1069" s="3">
        <v>27.740000000000006</v>
      </c>
      <c r="Y1069" s="3">
        <v>5.78</v>
      </c>
      <c r="Z1069" s="3">
        <v>3.29</v>
      </c>
      <c r="AA1069" s="3">
        <v>19.016200000000001</v>
      </c>
      <c r="AB1069" s="3">
        <v>7598774</v>
      </c>
      <c r="AC1069" s="3" t="s">
        <v>3278</v>
      </c>
      <c r="AD1069" s="6">
        <v>40790</v>
      </c>
      <c r="AE1069" s="3" t="s">
        <v>760</v>
      </c>
      <c r="AF1069" s="3" t="s">
        <v>882</v>
      </c>
      <c r="AG1069" s="3" t="s">
        <v>762</v>
      </c>
      <c r="AH1069" s="3" t="s">
        <v>762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 t="s">
        <v>762</v>
      </c>
      <c r="AP1069" s="3" t="s">
        <v>882</v>
      </c>
      <c r="AQ1069" s="3" t="s">
        <v>762</v>
      </c>
      <c r="AR1069" s="3" t="s">
        <v>3279</v>
      </c>
      <c r="AS1069" s="3">
        <v>3</v>
      </c>
      <c r="AT1069" s="3">
        <v>716</v>
      </c>
      <c r="AU1069" s="3">
        <v>719</v>
      </c>
      <c r="AV1069" s="3" t="s">
        <v>772</v>
      </c>
      <c r="AW1069" s="3" t="s">
        <v>3280</v>
      </c>
      <c r="AX1069" s="3">
        <v>4.5</v>
      </c>
      <c r="AY1069" s="3">
        <v>714.5</v>
      </c>
      <c r="AZ1069" s="3">
        <v>719</v>
      </c>
      <c r="BA1069" s="3" t="s">
        <v>772</v>
      </c>
      <c r="BB1069" s="3">
        <v>1.6427489999999999E-2</v>
      </c>
      <c r="BC1069" s="3">
        <v>0</v>
      </c>
      <c r="BD1069" s="7">
        <v>0</v>
      </c>
      <c r="BE1069" s="18">
        <f t="shared" si="44"/>
        <v>120.44809491216061</v>
      </c>
      <c r="BF1069" s="3" t="s">
        <v>767</v>
      </c>
      <c r="BG1069" s="7">
        <v>44243</v>
      </c>
      <c r="BH1069" s="3">
        <v>91.310364196593909</v>
      </c>
      <c r="BI1069" t="str">
        <f>VLOOKUP($A1069,'[1]SW_Pipes 1222_soil.shp'!$AE$2:$AR$1223,10,FALSE)</f>
        <v>113688</v>
      </c>
      <c r="BJ1069" t="str">
        <f>VLOOKUP($A1069,'[1]SW_Pipes 1222_soil.shp'!$AE$2:$AR$1223,11,FALSE)</f>
        <v>Ur</v>
      </c>
      <c r="BK1069" t="str">
        <f>VLOOKUP($A1069,'[1]SW_Pipes 1222_soil.shp'!$AE$2:$AR$1223,12,FALSE)</f>
        <v>Urban land</v>
      </c>
      <c r="BL1069" t="str">
        <f>VLOOKUP($A1069,'[1]SW_Pipes 1222_soil.shp'!$AE$2:$AR$1223,13,FALSE)</f>
        <v>N/A</v>
      </c>
      <c r="BM1069">
        <f>VLOOKUP($A1069,'[1]SW_Pipes 1222_soil.shp'!$AE$2:$AR$1223,14,FALSE)</f>
        <v>4</v>
      </c>
      <c r="BN1069">
        <f>VLOOKUP(A1069,[2]SW_Pipes1222_prec!$AE$2:$AO$1223, 11, FALSE)</f>
        <v>3.7290000000000001</v>
      </c>
    </row>
    <row r="1070" spans="1:66" x14ac:dyDescent="0.25">
      <c r="A1070" s="3">
        <v>187965</v>
      </c>
      <c r="B1070" s="3">
        <v>12917</v>
      </c>
      <c r="C1070" s="3" t="s">
        <v>156</v>
      </c>
      <c r="D1070" s="3" t="s">
        <v>21</v>
      </c>
      <c r="E1070" s="3" t="s">
        <v>29</v>
      </c>
      <c r="F1070" s="6">
        <f>VLOOKUP(A1070&amp;B1070,'input_raw cmsws'!$C$2:$D$1602,2,FALSE)</f>
        <v>43888.708333333336</v>
      </c>
      <c r="G1070" s="3">
        <v>3</v>
      </c>
      <c r="H1070" s="3"/>
      <c r="I1070" s="2">
        <v>0</v>
      </c>
      <c r="J1070" s="3" t="s">
        <v>22</v>
      </c>
      <c r="K1070" s="3" t="s">
        <v>22</v>
      </c>
      <c r="L1070" s="3"/>
      <c r="M1070" s="2">
        <f>VLOOKUP(L1070,'scoring schema 2'!$E$18:$F$29,2,FALSE)</f>
        <v>0</v>
      </c>
      <c r="N1070" s="3"/>
      <c r="O1070" s="2">
        <f>VLOOKUP(N1070,'scoring schema 2'!$E$8:$F$13,2, FALSE)</f>
        <v>2</v>
      </c>
      <c r="P1070" s="3">
        <v>0</v>
      </c>
      <c r="Q1070" s="3">
        <v>1.3</v>
      </c>
      <c r="R1070" s="3">
        <v>0.8</v>
      </c>
      <c r="S1070" s="3">
        <v>1.04</v>
      </c>
      <c r="T1070" s="3">
        <v>1</v>
      </c>
      <c r="U1070" s="3">
        <v>10</v>
      </c>
      <c r="V1070" s="3">
        <v>6.2000000000000011</v>
      </c>
      <c r="W1070" s="3">
        <v>5</v>
      </c>
      <c r="X1070" s="3">
        <v>31.000000000000007</v>
      </c>
      <c r="Y1070" s="3">
        <v>4.24</v>
      </c>
      <c r="Z1070" s="3">
        <v>3.3200000000000003</v>
      </c>
      <c r="AA1070" s="3">
        <v>14.076800000000002</v>
      </c>
      <c r="AB1070" s="3">
        <v>7647160</v>
      </c>
      <c r="AC1070" s="3" t="s">
        <v>2781</v>
      </c>
      <c r="AD1070" s="6">
        <v>40791</v>
      </c>
      <c r="AE1070" s="3" t="s">
        <v>760</v>
      </c>
      <c r="AF1070" s="3" t="s">
        <v>761</v>
      </c>
      <c r="AG1070" s="3" t="s">
        <v>762</v>
      </c>
      <c r="AH1070" s="3" t="s">
        <v>768</v>
      </c>
      <c r="AI1070" s="3">
        <v>1.25</v>
      </c>
      <c r="AJ1070" s="3">
        <v>0</v>
      </c>
      <c r="AK1070" s="3">
        <v>0</v>
      </c>
      <c r="AL1070" s="3">
        <v>0</v>
      </c>
      <c r="AM1070" s="3">
        <v>15</v>
      </c>
      <c r="AN1070" s="3">
        <v>0</v>
      </c>
      <c r="AO1070" s="3" t="s">
        <v>762</v>
      </c>
      <c r="AP1070" s="3" t="s">
        <v>763</v>
      </c>
      <c r="AQ1070" s="3" t="s">
        <v>769</v>
      </c>
      <c r="AR1070" s="3" t="s">
        <v>2782</v>
      </c>
      <c r="AS1070" s="3">
        <v>0</v>
      </c>
      <c r="AT1070" s="3">
        <v>0</v>
      </c>
      <c r="AU1070" s="3">
        <v>0</v>
      </c>
      <c r="AV1070" s="3" t="s">
        <v>765</v>
      </c>
      <c r="AW1070" s="3" t="s">
        <v>2783</v>
      </c>
      <c r="AX1070" s="3">
        <v>0</v>
      </c>
      <c r="AY1070" s="3">
        <v>0</v>
      </c>
      <c r="AZ1070" s="3">
        <v>0</v>
      </c>
      <c r="BA1070" s="3" t="s">
        <v>765</v>
      </c>
      <c r="BB1070" s="3">
        <v>0</v>
      </c>
      <c r="BC1070" s="3">
        <v>0</v>
      </c>
      <c r="BD1070" s="7">
        <v>0</v>
      </c>
      <c r="BE1070" s="18">
        <f t="shared" si="44"/>
        <v>120.16073465662788</v>
      </c>
      <c r="BF1070" s="3" t="s">
        <v>767</v>
      </c>
      <c r="BG1070" s="7">
        <v>44243</v>
      </c>
      <c r="BH1070" s="3">
        <v>62.347116515668112</v>
      </c>
      <c r="BI1070" t="str">
        <f>VLOOKUP($A1070,'[1]SW_Pipes 1222_soil.shp'!$AE$2:$AR$1223,10,FALSE)</f>
        <v>113679</v>
      </c>
      <c r="BJ1070" t="str">
        <f>VLOOKUP($A1070,'[1]SW_Pipes 1222_soil.shp'!$AE$2:$AR$1223,11,FALSE)</f>
        <v>MeB</v>
      </c>
      <c r="BK1070" t="str">
        <f>VLOOKUP($A1070,'[1]SW_Pipes 1222_soil.shp'!$AE$2:$AR$1223,12,FALSE)</f>
        <v>Mecklenburg fine sandy loam, 2 to 8 percent slopes</v>
      </c>
      <c r="BL1070" t="str">
        <f>VLOOKUP($A1070,'[1]SW_Pipes 1222_soil.shp'!$AE$2:$AR$1223,13,FALSE)</f>
        <v>C</v>
      </c>
      <c r="BM1070">
        <f>VLOOKUP($A1070,'[1]SW_Pipes 1222_soil.shp'!$AE$2:$AR$1223,14,FALSE)</f>
        <v>2</v>
      </c>
      <c r="BN1070">
        <f>VLOOKUP(A1070,[2]SW_Pipes1222_prec!$AE$2:$AO$1223, 11, FALSE)</f>
        <v>3.78</v>
      </c>
    </row>
    <row r="1071" spans="1:66" x14ac:dyDescent="0.25">
      <c r="A1071" s="2">
        <v>187965</v>
      </c>
      <c r="B1071" s="2">
        <v>12917</v>
      </c>
      <c r="C1071" s="2" t="s">
        <v>156</v>
      </c>
      <c r="D1071" s="2" t="s">
        <v>21</v>
      </c>
      <c r="E1071" s="2" t="s">
        <v>29</v>
      </c>
      <c r="F1071" s="6">
        <f>VLOOKUP(A1071&amp;B1071,'input_raw cmsws'!$C$2:$D$1602,2,FALSE)</f>
        <v>43888.708333333336</v>
      </c>
      <c r="G1071" s="2">
        <v>3</v>
      </c>
      <c r="H1071" s="2" t="s">
        <v>23</v>
      </c>
      <c r="I1071" s="2">
        <f>VLOOKUP(H1071,'scoring schema'!$D$4:$E$9,2,FALSE)</f>
        <v>0</v>
      </c>
      <c r="J1071" s="2" t="s">
        <v>22</v>
      </c>
      <c r="K1071" s="2" t="s">
        <v>22</v>
      </c>
      <c r="L1071" s="2"/>
      <c r="M1071" s="2">
        <f>VLOOKUP(L1071,'scoring schema 2'!$E$18:$F$29,2,FALSE)</f>
        <v>0</v>
      </c>
      <c r="N1071" s="2"/>
      <c r="O1071" s="2">
        <f>VLOOKUP(N1071,'scoring schema 2'!$E$8:$F$13,2, FALSE)</f>
        <v>2</v>
      </c>
      <c r="P1071" s="2">
        <v>10</v>
      </c>
      <c r="Q1071" s="2">
        <v>1.3</v>
      </c>
      <c r="R1071" s="2">
        <v>2.2999999999999998</v>
      </c>
      <c r="S1071" s="2">
        <v>2.9899999999999998</v>
      </c>
      <c r="T1071" s="2">
        <v>1</v>
      </c>
      <c r="U1071" s="2">
        <v>10</v>
      </c>
      <c r="V1071" s="2">
        <v>6.2000000000000011</v>
      </c>
      <c r="W1071" s="2">
        <v>5.9</v>
      </c>
      <c r="X1071" s="2">
        <v>36.580000000000005</v>
      </c>
      <c r="Y1071" s="2">
        <v>4.24</v>
      </c>
      <c r="Z1071" s="2">
        <v>4.46</v>
      </c>
      <c r="AA1071" s="2">
        <v>18.910399999999999</v>
      </c>
      <c r="AB1071" s="2">
        <v>7647160</v>
      </c>
      <c r="AC1071" s="2" t="s">
        <v>2781</v>
      </c>
      <c r="AD1071" s="6">
        <v>40792</v>
      </c>
      <c r="AE1071" s="2" t="s">
        <v>760</v>
      </c>
      <c r="AF1071" s="2" t="s">
        <v>761</v>
      </c>
      <c r="AG1071" s="2" t="s">
        <v>762</v>
      </c>
      <c r="AH1071" s="2" t="s">
        <v>768</v>
      </c>
      <c r="AI1071" s="2">
        <v>1.25</v>
      </c>
      <c r="AJ1071" s="2">
        <v>0</v>
      </c>
      <c r="AK1071" s="2">
        <v>0</v>
      </c>
      <c r="AL1071" s="2">
        <v>0</v>
      </c>
      <c r="AM1071" s="2">
        <v>15</v>
      </c>
      <c r="AN1071" s="2">
        <v>0</v>
      </c>
      <c r="AO1071" s="2" t="s">
        <v>762</v>
      </c>
      <c r="AP1071" s="2" t="s">
        <v>763</v>
      </c>
      <c r="AQ1071" s="3" t="s">
        <v>769</v>
      </c>
      <c r="AR1071" s="2" t="s">
        <v>2782</v>
      </c>
      <c r="AS1071" s="2">
        <v>0</v>
      </c>
      <c r="AT1071" s="2">
        <v>0</v>
      </c>
      <c r="AU1071" s="2">
        <v>0</v>
      </c>
      <c r="AV1071" s="2" t="s">
        <v>765</v>
      </c>
      <c r="AW1071" s="2" t="s">
        <v>2783</v>
      </c>
      <c r="AX1071" s="2">
        <v>0</v>
      </c>
      <c r="AY1071" s="2">
        <v>0</v>
      </c>
      <c r="AZ1071" s="2">
        <v>0</v>
      </c>
      <c r="BA1071" s="2" t="s">
        <v>765</v>
      </c>
      <c r="BB1071" s="2">
        <v>0</v>
      </c>
      <c r="BC1071" s="2">
        <v>0</v>
      </c>
      <c r="BD1071" s="6">
        <v>0</v>
      </c>
      <c r="BE1071" s="18">
        <f t="shared" si="44"/>
        <v>120.16073465662788</v>
      </c>
      <c r="BF1071" s="2" t="s">
        <v>767</v>
      </c>
      <c r="BG1071" s="6">
        <v>44243</v>
      </c>
      <c r="BH1071" s="2">
        <v>62.347116515668112</v>
      </c>
      <c r="BI1071" t="str">
        <f>VLOOKUP($A1071,'[1]SW_Pipes 1222_soil.shp'!$AE$2:$AR$1223,10,FALSE)</f>
        <v>113679</v>
      </c>
      <c r="BJ1071" t="str">
        <f>VLOOKUP($A1071,'[1]SW_Pipes 1222_soil.shp'!$AE$2:$AR$1223,11,FALSE)</f>
        <v>MeB</v>
      </c>
      <c r="BK1071" t="str">
        <f>VLOOKUP($A1071,'[1]SW_Pipes 1222_soil.shp'!$AE$2:$AR$1223,12,FALSE)</f>
        <v>Mecklenburg fine sandy loam, 2 to 8 percent slopes</v>
      </c>
      <c r="BL1071" t="str">
        <f>VLOOKUP($A1071,'[1]SW_Pipes 1222_soil.shp'!$AE$2:$AR$1223,13,FALSE)</f>
        <v>C</v>
      </c>
      <c r="BM1071">
        <f>VLOOKUP($A1071,'[1]SW_Pipes 1222_soil.shp'!$AE$2:$AR$1223,14,FALSE)</f>
        <v>2</v>
      </c>
      <c r="BN1071">
        <f>VLOOKUP(A1071,[2]SW_Pipes1222_prec!$AE$2:$AO$1223, 11, FALSE)</f>
        <v>3.78</v>
      </c>
    </row>
    <row r="1072" spans="1:66" x14ac:dyDescent="0.25">
      <c r="A1072" s="2">
        <v>187968</v>
      </c>
      <c r="B1072" s="2">
        <v>12956</v>
      </c>
      <c r="C1072" s="2" t="s">
        <v>332</v>
      </c>
      <c r="D1072" s="2" t="s">
        <v>21</v>
      </c>
      <c r="E1072" s="2" t="s">
        <v>29</v>
      </c>
      <c r="F1072" s="6">
        <f>VLOOKUP(A1072&amp;B1072,'input_raw cmsws'!$C$2:$D$1602,2,FALSE)</f>
        <v>43878.708333333336</v>
      </c>
      <c r="G1072" s="2">
        <v>4.5</v>
      </c>
      <c r="H1072" s="2" t="s">
        <v>23</v>
      </c>
      <c r="I1072" s="2">
        <f>VLOOKUP(H1072,'scoring schema'!$D$4:$E$9,2,FALSE)</f>
        <v>0</v>
      </c>
      <c r="J1072" s="2" t="s">
        <v>22</v>
      </c>
      <c r="K1072" s="2" t="s">
        <v>22</v>
      </c>
      <c r="L1072" s="2"/>
      <c r="M1072" s="2">
        <f>VLOOKUP(L1072,'scoring schema 2'!$E$18:$F$29,2,FALSE)</f>
        <v>0</v>
      </c>
      <c r="N1072" s="2"/>
      <c r="O1072" s="2">
        <f>VLOOKUP(N1072,'scoring schema 2'!$E$8:$F$13,2, FALSE)</f>
        <v>2</v>
      </c>
      <c r="P1072" s="2">
        <v>0</v>
      </c>
      <c r="Q1072" s="2">
        <v>1.3</v>
      </c>
      <c r="R1072" s="2">
        <v>0.8</v>
      </c>
      <c r="S1072" s="2">
        <v>1.04</v>
      </c>
      <c r="T1072" s="2">
        <v>1</v>
      </c>
      <c r="U1072" s="2">
        <v>0</v>
      </c>
      <c r="V1072" s="2">
        <v>7.8000000000000007</v>
      </c>
      <c r="W1072" s="2">
        <v>1.7000000000000002</v>
      </c>
      <c r="X1072" s="2">
        <v>13.260000000000003</v>
      </c>
      <c r="Y1072" s="2">
        <v>5.2000000000000011</v>
      </c>
      <c r="Z1072" s="2">
        <v>1.34</v>
      </c>
      <c r="AA1072" s="2">
        <v>6.9680000000000017</v>
      </c>
      <c r="AB1072" s="2">
        <v>7676040</v>
      </c>
      <c r="AC1072" s="2" t="s">
        <v>1796</v>
      </c>
      <c r="AD1072" s="6">
        <v>40793</v>
      </c>
      <c r="AE1072" s="2" t="s">
        <v>760</v>
      </c>
      <c r="AF1072" s="2" t="s">
        <v>761</v>
      </c>
      <c r="AG1072" s="2" t="s">
        <v>762</v>
      </c>
      <c r="AH1072" s="2" t="s">
        <v>768</v>
      </c>
      <c r="AI1072" s="2">
        <v>2</v>
      </c>
      <c r="AJ1072" s="2">
        <v>0</v>
      </c>
      <c r="AK1072" s="2">
        <v>0</v>
      </c>
      <c r="AL1072" s="2">
        <v>0</v>
      </c>
      <c r="AM1072" s="2">
        <v>24</v>
      </c>
      <c r="AN1072" s="2">
        <v>0</v>
      </c>
      <c r="AO1072" s="2" t="s">
        <v>762</v>
      </c>
      <c r="AP1072" s="2" t="s">
        <v>763</v>
      </c>
      <c r="AQ1072" s="3" t="s">
        <v>769</v>
      </c>
      <c r="AR1072" s="2" t="s">
        <v>1797</v>
      </c>
      <c r="AS1072" s="2">
        <v>0</v>
      </c>
      <c r="AT1072" s="2">
        <v>0</v>
      </c>
      <c r="AU1072" s="2">
        <v>0</v>
      </c>
      <c r="AV1072" s="2" t="s">
        <v>765</v>
      </c>
      <c r="AW1072" s="2" t="s">
        <v>1798</v>
      </c>
      <c r="AX1072" s="2">
        <v>0</v>
      </c>
      <c r="AY1072" s="2">
        <v>0</v>
      </c>
      <c r="AZ1072" s="2">
        <v>0</v>
      </c>
      <c r="BA1072" s="2" t="s">
        <v>765</v>
      </c>
      <c r="BB1072" s="2">
        <v>0</v>
      </c>
      <c r="BC1072" s="2">
        <v>0</v>
      </c>
      <c r="BD1072" s="6">
        <v>0</v>
      </c>
      <c r="BE1072" s="18">
        <f t="shared" si="44"/>
        <v>120.13335614875656</v>
      </c>
      <c r="BF1072" s="2" t="s">
        <v>767</v>
      </c>
      <c r="BG1072" s="6">
        <v>44243</v>
      </c>
      <c r="BH1072" s="2">
        <v>175.10904781483251</v>
      </c>
      <c r="BI1072" t="str">
        <f>VLOOKUP($A1072,'[1]SW_Pipes 1222_soil.shp'!$AE$2:$AR$1223,10,FALSE)</f>
        <v>113694</v>
      </c>
      <c r="BJ1072" t="str">
        <f>VLOOKUP($A1072,'[1]SW_Pipes 1222_soil.shp'!$AE$2:$AR$1223,11,FALSE)</f>
        <v>WkE</v>
      </c>
      <c r="BK1072" t="str">
        <f>VLOOKUP($A1072,'[1]SW_Pipes 1222_soil.shp'!$AE$2:$AR$1223,12,FALSE)</f>
        <v>Wilkes loam, 15 to 25 percent slopes</v>
      </c>
      <c r="BL1072" t="str">
        <f>VLOOKUP($A1072,'[1]SW_Pipes 1222_soil.shp'!$AE$2:$AR$1223,13,FALSE)</f>
        <v>D</v>
      </c>
      <c r="BM1072">
        <f>VLOOKUP($A1072,'[1]SW_Pipes 1222_soil.shp'!$AE$2:$AR$1223,14,FALSE)</f>
        <v>4</v>
      </c>
      <c r="BN1072">
        <f>VLOOKUP(A1072,[2]SW_Pipes1222_prec!$AE$2:$AO$1223, 11, FALSE)</f>
        <v>3.7440000000000002</v>
      </c>
    </row>
    <row r="1073" spans="1:66" x14ac:dyDescent="0.25">
      <c r="A1073" s="2">
        <v>187970</v>
      </c>
      <c r="B1073" s="2">
        <v>13469</v>
      </c>
      <c r="C1073" s="2" t="s">
        <v>108</v>
      </c>
      <c r="D1073" s="2" t="s">
        <v>21</v>
      </c>
      <c r="E1073" s="2" t="s">
        <v>29</v>
      </c>
      <c r="F1073" s="6">
        <f>VLOOKUP(A1073&amp;B1073,'input_raw cmsws'!$C$2:$D$1602,2,FALSE)</f>
        <v>43930.666666666664</v>
      </c>
      <c r="G1073" s="2">
        <v>3</v>
      </c>
      <c r="H1073" s="2" t="s">
        <v>32</v>
      </c>
      <c r="I1073" s="2">
        <f>VLOOKUP(H1073,'scoring schema'!$D$4:$E$9,2,FALSE)</f>
        <v>10</v>
      </c>
      <c r="J1073" s="2" t="s">
        <v>29</v>
      </c>
      <c r="K1073" s="2" t="s">
        <v>29</v>
      </c>
      <c r="L1073" s="2" t="s">
        <v>24</v>
      </c>
      <c r="M1073" s="2">
        <f>VLOOKUP(L1073,'scoring schema 2'!$E$18:$F$29,2,FALSE)</f>
        <v>0</v>
      </c>
      <c r="N1073" s="2" t="s">
        <v>35</v>
      </c>
      <c r="O1073" s="2">
        <f>VLOOKUP(N1073,'scoring schema 2'!$E$8:$F$13,2, FALSE)</f>
        <v>2</v>
      </c>
      <c r="P1073" s="2">
        <v>0</v>
      </c>
      <c r="Q1073" s="2">
        <v>4.8</v>
      </c>
      <c r="R1073" s="2">
        <v>0.8</v>
      </c>
      <c r="S1073" s="2">
        <v>3.84</v>
      </c>
      <c r="T1073" s="2">
        <v>1</v>
      </c>
      <c r="U1073" s="2">
        <v>0</v>
      </c>
      <c r="V1073" s="2">
        <v>1.4000000000000001</v>
      </c>
      <c r="W1073" s="2">
        <v>0.8</v>
      </c>
      <c r="X1073" s="2">
        <v>1.1200000000000001</v>
      </c>
      <c r="Y1073" s="2">
        <v>2.76</v>
      </c>
      <c r="Z1073" s="2">
        <v>0.8</v>
      </c>
      <c r="AA1073" s="2">
        <v>2.2079999999999997</v>
      </c>
      <c r="AB1073" s="2">
        <v>7689955</v>
      </c>
      <c r="AC1073" s="2" t="s">
        <v>984</v>
      </c>
      <c r="AD1073" s="6">
        <v>40794</v>
      </c>
      <c r="AE1073" s="2" t="s">
        <v>985</v>
      </c>
      <c r="AF1073" s="2" t="s">
        <v>882</v>
      </c>
      <c r="AG1073" s="2" t="s">
        <v>762</v>
      </c>
      <c r="AH1073" s="2" t="s">
        <v>762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 t="s">
        <v>762</v>
      </c>
      <c r="AP1073" s="2" t="s">
        <v>882</v>
      </c>
      <c r="AQ1073" s="2" t="s">
        <v>762</v>
      </c>
      <c r="AR1073" s="2" t="s">
        <v>984</v>
      </c>
      <c r="AS1073" s="2">
        <v>0</v>
      </c>
      <c r="AT1073" s="2">
        <v>0</v>
      </c>
      <c r="AU1073" s="2">
        <v>0</v>
      </c>
      <c r="AV1073" s="2" t="s">
        <v>986</v>
      </c>
      <c r="AW1073" s="2" t="s">
        <v>984</v>
      </c>
      <c r="AX1073" s="2">
        <v>0</v>
      </c>
      <c r="AY1073" s="2">
        <v>0</v>
      </c>
      <c r="AZ1073" s="2">
        <v>0</v>
      </c>
      <c r="BA1073" s="2" t="s">
        <v>772</v>
      </c>
      <c r="BB1073" s="2">
        <v>0</v>
      </c>
      <c r="BC1073" s="2">
        <v>0</v>
      </c>
      <c r="BD1073" s="6">
        <v>0</v>
      </c>
      <c r="BE1073" s="18">
        <f t="shared" si="44"/>
        <v>120.27561031257129</v>
      </c>
      <c r="BF1073" s="2" t="s">
        <v>767</v>
      </c>
      <c r="BG1073" s="6">
        <v>44243</v>
      </c>
      <c r="BH1073" s="2">
        <v>13.2416090525856</v>
      </c>
      <c r="BI1073" t="str">
        <f>VLOOKUP($A1073,'[1]SW_Pipes 1222_soil.shp'!$AE$2:$AR$1223,10,FALSE)</f>
        <v>113694</v>
      </c>
      <c r="BJ1073" t="str">
        <f>VLOOKUP($A1073,'[1]SW_Pipes 1222_soil.shp'!$AE$2:$AR$1223,11,FALSE)</f>
        <v>WkE</v>
      </c>
      <c r="BK1073" t="str">
        <f>VLOOKUP($A1073,'[1]SW_Pipes 1222_soil.shp'!$AE$2:$AR$1223,12,FALSE)</f>
        <v>Wilkes loam, 15 to 25 percent slopes</v>
      </c>
      <c r="BL1073" t="str">
        <f>VLOOKUP($A1073,'[1]SW_Pipes 1222_soil.shp'!$AE$2:$AR$1223,13,FALSE)</f>
        <v>D</v>
      </c>
      <c r="BM1073">
        <f>VLOOKUP($A1073,'[1]SW_Pipes 1222_soil.shp'!$AE$2:$AR$1223,14,FALSE)</f>
        <v>4</v>
      </c>
      <c r="BN1073">
        <f>VLOOKUP(A1073,[2]SW_Pipes1222_prec!$AE$2:$AO$1223, 11, FALSE)</f>
        <v>3.8119999999999998</v>
      </c>
    </row>
    <row r="1074" spans="1:66" x14ac:dyDescent="0.25">
      <c r="A1074" s="2">
        <v>188543</v>
      </c>
      <c r="B1074" s="2">
        <v>11368</v>
      </c>
      <c r="C1074" s="2" t="s">
        <v>588</v>
      </c>
      <c r="D1074" s="2" t="s">
        <v>21</v>
      </c>
      <c r="E1074" s="2" t="s">
        <v>29</v>
      </c>
      <c r="F1074" s="6">
        <f>VLOOKUP(A1074&amp;B1074,'input_raw cmsws'!$C$2:$D$1602,2,FALSE)</f>
        <v>43700.708333333336</v>
      </c>
      <c r="G1074" s="2">
        <v>4</v>
      </c>
      <c r="H1074" s="2" t="s">
        <v>23</v>
      </c>
      <c r="I1074" s="2">
        <f>VLOOKUP(H1074,'scoring schema'!$D$4:$E$9,2,FALSE)</f>
        <v>0</v>
      </c>
      <c r="J1074" s="2" t="s">
        <v>22</v>
      </c>
      <c r="K1074" s="2" t="s">
        <v>22</v>
      </c>
      <c r="L1074" s="2" t="s">
        <v>24</v>
      </c>
      <c r="M1074" s="2">
        <f>VLOOKUP(L1074,'scoring schema 2'!$E$18:$F$29,2,FALSE)</f>
        <v>0</v>
      </c>
      <c r="N1074" s="2" t="s">
        <v>33</v>
      </c>
      <c r="O1074" s="2">
        <f>VLOOKUP(N1074,'scoring schema 2'!$E$8:$F$13,2, FALSE)</f>
        <v>0</v>
      </c>
      <c r="P1074" s="2">
        <v>0</v>
      </c>
      <c r="Q1074" s="2">
        <v>0</v>
      </c>
      <c r="R1074" s="2">
        <v>0.8</v>
      </c>
      <c r="S1074" s="2">
        <v>0</v>
      </c>
      <c r="T1074" s="2">
        <v>1</v>
      </c>
      <c r="U1074" s="2">
        <v>10</v>
      </c>
      <c r="V1074" s="2">
        <v>7.8000000000000007</v>
      </c>
      <c r="W1074" s="2">
        <v>5</v>
      </c>
      <c r="X1074" s="2">
        <v>39</v>
      </c>
      <c r="Y1074" s="2">
        <v>4.6800000000000006</v>
      </c>
      <c r="Z1074" s="2">
        <v>3.3200000000000003</v>
      </c>
      <c r="AA1074" s="2">
        <v>15.537600000000003</v>
      </c>
      <c r="AB1074" s="2">
        <v>7661546</v>
      </c>
      <c r="AC1074" s="2" t="s">
        <v>2956</v>
      </c>
      <c r="AD1074" s="6">
        <v>40795</v>
      </c>
      <c r="AE1074" s="2" t="s">
        <v>760</v>
      </c>
      <c r="AF1074" s="2" t="s">
        <v>761</v>
      </c>
      <c r="AG1074" s="2" t="s">
        <v>762</v>
      </c>
      <c r="AH1074" s="2" t="s">
        <v>768</v>
      </c>
      <c r="AI1074" s="2">
        <v>2</v>
      </c>
      <c r="AJ1074" s="2">
        <v>0</v>
      </c>
      <c r="AK1074" s="2">
        <v>0</v>
      </c>
      <c r="AL1074" s="2">
        <v>0</v>
      </c>
      <c r="AM1074" s="2">
        <v>24</v>
      </c>
      <c r="AN1074" s="2">
        <v>0</v>
      </c>
      <c r="AO1074" s="2" t="s">
        <v>762</v>
      </c>
      <c r="AP1074" s="2" t="s">
        <v>763</v>
      </c>
      <c r="AQ1074" s="3" t="s">
        <v>769</v>
      </c>
      <c r="AR1074" s="2" t="s">
        <v>2957</v>
      </c>
      <c r="AS1074" s="2">
        <v>0</v>
      </c>
      <c r="AT1074" s="2">
        <v>0</v>
      </c>
      <c r="AU1074" s="2">
        <v>0</v>
      </c>
      <c r="AV1074" s="2" t="s">
        <v>765</v>
      </c>
      <c r="AW1074" s="2" t="s">
        <v>2958</v>
      </c>
      <c r="AX1074" s="2">
        <v>0</v>
      </c>
      <c r="AY1074" s="2">
        <v>0</v>
      </c>
      <c r="AZ1074" s="2">
        <v>0</v>
      </c>
      <c r="BA1074" s="2" t="s">
        <v>765</v>
      </c>
      <c r="BB1074" s="2">
        <v>0</v>
      </c>
      <c r="BC1074" s="2">
        <v>0</v>
      </c>
      <c r="BD1074" s="6">
        <v>0</v>
      </c>
      <c r="BE1074" s="18">
        <f t="shared" si="44"/>
        <v>119.64601870864705</v>
      </c>
      <c r="BF1074" s="2" t="s">
        <v>767</v>
      </c>
      <c r="BG1074" s="6">
        <v>44243</v>
      </c>
      <c r="BH1074" s="2">
        <v>97.974844413976228</v>
      </c>
      <c r="BI1074" t="str">
        <f>VLOOKUP($A1074,'[1]SW_Pipes 1222_soil.shp'!$AE$2:$AR$1223,10,FALSE)</f>
        <v>113671</v>
      </c>
      <c r="BJ1074" t="str">
        <f>VLOOKUP($A1074,'[1]SW_Pipes 1222_soil.shp'!$AE$2:$AR$1223,11,FALSE)</f>
        <v>HeB</v>
      </c>
      <c r="BK1074" t="str">
        <f>VLOOKUP($A1074,'[1]SW_Pipes 1222_soil.shp'!$AE$2:$AR$1223,12,FALSE)</f>
        <v>Helena sandy loam, 2 to 8 percent slopes</v>
      </c>
      <c r="BL1074" t="str">
        <f>VLOOKUP($A1074,'[1]SW_Pipes 1222_soil.shp'!$AE$2:$AR$1223,13,FALSE)</f>
        <v>C</v>
      </c>
      <c r="BM1074">
        <f>VLOOKUP($A1074,'[1]SW_Pipes 1222_soil.shp'!$AE$2:$AR$1223,14,FALSE)</f>
        <v>2</v>
      </c>
      <c r="BN1074">
        <f>VLOOKUP(A1074,[2]SW_Pipes1222_prec!$AE$2:$AO$1223, 11, FALSE)</f>
        <v>3.7639999999999998</v>
      </c>
    </row>
    <row r="1075" spans="1:66" x14ac:dyDescent="0.25">
      <c r="A1075" s="3">
        <v>188543</v>
      </c>
      <c r="B1075" s="3">
        <v>18698</v>
      </c>
      <c r="C1075" s="3" t="s">
        <v>613</v>
      </c>
      <c r="D1075" s="3" t="s">
        <v>21</v>
      </c>
      <c r="E1075" s="3" t="s">
        <v>29</v>
      </c>
      <c r="F1075" s="6">
        <f>VLOOKUP(A1075&amp;B1075,'input_raw cmsws'!$C$2:$D$1602,2,FALSE)</f>
        <v>44021.666666666664</v>
      </c>
      <c r="G1075" s="3">
        <v>4</v>
      </c>
      <c r="H1075" s="3"/>
      <c r="I1075" s="2">
        <v>0</v>
      </c>
      <c r="J1075" s="3" t="s">
        <v>22</v>
      </c>
      <c r="K1075" s="3" t="s">
        <v>22</v>
      </c>
      <c r="L1075" s="3"/>
      <c r="M1075" s="2">
        <f>VLOOKUP(L1075,'scoring schema 2'!$E$18:$F$29,2,FALSE)</f>
        <v>0</v>
      </c>
      <c r="N1075" s="3"/>
      <c r="O1075" s="2">
        <f>VLOOKUP(N1075,'scoring schema 2'!$E$8:$F$13,2, FALSE)</f>
        <v>2</v>
      </c>
      <c r="P1075" s="3">
        <v>0</v>
      </c>
      <c r="Q1075" s="3">
        <v>1.3</v>
      </c>
      <c r="R1075" s="3">
        <v>0.8</v>
      </c>
      <c r="S1075" s="3">
        <v>1.04</v>
      </c>
      <c r="T1075" s="3">
        <v>1</v>
      </c>
      <c r="U1075" s="3">
        <v>10</v>
      </c>
      <c r="V1075" s="3">
        <v>7.8000000000000007</v>
      </c>
      <c r="W1075" s="3">
        <v>5</v>
      </c>
      <c r="X1075" s="3">
        <v>39</v>
      </c>
      <c r="Y1075" s="3">
        <v>5.2000000000000011</v>
      </c>
      <c r="Z1075" s="3">
        <v>3.3200000000000003</v>
      </c>
      <c r="AA1075" s="3">
        <v>17.264000000000006</v>
      </c>
      <c r="AB1075" s="3">
        <v>7661546</v>
      </c>
      <c r="AC1075" s="3" t="s">
        <v>2956</v>
      </c>
      <c r="AD1075" s="6">
        <v>40796</v>
      </c>
      <c r="AE1075" s="3" t="s">
        <v>760</v>
      </c>
      <c r="AF1075" s="3" t="s">
        <v>761</v>
      </c>
      <c r="AG1075" s="3" t="s">
        <v>762</v>
      </c>
      <c r="AH1075" s="3" t="s">
        <v>768</v>
      </c>
      <c r="AI1075" s="3">
        <v>2</v>
      </c>
      <c r="AJ1075" s="3">
        <v>0</v>
      </c>
      <c r="AK1075" s="3">
        <v>0</v>
      </c>
      <c r="AL1075" s="3">
        <v>0</v>
      </c>
      <c r="AM1075" s="3">
        <v>24</v>
      </c>
      <c r="AN1075" s="3">
        <v>0</v>
      </c>
      <c r="AO1075" s="3" t="s">
        <v>762</v>
      </c>
      <c r="AP1075" s="3" t="s">
        <v>763</v>
      </c>
      <c r="AQ1075" s="3" t="s">
        <v>769</v>
      </c>
      <c r="AR1075" s="3" t="s">
        <v>2957</v>
      </c>
      <c r="AS1075" s="3">
        <v>0</v>
      </c>
      <c r="AT1075" s="3">
        <v>0</v>
      </c>
      <c r="AU1075" s="3">
        <v>0</v>
      </c>
      <c r="AV1075" s="3" t="s">
        <v>765</v>
      </c>
      <c r="AW1075" s="3" t="s">
        <v>2958</v>
      </c>
      <c r="AX1075" s="3">
        <v>0</v>
      </c>
      <c r="AY1075" s="3">
        <v>0</v>
      </c>
      <c r="AZ1075" s="3">
        <v>0</v>
      </c>
      <c r="BA1075" s="3" t="s">
        <v>765</v>
      </c>
      <c r="BB1075" s="3">
        <v>0</v>
      </c>
      <c r="BC1075" s="3">
        <v>0</v>
      </c>
      <c r="BD1075" s="7">
        <v>0</v>
      </c>
      <c r="BE1075" s="18">
        <f t="shared" ref="BE1075:BE1106" si="45">(F1075-BD1075)/365.25</f>
        <v>120.52475473420031</v>
      </c>
      <c r="BF1075" s="3" t="s">
        <v>767</v>
      </c>
      <c r="BG1075" s="7">
        <v>44243</v>
      </c>
      <c r="BH1075" s="3">
        <v>97.974844413976228</v>
      </c>
      <c r="BI1075" t="str">
        <f>VLOOKUP($A1075,'[1]SW_Pipes 1222_soil.shp'!$AE$2:$AR$1223,10,FALSE)</f>
        <v>113671</v>
      </c>
      <c r="BJ1075" t="str">
        <f>VLOOKUP($A1075,'[1]SW_Pipes 1222_soil.shp'!$AE$2:$AR$1223,11,FALSE)</f>
        <v>HeB</v>
      </c>
      <c r="BK1075" t="str">
        <f>VLOOKUP($A1075,'[1]SW_Pipes 1222_soil.shp'!$AE$2:$AR$1223,12,FALSE)</f>
        <v>Helena sandy loam, 2 to 8 percent slopes</v>
      </c>
      <c r="BL1075" t="str">
        <f>VLOOKUP($A1075,'[1]SW_Pipes 1222_soil.shp'!$AE$2:$AR$1223,13,FALSE)</f>
        <v>C</v>
      </c>
      <c r="BM1075">
        <f>VLOOKUP($A1075,'[1]SW_Pipes 1222_soil.shp'!$AE$2:$AR$1223,14,FALSE)</f>
        <v>2</v>
      </c>
      <c r="BN1075">
        <f>VLOOKUP(A1075,[2]SW_Pipes1222_prec!$AE$2:$AO$1223, 11, FALSE)</f>
        <v>3.7639999999999998</v>
      </c>
    </row>
    <row r="1076" spans="1:66" x14ac:dyDescent="0.25">
      <c r="A1076" s="3">
        <v>188547</v>
      </c>
      <c r="B1076" s="3">
        <v>11071</v>
      </c>
      <c r="C1076" s="3" t="s">
        <v>505</v>
      </c>
      <c r="D1076" s="3" t="s">
        <v>21</v>
      </c>
      <c r="E1076" s="3" t="s">
        <v>29</v>
      </c>
      <c r="F1076" s="6">
        <f>VLOOKUP(A1076&amp;B1076,'input_raw cmsws'!$C$2:$D$1602,2,FALSE)</f>
        <v>43672.708333333336</v>
      </c>
      <c r="G1076" s="3">
        <v>15</v>
      </c>
      <c r="H1076" s="3" t="s">
        <v>23</v>
      </c>
      <c r="I1076" s="2">
        <f>VLOOKUP(H1076,'scoring schema'!$D$4:$E$9,2,FALSE)</f>
        <v>0</v>
      </c>
      <c r="J1076" s="3" t="s">
        <v>22</v>
      </c>
      <c r="K1076" s="3" t="s">
        <v>22</v>
      </c>
      <c r="L1076" s="3" t="s">
        <v>30</v>
      </c>
      <c r="M1076" s="2">
        <f>VLOOKUP(L1076,'scoring schema 2'!$E$18:$F$29,2,FALSE)</f>
        <v>6</v>
      </c>
      <c r="N1076" s="3" t="s">
        <v>33</v>
      </c>
      <c r="O1076" s="2">
        <f>VLOOKUP(N1076,'scoring schema 2'!$E$8:$F$13,2, FALSE)</f>
        <v>0</v>
      </c>
      <c r="P1076" s="3">
        <v>10</v>
      </c>
      <c r="Q1076" s="3">
        <v>0</v>
      </c>
      <c r="R1076" s="3">
        <v>5.9</v>
      </c>
      <c r="S1076" s="3">
        <v>0</v>
      </c>
      <c r="T1076" s="3">
        <v>1</v>
      </c>
      <c r="U1076" s="3">
        <v>10</v>
      </c>
      <c r="V1076" s="3">
        <v>6.2000000000000011</v>
      </c>
      <c r="W1076" s="3">
        <v>5.9</v>
      </c>
      <c r="X1076" s="3">
        <v>36.580000000000005</v>
      </c>
      <c r="Y1076" s="3">
        <v>3.7200000000000006</v>
      </c>
      <c r="Z1076" s="3">
        <v>5.9</v>
      </c>
      <c r="AA1076" s="3">
        <v>21.948000000000004</v>
      </c>
      <c r="AB1076" s="3">
        <v>7638291</v>
      </c>
      <c r="AC1076" s="3" t="s">
        <v>3487</v>
      </c>
      <c r="AD1076" s="6">
        <v>40797</v>
      </c>
      <c r="AE1076" s="3" t="s">
        <v>760</v>
      </c>
      <c r="AF1076" s="3" t="s">
        <v>761</v>
      </c>
      <c r="AG1076" s="3" t="s">
        <v>762</v>
      </c>
      <c r="AH1076" s="3" t="s">
        <v>768</v>
      </c>
      <c r="AI1076" s="3">
        <v>2</v>
      </c>
      <c r="AJ1076" s="3">
        <v>0</v>
      </c>
      <c r="AK1076" s="3">
        <v>0</v>
      </c>
      <c r="AL1076" s="3">
        <v>0</v>
      </c>
      <c r="AM1076" s="3">
        <v>24</v>
      </c>
      <c r="AN1076" s="3">
        <v>0</v>
      </c>
      <c r="AO1076" s="3" t="s">
        <v>762</v>
      </c>
      <c r="AP1076" s="3" t="s">
        <v>763</v>
      </c>
      <c r="AQ1076" s="3" t="s">
        <v>769</v>
      </c>
      <c r="AR1076" s="3" t="s">
        <v>3488</v>
      </c>
      <c r="AS1076" s="3">
        <v>0</v>
      </c>
      <c r="AT1076" s="3">
        <v>0</v>
      </c>
      <c r="AU1076" s="3">
        <v>0</v>
      </c>
      <c r="AV1076" s="3" t="s">
        <v>765</v>
      </c>
      <c r="AW1076" s="3" t="s">
        <v>3326</v>
      </c>
      <c r="AX1076" s="3">
        <v>0</v>
      </c>
      <c r="AY1076" s="3">
        <v>0</v>
      </c>
      <c r="AZ1076" s="3">
        <v>0</v>
      </c>
      <c r="BA1076" s="3" t="s">
        <v>762</v>
      </c>
      <c r="BB1076" s="3">
        <v>0</v>
      </c>
      <c r="BC1076" s="3">
        <v>0</v>
      </c>
      <c r="BD1076" s="7">
        <v>0</v>
      </c>
      <c r="BE1076" s="18">
        <f t="shared" si="45"/>
        <v>119.56935888660735</v>
      </c>
      <c r="BF1076" s="3" t="s">
        <v>767</v>
      </c>
      <c r="BG1076" s="7">
        <v>44243</v>
      </c>
      <c r="BH1076" s="3">
        <v>24.156157000888481</v>
      </c>
      <c r="BI1076" t="str">
        <f>VLOOKUP($A1076,'[1]SW_Pipes 1222_soil.shp'!$AE$2:$AR$1223,10,FALSE)</f>
        <v>113659</v>
      </c>
      <c r="BJ1076" t="str">
        <f>VLOOKUP($A1076,'[1]SW_Pipes 1222_soil.shp'!$AE$2:$AR$1223,11,FALSE)</f>
        <v>CeD2</v>
      </c>
      <c r="BK1076" t="str">
        <f>VLOOKUP($A1076,'[1]SW_Pipes 1222_soil.shp'!$AE$2:$AR$1223,12,FALSE)</f>
        <v>Cecil sandy clay loam, 8 to 15 percent slopes, eroded</v>
      </c>
      <c r="BL1076" t="str">
        <f>VLOOKUP($A1076,'[1]SW_Pipes 1222_soil.shp'!$AE$2:$AR$1223,13,FALSE)</f>
        <v>B</v>
      </c>
      <c r="BM1076">
        <f>VLOOKUP($A1076,'[1]SW_Pipes 1222_soil.shp'!$AE$2:$AR$1223,14,FALSE)</f>
        <v>1</v>
      </c>
      <c r="BN1076">
        <f>VLOOKUP(A1076,[2]SW_Pipes1222_prec!$AE$2:$AO$1223, 11, FALSE)</f>
        <v>3.8479999999999999</v>
      </c>
    </row>
    <row r="1077" spans="1:66" x14ac:dyDescent="0.25">
      <c r="A1077" s="3">
        <v>188548</v>
      </c>
      <c r="B1077" s="3">
        <v>11070</v>
      </c>
      <c r="C1077" s="3" t="s">
        <v>505</v>
      </c>
      <c r="D1077" s="3" t="s">
        <v>21</v>
      </c>
      <c r="E1077" s="3" t="s">
        <v>29</v>
      </c>
      <c r="F1077" s="6">
        <f>VLOOKUP(A1077&amp;B1077,'input_raw cmsws'!$C$2:$D$1602,2,FALSE)</f>
        <v>43672.708333333336</v>
      </c>
      <c r="G1077" s="3">
        <v>15</v>
      </c>
      <c r="H1077" s="3" t="s">
        <v>23</v>
      </c>
      <c r="I1077" s="2">
        <f>VLOOKUP(H1077,'scoring schema'!$D$4:$E$9,2,FALSE)</f>
        <v>0</v>
      </c>
      <c r="J1077" s="3" t="s">
        <v>22</v>
      </c>
      <c r="K1077" s="3" t="s">
        <v>22</v>
      </c>
      <c r="L1077" s="3" t="s">
        <v>30</v>
      </c>
      <c r="M1077" s="2">
        <f>VLOOKUP(L1077,'scoring schema 2'!$E$18:$F$29,2,FALSE)</f>
        <v>6</v>
      </c>
      <c r="N1077" s="3" t="s">
        <v>33</v>
      </c>
      <c r="O1077" s="2">
        <f>VLOOKUP(N1077,'scoring schema 2'!$E$8:$F$13,2, FALSE)</f>
        <v>0</v>
      </c>
      <c r="P1077" s="3">
        <v>10</v>
      </c>
      <c r="Q1077" s="3">
        <v>0</v>
      </c>
      <c r="R1077" s="3">
        <v>6.5</v>
      </c>
      <c r="S1077" s="3">
        <v>0</v>
      </c>
      <c r="T1077" s="3">
        <v>3</v>
      </c>
      <c r="U1077" s="3">
        <v>10</v>
      </c>
      <c r="V1077" s="3">
        <v>5.4</v>
      </c>
      <c r="W1077" s="3">
        <v>5.6</v>
      </c>
      <c r="X1077" s="3">
        <v>30.24</v>
      </c>
      <c r="Y1077" s="3">
        <v>3.24</v>
      </c>
      <c r="Z1077" s="3">
        <v>5.96</v>
      </c>
      <c r="AA1077" s="3">
        <v>19.310400000000001</v>
      </c>
      <c r="AB1077" s="3">
        <v>7593283</v>
      </c>
      <c r="AC1077" s="3" t="s">
        <v>3325</v>
      </c>
      <c r="AD1077" s="6">
        <v>40798</v>
      </c>
      <c r="AE1077" s="3" t="s">
        <v>760</v>
      </c>
      <c r="AF1077" s="3" t="s">
        <v>761</v>
      </c>
      <c r="AG1077" s="3" t="s">
        <v>762</v>
      </c>
      <c r="AH1077" s="3" t="s">
        <v>768</v>
      </c>
      <c r="AI1077" s="3">
        <v>2</v>
      </c>
      <c r="AJ1077" s="3">
        <v>0</v>
      </c>
      <c r="AK1077" s="3">
        <v>0</v>
      </c>
      <c r="AL1077" s="3">
        <v>0</v>
      </c>
      <c r="AM1077" s="3">
        <v>24</v>
      </c>
      <c r="AN1077" s="3">
        <v>0</v>
      </c>
      <c r="AO1077" s="3" t="s">
        <v>762</v>
      </c>
      <c r="AP1077" s="3" t="s">
        <v>763</v>
      </c>
      <c r="AQ1077" s="3" t="s">
        <v>769</v>
      </c>
      <c r="AR1077" s="3" t="s">
        <v>3326</v>
      </c>
      <c r="AS1077" s="3">
        <v>0</v>
      </c>
      <c r="AT1077" s="3">
        <v>0</v>
      </c>
      <c r="AU1077" s="3">
        <v>0</v>
      </c>
      <c r="AV1077" s="3" t="s">
        <v>765</v>
      </c>
      <c r="AW1077" s="3" t="s">
        <v>3327</v>
      </c>
      <c r="AX1077" s="3">
        <v>0</v>
      </c>
      <c r="AY1077" s="3">
        <v>0</v>
      </c>
      <c r="AZ1077" s="3">
        <v>0</v>
      </c>
      <c r="BA1077" s="3" t="s">
        <v>762</v>
      </c>
      <c r="BB1077" s="3">
        <v>0</v>
      </c>
      <c r="BC1077" s="3">
        <v>0</v>
      </c>
      <c r="BD1077" s="7">
        <v>0</v>
      </c>
      <c r="BE1077" s="18">
        <f t="shared" si="45"/>
        <v>119.56935888660735</v>
      </c>
      <c r="BF1077" s="3" t="s">
        <v>767</v>
      </c>
      <c r="BG1077" s="7">
        <v>44243</v>
      </c>
      <c r="BH1077" s="3">
        <v>42.299791450762378</v>
      </c>
      <c r="BI1077" t="str">
        <f>VLOOKUP($A1077,'[1]SW_Pipes 1222_soil.shp'!$AE$2:$AR$1223,10,FALSE)</f>
        <v>113659</v>
      </c>
      <c r="BJ1077" t="str">
        <f>VLOOKUP($A1077,'[1]SW_Pipes 1222_soil.shp'!$AE$2:$AR$1223,11,FALSE)</f>
        <v>CeD2</v>
      </c>
      <c r="BK1077" t="str">
        <f>VLOOKUP($A1077,'[1]SW_Pipes 1222_soil.shp'!$AE$2:$AR$1223,12,FALSE)</f>
        <v>Cecil sandy clay loam, 8 to 15 percent slopes, eroded</v>
      </c>
      <c r="BL1077" t="str">
        <f>VLOOKUP($A1077,'[1]SW_Pipes 1222_soil.shp'!$AE$2:$AR$1223,13,FALSE)</f>
        <v>B</v>
      </c>
      <c r="BM1077">
        <f>VLOOKUP($A1077,'[1]SW_Pipes 1222_soil.shp'!$AE$2:$AR$1223,14,FALSE)</f>
        <v>1</v>
      </c>
      <c r="BN1077">
        <f>VLOOKUP(A1077,[2]SW_Pipes1222_prec!$AE$2:$AO$1223, 11, FALSE)</f>
        <v>3.8479999999999999</v>
      </c>
    </row>
    <row r="1078" spans="1:66" x14ac:dyDescent="0.25">
      <c r="A1078" s="3">
        <v>188549</v>
      </c>
      <c r="B1078" s="3">
        <v>11308</v>
      </c>
      <c r="C1078" s="3" t="s">
        <v>195</v>
      </c>
      <c r="D1078" s="3" t="s">
        <v>21</v>
      </c>
      <c r="E1078" s="3" t="s">
        <v>29</v>
      </c>
      <c r="F1078" s="6">
        <f>VLOOKUP(A1078&amp;B1078,'input_raw cmsws'!$C$2:$D$1602,2,FALSE)</f>
        <v>43696.708333333336</v>
      </c>
      <c r="G1078" s="3">
        <v>0</v>
      </c>
      <c r="H1078" s="3" t="s">
        <v>23</v>
      </c>
      <c r="I1078" s="2">
        <f>VLOOKUP(H1078,'scoring schema'!$D$4:$E$9,2,FALSE)</f>
        <v>0</v>
      </c>
      <c r="J1078" s="3" t="s">
        <v>22</v>
      </c>
      <c r="K1078" s="3" t="s">
        <v>22</v>
      </c>
      <c r="L1078" s="3" t="s">
        <v>24</v>
      </c>
      <c r="M1078" s="2">
        <f>VLOOKUP(L1078,'scoring schema 2'!$E$18:$F$29,2,FALSE)</f>
        <v>0</v>
      </c>
      <c r="N1078" s="3" t="s">
        <v>33</v>
      </c>
      <c r="O1078" s="2">
        <f>VLOOKUP(N1078,'scoring schema 2'!$E$8:$F$13,2, FALSE)</f>
        <v>0</v>
      </c>
      <c r="P1078" s="3">
        <v>0</v>
      </c>
      <c r="Q1078" s="3">
        <v>0</v>
      </c>
      <c r="R1078" s="3">
        <v>0.8</v>
      </c>
      <c r="S1078" s="3">
        <v>0</v>
      </c>
      <c r="T1078" s="3">
        <v>1</v>
      </c>
      <c r="U1078" s="3">
        <v>0</v>
      </c>
      <c r="V1078" s="3">
        <v>7.8000000000000007</v>
      </c>
      <c r="W1078" s="3">
        <v>0.8</v>
      </c>
      <c r="X1078" s="3">
        <v>6.2400000000000011</v>
      </c>
      <c r="Y1078" s="3">
        <v>4.6800000000000006</v>
      </c>
      <c r="Z1078" s="3">
        <v>0.8</v>
      </c>
      <c r="AA1078" s="3">
        <v>3.7440000000000007</v>
      </c>
      <c r="AB1078" s="3">
        <v>7607603</v>
      </c>
      <c r="AC1078" s="3" t="s">
        <v>1250</v>
      </c>
      <c r="AD1078" s="6">
        <v>40799</v>
      </c>
      <c r="AE1078" s="3" t="s">
        <v>760</v>
      </c>
      <c r="AF1078" s="3" t="s">
        <v>761</v>
      </c>
      <c r="AG1078" s="3" t="s">
        <v>762</v>
      </c>
      <c r="AH1078" s="3" t="s">
        <v>768</v>
      </c>
      <c r="AI1078" s="3">
        <v>2</v>
      </c>
      <c r="AJ1078" s="3">
        <v>0</v>
      </c>
      <c r="AK1078" s="3">
        <v>0</v>
      </c>
      <c r="AL1078" s="3">
        <v>0</v>
      </c>
      <c r="AM1078" s="3">
        <v>24</v>
      </c>
      <c r="AN1078" s="3">
        <v>0</v>
      </c>
      <c r="AO1078" s="3" t="s">
        <v>762</v>
      </c>
      <c r="AP1078" s="3" t="s">
        <v>763</v>
      </c>
      <c r="AQ1078" s="3" t="s">
        <v>769</v>
      </c>
      <c r="AR1078" s="3" t="s">
        <v>1251</v>
      </c>
      <c r="AS1078" s="3">
        <v>0</v>
      </c>
      <c r="AT1078" s="3">
        <v>0</v>
      </c>
      <c r="AU1078" s="3">
        <v>0</v>
      </c>
      <c r="AV1078" s="3" t="s">
        <v>765</v>
      </c>
      <c r="AW1078" s="3" t="s">
        <v>1252</v>
      </c>
      <c r="AX1078" s="3">
        <v>0</v>
      </c>
      <c r="AY1078" s="3">
        <v>0</v>
      </c>
      <c r="AZ1078" s="3">
        <v>0</v>
      </c>
      <c r="BA1078" s="3" t="s">
        <v>765</v>
      </c>
      <c r="BB1078" s="3">
        <v>0</v>
      </c>
      <c r="BC1078" s="3">
        <v>0</v>
      </c>
      <c r="BD1078" s="7">
        <v>0</v>
      </c>
      <c r="BE1078" s="18">
        <f t="shared" si="45"/>
        <v>119.63506730549852</v>
      </c>
      <c r="BF1078" s="3" t="s">
        <v>767</v>
      </c>
      <c r="BG1078" s="7">
        <v>44243</v>
      </c>
      <c r="BH1078" s="3">
        <v>250.37133781127969</v>
      </c>
      <c r="BI1078" t="str">
        <f>VLOOKUP($A1078,'[1]SW_Pipes 1222_soil.shp'!$AE$2:$AR$1223,10,FALSE)</f>
        <v>113683</v>
      </c>
      <c r="BJ1078" t="str">
        <f>VLOOKUP($A1078,'[1]SW_Pipes 1222_soil.shp'!$AE$2:$AR$1223,11,FALSE)</f>
        <v>PaE</v>
      </c>
      <c r="BK1078" t="str">
        <f>VLOOKUP($A1078,'[1]SW_Pipes 1222_soil.shp'!$AE$2:$AR$1223,12,FALSE)</f>
        <v>Pacolet sandy loam, 15 to 25 percent slopes</v>
      </c>
      <c r="BL1078" t="str">
        <f>VLOOKUP($A1078,'[1]SW_Pipes 1222_soil.shp'!$AE$2:$AR$1223,13,FALSE)</f>
        <v>B</v>
      </c>
      <c r="BM1078">
        <f>VLOOKUP($A1078,'[1]SW_Pipes 1222_soil.shp'!$AE$2:$AR$1223,14,FALSE)</f>
        <v>1</v>
      </c>
      <c r="BN1078">
        <f>VLOOKUP(A1078,[2]SW_Pipes1222_prec!$AE$2:$AO$1223, 11, FALSE)</f>
        <v>3.7610000000000001</v>
      </c>
    </row>
    <row r="1079" spans="1:66" x14ac:dyDescent="0.25">
      <c r="A1079" s="3">
        <v>188553</v>
      </c>
      <c r="B1079" s="3">
        <v>11331</v>
      </c>
      <c r="C1079" s="3" t="s">
        <v>331</v>
      </c>
      <c r="D1079" s="3" t="s">
        <v>21</v>
      </c>
      <c r="E1079" s="3" t="s">
        <v>29</v>
      </c>
      <c r="F1079" s="6">
        <f>VLOOKUP(A1079&amp;B1079,'input_raw cmsws'!$C$2:$D$1602,2,FALSE)</f>
        <v>43705.708333333336</v>
      </c>
      <c r="G1079" s="3">
        <v>5</v>
      </c>
      <c r="H1079" s="3" t="s">
        <v>23</v>
      </c>
      <c r="I1079" s="2">
        <f>VLOOKUP(H1079,'scoring schema'!$D$4:$E$9,2,FALSE)</f>
        <v>0</v>
      </c>
      <c r="J1079" s="3" t="s">
        <v>22</v>
      </c>
      <c r="K1079" s="3" t="s">
        <v>22</v>
      </c>
      <c r="L1079" s="3" t="s">
        <v>24</v>
      </c>
      <c r="M1079" s="2">
        <f>VLOOKUP(L1079,'scoring schema 2'!$E$18:$F$29,2,FALSE)</f>
        <v>0</v>
      </c>
      <c r="N1079" s="3"/>
      <c r="O1079" s="2">
        <f>VLOOKUP(N1079,'scoring schema 2'!$E$8:$F$13,2, FALSE)</f>
        <v>2</v>
      </c>
      <c r="P1079" s="3">
        <v>0</v>
      </c>
      <c r="Q1079" s="3">
        <v>1.3</v>
      </c>
      <c r="R1079" s="3">
        <v>0.8</v>
      </c>
      <c r="S1079" s="3">
        <v>1.04</v>
      </c>
      <c r="T1079" s="3">
        <v>2</v>
      </c>
      <c r="U1079" s="3">
        <v>0</v>
      </c>
      <c r="V1079" s="3">
        <v>7.8000000000000007</v>
      </c>
      <c r="W1079" s="3">
        <v>1.7000000000000002</v>
      </c>
      <c r="X1079" s="3">
        <v>13.260000000000003</v>
      </c>
      <c r="Y1079" s="3">
        <v>5.2000000000000011</v>
      </c>
      <c r="Z1079" s="3">
        <v>1.34</v>
      </c>
      <c r="AA1079" s="3">
        <v>6.9680000000000017</v>
      </c>
      <c r="AB1079" s="3">
        <v>7574248</v>
      </c>
      <c r="AC1079" s="3" t="s">
        <v>1793</v>
      </c>
      <c r="AD1079" s="6">
        <v>40800</v>
      </c>
      <c r="AE1079" s="3" t="s">
        <v>760</v>
      </c>
      <c r="AF1079" s="3" t="s">
        <v>882</v>
      </c>
      <c r="AG1079" s="3" t="s">
        <v>762</v>
      </c>
      <c r="AH1079" s="3" t="s">
        <v>885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 t="s">
        <v>762</v>
      </c>
      <c r="AP1079" s="3" t="s">
        <v>762</v>
      </c>
      <c r="AQ1079" s="3" t="s">
        <v>800</v>
      </c>
      <c r="AR1079" s="3" t="s">
        <v>1794</v>
      </c>
      <c r="AS1079" s="3">
        <v>0</v>
      </c>
      <c r="AT1079" s="3">
        <v>0</v>
      </c>
      <c r="AU1079" s="3">
        <v>0</v>
      </c>
      <c r="AV1079" s="3" t="s">
        <v>762</v>
      </c>
      <c r="AW1079" s="3" t="s">
        <v>1795</v>
      </c>
      <c r="AX1079" s="3">
        <v>0</v>
      </c>
      <c r="AY1079" s="3">
        <v>0</v>
      </c>
      <c r="AZ1079" s="3">
        <v>0</v>
      </c>
      <c r="BA1079" s="3" t="s">
        <v>762</v>
      </c>
      <c r="BB1079" s="3">
        <v>0</v>
      </c>
      <c r="BC1079" s="3">
        <v>0</v>
      </c>
      <c r="BD1079" s="7">
        <v>0</v>
      </c>
      <c r="BE1079" s="18">
        <f t="shared" si="45"/>
        <v>119.65970796258271</v>
      </c>
      <c r="BF1079" s="3" t="s">
        <v>767</v>
      </c>
      <c r="BG1079" s="7">
        <v>44243</v>
      </c>
      <c r="BH1079" s="3">
        <v>134.11547253099829</v>
      </c>
      <c r="BI1079" t="str">
        <f>VLOOKUP($A1079,'[1]SW_Pipes 1222_soil.shp'!$AE$2:$AR$1223,10,FALSE)</f>
        <v>113666</v>
      </c>
      <c r="BJ1079" t="str">
        <f>VLOOKUP($A1079,'[1]SW_Pipes 1222_soil.shp'!$AE$2:$AR$1223,11,FALSE)</f>
        <v>EnD</v>
      </c>
      <c r="BK1079" t="str">
        <f>VLOOKUP($A1079,'[1]SW_Pipes 1222_soil.shp'!$AE$2:$AR$1223,12,FALSE)</f>
        <v>Enon sandy loam, 8 to 15 percent slopes</v>
      </c>
      <c r="BL1079" t="str">
        <f>VLOOKUP($A1079,'[1]SW_Pipes 1222_soil.shp'!$AE$2:$AR$1223,13,FALSE)</f>
        <v>C</v>
      </c>
      <c r="BM1079">
        <f>VLOOKUP($A1079,'[1]SW_Pipes 1222_soil.shp'!$AE$2:$AR$1223,14,FALSE)</f>
        <v>2</v>
      </c>
      <c r="BN1079">
        <f>VLOOKUP(A1079,[2]SW_Pipes1222_prec!$AE$2:$AO$1223, 11, FALSE)</f>
        <v>3.8439999999999999</v>
      </c>
    </row>
    <row r="1080" spans="1:66" x14ac:dyDescent="0.25">
      <c r="A1080" s="3">
        <v>188678</v>
      </c>
      <c r="B1080" s="3">
        <v>11723</v>
      </c>
      <c r="C1080" s="3" t="s">
        <v>560</v>
      </c>
      <c r="D1080" s="3" t="s">
        <v>21</v>
      </c>
      <c r="E1080" s="3" t="s">
        <v>29</v>
      </c>
      <c r="F1080" s="6">
        <f>VLOOKUP(A1080&amp;B1080,'input_raw cmsws'!$C$2:$D$1602,2,FALSE)</f>
        <v>43752.666666666664</v>
      </c>
      <c r="G1080" s="3">
        <v>5</v>
      </c>
      <c r="H1080" s="3" t="s">
        <v>68</v>
      </c>
      <c r="I1080" s="2">
        <f>VLOOKUP(H1080,'scoring schema'!$D$4:$E$9,2,FALSE)</f>
        <v>0</v>
      </c>
      <c r="J1080" s="3" t="s">
        <v>22</v>
      </c>
      <c r="K1080" s="3" t="s">
        <v>22</v>
      </c>
      <c r="L1080" s="3" t="s">
        <v>30</v>
      </c>
      <c r="M1080" s="2">
        <f>VLOOKUP(L1080,'scoring schema 2'!$E$18:$F$29,2,FALSE)</f>
        <v>6</v>
      </c>
      <c r="N1080" s="3" t="s">
        <v>35</v>
      </c>
      <c r="O1080" s="2">
        <f>VLOOKUP(N1080,'scoring schema 2'!$E$8:$F$13,2, FALSE)</f>
        <v>2</v>
      </c>
      <c r="P1080" s="3">
        <v>5</v>
      </c>
      <c r="Q1080" s="3">
        <v>1.3</v>
      </c>
      <c r="R1080" s="3">
        <v>4.25</v>
      </c>
      <c r="S1080" s="3">
        <v>5.5250000000000004</v>
      </c>
      <c r="T1080" s="3">
        <v>1</v>
      </c>
      <c r="U1080" s="3">
        <v>0</v>
      </c>
      <c r="V1080" s="3">
        <v>7.8000000000000007</v>
      </c>
      <c r="W1080" s="3">
        <v>1.7000000000000002</v>
      </c>
      <c r="X1080" s="3">
        <v>13.260000000000003</v>
      </c>
      <c r="Y1080" s="3">
        <v>5.2000000000000011</v>
      </c>
      <c r="Z1080" s="3">
        <v>2.72</v>
      </c>
      <c r="AA1080" s="3">
        <v>14.144000000000004</v>
      </c>
      <c r="AB1080" s="3">
        <v>7663514</v>
      </c>
      <c r="AC1080" s="3" t="s">
        <v>2800</v>
      </c>
      <c r="AD1080" s="6">
        <v>40801</v>
      </c>
      <c r="AE1080" s="3" t="s">
        <v>760</v>
      </c>
      <c r="AF1080" s="3" t="s">
        <v>761</v>
      </c>
      <c r="AG1080" s="3" t="s">
        <v>762</v>
      </c>
      <c r="AH1080" s="3" t="s">
        <v>768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 t="s">
        <v>762</v>
      </c>
      <c r="AP1080" s="3" t="s">
        <v>762</v>
      </c>
      <c r="AQ1080" s="3" t="s">
        <v>800</v>
      </c>
      <c r="AR1080" s="3" t="s">
        <v>2801</v>
      </c>
      <c r="AS1080" s="3">
        <v>0</v>
      </c>
      <c r="AT1080" s="3">
        <v>0</v>
      </c>
      <c r="AU1080" s="3">
        <v>0</v>
      </c>
      <c r="AV1080" s="3" t="s">
        <v>772</v>
      </c>
      <c r="AW1080" s="3" t="s">
        <v>2802</v>
      </c>
      <c r="AX1080" s="3">
        <v>0</v>
      </c>
      <c r="AY1080" s="3">
        <v>0</v>
      </c>
      <c r="AZ1080" s="3">
        <v>0</v>
      </c>
      <c r="BA1080" s="3" t="s">
        <v>772</v>
      </c>
      <c r="BB1080" s="3">
        <v>0</v>
      </c>
      <c r="BC1080" s="3">
        <v>0</v>
      </c>
      <c r="BD1080" s="7">
        <v>0</v>
      </c>
      <c r="BE1080" s="18">
        <f t="shared" si="45"/>
        <v>119.78827287246177</v>
      </c>
      <c r="BF1080" s="3" t="s">
        <v>767</v>
      </c>
      <c r="BG1080" s="7">
        <v>44243</v>
      </c>
      <c r="BH1080" s="3">
        <v>173.00140619326811</v>
      </c>
      <c r="BI1080" t="str">
        <f>VLOOKUP($A1080,'[1]SW_Pipes 1222_soil.shp'!$AE$2:$AR$1223,10,FALSE)</f>
        <v>113694</v>
      </c>
      <c r="BJ1080" t="str">
        <f>VLOOKUP($A1080,'[1]SW_Pipes 1222_soil.shp'!$AE$2:$AR$1223,11,FALSE)</f>
        <v>WkE</v>
      </c>
      <c r="BK1080" t="str">
        <f>VLOOKUP($A1080,'[1]SW_Pipes 1222_soil.shp'!$AE$2:$AR$1223,12,FALSE)</f>
        <v>Wilkes loam, 15 to 25 percent slopes</v>
      </c>
      <c r="BL1080" t="str">
        <f>VLOOKUP($A1080,'[1]SW_Pipes 1222_soil.shp'!$AE$2:$AR$1223,13,FALSE)</f>
        <v>D</v>
      </c>
      <c r="BM1080">
        <f>VLOOKUP($A1080,'[1]SW_Pipes 1222_soil.shp'!$AE$2:$AR$1223,14,FALSE)</f>
        <v>4</v>
      </c>
      <c r="BN1080">
        <f>VLOOKUP(A1080,[2]SW_Pipes1222_prec!$AE$2:$AO$1223, 11, FALSE)</f>
        <v>3.774</v>
      </c>
    </row>
    <row r="1081" spans="1:66" x14ac:dyDescent="0.25">
      <c r="A1081" s="2">
        <v>188974</v>
      </c>
      <c r="B1081" s="2">
        <v>22726</v>
      </c>
      <c r="C1081" s="2" t="s">
        <v>548</v>
      </c>
      <c r="D1081" s="2" t="s">
        <v>26</v>
      </c>
      <c r="E1081" s="2" t="s">
        <v>29</v>
      </c>
      <c r="F1081" s="6">
        <f>VLOOKUP(A1081&amp;B1081,'input_raw cmsws'!$C$2:$D$1602,2,FALSE)</f>
        <v>44333.666666666664</v>
      </c>
      <c r="G1081" s="2">
        <v>3.3</v>
      </c>
      <c r="H1081" s="2"/>
      <c r="I1081" s="2">
        <v>0</v>
      </c>
      <c r="J1081" s="2"/>
      <c r="K1081" s="3" t="s">
        <v>22</v>
      </c>
      <c r="L1081" s="2"/>
      <c r="M1081" s="2">
        <f>VLOOKUP(L1081,'scoring schema 2'!$E$18:$F$29,2,FALSE)</f>
        <v>0</v>
      </c>
      <c r="N1081" s="2"/>
      <c r="O1081" s="2">
        <f>VLOOKUP(N1081,'scoring schema 2'!$E$8:$F$13,2, FALSE)</f>
        <v>2</v>
      </c>
      <c r="P1081" s="2">
        <v>0</v>
      </c>
      <c r="Q1081" s="2">
        <v>1.3</v>
      </c>
      <c r="R1081" s="2">
        <v>1.4</v>
      </c>
      <c r="S1081" s="2">
        <v>1.8199999999999998</v>
      </c>
      <c r="T1081" s="2">
        <v>1</v>
      </c>
      <c r="U1081" s="2">
        <v>5</v>
      </c>
      <c r="V1081" s="2">
        <v>8.6</v>
      </c>
      <c r="W1081" s="2">
        <v>3.0500000000000003</v>
      </c>
      <c r="X1081" s="2">
        <v>26.23</v>
      </c>
      <c r="Y1081" s="2">
        <v>5.68</v>
      </c>
      <c r="Z1081" s="2">
        <v>2.39</v>
      </c>
      <c r="AA1081" s="2">
        <v>13.575200000000001</v>
      </c>
      <c r="AB1081" s="2">
        <v>7566983</v>
      </c>
      <c r="AC1081" s="2" t="s">
        <v>2723</v>
      </c>
      <c r="AD1081" s="6">
        <v>40802</v>
      </c>
      <c r="AE1081" s="2" t="s">
        <v>760</v>
      </c>
      <c r="AF1081" s="2" t="s">
        <v>761</v>
      </c>
      <c r="AG1081" s="2" t="s">
        <v>762</v>
      </c>
      <c r="AH1081" s="2" t="s">
        <v>768</v>
      </c>
      <c r="AI1081" s="2">
        <v>1.25</v>
      </c>
      <c r="AJ1081" s="2">
        <v>0</v>
      </c>
      <c r="AK1081" s="2">
        <v>0</v>
      </c>
      <c r="AL1081" s="2">
        <v>0</v>
      </c>
      <c r="AM1081" s="2">
        <v>15</v>
      </c>
      <c r="AN1081" s="2">
        <v>0</v>
      </c>
      <c r="AO1081" s="2" t="s">
        <v>762</v>
      </c>
      <c r="AP1081" s="2" t="s">
        <v>763</v>
      </c>
      <c r="AQ1081" s="2" t="s">
        <v>769</v>
      </c>
      <c r="AR1081" s="2" t="s">
        <v>2724</v>
      </c>
      <c r="AS1081" s="2">
        <v>2.8</v>
      </c>
      <c r="AT1081" s="2">
        <v>764.2</v>
      </c>
      <c r="AU1081" s="2">
        <v>767</v>
      </c>
      <c r="AV1081" s="2" t="s">
        <v>765</v>
      </c>
      <c r="AW1081" s="2" t="s">
        <v>2725</v>
      </c>
      <c r="AX1081" s="2">
        <v>3</v>
      </c>
      <c r="AY1081" s="2">
        <v>763</v>
      </c>
      <c r="AZ1081" s="2">
        <v>766</v>
      </c>
      <c r="BA1081" s="2" t="s">
        <v>765</v>
      </c>
      <c r="BB1081" s="2">
        <v>7.9396499999999995E-3</v>
      </c>
      <c r="BC1081" s="2">
        <v>0</v>
      </c>
      <c r="BD1081" s="6">
        <v>0</v>
      </c>
      <c r="BE1081" s="18">
        <f t="shared" si="45"/>
        <v>121.37896417978553</v>
      </c>
      <c r="BF1081" s="2" t="s">
        <v>767</v>
      </c>
      <c r="BG1081" s="6">
        <v>44243</v>
      </c>
      <c r="BH1081" s="2">
        <v>151.1401500921296</v>
      </c>
      <c r="BI1081" t="str">
        <f>VLOOKUP($A1081,'[1]SW_Pipes 1222_soil.shp'!$AE$2:$AR$1223,10,FALSE)</f>
        <v>113688</v>
      </c>
      <c r="BJ1081" t="str">
        <f>VLOOKUP($A1081,'[1]SW_Pipes 1222_soil.shp'!$AE$2:$AR$1223,11,FALSE)</f>
        <v>Ur</v>
      </c>
      <c r="BK1081" t="str">
        <f>VLOOKUP($A1081,'[1]SW_Pipes 1222_soil.shp'!$AE$2:$AR$1223,12,FALSE)</f>
        <v>Urban land</v>
      </c>
      <c r="BL1081" t="str">
        <f>VLOOKUP($A1081,'[1]SW_Pipes 1222_soil.shp'!$AE$2:$AR$1223,13,FALSE)</f>
        <v>N/A</v>
      </c>
      <c r="BM1081">
        <f>VLOOKUP($A1081,'[1]SW_Pipes 1222_soil.shp'!$AE$2:$AR$1223,14,FALSE)</f>
        <v>4</v>
      </c>
      <c r="BN1081">
        <f>VLOOKUP(A1081,[2]SW_Pipes1222_prec!$AE$2:$AO$1223, 11, FALSE)</f>
        <v>3.734</v>
      </c>
    </row>
    <row r="1082" spans="1:66" x14ac:dyDescent="0.25">
      <c r="A1082" s="2">
        <v>188996</v>
      </c>
      <c r="B1082" s="2">
        <v>80653</v>
      </c>
      <c r="C1082" s="2" t="s">
        <v>567</v>
      </c>
      <c r="D1082" s="2" t="s">
        <v>26</v>
      </c>
      <c r="E1082" s="2" t="s">
        <v>29</v>
      </c>
      <c r="F1082" s="6">
        <f>VLOOKUP(A1082&amp;B1082,'input_raw cmsws'!$C$2:$D$1602,2,FALSE)</f>
        <v>44141.708333333336</v>
      </c>
      <c r="G1082" s="2">
        <v>5</v>
      </c>
      <c r="H1082" s="2" t="s">
        <v>23</v>
      </c>
      <c r="I1082" s="2">
        <f>VLOOKUP(H1082,'scoring schema'!$D$4:$E$9,2,FALSE)</f>
        <v>0</v>
      </c>
      <c r="J1082" s="2" t="s">
        <v>22</v>
      </c>
      <c r="K1082" s="2" t="s">
        <v>22</v>
      </c>
      <c r="L1082" s="2"/>
      <c r="M1082" s="2">
        <f>VLOOKUP(L1082,'scoring schema 2'!$E$18:$F$29,2,FALSE)</f>
        <v>0</v>
      </c>
      <c r="N1082" s="2"/>
      <c r="O1082" s="2">
        <f>VLOOKUP(N1082,'scoring schema 2'!$E$8:$F$13,2, FALSE)</f>
        <v>2</v>
      </c>
      <c r="P1082" s="2">
        <v>10</v>
      </c>
      <c r="Q1082" s="2">
        <v>1.3</v>
      </c>
      <c r="R1082" s="2">
        <v>3.5</v>
      </c>
      <c r="S1082" s="2">
        <v>4.55</v>
      </c>
      <c r="T1082" s="2">
        <v>1</v>
      </c>
      <c r="U1082" s="2">
        <v>10</v>
      </c>
      <c r="V1082" s="2">
        <v>3.8000000000000007</v>
      </c>
      <c r="W1082" s="2">
        <v>6.2</v>
      </c>
      <c r="X1082" s="2">
        <v>23.560000000000006</v>
      </c>
      <c r="Y1082" s="2">
        <v>2.8000000000000003</v>
      </c>
      <c r="Z1082" s="2">
        <v>5.12</v>
      </c>
      <c r="AA1082" s="2">
        <v>14.336000000000002</v>
      </c>
      <c r="AB1082" s="2">
        <v>7707238</v>
      </c>
      <c r="AC1082" s="2" t="s">
        <v>2840</v>
      </c>
      <c r="AD1082" s="6">
        <v>40803</v>
      </c>
      <c r="AE1082" s="2" t="s">
        <v>760</v>
      </c>
      <c r="AF1082" s="2" t="s">
        <v>761</v>
      </c>
      <c r="AG1082" s="2" t="s">
        <v>762</v>
      </c>
      <c r="AH1082" s="2" t="s">
        <v>768</v>
      </c>
      <c r="AI1082" s="2">
        <v>2</v>
      </c>
      <c r="AJ1082" s="2">
        <v>0</v>
      </c>
      <c r="AK1082" s="2">
        <v>0</v>
      </c>
      <c r="AL1082" s="2">
        <v>0</v>
      </c>
      <c r="AM1082" s="2">
        <v>24</v>
      </c>
      <c r="AN1082" s="2">
        <v>0</v>
      </c>
      <c r="AO1082" s="2" t="s">
        <v>762</v>
      </c>
      <c r="AP1082" s="2" t="s">
        <v>763</v>
      </c>
      <c r="AQ1082" s="2" t="s">
        <v>769</v>
      </c>
      <c r="AR1082" s="2" t="s">
        <v>2685</v>
      </c>
      <c r="AS1082" s="2">
        <v>8.5</v>
      </c>
      <c r="AT1082" s="2">
        <v>733.5</v>
      </c>
      <c r="AU1082" s="2">
        <v>742</v>
      </c>
      <c r="AV1082" s="2" t="s">
        <v>765</v>
      </c>
      <c r="AW1082" s="2" t="s">
        <v>2841</v>
      </c>
      <c r="AX1082" s="2">
        <v>8.8000000000000007</v>
      </c>
      <c r="AY1082" s="2">
        <v>735.2</v>
      </c>
      <c r="AZ1082" s="2">
        <v>744</v>
      </c>
      <c r="BA1082" s="2" t="s">
        <v>765</v>
      </c>
      <c r="BB1082" s="2">
        <v>-2.1377070000000001E-2</v>
      </c>
      <c r="BC1082" s="2">
        <v>0</v>
      </c>
      <c r="BD1082" s="6">
        <v>0</v>
      </c>
      <c r="BE1082" s="18">
        <f t="shared" si="45"/>
        <v>120.85341090577231</v>
      </c>
      <c r="BF1082" s="2" t="s">
        <v>767</v>
      </c>
      <c r="BG1082" s="6">
        <v>44243</v>
      </c>
      <c r="BH1082" s="2">
        <v>79.524458842301271</v>
      </c>
      <c r="BI1082" t="str">
        <f>VLOOKUP($A1082,'[1]SW_Pipes 1222_soil.shp'!$AE$2:$AR$1223,10,FALSE)</f>
        <v>113688</v>
      </c>
      <c r="BJ1082" t="str">
        <f>VLOOKUP($A1082,'[1]SW_Pipes 1222_soil.shp'!$AE$2:$AR$1223,11,FALSE)</f>
        <v>Ur</v>
      </c>
      <c r="BK1082" t="str">
        <f>VLOOKUP($A1082,'[1]SW_Pipes 1222_soil.shp'!$AE$2:$AR$1223,12,FALSE)</f>
        <v>Urban land</v>
      </c>
      <c r="BL1082" t="str">
        <f>VLOOKUP($A1082,'[1]SW_Pipes 1222_soil.shp'!$AE$2:$AR$1223,13,FALSE)</f>
        <v>N/A</v>
      </c>
      <c r="BM1082">
        <f>VLOOKUP($A1082,'[1]SW_Pipes 1222_soil.shp'!$AE$2:$AR$1223,14,FALSE)</f>
        <v>4</v>
      </c>
      <c r="BN1082">
        <f>VLOOKUP(A1082,[2]SW_Pipes1222_prec!$AE$2:$AO$1223, 11, FALSE)</f>
        <v>3.734</v>
      </c>
    </row>
    <row r="1083" spans="1:66" x14ac:dyDescent="0.25">
      <c r="A1083" s="3">
        <v>188997</v>
      </c>
      <c r="B1083" s="3">
        <v>80653</v>
      </c>
      <c r="C1083" s="3" t="s">
        <v>41</v>
      </c>
      <c r="D1083" s="3" t="s">
        <v>26</v>
      </c>
      <c r="E1083" s="3" t="s">
        <v>29</v>
      </c>
      <c r="F1083" s="6">
        <f>VLOOKUP(A1083&amp;B1083,'input_raw cmsws'!$C$2:$D$1602,2,FALSE)</f>
        <v>44141.708333333336</v>
      </c>
      <c r="G1083" s="3">
        <v>3</v>
      </c>
      <c r="H1083" s="3" t="s">
        <v>23</v>
      </c>
      <c r="I1083" s="2">
        <f>VLOOKUP(H1083,'scoring schema'!$D$4:$E$9,2,FALSE)</f>
        <v>0</v>
      </c>
      <c r="J1083" s="3" t="s">
        <v>22</v>
      </c>
      <c r="K1083" s="3" t="s">
        <v>22</v>
      </c>
      <c r="L1083" s="3"/>
      <c r="M1083" s="2">
        <f>VLOOKUP(L1083,'scoring schema 2'!$E$18:$F$29,2,FALSE)</f>
        <v>0</v>
      </c>
      <c r="N1083" s="3"/>
      <c r="O1083" s="2">
        <f>VLOOKUP(N1083,'scoring schema 2'!$E$8:$F$13,2, FALSE)</f>
        <v>2</v>
      </c>
      <c r="P1083" s="3">
        <v>10</v>
      </c>
      <c r="Q1083" s="3">
        <v>1.3</v>
      </c>
      <c r="R1083" s="3">
        <v>2.9</v>
      </c>
      <c r="S1083" s="3">
        <v>3.77</v>
      </c>
      <c r="T1083" s="3">
        <v>1</v>
      </c>
      <c r="U1083" s="3">
        <v>10</v>
      </c>
      <c r="V1083" s="3">
        <v>5.4</v>
      </c>
      <c r="W1083" s="3">
        <v>3.8000000000000003</v>
      </c>
      <c r="X1083" s="3">
        <v>20.520000000000003</v>
      </c>
      <c r="Y1083" s="3">
        <v>3.7600000000000002</v>
      </c>
      <c r="Z1083" s="3">
        <v>3.4400000000000004</v>
      </c>
      <c r="AA1083" s="3">
        <v>12.934400000000002</v>
      </c>
      <c r="AB1083" s="3">
        <v>7698049</v>
      </c>
      <c r="AC1083" s="3" t="s">
        <v>2683</v>
      </c>
      <c r="AD1083" s="6">
        <v>40804</v>
      </c>
      <c r="AE1083" s="3" t="s">
        <v>760</v>
      </c>
      <c r="AF1083" s="3" t="s">
        <v>761</v>
      </c>
      <c r="AG1083" s="3" t="s">
        <v>762</v>
      </c>
      <c r="AH1083" s="3" t="s">
        <v>768</v>
      </c>
      <c r="AI1083" s="3">
        <v>2</v>
      </c>
      <c r="AJ1083" s="3">
        <v>0</v>
      </c>
      <c r="AK1083" s="3">
        <v>0</v>
      </c>
      <c r="AL1083" s="3">
        <v>0</v>
      </c>
      <c r="AM1083" s="3">
        <v>24</v>
      </c>
      <c r="AN1083" s="3">
        <v>0</v>
      </c>
      <c r="AO1083" s="3" t="s">
        <v>762</v>
      </c>
      <c r="AP1083" s="3" t="s">
        <v>763</v>
      </c>
      <c r="AQ1083" s="3" t="s">
        <v>769</v>
      </c>
      <c r="AR1083" s="3" t="s">
        <v>2684</v>
      </c>
      <c r="AS1083" s="3">
        <v>7.9</v>
      </c>
      <c r="AT1083" s="3">
        <v>734.1</v>
      </c>
      <c r="AU1083" s="3">
        <v>742</v>
      </c>
      <c r="AV1083" s="3" t="s">
        <v>765</v>
      </c>
      <c r="AW1083" s="3" t="s">
        <v>2685</v>
      </c>
      <c r="AX1083" s="3">
        <v>8.5</v>
      </c>
      <c r="AY1083" s="3">
        <v>733.5</v>
      </c>
      <c r="AZ1083" s="3">
        <v>742</v>
      </c>
      <c r="BA1083" s="3" t="s">
        <v>765</v>
      </c>
      <c r="BB1083" s="3">
        <v>2.0318639999999999E-2</v>
      </c>
      <c r="BC1083" s="3">
        <v>0</v>
      </c>
      <c r="BD1083" s="7">
        <v>0</v>
      </c>
      <c r="BE1083" s="18">
        <f t="shared" si="45"/>
        <v>120.85341090577231</v>
      </c>
      <c r="BF1083" s="3" t="s">
        <v>767</v>
      </c>
      <c r="BG1083" s="7">
        <v>44243</v>
      </c>
      <c r="BH1083" s="3">
        <v>29.52953691896132</v>
      </c>
      <c r="BI1083" t="str">
        <f>VLOOKUP($A1083,'[1]SW_Pipes 1222_soil.shp'!$AE$2:$AR$1223,10,FALSE)</f>
        <v>113688</v>
      </c>
      <c r="BJ1083" t="str">
        <f>VLOOKUP($A1083,'[1]SW_Pipes 1222_soil.shp'!$AE$2:$AR$1223,11,FALSE)</f>
        <v>Ur</v>
      </c>
      <c r="BK1083" t="str">
        <f>VLOOKUP($A1083,'[1]SW_Pipes 1222_soil.shp'!$AE$2:$AR$1223,12,FALSE)</f>
        <v>Urban land</v>
      </c>
      <c r="BL1083" t="str">
        <f>VLOOKUP($A1083,'[1]SW_Pipes 1222_soil.shp'!$AE$2:$AR$1223,13,FALSE)</f>
        <v>N/A</v>
      </c>
      <c r="BM1083">
        <f>VLOOKUP($A1083,'[1]SW_Pipes 1222_soil.shp'!$AE$2:$AR$1223,14,FALSE)</f>
        <v>4</v>
      </c>
      <c r="BN1083">
        <f>VLOOKUP(A1083,[2]SW_Pipes1222_prec!$AE$2:$AO$1223, 11, FALSE)</f>
        <v>3.734</v>
      </c>
    </row>
    <row r="1084" spans="1:66" x14ac:dyDescent="0.25">
      <c r="A1084" s="2">
        <v>189119</v>
      </c>
      <c r="B1084" s="2">
        <v>12697</v>
      </c>
      <c r="C1084" s="2" t="s">
        <v>67</v>
      </c>
      <c r="D1084" s="2" t="s">
        <v>26</v>
      </c>
      <c r="E1084" s="2" t="s">
        <v>29</v>
      </c>
      <c r="F1084" s="6">
        <f>VLOOKUP(A1084&amp;B1084,'input_raw cmsws'!$C$2:$D$1602,2,FALSE)</f>
        <v>43868.708333333336</v>
      </c>
      <c r="G1084" s="2">
        <v>2.2000000000000002</v>
      </c>
      <c r="H1084" s="2" t="s">
        <v>68</v>
      </c>
      <c r="I1084" s="2">
        <f>VLOOKUP(H1084,'scoring schema'!$D$4:$E$9,2,FALSE)</f>
        <v>0</v>
      </c>
      <c r="J1084" s="2" t="s">
        <v>22</v>
      </c>
      <c r="K1084" s="2" t="s">
        <v>22</v>
      </c>
      <c r="L1084" s="2" t="s">
        <v>24</v>
      </c>
      <c r="M1084" s="2">
        <f>VLOOKUP(L1084,'scoring schema 2'!$E$18:$F$29,2,FALSE)</f>
        <v>0</v>
      </c>
      <c r="N1084" s="2"/>
      <c r="O1084" s="2">
        <f>VLOOKUP(N1084,'scoring schema 2'!$E$8:$F$13,2, FALSE)</f>
        <v>2</v>
      </c>
      <c r="P1084" s="2">
        <v>0</v>
      </c>
      <c r="Q1084" s="2">
        <v>1.3</v>
      </c>
      <c r="R1084" s="2">
        <v>0.8</v>
      </c>
      <c r="S1084" s="2">
        <v>1.04</v>
      </c>
      <c r="T1084" s="2">
        <v>1</v>
      </c>
      <c r="U1084" s="2">
        <v>0</v>
      </c>
      <c r="V1084" s="2">
        <v>1.4000000000000001</v>
      </c>
      <c r="W1084" s="2">
        <v>0.8</v>
      </c>
      <c r="X1084" s="2">
        <v>1.1200000000000001</v>
      </c>
      <c r="Y1084" s="2">
        <v>1.36</v>
      </c>
      <c r="Z1084" s="2">
        <v>0.8</v>
      </c>
      <c r="AA1084" s="2">
        <v>1.0880000000000001</v>
      </c>
      <c r="AB1084" s="2">
        <v>7568737</v>
      </c>
      <c r="AC1084" s="2" t="s">
        <v>878</v>
      </c>
      <c r="AD1084" s="6">
        <v>40805</v>
      </c>
      <c r="AE1084" s="2" t="s">
        <v>760</v>
      </c>
      <c r="AF1084" s="2" t="s">
        <v>761</v>
      </c>
      <c r="AG1084" s="2" t="s">
        <v>762</v>
      </c>
      <c r="AH1084" s="2" t="s">
        <v>768</v>
      </c>
      <c r="AI1084" s="2">
        <v>1.5</v>
      </c>
      <c r="AJ1084" s="2">
        <v>0</v>
      </c>
      <c r="AK1084" s="2">
        <v>0</v>
      </c>
      <c r="AL1084" s="2">
        <v>0</v>
      </c>
      <c r="AM1084" s="2">
        <v>18</v>
      </c>
      <c r="AN1084" s="2">
        <v>0</v>
      </c>
      <c r="AO1084" s="2" t="s">
        <v>762</v>
      </c>
      <c r="AP1084" s="2" t="s">
        <v>763</v>
      </c>
      <c r="AQ1084" s="2" t="s">
        <v>769</v>
      </c>
      <c r="AR1084" s="2" t="s">
        <v>879</v>
      </c>
      <c r="AS1084" s="2">
        <v>5.5</v>
      </c>
      <c r="AT1084" s="2">
        <v>747.5</v>
      </c>
      <c r="AU1084" s="2">
        <v>753</v>
      </c>
      <c r="AV1084" s="2" t="s">
        <v>765</v>
      </c>
      <c r="AW1084" s="2" t="s">
        <v>880</v>
      </c>
      <c r="AX1084" s="2">
        <v>8.5</v>
      </c>
      <c r="AY1084" s="2">
        <v>717.5</v>
      </c>
      <c r="AZ1084" s="2">
        <v>726</v>
      </c>
      <c r="BA1084" s="2" t="s">
        <v>765</v>
      </c>
      <c r="BB1084" s="2">
        <v>0.22893400999999999</v>
      </c>
      <c r="BC1084" s="2">
        <v>0</v>
      </c>
      <c r="BD1084" s="6">
        <v>0</v>
      </c>
      <c r="BE1084" s="18">
        <f t="shared" si="45"/>
        <v>120.10597764088524</v>
      </c>
      <c r="BF1084" s="2" t="s">
        <v>767</v>
      </c>
      <c r="BG1084" s="6">
        <v>44243</v>
      </c>
      <c r="BH1084" s="2">
        <v>131.04212992218439</v>
      </c>
      <c r="BI1084" t="str">
        <f>VLOOKUP($A1084,'[1]SW_Pipes 1222_soil.shp'!$AE$2:$AR$1223,10,FALSE)</f>
        <v>113658</v>
      </c>
      <c r="BJ1084" t="str">
        <f>VLOOKUP($A1084,'[1]SW_Pipes 1222_soil.shp'!$AE$2:$AR$1223,11,FALSE)</f>
        <v>CeB2</v>
      </c>
      <c r="BK1084" t="str">
        <f>VLOOKUP($A1084,'[1]SW_Pipes 1222_soil.shp'!$AE$2:$AR$1223,12,FALSE)</f>
        <v>Cecil sandy clay loam, 2 to 8 percent slopes, eroded</v>
      </c>
      <c r="BL1084" t="str">
        <f>VLOOKUP($A1084,'[1]SW_Pipes 1222_soil.shp'!$AE$2:$AR$1223,13,FALSE)</f>
        <v>B</v>
      </c>
      <c r="BM1084">
        <f>VLOOKUP($A1084,'[1]SW_Pipes 1222_soil.shp'!$AE$2:$AR$1223,14,FALSE)</f>
        <v>1</v>
      </c>
      <c r="BN1084">
        <f>VLOOKUP(A1084,[2]SW_Pipes1222_prec!$AE$2:$AO$1223, 11, FALSE)</f>
        <v>3.7360000000000002</v>
      </c>
    </row>
    <row r="1085" spans="1:66" x14ac:dyDescent="0.25">
      <c r="A1085" s="3">
        <v>189205</v>
      </c>
      <c r="B1085" s="3">
        <v>20711</v>
      </c>
      <c r="C1085" s="3" t="s">
        <v>687</v>
      </c>
      <c r="D1085" s="3" t="s">
        <v>26</v>
      </c>
      <c r="E1085" s="3" t="s">
        <v>29</v>
      </c>
      <c r="F1085" s="6">
        <f>VLOOKUP(A1085&amp;B1085,'input_raw cmsws'!$C$2:$D$1602,2,FALSE)</f>
        <v>44201.708333333336</v>
      </c>
      <c r="G1085" s="3">
        <v>5.5</v>
      </c>
      <c r="H1085" s="3" t="s">
        <v>23</v>
      </c>
      <c r="I1085" s="2">
        <f>VLOOKUP(H1085,'scoring schema'!$D$4:$E$9,2,FALSE)</f>
        <v>0</v>
      </c>
      <c r="J1085" s="3" t="s">
        <v>22</v>
      </c>
      <c r="K1085" s="3" t="s">
        <v>22</v>
      </c>
      <c r="L1085" s="3"/>
      <c r="M1085" s="2">
        <f>VLOOKUP(L1085,'scoring schema 2'!$E$18:$F$29,2,FALSE)</f>
        <v>0</v>
      </c>
      <c r="N1085" s="3"/>
      <c r="O1085" s="2">
        <f>VLOOKUP(N1085,'scoring schema 2'!$E$8:$F$13,2, FALSE)</f>
        <v>2</v>
      </c>
      <c r="P1085" s="3">
        <v>10</v>
      </c>
      <c r="Q1085" s="3">
        <v>1.3</v>
      </c>
      <c r="R1085" s="3">
        <v>3.5</v>
      </c>
      <c r="S1085" s="3">
        <v>4.55</v>
      </c>
      <c r="T1085" s="3">
        <v>1</v>
      </c>
      <c r="U1085" s="3">
        <v>10</v>
      </c>
      <c r="V1085" s="3">
        <v>8.6</v>
      </c>
      <c r="W1085" s="3">
        <v>5.3000000000000007</v>
      </c>
      <c r="X1085" s="3">
        <v>45.580000000000005</v>
      </c>
      <c r="Y1085" s="3">
        <v>5.68</v>
      </c>
      <c r="Z1085" s="3">
        <v>4.58</v>
      </c>
      <c r="AA1085" s="3">
        <v>26.014399999999998</v>
      </c>
      <c r="AB1085" s="3">
        <v>7548348</v>
      </c>
      <c r="AC1085" s="3" t="s">
        <v>3662</v>
      </c>
      <c r="AD1085" s="6">
        <v>40806</v>
      </c>
      <c r="AE1085" s="3" t="s">
        <v>985</v>
      </c>
      <c r="AF1085" s="3" t="s">
        <v>761</v>
      </c>
      <c r="AG1085" s="3" t="s">
        <v>762</v>
      </c>
      <c r="AH1085" s="3" t="s">
        <v>768</v>
      </c>
      <c r="AI1085" s="3">
        <v>2</v>
      </c>
      <c r="AJ1085" s="3">
        <v>0</v>
      </c>
      <c r="AK1085" s="3">
        <v>0</v>
      </c>
      <c r="AL1085" s="3">
        <v>0</v>
      </c>
      <c r="AM1085" s="3">
        <v>24</v>
      </c>
      <c r="AN1085" s="3">
        <v>0</v>
      </c>
      <c r="AO1085" s="3" t="s">
        <v>762</v>
      </c>
      <c r="AP1085" s="3" t="s">
        <v>763</v>
      </c>
      <c r="AQ1085" s="3" t="s">
        <v>769</v>
      </c>
      <c r="AR1085" s="3" t="s">
        <v>3663</v>
      </c>
      <c r="AS1085" s="3">
        <v>14.4</v>
      </c>
      <c r="AT1085" s="3">
        <v>699.6</v>
      </c>
      <c r="AU1085" s="3">
        <v>714</v>
      </c>
      <c r="AV1085" s="3" t="s">
        <v>765</v>
      </c>
      <c r="AW1085" s="3" t="s">
        <v>762</v>
      </c>
      <c r="AX1085" s="3">
        <v>0</v>
      </c>
      <c r="AY1085" s="3">
        <v>0</v>
      </c>
      <c r="AZ1085" s="3">
        <v>0</v>
      </c>
      <c r="BA1085" s="3" t="s">
        <v>772</v>
      </c>
      <c r="BB1085" s="3">
        <v>0</v>
      </c>
      <c r="BC1085" s="3">
        <v>0</v>
      </c>
      <c r="BD1085" s="7">
        <v>0</v>
      </c>
      <c r="BE1085" s="18">
        <f t="shared" si="45"/>
        <v>121.01768195300023</v>
      </c>
      <c r="BF1085" s="3" t="s">
        <v>767</v>
      </c>
      <c r="BG1085" s="7">
        <v>44252</v>
      </c>
      <c r="BH1085" s="3">
        <v>76.699058759588212</v>
      </c>
      <c r="BI1085" t="str">
        <f>VLOOKUP($A1085,'[1]SW_Pipes 1222_soil.shp'!$AE$2:$AR$1223,10,FALSE)</f>
        <v>113665</v>
      </c>
      <c r="BJ1085" t="str">
        <f>VLOOKUP($A1085,'[1]SW_Pipes 1222_soil.shp'!$AE$2:$AR$1223,11,FALSE)</f>
        <v>EnB</v>
      </c>
      <c r="BK1085" t="str">
        <f>VLOOKUP($A1085,'[1]SW_Pipes 1222_soil.shp'!$AE$2:$AR$1223,12,FALSE)</f>
        <v>Enon sandy loam, 2 to 8 percent slopes</v>
      </c>
      <c r="BL1085" t="str">
        <f>VLOOKUP($A1085,'[1]SW_Pipes 1222_soil.shp'!$AE$2:$AR$1223,13,FALSE)</f>
        <v>C</v>
      </c>
      <c r="BM1085">
        <f>VLOOKUP($A1085,'[1]SW_Pipes 1222_soil.shp'!$AE$2:$AR$1223,14,FALSE)</f>
        <v>2</v>
      </c>
      <c r="BN1085">
        <f>VLOOKUP(A1085,[2]SW_Pipes1222_prec!$AE$2:$AO$1223, 11, FALSE)</f>
        <v>3.734</v>
      </c>
    </row>
    <row r="1086" spans="1:66" x14ac:dyDescent="0.25">
      <c r="A1086" s="3">
        <v>189207</v>
      </c>
      <c r="B1086" s="3">
        <v>80653</v>
      </c>
      <c r="C1086" s="3" t="s">
        <v>41</v>
      </c>
      <c r="D1086" s="3" t="s">
        <v>21</v>
      </c>
      <c r="E1086" s="3" t="s">
        <v>22</v>
      </c>
      <c r="F1086" s="6">
        <f>VLOOKUP(A1086&amp;B1086,'input_raw cmsws'!$C$2:$D$1602,2,FALSE)</f>
        <v>44141.708333333336</v>
      </c>
      <c r="G1086" s="3">
        <v>0.5</v>
      </c>
      <c r="H1086" s="3" t="s">
        <v>31</v>
      </c>
      <c r="I1086" s="2">
        <f>VLOOKUP(H1086,'scoring schema'!$D$4:$E$9,2,FALSE)</f>
        <v>7</v>
      </c>
      <c r="J1086" s="3" t="s">
        <v>29</v>
      </c>
      <c r="K1086" s="3" t="s">
        <v>29</v>
      </c>
      <c r="L1086" s="3" t="s">
        <v>24</v>
      </c>
      <c r="M1086" s="2">
        <f>VLOOKUP(L1086,'scoring schema 2'!$E$18:$F$29,2,FALSE)</f>
        <v>0</v>
      </c>
      <c r="N1086" s="3" t="s">
        <v>35</v>
      </c>
      <c r="O1086" s="2">
        <f>VLOOKUP(N1086,'scoring schema 2'!$E$8:$F$13,2, FALSE)</f>
        <v>2</v>
      </c>
      <c r="P1086" s="3">
        <v>0</v>
      </c>
      <c r="Q1086" s="3">
        <v>4.8</v>
      </c>
      <c r="R1086" s="3">
        <v>0</v>
      </c>
      <c r="S1086" s="3">
        <v>0</v>
      </c>
      <c r="T1086" s="3">
        <v>1</v>
      </c>
      <c r="U1086" s="3">
        <v>0</v>
      </c>
      <c r="V1086" s="3">
        <v>1.4000000000000001</v>
      </c>
      <c r="W1086" s="3">
        <v>0</v>
      </c>
      <c r="X1086" s="3">
        <v>0</v>
      </c>
      <c r="Y1086" s="3">
        <v>2.76</v>
      </c>
      <c r="Z1086" s="3">
        <v>0</v>
      </c>
      <c r="AA1086" s="3">
        <v>0</v>
      </c>
      <c r="AB1086" s="3">
        <v>7590803</v>
      </c>
      <c r="AC1086" s="3" t="s">
        <v>801</v>
      </c>
      <c r="AD1086" s="6">
        <v>40807</v>
      </c>
      <c r="AE1086" s="3" t="s">
        <v>760</v>
      </c>
      <c r="AF1086" s="3" t="s">
        <v>761</v>
      </c>
      <c r="AG1086" s="3" t="s">
        <v>762</v>
      </c>
      <c r="AH1086" s="3" t="s">
        <v>768</v>
      </c>
      <c r="AI1086" s="3">
        <v>1.25</v>
      </c>
      <c r="AJ1086" s="3">
        <v>0</v>
      </c>
      <c r="AK1086" s="3">
        <v>0</v>
      </c>
      <c r="AL1086" s="3">
        <v>0</v>
      </c>
      <c r="AM1086" s="3">
        <v>15</v>
      </c>
      <c r="AN1086" s="3">
        <v>0</v>
      </c>
      <c r="AO1086" s="3" t="s">
        <v>762</v>
      </c>
      <c r="AP1086" s="3" t="s">
        <v>763</v>
      </c>
      <c r="AQ1086" s="3" t="s">
        <v>769</v>
      </c>
      <c r="AR1086" s="3" t="s">
        <v>802</v>
      </c>
      <c r="AS1086" s="3">
        <v>8.4</v>
      </c>
      <c r="AT1086" s="3">
        <v>704.6</v>
      </c>
      <c r="AU1086" s="3">
        <v>713</v>
      </c>
      <c r="AV1086" s="3" t="s">
        <v>765</v>
      </c>
      <c r="AW1086" s="3" t="s">
        <v>803</v>
      </c>
      <c r="AX1086" s="3">
        <v>3.3</v>
      </c>
      <c r="AY1086" s="3">
        <v>702.7</v>
      </c>
      <c r="AZ1086" s="3">
        <v>706</v>
      </c>
      <c r="BA1086" s="3" t="s">
        <v>765</v>
      </c>
      <c r="BB1086" s="3">
        <v>2.1294319999999999E-2</v>
      </c>
      <c r="BC1086" s="3">
        <v>0</v>
      </c>
      <c r="BD1086" s="7">
        <v>0</v>
      </c>
      <c r="BE1086" s="18">
        <f t="shared" si="45"/>
        <v>120.85341090577231</v>
      </c>
      <c r="BF1086" s="3" t="s">
        <v>767</v>
      </c>
      <c r="BG1086" s="7">
        <v>44252</v>
      </c>
      <c r="BH1086" s="3">
        <v>89.225683986465725</v>
      </c>
      <c r="BI1086" t="str">
        <f>VLOOKUP($A1086,'[1]SW_Pipes 1222_soil.shp'!$AE$2:$AR$1223,10,FALSE)</f>
        <v>113665</v>
      </c>
      <c r="BJ1086" t="str">
        <f>VLOOKUP($A1086,'[1]SW_Pipes 1222_soil.shp'!$AE$2:$AR$1223,11,FALSE)</f>
        <v>EnB</v>
      </c>
      <c r="BK1086" t="str">
        <f>VLOOKUP($A1086,'[1]SW_Pipes 1222_soil.shp'!$AE$2:$AR$1223,12,FALSE)</f>
        <v>Enon sandy loam, 2 to 8 percent slopes</v>
      </c>
      <c r="BL1086" t="str">
        <f>VLOOKUP($A1086,'[1]SW_Pipes 1222_soil.shp'!$AE$2:$AR$1223,13,FALSE)</f>
        <v>C</v>
      </c>
      <c r="BM1086">
        <f>VLOOKUP($A1086,'[1]SW_Pipes 1222_soil.shp'!$AE$2:$AR$1223,14,FALSE)</f>
        <v>2</v>
      </c>
      <c r="BN1086">
        <f>VLOOKUP(A1086,[2]SW_Pipes1222_prec!$AE$2:$AO$1223, 11, FALSE)</f>
        <v>3.7349999999999999</v>
      </c>
    </row>
    <row r="1087" spans="1:66" x14ac:dyDescent="0.25">
      <c r="A1087" s="3">
        <v>189356</v>
      </c>
      <c r="B1087" s="3">
        <v>12741</v>
      </c>
      <c r="C1087" s="3" t="s">
        <v>175</v>
      </c>
      <c r="D1087" s="3" t="s">
        <v>21</v>
      </c>
      <c r="E1087" s="3" t="s">
        <v>29</v>
      </c>
      <c r="F1087" s="6">
        <f>VLOOKUP(A1087&amp;B1087,'input_raw cmsws'!$C$2:$D$1602,2,FALSE)</f>
        <v>43872.666666666664</v>
      </c>
      <c r="G1087" s="3">
        <v>5.8</v>
      </c>
      <c r="H1087" s="3" t="s">
        <v>32</v>
      </c>
      <c r="I1087" s="2">
        <f>VLOOKUP(H1087,'scoring schema'!$D$4:$E$9,2,FALSE)</f>
        <v>10</v>
      </c>
      <c r="J1087" s="3" t="s">
        <v>29</v>
      </c>
      <c r="K1087" s="3" t="s">
        <v>29</v>
      </c>
      <c r="L1087" s="3" t="s">
        <v>44</v>
      </c>
      <c r="M1087" s="2">
        <f>VLOOKUP(L1087,'scoring schema 2'!$E$18:$F$29,2,FALSE)</f>
        <v>4</v>
      </c>
      <c r="N1087" s="3" t="s">
        <v>33</v>
      </c>
      <c r="O1087" s="2">
        <f>VLOOKUP(N1087,'scoring schema 2'!$E$8:$F$13,2, FALSE)</f>
        <v>0</v>
      </c>
      <c r="P1087" s="3">
        <v>0</v>
      </c>
      <c r="Q1087" s="3">
        <v>3.5</v>
      </c>
      <c r="R1087" s="3">
        <v>2.6</v>
      </c>
      <c r="S1087" s="3">
        <v>9.1</v>
      </c>
      <c r="T1087" s="3">
        <v>1</v>
      </c>
      <c r="U1087" s="3">
        <v>0</v>
      </c>
      <c r="V1087" s="3">
        <v>1.4000000000000001</v>
      </c>
      <c r="W1087" s="3">
        <v>0.8</v>
      </c>
      <c r="X1087" s="3">
        <v>1.1200000000000001</v>
      </c>
      <c r="Y1087" s="3">
        <v>2.2400000000000002</v>
      </c>
      <c r="Z1087" s="3">
        <v>1.52</v>
      </c>
      <c r="AA1087" s="3">
        <v>3.4048000000000003</v>
      </c>
      <c r="AB1087" s="3">
        <v>7615586</v>
      </c>
      <c r="AC1087" s="3" t="s">
        <v>1179</v>
      </c>
      <c r="AD1087" s="6">
        <v>40808</v>
      </c>
      <c r="AE1087" s="3" t="s">
        <v>760</v>
      </c>
      <c r="AF1087" s="3" t="s">
        <v>761</v>
      </c>
      <c r="AG1087" s="3" t="s">
        <v>762</v>
      </c>
      <c r="AH1087" s="3" t="s">
        <v>885</v>
      </c>
      <c r="AI1087" s="3">
        <v>1.5</v>
      </c>
      <c r="AJ1087" s="3">
        <v>0</v>
      </c>
      <c r="AK1087" s="3">
        <v>0</v>
      </c>
      <c r="AL1087" s="3">
        <v>0</v>
      </c>
      <c r="AM1087" s="3">
        <v>18</v>
      </c>
      <c r="AN1087" s="3">
        <v>0</v>
      </c>
      <c r="AO1087" s="3" t="s">
        <v>762</v>
      </c>
      <c r="AP1087" s="3" t="s">
        <v>763</v>
      </c>
      <c r="AQ1087" s="3" t="s">
        <v>769</v>
      </c>
      <c r="AR1087" s="3" t="s">
        <v>1180</v>
      </c>
      <c r="AS1087" s="3">
        <v>5.8</v>
      </c>
      <c r="AT1087" s="3">
        <v>655.85</v>
      </c>
      <c r="AU1087" s="3">
        <v>0</v>
      </c>
      <c r="AV1087" s="3" t="s">
        <v>765</v>
      </c>
      <c r="AW1087" s="3" t="s">
        <v>1181</v>
      </c>
      <c r="AX1087" s="3">
        <v>1.8</v>
      </c>
      <c r="AY1087" s="3">
        <v>648.86</v>
      </c>
      <c r="AZ1087" s="3">
        <v>0</v>
      </c>
      <c r="BA1087" s="3" t="s">
        <v>986</v>
      </c>
      <c r="BB1087" s="3">
        <v>0</v>
      </c>
      <c r="BC1087" s="3">
        <v>0</v>
      </c>
      <c r="BD1087" s="7">
        <v>0</v>
      </c>
      <c r="BE1087" s="18">
        <f t="shared" si="45"/>
        <v>120.11681496691763</v>
      </c>
      <c r="BF1087" s="3" t="s">
        <v>767</v>
      </c>
      <c r="BG1087" s="7">
        <v>44279</v>
      </c>
      <c r="BH1087" s="3">
        <v>125.6947815006406</v>
      </c>
      <c r="BI1087" t="str">
        <f>VLOOKUP($A1087,'[1]SW_Pipes 1222_soil.shp'!$AE$2:$AR$1223,10,FALSE)</f>
        <v>113694</v>
      </c>
      <c r="BJ1087" t="str">
        <f>VLOOKUP($A1087,'[1]SW_Pipes 1222_soil.shp'!$AE$2:$AR$1223,11,FALSE)</f>
        <v>WkE</v>
      </c>
      <c r="BK1087" t="str">
        <f>VLOOKUP($A1087,'[1]SW_Pipes 1222_soil.shp'!$AE$2:$AR$1223,12,FALSE)</f>
        <v>Wilkes loam, 15 to 25 percent slopes</v>
      </c>
      <c r="BL1087" t="str">
        <f>VLOOKUP($A1087,'[1]SW_Pipes 1222_soil.shp'!$AE$2:$AR$1223,13,FALSE)</f>
        <v>D</v>
      </c>
      <c r="BM1087">
        <f>VLOOKUP($A1087,'[1]SW_Pipes 1222_soil.shp'!$AE$2:$AR$1223,14,FALSE)</f>
        <v>4</v>
      </c>
      <c r="BN1087">
        <f>VLOOKUP(A1087,[2]SW_Pipes1222_prec!$AE$2:$AO$1223, 11, FALSE)</f>
        <v>3.7629999999999999</v>
      </c>
    </row>
    <row r="1088" spans="1:66" x14ac:dyDescent="0.25">
      <c r="A1088" s="2">
        <v>189522</v>
      </c>
      <c r="B1088" s="2">
        <v>20711</v>
      </c>
      <c r="C1088" s="2" t="s">
        <v>561</v>
      </c>
      <c r="D1088" s="2" t="s">
        <v>26</v>
      </c>
      <c r="E1088" s="2" t="s">
        <v>29</v>
      </c>
      <c r="F1088" s="6">
        <f>VLOOKUP(A1088&amp;B1088,'input_raw cmsws'!$C$2:$D$1602,2,FALSE)</f>
        <v>44201.708333333336</v>
      </c>
      <c r="G1088" s="2">
        <v>4.8</v>
      </c>
      <c r="H1088" s="2" t="s">
        <v>23</v>
      </c>
      <c r="I1088" s="2">
        <f>VLOOKUP(H1088,'scoring schema'!$D$4:$E$9,2,FALSE)</f>
        <v>0</v>
      </c>
      <c r="J1088" s="2" t="s">
        <v>22</v>
      </c>
      <c r="K1088" s="2" t="s">
        <v>22</v>
      </c>
      <c r="L1088" s="2"/>
      <c r="M1088" s="2">
        <f>VLOOKUP(L1088,'scoring schema 2'!$E$18:$F$29,2,FALSE)</f>
        <v>0</v>
      </c>
      <c r="N1088" s="2"/>
      <c r="O1088" s="2">
        <f>VLOOKUP(N1088,'scoring schema 2'!$E$8:$F$13,2, FALSE)</f>
        <v>2</v>
      </c>
      <c r="P1088" s="2">
        <v>10</v>
      </c>
      <c r="Q1088" s="2">
        <v>1.3</v>
      </c>
      <c r="R1088" s="2">
        <v>2.9</v>
      </c>
      <c r="S1088" s="2">
        <v>3.77</v>
      </c>
      <c r="T1088" s="2">
        <v>1</v>
      </c>
      <c r="U1088" s="2">
        <v>10</v>
      </c>
      <c r="V1088" s="2">
        <v>3.8000000000000007</v>
      </c>
      <c r="W1088" s="2">
        <v>6.5</v>
      </c>
      <c r="X1088" s="2">
        <v>24.700000000000003</v>
      </c>
      <c r="Y1088" s="2">
        <v>2.8000000000000003</v>
      </c>
      <c r="Z1088" s="2">
        <v>5.0599999999999996</v>
      </c>
      <c r="AA1088" s="2">
        <v>14.168000000000001</v>
      </c>
      <c r="AB1088" s="2">
        <v>7564933</v>
      </c>
      <c r="AC1088" s="2" t="s">
        <v>2809</v>
      </c>
      <c r="AD1088" s="6">
        <v>40809</v>
      </c>
      <c r="AE1088" s="2" t="s">
        <v>760</v>
      </c>
      <c r="AF1088" s="2" t="s">
        <v>761</v>
      </c>
      <c r="AG1088" s="2" t="s">
        <v>762</v>
      </c>
      <c r="AH1088" s="2" t="s">
        <v>768</v>
      </c>
      <c r="AI1088" s="2">
        <v>1.25</v>
      </c>
      <c r="AJ1088" s="2">
        <v>0</v>
      </c>
      <c r="AK1088" s="2">
        <v>0</v>
      </c>
      <c r="AL1088" s="2">
        <v>0</v>
      </c>
      <c r="AM1088" s="2">
        <v>15</v>
      </c>
      <c r="AN1088" s="2">
        <v>0</v>
      </c>
      <c r="AO1088" s="2" t="s">
        <v>762</v>
      </c>
      <c r="AP1088" s="2" t="s">
        <v>763</v>
      </c>
      <c r="AQ1088" s="2" t="s">
        <v>769</v>
      </c>
      <c r="AR1088" s="2" t="s">
        <v>2810</v>
      </c>
      <c r="AS1088" s="2">
        <v>5.0999999999999996</v>
      </c>
      <c r="AT1088" s="2">
        <v>687.9</v>
      </c>
      <c r="AU1088" s="2">
        <v>693</v>
      </c>
      <c r="AV1088" s="2" t="s">
        <v>765</v>
      </c>
      <c r="AW1088" s="2" t="s">
        <v>2811</v>
      </c>
      <c r="AX1088" s="2">
        <v>6.1</v>
      </c>
      <c r="AY1088" s="2">
        <v>687.9</v>
      </c>
      <c r="AZ1088" s="2">
        <v>694</v>
      </c>
      <c r="BA1088" s="2" t="s">
        <v>765</v>
      </c>
      <c r="BB1088" s="2">
        <v>0</v>
      </c>
      <c r="BC1088" s="2">
        <v>0</v>
      </c>
      <c r="BD1088" s="6">
        <v>0</v>
      </c>
      <c r="BE1088" s="18">
        <f t="shared" si="45"/>
        <v>121.01768195300023</v>
      </c>
      <c r="BF1088" s="2" t="s">
        <v>767</v>
      </c>
      <c r="BG1088" s="6">
        <v>44249</v>
      </c>
      <c r="BH1088" s="2">
        <v>50.888525500229711</v>
      </c>
      <c r="BI1088" t="str">
        <f>VLOOKUP($A1088,'[1]SW_Pipes 1222_soil.shp'!$AE$2:$AR$1223,10,FALSE)</f>
        <v>113686</v>
      </c>
      <c r="BJ1088" t="str">
        <f>VLOOKUP($A1088,'[1]SW_Pipes 1222_soil.shp'!$AE$2:$AR$1223,11,FALSE)</f>
        <v>UL</v>
      </c>
      <c r="BK1088" t="str">
        <f>VLOOKUP($A1088,'[1]SW_Pipes 1222_soil.shp'!$AE$2:$AR$1223,12,FALSE)</f>
        <v>Udorthents, loamy</v>
      </c>
      <c r="BL1088" t="str">
        <f>VLOOKUP($A1088,'[1]SW_Pipes 1222_soil.shp'!$AE$2:$AR$1223,13,FALSE)</f>
        <v>B</v>
      </c>
      <c r="BM1088">
        <f>VLOOKUP($A1088,'[1]SW_Pipes 1222_soil.shp'!$AE$2:$AR$1223,14,FALSE)</f>
        <v>1</v>
      </c>
      <c r="BN1088">
        <f>VLOOKUP(A1088,[2]SW_Pipes1222_prec!$AE$2:$AO$1223, 11, FALSE)</f>
        <v>3.7280000000000002</v>
      </c>
    </row>
    <row r="1089" spans="1:66" x14ac:dyDescent="0.25">
      <c r="A1089" s="2">
        <v>189598</v>
      </c>
      <c r="B1089" s="2">
        <v>12697</v>
      </c>
      <c r="C1089" s="2" t="s">
        <v>67</v>
      </c>
      <c r="D1089" s="2" t="s">
        <v>26</v>
      </c>
      <c r="E1089" s="2" t="s">
        <v>29</v>
      </c>
      <c r="F1089" s="6">
        <f>VLOOKUP(A1089&amp;B1089,'input_raw cmsws'!$C$2:$D$1602,2,FALSE)</f>
        <v>43868.708333333336</v>
      </c>
      <c r="G1089" s="2">
        <v>4.4000000000000004</v>
      </c>
      <c r="H1089" s="2" t="s">
        <v>68</v>
      </c>
      <c r="I1089" s="2">
        <f>VLOOKUP(H1089,'scoring schema'!$D$4:$E$9,2,FALSE)</f>
        <v>0</v>
      </c>
      <c r="J1089" s="2" t="s">
        <v>22</v>
      </c>
      <c r="K1089" s="2" t="s">
        <v>22</v>
      </c>
      <c r="L1089" s="2" t="s">
        <v>24</v>
      </c>
      <c r="M1089" s="2">
        <f>VLOOKUP(L1089,'scoring schema 2'!$E$18:$F$29,2,FALSE)</f>
        <v>0</v>
      </c>
      <c r="N1089" s="2"/>
      <c r="O1089" s="2">
        <f>VLOOKUP(N1089,'scoring schema 2'!$E$8:$F$13,2, FALSE)</f>
        <v>2</v>
      </c>
      <c r="P1089" s="2">
        <v>10</v>
      </c>
      <c r="Q1089" s="2">
        <v>1.3</v>
      </c>
      <c r="R1089" s="2">
        <v>2.9</v>
      </c>
      <c r="S1089" s="2">
        <v>3.77</v>
      </c>
      <c r="T1089" s="2">
        <v>1</v>
      </c>
      <c r="U1089" s="2">
        <v>0</v>
      </c>
      <c r="V1089" s="2">
        <v>1.8</v>
      </c>
      <c r="W1089" s="2">
        <v>1.4</v>
      </c>
      <c r="X1089" s="2">
        <v>2.52</v>
      </c>
      <c r="Y1089" s="2">
        <v>1.6</v>
      </c>
      <c r="Z1089" s="2">
        <v>2</v>
      </c>
      <c r="AA1089" s="2">
        <v>3.2</v>
      </c>
      <c r="AB1089" s="2">
        <v>7691875</v>
      </c>
      <c r="AC1089" s="2" t="s">
        <v>1135</v>
      </c>
      <c r="AD1089" s="6">
        <v>40810</v>
      </c>
      <c r="AE1089" s="2" t="s">
        <v>760</v>
      </c>
      <c r="AF1089" s="2" t="s">
        <v>761</v>
      </c>
      <c r="AG1089" s="2" t="s">
        <v>762</v>
      </c>
      <c r="AH1089" s="2" t="s">
        <v>768</v>
      </c>
      <c r="AI1089" s="2">
        <v>1.25</v>
      </c>
      <c r="AJ1089" s="2">
        <v>0</v>
      </c>
      <c r="AK1089" s="2">
        <v>0</v>
      </c>
      <c r="AL1089" s="2">
        <v>0</v>
      </c>
      <c r="AM1089" s="2">
        <v>15</v>
      </c>
      <c r="AN1089" s="2">
        <v>0</v>
      </c>
      <c r="AO1089" s="2" t="s">
        <v>762</v>
      </c>
      <c r="AP1089" s="2" t="s">
        <v>763</v>
      </c>
      <c r="AQ1089" s="2" t="s">
        <v>769</v>
      </c>
      <c r="AR1089" s="2" t="s">
        <v>1136</v>
      </c>
      <c r="AS1089" s="2">
        <v>4.0999999999999996</v>
      </c>
      <c r="AT1089" s="2">
        <v>0</v>
      </c>
      <c r="AU1089" s="2">
        <v>0</v>
      </c>
      <c r="AV1089" s="2" t="s">
        <v>765</v>
      </c>
      <c r="AW1089" s="2" t="s">
        <v>1137</v>
      </c>
      <c r="AX1089" s="2">
        <v>5</v>
      </c>
      <c r="AY1089" s="2">
        <v>0</v>
      </c>
      <c r="AZ1089" s="2">
        <v>0</v>
      </c>
      <c r="BA1089" s="2" t="s">
        <v>765</v>
      </c>
      <c r="BB1089" s="2">
        <v>0</v>
      </c>
      <c r="BC1089" s="2">
        <v>0</v>
      </c>
      <c r="BD1089" s="6">
        <v>0</v>
      </c>
      <c r="BE1089" s="18">
        <f t="shared" si="45"/>
        <v>120.10597764088524</v>
      </c>
      <c r="BF1089" s="2" t="s">
        <v>767</v>
      </c>
      <c r="BG1089" s="6">
        <v>44243</v>
      </c>
      <c r="BH1089" s="2">
        <v>31.26319460903488</v>
      </c>
      <c r="BI1089" t="str">
        <f>VLOOKUP($A1089,'[1]SW_Pipes 1222_soil.shp'!$AE$2:$AR$1223,10,FALSE)</f>
        <v>113680</v>
      </c>
      <c r="BJ1089" t="str">
        <f>VLOOKUP($A1089,'[1]SW_Pipes 1222_soil.shp'!$AE$2:$AR$1223,11,FALSE)</f>
        <v>MeD</v>
      </c>
      <c r="BK1089" t="str">
        <f>VLOOKUP($A1089,'[1]SW_Pipes 1222_soil.shp'!$AE$2:$AR$1223,12,FALSE)</f>
        <v>Mecklenburg fine sandy loam, 8 to 15 percent slopes</v>
      </c>
      <c r="BL1089" t="str">
        <f>VLOOKUP($A1089,'[1]SW_Pipes 1222_soil.shp'!$AE$2:$AR$1223,13,FALSE)</f>
        <v>C</v>
      </c>
      <c r="BM1089">
        <f>VLOOKUP($A1089,'[1]SW_Pipes 1222_soil.shp'!$AE$2:$AR$1223,14,FALSE)</f>
        <v>2</v>
      </c>
      <c r="BN1089">
        <f>VLOOKUP(A1089,[2]SW_Pipes1222_prec!$AE$2:$AO$1223, 11, FALSE)</f>
        <v>3.73</v>
      </c>
    </row>
    <row r="1090" spans="1:66" x14ac:dyDescent="0.25">
      <c r="A1090" s="3">
        <v>189602</v>
      </c>
      <c r="B1090" s="3">
        <v>12697</v>
      </c>
      <c r="C1090" s="3" t="s">
        <v>67</v>
      </c>
      <c r="D1090" s="3" t="s">
        <v>26</v>
      </c>
      <c r="E1090" s="3" t="s">
        <v>29</v>
      </c>
      <c r="F1090" s="6">
        <f>VLOOKUP(A1090&amp;B1090,'input_raw cmsws'!$C$2:$D$1602,2,FALSE)</f>
        <v>43868.708333333336</v>
      </c>
      <c r="G1090" s="3">
        <v>4.8</v>
      </c>
      <c r="H1090" s="3" t="s">
        <v>68</v>
      </c>
      <c r="I1090" s="2">
        <f>VLOOKUP(H1090,'scoring schema'!$D$4:$E$9,2,FALSE)</f>
        <v>0</v>
      </c>
      <c r="J1090" s="3" t="s">
        <v>22</v>
      </c>
      <c r="K1090" s="3" t="s">
        <v>22</v>
      </c>
      <c r="L1090" s="3" t="s">
        <v>30</v>
      </c>
      <c r="M1090" s="2">
        <f>VLOOKUP(L1090,'scoring schema 2'!$E$18:$F$29,2,FALSE)</f>
        <v>6</v>
      </c>
      <c r="N1090" s="3"/>
      <c r="O1090" s="2">
        <f>VLOOKUP(N1090,'scoring schema 2'!$E$8:$F$13,2, FALSE)</f>
        <v>2</v>
      </c>
      <c r="P1090" s="3">
        <v>10</v>
      </c>
      <c r="Q1090" s="3">
        <v>1.3</v>
      </c>
      <c r="R1090" s="3">
        <v>5.6</v>
      </c>
      <c r="S1090" s="3">
        <v>7.2799999999999994</v>
      </c>
      <c r="T1090" s="3">
        <v>1</v>
      </c>
      <c r="U1090" s="3">
        <v>0</v>
      </c>
      <c r="V1090" s="3">
        <v>2.2000000000000002</v>
      </c>
      <c r="W1090" s="3">
        <v>1.4</v>
      </c>
      <c r="X1090" s="3">
        <v>3.08</v>
      </c>
      <c r="Y1090" s="3">
        <v>1.84</v>
      </c>
      <c r="Z1090" s="3">
        <v>3.0799999999999996</v>
      </c>
      <c r="AA1090" s="3">
        <v>5.6671999999999993</v>
      </c>
      <c r="AB1090" s="3">
        <v>7677543</v>
      </c>
      <c r="AC1090" s="3" t="s">
        <v>1565</v>
      </c>
      <c r="AD1090" s="6">
        <v>40811</v>
      </c>
      <c r="AE1090" s="3" t="s">
        <v>760</v>
      </c>
      <c r="AF1090" s="3" t="s">
        <v>761</v>
      </c>
      <c r="AG1090" s="3" t="s">
        <v>762</v>
      </c>
      <c r="AH1090" s="3" t="s">
        <v>768</v>
      </c>
      <c r="AI1090" s="3">
        <v>1.25</v>
      </c>
      <c r="AJ1090" s="3">
        <v>0</v>
      </c>
      <c r="AK1090" s="3">
        <v>0</v>
      </c>
      <c r="AL1090" s="3">
        <v>0</v>
      </c>
      <c r="AM1090" s="3">
        <v>15</v>
      </c>
      <c r="AN1090" s="3">
        <v>0</v>
      </c>
      <c r="AO1090" s="3" t="s">
        <v>762</v>
      </c>
      <c r="AP1090" s="3" t="s">
        <v>763</v>
      </c>
      <c r="AQ1090" s="3" t="s">
        <v>769</v>
      </c>
      <c r="AR1090" s="3" t="s">
        <v>1566</v>
      </c>
      <c r="AS1090" s="3">
        <v>2.1</v>
      </c>
      <c r="AT1090" s="3">
        <v>0</v>
      </c>
      <c r="AU1090" s="3">
        <v>0</v>
      </c>
      <c r="AV1090" s="3" t="s">
        <v>765</v>
      </c>
      <c r="AW1090" s="3" t="s">
        <v>1401</v>
      </c>
      <c r="AX1090" s="3">
        <v>2.9</v>
      </c>
      <c r="AY1090" s="3">
        <v>0</v>
      </c>
      <c r="AZ1090" s="3">
        <v>0</v>
      </c>
      <c r="BA1090" s="3" t="s">
        <v>765</v>
      </c>
      <c r="BB1090" s="3">
        <v>0</v>
      </c>
      <c r="BC1090" s="3">
        <v>0</v>
      </c>
      <c r="BD1090" s="7">
        <v>0</v>
      </c>
      <c r="BE1090" s="18">
        <f t="shared" si="45"/>
        <v>120.10597764088524</v>
      </c>
      <c r="BF1090" s="3" t="s">
        <v>767</v>
      </c>
      <c r="BG1090" s="7">
        <v>44243</v>
      </c>
      <c r="BH1090" s="3">
        <v>24.038508082360782</v>
      </c>
      <c r="BI1090" t="str">
        <f>VLOOKUP($A1090,'[1]SW_Pipes 1222_soil.shp'!$AE$2:$AR$1223,10,FALSE)</f>
        <v>113679</v>
      </c>
      <c r="BJ1090" t="str">
        <f>VLOOKUP($A1090,'[1]SW_Pipes 1222_soil.shp'!$AE$2:$AR$1223,11,FALSE)</f>
        <v>MeB</v>
      </c>
      <c r="BK1090" t="str">
        <f>VLOOKUP($A1090,'[1]SW_Pipes 1222_soil.shp'!$AE$2:$AR$1223,12,FALSE)</f>
        <v>Mecklenburg fine sandy loam, 2 to 8 percent slopes</v>
      </c>
      <c r="BL1090" t="str">
        <f>VLOOKUP($A1090,'[1]SW_Pipes 1222_soil.shp'!$AE$2:$AR$1223,13,FALSE)</f>
        <v>C</v>
      </c>
      <c r="BM1090">
        <f>VLOOKUP($A1090,'[1]SW_Pipes 1222_soil.shp'!$AE$2:$AR$1223,14,FALSE)</f>
        <v>2</v>
      </c>
      <c r="BN1090">
        <f>VLOOKUP(A1090,[2]SW_Pipes1222_prec!$AE$2:$AO$1223, 11, FALSE)</f>
        <v>3.7320000000000002</v>
      </c>
    </row>
    <row r="1091" spans="1:66" x14ac:dyDescent="0.25">
      <c r="A1091" s="3">
        <v>189603</v>
      </c>
      <c r="B1091" s="3">
        <v>12697</v>
      </c>
      <c r="C1091" s="3" t="s">
        <v>67</v>
      </c>
      <c r="D1091" s="3" t="s">
        <v>26</v>
      </c>
      <c r="E1091" s="3" t="s">
        <v>29</v>
      </c>
      <c r="F1091" s="6">
        <f>VLOOKUP(A1091&amp;B1091,'input_raw cmsws'!$C$2:$D$1602,2,FALSE)</f>
        <v>43868.708333333336</v>
      </c>
      <c r="G1091" s="3">
        <v>4.8</v>
      </c>
      <c r="H1091" s="3" t="s">
        <v>68</v>
      </c>
      <c r="I1091" s="2">
        <f>VLOOKUP(H1091,'scoring schema'!$D$4:$E$9,2,FALSE)</f>
        <v>0</v>
      </c>
      <c r="J1091" s="3" t="s">
        <v>22</v>
      </c>
      <c r="K1091" s="3" t="s">
        <v>22</v>
      </c>
      <c r="L1091" s="3" t="s">
        <v>30</v>
      </c>
      <c r="M1091" s="2">
        <f>VLOOKUP(L1091,'scoring schema 2'!$E$18:$F$29,2,FALSE)</f>
        <v>6</v>
      </c>
      <c r="N1091" s="3"/>
      <c r="O1091" s="2">
        <f>VLOOKUP(N1091,'scoring schema 2'!$E$8:$F$13,2, FALSE)</f>
        <v>2</v>
      </c>
      <c r="P1091" s="3">
        <v>10</v>
      </c>
      <c r="Q1091" s="3">
        <v>1.3</v>
      </c>
      <c r="R1091" s="3">
        <v>5</v>
      </c>
      <c r="S1091" s="3">
        <v>6.5</v>
      </c>
      <c r="T1091" s="3">
        <v>1</v>
      </c>
      <c r="U1091" s="3">
        <v>0</v>
      </c>
      <c r="V1091" s="3">
        <v>2.2000000000000002</v>
      </c>
      <c r="W1091" s="3">
        <v>0.8</v>
      </c>
      <c r="X1091" s="3">
        <v>1.7600000000000002</v>
      </c>
      <c r="Y1091" s="3">
        <v>1.84</v>
      </c>
      <c r="Z1091" s="3">
        <v>2.48</v>
      </c>
      <c r="AA1091" s="3">
        <v>4.5632000000000001</v>
      </c>
      <c r="AB1091" s="3">
        <v>7595834</v>
      </c>
      <c r="AC1091" s="3" t="s">
        <v>1400</v>
      </c>
      <c r="AD1091" s="6">
        <v>40812</v>
      </c>
      <c r="AE1091" s="3" t="s">
        <v>760</v>
      </c>
      <c r="AF1091" s="3" t="s">
        <v>761</v>
      </c>
      <c r="AG1091" s="3" t="s">
        <v>762</v>
      </c>
      <c r="AH1091" s="3" t="s">
        <v>768</v>
      </c>
      <c r="AI1091" s="3">
        <v>1.25</v>
      </c>
      <c r="AJ1091" s="3">
        <v>0</v>
      </c>
      <c r="AK1091" s="3">
        <v>0</v>
      </c>
      <c r="AL1091" s="3">
        <v>0</v>
      </c>
      <c r="AM1091" s="3">
        <v>15</v>
      </c>
      <c r="AN1091" s="3">
        <v>0</v>
      </c>
      <c r="AO1091" s="3" t="s">
        <v>762</v>
      </c>
      <c r="AP1091" s="3" t="s">
        <v>763</v>
      </c>
      <c r="AQ1091" s="3" t="s">
        <v>769</v>
      </c>
      <c r="AR1091" s="3" t="s">
        <v>1401</v>
      </c>
      <c r="AS1091" s="3">
        <v>4.7</v>
      </c>
      <c r="AT1091" s="3">
        <v>0</v>
      </c>
      <c r="AU1091" s="3">
        <v>0</v>
      </c>
      <c r="AV1091" s="3" t="s">
        <v>765</v>
      </c>
      <c r="AW1091" s="3" t="s">
        <v>1402</v>
      </c>
      <c r="AX1091" s="3">
        <v>4.5999999999999996</v>
      </c>
      <c r="AY1091" s="3">
        <v>0</v>
      </c>
      <c r="AZ1091" s="3">
        <v>0</v>
      </c>
      <c r="BA1091" s="3" t="s">
        <v>765</v>
      </c>
      <c r="BB1091" s="3">
        <v>0</v>
      </c>
      <c r="BC1091" s="3">
        <v>0</v>
      </c>
      <c r="BD1091" s="7">
        <v>0</v>
      </c>
      <c r="BE1091" s="18">
        <f t="shared" si="45"/>
        <v>120.10597764088524</v>
      </c>
      <c r="BF1091" s="3" t="s">
        <v>767</v>
      </c>
      <c r="BG1091" s="7">
        <v>44243</v>
      </c>
      <c r="BH1091" s="3">
        <v>107.3032380272537</v>
      </c>
      <c r="BI1091" t="str">
        <f>VLOOKUP($A1091,'[1]SW_Pipes 1222_soil.shp'!$AE$2:$AR$1223,10,FALSE)</f>
        <v>113679</v>
      </c>
      <c r="BJ1091" t="str">
        <f>VLOOKUP($A1091,'[1]SW_Pipes 1222_soil.shp'!$AE$2:$AR$1223,11,FALSE)</f>
        <v>MeB</v>
      </c>
      <c r="BK1091" t="str">
        <f>VLOOKUP($A1091,'[1]SW_Pipes 1222_soil.shp'!$AE$2:$AR$1223,12,FALSE)</f>
        <v>Mecklenburg fine sandy loam, 2 to 8 percent slopes</v>
      </c>
      <c r="BL1091" t="str">
        <f>VLOOKUP($A1091,'[1]SW_Pipes 1222_soil.shp'!$AE$2:$AR$1223,13,FALSE)</f>
        <v>C</v>
      </c>
      <c r="BM1091">
        <f>VLOOKUP($A1091,'[1]SW_Pipes 1222_soil.shp'!$AE$2:$AR$1223,14,FALSE)</f>
        <v>2</v>
      </c>
      <c r="BN1091">
        <f>VLOOKUP(A1091,[2]SW_Pipes1222_prec!$AE$2:$AO$1223, 11, FALSE)</f>
        <v>3.7320000000000002</v>
      </c>
    </row>
    <row r="1092" spans="1:66" x14ac:dyDescent="0.25">
      <c r="A1092" s="2">
        <v>189610</v>
      </c>
      <c r="B1092" s="2">
        <v>12697</v>
      </c>
      <c r="C1092" s="2" t="s">
        <v>67</v>
      </c>
      <c r="D1092" s="2" t="s">
        <v>26</v>
      </c>
      <c r="E1092" s="2" t="s">
        <v>29</v>
      </c>
      <c r="F1092" s="6">
        <f>VLOOKUP(A1092&amp;B1092,'input_raw cmsws'!$C$2:$D$1602,2,FALSE)</f>
        <v>43868.708333333336</v>
      </c>
      <c r="G1092" s="2">
        <v>4</v>
      </c>
      <c r="H1092" s="2" t="s">
        <v>23</v>
      </c>
      <c r="I1092" s="2">
        <f>VLOOKUP(H1092,'scoring schema'!$D$4:$E$9,2,FALSE)</f>
        <v>0</v>
      </c>
      <c r="J1092" s="2" t="s">
        <v>22</v>
      </c>
      <c r="K1092" s="2" t="s">
        <v>22</v>
      </c>
      <c r="L1092" s="2" t="s">
        <v>24</v>
      </c>
      <c r="M1092" s="2">
        <f>VLOOKUP(L1092,'scoring schema 2'!$E$18:$F$29,2,FALSE)</f>
        <v>0</v>
      </c>
      <c r="N1092" s="2"/>
      <c r="O1092" s="2">
        <f>VLOOKUP(N1092,'scoring schema 2'!$E$8:$F$13,2, FALSE)</f>
        <v>2</v>
      </c>
      <c r="P1092" s="2">
        <v>10</v>
      </c>
      <c r="Q1092" s="2">
        <v>1.3</v>
      </c>
      <c r="R1092" s="2">
        <v>2.9</v>
      </c>
      <c r="S1092" s="2">
        <v>3.77</v>
      </c>
      <c r="T1092" s="2">
        <v>1</v>
      </c>
      <c r="U1092" s="2">
        <v>0</v>
      </c>
      <c r="V1092" s="2">
        <v>2.2000000000000002</v>
      </c>
      <c r="W1092" s="2">
        <v>1.4</v>
      </c>
      <c r="X1092" s="2">
        <v>3.08</v>
      </c>
      <c r="Y1092" s="2">
        <v>1.84</v>
      </c>
      <c r="Z1092" s="2">
        <v>2</v>
      </c>
      <c r="AA1092" s="2">
        <v>3.68</v>
      </c>
      <c r="AB1092" s="2">
        <v>7669248</v>
      </c>
      <c r="AC1092" s="2" t="s">
        <v>1144</v>
      </c>
      <c r="AD1092" s="6">
        <v>40813</v>
      </c>
      <c r="AE1092" s="2" t="s">
        <v>985</v>
      </c>
      <c r="AF1092" s="2" t="s">
        <v>761</v>
      </c>
      <c r="AG1092" s="2" t="s">
        <v>762</v>
      </c>
      <c r="AH1092" s="2" t="s">
        <v>768</v>
      </c>
      <c r="AI1092" s="2">
        <v>1.25</v>
      </c>
      <c r="AJ1092" s="2">
        <v>0</v>
      </c>
      <c r="AK1092" s="2">
        <v>0</v>
      </c>
      <c r="AL1092" s="2">
        <v>0</v>
      </c>
      <c r="AM1092" s="2">
        <v>15</v>
      </c>
      <c r="AN1092" s="2">
        <v>0</v>
      </c>
      <c r="AO1092" s="2" t="s">
        <v>762</v>
      </c>
      <c r="AP1092" s="2" t="s">
        <v>902</v>
      </c>
      <c r="AQ1092" s="2" t="s">
        <v>905</v>
      </c>
      <c r="AR1092" s="2" t="s">
        <v>762</v>
      </c>
      <c r="AS1092" s="2">
        <v>0</v>
      </c>
      <c r="AT1092" s="2">
        <v>0</v>
      </c>
      <c r="AU1092" s="2">
        <v>0</v>
      </c>
      <c r="AV1092" s="2" t="s">
        <v>772</v>
      </c>
      <c r="AW1092" s="2" t="s">
        <v>1222</v>
      </c>
      <c r="AX1092" s="2">
        <v>6.6</v>
      </c>
      <c r="AY1092" s="2">
        <v>0</v>
      </c>
      <c r="AZ1092" s="2">
        <v>0</v>
      </c>
      <c r="BA1092" s="2" t="s">
        <v>765</v>
      </c>
      <c r="BB1092" s="2">
        <v>0</v>
      </c>
      <c r="BC1092" s="2">
        <v>0</v>
      </c>
      <c r="BD1092" s="6">
        <v>0</v>
      </c>
      <c r="BE1092" s="18">
        <f t="shared" si="45"/>
        <v>120.10597764088524</v>
      </c>
      <c r="BF1092" s="2" t="s">
        <v>767</v>
      </c>
      <c r="BG1092" s="6">
        <v>44243</v>
      </c>
      <c r="BH1092" s="2">
        <v>114.3331793013453</v>
      </c>
      <c r="BI1092" t="str">
        <f>VLOOKUP($A1092,'[1]SW_Pipes 1222_soil.shp'!$AE$2:$AR$1223,10,FALSE)</f>
        <v>113679</v>
      </c>
      <c r="BJ1092" t="str">
        <f>VLOOKUP($A1092,'[1]SW_Pipes 1222_soil.shp'!$AE$2:$AR$1223,11,FALSE)</f>
        <v>MeB</v>
      </c>
      <c r="BK1092" t="str">
        <f>VLOOKUP($A1092,'[1]SW_Pipes 1222_soil.shp'!$AE$2:$AR$1223,12,FALSE)</f>
        <v>Mecklenburg fine sandy loam, 2 to 8 percent slopes</v>
      </c>
      <c r="BL1092" t="str">
        <f>VLOOKUP($A1092,'[1]SW_Pipes 1222_soil.shp'!$AE$2:$AR$1223,13,FALSE)</f>
        <v>C</v>
      </c>
      <c r="BM1092">
        <f>VLOOKUP($A1092,'[1]SW_Pipes 1222_soil.shp'!$AE$2:$AR$1223,14,FALSE)</f>
        <v>2</v>
      </c>
      <c r="BN1092">
        <f>VLOOKUP(A1092,[2]SW_Pipes1222_prec!$AE$2:$AO$1223, 11, FALSE)</f>
        <v>3.7320000000000002</v>
      </c>
    </row>
    <row r="1093" spans="1:66" x14ac:dyDescent="0.25">
      <c r="A1093" s="3">
        <v>189668</v>
      </c>
      <c r="B1093" s="3">
        <v>13499</v>
      </c>
      <c r="C1093" s="3" t="s">
        <v>74</v>
      </c>
      <c r="D1093" s="3" t="s">
        <v>21</v>
      </c>
      <c r="E1093" s="3" t="s">
        <v>29</v>
      </c>
      <c r="F1093" s="6">
        <f>VLOOKUP(A1093&amp;B1093,'input_raw cmsws'!$C$2:$D$1602,2,FALSE)</f>
        <v>43929.666666666664</v>
      </c>
      <c r="G1093" s="3">
        <v>5</v>
      </c>
      <c r="H1093" s="3" t="s">
        <v>23</v>
      </c>
      <c r="I1093" s="2">
        <f>VLOOKUP(H1093,'scoring schema'!$D$4:$E$9,2,FALSE)</f>
        <v>0</v>
      </c>
      <c r="J1093" s="3" t="s">
        <v>22</v>
      </c>
      <c r="K1093" s="3" t="s">
        <v>22</v>
      </c>
      <c r="L1093" s="3"/>
      <c r="M1093" s="2">
        <f>VLOOKUP(L1093,'scoring schema 2'!$E$18:$F$29,2,FALSE)</f>
        <v>0</v>
      </c>
      <c r="N1093" s="3"/>
      <c r="O1093" s="2">
        <f>VLOOKUP(N1093,'scoring schema 2'!$E$8:$F$13,2, FALSE)</f>
        <v>2</v>
      </c>
      <c r="P1093" s="3">
        <v>0</v>
      </c>
      <c r="Q1093" s="3">
        <v>1.3</v>
      </c>
      <c r="R1093" s="3">
        <v>0.8</v>
      </c>
      <c r="S1093" s="3">
        <v>1.04</v>
      </c>
      <c r="T1093" s="3">
        <v>1</v>
      </c>
      <c r="U1093" s="3">
        <v>0</v>
      </c>
      <c r="V1093" s="3">
        <v>7.8000000000000007</v>
      </c>
      <c r="W1093" s="3">
        <v>1.7000000000000002</v>
      </c>
      <c r="X1093" s="3">
        <v>13.260000000000003</v>
      </c>
      <c r="Y1093" s="3">
        <v>5.2000000000000011</v>
      </c>
      <c r="Z1093" s="3">
        <v>1.34</v>
      </c>
      <c r="AA1093" s="3">
        <v>6.9680000000000017</v>
      </c>
      <c r="AB1093" s="3">
        <v>7564530</v>
      </c>
      <c r="AC1093" s="3" t="s">
        <v>1799</v>
      </c>
      <c r="AD1093" s="6">
        <v>40814</v>
      </c>
      <c r="AE1093" s="3" t="s">
        <v>760</v>
      </c>
      <c r="AF1093" s="3" t="s">
        <v>761</v>
      </c>
      <c r="AG1093" s="3" t="s">
        <v>762</v>
      </c>
      <c r="AH1093" s="3" t="s">
        <v>768</v>
      </c>
      <c r="AI1093" s="3">
        <v>1.5</v>
      </c>
      <c r="AJ1093" s="3">
        <v>0</v>
      </c>
      <c r="AK1093" s="3">
        <v>0</v>
      </c>
      <c r="AL1093" s="3">
        <v>0</v>
      </c>
      <c r="AM1093" s="3">
        <v>18</v>
      </c>
      <c r="AN1093" s="3">
        <v>0</v>
      </c>
      <c r="AO1093" s="3" t="s">
        <v>762</v>
      </c>
      <c r="AP1093" s="3" t="s">
        <v>763</v>
      </c>
      <c r="AQ1093" s="3" t="s">
        <v>769</v>
      </c>
      <c r="AR1093" s="3" t="s">
        <v>1800</v>
      </c>
      <c r="AS1093" s="3">
        <v>4.5999999999999996</v>
      </c>
      <c r="AT1093" s="3">
        <v>590.4</v>
      </c>
      <c r="AU1093" s="3">
        <v>595</v>
      </c>
      <c r="AV1093" s="3" t="s">
        <v>765</v>
      </c>
      <c r="AW1093" s="3" t="s">
        <v>1801</v>
      </c>
      <c r="AX1093" s="3">
        <v>5.9</v>
      </c>
      <c r="AY1093" s="3">
        <v>575.1</v>
      </c>
      <c r="AZ1093" s="3">
        <v>581</v>
      </c>
      <c r="BA1093" s="3" t="s">
        <v>765</v>
      </c>
      <c r="BB1093" s="3">
        <v>9.0199459999999995E-2</v>
      </c>
      <c r="BC1093" s="3">
        <v>0</v>
      </c>
      <c r="BD1093" s="7">
        <v>0</v>
      </c>
      <c r="BE1093" s="18">
        <f t="shared" si="45"/>
        <v>120.27287246178416</v>
      </c>
      <c r="BF1093" s="3" t="s">
        <v>767</v>
      </c>
      <c r="BG1093" s="7">
        <v>44384</v>
      </c>
      <c r="BH1093" s="3">
        <v>169.6240668028064</v>
      </c>
      <c r="BI1093" t="str">
        <f>VLOOKUP($A1093,'[1]SW_Pipes 1222_soil.shp'!$AE$2:$AR$1223,10,FALSE)</f>
        <v>113659</v>
      </c>
      <c r="BJ1093" t="str">
        <f>VLOOKUP($A1093,'[1]SW_Pipes 1222_soil.shp'!$AE$2:$AR$1223,11,FALSE)</f>
        <v>CeD2</v>
      </c>
      <c r="BK1093" t="str">
        <f>VLOOKUP($A1093,'[1]SW_Pipes 1222_soil.shp'!$AE$2:$AR$1223,12,FALSE)</f>
        <v>Cecil sandy clay loam, 8 to 15 percent slopes, eroded</v>
      </c>
      <c r="BL1093" t="str">
        <f>VLOOKUP($A1093,'[1]SW_Pipes 1222_soil.shp'!$AE$2:$AR$1223,13,FALSE)</f>
        <v>B</v>
      </c>
      <c r="BM1093">
        <f>VLOOKUP($A1093,'[1]SW_Pipes 1222_soil.shp'!$AE$2:$AR$1223,14,FALSE)</f>
        <v>1</v>
      </c>
      <c r="BN1093">
        <f>VLOOKUP(A1093,[2]SW_Pipes1222_prec!$AE$2:$AO$1223, 11, FALSE)</f>
        <v>3.7570000000000001</v>
      </c>
    </row>
    <row r="1094" spans="1:66" x14ac:dyDescent="0.25">
      <c r="A1094" s="3">
        <v>189812</v>
      </c>
      <c r="B1094" s="3">
        <v>11015</v>
      </c>
      <c r="C1094" s="3" t="s">
        <v>380</v>
      </c>
      <c r="D1094" s="3" t="s">
        <v>26</v>
      </c>
      <c r="E1094" s="3" t="s">
        <v>29</v>
      </c>
      <c r="F1094" s="6">
        <f>VLOOKUP(A1094&amp;B1094,'input_raw cmsws'!$C$2:$D$1602,2,FALSE)</f>
        <v>43893.666666666664</v>
      </c>
      <c r="G1094" s="3">
        <v>6</v>
      </c>
      <c r="H1094" s="3" t="s">
        <v>28</v>
      </c>
      <c r="I1094" s="2">
        <f>VLOOKUP(H1094,'scoring schema'!$D$4:$E$9,2,FALSE)</f>
        <v>5</v>
      </c>
      <c r="J1094" s="3" t="s">
        <v>22</v>
      </c>
      <c r="K1094" s="3" t="s">
        <v>22</v>
      </c>
      <c r="L1094" s="3" t="s">
        <v>30</v>
      </c>
      <c r="M1094" s="2">
        <f>VLOOKUP(L1094,'scoring schema 2'!$E$18:$F$29,2,FALSE)</f>
        <v>6</v>
      </c>
      <c r="N1094" s="3"/>
      <c r="O1094" s="2">
        <f>VLOOKUP(N1094,'scoring schema 2'!$E$8:$F$13,2, FALSE)</f>
        <v>2</v>
      </c>
      <c r="P1094" s="3">
        <v>0</v>
      </c>
      <c r="Q1094" s="3">
        <v>3.05</v>
      </c>
      <c r="R1094" s="3">
        <v>4.7</v>
      </c>
      <c r="S1094" s="3">
        <v>14.334999999999999</v>
      </c>
      <c r="T1094" s="3">
        <v>1</v>
      </c>
      <c r="U1094" s="3">
        <v>0</v>
      </c>
      <c r="V1094" s="3">
        <v>2.2000000000000002</v>
      </c>
      <c r="W1094" s="3">
        <v>2</v>
      </c>
      <c r="X1094" s="3">
        <v>4.4000000000000004</v>
      </c>
      <c r="Y1094" s="3">
        <v>2.54</v>
      </c>
      <c r="Z1094" s="3">
        <v>3.08</v>
      </c>
      <c r="AA1094" s="3">
        <v>7.8231999999999999</v>
      </c>
      <c r="AB1094" s="3">
        <v>7648603</v>
      </c>
      <c r="AC1094" s="3" t="s">
        <v>1994</v>
      </c>
      <c r="AD1094" s="6">
        <v>40815</v>
      </c>
      <c r="AE1094" s="3" t="s">
        <v>760</v>
      </c>
      <c r="AF1094" s="3" t="s">
        <v>761</v>
      </c>
      <c r="AG1094" s="3" t="s">
        <v>762</v>
      </c>
      <c r="AH1094" s="3" t="s">
        <v>768</v>
      </c>
      <c r="AI1094" s="3">
        <v>2</v>
      </c>
      <c r="AJ1094" s="3">
        <v>0</v>
      </c>
      <c r="AK1094" s="3">
        <v>0</v>
      </c>
      <c r="AL1094" s="3">
        <v>0</v>
      </c>
      <c r="AM1094" s="3">
        <v>24</v>
      </c>
      <c r="AN1094" s="3">
        <v>0</v>
      </c>
      <c r="AO1094" s="3" t="s">
        <v>762</v>
      </c>
      <c r="AP1094" s="3" t="s">
        <v>763</v>
      </c>
      <c r="AQ1094" s="3" t="s">
        <v>769</v>
      </c>
      <c r="AR1094" s="3" t="s">
        <v>1995</v>
      </c>
      <c r="AS1094" s="3">
        <v>6</v>
      </c>
      <c r="AT1094" s="3">
        <v>638</v>
      </c>
      <c r="AU1094" s="3">
        <v>644</v>
      </c>
      <c r="AV1094" s="3" t="s">
        <v>765</v>
      </c>
      <c r="AW1094" s="3" t="s">
        <v>1996</v>
      </c>
      <c r="AX1094" s="3">
        <v>0</v>
      </c>
      <c r="AY1094" s="3">
        <v>0</v>
      </c>
      <c r="AZ1094" s="3">
        <v>645</v>
      </c>
      <c r="BA1094" s="3" t="s">
        <v>765</v>
      </c>
      <c r="BB1094" s="3">
        <v>0</v>
      </c>
      <c r="BC1094" s="3">
        <v>0</v>
      </c>
      <c r="BD1094" s="7">
        <v>0</v>
      </c>
      <c r="BE1094" s="18">
        <f t="shared" si="45"/>
        <v>120.17430983344741</v>
      </c>
      <c r="BF1094" s="3" t="s">
        <v>767</v>
      </c>
      <c r="BG1094" s="7">
        <v>44284</v>
      </c>
      <c r="BH1094" s="3">
        <v>53.390249029354521</v>
      </c>
      <c r="BI1094" t="str">
        <f>VLOOKUP($A1094,'[1]SW_Pipes 1222_soil.shp'!$AE$2:$AR$1223,10,FALSE)</f>
        <v>113659</v>
      </c>
      <c r="BJ1094" t="str">
        <f>VLOOKUP($A1094,'[1]SW_Pipes 1222_soil.shp'!$AE$2:$AR$1223,11,FALSE)</f>
        <v>CeD2</v>
      </c>
      <c r="BK1094" t="str">
        <f>VLOOKUP($A1094,'[1]SW_Pipes 1222_soil.shp'!$AE$2:$AR$1223,12,FALSE)</f>
        <v>Cecil sandy clay loam, 8 to 15 percent slopes, eroded</v>
      </c>
      <c r="BL1094" t="str">
        <f>VLOOKUP($A1094,'[1]SW_Pipes 1222_soil.shp'!$AE$2:$AR$1223,13,FALSE)</f>
        <v>B</v>
      </c>
      <c r="BM1094">
        <f>VLOOKUP($A1094,'[1]SW_Pipes 1222_soil.shp'!$AE$2:$AR$1223,14,FALSE)</f>
        <v>1</v>
      </c>
      <c r="BN1094">
        <f>VLOOKUP(A1094,[2]SW_Pipes1222_prec!$AE$2:$AO$1223, 11, FALSE)</f>
        <v>3.7130000000000001</v>
      </c>
    </row>
    <row r="1095" spans="1:66" x14ac:dyDescent="0.25">
      <c r="A1095" s="3">
        <v>189814</v>
      </c>
      <c r="B1095" s="3">
        <v>12649</v>
      </c>
      <c r="C1095" s="3" t="s">
        <v>515</v>
      </c>
      <c r="D1095" s="3" t="s">
        <v>26</v>
      </c>
      <c r="E1095" s="3" t="s">
        <v>29</v>
      </c>
      <c r="F1095" s="6">
        <f>VLOOKUP(A1095&amp;B1095,'input_raw cmsws'!$C$2:$D$1602,2,FALSE)</f>
        <v>43852.666666666664</v>
      </c>
      <c r="G1095" s="3">
        <v>6.1</v>
      </c>
      <c r="H1095" s="3" t="s">
        <v>23</v>
      </c>
      <c r="I1095" s="2">
        <f>VLOOKUP(H1095,'scoring schema'!$D$4:$E$9,2,FALSE)</f>
        <v>0</v>
      </c>
      <c r="J1095" s="3" t="s">
        <v>22</v>
      </c>
      <c r="K1095" s="3" t="s">
        <v>22</v>
      </c>
      <c r="L1095" s="3" t="s">
        <v>145</v>
      </c>
      <c r="M1095" s="2">
        <f>VLOOKUP(L1095,'scoring schema 2'!$E$18:$F$29,2,FALSE)</f>
        <v>10</v>
      </c>
      <c r="N1095" s="3"/>
      <c r="O1095" s="2">
        <f>VLOOKUP(N1095,'scoring schema 2'!$E$8:$F$13,2, FALSE)</f>
        <v>2</v>
      </c>
      <c r="P1095" s="3">
        <v>0</v>
      </c>
      <c r="Q1095" s="3">
        <v>1.3</v>
      </c>
      <c r="R1095" s="3">
        <v>6.5</v>
      </c>
      <c r="S1095" s="3">
        <v>8.4500000000000011</v>
      </c>
      <c r="T1095" s="3">
        <v>1</v>
      </c>
      <c r="U1095" s="3">
        <v>0</v>
      </c>
      <c r="V1095" s="3">
        <v>4.5999999999999996</v>
      </c>
      <c r="W1095" s="3">
        <v>2</v>
      </c>
      <c r="X1095" s="3">
        <v>9.1999999999999993</v>
      </c>
      <c r="Y1095" s="3">
        <v>3.28</v>
      </c>
      <c r="Z1095" s="3">
        <v>3.8</v>
      </c>
      <c r="AA1095" s="3">
        <v>12.463999999999999</v>
      </c>
      <c r="AB1095" s="3">
        <v>7626234</v>
      </c>
      <c r="AC1095" s="3" t="s">
        <v>2584</v>
      </c>
      <c r="AD1095" s="6">
        <v>40816</v>
      </c>
      <c r="AE1095" s="3" t="s">
        <v>760</v>
      </c>
      <c r="AF1095" s="3" t="s">
        <v>761</v>
      </c>
      <c r="AG1095" s="3" t="s">
        <v>762</v>
      </c>
      <c r="AH1095" s="3" t="s">
        <v>768</v>
      </c>
      <c r="AI1095" s="3">
        <v>1.25</v>
      </c>
      <c r="AJ1095" s="3">
        <v>0</v>
      </c>
      <c r="AK1095" s="3">
        <v>0</v>
      </c>
      <c r="AL1095" s="3">
        <v>0</v>
      </c>
      <c r="AM1095" s="3">
        <v>15</v>
      </c>
      <c r="AN1095" s="3">
        <v>0</v>
      </c>
      <c r="AO1095" s="3" t="s">
        <v>762</v>
      </c>
      <c r="AP1095" s="3" t="s">
        <v>763</v>
      </c>
      <c r="AQ1095" s="3" t="s">
        <v>769</v>
      </c>
      <c r="AR1095" s="3" t="s">
        <v>2585</v>
      </c>
      <c r="AS1095" s="3">
        <v>6.4</v>
      </c>
      <c r="AT1095" s="3">
        <v>638.6</v>
      </c>
      <c r="AU1095" s="3">
        <v>645</v>
      </c>
      <c r="AV1095" s="3" t="s">
        <v>765</v>
      </c>
      <c r="AW1095" s="3" t="s">
        <v>1995</v>
      </c>
      <c r="AX1095" s="3">
        <v>5.9</v>
      </c>
      <c r="AY1095" s="3">
        <v>638.1</v>
      </c>
      <c r="AZ1095" s="3">
        <v>644</v>
      </c>
      <c r="BA1095" s="3" t="s">
        <v>765</v>
      </c>
      <c r="BB1095" s="3">
        <v>2.2185179999999999E-2</v>
      </c>
      <c r="BC1095" s="3">
        <v>0</v>
      </c>
      <c r="BD1095" s="7">
        <v>0</v>
      </c>
      <c r="BE1095" s="18">
        <f t="shared" si="45"/>
        <v>120.06205795117499</v>
      </c>
      <c r="BF1095" s="3" t="s">
        <v>767</v>
      </c>
      <c r="BG1095" s="7">
        <v>44284</v>
      </c>
      <c r="BH1095" s="3">
        <v>22.53756403823574</v>
      </c>
      <c r="BI1095" t="str">
        <f>VLOOKUP($A1095,'[1]SW_Pipes 1222_soil.shp'!$AE$2:$AR$1223,10,FALSE)</f>
        <v>113659</v>
      </c>
      <c r="BJ1095" t="str">
        <f>VLOOKUP($A1095,'[1]SW_Pipes 1222_soil.shp'!$AE$2:$AR$1223,11,FALSE)</f>
        <v>CeD2</v>
      </c>
      <c r="BK1095" t="str">
        <f>VLOOKUP($A1095,'[1]SW_Pipes 1222_soil.shp'!$AE$2:$AR$1223,12,FALSE)</f>
        <v>Cecil sandy clay loam, 8 to 15 percent slopes, eroded</v>
      </c>
      <c r="BL1095" t="str">
        <f>VLOOKUP($A1095,'[1]SW_Pipes 1222_soil.shp'!$AE$2:$AR$1223,13,FALSE)</f>
        <v>B</v>
      </c>
      <c r="BM1095">
        <f>VLOOKUP($A1095,'[1]SW_Pipes 1222_soil.shp'!$AE$2:$AR$1223,14,FALSE)</f>
        <v>1</v>
      </c>
      <c r="BN1095">
        <f>VLOOKUP(A1095,[2]SW_Pipes1222_prec!$AE$2:$AO$1223, 11, FALSE)</f>
        <v>3.7130000000000001</v>
      </c>
    </row>
    <row r="1096" spans="1:66" x14ac:dyDescent="0.25">
      <c r="A1096" s="2">
        <v>189815</v>
      </c>
      <c r="B1096" s="2">
        <v>12649</v>
      </c>
      <c r="C1096" s="2" t="s">
        <v>515</v>
      </c>
      <c r="D1096" s="2" t="s">
        <v>26</v>
      </c>
      <c r="E1096" s="2" t="s">
        <v>29</v>
      </c>
      <c r="F1096" s="6">
        <f>VLOOKUP(A1096&amp;B1096,'input_raw cmsws'!$C$2:$D$1602,2,FALSE)</f>
        <v>43852.666666666664</v>
      </c>
      <c r="G1096" s="2">
        <v>13.6</v>
      </c>
      <c r="H1096" s="2" t="s">
        <v>23</v>
      </c>
      <c r="I1096" s="2">
        <f>VLOOKUP(H1096,'scoring schema'!$D$4:$E$9,2,FALSE)</f>
        <v>0</v>
      </c>
      <c r="J1096" s="2" t="s">
        <v>22</v>
      </c>
      <c r="K1096" s="2" t="s">
        <v>22</v>
      </c>
      <c r="L1096" s="2" t="s">
        <v>145</v>
      </c>
      <c r="M1096" s="2">
        <f>VLOOKUP(L1096,'scoring schema 2'!$E$18:$F$29,2,FALSE)</f>
        <v>10</v>
      </c>
      <c r="N1096" s="2"/>
      <c r="O1096" s="2">
        <f>VLOOKUP(N1096,'scoring schema 2'!$E$8:$F$13,2, FALSE)</f>
        <v>2</v>
      </c>
      <c r="P1096" s="2">
        <v>10</v>
      </c>
      <c r="Q1096" s="2">
        <v>1.3</v>
      </c>
      <c r="R1096" s="2">
        <v>8.9</v>
      </c>
      <c r="S1096" s="2">
        <v>11.57</v>
      </c>
      <c r="T1096" s="2">
        <v>1</v>
      </c>
      <c r="U1096" s="2">
        <v>10</v>
      </c>
      <c r="V1096" s="2">
        <v>7.0000000000000009</v>
      </c>
      <c r="W1096" s="2">
        <v>8.9</v>
      </c>
      <c r="X1096" s="2">
        <v>62.300000000000011</v>
      </c>
      <c r="Y1096" s="2">
        <v>4.7200000000000006</v>
      </c>
      <c r="Z1096" s="2">
        <v>8.9</v>
      </c>
      <c r="AA1096" s="2">
        <v>42.00800000000001</v>
      </c>
      <c r="AB1096" s="2">
        <v>7581360</v>
      </c>
      <c r="AC1096" s="2" t="s">
        <v>1144</v>
      </c>
      <c r="AD1096" s="6">
        <v>40817</v>
      </c>
      <c r="AE1096" s="2" t="s">
        <v>760</v>
      </c>
      <c r="AF1096" s="2" t="s">
        <v>761</v>
      </c>
      <c r="AG1096" s="2" t="s">
        <v>762</v>
      </c>
      <c r="AH1096" s="2" t="s">
        <v>768</v>
      </c>
      <c r="AI1096" s="2">
        <v>1.5</v>
      </c>
      <c r="AJ1096" s="2">
        <v>0</v>
      </c>
      <c r="AK1096" s="2">
        <v>0</v>
      </c>
      <c r="AL1096" s="2">
        <v>0</v>
      </c>
      <c r="AM1096" s="2">
        <v>18</v>
      </c>
      <c r="AN1096" s="2">
        <v>0</v>
      </c>
      <c r="AO1096" s="2" t="s">
        <v>762</v>
      </c>
      <c r="AP1096" s="2" t="s">
        <v>763</v>
      </c>
      <c r="AQ1096" s="2" t="s">
        <v>769</v>
      </c>
      <c r="AR1096" s="2" t="s">
        <v>762</v>
      </c>
      <c r="AS1096" s="2">
        <v>0</v>
      </c>
      <c r="AT1096" s="2">
        <v>0</v>
      </c>
      <c r="AU1096" s="2">
        <v>0</v>
      </c>
      <c r="AV1096" s="2" t="s">
        <v>765</v>
      </c>
      <c r="AW1096" s="2" t="s">
        <v>4026</v>
      </c>
      <c r="AX1096" s="2">
        <v>6.1</v>
      </c>
      <c r="AY1096" s="2">
        <v>639.9</v>
      </c>
      <c r="AZ1096" s="2">
        <v>646</v>
      </c>
      <c r="BA1096" s="2" t="s">
        <v>765</v>
      </c>
      <c r="BB1096" s="2">
        <v>0</v>
      </c>
      <c r="BC1096" s="2">
        <v>0</v>
      </c>
      <c r="BD1096" s="6">
        <v>0</v>
      </c>
      <c r="BE1096" s="18">
        <f t="shared" si="45"/>
        <v>120.06205795117499</v>
      </c>
      <c r="BF1096" s="2" t="s">
        <v>767</v>
      </c>
      <c r="BG1096" s="6">
        <v>44284</v>
      </c>
      <c r="BH1096" s="2">
        <v>31.070797086982971</v>
      </c>
      <c r="BI1096" t="str">
        <f>VLOOKUP($A1096,'[1]SW_Pipes 1222_soil.shp'!$AE$2:$AR$1223,10,FALSE)</f>
        <v>113659</v>
      </c>
      <c r="BJ1096" t="str">
        <f>VLOOKUP($A1096,'[1]SW_Pipes 1222_soil.shp'!$AE$2:$AR$1223,11,FALSE)</f>
        <v>CeD2</v>
      </c>
      <c r="BK1096" t="str">
        <f>VLOOKUP($A1096,'[1]SW_Pipes 1222_soil.shp'!$AE$2:$AR$1223,12,FALSE)</f>
        <v>Cecil sandy clay loam, 8 to 15 percent slopes, eroded</v>
      </c>
      <c r="BL1096" t="str">
        <f>VLOOKUP($A1096,'[1]SW_Pipes 1222_soil.shp'!$AE$2:$AR$1223,13,FALSE)</f>
        <v>B</v>
      </c>
      <c r="BM1096">
        <f>VLOOKUP($A1096,'[1]SW_Pipes 1222_soil.shp'!$AE$2:$AR$1223,14,FALSE)</f>
        <v>1</v>
      </c>
      <c r="BN1096">
        <f>VLOOKUP(A1096,[2]SW_Pipes1222_prec!$AE$2:$AO$1223, 11, FALSE)</f>
        <v>3.7130000000000001</v>
      </c>
    </row>
    <row r="1097" spans="1:66" x14ac:dyDescent="0.25">
      <c r="A1097" s="3">
        <v>189822</v>
      </c>
      <c r="B1097" s="3">
        <v>11203</v>
      </c>
      <c r="C1097" s="3" t="s">
        <v>159</v>
      </c>
      <c r="D1097" s="3" t="s">
        <v>26</v>
      </c>
      <c r="E1097" s="3" t="s">
        <v>29</v>
      </c>
      <c r="F1097" s="6">
        <f>VLOOKUP(A1097&amp;B1097,'input_raw cmsws'!$C$2:$D$1602,2,FALSE)</f>
        <v>43943.666666666664</v>
      </c>
      <c r="G1097" s="3">
        <v>6</v>
      </c>
      <c r="H1097" s="3" t="s">
        <v>23</v>
      </c>
      <c r="I1097" s="2">
        <f>VLOOKUP(H1097,'scoring schema'!$D$4:$E$9,2,FALSE)</f>
        <v>0</v>
      </c>
      <c r="J1097" s="3" t="s">
        <v>22</v>
      </c>
      <c r="K1097" s="3" t="s">
        <v>22</v>
      </c>
      <c r="L1097" s="3" t="s">
        <v>30</v>
      </c>
      <c r="M1097" s="2">
        <f>VLOOKUP(L1097,'scoring schema 2'!$E$18:$F$29,2,FALSE)</f>
        <v>6</v>
      </c>
      <c r="N1097" s="3"/>
      <c r="O1097" s="2">
        <f>VLOOKUP(N1097,'scoring schema 2'!$E$8:$F$13,2, FALSE)</f>
        <v>2</v>
      </c>
      <c r="P1097" s="3">
        <v>0</v>
      </c>
      <c r="Q1097" s="3">
        <v>1.3</v>
      </c>
      <c r="R1097" s="3">
        <v>4.7</v>
      </c>
      <c r="S1097" s="3">
        <v>6.11</v>
      </c>
      <c r="T1097" s="3">
        <v>1</v>
      </c>
      <c r="U1097" s="3">
        <v>0</v>
      </c>
      <c r="V1097" s="3">
        <v>5.4</v>
      </c>
      <c r="W1097" s="3">
        <v>2.9000000000000004</v>
      </c>
      <c r="X1097" s="3">
        <v>15.660000000000004</v>
      </c>
      <c r="Y1097" s="3">
        <v>3.7600000000000002</v>
      </c>
      <c r="Z1097" s="3">
        <v>3.62</v>
      </c>
      <c r="AA1097" s="3">
        <v>13.611200000000002</v>
      </c>
      <c r="AB1097" s="3">
        <v>7662749</v>
      </c>
      <c r="AC1097" s="3" t="s">
        <v>2726</v>
      </c>
      <c r="AD1097" s="6">
        <v>40818</v>
      </c>
      <c r="AE1097" s="3" t="s">
        <v>760</v>
      </c>
      <c r="AF1097" s="3" t="s">
        <v>761</v>
      </c>
      <c r="AG1097" s="3" t="s">
        <v>762</v>
      </c>
      <c r="AH1097" s="3" t="s">
        <v>768</v>
      </c>
      <c r="AI1097" s="3">
        <v>2</v>
      </c>
      <c r="AJ1097" s="3">
        <v>0</v>
      </c>
      <c r="AK1097" s="3">
        <v>0</v>
      </c>
      <c r="AL1097" s="3">
        <v>0</v>
      </c>
      <c r="AM1097" s="3">
        <v>24</v>
      </c>
      <c r="AN1097" s="3">
        <v>0</v>
      </c>
      <c r="AO1097" s="3" t="s">
        <v>762</v>
      </c>
      <c r="AP1097" s="3" t="s">
        <v>763</v>
      </c>
      <c r="AQ1097" s="3" t="s">
        <v>769</v>
      </c>
      <c r="AR1097" s="3" t="s">
        <v>2727</v>
      </c>
      <c r="AS1097" s="3">
        <v>11.8</v>
      </c>
      <c r="AT1097" s="3">
        <v>637.20000000000005</v>
      </c>
      <c r="AU1097" s="3">
        <v>649</v>
      </c>
      <c r="AV1097" s="3" t="s">
        <v>765</v>
      </c>
      <c r="AW1097" s="3" t="s">
        <v>2728</v>
      </c>
      <c r="AX1097" s="3">
        <v>11.5</v>
      </c>
      <c r="AY1097" s="3">
        <v>636.5</v>
      </c>
      <c r="AZ1097" s="3">
        <v>648</v>
      </c>
      <c r="BA1097" s="3" t="s">
        <v>765</v>
      </c>
      <c r="BB1097" s="3">
        <v>2.5136249999999999E-2</v>
      </c>
      <c r="BC1097" s="3">
        <v>0</v>
      </c>
      <c r="BD1097" s="7">
        <v>0</v>
      </c>
      <c r="BE1097" s="18">
        <f t="shared" si="45"/>
        <v>120.311202372804</v>
      </c>
      <c r="BF1097" s="3" t="s">
        <v>767</v>
      </c>
      <c r="BG1097" s="7">
        <v>44284</v>
      </c>
      <c r="BH1097" s="3">
        <v>27.84823198465336</v>
      </c>
      <c r="BI1097" t="str">
        <f>VLOOKUP($A1097,'[1]SW_Pipes 1222_soil.shp'!$AE$2:$AR$1223,10,FALSE)</f>
        <v>113659</v>
      </c>
      <c r="BJ1097" t="str">
        <f>VLOOKUP($A1097,'[1]SW_Pipes 1222_soil.shp'!$AE$2:$AR$1223,11,FALSE)</f>
        <v>CeD2</v>
      </c>
      <c r="BK1097" t="str">
        <f>VLOOKUP($A1097,'[1]SW_Pipes 1222_soil.shp'!$AE$2:$AR$1223,12,FALSE)</f>
        <v>Cecil sandy clay loam, 8 to 15 percent slopes, eroded</v>
      </c>
      <c r="BL1097" t="str">
        <f>VLOOKUP($A1097,'[1]SW_Pipes 1222_soil.shp'!$AE$2:$AR$1223,13,FALSE)</f>
        <v>B</v>
      </c>
      <c r="BM1097">
        <f>VLOOKUP($A1097,'[1]SW_Pipes 1222_soil.shp'!$AE$2:$AR$1223,14,FALSE)</f>
        <v>1</v>
      </c>
      <c r="BN1097">
        <f>VLOOKUP(A1097,[2]SW_Pipes1222_prec!$AE$2:$AO$1223, 11, FALSE)</f>
        <v>3.7130000000000001</v>
      </c>
    </row>
    <row r="1098" spans="1:66" x14ac:dyDescent="0.25">
      <c r="A1098" s="3">
        <v>189823</v>
      </c>
      <c r="B1098" s="3">
        <v>11203</v>
      </c>
      <c r="C1098" s="3" t="s">
        <v>159</v>
      </c>
      <c r="D1098" s="3" t="s">
        <v>26</v>
      </c>
      <c r="E1098" s="3" t="s">
        <v>29</v>
      </c>
      <c r="F1098" s="6">
        <f>VLOOKUP(A1098&amp;B1098,'input_raw cmsws'!$C$2:$D$1602,2,FALSE)</f>
        <v>43943.666666666664</v>
      </c>
      <c r="G1098" s="3">
        <v>4.5</v>
      </c>
      <c r="H1098" s="3" t="s">
        <v>28</v>
      </c>
      <c r="I1098" s="2">
        <f>VLOOKUP(H1098,'scoring schema'!$D$4:$E$9,2,FALSE)</f>
        <v>5</v>
      </c>
      <c r="J1098" s="3" t="s">
        <v>22</v>
      </c>
      <c r="K1098" s="3" t="s">
        <v>22</v>
      </c>
      <c r="L1098" s="3" t="s">
        <v>37</v>
      </c>
      <c r="M1098" s="2">
        <f>VLOOKUP(L1098,'scoring schema 2'!$E$18:$F$29,2,FALSE)</f>
        <v>8</v>
      </c>
      <c r="N1098" s="3"/>
      <c r="O1098" s="2">
        <f>VLOOKUP(N1098,'scoring schema 2'!$E$8:$F$13,2, FALSE)</f>
        <v>2</v>
      </c>
      <c r="P1098" s="3">
        <v>5</v>
      </c>
      <c r="Q1098" s="3">
        <v>3.05</v>
      </c>
      <c r="R1098" s="3">
        <v>6.35</v>
      </c>
      <c r="S1098" s="3">
        <v>19.367499999999996</v>
      </c>
      <c r="T1098" s="3">
        <v>1</v>
      </c>
      <c r="U1098" s="3">
        <v>0</v>
      </c>
      <c r="V1098" s="3">
        <v>4.5999999999999996</v>
      </c>
      <c r="W1098" s="3">
        <v>2.9000000000000004</v>
      </c>
      <c r="X1098" s="3">
        <v>13.34</v>
      </c>
      <c r="Y1098" s="3">
        <v>3.9799999999999995</v>
      </c>
      <c r="Z1098" s="3">
        <v>4.28</v>
      </c>
      <c r="AA1098" s="3">
        <v>17.034399999999998</v>
      </c>
      <c r="AB1098" s="3">
        <v>7571809</v>
      </c>
      <c r="AC1098" s="3" t="s">
        <v>3106</v>
      </c>
      <c r="AD1098" s="6">
        <v>40819</v>
      </c>
      <c r="AE1098" s="3" t="s">
        <v>760</v>
      </c>
      <c r="AF1098" s="3" t="s">
        <v>761</v>
      </c>
      <c r="AG1098" s="3" t="s">
        <v>762</v>
      </c>
      <c r="AH1098" s="3" t="s">
        <v>768</v>
      </c>
      <c r="AI1098" s="3">
        <v>2</v>
      </c>
      <c r="AJ1098" s="3">
        <v>0</v>
      </c>
      <c r="AK1098" s="3">
        <v>0</v>
      </c>
      <c r="AL1098" s="3">
        <v>0</v>
      </c>
      <c r="AM1098" s="3">
        <v>24</v>
      </c>
      <c r="AN1098" s="3">
        <v>0</v>
      </c>
      <c r="AO1098" s="3" t="s">
        <v>762</v>
      </c>
      <c r="AP1098" s="3" t="s">
        <v>763</v>
      </c>
      <c r="AQ1098" s="3" t="s">
        <v>769</v>
      </c>
      <c r="AR1098" s="3" t="s">
        <v>2728</v>
      </c>
      <c r="AS1098" s="3">
        <v>11.5</v>
      </c>
      <c r="AT1098" s="3">
        <v>636.5</v>
      </c>
      <c r="AU1098" s="3">
        <v>648</v>
      </c>
      <c r="AV1098" s="3" t="s">
        <v>765</v>
      </c>
      <c r="AW1098" s="3" t="s">
        <v>3107</v>
      </c>
      <c r="AX1098" s="3">
        <v>11.1</v>
      </c>
      <c r="AY1098" s="3">
        <v>635.9</v>
      </c>
      <c r="AZ1098" s="3">
        <v>647</v>
      </c>
      <c r="BA1098" s="3" t="s">
        <v>765</v>
      </c>
      <c r="BB1098" s="3">
        <v>8.6195500000000001E-3</v>
      </c>
      <c r="BC1098" s="3">
        <v>0</v>
      </c>
      <c r="BD1098" s="7">
        <v>0</v>
      </c>
      <c r="BE1098" s="18">
        <f t="shared" si="45"/>
        <v>120.311202372804</v>
      </c>
      <c r="BF1098" s="3" t="s">
        <v>767</v>
      </c>
      <c r="BG1098" s="7">
        <v>44284</v>
      </c>
      <c r="BH1098" s="3">
        <v>69.609184031920122</v>
      </c>
      <c r="BI1098" t="str">
        <f>VLOOKUP($A1098,'[1]SW_Pipes 1222_soil.shp'!$AE$2:$AR$1223,10,FALSE)</f>
        <v>113659</v>
      </c>
      <c r="BJ1098" t="str">
        <f>VLOOKUP($A1098,'[1]SW_Pipes 1222_soil.shp'!$AE$2:$AR$1223,11,FALSE)</f>
        <v>CeD2</v>
      </c>
      <c r="BK1098" t="str">
        <f>VLOOKUP($A1098,'[1]SW_Pipes 1222_soil.shp'!$AE$2:$AR$1223,12,FALSE)</f>
        <v>Cecil sandy clay loam, 8 to 15 percent slopes, eroded</v>
      </c>
      <c r="BL1098" t="str">
        <f>VLOOKUP($A1098,'[1]SW_Pipes 1222_soil.shp'!$AE$2:$AR$1223,13,FALSE)</f>
        <v>B</v>
      </c>
      <c r="BM1098">
        <f>VLOOKUP($A1098,'[1]SW_Pipes 1222_soil.shp'!$AE$2:$AR$1223,14,FALSE)</f>
        <v>1</v>
      </c>
      <c r="BN1098">
        <f>VLOOKUP(A1098,[2]SW_Pipes1222_prec!$AE$2:$AO$1223, 11, FALSE)</f>
        <v>3.7130000000000001</v>
      </c>
    </row>
    <row r="1099" spans="1:66" x14ac:dyDescent="0.25">
      <c r="A1099" s="3">
        <v>189826</v>
      </c>
      <c r="B1099" s="3">
        <v>11204</v>
      </c>
      <c r="C1099" s="3" t="s">
        <v>528</v>
      </c>
      <c r="D1099" s="3" t="s">
        <v>26</v>
      </c>
      <c r="E1099" s="3" t="s">
        <v>29</v>
      </c>
      <c r="F1099" s="6">
        <f>VLOOKUP(A1099&amp;B1099,'input_raw cmsws'!$C$2:$D$1602,2,FALSE)</f>
        <v>43174.666666666664</v>
      </c>
      <c r="G1099" s="3">
        <v>6</v>
      </c>
      <c r="H1099" s="3" t="s">
        <v>23</v>
      </c>
      <c r="I1099" s="2">
        <f>VLOOKUP(H1099,'scoring schema'!$D$4:$E$9,2,FALSE)</f>
        <v>0</v>
      </c>
      <c r="J1099" s="3" t="s">
        <v>22</v>
      </c>
      <c r="K1099" s="3" t="s">
        <v>22</v>
      </c>
      <c r="L1099" s="3" t="s">
        <v>115</v>
      </c>
      <c r="M1099" s="2">
        <f>VLOOKUP(L1099,'scoring schema 2'!$E$18:$F$29,2,FALSE)</f>
        <v>8</v>
      </c>
      <c r="N1099" s="3"/>
      <c r="O1099" s="2">
        <f>VLOOKUP(N1099,'scoring schema 2'!$E$8:$F$13,2, FALSE)</f>
        <v>2</v>
      </c>
      <c r="P1099" s="3">
        <v>10</v>
      </c>
      <c r="Q1099" s="3">
        <v>1.3</v>
      </c>
      <c r="R1099" s="3">
        <v>7.6999999999999993</v>
      </c>
      <c r="S1099" s="3">
        <v>10.01</v>
      </c>
      <c r="T1099" s="3">
        <v>1</v>
      </c>
      <c r="U1099" s="3">
        <v>10</v>
      </c>
      <c r="V1099" s="3">
        <v>3.8000000000000007</v>
      </c>
      <c r="W1099" s="3">
        <v>7.6999999999999993</v>
      </c>
      <c r="X1099" s="3">
        <v>29.26</v>
      </c>
      <c r="Y1099" s="3">
        <v>2.8000000000000003</v>
      </c>
      <c r="Z1099" s="3">
        <v>7.6999999999999993</v>
      </c>
      <c r="AA1099" s="3">
        <v>21.56</v>
      </c>
      <c r="AB1099" s="3">
        <v>7719166</v>
      </c>
      <c r="AC1099" s="3" t="s">
        <v>3477</v>
      </c>
      <c r="AD1099" s="6">
        <v>40820</v>
      </c>
      <c r="AE1099" s="3" t="s">
        <v>760</v>
      </c>
      <c r="AF1099" s="3" t="s">
        <v>761</v>
      </c>
      <c r="AG1099" s="3" t="s">
        <v>762</v>
      </c>
      <c r="AH1099" s="3" t="s">
        <v>768</v>
      </c>
      <c r="AI1099" s="3">
        <v>2</v>
      </c>
      <c r="AJ1099" s="3">
        <v>0</v>
      </c>
      <c r="AK1099" s="3">
        <v>0</v>
      </c>
      <c r="AL1099" s="3">
        <v>0</v>
      </c>
      <c r="AM1099" s="3">
        <v>24</v>
      </c>
      <c r="AN1099" s="3">
        <v>0</v>
      </c>
      <c r="AO1099" s="3" t="s">
        <v>762</v>
      </c>
      <c r="AP1099" s="3" t="s">
        <v>763</v>
      </c>
      <c r="AQ1099" s="3" t="s">
        <v>769</v>
      </c>
      <c r="AR1099" s="3" t="s">
        <v>3107</v>
      </c>
      <c r="AS1099" s="3">
        <v>11.1</v>
      </c>
      <c r="AT1099" s="3">
        <v>635.9</v>
      </c>
      <c r="AU1099" s="3">
        <v>647</v>
      </c>
      <c r="AV1099" s="3" t="s">
        <v>765</v>
      </c>
      <c r="AW1099" s="3" t="s">
        <v>3478</v>
      </c>
      <c r="AX1099" s="3">
        <v>4.5</v>
      </c>
      <c r="AY1099" s="3">
        <v>630.5</v>
      </c>
      <c r="AZ1099" s="3">
        <v>635</v>
      </c>
      <c r="BA1099" s="3" t="s">
        <v>765</v>
      </c>
      <c r="BB1099" s="3">
        <v>1.6340239999999999E-2</v>
      </c>
      <c r="BC1099" s="3">
        <v>0</v>
      </c>
      <c r="BD1099" s="7">
        <v>0</v>
      </c>
      <c r="BE1099" s="18">
        <f t="shared" si="45"/>
        <v>118.20579511749942</v>
      </c>
      <c r="BF1099" s="3" t="s">
        <v>767</v>
      </c>
      <c r="BG1099" s="7">
        <v>44284</v>
      </c>
      <c r="BH1099" s="3">
        <v>330.47254798698918</v>
      </c>
      <c r="BI1099" t="str">
        <f>VLOOKUP($A1099,'[1]SW_Pipes 1222_soil.shp'!$AE$2:$AR$1223,10,FALSE)</f>
        <v>113659</v>
      </c>
      <c r="BJ1099" t="str">
        <f>VLOOKUP($A1099,'[1]SW_Pipes 1222_soil.shp'!$AE$2:$AR$1223,11,FALSE)</f>
        <v>CeD2</v>
      </c>
      <c r="BK1099" t="str">
        <f>VLOOKUP($A1099,'[1]SW_Pipes 1222_soil.shp'!$AE$2:$AR$1223,12,FALSE)</f>
        <v>Cecil sandy clay loam, 8 to 15 percent slopes, eroded</v>
      </c>
      <c r="BL1099" t="str">
        <f>VLOOKUP($A1099,'[1]SW_Pipes 1222_soil.shp'!$AE$2:$AR$1223,13,FALSE)</f>
        <v>B</v>
      </c>
      <c r="BM1099">
        <f>VLOOKUP($A1099,'[1]SW_Pipes 1222_soil.shp'!$AE$2:$AR$1223,14,FALSE)</f>
        <v>1</v>
      </c>
      <c r="BN1099">
        <f>VLOOKUP(A1099,[2]SW_Pipes1222_prec!$AE$2:$AO$1223, 11, FALSE)</f>
        <v>3.7130000000000001</v>
      </c>
    </row>
    <row r="1100" spans="1:66" x14ac:dyDescent="0.25">
      <c r="A1100" s="3">
        <v>189827</v>
      </c>
      <c r="B1100" s="3">
        <v>11204</v>
      </c>
      <c r="C1100" s="3" t="s">
        <v>528</v>
      </c>
      <c r="D1100" s="3" t="s">
        <v>26</v>
      </c>
      <c r="E1100" s="3" t="s">
        <v>29</v>
      </c>
      <c r="F1100" s="6">
        <f>VLOOKUP(A1100&amp;B1100,'input_raw cmsws'!$C$2:$D$1602,2,FALSE)</f>
        <v>43174.666666666664</v>
      </c>
      <c r="G1100" s="3">
        <v>6</v>
      </c>
      <c r="H1100" s="3" t="s">
        <v>23</v>
      </c>
      <c r="I1100" s="2">
        <f>VLOOKUP(H1100,'scoring schema'!$D$4:$E$9,2,FALSE)</f>
        <v>0</v>
      </c>
      <c r="J1100" s="3" t="s">
        <v>22</v>
      </c>
      <c r="K1100" s="3" t="s">
        <v>22</v>
      </c>
      <c r="L1100" s="3" t="s">
        <v>115</v>
      </c>
      <c r="M1100" s="2">
        <f>VLOOKUP(L1100,'scoring schema 2'!$E$18:$F$29,2,FALSE)</f>
        <v>8</v>
      </c>
      <c r="N1100" s="3"/>
      <c r="O1100" s="2">
        <f>VLOOKUP(N1100,'scoring schema 2'!$E$8:$F$13,2, FALSE)</f>
        <v>2</v>
      </c>
      <c r="P1100" s="3">
        <v>5</v>
      </c>
      <c r="Q1100" s="3">
        <v>1.3</v>
      </c>
      <c r="R1100" s="3">
        <v>6.9499999999999993</v>
      </c>
      <c r="S1100" s="3">
        <v>9.0350000000000001</v>
      </c>
      <c r="T1100" s="3">
        <v>1</v>
      </c>
      <c r="U1100" s="3">
        <v>0</v>
      </c>
      <c r="V1100" s="3">
        <v>3.8000000000000007</v>
      </c>
      <c r="W1100" s="3">
        <v>3.5</v>
      </c>
      <c r="X1100" s="3">
        <v>13.300000000000002</v>
      </c>
      <c r="Y1100" s="3">
        <v>2.8000000000000003</v>
      </c>
      <c r="Z1100" s="3">
        <v>4.88</v>
      </c>
      <c r="AA1100" s="3">
        <v>13.664000000000001</v>
      </c>
      <c r="AB1100" s="3">
        <v>7701519</v>
      </c>
      <c r="AC1100" s="3" t="s">
        <v>2732</v>
      </c>
      <c r="AD1100" s="6">
        <v>40821</v>
      </c>
      <c r="AE1100" s="3" t="s">
        <v>760</v>
      </c>
      <c r="AF1100" s="3" t="s">
        <v>761</v>
      </c>
      <c r="AG1100" s="3" t="s">
        <v>762</v>
      </c>
      <c r="AH1100" s="3" t="s">
        <v>768</v>
      </c>
      <c r="AI1100" s="3">
        <v>2</v>
      </c>
      <c r="AJ1100" s="3">
        <v>0</v>
      </c>
      <c r="AK1100" s="3">
        <v>0</v>
      </c>
      <c r="AL1100" s="3">
        <v>0</v>
      </c>
      <c r="AM1100" s="3">
        <v>24</v>
      </c>
      <c r="AN1100" s="3">
        <v>0</v>
      </c>
      <c r="AO1100" s="3" t="s">
        <v>762</v>
      </c>
      <c r="AP1100" s="3" t="s">
        <v>763</v>
      </c>
      <c r="AQ1100" s="3" t="s">
        <v>769</v>
      </c>
      <c r="AR1100" s="3" t="s">
        <v>2733</v>
      </c>
      <c r="AS1100" s="3">
        <v>9.1</v>
      </c>
      <c r="AT1100" s="3">
        <v>643.9</v>
      </c>
      <c r="AU1100" s="3">
        <v>653</v>
      </c>
      <c r="AV1100" s="3" t="s">
        <v>765</v>
      </c>
      <c r="AW1100" s="3" t="s">
        <v>2734</v>
      </c>
      <c r="AX1100" s="3">
        <v>10.4</v>
      </c>
      <c r="AY1100" s="3">
        <v>642.6</v>
      </c>
      <c r="AZ1100" s="3">
        <v>653</v>
      </c>
      <c r="BA1100" s="3" t="s">
        <v>765</v>
      </c>
      <c r="BB1100" s="3">
        <v>1.439236E-2</v>
      </c>
      <c r="BC1100" s="3">
        <v>0</v>
      </c>
      <c r="BD1100" s="7">
        <v>0</v>
      </c>
      <c r="BE1100" s="18">
        <f t="shared" si="45"/>
        <v>118.20579511749942</v>
      </c>
      <c r="BF1100" s="3" t="s">
        <v>767</v>
      </c>
      <c r="BG1100" s="7">
        <v>44284</v>
      </c>
      <c r="BH1100" s="3">
        <v>90.325669417728534</v>
      </c>
      <c r="BI1100" t="str">
        <f>VLOOKUP($A1100,'[1]SW_Pipes 1222_soil.shp'!$AE$2:$AR$1223,10,FALSE)</f>
        <v>113659</v>
      </c>
      <c r="BJ1100" t="str">
        <f>VLOOKUP($A1100,'[1]SW_Pipes 1222_soil.shp'!$AE$2:$AR$1223,11,FALSE)</f>
        <v>CeD2</v>
      </c>
      <c r="BK1100" t="str">
        <f>VLOOKUP($A1100,'[1]SW_Pipes 1222_soil.shp'!$AE$2:$AR$1223,12,FALSE)</f>
        <v>Cecil sandy clay loam, 8 to 15 percent slopes, eroded</v>
      </c>
      <c r="BL1100" t="str">
        <f>VLOOKUP($A1100,'[1]SW_Pipes 1222_soil.shp'!$AE$2:$AR$1223,13,FALSE)</f>
        <v>B</v>
      </c>
      <c r="BM1100">
        <f>VLOOKUP($A1100,'[1]SW_Pipes 1222_soil.shp'!$AE$2:$AR$1223,14,FALSE)</f>
        <v>1</v>
      </c>
      <c r="BN1100">
        <f>VLOOKUP(A1100,[2]SW_Pipes1222_prec!$AE$2:$AO$1223, 11, FALSE)</f>
        <v>3.7130000000000001</v>
      </c>
    </row>
    <row r="1101" spans="1:66" x14ac:dyDescent="0.25">
      <c r="A1101" s="3">
        <v>189856</v>
      </c>
      <c r="B1101" s="3">
        <v>11201</v>
      </c>
      <c r="C1101" s="3" t="s">
        <v>390</v>
      </c>
      <c r="D1101" s="3" t="s">
        <v>26</v>
      </c>
      <c r="E1101" s="3" t="s">
        <v>29</v>
      </c>
      <c r="F1101" s="6">
        <f>VLOOKUP(A1101&amp;B1101,'input_raw cmsws'!$C$2:$D$1602,2,FALSE)</f>
        <v>43943.666666666664</v>
      </c>
      <c r="G1101" s="3">
        <v>7</v>
      </c>
      <c r="H1101" s="3" t="s">
        <v>31</v>
      </c>
      <c r="I1101" s="2">
        <f>VLOOKUP(H1101,'scoring schema'!$D$4:$E$9,2,FALSE)</f>
        <v>7</v>
      </c>
      <c r="J1101" s="3" t="s">
        <v>22</v>
      </c>
      <c r="K1101" s="3" t="s">
        <v>22</v>
      </c>
      <c r="L1101" s="3" t="s">
        <v>115</v>
      </c>
      <c r="M1101" s="2">
        <f>VLOOKUP(L1101,'scoring schema 2'!$E$18:$F$29,2,FALSE)</f>
        <v>8</v>
      </c>
      <c r="N1101" s="3"/>
      <c r="O1101" s="2">
        <f>VLOOKUP(N1101,'scoring schema 2'!$E$8:$F$13,2, FALSE)</f>
        <v>2</v>
      </c>
      <c r="P1101" s="3">
        <v>5</v>
      </c>
      <c r="Q1101" s="3">
        <v>3.75</v>
      </c>
      <c r="R1101" s="3">
        <v>6.35</v>
      </c>
      <c r="S1101" s="3">
        <v>23.8125</v>
      </c>
      <c r="T1101" s="3">
        <v>1</v>
      </c>
      <c r="U1101" s="3">
        <v>0</v>
      </c>
      <c r="V1101" s="3">
        <v>1.4000000000000001</v>
      </c>
      <c r="W1101" s="3">
        <v>2</v>
      </c>
      <c r="X1101" s="3">
        <v>2.8000000000000003</v>
      </c>
      <c r="Y1101" s="3">
        <v>2.34</v>
      </c>
      <c r="Z1101" s="3">
        <v>3.74</v>
      </c>
      <c r="AA1101" s="3">
        <v>8.7515999999999998</v>
      </c>
      <c r="AB1101" s="3">
        <v>7549045</v>
      </c>
      <c r="AC1101" s="3" t="s">
        <v>2143</v>
      </c>
      <c r="AD1101" s="6">
        <v>40822</v>
      </c>
      <c r="AE1101" s="3" t="s">
        <v>760</v>
      </c>
      <c r="AF1101" s="3" t="s">
        <v>761</v>
      </c>
      <c r="AG1101" s="3" t="s">
        <v>762</v>
      </c>
      <c r="AH1101" s="3" t="s">
        <v>768</v>
      </c>
      <c r="AI1101" s="3">
        <v>3</v>
      </c>
      <c r="AJ1101" s="3">
        <v>0</v>
      </c>
      <c r="AK1101" s="3">
        <v>0</v>
      </c>
      <c r="AL1101" s="3">
        <v>0</v>
      </c>
      <c r="AM1101" s="3">
        <v>36</v>
      </c>
      <c r="AN1101" s="3">
        <v>0</v>
      </c>
      <c r="AO1101" s="3" t="s">
        <v>762</v>
      </c>
      <c r="AP1101" s="3" t="s">
        <v>763</v>
      </c>
      <c r="AQ1101" s="3" t="s">
        <v>769</v>
      </c>
      <c r="AR1101" s="3" t="s">
        <v>2144</v>
      </c>
      <c r="AS1101" s="3">
        <v>12.8</v>
      </c>
      <c r="AT1101" s="3">
        <v>612.20000000000005</v>
      </c>
      <c r="AU1101" s="3">
        <v>625</v>
      </c>
      <c r="AV1101" s="3" t="s">
        <v>765</v>
      </c>
      <c r="AW1101" s="3" t="s">
        <v>2145</v>
      </c>
      <c r="AX1101" s="3">
        <v>11.6</v>
      </c>
      <c r="AY1101" s="3">
        <v>610.4</v>
      </c>
      <c r="AZ1101" s="3">
        <v>622</v>
      </c>
      <c r="BA1101" s="3" t="s">
        <v>765</v>
      </c>
      <c r="BB1101" s="3">
        <v>2.9007149999999999E-2</v>
      </c>
      <c r="BC1101" s="3">
        <v>0</v>
      </c>
      <c r="BD1101" s="7">
        <v>0</v>
      </c>
      <c r="BE1101" s="18">
        <f t="shared" si="45"/>
        <v>120.311202372804</v>
      </c>
      <c r="BF1101" s="3" t="s">
        <v>767</v>
      </c>
      <c r="BG1101" s="7">
        <v>44284</v>
      </c>
      <c r="BH1101" s="3">
        <v>62.053668359637143</v>
      </c>
      <c r="BI1101" t="str">
        <f>VLOOKUP($A1101,'[1]SW_Pipes 1222_soil.shp'!$AE$2:$AR$1223,10,FALSE)</f>
        <v>113659</v>
      </c>
      <c r="BJ1101" t="str">
        <f>VLOOKUP($A1101,'[1]SW_Pipes 1222_soil.shp'!$AE$2:$AR$1223,11,FALSE)</f>
        <v>CeD2</v>
      </c>
      <c r="BK1101" t="str">
        <f>VLOOKUP($A1101,'[1]SW_Pipes 1222_soil.shp'!$AE$2:$AR$1223,12,FALSE)</f>
        <v>Cecil sandy clay loam, 8 to 15 percent slopes, eroded</v>
      </c>
      <c r="BL1101" t="str">
        <f>VLOOKUP($A1101,'[1]SW_Pipes 1222_soil.shp'!$AE$2:$AR$1223,13,FALSE)</f>
        <v>B</v>
      </c>
      <c r="BM1101">
        <f>VLOOKUP($A1101,'[1]SW_Pipes 1222_soil.shp'!$AE$2:$AR$1223,14,FALSE)</f>
        <v>1</v>
      </c>
      <c r="BN1101">
        <f>VLOOKUP(A1101,[2]SW_Pipes1222_prec!$AE$2:$AO$1223, 11, FALSE)</f>
        <v>3.714</v>
      </c>
    </row>
    <row r="1102" spans="1:66" x14ac:dyDescent="0.25">
      <c r="A1102" s="3">
        <v>189857</v>
      </c>
      <c r="B1102" s="3">
        <v>11201</v>
      </c>
      <c r="C1102" s="3" t="s">
        <v>390</v>
      </c>
      <c r="D1102" s="3" t="s">
        <v>26</v>
      </c>
      <c r="E1102" s="3" t="s">
        <v>29</v>
      </c>
      <c r="F1102" s="6">
        <f>VLOOKUP(A1102&amp;B1102,'input_raw cmsws'!$C$2:$D$1602,2,FALSE)</f>
        <v>43943.666666666664</v>
      </c>
      <c r="G1102" s="3">
        <v>6</v>
      </c>
      <c r="H1102" s="3" t="s">
        <v>31</v>
      </c>
      <c r="I1102" s="2">
        <f>VLOOKUP(H1102,'scoring schema'!$D$4:$E$9,2,FALSE)</f>
        <v>7</v>
      </c>
      <c r="J1102" s="3" t="s">
        <v>22</v>
      </c>
      <c r="K1102" s="3" t="s">
        <v>22</v>
      </c>
      <c r="L1102" s="3" t="s">
        <v>115</v>
      </c>
      <c r="M1102" s="2">
        <f>VLOOKUP(L1102,'scoring schema 2'!$E$18:$F$29,2,FALSE)</f>
        <v>8</v>
      </c>
      <c r="N1102" s="3" t="s">
        <v>33</v>
      </c>
      <c r="O1102" s="2">
        <f>VLOOKUP(N1102,'scoring schema 2'!$E$8:$F$13,2, FALSE)</f>
        <v>0</v>
      </c>
      <c r="P1102" s="3">
        <v>5</v>
      </c>
      <c r="Q1102" s="3">
        <v>2.4499999999999997</v>
      </c>
      <c r="R1102" s="3">
        <v>6.35</v>
      </c>
      <c r="S1102" s="3">
        <v>15.557499999999997</v>
      </c>
      <c r="T1102" s="3">
        <v>1</v>
      </c>
      <c r="U1102" s="3">
        <v>0</v>
      </c>
      <c r="V1102" s="3">
        <v>1.4000000000000001</v>
      </c>
      <c r="W1102" s="3">
        <v>5.6</v>
      </c>
      <c r="X1102" s="3">
        <v>7.84</v>
      </c>
      <c r="Y1102" s="3">
        <v>1.82</v>
      </c>
      <c r="Z1102" s="3">
        <v>5.9</v>
      </c>
      <c r="AA1102" s="3">
        <v>10.738000000000001</v>
      </c>
      <c r="AB1102" s="3">
        <v>7583804</v>
      </c>
      <c r="AC1102" s="3" t="s">
        <v>2402</v>
      </c>
      <c r="AD1102" s="6">
        <v>40823</v>
      </c>
      <c r="AE1102" s="3" t="s">
        <v>760</v>
      </c>
      <c r="AF1102" s="3" t="s">
        <v>761</v>
      </c>
      <c r="AG1102" s="3" t="s">
        <v>762</v>
      </c>
      <c r="AH1102" s="3" t="s">
        <v>768</v>
      </c>
      <c r="AI1102" s="3">
        <v>3</v>
      </c>
      <c r="AJ1102" s="3">
        <v>0</v>
      </c>
      <c r="AK1102" s="3">
        <v>0</v>
      </c>
      <c r="AL1102" s="3">
        <v>0</v>
      </c>
      <c r="AM1102" s="3">
        <v>36</v>
      </c>
      <c r="AN1102" s="3">
        <v>0</v>
      </c>
      <c r="AO1102" s="3" t="s">
        <v>762</v>
      </c>
      <c r="AP1102" s="3" t="s">
        <v>763</v>
      </c>
      <c r="AQ1102" s="3" t="s">
        <v>769</v>
      </c>
      <c r="AR1102" s="3" t="s">
        <v>2403</v>
      </c>
      <c r="AS1102" s="3">
        <v>11.2</v>
      </c>
      <c r="AT1102" s="3">
        <v>609.79999999999995</v>
      </c>
      <c r="AU1102" s="3">
        <v>621</v>
      </c>
      <c r="AV1102" s="3" t="s">
        <v>765</v>
      </c>
      <c r="AW1102" s="3" t="s">
        <v>2145</v>
      </c>
      <c r="AX1102" s="3">
        <v>13.5</v>
      </c>
      <c r="AY1102" s="3">
        <v>608.5</v>
      </c>
      <c r="AZ1102" s="3">
        <v>622</v>
      </c>
      <c r="BA1102" s="3" t="s">
        <v>765</v>
      </c>
      <c r="BB1102" s="3">
        <v>1.2278799999999999E-2</v>
      </c>
      <c r="BC1102" s="3">
        <v>0</v>
      </c>
      <c r="BD1102" s="7">
        <v>0</v>
      </c>
      <c r="BE1102" s="18">
        <f t="shared" si="45"/>
        <v>120.311202372804</v>
      </c>
      <c r="BF1102" s="3" t="s">
        <v>767</v>
      </c>
      <c r="BG1102" s="7">
        <v>44284</v>
      </c>
      <c r="BH1102" s="3">
        <v>105.8735419957971</v>
      </c>
      <c r="BI1102" t="str">
        <f>VLOOKUP($A1102,'[1]SW_Pipes 1222_soil.shp'!$AE$2:$AR$1223,10,FALSE)</f>
        <v>113659</v>
      </c>
      <c r="BJ1102" t="str">
        <f>VLOOKUP($A1102,'[1]SW_Pipes 1222_soil.shp'!$AE$2:$AR$1223,11,FALSE)</f>
        <v>CeD2</v>
      </c>
      <c r="BK1102" t="str">
        <f>VLOOKUP($A1102,'[1]SW_Pipes 1222_soil.shp'!$AE$2:$AR$1223,12,FALSE)</f>
        <v>Cecil sandy clay loam, 8 to 15 percent slopes, eroded</v>
      </c>
      <c r="BL1102" t="str">
        <f>VLOOKUP($A1102,'[1]SW_Pipes 1222_soil.shp'!$AE$2:$AR$1223,13,FALSE)</f>
        <v>B</v>
      </c>
      <c r="BM1102">
        <f>VLOOKUP($A1102,'[1]SW_Pipes 1222_soil.shp'!$AE$2:$AR$1223,14,FALSE)</f>
        <v>1</v>
      </c>
      <c r="BN1102">
        <f>VLOOKUP(A1102,[2]SW_Pipes1222_prec!$AE$2:$AO$1223, 11, FALSE)</f>
        <v>3.714</v>
      </c>
    </row>
    <row r="1103" spans="1:66" x14ac:dyDescent="0.25">
      <c r="A1103" s="3">
        <v>189865</v>
      </c>
      <c r="B1103" s="3">
        <v>11025</v>
      </c>
      <c r="C1103" s="3" t="s">
        <v>641</v>
      </c>
      <c r="D1103" s="3" t="s">
        <v>26</v>
      </c>
      <c r="E1103" s="3" t="s">
        <v>29</v>
      </c>
      <c r="F1103" s="6">
        <f>VLOOKUP(A1103&amp;B1103,'input_raw cmsws'!$C$2:$D$1602,2,FALSE)</f>
        <v>42894.666666666664</v>
      </c>
      <c r="G1103" s="3">
        <v>7.58</v>
      </c>
      <c r="H1103" s="3" t="s">
        <v>23</v>
      </c>
      <c r="I1103" s="2">
        <f>VLOOKUP(H1103,'scoring schema'!$D$4:$E$9,2,FALSE)</f>
        <v>0</v>
      </c>
      <c r="J1103" s="3" t="s">
        <v>22</v>
      </c>
      <c r="K1103" s="3" t="s">
        <v>22</v>
      </c>
      <c r="L1103" s="3" t="s">
        <v>115</v>
      </c>
      <c r="M1103" s="2">
        <f>VLOOKUP(L1103,'scoring schema 2'!$E$18:$F$29,2,FALSE)</f>
        <v>8</v>
      </c>
      <c r="N1103" s="3"/>
      <c r="O1103" s="2">
        <f>VLOOKUP(N1103,'scoring schema 2'!$E$8:$F$13,2, FALSE)</f>
        <v>2</v>
      </c>
      <c r="P1103" s="3">
        <v>0</v>
      </c>
      <c r="Q1103" s="3">
        <v>1.3</v>
      </c>
      <c r="R1103" s="3">
        <v>5.6</v>
      </c>
      <c r="S1103" s="3">
        <v>7.2799999999999994</v>
      </c>
      <c r="T1103" s="3">
        <v>1</v>
      </c>
      <c r="U1103" s="3">
        <v>0</v>
      </c>
      <c r="V1103" s="3">
        <v>8.6</v>
      </c>
      <c r="W1103" s="3">
        <v>2.9000000000000004</v>
      </c>
      <c r="X1103" s="3">
        <v>24.94</v>
      </c>
      <c r="Y1103" s="3">
        <v>5.68</v>
      </c>
      <c r="Z1103" s="3">
        <v>3.98</v>
      </c>
      <c r="AA1103" s="3">
        <v>22.606399999999997</v>
      </c>
      <c r="AB1103" s="3">
        <v>7677828</v>
      </c>
      <c r="AC1103" s="3" t="s">
        <v>3517</v>
      </c>
      <c r="AD1103" s="6">
        <v>40824</v>
      </c>
      <c r="AE1103" s="3" t="s">
        <v>760</v>
      </c>
      <c r="AF1103" s="3" t="s">
        <v>882</v>
      </c>
      <c r="AG1103" s="3" t="s">
        <v>762</v>
      </c>
      <c r="AH1103" s="3" t="s">
        <v>885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 t="s">
        <v>762</v>
      </c>
      <c r="AP1103" s="3" t="s">
        <v>882</v>
      </c>
      <c r="AQ1103" s="3" t="s">
        <v>800</v>
      </c>
      <c r="AR1103" s="3" t="s">
        <v>3518</v>
      </c>
      <c r="AS1103" s="3">
        <v>0</v>
      </c>
      <c r="AT1103" s="3">
        <v>0</v>
      </c>
      <c r="AU1103" s="3">
        <v>606</v>
      </c>
      <c r="AV1103" s="3" t="s">
        <v>772</v>
      </c>
      <c r="AW1103" s="3" t="s">
        <v>3250</v>
      </c>
      <c r="AX1103" s="3">
        <v>0</v>
      </c>
      <c r="AY1103" s="3">
        <v>0</v>
      </c>
      <c r="AZ1103" s="3">
        <v>608</v>
      </c>
      <c r="BA1103" s="3" t="s">
        <v>772</v>
      </c>
      <c r="BB1103" s="3">
        <v>0</v>
      </c>
      <c r="BC1103" s="3">
        <v>0</v>
      </c>
      <c r="BD1103" s="7">
        <v>0</v>
      </c>
      <c r="BE1103" s="18">
        <f t="shared" si="45"/>
        <v>117.43919689710243</v>
      </c>
      <c r="BF1103" s="3" t="s">
        <v>767</v>
      </c>
      <c r="BG1103" s="7">
        <v>44284</v>
      </c>
      <c r="BH1103" s="3">
        <v>25.409628160972201</v>
      </c>
      <c r="BI1103" t="str">
        <f>VLOOKUP($A1103,'[1]SW_Pipes 1222_soil.shp'!$AE$2:$AR$1223,10,FALSE)</f>
        <v>113677</v>
      </c>
      <c r="BJ1103" t="str">
        <f>VLOOKUP($A1103,'[1]SW_Pipes 1222_soil.shp'!$AE$2:$AR$1223,11,FALSE)</f>
        <v>MO</v>
      </c>
      <c r="BK1103" t="str">
        <f>VLOOKUP($A1103,'[1]SW_Pipes 1222_soil.shp'!$AE$2:$AR$1223,12,FALSE)</f>
        <v>Monacan loam</v>
      </c>
      <c r="BL1103" t="str">
        <f>VLOOKUP($A1103,'[1]SW_Pipes 1222_soil.shp'!$AE$2:$AR$1223,13,FALSE)</f>
        <v>C</v>
      </c>
      <c r="BM1103">
        <f>VLOOKUP($A1103,'[1]SW_Pipes 1222_soil.shp'!$AE$2:$AR$1223,14,FALSE)</f>
        <v>2</v>
      </c>
      <c r="BN1103">
        <f>VLOOKUP(A1103,[2]SW_Pipes1222_prec!$AE$2:$AO$1223, 11, FALSE)</f>
        <v>3.7149999999999999</v>
      </c>
    </row>
    <row r="1104" spans="1:66" x14ac:dyDescent="0.25">
      <c r="A1104" s="3">
        <v>189866</v>
      </c>
      <c r="B1104" s="3">
        <v>11025</v>
      </c>
      <c r="C1104" s="3" t="s">
        <v>641</v>
      </c>
      <c r="D1104" s="3" t="s">
        <v>26</v>
      </c>
      <c r="E1104" s="3" t="s">
        <v>29</v>
      </c>
      <c r="F1104" s="6">
        <f>VLOOKUP(A1104&amp;B1104,'input_raw cmsws'!$C$2:$D$1602,2,FALSE)</f>
        <v>42894.666666666664</v>
      </c>
      <c r="G1104" s="3">
        <v>7.83</v>
      </c>
      <c r="H1104" s="3" t="s">
        <v>23</v>
      </c>
      <c r="I1104" s="2">
        <f>VLOOKUP(H1104,'scoring schema'!$D$4:$E$9,2,FALSE)</f>
        <v>0</v>
      </c>
      <c r="J1104" s="3" t="s">
        <v>22</v>
      </c>
      <c r="K1104" s="3" t="s">
        <v>22</v>
      </c>
      <c r="L1104" s="3" t="s">
        <v>115</v>
      </c>
      <c r="M1104" s="2">
        <f>VLOOKUP(L1104,'scoring schema 2'!$E$18:$F$29,2,FALSE)</f>
        <v>8</v>
      </c>
      <c r="N1104" s="3"/>
      <c r="O1104" s="2">
        <f>VLOOKUP(N1104,'scoring schema 2'!$E$8:$F$13,2, FALSE)</f>
        <v>2</v>
      </c>
      <c r="P1104" s="3">
        <v>0</v>
      </c>
      <c r="Q1104" s="3">
        <v>1.3</v>
      </c>
      <c r="R1104" s="3">
        <v>5.6</v>
      </c>
      <c r="S1104" s="3">
        <v>7.2799999999999994</v>
      </c>
      <c r="T1104" s="3">
        <v>1</v>
      </c>
      <c r="U1104" s="3">
        <v>0</v>
      </c>
      <c r="V1104" s="3">
        <v>7.0000000000000009</v>
      </c>
      <c r="W1104" s="3">
        <v>2.9000000000000004</v>
      </c>
      <c r="X1104" s="3">
        <v>20.300000000000004</v>
      </c>
      <c r="Y1104" s="3">
        <v>4.7200000000000006</v>
      </c>
      <c r="Z1104" s="3">
        <v>3.98</v>
      </c>
      <c r="AA1104" s="3">
        <v>18.785600000000002</v>
      </c>
      <c r="AB1104" s="3">
        <v>7664549</v>
      </c>
      <c r="AC1104" s="3" t="s">
        <v>3248</v>
      </c>
      <c r="AD1104" s="6">
        <v>40825</v>
      </c>
      <c r="AE1104" s="3" t="s">
        <v>760</v>
      </c>
      <c r="AF1104" s="3" t="s">
        <v>882</v>
      </c>
      <c r="AG1104" s="3" t="s">
        <v>762</v>
      </c>
      <c r="AH1104" s="3" t="s">
        <v>885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 t="s">
        <v>762</v>
      </c>
      <c r="AP1104" s="3" t="s">
        <v>882</v>
      </c>
      <c r="AQ1104" s="3" t="s">
        <v>800</v>
      </c>
      <c r="AR1104" s="3" t="s">
        <v>3249</v>
      </c>
      <c r="AS1104" s="3">
        <v>0</v>
      </c>
      <c r="AT1104" s="3">
        <v>0</v>
      </c>
      <c r="AU1104" s="3">
        <v>608</v>
      </c>
      <c r="AV1104" s="3" t="s">
        <v>772</v>
      </c>
      <c r="AW1104" s="3" t="s">
        <v>3250</v>
      </c>
      <c r="AX1104" s="3">
        <v>0</v>
      </c>
      <c r="AY1104" s="3">
        <v>0</v>
      </c>
      <c r="AZ1104" s="3">
        <v>608</v>
      </c>
      <c r="BA1104" s="3" t="s">
        <v>772</v>
      </c>
      <c r="BB1104" s="3">
        <v>0</v>
      </c>
      <c r="BC1104" s="3">
        <v>0</v>
      </c>
      <c r="BD1104" s="7">
        <v>0</v>
      </c>
      <c r="BE1104" s="18">
        <f t="shared" si="45"/>
        <v>117.43919689710243</v>
      </c>
      <c r="BF1104" s="3" t="s">
        <v>767</v>
      </c>
      <c r="BG1104" s="7">
        <v>44284</v>
      </c>
      <c r="BH1104" s="3">
        <v>25.122107753374461</v>
      </c>
      <c r="BI1104" t="str">
        <f>VLOOKUP($A1104,'[1]SW_Pipes 1222_soil.shp'!$AE$2:$AR$1223,10,FALSE)</f>
        <v>113677</v>
      </c>
      <c r="BJ1104" t="str">
        <f>VLOOKUP($A1104,'[1]SW_Pipes 1222_soil.shp'!$AE$2:$AR$1223,11,FALSE)</f>
        <v>MO</v>
      </c>
      <c r="BK1104" t="str">
        <f>VLOOKUP($A1104,'[1]SW_Pipes 1222_soil.shp'!$AE$2:$AR$1223,12,FALSE)</f>
        <v>Monacan loam</v>
      </c>
      <c r="BL1104" t="str">
        <f>VLOOKUP($A1104,'[1]SW_Pipes 1222_soil.shp'!$AE$2:$AR$1223,13,FALSE)</f>
        <v>C</v>
      </c>
      <c r="BM1104">
        <f>VLOOKUP($A1104,'[1]SW_Pipes 1222_soil.shp'!$AE$2:$AR$1223,14,FALSE)</f>
        <v>2</v>
      </c>
      <c r="BN1104">
        <f>VLOOKUP(A1104,[2]SW_Pipes1222_prec!$AE$2:$AO$1223, 11, FALSE)</f>
        <v>3.7149999999999999</v>
      </c>
    </row>
    <row r="1105" spans="1:66" x14ac:dyDescent="0.25">
      <c r="A1105" s="2">
        <v>189868</v>
      </c>
      <c r="B1105" s="2">
        <v>11022</v>
      </c>
      <c r="C1105" s="2" t="s">
        <v>242</v>
      </c>
      <c r="D1105" s="2" t="s">
        <v>26</v>
      </c>
      <c r="E1105" s="2" t="s">
        <v>29</v>
      </c>
      <c r="F1105" s="6">
        <f>VLOOKUP(A1105&amp;B1105,'input_raw cmsws'!$C$2:$D$1602,2,FALSE)</f>
        <v>43173.666666666664</v>
      </c>
      <c r="G1105" s="2">
        <v>6.5</v>
      </c>
      <c r="H1105" s="2" t="s">
        <v>23</v>
      </c>
      <c r="I1105" s="2">
        <f>VLOOKUP(H1105,'scoring schema'!$D$4:$E$9,2,FALSE)</f>
        <v>0</v>
      </c>
      <c r="J1105" s="2" t="s">
        <v>22</v>
      </c>
      <c r="K1105" s="2" t="s">
        <v>22</v>
      </c>
      <c r="L1105" s="2" t="s">
        <v>37</v>
      </c>
      <c r="M1105" s="2">
        <f>VLOOKUP(L1105,'scoring schema 2'!$E$18:$F$29,2,FALSE)</f>
        <v>8</v>
      </c>
      <c r="N1105" s="2"/>
      <c r="O1105" s="2">
        <f>VLOOKUP(N1105,'scoring schema 2'!$E$8:$F$13,2, FALSE)</f>
        <v>2</v>
      </c>
      <c r="P1105" s="2">
        <v>10</v>
      </c>
      <c r="Q1105" s="2">
        <v>1.3</v>
      </c>
      <c r="R1105" s="2">
        <v>7.1</v>
      </c>
      <c r="S1105" s="2">
        <v>9.23</v>
      </c>
      <c r="T1105" s="2">
        <v>1</v>
      </c>
      <c r="U1105" s="2">
        <v>0</v>
      </c>
      <c r="V1105" s="2">
        <v>2.2000000000000002</v>
      </c>
      <c r="W1105" s="2">
        <v>2</v>
      </c>
      <c r="X1105" s="2">
        <v>4.4000000000000004</v>
      </c>
      <c r="Y1105" s="2">
        <v>1.84</v>
      </c>
      <c r="Z1105" s="2">
        <v>4.04</v>
      </c>
      <c r="AA1105" s="2">
        <v>7.4336000000000002</v>
      </c>
      <c r="AB1105" s="2">
        <v>7589931</v>
      </c>
      <c r="AC1105" s="2" t="s">
        <v>1927</v>
      </c>
      <c r="AD1105" s="6">
        <v>40826</v>
      </c>
      <c r="AE1105" s="2" t="s">
        <v>760</v>
      </c>
      <c r="AF1105" s="2" t="s">
        <v>761</v>
      </c>
      <c r="AG1105" s="2" t="s">
        <v>762</v>
      </c>
      <c r="AH1105" s="2" t="s">
        <v>768</v>
      </c>
      <c r="AI1105" s="2">
        <v>4</v>
      </c>
      <c r="AJ1105" s="2">
        <v>0</v>
      </c>
      <c r="AK1105" s="2">
        <v>0</v>
      </c>
      <c r="AL1105" s="2">
        <v>0</v>
      </c>
      <c r="AM1105" s="2">
        <v>48</v>
      </c>
      <c r="AN1105" s="2">
        <v>0</v>
      </c>
      <c r="AO1105" s="2" t="s">
        <v>762</v>
      </c>
      <c r="AP1105" s="2" t="s">
        <v>763</v>
      </c>
      <c r="AQ1105" s="2" t="s">
        <v>769</v>
      </c>
      <c r="AR1105" s="2" t="s">
        <v>1928</v>
      </c>
      <c r="AS1105" s="2">
        <v>0</v>
      </c>
      <c r="AT1105" s="2">
        <v>0</v>
      </c>
      <c r="AU1105" s="2">
        <v>608</v>
      </c>
      <c r="AV1105" s="2" t="s">
        <v>772</v>
      </c>
      <c r="AW1105" s="2" t="s">
        <v>1929</v>
      </c>
      <c r="AX1105" s="2">
        <v>0</v>
      </c>
      <c r="AY1105" s="2">
        <v>0</v>
      </c>
      <c r="AZ1105" s="2">
        <v>606</v>
      </c>
      <c r="BA1105" s="2" t="s">
        <v>772</v>
      </c>
      <c r="BB1105" s="2">
        <v>0</v>
      </c>
      <c r="BC1105" s="2">
        <v>0</v>
      </c>
      <c r="BD1105" s="6">
        <v>0</v>
      </c>
      <c r="BE1105" s="18">
        <f t="shared" si="45"/>
        <v>118.20305726671229</v>
      </c>
      <c r="BF1105" s="2" t="s">
        <v>767</v>
      </c>
      <c r="BG1105" s="6">
        <v>44284</v>
      </c>
      <c r="BH1105" s="2">
        <v>84.544188377562165</v>
      </c>
      <c r="BI1105" t="str">
        <f>VLOOKUP($A1105,'[1]SW_Pipes 1222_soil.shp'!$AE$2:$AR$1223,10,FALSE)</f>
        <v>113677</v>
      </c>
      <c r="BJ1105" t="str">
        <f>VLOOKUP($A1105,'[1]SW_Pipes 1222_soil.shp'!$AE$2:$AR$1223,11,FALSE)</f>
        <v>MO</v>
      </c>
      <c r="BK1105" t="str">
        <f>VLOOKUP($A1105,'[1]SW_Pipes 1222_soil.shp'!$AE$2:$AR$1223,12,FALSE)</f>
        <v>Monacan loam</v>
      </c>
      <c r="BL1105" t="str">
        <f>VLOOKUP($A1105,'[1]SW_Pipes 1222_soil.shp'!$AE$2:$AR$1223,13,FALSE)</f>
        <v>C</v>
      </c>
      <c r="BM1105">
        <f>VLOOKUP($A1105,'[1]SW_Pipes 1222_soil.shp'!$AE$2:$AR$1223,14,FALSE)</f>
        <v>2</v>
      </c>
      <c r="BN1105">
        <f>VLOOKUP(A1105,[2]SW_Pipes1222_prec!$AE$2:$AO$1223, 11, FALSE)</f>
        <v>3.7149999999999999</v>
      </c>
    </row>
    <row r="1106" spans="1:66" x14ac:dyDescent="0.25">
      <c r="A1106" s="2">
        <v>189880</v>
      </c>
      <c r="B1106" s="2">
        <v>10967</v>
      </c>
      <c r="C1106" s="2" t="s">
        <v>289</v>
      </c>
      <c r="D1106" s="2" t="s">
        <v>26</v>
      </c>
      <c r="E1106" s="2" t="s">
        <v>29</v>
      </c>
      <c r="F1106" s="6">
        <f>VLOOKUP(A1106&amp;B1106,'input_raw cmsws'!$C$2:$D$1602,2,FALSE)</f>
        <v>43892.666666666664</v>
      </c>
      <c r="G1106" s="2">
        <v>10</v>
      </c>
      <c r="H1106" s="2" t="s">
        <v>23</v>
      </c>
      <c r="I1106" s="2">
        <f>VLOOKUP(H1106,'scoring schema'!$D$4:$E$9,2,FALSE)</f>
        <v>0</v>
      </c>
      <c r="J1106" s="2" t="s">
        <v>22</v>
      </c>
      <c r="K1106" s="2" t="s">
        <v>22</v>
      </c>
      <c r="L1106" s="2" t="s">
        <v>115</v>
      </c>
      <c r="M1106" s="2">
        <f>VLOOKUP(L1106,'scoring schema 2'!$E$18:$F$29,2,FALSE)</f>
        <v>8</v>
      </c>
      <c r="N1106" s="2"/>
      <c r="O1106" s="2">
        <f>VLOOKUP(N1106,'scoring schema 2'!$E$8:$F$13,2, FALSE)</f>
        <v>2</v>
      </c>
      <c r="P1106" s="2">
        <v>10</v>
      </c>
      <c r="Q1106" s="2">
        <v>1.3</v>
      </c>
      <c r="R1106" s="2">
        <v>7.5</v>
      </c>
      <c r="S1106" s="2">
        <v>9.75</v>
      </c>
      <c r="T1106" s="2">
        <v>1</v>
      </c>
      <c r="U1106" s="2">
        <v>10</v>
      </c>
      <c r="V1106" s="2">
        <v>3.0000000000000004</v>
      </c>
      <c r="W1106" s="2">
        <v>7.5</v>
      </c>
      <c r="X1106" s="2">
        <v>22.500000000000004</v>
      </c>
      <c r="Y1106" s="2">
        <v>2.3200000000000003</v>
      </c>
      <c r="Z1106" s="2">
        <v>7.5</v>
      </c>
      <c r="AA1106" s="2">
        <v>17.400000000000002</v>
      </c>
      <c r="AB1106" s="2">
        <v>7657210</v>
      </c>
      <c r="AC1106" s="2" t="s">
        <v>3130</v>
      </c>
      <c r="AD1106" s="6">
        <v>40827</v>
      </c>
      <c r="AE1106" s="2" t="s">
        <v>760</v>
      </c>
      <c r="AF1106" s="2" t="s">
        <v>761</v>
      </c>
      <c r="AG1106" s="2" t="s">
        <v>762</v>
      </c>
      <c r="AH1106" s="2" t="s">
        <v>768</v>
      </c>
      <c r="AI1106" s="2">
        <v>1</v>
      </c>
      <c r="AJ1106" s="2">
        <v>0</v>
      </c>
      <c r="AK1106" s="2">
        <v>0</v>
      </c>
      <c r="AL1106" s="2">
        <v>0</v>
      </c>
      <c r="AM1106" s="2">
        <v>12</v>
      </c>
      <c r="AN1106" s="2">
        <v>0</v>
      </c>
      <c r="AO1106" s="2" t="s">
        <v>762</v>
      </c>
      <c r="AP1106" s="2" t="s">
        <v>902</v>
      </c>
      <c r="AQ1106" s="2" t="s">
        <v>905</v>
      </c>
      <c r="AR1106" s="2" t="s">
        <v>3131</v>
      </c>
      <c r="AS1106" s="2">
        <v>1.3</v>
      </c>
      <c r="AT1106" s="2">
        <v>618.70000000000005</v>
      </c>
      <c r="AU1106" s="2">
        <v>620</v>
      </c>
      <c r="AV1106" s="2" t="s">
        <v>765</v>
      </c>
      <c r="AW1106" s="2" t="s">
        <v>3132</v>
      </c>
      <c r="AX1106" s="2">
        <v>3.4</v>
      </c>
      <c r="AY1106" s="2">
        <v>614.6</v>
      </c>
      <c r="AZ1106" s="2">
        <v>618</v>
      </c>
      <c r="BA1106" s="2" t="s">
        <v>765</v>
      </c>
      <c r="BB1106" s="2">
        <v>0.10772079</v>
      </c>
      <c r="BC1106" s="2">
        <v>0</v>
      </c>
      <c r="BD1106" s="6">
        <v>0</v>
      </c>
      <c r="BE1106" s="18">
        <f t="shared" si="45"/>
        <v>120.17157198266027</v>
      </c>
      <c r="BF1106" s="2" t="s">
        <v>767</v>
      </c>
      <c r="BG1106" s="6">
        <v>44284</v>
      </c>
      <c r="BH1106" s="2">
        <v>38.061363348514448</v>
      </c>
      <c r="BI1106" t="str">
        <f>VLOOKUP($A1106,'[1]SW_Pipes 1222_soil.shp'!$AE$2:$AR$1223,10,FALSE)</f>
        <v>113693</v>
      </c>
      <c r="BJ1106" t="str">
        <f>VLOOKUP($A1106,'[1]SW_Pipes 1222_soil.shp'!$AE$2:$AR$1223,11,FALSE)</f>
        <v>WkD</v>
      </c>
      <c r="BK1106" t="str">
        <f>VLOOKUP($A1106,'[1]SW_Pipes 1222_soil.shp'!$AE$2:$AR$1223,12,FALSE)</f>
        <v>Wilkes loam, 8 to 15 percent slopes</v>
      </c>
      <c r="BL1106" t="str">
        <f>VLOOKUP($A1106,'[1]SW_Pipes 1222_soil.shp'!$AE$2:$AR$1223,13,FALSE)</f>
        <v>D</v>
      </c>
      <c r="BM1106">
        <f>VLOOKUP($A1106,'[1]SW_Pipes 1222_soil.shp'!$AE$2:$AR$1223,14,FALSE)</f>
        <v>4</v>
      </c>
      <c r="BN1106">
        <f>VLOOKUP(A1106,[2]SW_Pipes1222_prec!$AE$2:$AO$1223, 11, FALSE)</f>
        <v>3.714</v>
      </c>
    </row>
    <row r="1107" spans="1:66" x14ac:dyDescent="0.25">
      <c r="A1107" s="2">
        <v>189886</v>
      </c>
      <c r="B1107" s="2">
        <v>22630</v>
      </c>
      <c r="C1107" s="2" t="s">
        <v>519</v>
      </c>
      <c r="D1107" s="2" t="s">
        <v>164</v>
      </c>
      <c r="E1107" s="2" t="s">
        <v>29</v>
      </c>
      <c r="F1107" s="6">
        <f>VLOOKUP(A1107&amp;B1107,'input_raw cmsws'!$C$2:$D$1602,2,FALSE)</f>
        <v>44330.708333333336</v>
      </c>
      <c r="G1107" s="2">
        <v>2.2999999999999998</v>
      </c>
      <c r="H1107" s="2" t="s">
        <v>23</v>
      </c>
      <c r="I1107" s="2">
        <f>VLOOKUP(H1107,'scoring schema'!$D$4:$E$9,2,FALSE)</f>
        <v>0</v>
      </c>
      <c r="J1107" s="2" t="s">
        <v>22</v>
      </c>
      <c r="K1107" s="2" t="s">
        <v>22</v>
      </c>
      <c r="L1107" s="2"/>
      <c r="M1107" s="2">
        <f>VLOOKUP(L1107,'scoring schema 2'!$E$18:$F$29,2,FALSE)</f>
        <v>0</v>
      </c>
      <c r="N1107" s="2"/>
      <c r="O1107" s="2">
        <f>VLOOKUP(N1107,'scoring schema 2'!$E$8:$F$13,2, FALSE)</f>
        <v>2</v>
      </c>
      <c r="P1107" s="2">
        <v>10</v>
      </c>
      <c r="Q1107" s="2">
        <v>1.3</v>
      </c>
      <c r="R1107" s="2">
        <v>2.9</v>
      </c>
      <c r="S1107" s="2">
        <v>3.77</v>
      </c>
      <c r="T1107" s="2">
        <v>1</v>
      </c>
      <c r="U1107" s="2">
        <v>10</v>
      </c>
      <c r="V1107" s="2">
        <v>4.4000000000000004</v>
      </c>
      <c r="W1107" s="2">
        <v>4.7</v>
      </c>
      <c r="X1107" s="2">
        <v>20.680000000000003</v>
      </c>
      <c r="Y1107" s="2">
        <v>3.16</v>
      </c>
      <c r="Z1107" s="2">
        <v>3.9799999999999995</v>
      </c>
      <c r="AA1107" s="2">
        <v>12.576799999999999</v>
      </c>
      <c r="AB1107" s="2">
        <v>7655057</v>
      </c>
      <c r="AC1107" s="2" t="s">
        <v>2608</v>
      </c>
      <c r="AD1107" s="6">
        <v>40828</v>
      </c>
      <c r="AE1107" s="2" t="s">
        <v>760</v>
      </c>
      <c r="AF1107" s="2" t="s">
        <v>761</v>
      </c>
      <c r="AG1107" s="2" t="s">
        <v>762</v>
      </c>
      <c r="AH1107" s="2" t="s">
        <v>768</v>
      </c>
      <c r="AI1107" s="2">
        <v>1.25</v>
      </c>
      <c r="AJ1107" s="2">
        <v>0</v>
      </c>
      <c r="AK1107" s="2">
        <v>0</v>
      </c>
      <c r="AL1107" s="2">
        <v>0</v>
      </c>
      <c r="AM1107" s="2">
        <v>15</v>
      </c>
      <c r="AN1107" s="2">
        <v>0</v>
      </c>
      <c r="AO1107" s="2" t="s">
        <v>762</v>
      </c>
      <c r="AP1107" s="2" t="s">
        <v>763</v>
      </c>
      <c r="AQ1107" s="2" t="s">
        <v>769</v>
      </c>
      <c r="AR1107" s="2" t="s">
        <v>2609</v>
      </c>
      <c r="AS1107" s="2">
        <v>7.3</v>
      </c>
      <c r="AT1107" s="2">
        <v>611.70000000000005</v>
      </c>
      <c r="AU1107" s="2">
        <v>619</v>
      </c>
      <c r="AV1107" s="2" t="s">
        <v>765</v>
      </c>
      <c r="AW1107" s="2" t="s">
        <v>2610</v>
      </c>
      <c r="AX1107" s="2">
        <v>11.8</v>
      </c>
      <c r="AY1107" s="2">
        <v>610.20000000000005</v>
      </c>
      <c r="AZ1107" s="2">
        <v>622</v>
      </c>
      <c r="BA1107" s="2" t="s">
        <v>765</v>
      </c>
      <c r="BB1107" s="2">
        <v>1.4099479999999999E-2</v>
      </c>
      <c r="BC1107" s="2">
        <v>0</v>
      </c>
      <c r="BD1107" s="6">
        <v>0</v>
      </c>
      <c r="BE1107" s="18">
        <f t="shared" ref="BE1107:BE1138" si="46">(F1107-BD1107)/365.25</f>
        <v>121.37086470454028</v>
      </c>
      <c r="BF1107" s="2" t="s">
        <v>767</v>
      </c>
      <c r="BG1107" s="6">
        <v>44284</v>
      </c>
      <c r="BH1107" s="2">
        <v>106.38689770136379</v>
      </c>
      <c r="BI1107" t="str">
        <f>VLOOKUP($A1107,'[1]SW_Pipes 1222_soil.shp'!$AE$2:$AR$1223,10,FALSE)</f>
        <v>113659</v>
      </c>
      <c r="BJ1107" t="str">
        <f>VLOOKUP($A1107,'[1]SW_Pipes 1222_soil.shp'!$AE$2:$AR$1223,11,FALSE)</f>
        <v>CeD2</v>
      </c>
      <c r="BK1107" t="str">
        <f>VLOOKUP($A1107,'[1]SW_Pipes 1222_soil.shp'!$AE$2:$AR$1223,12,FALSE)</f>
        <v>Cecil sandy clay loam, 8 to 15 percent slopes, eroded</v>
      </c>
      <c r="BL1107" t="str">
        <f>VLOOKUP($A1107,'[1]SW_Pipes 1222_soil.shp'!$AE$2:$AR$1223,13,FALSE)</f>
        <v>B</v>
      </c>
      <c r="BM1107">
        <f>VLOOKUP($A1107,'[1]SW_Pipes 1222_soil.shp'!$AE$2:$AR$1223,14,FALSE)</f>
        <v>1</v>
      </c>
      <c r="BN1107">
        <f>VLOOKUP(A1107,[2]SW_Pipes1222_prec!$AE$2:$AO$1223, 11, FALSE)</f>
        <v>3.714</v>
      </c>
    </row>
    <row r="1108" spans="1:66" x14ac:dyDescent="0.25">
      <c r="A1108" s="3">
        <v>189887</v>
      </c>
      <c r="B1108" s="3">
        <v>22630</v>
      </c>
      <c r="C1108" s="3" t="s">
        <v>519</v>
      </c>
      <c r="D1108" s="3" t="s">
        <v>21</v>
      </c>
      <c r="E1108" s="3" t="s">
        <v>29</v>
      </c>
      <c r="F1108" s="6">
        <f>VLOOKUP(A1108&amp;B1108,'input_raw cmsws'!$C$2:$D$1602,2,FALSE)</f>
        <v>44330.708333333336</v>
      </c>
      <c r="G1108" s="3">
        <v>2</v>
      </c>
      <c r="H1108" s="3" t="s">
        <v>32</v>
      </c>
      <c r="I1108" s="2">
        <f>VLOOKUP(H1108,'scoring schema'!$D$4:$E$9,2,FALSE)</f>
        <v>10</v>
      </c>
      <c r="J1108" s="3" t="s">
        <v>29</v>
      </c>
      <c r="K1108" s="3" t="s">
        <v>29</v>
      </c>
      <c r="L1108" s="3" t="s">
        <v>30</v>
      </c>
      <c r="M1108" s="2">
        <f>VLOOKUP(L1108,'scoring schema 2'!$E$18:$F$29,2,FALSE)</f>
        <v>6</v>
      </c>
      <c r="N1108" s="3" t="s">
        <v>35</v>
      </c>
      <c r="O1108" s="2">
        <f>VLOOKUP(N1108,'scoring schema 2'!$E$8:$F$13,2, FALSE)</f>
        <v>2</v>
      </c>
      <c r="P1108" s="3">
        <v>10</v>
      </c>
      <c r="Q1108" s="3">
        <v>4.8</v>
      </c>
      <c r="R1108" s="3">
        <v>5.6</v>
      </c>
      <c r="S1108" s="3">
        <v>26.88</v>
      </c>
      <c r="T1108" s="3">
        <v>1</v>
      </c>
      <c r="U1108" s="3">
        <v>10</v>
      </c>
      <c r="V1108" s="3">
        <v>9.1999999999999993</v>
      </c>
      <c r="W1108" s="3">
        <v>4.7</v>
      </c>
      <c r="X1108" s="3">
        <v>43.239999999999995</v>
      </c>
      <c r="Y1108" s="3">
        <v>7.4399999999999995</v>
      </c>
      <c r="Z1108" s="3">
        <v>5.0599999999999996</v>
      </c>
      <c r="AA1108" s="3">
        <v>37.646399999999993</v>
      </c>
      <c r="AB1108" s="3">
        <v>7666256</v>
      </c>
      <c r="AC1108" s="3" t="s">
        <v>3990</v>
      </c>
      <c r="AD1108" s="6">
        <v>40829</v>
      </c>
      <c r="AE1108" s="3" t="s">
        <v>760</v>
      </c>
      <c r="AF1108" s="3" t="s">
        <v>761</v>
      </c>
      <c r="AG1108" s="3" t="s">
        <v>762</v>
      </c>
      <c r="AH1108" s="3" t="s">
        <v>768</v>
      </c>
      <c r="AI1108" s="3">
        <v>1.25</v>
      </c>
      <c r="AJ1108" s="3">
        <v>0</v>
      </c>
      <c r="AK1108" s="3">
        <v>0</v>
      </c>
      <c r="AL1108" s="3">
        <v>0</v>
      </c>
      <c r="AM1108" s="3">
        <v>15</v>
      </c>
      <c r="AN1108" s="3">
        <v>0</v>
      </c>
      <c r="AO1108" s="3" t="s">
        <v>762</v>
      </c>
      <c r="AP1108" s="3" t="s">
        <v>763</v>
      </c>
      <c r="AQ1108" s="3" t="s">
        <v>769</v>
      </c>
      <c r="AR1108" s="3" t="s">
        <v>2610</v>
      </c>
      <c r="AS1108" s="3">
        <v>11.8</v>
      </c>
      <c r="AT1108" s="3">
        <v>610.20000000000005</v>
      </c>
      <c r="AU1108" s="3">
        <v>622</v>
      </c>
      <c r="AV1108" s="3" t="s">
        <v>765</v>
      </c>
      <c r="AW1108" s="3" t="s">
        <v>2403</v>
      </c>
      <c r="AX1108" s="3">
        <v>11.1</v>
      </c>
      <c r="AY1108" s="3">
        <v>609.9</v>
      </c>
      <c r="AZ1108" s="3">
        <v>621</v>
      </c>
      <c r="BA1108" s="3" t="s">
        <v>765</v>
      </c>
      <c r="BB1108" s="3">
        <v>2.3947199999999999E-3</v>
      </c>
      <c r="BC1108" s="3">
        <v>0</v>
      </c>
      <c r="BD1108" s="7">
        <v>0</v>
      </c>
      <c r="BE1108" s="18">
        <f t="shared" si="46"/>
        <v>121.37086470454028</v>
      </c>
      <c r="BF1108" s="3" t="s">
        <v>767</v>
      </c>
      <c r="BG1108" s="7">
        <v>44284</v>
      </c>
      <c r="BH1108" s="3">
        <v>125.2754224022984</v>
      </c>
      <c r="BI1108" t="str">
        <f>VLOOKUP($A1108,'[1]SW_Pipes 1222_soil.shp'!$AE$2:$AR$1223,10,FALSE)</f>
        <v>113659</v>
      </c>
      <c r="BJ1108" t="str">
        <f>VLOOKUP($A1108,'[1]SW_Pipes 1222_soil.shp'!$AE$2:$AR$1223,11,FALSE)</f>
        <v>CeD2</v>
      </c>
      <c r="BK1108" t="str">
        <f>VLOOKUP($A1108,'[1]SW_Pipes 1222_soil.shp'!$AE$2:$AR$1223,12,FALSE)</f>
        <v>Cecil sandy clay loam, 8 to 15 percent slopes, eroded</v>
      </c>
      <c r="BL1108" t="str">
        <f>VLOOKUP($A1108,'[1]SW_Pipes 1222_soil.shp'!$AE$2:$AR$1223,13,FALSE)</f>
        <v>B</v>
      </c>
      <c r="BM1108">
        <f>VLOOKUP($A1108,'[1]SW_Pipes 1222_soil.shp'!$AE$2:$AR$1223,14,FALSE)</f>
        <v>1</v>
      </c>
      <c r="BN1108">
        <f>VLOOKUP(A1108,[2]SW_Pipes1222_prec!$AE$2:$AO$1223, 11, FALSE)</f>
        <v>3.714</v>
      </c>
    </row>
    <row r="1109" spans="1:66" x14ac:dyDescent="0.25">
      <c r="A1109" s="3">
        <v>189888</v>
      </c>
      <c r="B1109" s="3">
        <v>10970</v>
      </c>
      <c r="C1109" s="3" t="s">
        <v>651</v>
      </c>
      <c r="D1109" s="3" t="s">
        <v>26</v>
      </c>
      <c r="E1109" s="3" t="s">
        <v>29</v>
      </c>
      <c r="F1109" s="6">
        <f>VLOOKUP(A1109&amp;B1109,'input_raw cmsws'!$C$2:$D$1602,2,FALSE)</f>
        <v>42880.666666666664</v>
      </c>
      <c r="G1109" s="3">
        <v>7.83</v>
      </c>
      <c r="H1109" s="3" t="s">
        <v>23</v>
      </c>
      <c r="I1109" s="2">
        <f>VLOOKUP(H1109,'scoring schema'!$D$4:$E$9,2,FALSE)</f>
        <v>0</v>
      </c>
      <c r="J1109" s="3" t="s">
        <v>22</v>
      </c>
      <c r="K1109" s="3" t="s">
        <v>22</v>
      </c>
      <c r="L1109" s="3" t="s">
        <v>115</v>
      </c>
      <c r="M1109" s="2">
        <f>VLOOKUP(L1109,'scoring schema 2'!$E$18:$F$29,2,FALSE)</f>
        <v>8</v>
      </c>
      <c r="N1109" s="3"/>
      <c r="O1109" s="2">
        <f>VLOOKUP(N1109,'scoring schema 2'!$E$8:$F$13,2, FALSE)</f>
        <v>2</v>
      </c>
      <c r="P1109" s="3">
        <v>5</v>
      </c>
      <c r="Q1109" s="3">
        <v>1.3</v>
      </c>
      <c r="R1109" s="3">
        <v>6.35</v>
      </c>
      <c r="S1109" s="3">
        <v>8.254999999999999</v>
      </c>
      <c r="T1109" s="3">
        <v>1</v>
      </c>
      <c r="U1109" s="3">
        <v>0</v>
      </c>
      <c r="V1109" s="3">
        <v>4.6000000000000005</v>
      </c>
      <c r="W1109" s="3">
        <v>5.6</v>
      </c>
      <c r="X1109" s="3">
        <v>25.76</v>
      </c>
      <c r="Y1109" s="3">
        <v>3.2800000000000002</v>
      </c>
      <c r="Z1109" s="3">
        <v>5.9</v>
      </c>
      <c r="AA1109" s="3">
        <v>19.352000000000004</v>
      </c>
      <c r="AB1109" s="3">
        <v>7706439</v>
      </c>
      <c r="AC1109" s="3" t="s">
        <v>3331</v>
      </c>
      <c r="AD1109" s="6">
        <v>40830</v>
      </c>
      <c r="AE1109" s="3" t="s">
        <v>760</v>
      </c>
      <c r="AF1109" s="3" t="s">
        <v>761</v>
      </c>
      <c r="AG1109" s="3" t="s">
        <v>762</v>
      </c>
      <c r="AH1109" s="3" t="s">
        <v>768</v>
      </c>
      <c r="AI1109" s="3">
        <v>1.25</v>
      </c>
      <c r="AJ1109" s="3">
        <v>0</v>
      </c>
      <c r="AK1109" s="3">
        <v>0</v>
      </c>
      <c r="AL1109" s="3">
        <v>0</v>
      </c>
      <c r="AM1109" s="3">
        <v>15</v>
      </c>
      <c r="AN1109" s="3">
        <v>0</v>
      </c>
      <c r="AO1109" s="3" t="s">
        <v>762</v>
      </c>
      <c r="AP1109" s="3" t="s">
        <v>763</v>
      </c>
      <c r="AQ1109" s="3" t="s">
        <v>769</v>
      </c>
      <c r="AR1109" s="3" t="s">
        <v>3332</v>
      </c>
      <c r="AS1109" s="3">
        <v>5.5</v>
      </c>
      <c r="AT1109" s="3">
        <v>609.5</v>
      </c>
      <c r="AU1109" s="3">
        <v>615</v>
      </c>
      <c r="AV1109" s="3" t="s">
        <v>765</v>
      </c>
      <c r="AW1109" s="3" t="s">
        <v>3333</v>
      </c>
      <c r="AX1109" s="3">
        <v>5.7</v>
      </c>
      <c r="AY1109" s="3">
        <v>609.29999999999995</v>
      </c>
      <c r="AZ1109" s="3">
        <v>615</v>
      </c>
      <c r="BA1109" s="3" t="s">
        <v>765</v>
      </c>
      <c r="BB1109" s="3">
        <v>2.817325E-2</v>
      </c>
      <c r="BC1109" s="3">
        <v>0</v>
      </c>
      <c r="BD1109" s="7">
        <v>0</v>
      </c>
      <c r="BE1109" s="18">
        <f t="shared" si="46"/>
        <v>117.40086698608259</v>
      </c>
      <c r="BF1109" s="3" t="s">
        <v>767</v>
      </c>
      <c r="BG1109" s="7">
        <v>44284</v>
      </c>
      <c r="BH1109" s="3">
        <v>7.0989336834991219</v>
      </c>
      <c r="BI1109" t="str">
        <f>VLOOKUP($A1109,'[1]SW_Pipes 1222_soil.shp'!$AE$2:$AR$1223,10,FALSE)</f>
        <v>113659</v>
      </c>
      <c r="BJ1109" t="str">
        <f>VLOOKUP($A1109,'[1]SW_Pipes 1222_soil.shp'!$AE$2:$AR$1223,11,FALSE)</f>
        <v>CeD2</v>
      </c>
      <c r="BK1109" t="str">
        <f>VLOOKUP($A1109,'[1]SW_Pipes 1222_soil.shp'!$AE$2:$AR$1223,12,FALSE)</f>
        <v>Cecil sandy clay loam, 8 to 15 percent slopes, eroded</v>
      </c>
      <c r="BL1109" t="str">
        <f>VLOOKUP($A1109,'[1]SW_Pipes 1222_soil.shp'!$AE$2:$AR$1223,13,FALSE)</f>
        <v>B</v>
      </c>
      <c r="BM1109">
        <f>VLOOKUP($A1109,'[1]SW_Pipes 1222_soil.shp'!$AE$2:$AR$1223,14,FALSE)</f>
        <v>1</v>
      </c>
      <c r="BN1109">
        <f>VLOOKUP(A1109,[2]SW_Pipes1222_prec!$AE$2:$AO$1223, 11, FALSE)</f>
        <v>3.7149999999999999</v>
      </c>
    </row>
    <row r="1110" spans="1:66" x14ac:dyDescent="0.25">
      <c r="A1110" s="3">
        <v>189889</v>
      </c>
      <c r="B1110" s="3">
        <v>10970</v>
      </c>
      <c r="C1110" s="3" t="s">
        <v>651</v>
      </c>
      <c r="D1110" s="3" t="s">
        <v>26</v>
      </c>
      <c r="E1110" s="3" t="s">
        <v>29</v>
      </c>
      <c r="F1110" s="6">
        <f>VLOOKUP(A1110&amp;B1110,'input_raw cmsws'!$C$2:$D$1602,2,FALSE)</f>
        <v>42880.666666666664</v>
      </c>
      <c r="G1110" s="3">
        <v>6.67</v>
      </c>
      <c r="H1110" s="3" t="s">
        <v>23</v>
      </c>
      <c r="I1110" s="2">
        <f>VLOOKUP(H1110,'scoring schema'!$D$4:$E$9,2,FALSE)</f>
        <v>0</v>
      </c>
      <c r="J1110" s="3" t="s">
        <v>22</v>
      </c>
      <c r="K1110" s="3" t="s">
        <v>22</v>
      </c>
      <c r="L1110" s="3" t="s">
        <v>115</v>
      </c>
      <c r="M1110" s="2">
        <f>VLOOKUP(L1110,'scoring schema 2'!$E$18:$F$29,2,FALSE)</f>
        <v>8</v>
      </c>
      <c r="N1110" s="3"/>
      <c r="O1110" s="2">
        <f>VLOOKUP(N1110,'scoring schema 2'!$E$8:$F$13,2, FALSE)</f>
        <v>2</v>
      </c>
      <c r="P1110" s="3">
        <v>5</v>
      </c>
      <c r="Q1110" s="3">
        <v>1.3</v>
      </c>
      <c r="R1110" s="3">
        <v>6.35</v>
      </c>
      <c r="S1110" s="3">
        <v>8.254999999999999</v>
      </c>
      <c r="T1110" s="3">
        <v>2</v>
      </c>
      <c r="U1110" s="3">
        <v>5</v>
      </c>
      <c r="V1110" s="3">
        <v>5.4</v>
      </c>
      <c r="W1110" s="3">
        <v>6.35</v>
      </c>
      <c r="X1110" s="3">
        <v>34.29</v>
      </c>
      <c r="Y1110" s="3">
        <v>3.7600000000000002</v>
      </c>
      <c r="Z1110" s="3">
        <v>6.35</v>
      </c>
      <c r="AA1110" s="3">
        <v>23.876000000000001</v>
      </c>
      <c r="AB1110" s="3">
        <v>7569225</v>
      </c>
      <c r="AC1110" s="3" t="s">
        <v>3583</v>
      </c>
      <c r="AD1110" s="6">
        <v>40831</v>
      </c>
      <c r="AE1110" s="3" t="s">
        <v>760</v>
      </c>
      <c r="AF1110" s="3" t="s">
        <v>761</v>
      </c>
      <c r="AG1110" s="3" t="s">
        <v>762</v>
      </c>
      <c r="AH1110" s="3" t="s">
        <v>768</v>
      </c>
      <c r="AI1110" s="3">
        <v>1.25</v>
      </c>
      <c r="AJ1110" s="3">
        <v>0</v>
      </c>
      <c r="AK1110" s="3">
        <v>0</v>
      </c>
      <c r="AL1110" s="3">
        <v>0</v>
      </c>
      <c r="AM1110" s="3">
        <v>15</v>
      </c>
      <c r="AN1110" s="3">
        <v>0</v>
      </c>
      <c r="AO1110" s="3" t="s">
        <v>762</v>
      </c>
      <c r="AP1110" s="3" t="s">
        <v>763</v>
      </c>
      <c r="AQ1110" s="3" t="s">
        <v>769</v>
      </c>
      <c r="AR1110" s="3" t="s">
        <v>3333</v>
      </c>
      <c r="AS1110" s="3">
        <v>6.6</v>
      </c>
      <c r="AT1110" s="3">
        <v>608.4</v>
      </c>
      <c r="AU1110" s="3">
        <v>615</v>
      </c>
      <c r="AV1110" s="3" t="s">
        <v>765</v>
      </c>
      <c r="AW1110" s="3" t="s">
        <v>3584</v>
      </c>
      <c r="AX1110" s="3">
        <v>0</v>
      </c>
      <c r="AY1110" s="3">
        <v>0</v>
      </c>
      <c r="AZ1110" s="3">
        <v>612</v>
      </c>
      <c r="BA1110" s="3" t="s">
        <v>772</v>
      </c>
      <c r="BB1110" s="3">
        <v>0</v>
      </c>
      <c r="BC1110" s="3">
        <v>0</v>
      </c>
      <c r="BD1110" s="7">
        <v>0</v>
      </c>
      <c r="BE1110" s="18">
        <f t="shared" si="46"/>
        <v>117.40086698608259</v>
      </c>
      <c r="BF1110" s="3" t="s">
        <v>767</v>
      </c>
      <c r="BG1110" s="7">
        <v>44284</v>
      </c>
      <c r="BH1110" s="3">
        <v>100.0669303413607</v>
      </c>
      <c r="BI1110" t="str">
        <f>VLOOKUP($A1110,'[1]SW_Pipes 1222_soil.shp'!$AE$2:$AR$1223,10,FALSE)</f>
        <v>113659</v>
      </c>
      <c r="BJ1110" t="str">
        <f>VLOOKUP($A1110,'[1]SW_Pipes 1222_soil.shp'!$AE$2:$AR$1223,11,FALSE)</f>
        <v>CeD2</v>
      </c>
      <c r="BK1110" t="str">
        <f>VLOOKUP($A1110,'[1]SW_Pipes 1222_soil.shp'!$AE$2:$AR$1223,12,FALSE)</f>
        <v>Cecil sandy clay loam, 8 to 15 percent slopes, eroded</v>
      </c>
      <c r="BL1110" t="str">
        <f>VLOOKUP($A1110,'[1]SW_Pipes 1222_soil.shp'!$AE$2:$AR$1223,13,FALSE)</f>
        <v>B</v>
      </c>
      <c r="BM1110">
        <f>VLOOKUP($A1110,'[1]SW_Pipes 1222_soil.shp'!$AE$2:$AR$1223,14,FALSE)</f>
        <v>1</v>
      </c>
      <c r="BN1110">
        <f>VLOOKUP(A1110,[2]SW_Pipes1222_prec!$AE$2:$AO$1223, 11, FALSE)</f>
        <v>3.7149999999999999</v>
      </c>
    </row>
    <row r="1111" spans="1:66" x14ac:dyDescent="0.25">
      <c r="A1111" s="2">
        <v>190133</v>
      </c>
      <c r="B1111" s="2">
        <v>11048</v>
      </c>
      <c r="C1111" s="2" t="s">
        <v>194</v>
      </c>
      <c r="D1111" s="2" t="s">
        <v>26</v>
      </c>
      <c r="E1111" s="2" t="s">
        <v>29</v>
      </c>
      <c r="F1111" s="6">
        <f>VLOOKUP(A1111&amp;B1111,'input_raw cmsws'!$C$2:$D$1602,2,FALSE)</f>
        <v>43118.666666666664</v>
      </c>
      <c r="G1111" s="2">
        <v>7.67</v>
      </c>
      <c r="H1111" s="2" t="s">
        <v>23</v>
      </c>
      <c r="I1111" s="2">
        <f>VLOOKUP(H1111,'scoring schema'!$D$4:$E$9,2,FALSE)</f>
        <v>0</v>
      </c>
      <c r="J1111" s="2" t="s">
        <v>22</v>
      </c>
      <c r="K1111" s="2" t="s">
        <v>22</v>
      </c>
      <c r="L1111" s="2" t="s">
        <v>115</v>
      </c>
      <c r="M1111" s="2">
        <f>VLOOKUP(L1111,'scoring schema 2'!$E$18:$F$29,2,FALSE)</f>
        <v>8</v>
      </c>
      <c r="N1111" s="2"/>
      <c r="O1111" s="2">
        <f>VLOOKUP(N1111,'scoring schema 2'!$E$8:$F$13,2, FALSE)</f>
        <v>2</v>
      </c>
      <c r="P1111" s="2">
        <v>0</v>
      </c>
      <c r="Q1111" s="2">
        <v>1.3</v>
      </c>
      <c r="R1111" s="2">
        <v>5.6</v>
      </c>
      <c r="S1111" s="2">
        <v>7.2799999999999994</v>
      </c>
      <c r="T1111" s="2">
        <v>1</v>
      </c>
      <c r="U1111" s="2">
        <v>0</v>
      </c>
      <c r="V1111" s="2">
        <v>5.4</v>
      </c>
      <c r="W1111" s="2">
        <v>2.9000000000000004</v>
      </c>
      <c r="X1111" s="2">
        <v>15.660000000000004</v>
      </c>
      <c r="Y1111" s="2">
        <v>3.7600000000000002</v>
      </c>
      <c r="Z1111" s="2">
        <v>3.98</v>
      </c>
      <c r="AA1111" s="2">
        <v>14.9648</v>
      </c>
      <c r="AB1111" s="2">
        <v>7671921</v>
      </c>
      <c r="AC1111" s="2" t="s">
        <v>2936</v>
      </c>
      <c r="AD1111" s="6">
        <v>40832</v>
      </c>
      <c r="AE1111" s="2" t="s">
        <v>760</v>
      </c>
      <c r="AF1111" s="2" t="s">
        <v>761</v>
      </c>
      <c r="AG1111" s="2" t="s">
        <v>762</v>
      </c>
      <c r="AH1111" s="2" t="s">
        <v>768</v>
      </c>
      <c r="AI1111" s="2">
        <v>3</v>
      </c>
      <c r="AJ1111" s="2">
        <v>0</v>
      </c>
      <c r="AK1111" s="2">
        <v>0</v>
      </c>
      <c r="AL1111" s="2">
        <v>0</v>
      </c>
      <c r="AM1111" s="2">
        <v>36</v>
      </c>
      <c r="AN1111" s="2">
        <v>0</v>
      </c>
      <c r="AO1111" s="2" t="s">
        <v>762</v>
      </c>
      <c r="AP1111" s="2" t="s">
        <v>778</v>
      </c>
      <c r="AQ1111" s="2" t="s">
        <v>781</v>
      </c>
      <c r="AR1111" s="2" t="s">
        <v>2937</v>
      </c>
      <c r="AS1111" s="2">
        <v>5.6</v>
      </c>
      <c r="AT1111" s="2">
        <v>709.4</v>
      </c>
      <c r="AU1111" s="2">
        <v>715</v>
      </c>
      <c r="AV1111" s="2" t="s">
        <v>765</v>
      </c>
      <c r="AW1111" s="2" t="s">
        <v>2938</v>
      </c>
      <c r="AX1111" s="2">
        <v>0</v>
      </c>
      <c r="AY1111" s="2">
        <v>0</v>
      </c>
      <c r="AZ1111" s="2">
        <v>716</v>
      </c>
      <c r="BA1111" s="2" t="s">
        <v>765</v>
      </c>
      <c r="BB1111" s="2">
        <v>0</v>
      </c>
      <c r="BC1111" s="2">
        <v>0</v>
      </c>
      <c r="BD1111" s="6">
        <v>0</v>
      </c>
      <c r="BE1111" s="18">
        <f t="shared" si="46"/>
        <v>118.05247547342003</v>
      </c>
      <c r="BF1111" s="2" t="s">
        <v>767</v>
      </c>
      <c r="BG1111" s="6">
        <v>44243</v>
      </c>
      <c r="BH1111" s="2">
        <v>79.491147440109543</v>
      </c>
      <c r="BI1111" t="str">
        <f>VLOOKUP($A1111,'[1]SW_Pipes 1222_soil.shp'!$AE$2:$AR$1223,10,FALSE)</f>
        <v>113672</v>
      </c>
      <c r="BJ1111" t="str">
        <f>VLOOKUP($A1111,'[1]SW_Pipes 1222_soil.shp'!$AE$2:$AR$1223,11,FALSE)</f>
        <v>HuB</v>
      </c>
      <c r="BK1111" t="str">
        <f>VLOOKUP($A1111,'[1]SW_Pipes 1222_soil.shp'!$AE$2:$AR$1223,12,FALSE)</f>
        <v>Helena-Urban land complex, 2 to 8 percent slopes</v>
      </c>
      <c r="BL1111" t="str">
        <f>VLOOKUP($A1111,'[1]SW_Pipes 1222_soil.shp'!$AE$2:$AR$1223,13,FALSE)</f>
        <v>C</v>
      </c>
      <c r="BM1111">
        <f>VLOOKUP($A1111,'[1]SW_Pipes 1222_soil.shp'!$AE$2:$AR$1223,14,FALSE)</f>
        <v>2</v>
      </c>
      <c r="BN1111">
        <f>VLOOKUP(A1111,[2]SW_Pipes1222_prec!$AE$2:$AO$1223, 11, FALSE)</f>
        <v>3.7770000000000001</v>
      </c>
    </row>
    <row r="1112" spans="1:66" x14ac:dyDescent="0.25">
      <c r="A1112" s="2">
        <v>190134</v>
      </c>
      <c r="B1112" s="2">
        <v>11048</v>
      </c>
      <c r="C1112" s="2" t="s">
        <v>194</v>
      </c>
      <c r="D1112" s="2" t="s">
        <v>26</v>
      </c>
      <c r="E1112" s="2" t="s">
        <v>29</v>
      </c>
      <c r="F1112" s="6">
        <f>VLOOKUP(A1112&amp;B1112,'input_raw cmsws'!$C$2:$D$1602,2,FALSE)</f>
        <v>43110.666666666664</v>
      </c>
      <c r="G1112" s="2">
        <v>11</v>
      </c>
      <c r="H1112" s="2" t="s">
        <v>23</v>
      </c>
      <c r="I1112" s="2">
        <f>VLOOKUP(H1112,'scoring schema'!$D$4:$E$9,2,FALSE)</f>
        <v>0</v>
      </c>
      <c r="J1112" s="2" t="s">
        <v>22</v>
      </c>
      <c r="K1112" s="2" t="s">
        <v>22</v>
      </c>
      <c r="L1112" s="2" t="s">
        <v>115</v>
      </c>
      <c r="M1112" s="2">
        <f>VLOOKUP(L1112,'scoring schema 2'!$E$18:$F$29,2,FALSE)</f>
        <v>8</v>
      </c>
      <c r="N1112" s="2"/>
      <c r="O1112" s="2">
        <f>VLOOKUP(N1112,'scoring schema 2'!$E$8:$F$13,2, FALSE)</f>
        <v>2</v>
      </c>
      <c r="P1112" s="2">
        <v>10</v>
      </c>
      <c r="Q1112" s="2">
        <v>1.3</v>
      </c>
      <c r="R1112" s="2">
        <v>7.5</v>
      </c>
      <c r="S1112" s="2">
        <v>9.75</v>
      </c>
      <c r="T1112" s="2">
        <v>1</v>
      </c>
      <c r="U1112" s="2">
        <v>0</v>
      </c>
      <c r="V1112" s="2">
        <v>2.2000000000000002</v>
      </c>
      <c r="W1112" s="2">
        <v>2.4000000000000004</v>
      </c>
      <c r="X1112" s="2">
        <v>5.2800000000000011</v>
      </c>
      <c r="Y1112" s="2">
        <v>1.84</v>
      </c>
      <c r="Z1112" s="2">
        <v>4.4400000000000004</v>
      </c>
      <c r="AA1112" s="2">
        <v>8.1696000000000009</v>
      </c>
      <c r="AB1112" s="2">
        <v>7649124</v>
      </c>
      <c r="AC1112" s="2" t="s">
        <v>2050</v>
      </c>
      <c r="AD1112" s="6">
        <v>40833</v>
      </c>
      <c r="AE1112" s="2" t="s">
        <v>760</v>
      </c>
      <c r="AF1112" s="2" t="s">
        <v>785</v>
      </c>
      <c r="AG1112" s="2" t="s">
        <v>762</v>
      </c>
      <c r="AH1112" s="2" t="s">
        <v>1823</v>
      </c>
      <c r="AI1112" s="2">
        <v>3.5</v>
      </c>
      <c r="AJ1112" s="2">
        <v>0</v>
      </c>
      <c r="AK1112" s="2">
        <v>3</v>
      </c>
      <c r="AL1112" s="2">
        <v>6</v>
      </c>
      <c r="AM1112" s="2">
        <v>36</v>
      </c>
      <c r="AN1112" s="2">
        <v>72</v>
      </c>
      <c r="AO1112" s="2" t="s">
        <v>762</v>
      </c>
      <c r="AP1112" s="2" t="s">
        <v>778</v>
      </c>
      <c r="AQ1112" s="2" t="s">
        <v>781</v>
      </c>
      <c r="AR1112" s="2" t="s">
        <v>2051</v>
      </c>
      <c r="AS1112" s="2">
        <v>7.5</v>
      </c>
      <c r="AT1112" s="2">
        <v>708.5</v>
      </c>
      <c r="AU1112" s="2">
        <v>716</v>
      </c>
      <c r="AV1112" s="2" t="s">
        <v>765</v>
      </c>
      <c r="AW1112" s="2" t="s">
        <v>2052</v>
      </c>
      <c r="AX1112" s="2">
        <v>5.5</v>
      </c>
      <c r="AY1112" s="2">
        <v>706.5</v>
      </c>
      <c r="AZ1112" s="2">
        <v>712</v>
      </c>
      <c r="BA1112" s="2" t="s">
        <v>765</v>
      </c>
      <c r="BB1112" s="2">
        <v>2.047117E-2</v>
      </c>
      <c r="BC1112" s="2">
        <v>0</v>
      </c>
      <c r="BD1112" s="6">
        <v>0</v>
      </c>
      <c r="BE1112" s="18">
        <f t="shared" si="46"/>
        <v>118.03057266712297</v>
      </c>
      <c r="BF1112" s="2" t="s">
        <v>767</v>
      </c>
      <c r="BG1112" s="6">
        <v>44243</v>
      </c>
      <c r="BH1112" s="2">
        <v>97.698365700853543</v>
      </c>
      <c r="BI1112" t="str">
        <f>VLOOKUP($A1112,'[1]SW_Pipes 1222_soil.shp'!$AE$2:$AR$1223,10,FALSE)</f>
        <v>113672</v>
      </c>
      <c r="BJ1112" t="str">
        <f>VLOOKUP($A1112,'[1]SW_Pipes 1222_soil.shp'!$AE$2:$AR$1223,11,FALSE)</f>
        <v>HuB</v>
      </c>
      <c r="BK1112" t="str">
        <f>VLOOKUP($A1112,'[1]SW_Pipes 1222_soil.shp'!$AE$2:$AR$1223,12,FALSE)</f>
        <v>Helena-Urban land complex, 2 to 8 percent slopes</v>
      </c>
      <c r="BL1112" t="str">
        <f>VLOOKUP($A1112,'[1]SW_Pipes 1222_soil.shp'!$AE$2:$AR$1223,13,FALSE)</f>
        <v>C</v>
      </c>
      <c r="BM1112">
        <f>VLOOKUP($A1112,'[1]SW_Pipes 1222_soil.shp'!$AE$2:$AR$1223,14,FALSE)</f>
        <v>2</v>
      </c>
      <c r="BN1112">
        <f>VLOOKUP(A1112,[2]SW_Pipes1222_prec!$AE$2:$AO$1223, 11, FALSE)</f>
        <v>3.7770000000000001</v>
      </c>
    </row>
    <row r="1113" spans="1:66" x14ac:dyDescent="0.25">
      <c r="A1113" s="2">
        <v>190135</v>
      </c>
      <c r="B1113" s="2">
        <v>11048</v>
      </c>
      <c r="C1113" s="2" t="s">
        <v>194</v>
      </c>
      <c r="D1113" s="2" t="s">
        <v>26</v>
      </c>
      <c r="E1113" s="2" t="s">
        <v>29</v>
      </c>
      <c r="F1113" s="6">
        <f>VLOOKUP(A1113&amp;B1113,'input_raw cmsws'!$C$2:$D$1602,2,FALSE)</f>
        <v>43110.666666666664</v>
      </c>
      <c r="G1113" s="2">
        <v>11</v>
      </c>
      <c r="H1113" s="2" t="s">
        <v>23</v>
      </c>
      <c r="I1113" s="2">
        <f>VLOOKUP(H1113,'scoring schema'!$D$4:$E$9,2,FALSE)</f>
        <v>0</v>
      </c>
      <c r="J1113" s="2" t="s">
        <v>22</v>
      </c>
      <c r="K1113" s="2" t="s">
        <v>22</v>
      </c>
      <c r="L1113" s="2" t="s">
        <v>115</v>
      </c>
      <c r="M1113" s="2">
        <f>VLOOKUP(L1113,'scoring schema 2'!$E$18:$F$29,2,FALSE)</f>
        <v>8</v>
      </c>
      <c r="N1113" s="2"/>
      <c r="O1113" s="2">
        <f>VLOOKUP(N1113,'scoring schema 2'!$E$8:$F$13,2, FALSE)</f>
        <v>2</v>
      </c>
      <c r="P1113" s="2">
        <v>10</v>
      </c>
      <c r="Q1113" s="2">
        <v>1.3</v>
      </c>
      <c r="R1113" s="2">
        <v>7.5</v>
      </c>
      <c r="S1113" s="2">
        <v>9.75</v>
      </c>
      <c r="T1113" s="2">
        <v>3</v>
      </c>
      <c r="U1113" s="2">
        <v>10</v>
      </c>
      <c r="V1113" s="2">
        <v>6.2000000000000011</v>
      </c>
      <c r="W1113" s="2">
        <v>7.5</v>
      </c>
      <c r="X1113" s="2">
        <v>46.500000000000007</v>
      </c>
      <c r="Y1113" s="2">
        <v>4.24</v>
      </c>
      <c r="Z1113" s="2">
        <v>7.5</v>
      </c>
      <c r="AA1113" s="2">
        <v>31.8</v>
      </c>
      <c r="AB1113" s="2">
        <v>7660599</v>
      </c>
      <c r="AC1113" s="2" t="s">
        <v>2693</v>
      </c>
      <c r="AD1113" s="6">
        <v>40834</v>
      </c>
      <c r="AE1113" s="2" t="s">
        <v>760</v>
      </c>
      <c r="AF1113" s="2" t="s">
        <v>785</v>
      </c>
      <c r="AG1113" s="2" t="s">
        <v>762</v>
      </c>
      <c r="AH1113" s="2" t="s">
        <v>1823</v>
      </c>
      <c r="AI1113" s="2">
        <v>3</v>
      </c>
      <c r="AJ1113" s="2">
        <v>0</v>
      </c>
      <c r="AK1113" s="2">
        <v>4.3</v>
      </c>
      <c r="AL1113" s="2">
        <v>5.4</v>
      </c>
      <c r="AM1113" s="2">
        <v>52</v>
      </c>
      <c r="AN1113" s="2">
        <v>65</v>
      </c>
      <c r="AO1113" s="2" t="s">
        <v>762</v>
      </c>
      <c r="AP1113" s="2" t="s">
        <v>778</v>
      </c>
      <c r="AQ1113" s="2" t="s">
        <v>781</v>
      </c>
      <c r="AR1113" s="2" t="s">
        <v>2694</v>
      </c>
      <c r="AS1113" s="2">
        <v>4.7</v>
      </c>
      <c r="AT1113" s="2">
        <v>709.3</v>
      </c>
      <c r="AU1113" s="2">
        <v>714</v>
      </c>
      <c r="AV1113" s="2" t="s">
        <v>765</v>
      </c>
      <c r="AW1113" s="2" t="s">
        <v>2937</v>
      </c>
      <c r="AX1113" s="2">
        <v>5.6</v>
      </c>
      <c r="AY1113" s="2">
        <v>709.4</v>
      </c>
      <c r="AZ1113" s="2">
        <v>715</v>
      </c>
      <c r="BA1113" s="2" t="s">
        <v>765</v>
      </c>
      <c r="BB1113" s="2">
        <v>-2.3815799999999999E-3</v>
      </c>
      <c r="BC1113" s="2">
        <v>0</v>
      </c>
      <c r="BD1113" s="6">
        <v>0</v>
      </c>
      <c r="BE1113" s="18">
        <f t="shared" si="46"/>
        <v>118.03057266712297</v>
      </c>
      <c r="BF1113" s="2" t="s">
        <v>767</v>
      </c>
      <c r="BG1113" s="6">
        <v>44243</v>
      </c>
      <c r="BH1113" s="2">
        <v>41.988955834154382</v>
      </c>
      <c r="BI1113" t="str">
        <f>VLOOKUP($A1113,'[1]SW_Pipes 1222_soil.shp'!$AE$2:$AR$1223,10,FALSE)</f>
        <v>113672</v>
      </c>
      <c r="BJ1113" t="str">
        <f>VLOOKUP($A1113,'[1]SW_Pipes 1222_soil.shp'!$AE$2:$AR$1223,11,FALSE)</f>
        <v>HuB</v>
      </c>
      <c r="BK1113" t="str">
        <f>VLOOKUP($A1113,'[1]SW_Pipes 1222_soil.shp'!$AE$2:$AR$1223,12,FALSE)</f>
        <v>Helena-Urban land complex, 2 to 8 percent slopes</v>
      </c>
      <c r="BL1113" t="str">
        <f>VLOOKUP($A1113,'[1]SW_Pipes 1222_soil.shp'!$AE$2:$AR$1223,13,FALSE)</f>
        <v>C</v>
      </c>
      <c r="BM1113">
        <f>VLOOKUP($A1113,'[1]SW_Pipes 1222_soil.shp'!$AE$2:$AR$1223,14,FALSE)</f>
        <v>2</v>
      </c>
      <c r="BN1113">
        <f>VLOOKUP(A1113,[2]SW_Pipes1222_prec!$AE$2:$AO$1223, 11, FALSE)</f>
        <v>3.7770000000000001</v>
      </c>
    </row>
    <row r="1114" spans="1:66" x14ac:dyDescent="0.25">
      <c r="A1114" s="3">
        <v>190136</v>
      </c>
      <c r="B1114" s="3">
        <v>11048</v>
      </c>
      <c r="C1114" s="3" t="s">
        <v>194</v>
      </c>
      <c r="D1114" s="3" t="s">
        <v>26</v>
      </c>
      <c r="E1114" s="3" t="s">
        <v>29</v>
      </c>
      <c r="F1114" s="6">
        <f>VLOOKUP(A1114&amp;B1114,'input_raw cmsws'!$C$2:$D$1602,2,FALSE)</f>
        <v>43110.666666666664</v>
      </c>
      <c r="G1114" s="3">
        <v>7.5</v>
      </c>
      <c r="H1114" s="3" t="s">
        <v>23</v>
      </c>
      <c r="I1114" s="2">
        <f>VLOOKUP(H1114,'scoring schema'!$D$4:$E$9,2,FALSE)</f>
        <v>0</v>
      </c>
      <c r="J1114" s="3" t="s">
        <v>22</v>
      </c>
      <c r="K1114" s="3" t="s">
        <v>22</v>
      </c>
      <c r="L1114" s="3" t="s">
        <v>115</v>
      </c>
      <c r="M1114" s="2">
        <f>VLOOKUP(L1114,'scoring schema 2'!$E$18:$F$29,2,FALSE)</f>
        <v>8</v>
      </c>
      <c r="N1114" s="3"/>
      <c r="O1114" s="2">
        <f>VLOOKUP(N1114,'scoring schema 2'!$E$8:$F$13,2, FALSE)</f>
        <v>2</v>
      </c>
      <c r="P1114" s="3">
        <v>0</v>
      </c>
      <c r="Q1114" s="3">
        <v>1.3</v>
      </c>
      <c r="R1114" s="3">
        <v>5.6</v>
      </c>
      <c r="S1114" s="3">
        <v>7.2799999999999994</v>
      </c>
      <c r="T1114" s="3">
        <v>1</v>
      </c>
      <c r="U1114" s="3">
        <v>0</v>
      </c>
      <c r="V1114" s="3">
        <v>4.6000000000000005</v>
      </c>
      <c r="W1114" s="3">
        <v>2.9000000000000004</v>
      </c>
      <c r="X1114" s="3">
        <v>13.340000000000003</v>
      </c>
      <c r="Y1114" s="3">
        <v>3.2800000000000002</v>
      </c>
      <c r="Z1114" s="3">
        <v>3.98</v>
      </c>
      <c r="AA1114" s="3">
        <v>13.054400000000001</v>
      </c>
      <c r="AB1114" s="3">
        <v>7680233</v>
      </c>
      <c r="AC1114" s="3" t="s">
        <v>2693</v>
      </c>
      <c r="AD1114" s="6">
        <v>40835</v>
      </c>
      <c r="AE1114" s="3" t="s">
        <v>760</v>
      </c>
      <c r="AF1114" s="3" t="s">
        <v>785</v>
      </c>
      <c r="AG1114" s="3" t="s">
        <v>762</v>
      </c>
      <c r="AH1114" s="3" t="s">
        <v>1823</v>
      </c>
      <c r="AI1114" s="3">
        <v>0</v>
      </c>
      <c r="AJ1114" s="3">
        <v>0</v>
      </c>
      <c r="AK1114" s="3">
        <v>4.3</v>
      </c>
      <c r="AL1114" s="3">
        <v>5.4</v>
      </c>
      <c r="AM1114" s="3">
        <v>52</v>
      </c>
      <c r="AN1114" s="3">
        <v>65</v>
      </c>
      <c r="AO1114" s="3" t="s">
        <v>762</v>
      </c>
      <c r="AP1114" s="3" t="s">
        <v>778</v>
      </c>
      <c r="AQ1114" s="3" t="s">
        <v>781</v>
      </c>
      <c r="AR1114" s="3" t="s">
        <v>2694</v>
      </c>
      <c r="AS1114" s="3">
        <v>4.7</v>
      </c>
      <c r="AT1114" s="3">
        <v>709.3</v>
      </c>
      <c r="AU1114" s="3">
        <v>714</v>
      </c>
      <c r="AV1114" s="3" t="s">
        <v>765</v>
      </c>
      <c r="AW1114" s="3" t="s">
        <v>2051</v>
      </c>
      <c r="AX1114" s="3">
        <v>7.5</v>
      </c>
      <c r="AY1114" s="3">
        <v>708.5</v>
      </c>
      <c r="AZ1114" s="3">
        <v>716</v>
      </c>
      <c r="BA1114" s="3" t="s">
        <v>765</v>
      </c>
      <c r="BB1114" s="3">
        <v>1.0348990000000001E-2</v>
      </c>
      <c r="BC1114" s="3">
        <v>0</v>
      </c>
      <c r="BD1114" s="7">
        <v>0</v>
      </c>
      <c r="BE1114" s="18">
        <f t="shared" si="46"/>
        <v>118.03057266712297</v>
      </c>
      <c r="BF1114" s="3" t="s">
        <v>767</v>
      </c>
      <c r="BG1114" s="7">
        <v>44243</v>
      </c>
      <c r="BH1114" s="3">
        <v>77.30226655535121</v>
      </c>
      <c r="BI1114" t="str">
        <f>VLOOKUP($A1114,'[1]SW_Pipes 1222_soil.shp'!$AE$2:$AR$1223,10,FALSE)</f>
        <v>113672</v>
      </c>
      <c r="BJ1114" t="str">
        <f>VLOOKUP($A1114,'[1]SW_Pipes 1222_soil.shp'!$AE$2:$AR$1223,11,FALSE)</f>
        <v>HuB</v>
      </c>
      <c r="BK1114" t="str">
        <f>VLOOKUP($A1114,'[1]SW_Pipes 1222_soil.shp'!$AE$2:$AR$1223,12,FALSE)</f>
        <v>Helena-Urban land complex, 2 to 8 percent slopes</v>
      </c>
      <c r="BL1114" t="str">
        <f>VLOOKUP($A1114,'[1]SW_Pipes 1222_soil.shp'!$AE$2:$AR$1223,13,FALSE)</f>
        <v>C</v>
      </c>
      <c r="BM1114">
        <f>VLOOKUP($A1114,'[1]SW_Pipes 1222_soil.shp'!$AE$2:$AR$1223,14,FALSE)</f>
        <v>2</v>
      </c>
      <c r="BN1114">
        <f>VLOOKUP(A1114,[2]SW_Pipes1222_prec!$AE$2:$AO$1223, 11, FALSE)</f>
        <v>3.7770000000000001</v>
      </c>
    </row>
    <row r="1115" spans="1:66" x14ac:dyDescent="0.25">
      <c r="A1115" s="2">
        <v>190230</v>
      </c>
      <c r="B1115" s="2">
        <v>20675</v>
      </c>
      <c r="C1115" s="2" t="s">
        <v>42</v>
      </c>
      <c r="D1115" s="2" t="s">
        <v>21</v>
      </c>
      <c r="E1115" s="2" t="s">
        <v>29</v>
      </c>
      <c r="F1115" s="6">
        <f>VLOOKUP(A1115&amp;B1115,'input_raw cmsws'!$C$2:$D$1602,2,FALSE)</f>
        <v>44181.708333333336</v>
      </c>
      <c r="G1115" s="2">
        <v>8.5</v>
      </c>
      <c r="H1115" s="2" t="s">
        <v>23</v>
      </c>
      <c r="I1115" s="2">
        <f>VLOOKUP(H1115,'scoring schema'!$D$4:$E$9,2,FALSE)</f>
        <v>0</v>
      </c>
      <c r="J1115" s="2" t="s">
        <v>22</v>
      </c>
      <c r="K1115" s="2" t="s">
        <v>22</v>
      </c>
      <c r="L1115" s="2"/>
      <c r="M1115" s="2">
        <f>VLOOKUP(L1115,'scoring schema 2'!$E$18:$F$29,2,FALSE)</f>
        <v>0</v>
      </c>
      <c r="N1115" s="2" t="s">
        <v>35</v>
      </c>
      <c r="O1115" s="2">
        <f>VLOOKUP(N1115,'scoring schema 2'!$E$8:$F$13,2, FALSE)</f>
        <v>2</v>
      </c>
      <c r="P1115" s="2">
        <v>10</v>
      </c>
      <c r="Q1115" s="2">
        <v>1.3</v>
      </c>
      <c r="R1115" s="2">
        <v>3.3</v>
      </c>
      <c r="S1115" s="2">
        <v>4.29</v>
      </c>
      <c r="T1115" s="2">
        <v>1</v>
      </c>
      <c r="U1115" s="2">
        <v>10</v>
      </c>
      <c r="V1115" s="2">
        <v>6.2000000000000011</v>
      </c>
      <c r="W1115" s="2">
        <v>6</v>
      </c>
      <c r="X1115" s="2">
        <v>37.200000000000003</v>
      </c>
      <c r="Y1115" s="2">
        <v>4.24</v>
      </c>
      <c r="Z1115" s="2">
        <v>4.92</v>
      </c>
      <c r="AA1115" s="2">
        <v>20.860800000000001</v>
      </c>
      <c r="AB1115" s="2">
        <v>7698341</v>
      </c>
      <c r="AC1115" s="2" t="s">
        <v>3427</v>
      </c>
      <c r="AD1115" s="6">
        <v>40836</v>
      </c>
      <c r="AE1115" s="2" t="s">
        <v>760</v>
      </c>
      <c r="AF1115" s="2" t="s">
        <v>761</v>
      </c>
      <c r="AG1115" s="2" t="s">
        <v>762</v>
      </c>
      <c r="AH1115" s="2" t="s">
        <v>768</v>
      </c>
      <c r="AI1115" s="2">
        <v>2</v>
      </c>
      <c r="AJ1115" s="2">
        <v>0</v>
      </c>
      <c r="AK1115" s="2">
        <v>0</v>
      </c>
      <c r="AL1115" s="2">
        <v>0</v>
      </c>
      <c r="AM1115" s="2">
        <v>24</v>
      </c>
      <c r="AN1115" s="2">
        <v>0</v>
      </c>
      <c r="AO1115" s="2" t="s">
        <v>762</v>
      </c>
      <c r="AP1115" s="2" t="s">
        <v>763</v>
      </c>
      <c r="AQ1115" s="2" t="s">
        <v>769</v>
      </c>
      <c r="AR1115" s="2" t="s">
        <v>3428</v>
      </c>
      <c r="AS1115" s="2">
        <v>5.6</v>
      </c>
      <c r="AT1115" s="2">
        <v>730.4</v>
      </c>
      <c r="AU1115" s="2">
        <v>736</v>
      </c>
      <c r="AV1115" s="2" t="s">
        <v>765</v>
      </c>
      <c r="AW1115" s="2" t="s">
        <v>3429</v>
      </c>
      <c r="AX1115" s="2">
        <v>5.9</v>
      </c>
      <c r="AY1115" s="2">
        <v>730.1</v>
      </c>
      <c r="AZ1115" s="2">
        <v>736</v>
      </c>
      <c r="BA1115" s="2" t="s">
        <v>765</v>
      </c>
      <c r="BB1115" s="2">
        <v>3.4376200000000002E-3</v>
      </c>
      <c r="BC1115" s="2">
        <v>0</v>
      </c>
      <c r="BD1115" s="6">
        <v>0</v>
      </c>
      <c r="BE1115" s="18">
        <f t="shared" si="46"/>
        <v>120.9629249372576</v>
      </c>
      <c r="BF1115" s="2" t="s">
        <v>767</v>
      </c>
      <c r="BG1115" s="6">
        <v>44243</v>
      </c>
      <c r="BH1115" s="2">
        <v>87.269562562637333</v>
      </c>
      <c r="BI1115" t="str">
        <f>VLOOKUP($A1115,'[1]SW_Pipes 1222_soil.shp'!$AE$2:$AR$1223,10,FALSE)</f>
        <v>113658</v>
      </c>
      <c r="BJ1115" t="str">
        <f>VLOOKUP($A1115,'[1]SW_Pipes 1222_soil.shp'!$AE$2:$AR$1223,11,FALSE)</f>
        <v>CeB2</v>
      </c>
      <c r="BK1115" t="str">
        <f>VLOOKUP($A1115,'[1]SW_Pipes 1222_soil.shp'!$AE$2:$AR$1223,12,FALSE)</f>
        <v>Cecil sandy clay loam, 2 to 8 percent slopes, eroded</v>
      </c>
      <c r="BL1115" t="str">
        <f>VLOOKUP($A1115,'[1]SW_Pipes 1222_soil.shp'!$AE$2:$AR$1223,13,FALSE)</f>
        <v>B</v>
      </c>
      <c r="BM1115">
        <f>VLOOKUP($A1115,'[1]SW_Pipes 1222_soil.shp'!$AE$2:$AR$1223,14,FALSE)</f>
        <v>1</v>
      </c>
      <c r="BN1115">
        <f>VLOOKUP(A1115,[2]SW_Pipes1222_prec!$AE$2:$AO$1223, 11, FALSE)</f>
        <v>3.7879999999999998</v>
      </c>
    </row>
    <row r="1116" spans="1:66" x14ac:dyDescent="0.25">
      <c r="A1116" s="2">
        <v>190379</v>
      </c>
      <c r="B1116" s="2">
        <v>13486</v>
      </c>
      <c r="C1116" s="2" t="s">
        <v>587</v>
      </c>
      <c r="D1116" s="2" t="s">
        <v>21</v>
      </c>
      <c r="E1116" s="2" t="s">
        <v>29</v>
      </c>
      <c r="F1116" s="6">
        <f>VLOOKUP(A1116&amp;B1116,'input_raw cmsws'!$C$2:$D$1602,2,FALSE)</f>
        <v>43958.666666666664</v>
      </c>
      <c r="G1116" s="2">
        <v>6.3</v>
      </c>
      <c r="H1116" s="2" t="s">
        <v>23</v>
      </c>
      <c r="I1116" s="2">
        <f>VLOOKUP(H1116,'scoring schema'!$D$4:$E$9,2,FALSE)</f>
        <v>0</v>
      </c>
      <c r="J1116" s="2" t="s">
        <v>22</v>
      </c>
      <c r="K1116" s="2" t="s">
        <v>22</v>
      </c>
      <c r="L1116" s="2" t="s">
        <v>24</v>
      </c>
      <c r="M1116" s="2">
        <f>VLOOKUP(L1116,'scoring schema 2'!$E$18:$F$29,2,FALSE)</f>
        <v>0</v>
      </c>
      <c r="N1116" s="2" t="s">
        <v>33</v>
      </c>
      <c r="O1116" s="2">
        <f>VLOOKUP(N1116,'scoring schema 2'!$E$8:$F$13,2, FALSE)</f>
        <v>0</v>
      </c>
      <c r="P1116" s="2">
        <v>5</v>
      </c>
      <c r="Q1116" s="2">
        <v>0</v>
      </c>
      <c r="R1116" s="2">
        <v>2.15</v>
      </c>
      <c r="S1116" s="2">
        <v>0</v>
      </c>
      <c r="T1116" s="2">
        <v>1</v>
      </c>
      <c r="U1116" s="2">
        <v>5</v>
      </c>
      <c r="V1116" s="2">
        <v>10</v>
      </c>
      <c r="W1116" s="2">
        <v>3.0500000000000003</v>
      </c>
      <c r="X1116" s="2">
        <v>30.500000000000004</v>
      </c>
      <c r="Y1116" s="2">
        <v>6</v>
      </c>
      <c r="Z1116" s="2">
        <v>2.69</v>
      </c>
      <c r="AA1116" s="2">
        <v>16.14</v>
      </c>
      <c r="AB1116" s="2">
        <v>7663354</v>
      </c>
      <c r="AC1116" s="2" t="s">
        <v>3004</v>
      </c>
      <c r="AD1116" s="6">
        <v>40837</v>
      </c>
      <c r="AE1116" s="2" t="s">
        <v>760</v>
      </c>
      <c r="AF1116" s="2" t="s">
        <v>761</v>
      </c>
      <c r="AG1116" s="2" t="s">
        <v>762</v>
      </c>
      <c r="AH1116" s="2" t="s">
        <v>768</v>
      </c>
      <c r="AI1116" s="2">
        <v>2.5</v>
      </c>
      <c r="AJ1116" s="2">
        <v>0</v>
      </c>
      <c r="AK1116" s="2">
        <v>0</v>
      </c>
      <c r="AL1116" s="2">
        <v>0</v>
      </c>
      <c r="AM1116" s="2">
        <v>30</v>
      </c>
      <c r="AN1116" s="2">
        <v>0</v>
      </c>
      <c r="AO1116" s="2" t="s">
        <v>762</v>
      </c>
      <c r="AP1116" s="2" t="s">
        <v>778</v>
      </c>
      <c r="AQ1116" s="2" t="s">
        <v>781</v>
      </c>
      <c r="AR1116" s="2" t="s">
        <v>3005</v>
      </c>
      <c r="AS1116" s="2">
        <v>0</v>
      </c>
      <c r="AT1116" s="2">
        <v>0</v>
      </c>
      <c r="AU1116" s="2">
        <v>692</v>
      </c>
      <c r="AV1116" s="2" t="s">
        <v>765</v>
      </c>
      <c r="AW1116" s="2" t="s">
        <v>3006</v>
      </c>
      <c r="AX1116" s="2">
        <v>6</v>
      </c>
      <c r="AY1116" s="2">
        <v>682</v>
      </c>
      <c r="AZ1116" s="2">
        <v>688</v>
      </c>
      <c r="BA1116" s="2" t="s">
        <v>765</v>
      </c>
      <c r="BB1116" s="2">
        <v>0</v>
      </c>
      <c r="BC1116" s="2">
        <v>0</v>
      </c>
      <c r="BD1116" s="6">
        <v>0</v>
      </c>
      <c r="BE1116" s="18">
        <f t="shared" si="46"/>
        <v>120.35227013461099</v>
      </c>
      <c r="BF1116" s="2" t="s">
        <v>767</v>
      </c>
      <c r="BG1116" s="6">
        <v>44243</v>
      </c>
      <c r="BH1116" s="2">
        <v>33.008715894092823</v>
      </c>
      <c r="BI1116" t="str">
        <f>VLOOKUP($A1116,'[1]SW_Pipes 1222_soil.shp'!$AE$2:$AR$1223,10,FALSE)</f>
        <v>113677</v>
      </c>
      <c r="BJ1116" t="str">
        <f>VLOOKUP($A1116,'[1]SW_Pipes 1222_soil.shp'!$AE$2:$AR$1223,11,FALSE)</f>
        <v>MO</v>
      </c>
      <c r="BK1116" t="str">
        <f>VLOOKUP($A1116,'[1]SW_Pipes 1222_soil.shp'!$AE$2:$AR$1223,12,FALSE)</f>
        <v>Monacan loam</v>
      </c>
      <c r="BL1116" t="str">
        <f>VLOOKUP($A1116,'[1]SW_Pipes 1222_soil.shp'!$AE$2:$AR$1223,13,FALSE)</f>
        <v>C</v>
      </c>
      <c r="BM1116">
        <f>VLOOKUP($A1116,'[1]SW_Pipes 1222_soil.shp'!$AE$2:$AR$1223,14,FALSE)</f>
        <v>2</v>
      </c>
      <c r="BN1116">
        <f>VLOOKUP(A1116,[2]SW_Pipes1222_prec!$AE$2:$AO$1223, 11, FALSE)</f>
        <v>3.806</v>
      </c>
    </row>
    <row r="1117" spans="1:66" x14ac:dyDescent="0.25">
      <c r="A1117" s="2">
        <v>190539</v>
      </c>
      <c r="B1117" s="2">
        <v>24430</v>
      </c>
      <c r="C1117" s="2" t="s">
        <v>480</v>
      </c>
      <c r="D1117" s="2" t="s">
        <v>26</v>
      </c>
      <c r="E1117" s="2" t="s">
        <v>29</v>
      </c>
      <c r="F1117" s="6">
        <f>VLOOKUP(A1117&amp;B1117,'input_raw cmsws'!$C$2:$D$1602,2,FALSE)</f>
        <v>44484.666666666664</v>
      </c>
      <c r="G1117" s="2">
        <v>5</v>
      </c>
      <c r="H1117" s="2"/>
      <c r="I1117" s="2">
        <v>0</v>
      </c>
      <c r="J1117" s="2"/>
      <c r="K1117" s="3" t="s">
        <v>22</v>
      </c>
      <c r="L1117" s="2"/>
      <c r="M1117" s="2">
        <f>VLOOKUP(L1117,'scoring schema 2'!$E$18:$F$29,2,FALSE)</f>
        <v>0</v>
      </c>
      <c r="N1117" s="2"/>
      <c r="O1117" s="2">
        <f>VLOOKUP(N1117,'scoring schema 2'!$E$8:$F$13,2, FALSE)</f>
        <v>2</v>
      </c>
      <c r="P1117" s="2">
        <v>0</v>
      </c>
      <c r="Q1117" s="2">
        <v>1.3</v>
      </c>
      <c r="R1117" s="2">
        <v>1.4</v>
      </c>
      <c r="S1117" s="2">
        <v>1.8199999999999998</v>
      </c>
      <c r="T1117" s="2">
        <v>1</v>
      </c>
      <c r="U1117" s="2">
        <v>0</v>
      </c>
      <c r="V1117" s="2">
        <v>8.6</v>
      </c>
      <c r="W1117" s="2">
        <v>2.3000000000000003</v>
      </c>
      <c r="X1117" s="2">
        <v>19.78</v>
      </c>
      <c r="Y1117" s="2">
        <v>5.68</v>
      </c>
      <c r="Z1117" s="2">
        <v>1.94</v>
      </c>
      <c r="AA1117" s="2">
        <v>11.0192</v>
      </c>
      <c r="AB1117" s="2">
        <v>7700362</v>
      </c>
      <c r="AC1117" s="2" t="s">
        <v>2450</v>
      </c>
      <c r="AD1117" s="6">
        <v>40838</v>
      </c>
      <c r="AE1117" s="2" t="s">
        <v>760</v>
      </c>
      <c r="AF1117" s="2" t="s">
        <v>761</v>
      </c>
      <c r="AG1117" s="2" t="s">
        <v>762</v>
      </c>
      <c r="AH1117" s="2" t="s">
        <v>768</v>
      </c>
      <c r="AI1117" s="2">
        <v>1.25</v>
      </c>
      <c r="AJ1117" s="2">
        <v>0</v>
      </c>
      <c r="AK1117" s="2">
        <v>0</v>
      </c>
      <c r="AL1117" s="2">
        <v>0</v>
      </c>
      <c r="AM1117" s="2">
        <v>15</v>
      </c>
      <c r="AN1117" s="2">
        <v>0</v>
      </c>
      <c r="AO1117" s="2" t="s">
        <v>762</v>
      </c>
      <c r="AP1117" s="2" t="s">
        <v>763</v>
      </c>
      <c r="AQ1117" s="2" t="s">
        <v>769</v>
      </c>
      <c r="AR1117" s="2" t="s">
        <v>2451</v>
      </c>
      <c r="AS1117" s="2">
        <v>3</v>
      </c>
      <c r="AT1117" s="2">
        <v>738</v>
      </c>
      <c r="AU1117" s="2">
        <v>741</v>
      </c>
      <c r="AV1117" s="2" t="s">
        <v>765</v>
      </c>
      <c r="AW1117" s="2" t="s">
        <v>2452</v>
      </c>
      <c r="AX1117" s="2">
        <v>6.5</v>
      </c>
      <c r="AY1117" s="2">
        <v>734.5</v>
      </c>
      <c r="AZ1117" s="2">
        <v>741</v>
      </c>
      <c r="BA1117" s="2" t="s">
        <v>765</v>
      </c>
      <c r="BB1117" s="2">
        <v>5.6909189999999998E-2</v>
      </c>
      <c r="BC1117" s="2">
        <v>0</v>
      </c>
      <c r="BD1117" s="6">
        <v>0</v>
      </c>
      <c r="BE1117" s="18">
        <f t="shared" si="46"/>
        <v>121.79237964864248</v>
      </c>
      <c r="BF1117" s="2" t="s">
        <v>767</v>
      </c>
      <c r="BG1117" s="6">
        <v>44243</v>
      </c>
      <c r="BH1117" s="2">
        <v>61.501487481595142</v>
      </c>
      <c r="BI1117" t="str">
        <f>VLOOKUP($A1117,'[1]SW_Pipes 1222_soil.shp'!$AE$2:$AR$1223,10,FALSE)</f>
        <v>113658</v>
      </c>
      <c r="BJ1117" t="str">
        <f>VLOOKUP($A1117,'[1]SW_Pipes 1222_soil.shp'!$AE$2:$AR$1223,11,FALSE)</f>
        <v>CeB2</v>
      </c>
      <c r="BK1117" t="str">
        <f>VLOOKUP($A1117,'[1]SW_Pipes 1222_soil.shp'!$AE$2:$AR$1223,12,FALSE)</f>
        <v>Cecil sandy clay loam, 2 to 8 percent slopes, eroded</v>
      </c>
      <c r="BL1117" t="str">
        <f>VLOOKUP($A1117,'[1]SW_Pipes 1222_soil.shp'!$AE$2:$AR$1223,13,FALSE)</f>
        <v>B</v>
      </c>
      <c r="BM1117">
        <f>VLOOKUP($A1117,'[1]SW_Pipes 1222_soil.shp'!$AE$2:$AR$1223,14,FALSE)</f>
        <v>1</v>
      </c>
      <c r="BN1117">
        <f>VLOOKUP(A1117,[2]SW_Pipes1222_prec!$AE$2:$AO$1223, 11, FALSE)</f>
        <v>3.8029999999999999</v>
      </c>
    </row>
    <row r="1118" spans="1:66" x14ac:dyDescent="0.25">
      <c r="A1118" s="2">
        <v>190582</v>
      </c>
      <c r="B1118" s="2">
        <v>17074</v>
      </c>
      <c r="C1118" s="2" t="s">
        <v>552</v>
      </c>
      <c r="D1118" s="2" t="s">
        <v>26</v>
      </c>
      <c r="E1118" s="2" t="s">
        <v>29</v>
      </c>
      <c r="F1118" s="6">
        <f>VLOOKUP(A1118&amp;B1118,'input_raw cmsws'!$C$2:$D$1602,2,FALSE)</f>
        <v>43908.666666666664</v>
      </c>
      <c r="G1118" s="2">
        <v>8</v>
      </c>
      <c r="H1118" s="2" t="s">
        <v>23</v>
      </c>
      <c r="I1118" s="2">
        <f>VLOOKUP(H1118,'scoring schema'!$D$4:$E$9,2,FALSE)</f>
        <v>0</v>
      </c>
      <c r="J1118" s="2" t="s">
        <v>22</v>
      </c>
      <c r="K1118" s="2" t="s">
        <v>22</v>
      </c>
      <c r="L1118" s="2" t="s">
        <v>37</v>
      </c>
      <c r="M1118" s="2">
        <f>VLOOKUP(L1118,'scoring schema 2'!$E$18:$F$29,2,FALSE)</f>
        <v>8</v>
      </c>
      <c r="N1118" s="2"/>
      <c r="O1118" s="2">
        <f>VLOOKUP(N1118,'scoring schema 2'!$E$8:$F$13,2, FALSE)</f>
        <v>2</v>
      </c>
      <c r="P1118" s="2">
        <v>5</v>
      </c>
      <c r="Q1118" s="2">
        <v>1.3</v>
      </c>
      <c r="R1118" s="2">
        <v>6.35</v>
      </c>
      <c r="S1118" s="2">
        <v>8.254999999999999</v>
      </c>
      <c r="T1118" s="2">
        <v>1</v>
      </c>
      <c r="U1118" s="2">
        <v>5</v>
      </c>
      <c r="V1118" s="2">
        <v>7.8000000000000007</v>
      </c>
      <c r="W1118" s="2">
        <v>3.6500000000000004</v>
      </c>
      <c r="X1118" s="2">
        <v>28.470000000000006</v>
      </c>
      <c r="Y1118" s="2">
        <v>5.2000000000000011</v>
      </c>
      <c r="Z1118" s="2">
        <v>4.7300000000000004</v>
      </c>
      <c r="AA1118" s="2">
        <v>24.596000000000007</v>
      </c>
      <c r="AB1118" s="2">
        <v>7658527</v>
      </c>
      <c r="AC1118" s="2" t="s">
        <v>3609</v>
      </c>
      <c r="AD1118" s="6">
        <v>40839</v>
      </c>
      <c r="AE1118" s="2" t="s">
        <v>760</v>
      </c>
      <c r="AF1118" s="2" t="s">
        <v>761</v>
      </c>
      <c r="AG1118" s="2" t="s">
        <v>762</v>
      </c>
      <c r="AH1118" s="2" t="s">
        <v>768</v>
      </c>
      <c r="AI1118" s="2">
        <v>1.5</v>
      </c>
      <c r="AJ1118" s="2">
        <v>0</v>
      </c>
      <c r="AK1118" s="2">
        <v>0</v>
      </c>
      <c r="AL1118" s="2">
        <v>0</v>
      </c>
      <c r="AM1118" s="2">
        <v>18</v>
      </c>
      <c r="AN1118" s="2">
        <v>0</v>
      </c>
      <c r="AO1118" s="2" t="s">
        <v>762</v>
      </c>
      <c r="AP1118" s="2" t="s">
        <v>902</v>
      </c>
      <c r="AQ1118" s="2" t="s">
        <v>905</v>
      </c>
      <c r="AR1118" s="2" t="s">
        <v>3610</v>
      </c>
      <c r="AS1118" s="2">
        <v>0</v>
      </c>
      <c r="AT1118" s="2">
        <v>0</v>
      </c>
      <c r="AU1118" s="2">
        <v>758</v>
      </c>
      <c r="AV1118" s="2" t="s">
        <v>765</v>
      </c>
      <c r="AW1118" s="2" t="s">
        <v>3611</v>
      </c>
      <c r="AX1118" s="2">
        <v>4.3</v>
      </c>
      <c r="AY1118" s="2">
        <v>749.7</v>
      </c>
      <c r="AZ1118" s="2">
        <v>754</v>
      </c>
      <c r="BA1118" s="2" t="s">
        <v>765</v>
      </c>
      <c r="BB1118" s="2">
        <v>0</v>
      </c>
      <c r="BC1118" s="2">
        <v>0</v>
      </c>
      <c r="BD1118" s="6">
        <v>0</v>
      </c>
      <c r="BE1118" s="18">
        <f t="shared" si="46"/>
        <v>120.21537759525438</v>
      </c>
      <c r="BF1118" s="2" t="s">
        <v>767</v>
      </c>
      <c r="BG1118" s="6">
        <v>44243</v>
      </c>
      <c r="BH1118" s="2">
        <v>105.1868907439415</v>
      </c>
      <c r="BI1118" t="str">
        <f>VLOOKUP($A1118,'[1]SW_Pipes 1222_soil.shp'!$AE$2:$AR$1223,10,FALSE)</f>
        <v>113658</v>
      </c>
      <c r="BJ1118" t="str">
        <f>VLOOKUP($A1118,'[1]SW_Pipes 1222_soil.shp'!$AE$2:$AR$1223,11,FALSE)</f>
        <v>CeB2</v>
      </c>
      <c r="BK1118" t="str">
        <f>VLOOKUP($A1118,'[1]SW_Pipes 1222_soil.shp'!$AE$2:$AR$1223,12,FALSE)</f>
        <v>Cecil sandy clay loam, 2 to 8 percent slopes, eroded</v>
      </c>
      <c r="BL1118" t="str">
        <f>VLOOKUP($A1118,'[1]SW_Pipes 1222_soil.shp'!$AE$2:$AR$1223,13,FALSE)</f>
        <v>B</v>
      </c>
      <c r="BM1118">
        <f>VLOOKUP($A1118,'[1]SW_Pipes 1222_soil.shp'!$AE$2:$AR$1223,14,FALSE)</f>
        <v>1</v>
      </c>
      <c r="BN1118">
        <f>VLOOKUP(A1118,[2]SW_Pipes1222_prec!$AE$2:$AO$1223, 11, FALSE)</f>
        <v>3.8029999999999999</v>
      </c>
    </row>
    <row r="1119" spans="1:66" x14ac:dyDescent="0.25">
      <c r="A1119" s="2">
        <v>190599</v>
      </c>
      <c r="B1119" s="2">
        <v>10950</v>
      </c>
      <c r="C1119" s="2" t="s">
        <v>413</v>
      </c>
      <c r="D1119" s="2" t="s">
        <v>26</v>
      </c>
      <c r="E1119" s="2" t="s">
        <v>29</v>
      </c>
      <c r="F1119" s="6">
        <f>VLOOKUP(A1119&amp;B1119,'input_raw cmsws'!$C$2:$D$1602,2,FALSE)</f>
        <v>43440.666666666664</v>
      </c>
      <c r="G1119" s="2">
        <v>4</v>
      </c>
      <c r="H1119" s="2" t="s">
        <v>23</v>
      </c>
      <c r="I1119" s="2">
        <f>VLOOKUP(H1119,'scoring schema'!$D$4:$E$9,2,FALSE)</f>
        <v>0</v>
      </c>
      <c r="J1119" s="2" t="s">
        <v>22</v>
      </c>
      <c r="K1119" s="2" t="s">
        <v>22</v>
      </c>
      <c r="L1119" s="2" t="s">
        <v>30</v>
      </c>
      <c r="M1119" s="2">
        <f>VLOOKUP(L1119,'scoring schema 2'!$E$18:$F$29,2,FALSE)</f>
        <v>6</v>
      </c>
      <c r="N1119" s="2"/>
      <c r="O1119" s="2">
        <f>VLOOKUP(N1119,'scoring schema 2'!$E$8:$F$13,2, FALSE)</f>
        <v>2</v>
      </c>
      <c r="P1119" s="2">
        <v>10</v>
      </c>
      <c r="Q1119" s="2">
        <v>1.3</v>
      </c>
      <c r="R1119" s="2">
        <v>6.2</v>
      </c>
      <c r="S1119" s="2">
        <v>8.06</v>
      </c>
      <c r="T1119" s="2">
        <v>1</v>
      </c>
      <c r="U1119" s="2">
        <v>10</v>
      </c>
      <c r="V1119" s="2">
        <v>2.2000000000000002</v>
      </c>
      <c r="W1119" s="2">
        <v>6.2</v>
      </c>
      <c r="X1119" s="2">
        <v>13.640000000000002</v>
      </c>
      <c r="Y1119" s="2">
        <v>1.84</v>
      </c>
      <c r="Z1119" s="2">
        <v>6.2</v>
      </c>
      <c r="AA1119" s="2">
        <v>11.408000000000001</v>
      </c>
      <c r="AB1119" s="2">
        <v>7607019</v>
      </c>
      <c r="AC1119" s="2" t="s">
        <v>2499</v>
      </c>
      <c r="AD1119" s="6">
        <v>40840</v>
      </c>
      <c r="AE1119" s="2" t="s">
        <v>985</v>
      </c>
      <c r="AF1119" s="2" t="s">
        <v>761</v>
      </c>
      <c r="AG1119" s="2" t="s">
        <v>762</v>
      </c>
      <c r="AH1119" s="2" t="s">
        <v>885</v>
      </c>
      <c r="AI1119" s="2">
        <v>2</v>
      </c>
      <c r="AJ1119" s="2">
        <v>0</v>
      </c>
      <c r="AK1119" s="2">
        <v>0</v>
      </c>
      <c r="AL1119" s="2">
        <v>0</v>
      </c>
      <c r="AM1119" s="2">
        <v>24</v>
      </c>
      <c r="AN1119" s="2">
        <v>0</v>
      </c>
      <c r="AO1119" s="2" t="s">
        <v>762</v>
      </c>
      <c r="AP1119" s="2" t="s">
        <v>763</v>
      </c>
      <c r="AQ1119" s="3" t="s">
        <v>769</v>
      </c>
      <c r="AR1119" s="2" t="s">
        <v>1804</v>
      </c>
      <c r="AS1119" s="2">
        <v>6.9</v>
      </c>
      <c r="AT1119" s="2">
        <v>0</v>
      </c>
      <c r="AU1119" s="2">
        <v>0</v>
      </c>
      <c r="AV1119" s="2" t="s">
        <v>765</v>
      </c>
      <c r="AW1119" s="2" t="s">
        <v>762</v>
      </c>
      <c r="AX1119" s="2">
        <v>0</v>
      </c>
      <c r="AY1119" s="2">
        <v>0</v>
      </c>
      <c r="AZ1119" s="2">
        <v>0</v>
      </c>
      <c r="BA1119" s="2" t="s">
        <v>772</v>
      </c>
      <c r="BB1119" s="2">
        <v>0</v>
      </c>
      <c r="BC1119" s="2">
        <v>0</v>
      </c>
      <c r="BD1119" s="6">
        <v>0</v>
      </c>
      <c r="BE1119" s="18">
        <f t="shared" si="46"/>
        <v>118.93406342687656</v>
      </c>
      <c r="BF1119" s="2" t="s">
        <v>767</v>
      </c>
      <c r="BG1119" s="6">
        <v>44243</v>
      </c>
      <c r="BH1119" s="2">
        <v>51.734654169391327</v>
      </c>
      <c r="BI1119" t="str">
        <f>VLOOKUP($A1119,'[1]SW_Pipes 1222_soil.shp'!$AE$2:$AR$1223,10,FALSE)</f>
        <v>113658</v>
      </c>
      <c r="BJ1119" t="str">
        <f>VLOOKUP($A1119,'[1]SW_Pipes 1222_soil.shp'!$AE$2:$AR$1223,11,FALSE)</f>
        <v>CeB2</v>
      </c>
      <c r="BK1119" t="str">
        <f>VLOOKUP($A1119,'[1]SW_Pipes 1222_soil.shp'!$AE$2:$AR$1223,12,FALSE)</f>
        <v>Cecil sandy clay loam, 2 to 8 percent slopes, eroded</v>
      </c>
      <c r="BL1119" t="str">
        <f>VLOOKUP($A1119,'[1]SW_Pipes 1222_soil.shp'!$AE$2:$AR$1223,13,FALSE)</f>
        <v>B</v>
      </c>
      <c r="BM1119">
        <f>VLOOKUP($A1119,'[1]SW_Pipes 1222_soil.shp'!$AE$2:$AR$1223,14,FALSE)</f>
        <v>1</v>
      </c>
      <c r="BN1119">
        <f>VLOOKUP(A1119,[2]SW_Pipes1222_prec!$AE$2:$AO$1223, 11, FALSE)</f>
        <v>3.7589999999999999</v>
      </c>
    </row>
    <row r="1120" spans="1:66" x14ac:dyDescent="0.25">
      <c r="A1120" s="2">
        <v>190600</v>
      </c>
      <c r="B1120" s="2">
        <v>13572</v>
      </c>
      <c r="C1120" s="2" t="s">
        <v>333</v>
      </c>
      <c r="D1120" s="2" t="s">
        <v>21</v>
      </c>
      <c r="E1120" s="2" t="s">
        <v>29</v>
      </c>
      <c r="F1120" s="6">
        <f>VLOOKUP(A1120&amp;B1120,'input_raw cmsws'!$C$2:$D$1602,2,FALSE)</f>
        <v>43936.666666666664</v>
      </c>
      <c r="G1120" s="2">
        <v>6</v>
      </c>
      <c r="H1120" s="2"/>
      <c r="I1120" s="2">
        <v>0</v>
      </c>
      <c r="J1120" s="2" t="s">
        <v>22</v>
      </c>
      <c r="K1120" s="2" t="s">
        <v>22</v>
      </c>
      <c r="L1120" s="2"/>
      <c r="M1120" s="2">
        <f>VLOOKUP(L1120,'scoring schema 2'!$E$18:$F$29,2,FALSE)</f>
        <v>0</v>
      </c>
      <c r="N1120" s="2"/>
      <c r="O1120" s="2">
        <f>VLOOKUP(N1120,'scoring schema 2'!$E$8:$F$13,2, FALSE)</f>
        <v>2</v>
      </c>
      <c r="P1120" s="2">
        <v>0</v>
      </c>
      <c r="Q1120" s="2">
        <v>1.3</v>
      </c>
      <c r="R1120" s="2">
        <v>0.8</v>
      </c>
      <c r="S1120" s="2">
        <v>1.04</v>
      </c>
      <c r="T1120" s="2">
        <v>1</v>
      </c>
      <c r="U1120" s="2">
        <v>0</v>
      </c>
      <c r="V1120" s="2">
        <v>7.8000000000000007</v>
      </c>
      <c r="W1120" s="2">
        <v>1.7000000000000002</v>
      </c>
      <c r="X1120" s="2">
        <v>13.260000000000003</v>
      </c>
      <c r="Y1120" s="2">
        <v>5.2000000000000011</v>
      </c>
      <c r="Z1120" s="2">
        <v>1.34</v>
      </c>
      <c r="AA1120" s="2">
        <v>6.9680000000000017</v>
      </c>
      <c r="AB1120" s="2">
        <v>7660103</v>
      </c>
      <c r="AC1120" s="2" t="s">
        <v>1802</v>
      </c>
      <c r="AD1120" s="6">
        <v>40841</v>
      </c>
      <c r="AE1120" s="2" t="s">
        <v>760</v>
      </c>
      <c r="AF1120" s="2" t="s">
        <v>761</v>
      </c>
      <c r="AG1120" s="2" t="s">
        <v>762</v>
      </c>
      <c r="AH1120" s="2" t="s">
        <v>885</v>
      </c>
      <c r="AI1120" s="2">
        <v>1.5</v>
      </c>
      <c r="AJ1120" s="2">
        <v>0</v>
      </c>
      <c r="AK1120" s="2">
        <v>0</v>
      </c>
      <c r="AL1120" s="2">
        <v>0</v>
      </c>
      <c r="AM1120" s="2">
        <v>18</v>
      </c>
      <c r="AN1120" s="2">
        <v>0</v>
      </c>
      <c r="AO1120" s="2" t="s">
        <v>762</v>
      </c>
      <c r="AP1120" s="2" t="s">
        <v>763</v>
      </c>
      <c r="AQ1120" s="3" t="s">
        <v>769</v>
      </c>
      <c r="AR1120" s="2" t="s">
        <v>1803</v>
      </c>
      <c r="AS1120" s="2">
        <v>0</v>
      </c>
      <c r="AT1120" s="2">
        <v>0</v>
      </c>
      <c r="AU1120" s="2">
        <v>0</v>
      </c>
      <c r="AV1120" s="2" t="s">
        <v>762</v>
      </c>
      <c r="AW1120" s="2" t="s">
        <v>1804</v>
      </c>
      <c r="AX1120" s="2">
        <v>0</v>
      </c>
      <c r="AY1120" s="2">
        <v>0</v>
      </c>
      <c r="AZ1120" s="2">
        <v>0</v>
      </c>
      <c r="BA1120" s="2" t="s">
        <v>762</v>
      </c>
      <c r="BB1120" s="2">
        <v>0</v>
      </c>
      <c r="BC1120" s="2">
        <v>0</v>
      </c>
      <c r="BD1120" s="6">
        <v>0</v>
      </c>
      <c r="BE1120" s="18">
        <f t="shared" si="46"/>
        <v>120.29203741729408</v>
      </c>
      <c r="BF1120" s="2" t="s">
        <v>767</v>
      </c>
      <c r="BG1120" s="6">
        <v>44243</v>
      </c>
      <c r="BH1120" s="2">
        <v>123.1672930748003</v>
      </c>
      <c r="BI1120" t="str">
        <f>VLOOKUP($A1120,'[1]SW_Pipes 1222_soil.shp'!$AE$2:$AR$1223,10,FALSE)</f>
        <v>113658</v>
      </c>
      <c r="BJ1120" t="str">
        <f>VLOOKUP($A1120,'[1]SW_Pipes 1222_soil.shp'!$AE$2:$AR$1223,11,FALSE)</f>
        <v>CeB2</v>
      </c>
      <c r="BK1120" t="str">
        <f>VLOOKUP($A1120,'[1]SW_Pipes 1222_soil.shp'!$AE$2:$AR$1223,12,FALSE)</f>
        <v>Cecil sandy clay loam, 2 to 8 percent slopes, eroded</v>
      </c>
      <c r="BL1120" t="str">
        <f>VLOOKUP($A1120,'[1]SW_Pipes 1222_soil.shp'!$AE$2:$AR$1223,13,FALSE)</f>
        <v>B</v>
      </c>
      <c r="BM1120">
        <f>VLOOKUP($A1120,'[1]SW_Pipes 1222_soil.shp'!$AE$2:$AR$1223,14,FALSE)</f>
        <v>1</v>
      </c>
      <c r="BN1120">
        <f>VLOOKUP(A1120,[2]SW_Pipes1222_prec!$AE$2:$AO$1223, 11, FALSE)</f>
        <v>3.7589999999999999</v>
      </c>
    </row>
    <row r="1121" spans="1:66" x14ac:dyDescent="0.25">
      <c r="A1121" s="2">
        <v>190600</v>
      </c>
      <c r="B1121" s="2">
        <v>21280</v>
      </c>
      <c r="C1121" s="2" t="s">
        <v>675</v>
      </c>
      <c r="D1121" s="2" t="s">
        <v>26</v>
      </c>
      <c r="E1121" s="2" t="s">
        <v>29</v>
      </c>
      <c r="F1121" s="6">
        <f>VLOOKUP(A1121&amp;B1121,'input_raw cmsws'!$C$2:$D$1602,2,FALSE)</f>
        <v>44211.708333333336</v>
      </c>
      <c r="G1121" s="2">
        <v>6</v>
      </c>
      <c r="H1121" s="2"/>
      <c r="I1121" s="2">
        <v>0</v>
      </c>
      <c r="J1121" s="2" t="s">
        <v>22</v>
      </c>
      <c r="K1121" s="2" t="s">
        <v>22</v>
      </c>
      <c r="L1121" s="2"/>
      <c r="M1121" s="2">
        <f>VLOOKUP(L1121,'scoring schema 2'!$E$18:$F$29,2,FALSE)</f>
        <v>0</v>
      </c>
      <c r="N1121" s="2" t="s">
        <v>35</v>
      </c>
      <c r="O1121" s="2">
        <f>VLOOKUP(N1121,'scoring schema 2'!$E$8:$F$13,2, FALSE)</f>
        <v>2</v>
      </c>
      <c r="P1121" s="2">
        <v>0</v>
      </c>
      <c r="Q1121" s="2">
        <v>1.3</v>
      </c>
      <c r="R1121" s="2">
        <v>2.6</v>
      </c>
      <c r="S1121" s="2">
        <v>3.3800000000000003</v>
      </c>
      <c r="T1121" s="2">
        <v>1</v>
      </c>
      <c r="U1121" s="2">
        <v>10</v>
      </c>
      <c r="V1121" s="2">
        <v>8.6</v>
      </c>
      <c r="W1121" s="2">
        <v>5.9</v>
      </c>
      <c r="X1121" s="2">
        <v>50.74</v>
      </c>
      <c r="Y1121" s="2">
        <v>5.68</v>
      </c>
      <c r="Z1121" s="2">
        <v>4.58</v>
      </c>
      <c r="AA1121" s="2">
        <v>26.014399999999998</v>
      </c>
      <c r="AB1121" s="2">
        <v>7660103</v>
      </c>
      <c r="AC1121" s="2" t="s">
        <v>1802</v>
      </c>
      <c r="AD1121" s="6">
        <v>40842</v>
      </c>
      <c r="AE1121" s="2" t="s">
        <v>760</v>
      </c>
      <c r="AF1121" s="2" t="s">
        <v>761</v>
      </c>
      <c r="AG1121" s="2" t="s">
        <v>762</v>
      </c>
      <c r="AH1121" s="2" t="s">
        <v>885</v>
      </c>
      <c r="AI1121" s="2">
        <v>1.5</v>
      </c>
      <c r="AJ1121" s="2">
        <v>0</v>
      </c>
      <c r="AK1121" s="2">
        <v>0</v>
      </c>
      <c r="AL1121" s="2">
        <v>0</v>
      </c>
      <c r="AM1121" s="2">
        <v>18</v>
      </c>
      <c r="AN1121" s="2">
        <v>0</v>
      </c>
      <c r="AO1121" s="2" t="s">
        <v>762</v>
      </c>
      <c r="AP1121" s="2" t="s">
        <v>763</v>
      </c>
      <c r="AQ1121" s="3" t="s">
        <v>769</v>
      </c>
      <c r="AR1121" s="2" t="s">
        <v>1803</v>
      </c>
      <c r="AS1121" s="2">
        <v>0</v>
      </c>
      <c r="AT1121" s="2">
        <v>0</v>
      </c>
      <c r="AU1121" s="2">
        <v>0</v>
      </c>
      <c r="AV1121" s="2" t="s">
        <v>762</v>
      </c>
      <c r="AW1121" s="2" t="s">
        <v>1804</v>
      </c>
      <c r="AX1121" s="2">
        <v>0</v>
      </c>
      <c r="AY1121" s="2">
        <v>0</v>
      </c>
      <c r="AZ1121" s="2">
        <v>0</v>
      </c>
      <c r="BA1121" s="2" t="s">
        <v>762</v>
      </c>
      <c r="BB1121" s="2">
        <v>0</v>
      </c>
      <c r="BC1121" s="2">
        <v>0</v>
      </c>
      <c r="BD1121" s="6">
        <v>0</v>
      </c>
      <c r="BE1121" s="18">
        <f t="shared" si="46"/>
        <v>121.04506046087155</v>
      </c>
      <c r="BF1121" s="2" t="s">
        <v>767</v>
      </c>
      <c r="BG1121" s="6">
        <v>44243</v>
      </c>
      <c r="BH1121" s="2">
        <v>123.1672930748003</v>
      </c>
      <c r="BI1121" t="str">
        <f>VLOOKUP($A1121,'[1]SW_Pipes 1222_soil.shp'!$AE$2:$AR$1223,10,FALSE)</f>
        <v>113658</v>
      </c>
      <c r="BJ1121" t="str">
        <f>VLOOKUP($A1121,'[1]SW_Pipes 1222_soil.shp'!$AE$2:$AR$1223,11,FALSE)</f>
        <v>CeB2</v>
      </c>
      <c r="BK1121" t="str">
        <f>VLOOKUP($A1121,'[1]SW_Pipes 1222_soil.shp'!$AE$2:$AR$1223,12,FALSE)</f>
        <v>Cecil sandy clay loam, 2 to 8 percent slopes, eroded</v>
      </c>
      <c r="BL1121" t="str">
        <f>VLOOKUP($A1121,'[1]SW_Pipes 1222_soil.shp'!$AE$2:$AR$1223,13,FALSE)</f>
        <v>B</v>
      </c>
      <c r="BM1121">
        <f>VLOOKUP($A1121,'[1]SW_Pipes 1222_soil.shp'!$AE$2:$AR$1223,14,FALSE)</f>
        <v>1</v>
      </c>
      <c r="BN1121">
        <f>VLOOKUP(A1121,[2]SW_Pipes1222_prec!$AE$2:$AO$1223, 11, FALSE)</f>
        <v>3.7589999999999999</v>
      </c>
    </row>
    <row r="1122" spans="1:66" x14ac:dyDescent="0.25">
      <c r="A1122" s="3">
        <v>190600</v>
      </c>
      <c r="B1122" s="3">
        <v>10950</v>
      </c>
      <c r="C1122" s="3" t="s">
        <v>413</v>
      </c>
      <c r="D1122" s="3" t="s">
        <v>26</v>
      </c>
      <c r="E1122" s="3" t="s">
        <v>29</v>
      </c>
      <c r="F1122" s="6">
        <f>VLOOKUP(A1122&amp;B1122,'input_raw cmsws'!$C$2:$D$1602,2,FALSE)</f>
        <v>43440.666666666664</v>
      </c>
      <c r="G1122" s="3">
        <v>6</v>
      </c>
      <c r="H1122" s="3" t="s">
        <v>23</v>
      </c>
      <c r="I1122" s="2">
        <f>VLOOKUP(H1122,'scoring schema'!$D$4:$E$9,2,FALSE)</f>
        <v>0</v>
      </c>
      <c r="J1122" s="3" t="s">
        <v>22</v>
      </c>
      <c r="K1122" s="3" t="s">
        <v>22</v>
      </c>
      <c r="L1122" s="3" t="s">
        <v>30</v>
      </c>
      <c r="M1122" s="2">
        <f>VLOOKUP(L1122,'scoring schema 2'!$E$18:$F$29,2,FALSE)</f>
        <v>6</v>
      </c>
      <c r="N1122" s="3"/>
      <c r="O1122" s="2">
        <f>VLOOKUP(N1122,'scoring schema 2'!$E$8:$F$13,2, FALSE)</f>
        <v>2</v>
      </c>
      <c r="P1122" s="3">
        <v>5</v>
      </c>
      <c r="Q1122" s="3">
        <v>1.3</v>
      </c>
      <c r="R1122" s="3">
        <v>5.8500000000000005</v>
      </c>
      <c r="S1122" s="3">
        <v>7.6050000000000013</v>
      </c>
      <c r="T1122" s="3">
        <v>2</v>
      </c>
      <c r="U1122" s="3">
        <v>5</v>
      </c>
      <c r="V1122" s="3">
        <v>8.6</v>
      </c>
      <c r="W1122" s="3">
        <v>4.0500000000000007</v>
      </c>
      <c r="X1122" s="3">
        <v>34.830000000000005</v>
      </c>
      <c r="Y1122" s="3">
        <v>5.68</v>
      </c>
      <c r="Z1122" s="3">
        <v>4.7700000000000005</v>
      </c>
      <c r="AA1122" s="3">
        <v>27.093600000000002</v>
      </c>
      <c r="AB1122" s="3">
        <v>7660103</v>
      </c>
      <c r="AC1122" s="3" t="s">
        <v>1802</v>
      </c>
      <c r="AD1122" s="6">
        <v>40843</v>
      </c>
      <c r="AE1122" s="3" t="s">
        <v>760</v>
      </c>
      <c r="AF1122" s="3" t="s">
        <v>761</v>
      </c>
      <c r="AG1122" s="3" t="s">
        <v>762</v>
      </c>
      <c r="AH1122" s="3" t="s">
        <v>885</v>
      </c>
      <c r="AI1122" s="3">
        <v>1.5</v>
      </c>
      <c r="AJ1122" s="3">
        <v>0</v>
      </c>
      <c r="AK1122" s="3">
        <v>0</v>
      </c>
      <c r="AL1122" s="3">
        <v>0</v>
      </c>
      <c r="AM1122" s="3">
        <v>18</v>
      </c>
      <c r="AN1122" s="3">
        <v>0</v>
      </c>
      <c r="AO1122" s="3" t="s">
        <v>762</v>
      </c>
      <c r="AP1122" s="3" t="s">
        <v>763</v>
      </c>
      <c r="AQ1122" s="3" t="s">
        <v>769</v>
      </c>
      <c r="AR1122" s="3" t="s">
        <v>1803</v>
      </c>
      <c r="AS1122" s="3">
        <v>0</v>
      </c>
      <c r="AT1122" s="3">
        <v>0</v>
      </c>
      <c r="AU1122" s="3">
        <v>0</v>
      </c>
      <c r="AV1122" s="3" t="s">
        <v>762</v>
      </c>
      <c r="AW1122" s="3" t="s">
        <v>1804</v>
      </c>
      <c r="AX1122" s="3">
        <v>0</v>
      </c>
      <c r="AY1122" s="3">
        <v>0</v>
      </c>
      <c r="AZ1122" s="3">
        <v>0</v>
      </c>
      <c r="BA1122" s="3" t="s">
        <v>762</v>
      </c>
      <c r="BB1122" s="3">
        <v>0</v>
      </c>
      <c r="BC1122" s="3">
        <v>0</v>
      </c>
      <c r="BD1122" s="7">
        <v>0</v>
      </c>
      <c r="BE1122" s="18">
        <f t="shared" si="46"/>
        <v>118.93406342687656</v>
      </c>
      <c r="BF1122" s="3" t="s">
        <v>767</v>
      </c>
      <c r="BG1122" s="7">
        <v>44243</v>
      </c>
      <c r="BH1122" s="3">
        <v>123.1672930748003</v>
      </c>
      <c r="BI1122" t="str">
        <f>VLOOKUP($A1122,'[1]SW_Pipes 1222_soil.shp'!$AE$2:$AR$1223,10,FALSE)</f>
        <v>113658</v>
      </c>
      <c r="BJ1122" t="str">
        <f>VLOOKUP($A1122,'[1]SW_Pipes 1222_soil.shp'!$AE$2:$AR$1223,11,FALSE)</f>
        <v>CeB2</v>
      </c>
      <c r="BK1122" t="str">
        <f>VLOOKUP($A1122,'[1]SW_Pipes 1222_soil.shp'!$AE$2:$AR$1223,12,FALSE)</f>
        <v>Cecil sandy clay loam, 2 to 8 percent slopes, eroded</v>
      </c>
      <c r="BL1122" t="str">
        <f>VLOOKUP($A1122,'[1]SW_Pipes 1222_soil.shp'!$AE$2:$AR$1223,13,FALSE)</f>
        <v>B</v>
      </c>
      <c r="BM1122">
        <f>VLOOKUP($A1122,'[1]SW_Pipes 1222_soil.shp'!$AE$2:$AR$1223,14,FALSE)</f>
        <v>1</v>
      </c>
      <c r="BN1122">
        <f>VLOOKUP(A1122,[2]SW_Pipes1222_prec!$AE$2:$AO$1223, 11, FALSE)</f>
        <v>3.7589999999999999</v>
      </c>
    </row>
    <row r="1123" spans="1:66" x14ac:dyDescent="0.25">
      <c r="A1123" s="3">
        <v>190601</v>
      </c>
      <c r="B1123" s="3">
        <v>12524</v>
      </c>
      <c r="C1123" s="3" t="s">
        <v>117</v>
      </c>
      <c r="D1123" s="3" t="s">
        <v>21</v>
      </c>
      <c r="E1123" s="3" t="s">
        <v>29</v>
      </c>
      <c r="F1123" s="6">
        <f>VLOOKUP(A1123&amp;B1123,'input_raw cmsws'!$C$2:$D$1602,2,FALSE)</f>
        <v>43937.666666666664</v>
      </c>
      <c r="G1123" s="3">
        <v>8</v>
      </c>
      <c r="H1123" s="3" t="s">
        <v>23</v>
      </c>
      <c r="I1123" s="2">
        <f>VLOOKUP(H1123,'scoring schema'!$D$4:$E$9,2,FALSE)</f>
        <v>0</v>
      </c>
      <c r="J1123" s="3"/>
      <c r="K1123" s="3" t="s">
        <v>22</v>
      </c>
      <c r="L1123" s="3" t="s">
        <v>30</v>
      </c>
      <c r="M1123" s="2">
        <f>VLOOKUP(L1123,'scoring schema 2'!$E$18:$F$29,2,FALSE)</f>
        <v>6</v>
      </c>
      <c r="N1123" s="3" t="s">
        <v>35</v>
      </c>
      <c r="O1123" s="2">
        <f>VLOOKUP(N1123,'scoring schema 2'!$E$8:$F$13,2, FALSE)</f>
        <v>2</v>
      </c>
      <c r="P1123" s="3">
        <v>0</v>
      </c>
      <c r="Q1123" s="3">
        <v>1.3</v>
      </c>
      <c r="R1123" s="3">
        <v>3.5000000000000004</v>
      </c>
      <c r="S1123" s="3">
        <v>4.5500000000000007</v>
      </c>
      <c r="T1123" s="3">
        <v>1</v>
      </c>
      <c r="U1123" s="3">
        <v>0</v>
      </c>
      <c r="V1123" s="3">
        <v>7.8000000000000007</v>
      </c>
      <c r="W1123" s="3">
        <v>1.7000000000000002</v>
      </c>
      <c r="X1123" s="3">
        <v>13.260000000000003</v>
      </c>
      <c r="Y1123" s="3">
        <v>5.2000000000000011</v>
      </c>
      <c r="Z1123" s="3">
        <v>2.4200000000000004</v>
      </c>
      <c r="AA1123" s="3">
        <v>12.584000000000005</v>
      </c>
      <c r="AB1123" s="3">
        <v>7615070</v>
      </c>
      <c r="AC1123" s="3" t="s">
        <v>2614</v>
      </c>
      <c r="AD1123" s="6">
        <v>40844</v>
      </c>
      <c r="AE1123" s="3" t="s">
        <v>760</v>
      </c>
      <c r="AF1123" s="3" t="s">
        <v>761</v>
      </c>
      <c r="AG1123" s="3" t="s">
        <v>762</v>
      </c>
      <c r="AH1123" s="3" t="s">
        <v>768</v>
      </c>
      <c r="AI1123" s="3">
        <v>1.5</v>
      </c>
      <c r="AJ1123" s="3">
        <v>0</v>
      </c>
      <c r="AK1123" s="3">
        <v>0</v>
      </c>
      <c r="AL1123" s="3">
        <v>0</v>
      </c>
      <c r="AM1123" s="3">
        <v>18</v>
      </c>
      <c r="AN1123" s="3">
        <v>0</v>
      </c>
      <c r="AO1123" s="3" t="s">
        <v>762</v>
      </c>
      <c r="AP1123" s="3" t="s">
        <v>763</v>
      </c>
      <c r="AQ1123" s="3" t="s">
        <v>769</v>
      </c>
      <c r="AR1123" s="3" t="s">
        <v>2615</v>
      </c>
      <c r="AS1123" s="3">
        <v>0</v>
      </c>
      <c r="AT1123" s="3">
        <v>0</v>
      </c>
      <c r="AU1123" s="3">
        <v>0</v>
      </c>
      <c r="AV1123" s="3" t="s">
        <v>765</v>
      </c>
      <c r="AW1123" s="3" t="s">
        <v>2616</v>
      </c>
      <c r="AX1123" s="3">
        <v>1.8</v>
      </c>
      <c r="AY1123" s="3">
        <v>0</v>
      </c>
      <c r="AZ1123" s="3">
        <v>0</v>
      </c>
      <c r="BA1123" s="3" t="s">
        <v>765</v>
      </c>
      <c r="BB1123" s="3">
        <v>0</v>
      </c>
      <c r="BC1123" s="3">
        <v>0</v>
      </c>
      <c r="BD1123" s="7">
        <v>0</v>
      </c>
      <c r="BE1123" s="18">
        <f t="shared" si="46"/>
        <v>120.29477526808121</v>
      </c>
      <c r="BF1123" s="3" t="s">
        <v>767</v>
      </c>
      <c r="BG1123" s="7">
        <v>44243</v>
      </c>
      <c r="BH1123" s="3">
        <v>91.752938160621042</v>
      </c>
      <c r="BI1123" t="str">
        <f>VLOOKUP($A1123,'[1]SW_Pipes 1222_soil.shp'!$AE$2:$AR$1223,10,FALSE)</f>
        <v>113690</v>
      </c>
      <c r="BJ1123" t="str">
        <f>VLOOKUP($A1123,'[1]SW_Pipes 1222_soil.shp'!$AE$2:$AR$1223,11,FALSE)</f>
        <v>VaD</v>
      </c>
      <c r="BK1123" t="str">
        <f>VLOOKUP($A1123,'[1]SW_Pipes 1222_soil.shp'!$AE$2:$AR$1223,12,FALSE)</f>
        <v>Vance sandy loam, 8 to 15 percent slopes</v>
      </c>
      <c r="BL1123" t="str">
        <f>VLOOKUP($A1123,'[1]SW_Pipes 1222_soil.shp'!$AE$2:$AR$1223,13,FALSE)</f>
        <v>C</v>
      </c>
      <c r="BM1123">
        <f>VLOOKUP($A1123,'[1]SW_Pipes 1222_soil.shp'!$AE$2:$AR$1223,14,FALSE)</f>
        <v>2</v>
      </c>
      <c r="BN1123">
        <f>VLOOKUP(A1123,[2]SW_Pipes1222_prec!$AE$2:$AO$1223, 11, FALSE)</f>
        <v>3.6890000000000001</v>
      </c>
    </row>
    <row r="1124" spans="1:66" x14ac:dyDescent="0.25">
      <c r="A1124" s="2">
        <v>190602</v>
      </c>
      <c r="B1124" s="2">
        <v>13526</v>
      </c>
      <c r="C1124" s="2" t="s">
        <v>440</v>
      </c>
      <c r="D1124" s="2" t="s">
        <v>21</v>
      </c>
      <c r="E1124" s="2" t="s">
        <v>29</v>
      </c>
      <c r="F1124" s="6">
        <f>VLOOKUP(A1124&amp;B1124,'input_raw cmsws'!$C$2:$D$1602,2,FALSE)</f>
        <v>43936.666666666664</v>
      </c>
      <c r="G1124" s="2">
        <v>6</v>
      </c>
      <c r="H1124" s="2"/>
      <c r="I1124" s="2">
        <v>0</v>
      </c>
      <c r="J1124" s="2" t="s">
        <v>22</v>
      </c>
      <c r="K1124" s="2" t="s">
        <v>22</v>
      </c>
      <c r="L1124" s="2"/>
      <c r="M1124" s="2">
        <f>VLOOKUP(L1124,'scoring schema 2'!$E$18:$F$29,2,FALSE)</f>
        <v>0</v>
      </c>
      <c r="N1124" s="2"/>
      <c r="O1124" s="2">
        <f>VLOOKUP(N1124,'scoring schema 2'!$E$8:$F$13,2, FALSE)</f>
        <v>2</v>
      </c>
      <c r="P1124" s="2">
        <v>0</v>
      </c>
      <c r="Q1124" s="2">
        <v>1.3</v>
      </c>
      <c r="R1124" s="2">
        <v>0.8</v>
      </c>
      <c r="S1124" s="2">
        <v>1.04</v>
      </c>
      <c r="T1124" s="2">
        <v>1</v>
      </c>
      <c r="U1124" s="2">
        <v>0</v>
      </c>
      <c r="V1124" s="2">
        <v>7.8000000000000007</v>
      </c>
      <c r="W1124" s="2">
        <v>2.6</v>
      </c>
      <c r="X1124" s="2">
        <v>20.28</v>
      </c>
      <c r="Y1124" s="2">
        <v>5.2000000000000011</v>
      </c>
      <c r="Z1124" s="2">
        <v>1.8800000000000001</v>
      </c>
      <c r="AA1124" s="2">
        <v>9.7760000000000034</v>
      </c>
      <c r="AB1124" s="2">
        <v>7626720</v>
      </c>
      <c r="AC1124" s="2" t="s">
        <v>2269</v>
      </c>
      <c r="AD1124" s="6">
        <v>40845</v>
      </c>
      <c r="AE1124" s="2" t="s">
        <v>760</v>
      </c>
      <c r="AF1124" s="2" t="s">
        <v>761</v>
      </c>
      <c r="AG1124" s="2" t="s">
        <v>762</v>
      </c>
      <c r="AH1124" s="2" t="s">
        <v>885</v>
      </c>
      <c r="AI1124" s="2">
        <v>1.25</v>
      </c>
      <c r="AJ1124" s="2">
        <v>0</v>
      </c>
      <c r="AK1124" s="2">
        <v>0</v>
      </c>
      <c r="AL1124" s="2">
        <v>0</v>
      </c>
      <c r="AM1124" s="2">
        <v>15</v>
      </c>
      <c r="AN1124" s="2">
        <v>0</v>
      </c>
      <c r="AO1124" s="2" t="s">
        <v>762</v>
      </c>
      <c r="AP1124" s="2" t="s">
        <v>763</v>
      </c>
      <c r="AQ1124" s="2" t="s">
        <v>769</v>
      </c>
      <c r="AR1124" s="2" t="s">
        <v>2270</v>
      </c>
      <c r="AS1124" s="2">
        <v>9.5</v>
      </c>
      <c r="AT1124" s="2">
        <v>0</v>
      </c>
      <c r="AU1124" s="2">
        <v>0</v>
      </c>
      <c r="AV1124" s="2" t="s">
        <v>762</v>
      </c>
      <c r="AW1124" s="2" t="s">
        <v>2271</v>
      </c>
      <c r="AX1124" s="2">
        <v>1.5</v>
      </c>
      <c r="AY1124" s="2">
        <v>0</v>
      </c>
      <c r="AZ1124" s="2">
        <v>0</v>
      </c>
      <c r="BA1124" s="2" t="s">
        <v>762</v>
      </c>
      <c r="BB1124" s="2">
        <v>0</v>
      </c>
      <c r="BC1124" s="2">
        <v>0</v>
      </c>
      <c r="BD1124" s="6">
        <v>0</v>
      </c>
      <c r="BE1124" s="18">
        <f t="shared" si="46"/>
        <v>120.29203741729408</v>
      </c>
      <c r="BF1124" s="2" t="s">
        <v>767</v>
      </c>
      <c r="BG1124" s="6">
        <v>44243</v>
      </c>
      <c r="BH1124" s="2">
        <v>164.3468049354085</v>
      </c>
      <c r="BI1124" t="str">
        <f>VLOOKUP($A1124,'[1]SW_Pipes 1222_soil.shp'!$AE$2:$AR$1223,10,FALSE)</f>
        <v>113659</v>
      </c>
      <c r="BJ1124" t="str">
        <f>VLOOKUP($A1124,'[1]SW_Pipes 1222_soil.shp'!$AE$2:$AR$1223,11,FALSE)</f>
        <v>CeD2</v>
      </c>
      <c r="BK1124" t="str">
        <f>VLOOKUP($A1124,'[1]SW_Pipes 1222_soil.shp'!$AE$2:$AR$1223,12,FALSE)</f>
        <v>Cecil sandy clay loam, 8 to 15 percent slopes, eroded</v>
      </c>
      <c r="BL1124" t="str">
        <f>VLOOKUP($A1124,'[1]SW_Pipes 1222_soil.shp'!$AE$2:$AR$1223,13,FALSE)</f>
        <v>B</v>
      </c>
      <c r="BM1124">
        <f>VLOOKUP($A1124,'[1]SW_Pipes 1222_soil.shp'!$AE$2:$AR$1223,14,FALSE)</f>
        <v>1</v>
      </c>
      <c r="BN1124">
        <f>VLOOKUP(A1124,[2]SW_Pipes1222_prec!$AE$2:$AO$1223, 11, FALSE)</f>
        <v>3.7669999999999999</v>
      </c>
    </row>
    <row r="1125" spans="1:66" x14ac:dyDescent="0.25">
      <c r="A1125" s="3">
        <v>190604</v>
      </c>
      <c r="B1125" s="3">
        <v>13306</v>
      </c>
      <c r="C1125" s="3" t="s">
        <v>75</v>
      </c>
      <c r="D1125" s="3" t="s">
        <v>21</v>
      </c>
      <c r="E1125" s="3" t="s">
        <v>29</v>
      </c>
      <c r="F1125" s="6">
        <f>VLOOKUP(A1125&amp;B1125,'input_raw cmsws'!$C$2:$D$1602,2,FALSE)</f>
        <v>43938.666666666664</v>
      </c>
      <c r="G1125" s="3">
        <v>3</v>
      </c>
      <c r="H1125" s="3"/>
      <c r="I1125" s="2">
        <v>0</v>
      </c>
      <c r="J1125" s="3" t="s">
        <v>22</v>
      </c>
      <c r="K1125" s="3" t="s">
        <v>22</v>
      </c>
      <c r="L1125" s="3"/>
      <c r="M1125" s="2">
        <f>VLOOKUP(L1125,'scoring schema 2'!$E$18:$F$29,2,FALSE)</f>
        <v>0</v>
      </c>
      <c r="N1125" s="3"/>
      <c r="O1125" s="2">
        <f>VLOOKUP(N1125,'scoring schema 2'!$E$8:$F$13,2, FALSE)</f>
        <v>2</v>
      </c>
      <c r="P1125" s="3">
        <v>0</v>
      </c>
      <c r="Q1125" s="3">
        <v>1.3</v>
      </c>
      <c r="R1125" s="3">
        <v>0.8</v>
      </c>
      <c r="S1125" s="3">
        <v>1.04</v>
      </c>
      <c r="T1125" s="3">
        <v>1</v>
      </c>
      <c r="U1125" s="3">
        <v>10</v>
      </c>
      <c r="V1125" s="3">
        <v>6.2000000000000011</v>
      </c>
      <c r="W1125" s="3">
        <v>4.0999999999999996</v>
      </c>
      <c r="X1125" s="3">
        <v>25.42</v>
      </c>
      <c r="Y1125" s="3">
        <v>4.24</v>
      </c>
      <c r="Z1125" s="3">
        <v>2.7799999999999994</v>
      </c>
      <c r="AA1125" s="3">
        <v>11.787199999999999</v>
      </c>
      <c r="AB1125" s="3">
        <v>7552419</v>
      </c>
      <c r="AC1125" s="3" t="s">
        <v>2519</v>
      </c>
      <c r="AD1125" s="6">
        <v>40846</v>
      </c>
      <c r="AE1125" s="3" t="s">
        <v>760</v>
      </c>
      <c r="AF1125" s="3" t="s">
        <v>761</v>
      </c>
      <c r="AG1125" s="3" t="s">
        <v>762</v>
      </c>
      <c r="AH1125" s="3" t="s">
        <v>768</v>
      </c>
      <c r="AI1125" s="3">
        <v>1.25</v>
      </c>
      <c r="AJ1125" s="3">
        <v>0</v>
      </c>
      <c r="AK1125" s="3">
        <v>0</v>
      </c>
      <c r="AL1125" s="3">
        <v>0</v>
      </c>
      <c r="AM1125" s="3">
        <v>15</v>
      </c>
      <c r="AN1125" s="3">
        <v>0</v>
      </c>
      <c r="AO1125" s="3" t="s">
        <v>762</v>
      </c>
      <c r="AP1125" s="3" t="s">
        <v>763</v>
      </c>
      <c r="AQ1125" s="3" t="s">
        <v>769</v>
      </c>
      <c r="AR1125" s="3" t="s">
        <v>2520</v>
      </c>
      <c r="AS1125" s="3">
        <v>1.5</v>
      </c>
      <c r="AT1125" s="3">
        <v>663.5</v>
      </c>
      <c r="AU1125" s="3">
        <v>665</v>
      </c>
      <c r="AV1125" s="3" t="s">
        <v>762</v>
      </c>
      <c r="AW1125" s="3" t="s">
        <v>2521</v>
      </c>
      <c r="AX1125" s="3">
        <v>0</v>
      </c>
      <c r="AY1125" s="3">
        <v>0</v>
      </c>
      <c r="AZ1125" s="3">
        <v>662</v>
      </c>
      <c r="BA1125" s="3" t="s">
        <v>762</v>
      </c>
      <c r="BB1125" s="3">
        <v>0</v>
      </c>
      <c r="BC1125" s="3">
        <v>0</v>
      </c>
      <c r="BD1125" s="7">
        <v>0</v>
      </c>
      <c r="BE1125" s="18">
        <f t="shared" si="46"/>
        <v>120.29751311886835</v>
      </c>
      <c r="BF1125" s="3" t="s">
        <v>767</v>
      </c>
      <c r="BG1125" s="7">
        <v>44243</v>
      </c>
      <c r="BH1125" s="3">
        <v>107.83884181057481</v>
      </c>
      <c r="BI1125" t="str">
        <f>VLOOKUP($A1125,'[1]SW_Pipes 1222_soil.shp'!$AE$2:$AR$1223,10,FALSE)</f>
        <v>113660</v>
      </c>
      <c r="BJ1125" t="str">
        <f>VLOOKUP($A1125,'[1]SW_Pipes 1222_soil.shp'!$AE$2:$AR$1223,11,FALSE)</f>
        <v>CuB</v>
      </c>
      <c r="BK1125" t="str">
        <f>VLOOKUP($A1125,'[1]SW_Pipes 1222_soil.shp'!$AE$2:$AR$1223,12,FALSE)</f>
        <v>Cecil-Urban land complex, 2 to 8 percent slopes</v>
      </c>
      <c r="BL1125" t="str">
        <f>VLOOKUP($A1125,'[1]SW_Pipes 1222_soil.shp'!$AE$2:$AR$1223,13,FALSE)</f>
        <v>B</v>
      </c>
      <c r="BM1125">
        <f>VLOOKUP($A1125,'[1]SW_Pipes 1222_soil.shp'!$AE$2:$AR$1223,14,FALSE)</f>
        <v>1</v>
      </c>
      <c r="BN1125">
        <f>VLOOKUP(A1125,[2]SW_Pipes1222_prec!$AE$2:$AO$1223, 11, FALSE)</f>
        <v>3.782</v>
      </c>
    </row>
    <row r="1126" spans="1:66" x14ac:dyDescent="0.25">
      <c r="A1126" s="2">
        <v>190605</v>
      </c>
      <c r="B1126" s="2">
        <v>13306</v>
      </c>
      <c r="C1126" s="2" t="s">
        <v>75</v>
      </c>
      <c r="D1126" s="2" t="s">
        <v>21</v>
      </c>
      <c r="E1126" s="2" t="s">
        <v>29</v>
      </c>
      <c r="F1126" s="6">
        <f>VLOOKUP(A1126&amp;B1126,'input_raw cmsws'!$C$2:$D$1602,2,FALSE)</f>
        <v>43938.666666666664</v>
      </c>
      <c r="G1126" s="2">
        <v>3.5</v>
      </c>
      <c r="H1126" s="2"/>
      <c r="I1126" s="2">
        <v>0</v>
      </c>
      <c r="J1126" s="2" t="s">
        <v>22</v>
      </c>
      <c r="K1126" s="2" t="s">
        <v>22</v>
      </c>
      <c r="L1126" s="2"/>
      <c r="M1126" s="2">
        <f>VLOOKUP(L1126,'scoring schema 2'!$E$18:$F$29,2,FALSE)</f>
        <v>0</v>
      </c>
      <c r="N1126" s="2"/>
      <c r="O1126" s="2">
        <f>VLOOKUP(N1126,'scoring schema 2'!$E$8:$F$13,2, FALSE)</f>
        <v>2</v>
      </c>
      <c r="P1126" s="2">
        <v>0</v>
      </c>
      <c r="Q1126" s="2">
        <v>1.3</v>
      </c>
      <c r="R1126" s="2">
        <v>0.8</v>
      </c>
      <c r="S1126" s="2">
        <v>1.04</v>
      </c>
      <c r="T1126" s="2">
        <v>1</v>
      </c>
      <c r="U1126" s="2">
        <v>10</v>
      </c>
      <c r="V1126" s="2">
        <v>7.8000000000000007</v>
      </c>
      <c r="W1126" s="2">
        <v>4.0999999999999996</v>
      </c>
      <c r="X1126" s="2">
        <v>31.98</v>
      </c>
      <c r="Y1126" s="2">
        <v>5.2000000000000011</v>
      </c>
      <c r="Z1126" s="2">
        <v>2.7799999999999994</v>
      </c>
      <c r="AA1126" s="2">
        <v>14.456</v>
      </c>
      <c r="AB1126" s="2">
        <v>7636221</v>
      </c>
      <c r="AC1126" s="2" t="s">
        <v>2861</v>
      </c>
      <c r="AD1126" s="6">
        <v>40847</v>
      </c>
      <c r="AE1126" s="2" t="s">
        <v>760</v>
      </c>
      <c r="AF1126" s="2" t="s">
        <v>761</v>
      </c>
      <c r="AG1126" s="2" t="s">
        <v>762</v>
      </c>
      <c r="AH1126" s="2" t="s">
        <v>768</v>
      </c>
      <c r="AI1126" s="2">
        <v>1.25</v>
      </c>
      <c r="AJ1126" s="2">
        <v>0</v>
      </c>
      <c r="AK1126" s="2">
        <v>0</v>
      </c>
      <c r="AL1126" s="2">
        <v>0</v>
      </c>
      <c r="AM1126" s="2">
        <v>15</v>
      </c>
      <c r="AN1126" s="2">
        <v>0</v>
      </c>
      <c r="AO1126" s="2" t="s">
        <v>762</v>
      </c>
      <c r="AP1126" s="2" t="s">
        <v>763</v>
      </c>
      <c r="AQ1126" s="2" t="s">
        <v>769</v>
      </c>
      <c r="AR1126" s="2" t="s">
        <v>2521</v>
      </c>
      <c r="AS1126" s="2">
        <v>0</v>
      </c>
      <c r="AT1126" s="2">
        <v>0</v>
      </c>
      <c r="AU1126" s="2">
        <v>662</v>
      </c>
      <c r="AV1126" s="2" t="s">
        <v>762</v>
      </c>
      <c r="AW1126" s="2" t="s">
        <v>2862</v>
      </c>
      <c r="AX1126" s="2">
        <v>1.5</v>
      </c>
      <c r="AY1126" s="2">
        <v>647.5</v>
      </c>
      <c r="AZ1126" s="2">
        <v>649</v>
      </c>
      <c r="BA1126" s="2" t="s">
        <v>762</v>
      </c>
      <c r="BB1126" s="2">
        <v>0</v>
      </c>
      <c r="BC1126" s="2">
        <v>0</v>
      </c>
      <c r="BD1126" s="6">
        <v>0</v>
      </c>
      <c r="BE1126" s="18">
        <f t="shared" si="46"/>
        <v>120.29751311886835</v>
      </c>
      <c r="BF1126" s="2" t="s">
        <v>767</v>
      </c>
      <c r="BG1126" s="6">
        <v>44243</v>
      </c>
      <c r="BH1126" s="2">
        <v>360.51455359694381</v>
      </c>
      <c r="BI1126" t="str">
        <f>VLOOKUP($A1126,'[1]SW_Pipes 1222_soil.shp'!$AE$2:$AR$1223,10,FALSE)</f>
        <v>113660</v>
      </c>
      <c r="BJ1126" t="str">
        <f>VLOOKUP($A1126,'[1]SW_Pipes 1222_soil.shp'!$AE$2:$AR$1223,11,FALSE)</f>
        <v>CuB</v>
      </c>
      <c r="BK1126" t="str">
        <f>VLOOKUP($A1126,'[1]SW_Pipes 1222_soil.shp'!$AE$2:$AR$1223,12,FALSE)</f>
        <v>Cecil-Urban land complex, 2 to 8 percent slopes</v>
      </c>
      <c r="BL1126" t="str">
        <f>VLOOKUP($A1126,'[1]SW_Pipes 1222_soil.shp'!$AE$2:$AR$1223,13,FALSE)</f>
        <v>B</v>
      </c>
      <c r="BM1126">
        <f>VLOOKUP($A1126,'[1]SW_Pipes 1222_soil.shp'!$AE$2:$AR$1223,14,FALSE)</f>
        <v>1</v>
      </c>
      <c r="BN1126">
        <f>VLOOKUP(A1126,[2]SW_Pipes1222_prec!$AE$2:$AO$1223, 11, FALSE)</f>
        <v>3.7829999999999999</v>
      </c>
    </row>
    <row r="1127" spans="1:66" x14ac:dyDescent="0.25">
      <c r="A1127" s="3">
        <v>190612</v>
      </c>
      <c r="B1127" s="3">
        <v>10949</v>
      </c>
      <c r="C1127" s="3" t="s">
        <v>213</v>
      </c>
      <c r="D1127" s="3" t="s">
        <v>26</v>
      </c>
      <c r="E1127" s="3" t="s">
        <v>29</v>
      </c>
      <c r="F1127" s="6">
        <f>VLOOKUP(A1127&amp;B1127,'input_raw cmsws'!$C$2:$D$1602,2,FALSE)</f>
        <v>43006.666666666664</v>
      </c>
      <c r="G1127" s="3">
        <v>6.5</v>
      </c>
      <c r="H1127" s="3" t="s">
        <v>23</v>
      </c>
      <c r="I1127" s="2">
        <f>VLOOKUP(H1127,'scoring schema'!$D$4:$E$9,2,FALSE)</f>
        <v>0</v>
      </c>
      <c r="J1127" s="3" t="s">
        <v>22</v>
      </c>
      <c r="K1127" s="3" t="s">
        <v>22</v>
      </c>
      <c r="L1127" s="3" t="s">
        <v>24</v>
      </c>
      <c r="M1127" s="2">
        <f>VLOOKUP(L1127,'scoring schema 2'!$E$18:$F$29,2,FALSE)</f>
        <v>0</v>
      </c>
      <c r="N1127" s="3"/>
      <c r="O1127" s="2">
        <f>VLOOKUP(N1127,'scoring schema 2'!$E$8:$F$13,2, FALSE)</f>
        <v>2</v>
      </c>
      <c r="P1127" s="3">
        <v>5</v>
      </c>
      <c r="Q1127" s="3">
        <v>1.3</v>
      </c>
      <c r="R1127" s="3">
        <v>2.75</v>
      </c>
      <c r="S1127" s="3">
        <v>3.5750000000000002</v>
      </c>
      <c r="T1127" s="3">
        <v>1</v>
      </c>
      <c r="U1127" s="3">
        <v>0</v>
      </c>
      <c r="V1127" s="3">
        <v>2.2000000000000002</v>
      </c>
      <c r="W1127" s="3">
        <v>2</v>
      </c>
      <c r="X1127" s="3">
        <v>4.4000000000000004</v>
      </c>
      <c r="Y1127" s="3">
        <v>1.84</v>
      </c>
      <c r="Z1127" s="3">
        <v>2.2999999999999998</v>
      </c>
      <c r="AA1127" s="3">
        <v>4.2320000000000002</v>
      </c>
      <c r="AB1127" s="3">
        <v>7614501</v>
      </c>
      <c r="AC1127" s="3" t="s">
        <v>1324</v>
      </c>
      <c r="AD1127" s="6">
        <v>40848</v>
      </c>
      <c r="AE1127" s="3" t="s">
        <v>760</v>
      </c>
      <c r="AF1127" s="3" t="s">
        <v>761</v>
      </c>
      <c r="AG1127" s="3" t="s">
        <v>762</v>
      </c>
      <c r="AH1127" s="3" t="s">
        <v>768</v>
      </c>
      <c r="AI1127" s="3">
        <v>2.5</v>
      </c>
      <c r="AJ1127" s="3">
        <v>0</v>
      </c>
      <c r="AK1127" s="3">
        <v>0</v>
      </c>
      <c r="AL1127" s="3">
        <v>0</v>
      </c>
      <c r="AM1127" s="3">
        <v>30</v>
      </c>
      <c r="AN1127" s="3">
        <v>0</v>
      </c>
      <c r="AO1127" s="3" t="s">
        <v>762</v>
      </c>
      <c r="AP1127" s="3" t="s">
        <v>763</v>
      </c>
      <c r="AQ1127" s="3" t="s">
        <v>769</v>
      </c>
      <c r="AR1127" s="3" t="s">
        <v>1325</v>
      </c>
      <c r="AS1127" s="3">
        <v>0</v>
      </c>
      <c r="AT1127" s="3">
        <v>0</v>
      </c>
      <c r="AU1127" s="3">
        <v>0</v>
      </c>
      <c r="AV1127" s="3" t="s">
        <v>762</v>
      </c>
      <c r="AW1127" s="3" t="s">
        <v>1326</v>
      </c>
      <c r="AX1127" s="3">
        <v>6.29</v>
      </c>
      <c r="AY1127" s="3">
        <v>727.62</v>
      </c>
      <c r="AZ1127" s="3">
        <v>733.91</v>
      </c>
      <c r="BA1127" s="3" t="s">
        <v>772</v>
      </c>
      <c r="BB1127" s="3">
        <v>0</v>
      </c>
      <c r="BC1127" s="3">
        <v>0</v>
      </c>
      <c r="BD1127" s="7">
        <v>43922</v>
      </c>
      <c r="BE1127" s="18">
        <f>(F1127-AD1127)/365.25</f>
        <v>5.9101072324891559</v>
      </c>
      <c r="BF1127" s="3" t="s">
        <v>767</v>
      </c>
      <c r="BG1127" s="7">
        <v>44243</v>
      </c>
      <c r="BH1127" s="3">
        <v>38.921916249337592</v>
      </c>
      <c r="BI1127" t="str">
        <f>VLOOKUP($A1127,'[1]SW_Pipes 1222_soil.shp'!$AE$2:$AR$1223,10,FALSE)</f>
        <v>113660</v>
      </c>
      <c r="BJ1127" t="str">
        <f>VLOOKUP($A1127,'[1]SW_Pipes 1222_soil.shp'!$AE$2:$AR$1223,11,FALSE)</f>
        <v>CuB</v>
      </c>
      <c r="BK1127" t="str">
        <f>VLOOKUP($A1127,'[1]SW_Pipes 1222_soil.shp'!$AE$2:$AR$1223,12,FALSE)</f>
        <v>Cecil-Urban land complex, 2 to 8 percent slopes</v>
      </c>
      <c r="BL1127" t="str">
        <f>VLOOKUP($A1127,'[1]SW_Pipes 1222_soil.shp'!$AE$2:$AR$1223,13,FALSE)</f>
        <v>B</v>
      </c>
      <c r="BM1127">
        <f>VLOOKUP($A1127,'[1]SW_Pipes 1222_soil.shp'!$AE$2:$AR$1223,14,FALSE)</f>
        <v>1</v>
      </c>
      <c r="BN1127">
        <f>VLOOKUP(A1127,[2]SW_Pipes1222_prec!$AE$2:$AO$1223, 11, FALSE)</f>
        <v>3.8010000000000002</v>
      </c>
    </row>
    <row r="1128" spans="1:66" x14ac:dyDescent="0.25">
      <c r="A1128" s="3">
        <v>190613</v>
      </c>
      <c r="B1128" s="3">
        <v>10949</v>
      </c>
      <c r="C1128" s="3" t="s">
        <v>213</v>
      </c>
      <c r="D1128" s="3" t="s">
        <v>26</v>
      </c>
      <c r="E1128" s="3" t="s">
        <v>29</v>
      </c>
      <c r="F1128" s="6">
        <f>VLOOKUP(A1128&amp;B1128,'input_raw cmsws'!$C$2:$D$1602,2,FALSE)</f>
        <v>43006.666666666664</v>
      </c>
      <c r="G1128" s="3">
        <v>8</v>
      </c>
      <c r="H1128" s="3" t="s">
        <v>23</v>
      </c>
      <c r="I1128" s="2">
        <f>VLOOKUP(H1128,'scoring schema'!$D$4:$E$9,2,FALSE)</f>
        <v>0</v>
      </c>
      <c r="J1128" s="3" t="s">
        <v>22</v>
      </c>
      <c r="K1128" s="3" t="s">
        <v>22</v>
      </c>
      <c r="L1128" s="3" t="s">
        <v>115</v>
      </c>
      <c r="M1128" s="2">
        <f>VLOOKUP(L1128,'scoring schema 2'!$E$18:$F$29,2,FALSE)</f>
        <v>8</v>
      </c>
      <c r="N1128" s="3"/>
      <c r="O1128" s="2">
        <f>VLOOKUP(N1128,'scoring schema 2'!$E$8:$F$13,2, FALSE)</f>
        <v>2</v>
      </c>
      <c r="P1128" s="3">
        <v>5</v>
      </c>
      <c r="Q1128" s="3">
        <v>1.3</v>
      </c>
      <c r="R1128" s="3">
        <v>6.35</v>
      </c>
      <c r="S1128" s="3">
        <v>8.254999999999999</v>
      </c>
      <c r="T1128" s="3">
        <v>1</v>
      </c>
      <c r="U1128" s="3">
        <v>0</v>
      </c>
      <c r="V1128" s="3">
        <v>1.4000000000000001</v>
      </c>
      <c r="W1128" s="3">
        <v>2</v>
      </c>
      <c r="X1128" s="3">
        <v>2.8000000000000003</v>
      </c>
      <c r="Y1128" s="3">
        <v>1.36</v>
      </c>
      <c r="Z1128" s="3">
        <v>3.74</v>
      </c>
      <c r="AA1128" s="3">
        <v>5.0864000000000003</v>
      </c>
      <c r="AB1128" s="3">
        <v>7697570</v>
      </c>
      <c r="AC1128" s="3" t="s">
        <v>1466</v>
      </c>
      <c r="AD1128" s="6">
        <v>40849</v>
      </c>
      <c r="AE1128" s="3" t="s">
        <v>760</v>
      </c>
      <c r="AF1128" s="3" t="s">
        <v>761</v>
      </c>
      <c r="AG1128" s="3" t="s">
        <v>762</v>
      </c>
      <c r="AH1128" s="3" t="s">
        <v>768</v>
      </c>
      <c r="AI1128" s="3">
        <v>1.25</v>
      </c>
      <c r="AJ1128" s="3">
        <v>0</v>
      </c>
      <c r="AK1128" s="3">
        <v>0</v>
      </c>
      <c r="AL1128" s="3">
        <v>0</v>
      </c>
      <c r="AM1128" s="3">
        <v>15</v>
      </c>
      <c r="AN1128" s="3">
        <v>0</v>
      </c>
      <c r="AO1128" s="3" t="s">
        <v>762</v>
      </c>
      <c r="AP1128" s="3" t="s">
        <v>763</v>
      </c>
      <c r="AQ1128" s="3" t="s">
        <v>769</v>
      </c>
      <c r="AR1128" s="3" t="s">
        <v>1467</v>
      </c>
      <c r="AS1128" s="3">
        <v>0</v>
      </c>
      <c r="AT1128" s="3">
        <v>0</v>
      </c>
      <c r="AU1128" s="3">
        <v>0</v>
      </c>
      <c r="AV1128" s="3" t="s">
        <v>762</v>
      </c>
      <c r="AW1128" s="3" t="s">
        <v>1468</v>
      </c>
      <c r="AX1128" s="3">
        <v>0</v>
      </c>
      <c r="AY1128" s="3">
        <v>0</v>
      </c>
      <c r="AZ1128" s="3">
        <v>0</v>
      </c>
      <c r="BA1128" s="3" t="s">
        <v>762</v>
      </c>
      <c r="BB1128" s="3">
        <v>0</v>
      </c>
      <c r="BC1128" s="3">
        <v>0</v>
      </c>
      <c r="BD1128" s="7">
        <v>43922</v>
      </c>
      <c r="BE1128" s="18">
        <f>(F1128-AD1128)/365.25</f>
        <v>5.9073693817020239</v>
      </c>
      <c r="BF1128" s="3" t="s">
        <v>767</v>
      </c>
      <c r="BG1128" s="7">
        <v>44243</v>
      </c>
      <c r="BH1128" s="3">
        <v>34.618282571794609</v>
      </c>
      <c r="BI1128" t="str">
        <f>VLOOKUP($A1128,'[1]SW_Pipes 1222_soil.shp'!$AE$2:$AR$1223,10,FALSE)</f>
        <v>113660</v>
      </c>
      <c r="BJ1128" t="str">
        <f>VLOOKUP($A1128,'[1]SW_Pipes 1222_soil.shp'!$AE$2:$AR$1223,11,FALSE)</f>
        <v>CuB</v>
      </c>
      <c r="BK1128" t="str">
        <f>VLOOKUP($A1128,'[1]SW_Pipes 1222_soil.shp'!$AE$2:$AR$1223,12,FALSE)</f>
        <v>Cecil-Urban land complex, 2 to 8 percent slopes</v>
      </c>
      <c r="BL1128" t="str">
        <f>VLOOKUP($A1128,'[1]SW_Pipes 1222_soil.shp'!$AE$2:$AR$1223,13,FALSE)</f>
        <v>B</v>
      </c>
      <c r="BM1128">
        <f>VLOOKUP($A1128,'[1]SW_Pipes 1222_soil.shp'!$AE$2:$AR$1223,14,FALSE)</f>
        <v>1</v>
      </c>
      <c r="BN1128">
        <f>VLOOKUP(A1128,[2]SW_Pipes1222_prec!$AE$2:$AO$1223, 11, FALSE)</f>
        <v>3.8010000000000002</v>
      </c>
    </row>
    <row r="1129" spans="1:66" x14ac:dyDescent="0.25">
      <c r="A1129" s="2">
        <v>191076</v>
      </c>
      <c r="B1129" s="2">
        <v>23752</v>
      </c>
      <c r="C1129" s="2" t="s">
        <v>635</v>
      </c>
      <c r="D1129" s="2" t="s">
        <v>26</v>
      </c>
      <c r="E1129" s="2" t="s">
        <v>29</v>
      </c>
      <c r="F1129" s="6">
        <f>VLOOKUP(A1129&amp;B1129,'input_raw cmsws'!$C$2:$D$1602,2,FALSE)</f>
        <v>44420.666666666664</v>
      </c>
      <c r="G1129" s="2">
        <v>10</v>
      </c>
      <c r="H1129" s="2"/>
      <c r="I1129" s="2">
        <v>0</v>
      </c>
      <c r="J1129" s="2"/>
      <c r="K1129" s="3" t="s">
        <v>22</v>
      </c>
      <c r="L1129" s="2"/>
      <c r="M1129" s="2">
        <f>VLOOKUP(L1129,'scoring schema 2'!$E$18:$F$29,2,FALSE)</f>
        <v>0</v>
      </c>
      <c r="N1129" s="2"/>
      <c r="O1129" s="2">
        <f>VLOOKUP(N1129,'scoring schema 2'!$E$8:$F$13,2, FALSE)</f>
        <v>2</v>
      </c>
      <c r="P1129" s="2">
        <v>0</v>
      </c>
      <c r="Q1129" s="2">
        <v>1.3</v>
      </c>
      <c r="R1129" s="2">
        <v>2.4000000000000004</v>
      </c>
      <c r="S1129" s="2">
        <v>3.1200000000000006</v>
      </c>
      <c r="T1129" s="2">
        <v>1</v>
      </c>
      <c r="U1129" s="2">
        <v>10</v>
      </c>
      <c r="V1129" s="2">
        <v>5.4</v>
      </c>
      <c r="W1129" s="2">
        <v>6.6000000000000005</v>
      </c>
      <c r="X1129" s="2">
        <v>35.640000000000008</v>
      </c>
      <c r="Y1129" s="2">
        <v>3.7600000000000002</v>
      </c>
      <c r="Z1129" s="2">
        <v>4.92</v>
      </c>
      <c r="AA1129" s="2">
        <v>18.499200000000002</v>
      </c>
      <c r="AB1129" s="2">
        <v>7632061</v>
      </c>
      <c r="AC1129" s="2" t="s">
        <v>3217</v>
      </c>
      <c r="AD1129" s="6">
        <v>40850</v>
      </c>
      <c r="AE1129" s="2" t="s">
        <v>760</v>
      </c>
      <c r="AF1129" s="2" t="s">
        <v>761</v>
      </c>
      <c r="AG1129" s="2" t="s">
        <v>762</v>
      </c>
      <c r="AH1129" s="2" t="s">
        <v>768</v>
      </c>
      <c r="AI1129" s="2">
        <v>1.25</v>
      </c>
      <c r="AJ1129" s="2">
        <v>0</v>
      </c>
      <c r="AK1129" s="2">
        <v>0</v>
      </c>
      <c r="AL1129" s="2">
        <v>0</v>
      </c>
      <c r="AM1129" s="2">
        <v>15</v>
      </c>
      <c r="AN1129" s="2">
        <v>0</v>
      </c>
      <c r="AO1129" s="2" t="s">
        <v>762</v>
      </c>
      <c r="AP1129" s="2" t="s">
        <v>763</v>
      </c>
      <c r="AQ1129" s="2" t="s">
        <v>769</v>
      </c>
      <c r="AR1129" s="2" t="s">
        <v>3218</v>
      </c>
      <c r="AS1129" s="2">
        <v>4.3</v>
      </c>
      <c r="AT1129" s="2">
        <v>710.7</v>
      </c>
      <c r="AU1129" s="2">
        <v>715</v>
      </c>
      <c r="AV1129" s="2" t="s">
        <v>765</v>
      </c>
      <c r="AW1129" s="2" t="s">
        <v>3219</v>
      </c>
      <c r="AX1129" s="2">
        <v>2.2999999999999998</v>
      </c>
      <c r="AY1129" s="2">
        <v>710.7</v>
      </c>
      <c r="AZ1129" s="2">
        <v>713</v>
      </c>
      <c r="BA1129" s="2" t="s">
        <v>765</v>
      </c>
      <c r="BB1129" s="2">
        <v>0</v>
      </c>
      <c r="BC1129" s="2">
        <v>0</v>
      </c>
      <c r="BD1129" s="6">
        <v>0</v>
      </c>
      <c r="BE1129" s="18">
        <f t="shared" ref="BE1129:BE1135" si="47">(F1129-BD1129)/365.25</f>
        <v>121.61715719826603</v>
      </c>
      <c r="BF1129" s="2" t="s">
        <v>767</v>
      </c>
      <c r="BG1129" s="6">
        <v>44263</v>
      </c>
      <c r="BH1129" s="2">
        <v>69.974551398793281</v>
      </c>
      <c r="BI1129" t="str">
        <f>VLOOKUP($A1129,'[1]SW_Pipes 1222_soil.shp'!$AE$2:$AR$1223,10,FALSE)</f>
        <v>113658</v>
      </c>
      <c r="BJ1129" t="str">
        <f>VLOOKUP($A1129,'[1]SW_Pipes 1222_soil.shp'!$AE$2:$AR$1223,11,FALSE)</f>
        <v>CeB2</v>
      </c>
      <c r="BK1129" t="str">
        <f>VLOOKUP($A1129,'[1]SW_Pipes 1222_soil.shp'!$AE$2:$AR$1223,12,FALSE)</f>
        <v>Cecil sandy clay loam, 2 to 8 percent slopes, eroded</v>
      </c>
      <c r="BL1129" t="str">
        <f>VLOOKUP($A1129,'[1]SW_Pipes 1222_soil.shp'!$AE$2:$AR$1223,13,FALSE)</f>
        <v>B</v>
      </c>
      <c r="BM1129">
        <f>VLOOKUP($A1129,'[1]SW_Pipes 1222_soil.shp'!$AE$2:$AR$1223,14,FALSE)</f>
        <v>1</v>
      </c>
      <c r="BN1129">
        <f>VLOOKUP(A1129,[2]SW_Pipes1222_prec!$AE$2:$AO$1223, 11, FALSE)</f>
        <v>3.7370000000000001</v>
      </c>
    </row>
    <row r="1130" spans="1:66" x14ac:dyDescent="0.25">
      <c r="A1130" s="2">
        <v>191274</v>
      </c>
      <c r="B1130" s="2">
        <v>21928</v>
      </c>
      <c r="C1130" s="2" t="s">
        <v>366</v>
      </c>
      <c r="D1130" s="2" t="s">
        <v>26</v>
      </c>
      <c r="E1130" s="2" t="s">
        <v>29</v>
      </c>
      <c r="F1130" s="6">
        <f>VLOOKUP(A1130&amp;B1130,'input_raw cmsws'!$C$2:$D$1602,2,FALSE)</f>
        <v>44272.666666666664</v>
      </c>
      <c r="G1130" s="2">
        <v>5</v>
      </c>
      <c r="H1130" s="2" t="s">
        <v>23</v>
      </c>
      <c r="I1130" s="2">
        <f>VLOOKUP(H1130,'scoring schema'!$D$4:$E$9,2,FALSE)</f>
        <v>0</v>
      </c>
      <c r="J1130" s="2" t="s">
        <v>22</v>
      </c>
      <c r="K1130" s="2" t="s">
        <v>22</v>
      </c>
      <c r="L1130" s="2" t="s">
        <v>24</v>
      </c>
      <c r="M1130" s="2">
        <f>VLOOKUP(L1130,'scoring schema 2'!$E$18:$F$29,2,FALSE)</f>
        <v>0</v>
      </c>
      <c r="N1130" s="2" t="s">
        <v>35</v>
      </c>
      <c r="O1130" s="2">
        <f>VLOOKUP(N1130,'scoring schema 2'!$E$8:$F$13,2, FALSE)</f>
        <v>2</v>
      </c>
      <c r="P1130" s="2">
        <v>0</v>
      </c>
      <c r="Q1130" s="2">
        <v>1.3</v>
      </c>
      <c r="R1130" s="2">
        <v>1.4</v>
      </c>
      <c r="S1130" s="2">
        <v>1.8199999999999998</v>
      </c>
      <c r="T1130" s="2">
        <v>1</v>
      </c>
      <c r="U1130" s="2">
        <v>0</v>
      </c>
      <c r="V1130" s="2">
        <v>5.4</v>
      </c>
      <c r="W1130" s="2">
        <v>2.3000000000000003</v>
      </c>
      <c r="X1130" s="2">
        <v>12.420000000000002</v>
      </c>
      <c r="Y1130" s="2">
        <v>3.7600000000000002</v>
      </c>
      <c r="Z1130" s="2">
        <v>1.94</v>
      </c>
      <c r="AA1130" s="2">
        <v>7.2944000000000004</v>
      </c>
      <c r="AB1130" s="2">
        <v>7715668</v>
      </c>
      <c r="AC1130" s="2" t="s">
        <v>1917</v>
      </c>
      <c r="AD1130" s="6">
        <v>40851</v>
      </c>
      <c r="AE1130" s="2" t="s">
        <v>760</v>
      </c>
      <c r="AF1130" s="2" t="s">
        <v>761</v>
      </c>
      <c r="AG1130" s="2" t="s">
        <v>762</v>
      </c>
      <c r="AH1130" s="2" t="s">
        <v>768</v>
      </c>
      <c r="AI1130" s="2">
        <v>1</v>
      </c>
      <c r="AJ1130" s="2">
        <v>0</v>
      </c>
      <c r="AK1130" s="2">
        <v>0</v>
      </c>
      <c r="AL1130" s="2">
        <v>0</v>
      </c>
      <c r="AM1130" s="2">
        <v>12</v>
      </c>
      <c r="AN1130" s="2">
        <v>0</v>
      </c>
      <c r="AO1130" s="2" t="s">
        <v>762</v>
      </c>
      <c r="AP1130" s="2" t="s">
        <v>778</v>
      </c>
      <c r="AQ1130" s="2" t="s">
        <v>781</v>
      </c>
      <c r="AR1130" s="2" t="s">
        <v>1918</v>
      </c>
      <c r="AS1130" s="2">
        <v>2</v>
      </c>
      <c r="AT1130" s="2">
        <v>786.51</v>
      </c>
      <c r="AU1130" s="2">
        <v>788.51</v>
      </c>
      <c r="AV1130" s="2" t="s">
        <v>772</v>
      </c>
      <c r="AW1130" s="2" t="s">
        <v>1919</v>
      </c>
      <c r="AX1130" s="2">
        <v>2.34</v>
      </c>
      <c r="AY1130" s="2">
        <v>786.08</v>
      </c>
      <c r="AZ1130" s="2">
        <v>788.42</v>
      </c>
      <c r="BA1130" s="2" t="s">
        <v>772</v>
      </c>
      <c r="BB1130" s="2">
        <v>1.34</v>
      </c>
      <c r="BC1130" s="2">
        <v>0</v>
      </c>
      <c r="BD1130" s="6">
        <v>0</v>
      </c>
      <c r="BE1130" s="18">
        <f t="shared" si="47"/>
        <v>121.21195528177047</v>
      </c>
      <c r="BF1130" s="2" t="s">
        <v>767</v>
      </c>
      <c r="BG1130" s="6">
        <v>44243</v>
      </c>
      <c r="BH1130" s="2">
        <v>30.23615819333445</v>
      </c>
      <c r="BI1130" t="str">
        <f>VLOOKUP($A1130,'[1]SW_Pipes 1222_soil.shp'!$AE$2:$AR$1223,10,FALSE)</f>
        <v>113688</v>
      </c>
      <c r="BJ1130" t="str">
        <f>VLOOKUP($A1130,'[1]SW_Pipes 1222_soil.shp'!$AE$2:$AR$1223,11,FALSE)</f>
        <v>Ur</v>
      </c>
      <c r="BK1130" t="str">
        <f>VLOOKUP($A1130,'[1]SW_Pipes 1222_soil.shp'!$AE$2:$AR$1223,12,FALSE)</f>
        <v>Urban land</v>
      </c>
      <c r="BL1130" t="str">
        <f>VLOOKUP($A1130,'[1]SW_Pipes 1222_soil.shp'!$AE$2:$AR$1223,13,FALSE)</f>
        <v>N/A</v>
      </c>
      <c r="BM1130">
        <f>VLOOKUP($A1130,'[1]SW_Pipes 1222_soil.shp'!$AE$2:$AR$1223,14,FALSE)</f>
        <v>4</v>
      </c>
      <c r="BN1130">
        <f>VLOOKUP(A1130,[2]SW_Pipes1222_prec!$AE$2:$AO$1223, 11, FALSE)</f>
        <v>3.7450000000000001</v>
      </c>
    </row>
    <row r="1131" spans="1:66" x14ac:dyDescent="0.25">
      <c r="A1131" s="2">
        <v>191339</v>
      </c>
      <c r="B1131" s="2">
        <v>17510</v>
      </c>
      <c r="C1131" s="2" t="s">
        <v>78</v>
      </c>
      <c r="D1131" s="2" t="s">
        <v>21</v>
      </c>
      <c r="E1131" s="2" t="s">
        <v>29</v>
      </c>
      <c r="F1131" s="6">
        <f>VLOOKUP(A1131&amp;B1131,'input_raw cmsws'!$C$2:$D$1602,2,FALSE)</f>
        <v>43977.666666666664</v>
      </c>
      <c r="G1131" s="2">
        <v>3</v>
      </c>
      <c r="H1131" s="2" t="s">
        <v>32</v>
      </c>
      <c r="I1131" s="2">
        <f>VLOOKUP(H1131,'scoring schema'!$D$4:$E$9,2,FALSE)</f>
        <v>10</v>
      </c>
      <c r="J1131" s="2" t="s">
        <v>22</v>
      </c>
      <c r="K1131" s="2" t="s">
        <v>22</v>
      </c>
      <c r="L1131" s="2"/>
      <c r="M1131" s="2">
        <f>VLOOKUP(L1131,'scoring schema 2'!$E$18:$F$29,2,FALSE)</f>
        <v>0</v>
      </c>
      <c r="N1131" s="2"/>
      <c r="O1131" s="2">
        <f>VLOOKUP(N1131,'scoring schema 2'!$E$8:$F$13,2, FALSE)</f>
        <v>2</v>
      </c>
      <c r="P1131" s="2">
        <v>10</v>
      </c>
      <c r="Q1131" s="2">
        <v>4.8</v>
      </c>
      <c r="R1131" s="2">
        <v>2.2999999999999998</v>
      </c>
      <c r="S1131" s="2">
        <v>11.04</v>
      </c>
      <c r="T1131" s="2">
        <v>1</v>
      </c>
      <c r="U1131" s="2">
        <v>0</v>
      </c>
      <c r="V1131" s="2">
        <v>1.4000000000000001</v>
      </c>
      <c r="W1131" s="2">
        <v>0.8</v>
      </c>
      <c r="X1131" s="2">
        <v>1.1200000000000001</v>
      </c>
      <c r="Y1131" s="2">
        <v>2.76</v>
      </c>
      <c r="Z1131" s="2">
        <v>1.4</v>
      </c>
      <c r="AA1131" s="2">
        <v>3.8639999999999994</v>
      </c>
      <c r="AB1131" s="2">
        <v>7615723</v>
      </c>
      <c r="AC1131" s="2" t="s">
        <v>1256</v>
      </c>
      <c r="AD1131" s="6">
        <v>40852</v>
      </c>
      <c r="AE1131" s="2" t="s">
        <v>760</v>
      </c>
      <c r="AF1131" s="2" t="s">
        <v>761</v>
      </c>
      <c r="AG1131" s="2" t="s">
        <v>762</v>
      </c>
      <c r="AH1131" s="2" t="s">
        <v>768</v>
      </c>
      <c r="AI1131" s="2">
        <v>1</v>
      </c>
      <c r="AJ1131" s="2">
        <v>0</v>
      </c>
      <c r="AK1131" s="2">
        <v>0</v>
      </c>
      <c r="AL1131" s="2">
        <v>0</v>
      </c>
      <c r="AM1131" s="2">
        <v>12</v>
      </c>
      <c r="AN1131" s="2">
        <v>0</v>
      </c>
      <c r="AO1131" s="2" t="s">
        <v>762</v>
      </c>
      <c r="AP1131" s="2" t="s">
        <v>763</v>
      </c>
      <c r="AQ1131" s="2" t="s">
        <v>769</v>
      </c>
      <c r="AR1131" s="2" t="s">
        <v>1257</v>
      </c>
      <c r="AS1131" s="2">
        <v>0</v>
      </c>
      <c r="AT1131" s="2">
        <v>0</v>
      </c>
      <c r="AU1131" s="2">
        <v>0</v>
      </c>
      <c r="AV1131" s="2" t="s">
        <v>765</v>
      </c>
      <c r="AW1131" s="2" t="s">
        <v>1258</v>
      </c>
      <c r="AX1131" s="2">
        <v>0</v>
      </c>
      <c r="AY1131" s="2">
        <v>0</v>
      </c>
      <c r="AZ1131" s="2">
        <v>0</v>
      </c>
      <c r="BA1131" s="2" t="s">
        <v>765</v>
      </c>
      <c r="BB1131" s="2">
        <v>0</v>
      </c>
      <c r="BC1131" s="2">
        <v>0</v>
      </c>
      <c r="BD1131" s="6">
        <v>0</v>
      </c>
      <c r="BE1131" s="18">
        <f t="shared" si="47"/>
        <v>120.4042892995665</v>
      </c>
      <c r="BF1131" s="2" t="s">
        <v>767</v>
      </c>
      <c r="BG1131" s="6">
        <v>44243</v>
      </c>
      <c r="BH1131" s="2">
        <v>109.032884711248</v>
      </c>
      <c r="BI1131" t="str">
        <f>VLOOKUP($A1131,'[1]SW_Pipes 1222_soil.shp'!$AE$2:$AR$1223,10,FALSE)</f>
        <v>113657</v>
      </c>
      <c r="BJ1131" t="str">
        <f>VLOOKUP($A1131,'[1]SW_Pipes 1222_soil.shp'!$AE$2:$AR$1223,11,FALSE)</f>
        <v>ApD</v>
      </c>
      <c r="BK1131" t="str">
        <f>VLOOKUP($A1131,'[1]SW_Pipes 1222_soil.shp'!$AE$2:$AR$1223,12,FALSE)</f>
        <v>Appling sandy loam, 8 to 15 percent slopes</v>
      </c>
      <c r="BL1131" t="str">
        <f>VLOOKUP($A1131,'[1]SW_Pipes 1222_soil.shp'!$AE$2:$AR$1223,13,FALSE)</f>
        <v>B</v>
      </c>
      <c r="BM1131">
        <f>VLOOKUP($A1131,'[1]SW_Pipes 1222_soil.shp'!$AE$2:$AR$1223,14,FALSE)</f>
        <v>1</v>
      </c>
      <c r="BN1131">
        <f>VLOOKUP(A1131,[2]SW_Pipes1222_prec!$AE$2:$AO$1223, 11, FALSE)</f>
        <v>3.7709999999999999</v>
      </c>
    </row>
    <row r="1132" spans="1:66" x14ac:dyDescent="0.25">
      <c r="A1132" s="2">
        <v>191562</v>
      </c>
      <c r="B1132" s="2">
        <v>19930</v>
      </c>
      <c r="C1132" s="2" t="s">
        <v>660</v>
      </c>
      <c r="D1132" s="2" t="s">
        <v>26</v>
      </c>
      <c r="E1132" s="2" t="s">
        <v>29</v>
      </c>
      <c r="F1132" s="6">
        <f>VLOOKUP(A1132&amp;B1132,'input_raw cmsws'!$C$2:$D$1602,2,FALSE)</f>
        <v>44103.666666666664</v>
      </c>
      <c r="G1132" s="2">
        <v>13</v>
      </c>
      <c r="H1132" s="2" t="s">
        <v>23</v>
      </c>
      <c r="I1132" s="2">
        <f>VLOOKUP(H1132,'scoring schema'!$D$4:$E$9,2,FALSE)</f>
        <v>0</v>
      </c>
      <c r="J1132" s="2" t="s">
        <v>22</v>
      </c>
      <c r="K1132" s="2" t="s">
        <v>22</v>
      </c>
      <c r="L1132" s="2" t="s">
        <v>145</v>
      </c>
      <c r="M1132" s="2">
        <f>VLOOKUP(L1132,'scoring schema 2'!$E$18:$F$29,2,FALSE)</f>
        <v>10</v>
      </c>
      <c r="N1132" s="2" t="s">
        <v>35</v>
      </c>
      <c r="O1132" s="2">
        <f>VLOOKUP(N1132,'scoring schema 2'!$E$8:$F$13,2, FALSE)</f>
        <v>2</v>
      </c>
      <c r="P1132" s="2">
        <v>10</v>
      </c>
      <c r="Q1132" s="2">
        <v>1.3</v>
      </c>
      <c r="R1132" s="2">
        <v>7.7</v>
      </c>
      <c r="S1132" s="2">
        <v>10.01</v>
      </c>
      <c r="T1132" s="2">
        <v>1</v>
      </c>
      <c r="U1132" s="2">
        <v>10</v>
      </c>
      <c r="V1132" s="2">
        <v>5.4</v>
      </c>
      <c r="W1132" s="2">
        <v>4.0999999999999996</v>
      </c>
      <c r="X1132" s="2">
        <v>22.14</v>
      </c>
      <c r="Y1132" s="2">
        <v>3.7600000000000002</v>
      </c>
      <c r="Z1132" s="2">
        <v>5.5399999999999991</v>
      </c>
      <c r="AA1132" s="2">
        <v>20.830399999999997</v>
      </c>
      <c r="AB1132" s="2">
        <v>7569935</v>
      </c>
      <c r="AC1132" s="2" t="s">
        <v>3421</v>
      </c>
      <c r="AD1132" s="6">
        <v>40853</v>
      </c>
      <c r="AE1132" s="2" t="s">
        <v>760</v>
      </c>
      <c r="AF1132" s="2" t="s">
        <v>761</v>
      </c>
      <c r="AG1132" s="2" t="s">
        <v>762</v>
      </c>
      <c r="AH1132" s="2" t="s">
        <v>768</v>
      </c>
      <c r="AI1132" s="2">
        <v>1.5</v>
      </c>
      <c r="AJ1132" s="2">
        <v>0</v>
      </c>
      <c r="AK1132" s="2">
        <v>0</v>
      </c>
      <c r="AL1132" s="2">
        <v>0</v>
      </c>
      <c r="AM1132" s="2">
        <v>18</v>
      </c>
      <c r="AN1132" s="2">
        <v>0</v>
      </c>
      <c r="AO1132" s="2" t="s">
        <v>762</v>
      </c>
      <c r="AP1132" s="2" t="s">
        <v>763</v>
      </c>
      <c r="AQ1132" s="2" t="s">
        <v>769</v>
      </c>
      <c r="AR1132" s="2" t="s">
        <v>3422</v>
      </c>
      <c r="AS1132" s="2">
        <v>3.3</v>
      </c>
      <c r="AT1132" s="2">
        <v>654.70000000000005</v>
      </c>
      <c r="AU1132" s="2">
        <v>658</v>
      </c>
      <c r="AV1132" s="2" t="s">
        <v>765</v>
      </c>
      <c r="AW1132" s="2" t="s">
        <v>3423</v>
      </c>
      <c r="AX1132" s="2">
        <v>3.1</v>
      </c>
      <c r="AY1132" s="2">
        <v>654.9</v>
      </c>
      <c r="AZ1132" s="2">
        <v>658</v>
      </c>
      <c r="BA1132" s="2" t="s">
        <v>765</v>
      </c>
      <c r="BB1132" s="2">
        <v>-4.3222299999999998E-3</v>
      </c>
      <c r="BC1132" s="2">
        <v>0</v>
      </c>
      <c r="BD1132" s="6">
        <v>0</v>
      </c>
      <c r="BE1132" s="18">
        <f t="shared" si="47"/>
        <v>120.74925849874515</v>
      </c>
      <c r="BF1132" s="2" t="s">
        <v>767</v>
      </c>
      <c r="BG1132" s="6">
        <v>44273</v>
      </c>
      <c r="BH1132" s="2">
        <v>46.272385212590493</v>
      </c>
      <c r="BI1132" t="str">
        <f>VLOOKUP($A1132,'[1]SW_Pipes 1222_soil.shp'!$AE$2:$AR$1223,10,FALSE)</f>
        <v>113688</v>
      </c>
      <c r="BJ1132" t="str">
        <f>VLOOKUP($A1132,'[1]SW_Pipes 1222_soil.shp'!$AE$2:$AR$1223,11,FALSE)</f>
        <v>Ur</v>
      </c>
      <c r="BK1132" t="str">
        <f>VLOOKUP($A1132,'[1]SW_Pipes 1222_soil.shp'!$AE$2:$AR$1223,12,FALSE)</f>
        <v>Urban land</v>
      </c>
      <c r="BL1132" t="str">
        <f>VLOOKUP($A1132,'[1]SW_Pipes 1222_soil.shp'!$AE$2:$AR$1223,13,FALSE)</f>
        <v>N/A</v>
      </c>
      <c r="BM1132">
        <f>VLOOKUP($A1132,'[1]SW_Pipes 1222_soil.shp'!$AE$2:$AR$1223,14,FALSE)</f>
        <v>4</v>
      </c>
      <c r="BN1132">
        <f>VLOOKUP(A1132,[2]SW_Pipes1222_prec!$AE$2:$AO$1223, 11, FALSE)</f>
        <v>3.7269999999999999</v>
      </c>
    </row>
    <row r="1133" spans="1:66" x14ac:dyDescent="0.25">
      <c r="A1133" s="3">
        <v>191717</v>
      </c>
      <c r="B1133" s="3">
        <v>13606</v>
      </c>
      <c r="C1133" s="3" t="s">
        <v>170</v>
      </c>
      <c r="D1133" s="3" t="s">
        <v>26</v>
      </c>
      <c r="E1133" s="3" t="s">
        <v>29</v>
      </c>
      <c r="F1133" s="6">
        <f>VLOOKUP(A1133&amp;B1133,'input_raw cmsws'!$C$2:$D$1602,2,FALSE)</f>
        <v>43945.666666666664</v>
      </c>
      <c r="G1133" s="3">
        <v>3</v>
      </c>
      <c r="H1133" s="3" t="s">
        <v>23</v>
      </c>
      <c r="I1133" s="2">
        <f>VLOOKUP(H1133,'scoring schema'!$D$4:$E$9,2,FALSE)</f>
        <v>0</v>
      </c>
      <c r="J1133" s="3"/>
      <c r="K1133" s="3" t="s">
        <v>22</v>
      </c>
      <c r="L1133" s="3" t="s">
        <v>30</v>
      </c>
      <c r="M1133" s="2">
        <f>VLOOKUP(L1133,'scoring schema 2'!$E$18:$F$29,2,FALSE)</f>
        <v>6</v>
      </c>
      <c r="N1133" s="3" t="s">
        <v>35</v>
      </c>
      <c r="O1133" s="2">
        <f>VLOOKUP(N1133,'scoring schema 2'!$E$8:$F$13,2, FALSE)</f>
        <v>2</v>
      </c>
      <c r="P1133" s="3">
        <v>10</v>
      </c>
      <c r="Q1133" s="3">
        <v>1.3</v>
      </c>
      <c r="R1133" s="3">
        <v>5</v>
      </c>
      <c r="S1133" s="3">
        <v>6.5</v>
      </c>
      <c r="T1133" s="3">
        <v>1</v>
      </c>
      <c r="U1133" s="3">
        <v>0</v>
      </c>
      <c r="V1133" s="3">
        <v>1.4000000000000001</v>
      </c>
      <c r="W1133" s="3">
        <v>0.8</v>
      </c>
      <c r="X1133" s="3">
        <v>1.1200000000000001</v>
      </c>
      <c r="Y1133" s="3">
        <v>1.36</v>
      </c>
      <c r="Z1133" s="3">
        <v>2.48</v>
      </c>
      <c r="AA1133" s="3">
        <v>3.3728000000000002</v>
      </c>
      <c r="AB1133" s="3">
        <v>7587922</v>
      </c>
      <c r="AC1133" s="3" t="s">
        <v>1166</v>
      </c>
      <c r="AD1133" s="6">
        <v>40854</v>
      </c>
      <c r="AE1133" s="3" t="s">
        <v>760</v>
      </c>
      <c r="AF1133" s="3" t="s">
        <v>761</v>
      </c>
      <c r="AG1133" s="3" t="s">
        <v>762</v>
      </c>
      <c r="AH1133" s="3" t="s">
        <v>768</v>
      </c>
      <c r="AI1133" s="3">
        <v>1.5</v>
      </c>
      <c r="AJ1133" s="3">
        <v>0</v>
      </c>
      <c r="AK1133" s="3">
        <v>0</v>
      </c>
      <c r="AL1133" s="3">
        <v>0</v>
      </c>
      <c r="AM1133" s="3">
        <v>18</v>
      </c>
      <c r="AN1133" s="3">
        <v>0</v>
      </c>
      <c r="AO1133" s="3" t="s">
        <v>762</v>
      </c>
      <c r="AP1133" s="3" t="s">
        <v>763</v>
      </c>
      <c r="AQ1133" s="3" t="s">
        <v>769</v>
      </c>
      <c r="AR1133" s="3" t="s">
        <v>1167</v>
      </c>
      <c r="AS1133" s="3">
        <v>5.9</v>
      </c>
      <c r="AT1133" s="3">
        <v>761.1</v>
      </c>
      <c r="AU1133" s="3">
        <v>767</v>
      </c>
      <c r="AV1133" s="3" t="s">
        <v>765</v>
      </c>
      <c r="AW1133" s="3" t="s">
        <v>1168</v>
      </c>
      <c r="AX1133" s="3">
        <v>4.3</v>
      </c>
      <c r="AY1133" s="3">
        <v>753.7</v>
      </c>
      <c r="AZ1133" s="3">
        <v>758</v>
      </c>
      <c r="BA1133" s="3" t="s">
        <v>765</v>
      </c>
      <c r="BB1133" s="3">
        <v>2.902977E-2</v>
      </c>
      <c r="BC1133" s="3">
        <v>0</v>
      </c>
      <c r="BD1133" s="7">
        <v>0</v>
      </c>
      <c r="BE1133" s="18">
        <f t="shared" si="47"/>
        <v>120.31667807437827</v>
      </c>
      <c r="BF1133" s="3" t="s">
        <v>767</v>
      </c>
      <c r="BG1133" s="7">
        <v>44293</v>
      </c>
      <c r="BH1133" s="3">
        <v>254.91077632173781</v>
      </c>
      <c r="BI1133" t="str">
        <f>VLOOKUP($A1133,'[1]SW_Pipes 1222_soil.shp'!$AE$2:$AR$1223,10,FALSE)</f>
        <v>113658</v>
      </c>
      <c r="BJ1133" t="str">
        <f>VLOOKUP($A1133,'[1]SW_Pipes 1222_soil.shp'!$AE$2:$AR$1223,11,FALSE)</f>
        <v>CeB2</v>
      </c>
      <c r="BK1133" t="str">
        <f>VLOOKUP($A1133,'[1]SW_Pipes 1222_soil.shp'!$AE$2:$AR$1223,12,FALSE)</f>
        <v>Cecil sandy clay loam, 2 to 8 percent slopes, eroded</v>
      </c>
      <c r="BL1133" t="str">
        <f>VLOOKUP($A1133,'[1]SW_Pipes 1222_soil.shp'!$AE$2:$AR$1223,13,FALSE)</f>
        <v>B</v>
      </c>
      <c r="BM1133">
        <f>VLOOKUP($A1133,'[1]SW_Pipes 1222_soil.shp'!$AE$2:$AR$1223,14,FALSE)</f>
        <v>1</v>
      </c>
      <c r="BN1133">
        <f>VLOOKUP(A1133,[2]SW_Pipes1222_prec!$AE$2:$AO$1223, 11, FALSE)</f>
        <v>3.7450000000000001</v>
      </c>
    </row>
    <row r="1134" spans="1:66" x14ac:dyDescent="0.25">
      <c r="A1134" s="2">
        <v>192034</v>
      </c>
      <c r="B1134" s="2">
        <v>23536</v>
      </c>
      <c r="C1134" s="2" t="s">
        <v>520</v>
      </c>
      <c r="D1134" s="2" t="s">
        <v>26</v>
      </c>
      <c r="E1134" s="2" t="s">
        <v>29</v>
      </c>
      <c r="F1134" s="6">
        <f>VLOOKUP(A1134&amp;B1134,'input_raw cmsws'!$C$2:$D$1602,2,FALSE)</f>
        <v>44399.708333333336</v>
      </c>
      <c r="G1134" s="2">
        <v>5</v>
      </c>
      <c r="H1134" s="2"/>
      <c r="I1134" s="2">
        <v>0</v>
      </c>
      <c r="J1134" s="2"/>
      <c r="K1134" s="3" t="s">
        <v>22</v>
      </c>
      <c r="L1134" s="2"/>
      <c r="M1134" s="2">
        <f>VLOOKUP(L1134,'scoring schema 2'!$E$18:$F$29,2,FALSE)</f>
        <v>0</v>
      </c>
      <c r="N1134" s="2"/>
      <c r="O1134" s="2">
        <f>VLOOKUP(N1134,'scoring schema 2'!$E$8:$F$13,2, FALSE)</f>
        <v>2</v>
      </c>
      <c r="P1134" s="2">
        <v>0</v>
      </c>
      <c r="Q1134" s="2">
        <v>1.3</v>
      </c>
      <c r="R1134" s="2">
        <v>0.8</v>
      </c>
      <c r="S1134" s="2">
        <v>1.04</v>
      </c>
      <c r="T1134" s="2">
        <v>1</v>
      </c>
      <c r="U1134" s="2">
        <v>0</v>
      </c>
      <c r="V1134" s="2">
        <v>7.8000000000000007</v>
      </c>
      <c r="W1134" s="2">
        <v>3.5000000000000004</v>
      </c>
      <c r="X1134" s="2">
        <v>27.300000000000004</v>
      </c>
      <c r="Y1134" s="2">
        <v>5.2000000000000011</v>
      </c>
      <c r="Z1134" s="2">
        <v>2.42</v>
      </c>
      <c r="AA1134" s="2">
        <v>12.584000000000001</v>
      </c>
      <c r="AB1134" s="2">
        <v>7606062</v>
      </c>
      <c r="AC1134" s="2" t="s">
        <v>2611</v>
      </c>
      <c r="AD1134" s="6">
        <v>40855</v>
      </c>
      <c r="AE1134" s="2" t="s">
        <v>760</v>
      </c>
      <c r="AF1134" s="2" t="s">
        <v>761</v>
      </c>
      <c r="AG1134" s="2" t="s">
        <v>762</v>
      </c>
      <c r="AH1134" s="2" t="s">
        <v>768</v>
      </c>
      <c r="AI1134" s="2">
        <v>1</v>
      </c>
      <c r="AJ1134" s="2">
        <v>0</v>
      </c>
      <c r="AK1134" s="2">
        <v>0</v>
      </c>
      <c r="AL1134" s="2">
        <v>0</v>
      </c>
      <c r="AM1134" s="2">
        <v>12</v>
      </c>
      <c r="AN1134" s="2">
        <v>0</v>
      </c>
      <c r="AO1134" s="2" t="s">
        <v>762</v>
      </c>
      <c r="AP1134" s="2" t="s">
        <v>763</v>
      </c>
      <c r="AQ1134" s="2" t="s">
        <v>769</v>
      </c>
      <c r="AR1134" s="2" t="s">
        <v>2612</v>
      </c>
      <c r="AS1134" s="2">
        <v>4.9000000000000004</v>
      </c>
      <c r="AT1134" s="2">
        <v>706.1</v>
      </c>
      <c r="AU1134" s="2">
        <v>711</v>
      </c>
      <c r="AV1134" s="2" t="s">
        <v>765</v>
      </c>
      <c r="AW1134" s="2" t="s">
        <v>2613</v>
      </c>
      <c r="AX1134" s="2">
        <v>5.7</v>
      </c>
      <c r="AY1134" s="2">
        <v>704.3</v>
      </c>
      <c r="AZ1134" s="2">
        <v>710</v>
      </c>
      <c r="BA1134" s="2" t="s">
        <v>765</v>
      </c>
      <c r="BB1134" s="2">
        <v>3.4492830000000002E-2</v>
      </c>
      <c r="BC1134" s="2">
        <v>0</v>
      </c>
      <c r="BD1134" s="6">
        <v>0</v>
      </c>
      <c r="BE1134" s="18">
        <f t="shared" si="47"/>
        <v>121.55977640885239</v>
      </c>
      <c r="BF1134" s="2" t="s">
        <v>767</v>
      </c>
      <c r="BG1134" s="6">
        <v>44293</v>
      </c>
      <c r="BH1134" s="2">
        <v>52.184763475829051</v>
      </c>
      <c r="BI1134" t="str">
        <f>VLOOKUP($A1134,'[1]SW_Pipes 1222_soil.shp'!$AE$2:$AR$1223,10,FALSE)</f>
        <v>113688</v>
      </c>
      <c r="BJ1134" t="str">
        <f>VLOOKUP($A1134,'[1]SW_Pipes 1222_soil.shp'!$AE$2:$AR$1223,11,FALSE)</f>
        <v>Ur</v>
      </c>
      <c r="BK1134" t="str">
        <f>VLOOKUP($A1134,'[1]SW_Pipes 1222_soil.shp'!$AE$2:$AR$1223,12,FALSE)</f>
        <v>Urban land</v>
      </c>
      <c r="BL1134" t="str">
        <f>VLOOKUP($A1134,'[1]SW_Pipes 1222_soil.shp'!$AE$2:$AR$1223,13,FALSE)</f>
        <v>N/A</v>
      </c>
      <c r="BM1134">
        <f>VLOOKUP($A1134,'[1]SW_Pipes 1222_soil.shp'!$AE$2:$AR$1223,14,FALSE)</f>
        <v>4</v>
      </c>
      <c r="BN1134">
        <f>VLOOKUP(A1134,[2]SW_Pipes1222_prec!$AE$2:$AO$1223, 11, FALSE)</f>
        <v>3.7410000000000001</v>
      </c>
    </row>
    <row r="1135" spans="1:66" x14ac:dyDescent="0.25">
      <c r="A1135" s="2">
        <v>192164</v>
      </c>
      <c r="B1135" s="2">
        <v>11016</v>
      </c>
      <c r="C1135" s="2" t="s">
        <v>726</v>
      </c>
      <c r="D1135" s="2" t="s">
        <v>21</v>
      </c>
      <c r="E1135" s="2" t="s">
        <v>29</v>
      </c>
      <c r="F1135" s="6">
        <f>VLOOKUP(A1135&amp;B1135,'input_raw cmsws'!$C$2:$D$1602,2,FALSE)</f>
        <v>43893.666666666664</v>
      </c>
      <c r="G1135" s="2">
        <v>17</v>
      </c>
      <c r="H1135" s="2" t="s">
        <v>23</v>
      </c>
      <c r="I1135" s="2">
        <f>VLOOKUP(H1135,'scoring schema'!$D$4:$E$9,2,FALSE)</f>
        <v>0</v>
      </c>
      <c r="J1135" s="2" t="s">
        <v>22</v>
      </c>
      <c r="K1135" s="2" t="s">
        <v>22</v>
      </c>
      <c r="L1135" s="2" t="s">
        <v>115</v>
      </c>
      <c r="M1135" s="2">
        <f>VLOOKUP(L1135,'scoring schema 2'!$E$18:$F$29,2,FALSE)</f>
        <v>8</v>
      </c>
      <c r="N1135" s="2" t="s">
        <v>33</v>
      </c>
      <c r="O1135" s="2">
        <f>VLOOKUP(N1135,'scoring schema 2'!$E$8:$F$13,2, FALSE)</f>
        <v>0</v>
      </c>
      <c r="P1135" s="2">
        <v>10</v>
      </c>
      <c r="Q1135" s="2">
        <v>0</v>
      </c>
      <c r="R1135" s="2">
        <v>8.6</v>
      </c>
      <c r="S1135" s="2">
        <v>0</v>
      </c>
      <c r="T1135" s="2">
        <v>1</v>
      </c>
      <c r="U1135" s="2">
        <v>10</v>
      </c>
      <c r="V1135" s="2">
        <v>7.6000000000000005</v>
      </c>
      <c r="W1135" s="2">
        <v>8.6</v>
      </c>
      <c r="X1135" s="2">
        <v>65.36</v>
      </c>
      <c r="Y1135" s="2">
        <v>4.5600000000000005</v>
      </c>
      <c r="Z1135" s="2">
        <v>8.6</v>
      </c>
      <c r="AA1135" s="2">
        <v>39.216000000000001</v>
      </c>
      <c r="AB1135" s="2">
        <v>7663909</v>
      </c>
      <c r="AC1135" s="2" t="s">
        <v>4013</v>
      </c>
      <c r="AD1135" s="6">
        <v>40856</v>
      </c>
      <c r="AE1135" s="2" t="s">
        <v>760</v>
      </c>
      <c r="AF1135" s="2" t="s">
        <v>761</v>
      </c>
      <c r="AG1135" s="2" t="s">
        <v>762</v>
      </c>
      <c r="AH1135" s="2" t="s">
        <v>768</v>
      </c>
      <c r="AI1135" s="2">
        <v>0</v>
      </c>
      <c r="AJ1135" s="2">
        <v>9</v>
      </c>
      <c r="AK1135" s="2">
        <v>0</v>
      </c>
      <c r="AL1135" s="2">
        <v>0</v>
      </c>
      <c r="AM1135" s="2">
        <f>12*9</f>
        <v>108</v>
      </c>
      <c r="AN1135" s="2">
        <v>0</v>
      </c>
      <c r="AO1135" s="2" t="s">
        <v>762</v>
      </c>
      <c r="AP1135" s="2" t="s">
        <v>778</v>
      </c>
      <c r="AQ1135" s="2" t="s">
        <v>781</v>
      </c>
      <c r="AR1135" s="2" t="s">
        <v>4014</v>
      </c>
      <c r="AS1135" s="2">
        <v>0</v>
      </c>
      <c r="AT1135" s="2">
        <v>0</v>
      </c>
      <c r="AU1135" s="2">
        <v>0</v>
      </c>
      <c r="AV1135" s="2" t="s">
        <v>765</v>
      </c>
      <c r="AW1135" s="2" t="s">
        <v>4015</v>
      </c>
      <c r="AX1135" s="2">
        <v>0</v>
      </c>
      <c r="AY1135" s="2">
        <v>0</v>
      </c>
      <c r="AZ1135" s="2">
        <v>0</v>
      </c>
      <c r="BA1135" s="2" t="s">
        <v>765</v>
      </c>
      <c r="BB1135" s="2">
        <v>0</v>
      </c>
      <c r="BC1135" s="2">
        <v>0</v>
      </c>
      <c r="BD1135" s="6">
        <v>0</v>
      </c>
      <c r="BE1135" s="18">
        <f t="shared" si="47"/>
        <v>120.17430983344741</v>
      </c>
      <c r="BF1135" s="2" t="s">
        <v>767</v>
      </c>
      <c r="BG1135" s="6">
        <v>43977</v>
      </c>
      <c r="BH1135" s="2">
        <v>93.032973369796693</v>
      </c>
      <c r="BI1135" t="str">
        <f>VLOOKUP($A1135,'[1]SW_Pipes 1222_soil.shp'!$AE$2:$AR$1223,10,FALSE)</f>
        <v>113694</v>
      </c>
      <c r="BJ1135" t="str">
        <f>VLOOKUP($A1135,'[1]SW_Pipes 1222_soil.shp'!$AE$2:$AR$1223,11,FALSE)</f>
        <v>WkE</v>
      </c>
      <c r="BK1135" t="str">
        <f>VLOOKUP($A1135,'[1]SW_Pipes 1222_soil.shp'!$AE$2:$AR$1223,12,FALSE)</f>
        <v>Wilkes loam, 15 to 25 percent slopes</v>
      </c>
      <c r="BL1135" t="str">
        <f>VLOOKUP($A1135,'[1]SW_Pipes 1222_soil.shp'!$AE$2:$AR$1223,13,FALSE)</f>
        <v>D</v>
      </c>
      <c r="BM1135">
        <f>VLOOKUP($A1135,'[1]SW_Pipes 1222_soil.shp'!$AE$2:$AR$1223,14,FALSE)</f>
        <v>4</v>
      </c>
      <c r="BN1135">
        <f>VLOOKUP(A1135,[2]SW_Pipes1222_prec!$AE$2:$AO$1223, 11, FALSE)</f>
        <v>3.9</v>
      </c>
    </row>
    <row r="1136" spans="1:66" x14ac:dyDescent="0.25">
      <c r="A1136" s="2">
        <v>192343</v>
      </c>
      <c r="B1136" s="2">
        <v>22721</v>
      </c>
      <c r="C1136" s="2" t="s">
        <v>578</v>
      </c>
      <c r="D1136" s="2" t="s">
        <v>26</v>
      </c>
      <c r="E1136" s="2" t="s">
        <v>29</v>
      </c>
      <c r="F1136" s="6">
        <f>VLOOKUP(A1136&amp;B1136,'input_raw cmsws'!$C$2:$D$1602,2,FALSE)</f>
        <v>44326.666666666664</v>
      </c>
      <c r="G1136" s="2">
        <v>4</v>
      </c>
      <c r="H1136" s="2" t="s">
        <v>23</v>
      </c>
      <c r="I1136" s="2">
        <f>VLOOKUP(H1136,'scoring schema'!$D$4:$E$9,2,FALSE)</f>
        <v>0</v>
      </c>
      <c r="J1136" s="2" t="s">
        <v>22</v>
      </c>
      <c r="K1136" s="2" t="s">
        <v>22</v>
      </c>
      <c r="L1136" s="2" t="s">
        <v>30</v>
      </c>
      <c r="M1136" s="2">
        <f>VLOOKUP(L1136,'scoring schema 2'!$E$18:$F$29,2,FALSE)</f>
        <v>6</v>
      </c>
      <c r="N1136" s="2" t="s">
        <v>35</v>
      </c>
      <c r="O1136" s="2">
        <f>VLOOKUP(N1136,'scoring schema 2'!$E$8:$F$13,2, FALSE)</f>
        <v>2</v>
      </c>
      <c r="P1136" s="2">
        <v>10</v>
      </c>
      <c r="Q1136" s="2">
        <v>1.3</v>
      </c>
      <c r="R1136" s="2">
        <v>5</v>
      </c>
      <c r="S1136" s="2">
        <v>6.5</v>
      </c>
      <c r="T1136" s="2">
        <v>1</v>
      </c>
      <c r="U1136" s="2">
        <v>10</v>
      </c>
      <c r="V1136" s="2">
        <v>5.4</v>
      </c>
      <c r="W1136" s="2">
        <v>3.2</v>
      </c>
      <c r="X1136" s="2">
        <v>17.28</v>
      </c>
      <c r="Y1136" s="2">
        <v>3.7600000000000002</v>
      </c>
      <c r="Z1136" s="2">
        <v>3.92</v>
      </c>
      <c r="AA1136" s="2">
        <v>14.7392</v>
      </c>
      <c r="AB1136" s="2">
        <v>7615468</v>
      </c>
      <c r="AC1136" s="2" t="s">
        <v>2892</v>
      </c>
      <c r="AD1136" s="6">
        <v>40857</v>
      </c>
      <c r="AE1136" s="2" t="s">
        <v>760</v>
      </c>
      <c r="AF1136" s="2" t="s">
        <v>761</v>
      </c>
      <c r="AG1136" s="2" t="s">
        <v>762</v>
      </c>
      <c r="AH1136" s="2" t="s">
        <v>885</v>
      </c>
      <c r="AI1136" s="2">
        <v>1.5</v>
      </c>
      <c r="AJ1136" s="2">
        <v>0</v>
      </c>
      <c r="AK1136" s="2">
        <v>0</v>
      </c>
      <c r="AL1136" s="2">
        <v>0</v>
      </c>
      <c r="AM1136" s="2">
        <v>18</v>
      </c>
      <c r="AN1136" s="2">
        <v>0</v>
      </c>
      <c r="AO1136" s="2" t="s">
        <v>762</v>
      </c>
      <c r="AP1136" s="2" t="s">
        <v>763</v>
      </c>
      <c r="AQ1136" s="3" t="s">
        <v>769</v>
      </c>
      <c r="AR1136" s="2" t="s">
        <v>2893</v>
      </c>
      <c r="AS1136" s="2">
        <v>5.22</v>
      </c>
      <c r="AT1136" s="2">
        <v>775.78</v>
      </c>
      <c r="AU1136" s="2">
        <v>781</v>
      </c>
      <c r="AV1136" s="2" t="s">
        <v>772</v>
      </c>
      <c r="AW1136" s="2" t="s">
        <v>2894</v>
      </c>
      <c r="AX1136" s="2">
        <v>5.37</v>
      </c>
      <c r="AY1136" s="2">
        <v>773.88</v>
      </c>
      <c r="AZ1136" s="2">
        <v>779.25</v>
      </c>
      <c r="BA1136" s="2" t="s">
        <v>772</v>
      </c>
      <c r="BB1136" s="2">
        <v>2.036845E-2</v>
      </c>
      <c r="BC1136" s="2">
        <v>0</v>
      </c>
      <c r="BD1136" s="6">
        <v>43739</v>
      </c>
      <c r="BE1136" s="18">
        <f>(F1136-AD1136)/365.25</f>
        <v>9.4994296144193413</v>
      </c>
      <c r="BF1136" s="2" t="s">
        <v>767</v>
      </c>
      <c r="BG1136" s="6">
        <v>44424</v>
      </c>
      <c r="BH1136" s="2">
        <v>93.281503651714601</v>
      </c>
      <c r="BI1136" t="str">
        <f>VLOOKUP($A1136,'[1]SW_Pipes 1222_soil.shp'!$AE$2:$AR$1223,10,FALSE)</f>
        <v>113665</v>
      </c>
      <c r="BJ1136" t="str">
        <f>VLOOKUP($A1136,'[1]SW_Pipes 1222_soil.shp'!$AE$2:$AR$1223,11,FALSE)</f>
        <v>EnB</v>
      </c>
      <c r="BK1136" t="str">
        <f>VLOOKUP($A1136,'[1]SW_Pipes 1222_soil.shp'!$AE$2:$AR$1223,12,FALSE)</f>
        <v>Enon sandy loam, 2 to 8 percent slopes</v>
      </c>
      <c r="BL1136" t="str">
        <f>VLOOKUP($A1136,'[1]SW_Pipes 1222_soil.shp'!$AE$2:$AR$1223,13,FALSE)</f>
        <v>C</v>
      </c>
      <c r="BM1136">
        <f>VLOOKUP($A1136,'[1]SW_Pipes 1222_soil.shp'!$AE$2:$AR$1223,14,FALSE)</f>
        <v>2</v>
      </c>
      <c r="BN1136">
        <f>VLOOKUP(A1136,[2]SW_Pipes1222_prec!$AE$2:$AO$1223, 11, FALSE)</f>
        <v>3.71</v>
      </c>
    </row>
    <row r="1137" spans="1:66" x14ac:dyDescent="0.25">
      <c r="A1137" s="2">
        <v>192516</v>
      </c>
      <c r="B1137" s="2">
        <v>17531</v>
      </c>
      <c r="C1137" s="2" t="s">
        <v>557</v>
      </c>
      <c r="D1137" s="2" t="s">
        <v>21</v>
      </c>
      <c r="E1137" s="2" t="s">
        <v>29</v>
      </c>
      <c r="F1137" s="6">
        <f>VLOOKUP(A1137&amp;B1137,'input_raw cmsws'!$C$2:$D$1602,2,FALSE)</f>
        <v>43985.666666666664</v>
      </c>
      <c r="G1137" s="2">
        <v>5</v>
      </c>
      <c r="H1137" s="2"/>
      <c r="I1137" s="2">
        <v>0</v>
      </c>
      <c r="J1137" s="2"/>
      <c r="K1137" s="3" t="s">
        <v>22</v>
      </c>
      <c r="L1137" s="2"/>
      <c r="M1137" s="2">
        <f>VLOOKUP(L1137,'scoring schema 2'!$E$18:$F$29,2,FALSE)</f>
        <v>0</v>
      </c>
      <c r="N1137" s="2"/>
      <c r="O1137" s="2">
        <f>VLOOKUP(N1137,'scoring schema 2'!$E$8:$F$13,2, FALSE)</f>
        <v>2</v>
      </c>
      <c r="P1137" s="2">
        <v>0</v>
      </c>
      <c r="Q1137" s="2">
        <v>1.3</v>
      </c>
      <c r="R1137" s="2">
        <v>0.8</v>
      </c>
      <c r="S1137" s="2">
        <v>1.04</v>
      </c>
      <c r="T1137" s="2">
        <v>1</v>
      </c>
      <c r="U1137" s="2">
        <v>10</v>
      </c>
      <c r="V1137" s="2">
        <v>6.2000000000000011</v>
      </c>
      <c r="W1137" s="2">
        <v>5</v>
      </c>
      <c r="X1137" s="2">
        <v>31.000000000000007</v>
      </c>
      <c r="Y1137" s="2">
        <v>4.24</v>
      </c>
      <c r="Z1137" s="2">
        <v>3.3200000000000003</v>
      </c>
      <c r="AA1137" s="2">
        <v>14.076800000000002</v>
      </c>
      <c r="AB1137" s="2">
        <v>7619779</v>
      </c>
      <c r="AC1137" s="2" t="s">
        <v>1144</v>
      </c>
      <c r="AD1137" s="6">
        <v>40858</v>
      </c>
      <c r="AE1137" s="2" t="s">
        <v>760</v>
      </c>
      <c r="AF1137" s="2" t="s">
        <v>761</v>
      </c>
      <c r="AG1137" s="2" t="s">
        <v>762</v>
      </c>
      <c r="AH1137" s="2" t="s">
        <v>768</v>
      </c>
      <c r="AI1137" s="2">
        <v>2</v>
      </c>
      <c r="AJ1137" s="2">
        <v>0</v>
      </c>
      <c r="AK1137" s="2">
        <v>0</v>
      </c>
      <c r="AL1137" s="2">
        <v>0</v>
      </c>
      <c r="AM1137" s="2">
        <v>24</v>
      </c>
      <c r="AN1137" s="2">
        <v>0</v>
      </c>
      <c r="AO1137" s="2" t="s">
        <v>762</v>
      </c>
      <c r="AP1137" s="2" t="s">
        <v>763</v>
      </c>
      <c r="AQ1137" s="2" t="s">
        <v>769</v>
      </c>
      <c r="AR1137" s="2" t="s">
        <v>762</v>
      </c>
      <c r="AS1137" s="2">
        <v>0</v>
      </c>
      <c r="AT1137" s="2">
        <v>0</v>
      </c>
      <c r="AU1137" s="2">
        <v>0</v>
      </c>
      <c r="AV1137" s="2" t="s">
        <v>772</v>
      </c>
      <c r="AW1137" s="2" t="s">
        <v>762</v>
      </c>
      <c r="AX1137" s="2">
        <v>0</v>
      </c>
      <c r="AY1137" s="2">
        <v>0</v>
      </c>
      <c r="AZ1137" s="2">
        <v>0</v>
      </c>
      <c r="BA1137" s="2" t="s">
        <v>772</v>
      </c>
      <c r="BB1137" s="2">
        <v>0</v>
      </c>
      <c r="BC1137" s="2">
        <v>0</v>
      </c>
      <c r="BD1137" s="6">
        <v>0</v>
      </c>
      <c r="BE1137" s="18">
        <f t="shared" ref="BE1137:BE1161" si="48">(F1137-BD1137)/365.25</f>
        <v>120.42619210586356</v>
      </c>
      <c r="BF1137" s="2" t="s">
        <v>767</v>
      </c>
      <c r="BG1137" s="6">
        <v>44243</v>
      </c>
      <c r="BH1137" s="2">
        <v>65.004558932772241</v>
      </c>
      <c r="BI1137" t="str">
        <f>VLOOKUP($A1137,'[1]SW_Pipes 1222_soil.shp'!$AE$2:$AR$1223,10,FALSE)</f>
        <v>113666</v>
      </c>
      <c r="BJ1137" t="str">
        <f>VLOOKUP($A1137,'[1]SW_Pipes 1222_soil.shp'!$AE$2:$AR$1223,11,FALSE)</f>
        <v>EnD</v>
      </c>
      <c r="BK1137" t="str">
        <f>VLOOKUP($A1137,'[1]SW_Pipes 1222_soil.shp'!$AE$2:$AR$1223,12,FALSE)</f>
        <v>Enon sandy loam, 8 to 15 percent slopes</v>
      </c>
      <c r="BL1137" t="str">
        <f>VLOOKUP($A1137,'[1]SW_Pipes 1222_soil.shp'!$AE$2:$AR$1223,13,FALSE)</f>
        <v>C</v>
      </c>
      <c r="BM1137">
        <f>VLOOKUP($A1137,'[1]SW_Pipes 1222_soil.shp'!$AE$2:$AR$1223,14,FALSE)</f>
        <v>2</v>
      </c>
      <c r="BN1137">
        <f>VLOOKUP(A1137,[2]SW_Pipes1222_prec!$AE$2:$AO$1223, 11, FALSE)</f>
        <v>3.7</v>
      </c>
    </row>
    <row r="1138" spans="1:66" x14ac:dyDescent="0.25">
      <c r="A1138" s="2">
        <v>192678</v>
      </c>
      <c r="B1138" s="2">
        <v>10949</v>
      </c>
      <c r="C1138" s="2" t="s">
        <v>213</v>
      </c>
      <c r="D1138" s="2" t="s">
        <v>21</v>
      </c>
      <c r="E1138" s="2" t="s">
        <v>29</v>
      </c>
      <c r="F1138" s="6">
        <f>VLOOKUP(A1138&amp;B1138,'input_raw cmsws'!$C$2:$D$1602,2,FALSE)</f>
        <v>43006.666666666664</v>
      </c>
      <c r="G1138" s="2">
        <v>20</v>
      </c>
      <c r="H1138" s="2" t="s">
        <v>23</v>
      </c>
      <c r="I1138" s="2">
        <f>VLOOKUP(H1138,'scoring schema'!$D$4:$E$9,2,FALSE)</f>
        <v>0</v>
      </c>
      <c r="J1138" s="2" t="s">
        <v>22</v>
      </c>
      <c r="K1138" s="2" t="s">
        <v>22</v>
      </c>
      <c r="L1138" s="2" t="s">
        <v>115</v>
      </c>
      <c r="M1138" s="2">
        <f>VLOOKUP(L1138,'scoring schema 2'!$E$18:$F$29,2,FALSE)</f>
        <v>8</v>
      </c>
      <c r="N1138" s="2" t="s">
        <v>35</v>
      </c>
      <c r="O1138" s="2">
        <f>VLOOKUP(N1138,'scoring schema 2'!$E$8:$F$13,2, FALSE)</f>
        <v>2</v>
      </c>
      <c r="P1138" s="2">
        <v>10</v>
      </c>
      <c r="Q1138" s="2">
        <v>1.3</v>
      </c>
      <c r="R1138" s="2">
        <v>8</v>
      </c>
      <c r="S1138" s="2">
        <v>10.4</v>
      </c>
      <c r="T1138" s="2">
        <v>2</v>
      </c>
      <c r="U1138" s="2">
        <v>10</v>
      </c>
      <c r="V1138" s="2">
        <v>7</v>
      </c>
      <c r="W1138" s="2">
        <v>8</v>
      </c>
      <c r="X1138" s="2">
        <v>56</v>
      </c>
      <c r="Y1138" s="2">
        <v>4.7200000000000006</v>
      </c>
      <c r="Z1138" s="2">
        <v>8</v>
      </c>
      <c r="AA1138" s="2">
        <v>37.760000000000005</v>
      </c>
      <c r="AB1138" s="2">
        <v>7604807</v>
      </c>
      <c r="AC1138" s="2" t="s">
        <v>3991</v>
      </c>
      <c r="AD1138" s="6">
        <v>40859</v>
      </c>
      <c r="AE1138" s="2" t="s">
        <v>760</v>
      </c>
      <c r="AF1138" s="2" t="s">
        <v>761</v>
      </c>
      <c r="AG1138" s="2" t="s">
        <v>762</v>
      </c>
      <c r="AH1138" s="2" t="s">
        <v>768</v>
      </c>
      <c r="AI1138" s="2">
        <v>5</v>
      </c>
      <c r="AJ1138" s="2">
        <v>0</v>
      </c>
      <c r="AK1138" s="2">
        <v>0</v>
      </c>
      <c r="AL1138" s="2">
        <v>0</v>
      </c>
      <c r="AM1138" s="2">
        <v>60</v>
      </c>
      <c r="AN1138" s="2">
        <v>0</v>
      </c>
      <c r="AO1138" s="2" t="s">
        <v>762</v>
      </c>
      <c r="AP1138" s="2" t="s">
        <v>763</v>
      </c>
      <c r="AQ1138" s="2" t="s">
        <v>769</v>
      </c>
      <c r="AR1138" s="2" t="s">
        <v>3153</v>
      </c>
      <c r="AS1138" s="2">
        <v>0</v>
      </c>
      <c r="AT1138" s="2">
        <v>0</v>
      </c>
      <c r="AU1138" s="2">
        <v>0</v>
      </c>
      <c r="AV1138" s="2" t="s">
        <v>772</v>
      </c>
      <c r="AW1138" s="2" t="s">
        <v>3992</v>
      </c>
      <c r="AX1138" s="2">
        <v>0</v>
      </c>
      <c r="AY1138" s="2">
        <v>0</v>
      </c>
      <c r="AZ1138" s="2">
        <v>0</v>
      </c>
      <c r="BA1138" s="2" t="s">
        <v>765</v>
      </c>
      <c r="BB1138" s="2">
        <v>0</v>
      </c>
      <c r="BC1138" s="2">
        <v>0</v>
      </c>
      <c r="BD1138" s="6">
        <v>0</v>
      </c>
      <c r="BE1138" s="18">
        <f t="shared" si="48"/>
        <v>117.74583618526123</v>
      </c>
      <c r="BF1138" s="2" t="s">
        <v>767</v>
      </c>
      <c r="BG1138" s="6">
        <v>43997</v>
      </c>
      <c r="BH1138" s="2">
        <v>75.049161558153358</v>
      </c>
      <c r="BI1138" t="str">
        <f>VLOOKUP($A1138,'[1]SW_Pipes 1222_soil.shp'!$AE$2:$AR$1223,10,FALSE)</f>
        <v>113677</v>
      </c>
      <c r="BJ1138" t="str">
        <f>VLOOKUP($A1138,'[1]SW_Pipes 1222_soil.shp'!$AE$2:$AR$1223,11,FALSE)</f>
        <v>MO</v>
      </c>
      <c r="BK1138" t="str">
        <f>VLOOKUP($A1138,'[1]SW_Pipes 1222_soil.shp'!$AE$2:$AR$1223,12,FALSE)</f>
        <v>Monacan loam</v>
      </c>
      <c r="BL1138" t="str">
        <f>VLOOKUP($A1138,'[1]SW_Pipes 1222_soil.shp'!$AE$2:$AR$1223,13,FALSE)</f>
        <v>C</v>
      </c>
      <c r="BM1138">
        <f>VLOOKUP($A1138,'[1]SW_Pipes 1222_soil.shp'!$AE$2:$AR$1223,14,FALSE)</f>
        <v>2</v>
      </c>
      <c r="BN1138">
        <f>VLOOKUP(A1138,[2]SW_Pipes1222_prec!$AE$2:$AO$1223, 11, FALSE)</f>
        <v>3.778</v>
      </c>
    </row>
    <row r="1139" spans="1:66" x14ac:dyDescent="0.25">
      <c r="A1139" s="2">
        <v>193260</v>
      </c>
      <c r="B1139" s="2">
        <v>19394</v>
      </c>
      <c r="C1139" s="2" t="s">
        <v>180</v>
      </c>
      <c r="D1139" s="2" t="s">
        <v>21</v>
      </c>
      <c r="E1139" s="2" t="s">
        <v>29</v>
      </c>
      <c r="F1139" s="6">
        <f>VLOOKUP(A1139&amp;B1139,'input_raw cmsws'!$C$2:$D$1602,2,FALSE)</f>
        <v>44022.708333333336</v>
      </c>
      <c r="G1139" s="2">
        <v>4</v>
      </c>
      <c r="H1139" s="2" t="s">
        <v>23</v>
      </c>
      <c r="I1139" s="2">
        <f>VLOOKUP(H1139,'scoring schema'!$D$4:$E$9,2,FALSE)</f>
        <v>0</v>
      </c>
      <c r="J1139" s="2" t="s">
        <v>22</v>
      </c>
      <c r="K1139" s="2" t="s">
        <v>22</v>
      </c>
      <c r="L1139" s="2"/>
      <c r="M1139" s="2">
        <f>VLOOKUP(L1139,'scoring schema 2'!$E$18:$F$29,2,FALSE)</f>
        <v>0</v>
      </c>
      <c r="N1139" s="2"/>
      <c r="O1139" s="2">
        <f>VLOOKUP(N1139,'scoring schema 2'!$E$8:$F$13,2, FALSE)</f>
        <v>2</v>
      </c>
      <c r="P1139" s="2">
        <v>10</v>
      </c>
      <c r="Q1139" s="2">
        <v>1.3</v>
      </c>
      <c r="R1139" s="2">
        <v>2.2999999999999998</v>
      </c>
      <c r="S1139" s="2">
        <v>2.9899999999999998</v>
      </c>
      <c r="T1139" s="2">
        <v>2</v>
      </c>
      <c r="U1139" s="2">
        <v>10</v>
      </c>
      <c r="V1139" s="2">
        <v>7</v>
      </c>
      <c r="W1139" s="2">
        <v>5</v>
      </c>
      <c r="X1139" s="2">
        <v>35</v>
      </c>
      <c r="Y1139" s="2">
        <v>4.7200000000000006</v>
      </c>
      <c r="Z1139" s="2">
        <v>3.92</v>
      </c>
      <c r="AA1139" s="2">
        <v>18.502400000000002</v>
      </c>
      <c r="AB1139" s="2">
        <v>7548986</v>
      </c>
      <c r="AC1139" s="2" t="s">
        <v>3223</v>
      </c>
      <c r="AD1139" s="6">
        <v>40860</v>
      </c>
      <c r="AE1139" s="2" t="s">
        <v>760</v>
      </c>
      <c r="AF1139" s="2" t="s">
        <v>761</v>
      </c>
      <c r="AG1139" s="2" t="s">
        <v>762</v>
      </c>
      <c r="AH1139" s="2" t="s">
        <v>768</v>
      </c>
      <c r="AI1139" s="2">
        <v>1.25</v>
      </c>
      <c r="AJ1139" s="2">
        <v>0</v>
      </c>
      <c r="AK1139" s="2">
        <v>0</v>
      </c>
      <c r="AL1139" s="2">
        <v>0</v>
      </c>
      <c r="AM1139" s="2">
        <v>15</v>
      </c>
      <c r="AN1139" s="2">
        <v>0</v>
      </c>
      <c r="AO1139" s="2" t="s">
        <v>762</v>
      </c>
      <c r="AP1139" s="2" t="s">
        <v>763</v>
      </c>
      <c r="AQ1139" s="3" t="s">
        <v>769</v>
      </c>
      <c r="AR1139" s="2" t="s">
        <v>3224</v>
      </c>
      <c r="AS1139" s="2">
        <v>3.5</v>
      </c>
      <c r="AT1139" s="2">
        <v>606.5</v>
      </c>
      <c r="AU1139" s="2">
        <v>610</v>
      </c>
      <c r="AV1139" s="2" t="s">
        <v>765</v>
      </c>
      <c r="AW1139" s="2" t="s">
        <v>3225</v>
      </c>
      <c r="AX1139" s="2">
        <v>4.8</v>
      </c>
      <c r="AY1139" s="2">
        <v>595.20000000000005</v>
      </c>
      <c r="AZ1139" s="2">
        <v>600</v>
      </c>
      <c r="BA1139" s="2" t="s">
        <v>765</v>
      </c>
      <c r="BB1139" s="2">
        <v>5.4326630000000001E-2</v>
      </c>
      <c r="BC1139" s="2">
        <v>0</v>
      </c>
      <c r="BD1139" s="6">
        <v>0</v>
      </c>
      <c r="BE1139" s="18">
        <f t="shared" si="48"/>
        <v>120.52760666210359</v>
      </c>
      <c r="BF1139" s="2" t="s">
        <v>767</v>
      </c>
      <c r="BG1139" s="6">
        <v>44418</v>
      </c>
      <c r="BH1139" s="2">
        <v>208.0011057674283</v>
      </c>
      <c r="BI1139" t="str">
        <f>VLOOKUP($A1139,'[1]SW_Pipes 1222_soil.shp'!$AE$2:$AR$1223,10,FALSE)</f>
        <v>113679</v>
      </c>
      <c r="BJ1139" t="str">
        <f>VLOOKUP($A1139,'[1]SW_Pipes 1222_soil.shp'!$AE$2:$AR$1223,11,FALSE)</f>
        <v>MeB</v>
      </c>
      <c r="BK1139" t="str">
        <f>VLOOKUP($A1139,'[1]SW_Pipes 1222_soil.shp'!$AE$2:$AR$1223,12,FALSE)</f>
        <v>Mecklenburg fine sandy loam, 2 to 8 percent slopes</v>
      </c>
      <c r="BL1139" t="str">
        <f>VLOOKUP($A1139,'[1]SW_Pipes 1222_soil.shp'!$AE$2:$AR$1223,13,FALSE)</f>
        <v>C</v>
      </c>
      <c r="BM1139">
        <f>VLOOKUP($A1139,'[1]SW_Pipes 1222_soil.shp'!$AE$2:$AR$1223,14,FALSE)</f>
        <v>2</v>
      </c>
      <c r="BN1139">
        <f>VLOOKUP(A1139,[2]SW_Pipes1222_prec!$AE$2:$AO$1223, 11, FALSE)</f>
        <v>3.6920000000000002</v>
      </c>
    </row>
    <row r="1140" spans="1:66" x14ac:dyDescent="0.25">
      <c r="A1140" s="2">
        <v>193357</v>
      </c>
      <c r="B1140" s="2">
        <v>20408</v>
      </c>
      <c r="C1140" s="2" t="s">
        <v>265</v>
      </c>
      <c r="D1140" s="2" t="s">
        <v>21</v>
      </c>
      <c r="E1140" s="2" t="s">
        <v>29</v>
      </c>
      <c r="F1140" s="6">
        <f>VLOOKUP(A1140&amp;B1140,'input_raw cmsws'!$C$2:$D$1602,2,FALSE)</f>
        <v>44172.666666666664</v>
      </c>
      <c r="G1140" s="2">
        <v>4</v>
      </c>
      <c r="H1140" s="2" t="s">
        <v>28</v>
      </c>
      <c r="I1140" s="2">
        <f>VLOOKUP(H1140,'scoring schema'!$D$4:$E$9,2,FALSE)</f>
        <v>5</v>
      </c>
      <c r="J1140" s="2" t="s">
        <v>29</v>
      </c>
      <c r="K1140" s="2" t="s">
        <v>29</v>
      </c>
      <c r="L1140" s="2" t="s">
        <v>30</v>
      </c>
      <c r="M1140" s="2">
        <f>VLOOKUP(L1140,'scoring schema 2'!$E$18:$F$29,2,FALSE)</f>
        <v>6</v>
      </c>
      <c r="N1140" s="2" t="s">
        <v>33</v>
      </c>
      <c r="O1140" s="2">
        <f>VLOOKUP(N1140,'scoring schema 2'!$E$8:$F$13,2, FALSE)</f>
        <v>0</v>
      </c>
      <c r="P1140" s="2">
        <v>10</v>
      </c>
      <c r="Q1140" s="2">
        <v>3.5</v>
      </c>
      <c r="R1140" s="2">
        <v>5</v>
      </c>
      <c r="S1140" s="2">
        <v>17.5</v>
      </c>
      <c r="T1140" s="2">
        <v>1</v>
      </c>
      <c r="U1140" s="2">
        <v>0</v>
      </c>
      <c r="V1140" s="2">
        <v>1.4000000000000001</v>
      </c>
      <c r="W1140" s="2">
        <v>0.8</v>
      </c>
      <c r="X1140" s="2">
        <v>1.1200000000000001</v>
      </c>
      <c r="Y1140" s="2">
        <v>2.2400000000000002</v>
      </c>
      <c r="Z1140" s="2">
        <v>2.48</v>
      </c>
      <c r="AA1140" s="2">
        <v>5.5552000000000001</v>
      </c>
      <c r="AB1140" s="2">
        <v>7630341</v>
      </c>
      <c r="AC1140" s="2" t="s">
        <v>1535</v>
      </c>
      <c r="AD1140" s="6">
        <v>40861</v>
      </c>
      <c r="AE1140" s="2" t="s">
        <v>760</v>
      </c>
      <c r="AF1140" s="2" t="s">
        <v>761</v>
      </c>
      <c r="AG1140" s="2" t="s">
        <v>762</v>
      </c>
      <c r="AH1140" s="2" t="s">
        <v>768</v>
      </c>
      <c r="AI1140" s="2">
        <v>2</v>
      </c>
      <c r="AJ1140" s="2">
        <v>0</v>
      </c>
      <c r="AK1140" s="2">
        <v>0</v>
      </c>
      <c r="AL1140" s="2">
        <v>0</v>
      </c>
      <c r="AM1140" s="2">
        <v>24</v>
      </c>
      <c r="AN1140" s="2">
        <v>0</v>
      </c>
      <c r="AO1140" s="2" t="s">
        <v>762</v>
      </c>
      <c r="AP1140" s="2" t="s">
        <v>763</v>
      </c>
      <c r="AQ1140" s="3" t="s">
        <v>769</v>
      </c>
      <c r="AR1140" s="2" t="s">
        <v>1536</v>
      </c>
      <c r="AS1140" s="2">
        <v>4</v>
      </c>
      <c r="AT1140" s="2">
        <v>780</v>
      </c>
      <c r="AU1140" s="2">
        <v>784</v>
      </c>
      <c r="AV1140" s="2" t="s">
        <v>765</v>
      </c>
      <c r="AW1140" s="2" t="s">
        <v>1537</v>
      </c>
      <c r="AX1140" s="2">
        <v>1.5</v>
      </c>
      <c r="AY1140" s="2">
        <v>776.5</v>
      </c>
      <c r="AZ1140" s="2">
        <v>778</v>
      </c>
      <c r="BA1140" s="2" t="s">
        <v>765</v>
      </c>
      <c r="BB1140" s="2">
        <v>4.1123519999999997E-2</v>
      </c>
      <c r="BC1140" s="2">
        <v>0</v>
      </c>
      <c r="BD1140" s="6">
        <v>0</v>
      </c>
      <c r="BE1140" s="18">
        <f t="shared" si="48"/>
        <v>120.93817020305725</v>
      </c>
      <c r="BF1140" s="2" t="s">
        <v>767</v>
      </c>
      <c r="BG1140" s="6">
        <v>44329</v>
      </c>
      <c r="BH1140" s="2">
        <v>85.109452662075185</v>
      </c>
      <c r="BI1140" t="str">
        <f>VLOOKUP($A1140,'[1]SW_Pipes 1222_soil.shp'!$AE$2:$AR$1223,10,FALSE)</f>
        <v>113660</v>
      </c>
      <c r="BJ1140" t="str">
        <f>VLOOKUP($A1140,'[1]SW_Pipes 1222_soil.shp'!$AE$2:$AR$1223,11,FALSE)</f>
        <v>CuB</v>
      </c>
      <c r="BK1140" t="str">
        <f>VLOOKUP($A1140,'[1]SW_Pipes 1222_soil.shp'!$AE$2:$AR$1223,12,FALSE)</f>
        <v>Cecil-Urban land complex, 2 to 8 percent slopes</v>
      </c>
      <c r="BL1140" t="str">
        <f>VLOOKUP($A1140,'[1]SW_Pipes 1222_soil.shp'!$AE$2:$AR$1223,13,FALSE)</f>
        <v>B</v>
      </c>
      <c r="BM1140">
        <f>VLOOKUP($A1140,'[1]SW_Pipes 1222_soil.shp'!$AE$2:$AR$1223,14,FALSE)</f>
        <v>1</v>
      </c>
      <c r="BN1140">
        <f>VLOOKUP(A1140,[2]SW_Pipes1222_prec!$AE$2:$AO$1223, 11, FALSE)</f>
        <v>3.7370000000000001</v>
      </c>
    </row>
    <row r="1141" spans="1:66" x14ac:dyDescent="0.25">
      <c r="A1141" s="3">
        <v>193437</v>
      </c>
      <c r="B1141" s="3">
        <v>11125</v>
      </c>
      <c r="C1141" s="3" t="s">
        <v>34</v>
      </c>
      <c r="D1141" s="3" t="s">
        <v>21</v>
      </c>
      <c r="E1141" s="3" t="s">
        <v>22</v>
      </c>
      <c r="F1141" s="6">
        <f>VLOOKUP(A1141&amp;B1141,'input_raw cmsws'!$C$2:$D$1602,2,FALSE)</f>
        <v>43046.666666666664</v>
      </c>
      <c r="G1141" s="3">
        <v>12</v>
      </c>
      <c r="H1141" s="3" t="s">
        <v>23</v>
      </c>
      <c r="I1141" s="2">
        <f>VLOOKUP(H1141,'scoring schema'!$D$4:$E$9,2,FALSE)</f>
        <v>0</v>
      </c>
      <c r="J1141" s="3" t="s">
        <v>22</v>
      </c>
      <c r="K1141" s="3" t="s">
        <v>22</v>
      </c>
      <c r="L1141" s="3" t="s">
        <v>30</v>
      </c>
      <c r="M1141" s="2">
        <f>VLOOKUP(L1141,'scoring schema 2'!$E$18:$F$29,2,FALSE)</f>
        <v>6</v>
      </c>
      <c r="N1141" s="3" t="s">
        <v>35</v>
      </c>
      <c r="O1141" s="2">
        <f>VLOOKUP(N1141,'scoring schema 2'!$E$8:$F$13,2, FALSE)</f>
        <v>2</v>
      </c>
      <c r="P1141" s="3">
        <v>10</v>
      </c>
      <c r="Q1141" s="3">
        <v>1.3</v>
      </c>
      <c r="R1141" s="3">
        <v>0</v>
      </c>
      <c r="S1141" s="3">
        <v>0</v>
      </c>
      <c r="T1141" s="3">
        <v>1</v>
      </c>
      <c r="U1141" s="3">
        <v>0</v>
      </c>
      <c r="V1141" s="3">
        <v>1.4000000000000001</v>
      </c>
      <c r="W1141" s="3">
        <v>0</v>
      </c>
      <c r="X1141" s="3">
        <v>0</v>
      </c>
      <c r="Y1141" s="3">
        <v>1.36</v>
      </c>
      <c r="Z1141" s="3">
        <v>0</v>
      </c>
      <c r="AA1141" s="3">
        <v>0</v>
      </c>
      <c r="AB1141" s="3">
        <v>7548652</v>
      </c>
      <c r="AC1141" s="3" t="s">
        <v>788</v>
      </c>
      <c r="AD1141" s="6">
        <v>40862</v>
      </c>
      <c r="AE1141" s="3" t="s">
        <v>760</v>
      </c>
      <c r="AF1141" s="3" t="s">
        <v>761</v>
      </c>
      <c r="AG1141" s="3" t="s">
        <v>762</v>
      </c>
      <c r="AH1141" s="3" t="s">
        <v>768</v>
      </c>
      <c r="AI1141" s="3">
        <v>3</v>
      </c>
      <c r="AJ1141" s="3">
        <v>0</v>
      </c>
      <c r="AK1141" s="3">
        <v>0</v>
      </c>
      <c r="AL1141" s="3">
        <v>0</v>
      </c>
      <c r="AM1141" s="3">
        <v>36</v>
      </c>
      <c r="AN1141" s="3">
        <v>0</v>
      </c>
      <c r="AO1141" s="3" t="s">
        <v>762</v>
      </c>
      <c r="AP1141" s="3" t="s">
        <v>778</v>
      </c>
      <c r="AQ1141" s="2" t="s">
        <v>781</v>
      </c>
      <c r="AR1141" s="3" t="s">
        <v>789</v>
      </c>
      <c r="AS1141" s="3">
        <v>7.3</v>
      </c>
      <c r="AT1141" s="3">
        <v>617.45000000000005</v>
      </c>
      <c r="AU1141" s="3">
        <v>626.4</v>
      </c>
      <c r="AV1141" s="3" t="s">
        <v>765</v>
      </c>
      <c r="AW1141" s="3" t="s">
        <v>790</v>
      </c>
      <c r="AX1141" s="3">
        <v>7.1</v>
      </c>
      <c r="AY1141" s="3">
        <v>0</v>
      </c>
      <c r="AZ1141" s="3">
        <v>0</v>
      </c>
      <c r="BA1141" s="3" t="s">
        <v>765</v>
      </c>
      <c r="BB1141" s="3">
        <v>0</v>
      </c>
      <c r="BC1141" s="3">
        <v>0</v>
      </c>
      <c r="BD1141" s="7">
        <v>0</v>
      </c>
      <c r="BE1141" s="18">
        <f t="shared" si="48"/>
        <v>117.85535021674652</v>
      </c>
      <c r="BF1141" s="3" t="s">
        <v>767</v>
      </c>
      <c r="BG1141" s="7">
        <v>44271</v>
      </c>
      <c r="BH1141" s="3">
        <v>82.722487542862993</v>
      </c>
      <c r="BI1141" t="str">
        <f>VLOOKUP($A1141,'[1]SW_Pipes 1222_soil.shp'!$AE$2:$AR$1223,10,FALSE)</f>
        <v>113673</v>
      </c>
      <c r="BJ1141" t="str">
        <f>VLOOKUP($A1141,'[1]SW_Pipes 1222_soil.shp'!$AE$2:$AR$1223,11,FALSE)</f>
        <v>IrA</v>
      </c>
      <c r="BK1141" t="str">
        <f>VLOOKUP($A1141,'[1]SW_Pipes 1222_soil.shp'!$AE$2:$AR$1223,12,FALSE)</f>
        <v>Iredell fine sandy loam, 0 to 1 percent slopes</v>
      </c>
      <c r="BL1141" t="str">
        <f>VLOOKUP($A1141,'[1]SW_Pipes 1222_soil.shp'!$AE$2:$AR$1223,13,FALSE)</f>
        <v>C/D</v>
      </c>
      <c r="BM1141">
        <f>VLOOKUP($A1141,'[1]SW_Pipes 1222_soil.shp'!$AE$2:$AR$1223,14,FALSE)</f>
        <v>3</v>
      </c>
      <c r="BN1141">
        <f>VLOOKUP(A1141,[2]SW_Pipes1222_prec!$AE$2:$AO$1223, 11, FALSE)</f>
        <v>3.714</v>
      </c>
    </row>
    <row r="1142" spans="1:66" x14ac:dyDescent="0.25">
      <c r="A1142" s="3">
        <v>193474</v>
      </c>
      <c r="B1142" s="3">
        <v>11189</v>
      </c>
      <c r="C1142" s="3" t="s">
        <v>327</v>
      </c>
      <c r="D1142" s="3" t="s">
        <v>21</v>
      </c>
      <c r="E1142" s="3" t="s">
        <v>29</v>
      </c>
      <c r="F1142" s="6">
        <f>VLOOKUP(A1142&amp;B1142,'input_raw cmsws'!$C$2:$D$1602,2,FALSE)</f>
        <v>43838.666666666664</v>
      </c>
      <c r="G1142" s="3">
        <v>20</v>
      </c>
      <c r="H1142" s="3" t="s">
        <v>28</v>
      </c>
      <c r="I1142" s="2">
        <f>VLOOKUP(H1142,'scoring schema'!$D$4:$E$9,2,FALSE)</f>
        <v>5</v>
      </c>
      <c r="J1142" s="3" t="s">
        <v>22</v>
      </c>
      <c r="K1142" s="3" t="s">
        <v>22</v>
      </c>
      <c r="L1142" s="3" t="s">
        <v>37</v>
      </c>
      <c r="M1142" s="2">
        <f>VLOOKUP(L1142,'scoring schema 2'!$E$18:$F$29,2,FALSE)</f>
        <v>8</v>
      </c>
      <c r="N1142" s="3" t="s">
        <v>35</v>
      </c>
      <c r="O1142" s="2">
        <f>VLOOKUP(N1142,'scoring schema 2'!$E$8:$F$13,2, FALSE)</f>
        <v>2</v>
      </c>
      <c r="P1142" s="3">
        <v>10</v>
      </c>
      <c r="Q1142" s="3">
        <v>3.05</v>
      </c>
      <c r="R1142" s="3">
        <v>8</v>
      </c>
      <c r="S1142" s="3">
        <v>24.4</v>
      </c>
      <c r="T1142" s="3">
        <v>1</v>
      </c>
      <c r="U1142" s="3">
        <v>0</v>
      </c>
      <c r="V1142" s="3">
        <v>1.4000000000000001</v>
      </c>
      <c r="W1142" s="3">
        <v>2.9000000000000004</v>
      </c>
      <c r="X1142" s="3">
        <v>4.0600000000000005</v>
      </c>
      <c r="Y1142" s="3">
        <v>2.06</v>
      </c>
      <c r="Z1142" s="3">
        <v>4.9400000000000004</v>
      </c>
      <c r="AA1142" s="3">
        <v>10.176400000000001</v>
      </c>
      <c r="AB1142" s="3">
        <v>7622315</v>
      </c>
      <c r="AC1142" s="3" t="s">
        <v>2336</v>
      </c>
      <c r="AD1142" s="6">
        <v>40863</v>
      </c>
      <c r="AE1142" s="3" t="s">
        <v>760</v>
      </c>
      <c r="AF1142" s="3" t="s">
        <v>761</v>
      </c>
      <c r="AG1142" s="3" t="s">
        <v>762</v>
      </c>
      <c r="AH1142" s="3" t="s">
        <v>768</v>
      </c>
      <c r="AI1142" s="3">
        <v>5.5</v>
      </c>
      <c r="AJ1142" s="3">
        <v>0</v>
      </c>
      <c r="AK1142" s="3">
        <v>0</v>
      </c>
      <c r="AL1142" s="3">
        <v>0</v>
      </c>
      <c r="AM1142" s="3">
        <v>66</v>
      </c>
      <c r="AN1142" s="3">
        <v>0</v>
      </c>
      <c r="AO1142" s="3" t="s">
        <v>762</v>
      </c>
      <c r="AP1142" s="3" t="s">
        <v>763</v>
      </c>
      <c r="AQ1142" s="3" t="s">
        <v>769</v>
      </c>
      <c r="AR1142" s="3" t="s">
        <v>2337</v>
      </c>
      <c r="AS1142" s="3">
        <v>0</v>
      </c>
      <c r="AT1142" s="3">
        <v>0</v>
      </c>
      <c r="AU1142" s="3">
        <v>0</v>
      </c>
      <c r="AV1142" s="3" t="s">
        <v>765</v>
      </c>
      <c r="AW1142" s="3" t="s">
        <v>2338</v>
      </c>
      <c r="AX1142" s="3">
        <v>0</v>
      </c>
      <c r="AY1142" s="3">
        <v>0</v>
      </c>
      <c r="AZ1142" s="3">
        <v>0</v>
      </c>
      <c r="BA1142" s="3" t="s">
        <v>765</v>
      </c>
      <c r="BB1142" s="3">
        <v>0</v>
      </c>
      <c r="BC1142" s="3">
        <v>0</v>
      </c>
      <c r="BD1142" s="7">
        <v>0</v>
      </c>
      <c r="BE1142" s="18">
        <f t="shared" si="48"/>
        <v>120.02372804015513</v>
      </c>
      <c r="BF1142" s="3" t="s">
        <v>767</v>
      </c>
      <c r="BG1142" s="7">
        <v>44025</v>
      </c>
      <c r="BH1142" s="3">
        <v>108.68615565430829</v>
      </c>
      <c r="BI1142" t="str">
        <f>VLOOKUP($A1142,'[1]SW_Pipes 1222_soil.shp'!$AE$2:$AR$1223,10,FALSE)</f>
        <v>113677</v>
      </c>
      <c r="BJ1142" t="str">
        <f>VLOOKUP($A1142,'[1]SW_Pipes 1222_soil.shp'!$AE$2:$AR$1223,11,FALSE)</f>
        <v>MO</v>
      </c>
      <c r="BK1142" t="str">
        <f>VLOOKUP($A1142,'[1]SW_Pipes 1222_soil.shp'!$AE$2:$AR$1223,12,FALSE)</f>
        <v>Monacan loam</v>
      </c>
      <c r="BL1142" t="str">
        <f>VLOOKUP($A1142,'[1]SW_Pipes 1222_soil.shp'!$AE$2:$AR$1223,13,FALSE)</f>
        <v>C</v>
      </c>
      <c r="BM1142">
        <f>VLOOKUP($A1142,'[1]SW_Pipes 1222_soil.shp'!$AE$2:$AR$1223,14,FALSE)</f>
        <v>2</v>
      </c>
      <c r="BN1142">
        <f>VLOOKUP(A1142,[2]SW_Pipes1222_prec!$AE$2:$AO$1223, 11, FALSE)</f>
        <v>3.77</v>
      </c>
    </row>
    <row r="1143" spans="1:66" x14ac:dyDescent="0.25">
      <c r="A1143" s="3">
        <v>193480</v>
      </c>
      <c r="B1143" s="3">
        <v>18633</v>
      </c>
      <c r="C1143" s="3" t="s">
        <v>162</v>
      </c>
      <c r="D1143" s="3" t="s">
        <v>21</v>
      </c>
      <c r="E1143" s="3" t="s">
        <v>29</v>
      </c>
      <c r="F1143" s="6">
        <f>VLOOKUP(A1143&amp;B1143,'input_raw cmsws'!$C$2:$D$1602,2,FALSE)</f>
        <v>44014.666666666664</v>
      </c>
      <c r="G1143" s="3">
        <v>1.3</v>
      </c>
      <c r="H1143" s="3" t="s">
        <v>28</v>
      </c>
      <c r="I1143" s="2">
        <f>VLOOKUP(H1143,'scoring schema'!$D$4:$E$9,2,FALSE)</f>
        <v>5</v>
      </c>
      <c r="J1143" s="3" t="s">
        <v>22</v>
      </c>
      <c r="K1143" s="3" t="s">
        <v>22</v>
      </c>
      <c r="L1143" s="3"/>
      <c r="M1143" s="2">
        <f>VLOOKUP(L1143,'scoring schema 2'!$E$18:$F$29,2,FALSE)</f>
        <v>0</v>
      </c>
      <c r="N1143" s="3"/>
      <c r="O1143" s="2">
        <f>VLOOKUP(N1143,'scoring schema 2'!$E$8:$F$13,2, FALSE)</f>
        <v>2</v>
      </c>
      <c r="P1143" s="3">
        <v>5</v>
      </c>
      <c r="Q1143" s="3">
        <v>3.05</v>
      </c>
      <c r="R1143" s="3">
        <v>1.55</v>
      </c>
      <c r="S1143" s="3">
        <v>4.7275</v>
      </c>
      <c r="T1143" s="3">
        <v>1</v>
      </c>
      <c r="U1143" s="3">
        <v>5</v>
      </c>
      <c r="V1143" s="3">
        <v>1.4000000000000001</v>
      </c>
      <c r="W1143" s="3">
        <v>1.55</v>
      </c>
      <c r="X1143" s="3">
        <v>2.1700000000000004</v>
      </c>
      <c r="Y1143" s="3">
        <v>2.06</v>
      </c>
      <c r="Z1143" s="3">
        <v>1.55</v>
      </c>
      <c r="AA1143" s="3">
        <v>3.1930000000000001</v>
      </c>
      <c r="AB1143" s="3">
        <v>7631868</v>
      </c>
      <c r="AC1143" s="3" t="s">
        <v>1132</v>
      </c>
      <c r="AD1143" s="6">
        <v>40864</v>
      </c>
      <c r="AE1143" s="3" t="s">
        <v>760</v>
      </c>
      <c r="AF1143" s="3" t="s">
        <v>761</v>
      </c>
      <c r="AG1143" s="3" t="s">
        <v>762</v>
      </c>
      <c r="AH1143" s="3" t="s">
        <v>768</v>
      </c>
      <c r="AI1143" s="3">
        <v>2</v>
      </c>
      <c r="AJ1143" s="3">
        <v>0</v>
      </c>
      <c r="AK1143" s="3">
        <v>0</v>
      </c>
      <c r="AL1143" s="3">
        <v>0</v>
      </c>
      <c r="AM1143" s="3">
        <v>15</v>
      </c>
      <c r="AN1143" s="3">
        <v>0</v>
      </c>
      <c r="AO1143" s="3" t="s">
        <v>762</v>
      </c>
      <c r="AP1143" s="3" t="s">
        <v>763</v>
      </c>
      <c r="AQ1143" s="3" t="s">
        <v>769</v>
      </c>
      <c r="AR1143" s="3" t="s">
        <v>1133</v>
      </c>
      <c r="AS1143" s="3">
        <v>7.8</v>
      </c>
      <c r="AT1143" s="3">
        <v>0</v>
      </c>
      <c r="AU1143" s="3">
        <v>0</v>
      </c>
      <c r="AV1143" s="3" t="s">
        <v>765</v>
      </c>
      <c r="AW1143" s="3" t="s">
        <v>1134</v>
      </c>
      <c r="AX1143" s="3">
        <v>2.4</v>
      </c>
      <c r="AY1143" s="3">
        <v>0</v>
      </c>
      <c r="AZ1143" s="3">
        <v>0</v>
      </c>
      <c r="BA1143" s="3" t="s">
        <v>765</v>
      </c>
      <c r="BB1143" s="3">
        <v>0</v>
      </c>
      <c r="BC1143" s="3">
        <v>0</v>
      </c>
      <c r="BD1143" s="7">
        <v>0</v>
      </c>
      <c r="BE1143" s="18">
        <f t="shared" si="48"/>
        <v>120.50558977869039</v>
      </c>
      <c r="BF1143" s="3" t="s">
        <v>767</v>
      </c>
      <c r="BG1143" s="7">
        <v>44326</v>
      </c>
      <c r="BH1143" s="3">
        <v>39.83339216389799</v>
      </c>
      <c r="BI1143" t="str">
        <f>VLOOKUP($A1143,'[1]SW_Pipes 1222_soil.shp'!$AE$2:$AR$1223,10,FALSE)</f>
        <v>113694</v>
      </c>
      <c r="BJ1143" t="str">
        <f>VLOOKUP($A1143,'[1]SW_Pipes 1222_soil.shp'!$AE$2:$AR$1223,11,FALSE)</f>
        <v>WkE</v>
      </c>
      <c r="BK1143" t="str">
        <f>VLOOKUP($A1143,'[1]SW_Pipes 1222_soil.shp'!$AE$2:$AR$1223,12,FALSE)</f>
        <v>Wilkes loam, 15 to 25 percent slopes</v>
      </c>
      <c r="BL1143" t="str">
        <f>VLOOKUP($A1143,'[1]SW_Pipes 1222_soil.shp'!$AE$2:$AR$1223,13,FALSE)</f>
        <v>D</v>
      </c>
      <c r="BM1143">
        <f>VLOOKUP($A1143,'[1]SW_Pipes 1222_soil.shp'!$AE$2:$AR$1223,14,FALSE)</f>
        <v>4</v>
      </c>
      <c r="BN1143">
        <f>VLOOKUP(A1143,[2]SW_Pipes1222_prec!$AE$2:$AO$1223, 11, FALSE)</f>
        <v>3.871</v>
      </c>
    </row>
    <row r="1144" spans="1:66" x14ac:dyDescent="0.25">
      <c r="A1144" s="2">
        <v>193482</v>
      </c>
      <c r="B1144" s="2">
        <v>18820</v>
      </c>
      <c r="C1144" s="2" t="s">
        <v>104</v>
      </c>
      <c r="D1144" s="2" t="s">
        <v>21</v>
      </c>
      <c r="E1144" s="2" t="s">
        <v>29</v>
      </c>
      <c r="F1144" s="6">
        <f>VLOOKUP(A1144&amp;B1144,'input_raw cmsws'!$C$2:$D$1602,2,FALSE)</f>
        <v>44027.666666666664</v>
      </c>
      <c r="G1144" s="2">
        <v>4</v>
      </c>
      <c r="H1144" s="2" t="s">
        <v>28</v>
      </c>
      <c r="I1144" s="2">
        <f>VLOOKUP(H1144,'scoring schema'!$D$4:$E$9,2,FALSE)</f>
        <v>5</v>
      </c>
      <c r="J1144" s="2" t="s">
        <v>22</v>
      </c>
      <c r="K1144" s="2" t="s">
        <v>22</v>
      </c>
      <c r="L1144" s="2"/>
      <c r="M1144" s="2">
        <f>VLOOKUP(L1144,'scoring schema 2'!$E$18:$F$29,2,FALSE)</f>
        <v>0</v>
      </c>
      <c r="N1144" s="2" t="s">
        <v>33</v>
      </c>
      <c r="O1144" s="2">
        <f>VLOOKUP(N1144,'scoring schema 2'!$E$8:$F$13,2, FALSE)</f>
        <v>0</v>
      </c>
      <c r="P1144" s="2">
        <v>5</v>
      </c>
      <c r="Q1144" s="2">
        <v>1.75</v>
      </c>
      <c r="R1144" s="2">
        <v>1.55</v>
      </c>
      <c r="S1144" s="2">
        <v>2.7124999999999999</v>
      </c>
      <c r="T1144" s="2">
        <v>1</v>
      </c>
      <c r="U1144" s="2">
        <v>5</v>
      </c>
      <c r="V1144" s="2">
        <v>7.8000000000000007</v>
      </c>
      <c r="W1144" s="2">
        <v>3.35</v>
      </c>
      <c r="X1144" s="2">
        <v>26.130000000000003</v>
      </c>
      <c r="Y1144" s="2">
        <v>5.3800000000000008</v>
      </c>
      <c r="Z1144" s="2">
        <v>2.63</v>
      </c>
      <c r="AA1144" s="2">
        <v>14.149400000000002</v>
      </c>
      <c r="AB1144" s="2">
        <v>7553771</v>
      </c>
      <c r="AC1144" s="2" t="s">
        <v>2803</v>
      </c>
      <c r="AD1144" s="6">
        <v>40865</v>
      </c>
      <c r="AE1144" s="2" t="s">
        <v>760</v>
      </c>
      <c r="AF1144" s="2" t="s">
        <v>761</v>
      </c>
      <c r="AG1144" s="2" t="s">
        <v>762</v>
      </c>
      <c r="AH1144" s="2" t="s">
        <v>768</v>
      </c>
      <c r="AI1144" s="2">
        <v>1.25</v>
      </c>
      <c r="AJ1144" s="2">
        <v>0</v>
      </c>
      <c r="AK1144" s="2">
        <v>0</v>
      </c>
      <c r="AL1144" s="2">
        <v>0</v>
      </c>
      <c r="AM1144" s="2">
        <v>15</v>
      </c>
      <c r="AN1144" s="2">
        <v>0</v>
      </c>
      <c r="AO1144" s="2" t="s">
        <v>762</v>
      </c>
      <c r="AP1144" s="2" t="s">
        <v>763</v>
      </c>
      <c r="AQ1144" s="2" t="s">
        <v>769</v>
      </c>
      <c r="AR1144" s="2" t="s">
        <v>2804</v>
      </c>
      <c r="AS1144" s="2">
        <v>4</v>
      </c>
      <c r="AT1144" s="2">
        <v>674</v>
      </c>
      <c r="AU1144" s="2">
        <v>678</v>
      </c>
      <c r="AV1144" s="2" t="s">
        <v>765</v>
      </c>
      <c r="AW1144" s="2" t="s">
        <v>2805</v>
      </c>
      <c r="AX1144" s="2">
        <v>0.7</v>
      </c>
      <c r="AY1144" s="2">
        <v>665.3</v>
      </c>
      <c r="AZ1144" s="2">
        <v>666</v>
      </c>
      <c r="BA1144" s="2" t="s">
        <v>765</v>
      </c>
      <c r="BB1144" s="2">
        <v>7.1734999999999993E-2</v>
      </c>
      <c r="BC1144" s="2">
        <v>0</v>
      </c>
      <c r="BD1144" s="6">
        <v>0</v>
      </c>
      <c r="BE1144" s="18">
        <f t="shared" si="48"/>
        <v>120.54118183892311</v>
      </c>
      <c r="BF1144" s="2" t="s">
        <v>767</v>
      </c>
      <c r="BG1144" s="6">
        <v>44411</v>
      </c>
      <c r="BH1144" s="2">
        <v>121.2797103524706</v>
      </c>
      <c r="BI1144" t="str">
        <f>VLOOKUP($A1144,'[1]SW_Pipes 1222_soil.shp'!$AE$2:$AR$1223,10,FALSE)</f>
        <v>113680</v>
      </c>
      <c r="BJ1144" t="str">
        <f>VLOOKUP($A1144,'[1]SW_Pipes 1222_soil.shp'!$AE$2:$AR$1223,11,FALSE)</f>
        <v>MeD</v>
      </c>
      <c r="BK1144" t="str">
        <f>VLOOKUP($A1144,'[1]SW_Pipes 1222_soil.shp'!$AE$2:$AR$1223,12,FALSE)</f>
        <v>Mecklenburg fine sandy loam, 8 to 15 percent slopes</v>
      </c>
      <c r="BL1144" t="str">
        <f>VLOOKUP($A1144,'[1]SW_Pipes 1222_soil.shp'!$AE$2:$AR$1223,13,FALSE)</f>
        <v>C</v>
      </c>
      <c r="BM1144">
        <f>VLOOKUP($A1144,'[1]SW_Pipes 1222_soil.shp'!$AE$2:$AR$1223,14,FALSE)</f>
        <v>2</v>
      </c>
      <c r="BN1144">
        <f>VLOOKUP(A1144,[2]SW_Pipes1222_prec!$AE$2:$AO$1223, 11, FALSE)</f>
        <v>3.7559999999999998</v>
      </c>
    </row>
    <row r="1145" spans="1:66" x14ac:dyDescent="0.25">
      <c r="A1145" s="2">
        <v>193508</v>
      </c>
      <c r="B1145" s="2">
        <v>13555</v>
      </c>
      <c r="C1145" s="2" t="s">
        <v>336</v>
      </c>
      <c r="D1145" s="2" t="s">
        <v>21</v>
      </c>
      <c r="E1145" s="2" t="s">
        <v>29</v>
      </c>
      <c r="F1145" s="6">
        <f>VLOOKUP(A1145&amp;B1145,'input_raw cmsws'!$C$2:$D$1602,2,FALSE)</f>
        <v>43949.666666666664</v>
      </c>
      <c r="G1145" s="2">
        <v>2.4</v>
      </c>
      <c r="H1145" s="2"/>
      <c r="I1145" s="2">
        <v>0</v>
      </c>
      <c r="J1145" s="2"/>
      <c r="K1145" s="3" t="s">
        <v>22</v>
      </c>
      <c r="L1145" s="2"/>
      <c r="M1145" s="2">
        <f>VLOOKUP(L1145,'scoring schema 2'!$E$18:$F$29,2,FALSE)</f>
        <v>0</v>
      </c>
      <c r="N1145" s="2"/>
      <c r="O1145" s="2">
        <f>VLOOKUP(N1145,'scoring schema 2'!$E$8:$F$13,2, FALSE)</f>
        <v>2</v>
      </c>
      <c r="P1145" s="2">
        <v>0</v>
      </c>
      <c r="Q1145" s="2">
        <v>1.3</v>
      </c>
      <c r="R1145" s="2">
        <v>0.8</v>
      </c>
      <c r="S1145" s="2">
        <v>1.04</v>
      </c>
      <c r="T1145" s="2">
        <v>1</v>
      </c>
      <c r="U1145" s="2">
        <v>0</v>
      </c>
      <c r="V1145" s="2">
        <v>7.8000000000000007</v>
      </c>
      <c r="W1145" s="2">
        <v>1.7000000000000002</v>
      </c>
      <c r="X1145" s="2">
        <v>13.260000000000003</v>
      </c>
      <c r="Y1145" s="2">
        <v>5.2000000000000011</v>
      </c>
      <c r="Z1145" s="2">
        <v>1.34</v>
      </c>
      <c r="AA1145" s="2">
        <v>6.9680000000000017</v>
      </c>
      <c r="AB1145" s="2">
        <v>7570731</v>
      </c>
      <c r="AC1145" s="2" t="s">
        <v>1144</v>
      </c>
      <c r="AD1145" s="6">
        <v>40866</v>
      </c>
      <c r="AE1145" s="2" t="s">
        <v>760</v>
      </c>
      <c r="AF1145" s="2" t="s">
        <v>761</v>
      </c>
      <c r="AG1145" s="2" t="s">
        <v>762</v>
      </c>
      <c r="AH1145" s="2" t="s">
        <v>768</v>
      </c>
      <c r="AI1145" s="2">
        <v>1.25</v>
      </c>
      <c r="AJ1145" s="2">
        <v>0</v>
      </c>
      <c r="AK1145" s="2">
        <v>0</v>
      </c>
      <c r="AL1145" s="2">
        <v>0</v>
      </c>
      <c r="AM1145" s="2">
        <v>15</v>
      </c>
      <c r="AN1145" s="2">
        <v>0</v>
      </c>
      <c r="AO1145" s="2" t="s">
        <v>762</v>
      </c>
      <c r="AP1145" s="2" t="s">
        <v>763</v>
      </c>
      <c r="AQ1145" s="2" t="s">
        <v>769</v>
      </c>
      <c r="AR1145" s="2" t="s">
        <v>762</v>
      </c>
      <c r="AS1145" s="2">
        <v>0</v>
      </c>
      <c r="AT1145" s="2">
        <v>0</v>
      </c>
      <c r="AU1145" s="2">
        <v>0</v>
      </c>
      <c r="AV1145" s="2" t="s">
        <v>772</v>
      </c>
      <c r="AW1145" s="2" t="s">
        <v>1814</v>
      </c>
      <c r="AX1145" s="2">
        <v>2.4</v>
      </c>
      <c r="AY1145" s="2">
        <v>0</v>
      </c>
      <c r="AZ1145" s="2">
        <v>0</v>
      </c>
      <c r="BA1145" s="2" t="s">
        <v>765</v>
      </c>
      <c r="BB1145" s="2">
        <v>0</v>
      </c>
      <c r="BC1145" s="2">
        <v>0</v>
      </c>
      <c r="BD1145" s="6">
        <v>0</v>
      </c>
      <c r="BE1145" s="18">
        <f t="shared" si="48"/>
        <v>120.3276294775268</v>
      </c>
      <c r="BF1145" s="2" t="s">
        <v>767</v>
      </c>
      <c r="BG1145" s="6">
        <v>44243</v>
      </c>
      <c r="BH1145" s="2">
        <v>67.945141727902381</v>
      </c>
      <c r="BI1145" t="str">
        <f>VLOOKUP($A1145,'[1]SW_Pipes 1222_soil.shp'!$AE$2:$AR$1223,10,FALSE)</f>
        <v>113677</v>
      </c>
      <c r="BJ1145" t="str">
        <f>VLOOKUP($A1145,'[1]SW_Pipes 1222_soil.shp'!$AE$2:$AR$1223,11,FALSE)</f>
        <v>MO</v>
      </c>
      <c r="BK1145" t="str">
        <f>VLOOKUP($A1145,'[1]SW_Pipes 1222_soil.shp'!$AE$2:$AR$1223,12,FALSE)</f>
        <v>Monacan loam</v>
      </c>
      <c r="BL1145" t="str">
        <f>VLOOKUP($A1145,'[1]SW_Pipes 1222_soil.shp'!$AE$2:$AR$1223,13,FALSE)</f>
        <v>C</v>
      </c>
      <c r="BM1145">
        <f>VLOOKUP($A1145,'[1]SW_Pipes 1222_soil.shp'!$AE$2:$AR$1223,14,FALSE)</f>
        <v>2</v>
      </c>
      <c r="BN1145">
        <f>VLOOKUP(A1145,[2]SW_Pipes1222_prec!$AE$2:$AO$1223, 11, FALSE)</f>
        <v>3.742</v>
      </c>
    </row>
    <row r="1146" spans="1:66" x14ac:dyDescent="0.25">
      <c r="A1146" s="3">
        <v>193509</v>
      </c>
      <c r="B1146" s="3">
        <v>13555</v>
      </c>
      <c r="C1146" s="3" t="s">
        <v>335</v>
      </c>
      <c r="D1146" s="3" t="s">
        <v>21</v>
      </c>
      <c r="E1146" s="3" t="s">
        <v>29</v>
      </c>
      <c r="F1146" s="6">
        <f>VLOOKUP(A1146&amp;B1146,'input_raw cmsws'!$C$2:$D$1602,2,FALSE)</f>
        <v>43949.666666666664</v>
      </c>
      <c r="G1146" s="3">
        <v>1.5</v>
      </c>
      <c r="H1146" s="3"/>
      <c r="I1146" s="2">
        <v>0</v>
      </c>
      <c r="J1146" s="3"/>
      <c r="K1146" s="3" t="s">
        <v>22</v>
      </c>
      <c r="L1146" s="3"/>
      <c r="M1146" s="2">
        <f>VLOOKUP(L1146,'scoring schema 2'!$E$18:$F$29,2,FALSE)</f>
        <v>0</v>
      </c>
      <c r="N1146" s="3"/>
      <c r="O1146" s="2">
        <f>VLOOKUP(N1146,'scoring schema 2'!$E$8:$F$13,2, FALSE)</f>
        <v>2</v>
      </c>
      <c r="P1146" s="3">
        <v>0</v>
      </c>
      <c r="Q1146" s="3">
        <v>1.3</v>
      </c>
      <c r="R1146" s="3">
        <v>0.8</v>
      </c>
      <c r="S1146" s="3">
        <v>1.04</v>
      </c>
      <c r="T1146" s="3">
        <v>1</v>
      </c>
      <c r="U1146" s="3">
        <v>0</v>
      </c>
      <c r="V1146" s="3">
        <v>7.8000000000000007</v>
      </c>
      <c r="W1146" s="3">
        <v>1.7000000000000002</v>
      </c>
      <c r="X1146" s="3">
        <v>13.260000000000003</v>
      </c>
      <c r="Y1146" s="3">
        <v>5.2000000000000011</v>
      </c>
      <c r="Z1146" s="3">
        <v>1.34</v>
      </c>
      <c r="AA1146" s="3">
        <v>6.9680000000000017</v>
      </c>
      <c r="AB1146" s="3">
        <v>7693799</v>
      </c>
      <c r="AC1146" s="3" t="s">
        <v>1811</v>
      </c>
      <c r="AD1146" s="6">
        <v>40867</v>
      </c>
      <c r="AE1146" s="3" t="s">
        <v>760</v>
      </c>
      <c r="AF1146" s="3" t="s">
        <v>761</v>
      </c>
      <c r="AG1146" s="3" t="s">
        <v>762</v>
      </c>
      <c r="AH1146" s="3" t="s">
        <v>768</v>
      </c>
      <c r="AI1146" s="3">
        <v>1.25</v>
      </c>
      <c r="AJ1146" s="3">
        <v>0</v>
      </c>
      <c r="AK1146" s="3">
        <v>0</v>
      </c>
      <c r="AL1146" s="3">
        <v>0</v>
      </c>
      <c r="AM1146" s="3">
        <v>15</v>
      </c>
      <c r="AN1146" s="3">
        <v>0</v>
      </c>
      <c r="AO1146" s="3" t="s">
        <v>762</v>
      </c>
      <c r="AP1146" s="3" t="s">
        <v>763</v>
      </c>
      <c r="AQ1146" s="3" t="s">
        <v>769</v>
      </c>
      <c r="AR1146" s="3" t="s">
        <v>1812</v>
      </c>
      <c r="AS1146" s="3">
        <v>0</v>
      </c>
      <c r="AT1146" s="3">
        <v>0</v>
      </c>
      <c r="AU1146" s="3">
        <v>0</v>
      </c>
      <c r="AV1146" s="3" t="s">
        <v>765</v>
      </c>
      <c r="AW1146" s="3" t="s">
        <v>1813</v>
      </c>
      <c r="AX1146" s="3">
        <v>1.5</v>
      </c>
      <c r="AY1146" s="3">
        <v>0</v>
      </c>
      <c r="AZ1146" s="3">
        <v>0</v>
      </c>
      <c r="BA1146" s="3" t="s">
        <v>765</v>
      </c>
      <c r="BB1146" s="3">
        <v>0</v>
      </c>
      <c r="BC1146" s="3">
        <v>0</v>
      </c>
      <c r="BD1146" s="7">
        <v>0</v>
      </c>
      <c r="BE1146" s="18">
        <f t="shared" si="48"/>
        <v>120.3276294775268</v>
      </c>
      <c r="BF1146" s="3" t="s">
        <v>767</v>
      </c>
      <c r="BG1146" s="7">
        <v>44243</v>
      </c>
      <c r="BH1146" s="3">
        <v>135.58584990160591</v>
      </c>
      <c r="BI1146" t="str">
        <f>VLOOKUP($A1146,'[1]SW_Pipes 1222_soil.shp'!$AE$2:$AR$1223,10,FALSE)</f>
        <v>113658</v>
      </c>
      <c r="BJ1146" t="str">
        <f>VLOOKUP($A1146,'[1]SW_Pipes 1222_soil.shp'!$AE$2:$AR$1223,11,FALSE)</f>
        <v>CeB2</v>
      </c>
      <c r="BK1146" t="str">
        <f>VLOOKUP($A1146,'[1]SW_Pipes 1222_soil.shp'!$AE$2:$AR$1223,12,FALSE)</f>
        <v>Cecil sandy clay loam, 2 to 8 percent slopes, eroded</v>
      </c>
      <c r="BL1146" t="str">
        <f>VLOOKUP($A1146,'[1]SW_Pipes 1222_soil.shp'!$AE$2:$AR$1223,13,FALSE)</f>
        <v>B</v>
      </c>
      <c r="BM1146">
        <f>VLOOKUP($A1146,'[1]SW_Pipes 1222_soil.shp'!$AE$2:$AR$1223,14,FALSE)</f>
        <v>1</v>
      </c>
      <c r="BN1146">
        <f>VLOOKUP(A1146,[2]SW_Pipes1222_prec!$AE$2:$AO$1223, 11, FALSE)</f>
        <v>3.742</v>
      </c>
    </row>
    <row r="1147" spans="1:66" x14ac:dyDescent="0.25">
      <c r="A1147" s="3">
        <v>193800</v>
      </c>
      <c r="B1147" s="3">
        <v>76503</v>
      </c>
      <c r="C1147" s="3" t="s">
        <v>459</v>
      </c>
      <c r="D1147" s="3" t="s">
        <v>21</v>
      </c>
      <c r="E1147" s="3" t="s">
        <v>29</v>
      </c>
      <c r="F1147" s="6">
        <f>VLOOKUP(A1147&amp;B1147,'input_raw cmsws'!$C$2:$D$1602,2,FALSE)</f>
        <v>44123.666666666664</v>
      </c>
      <c r="G1147" s="3">
        <v>5.5</v>
      </c>
      <c r="H1147" s="3" t="s">
        <v>23</v>
      </c>
      <c r="I1147" s="2">
        <f>VLOOKUP(H1147,'scoring schema'!$D$4:$E$9,2,FALSE)</f>
        <v>0</v>
      </c>
      <c r="J1147" s="3" t="s">
        <v>22</v>
      </c>
      <c r="K1147" s="3" t="s">
        <v>22</v>
      </c>
      <c r="L1147" s="3" t="s">
        <v>24</v>
      </c>
      <c r="M1147" s="2">
        <f>VLOOKUP(L1147,'scoring schema 2'!$E$18:$F$29,2,FALSE)</f>
        <v>0</v>
      </c>
      <c r="N1147" s="3"/>
      <c r="O1147" s="2">
        <f>VLOOKUP(N1147,'scoring schema 2'!$E$8:$F$13,2, FALSE)</f>
        <v>2</v>
      </c>
      <c r="P1147" s="3">
        <v>10</v>
      </c>
      <c r="Q1147" s="3">
        <v>1.3</v>
      </c>
      <c r="R1147" s="3">
        <v>2.2999999999999998</v>
      </c>
      <c r="S1147" s="3">
        <v>2.9899999999999998</v>
      </c>
      <c r="T1147" s="3">
        <v>1</v>
      </c>
      <c r="U1147" s="3">
        <v>10</v>
      </c>
      <c r="V1147" s="3">
        <v>3.0000000000000004</v>
      </c>
      <c r="W1147" s="3">
        <v>5.9</v>
      </c>
      <c r="X1147" s="3">
        <v>17.700000000000003</v>
      </c>
      <c r="Y1147" s="3">
        <v>2.3200000000000003</v>
      </c>
      <c r="Z1147" s="3">
        <v>4.46</v>
      </c>
      <c r="AA1147" s="3">
        <v>10.347200000000001</v>
      </c>
      <c r="AB1147" s="3">
        <v>7645812</v>
      </c>
      <c r="AC1147" s="3" t="s">
        <v>2351</v>
      </c>
      <c r="AD1147" s="6">
        <v>40868</v>
      </c>
      <c r="AE1147" s="3" t="s">
        <v>760</v>
      </c>
      <c r="AF1147" s="3" t="s">
        <v>761</v>
      </c>
      <c r="AG1147" s="3" t="s">
        <v>762</v>
      </c>
      <c r="AH1147" s="3" t="s">
        <v>768</v>
      </c>
      <c r="AI1147" s="3">
        <v>2</v>
      </c>
      <c r="AJ1147" s="3">
        <v>0</v>
      </c>
      <c r="AK1147" s="3">
        <v>0</v>
      </c>
      <c r="AL1147" s="3">
        <v>0</v>
      </c>
      <c r="AM1147" s="3">
        <v>24</v>
      </c>
      <c r="AN1147" s="3">
        <v>0</v>
      </c>
      <c r="AO1147" s="3" t="s">
        <v>762</v>
      </c>
      <c r="AP1147" s="3" t="s">
        <v>763</v>
      </c>
      <c r="AQ1147" s="3" t="s">
        <v>769</v>
      </c>
      <c r="AR1147" s="3" t="s">
        <v>2352</v>
      </c>
      <c r="AS1147" s="3">
        <v>6.92</v>
      </c>
      <c r="AT1147" s="3">
        <v>676.05</v>
      </c>
      <c r="AU1147" s="3">
        <v>682.97</v>
      </c>
      <c r="AV1147" s="3" t="s">
        <v>772</v>
      </c>
      <c r="AW1147" s="3" t="s">
        <v>2353</v>
      </c>
      <c r="AX1147" s="3">
        <v>7.7</v>
      </c>
      <c r="AY1147" s="3">
        <v>674.51</v>
      </c>
      <c r="AZ1147" s="3">
        <v>682.21</v>
      </c>
      <c r="BA1147" s="3" t="s">
        <v>772</v>
      </c>
      <c r="BB1147" s="3">
        <v>0</v>
      </c>
      <c r="BC1147" s="3">
        <v>0</v>
      </c>
      <c r="BD1147" s="7">
        <v>0</v>
      </c>
      <c r="BE1147" s="18">
        <f t="shared" si="48"/>
        <v>120.80401551448779</v>
      </c>
      <c r="BF1147" s="3" t="s">
        <v>767</v>
      </c>
      <c r="BG1147" s="7">
        <v>44243</v>
      </c>
      <c r="BH1147" s="3">
        <v>131.284136584706</v>
      </c>
      <c r="BI1147" t="str">
        <f>VLOOKUP($A1147,'[1]SW_Pipes 1222_soil.shp'!$AE$2:$AR$1223,10,FALSE)</f>
        <v>113660</v>
      </c>
      <c r="BJ1147" t="str">
        <f>VLOOKUP($A1147,'[1]SW_Pipes 1222_soil.shp'!$AE$2:$AR$1223,11,FALSE)</f>
        <v>CuB</v>
      </c>
      <c r="BK1147" t="str">
        <f>VLOOKUP($A1147,'[1]SW_Pipes 1222_soil.shp'!$AE$2:$AR$1223,12,FALSE)</f>
        <v>Cecil-Urban land complex, 2 to 8 percent slopes</v>
      </c>
      <c r="BL1147" t="str">
        <f>VLOOKUP($A1147,'[1]SW_Pipes 1222_soil.shp'!$AE$2:$AR$1223,13,FALSE)</f>
        <v>B</v>
      </c>
      <c r="BM1147">
        <f>VLOOKUP($A1147,'[1]SW_Pipes 1222_soil.shp'!$AE$2:$AR$1223,14,FALSE)</f>
        <v>1</v>
      </c>
      <c r="BN1147">
        <f>VLOOKUP(A1147,[2]SW_Pipes1222_prec!$AE$2:$AO$1223, 11, FALSE)</f>
        <v>3.7709999999999999</v>
      </c>
    </row>
    <row r="1148" spans="1:66" x14ac:dyDescent="0.25">
      <c r="A1148" s="3">
        <v>193900</v>
      </c>
      <c r="B1148" s="3">
        <v>18822</v>
      </c>
      <c r="C1148" s="3" t="s">
        <v>211</v>
      </c>
      <c r="D1148" s="3" t="s">
        <v>21</v>
      </c>
      <c r="E1148" s="3" t="s">
        <v>29</v>
      </c>
      <c r="F1148" s="6">
        <f>VLOOKUP(A1148&amp;B1148,'input_raw cmsws'!$C$2:$D$1602,2,FALSE)</f>
        <v>44027.666666666664</v>
      </c>
      <c r="G1148" s="3">
        <v>1.5</v>
      </c>
      <c r="H1148" s="3" t="s">
        <v>32</v>
      </c>
      <c r="I1148" s="2">
        <f>VLOOKUP(H1148,'scoring schema'!$D$4:$E$9,2,FALSE)</f>
        <v>10</v>
      </c>
      <c r="J1148" s="3" t="s">
        <v>22</v>
      </c>
      <c r="K1148" s="3" t="s">
        <v>22</v>
      </c>
      <c r="L1148" s="3"/>
      <c r="M1148" s="2">
        <f>VLOOKUP(L1148,'scoring schema 2'!$E$18:$F$29,2,FALSE)</f>
        <v>0</v>
      </c>
      <c r="N1148" s="3" t="s">
        <v>202</v>
      </c>
      <c r="O1148" s="2">
        <f>VLOOKUP(N1148,'scoring schema 2'!$E$8:$F$13,2, FALSE)</f>
        <v>3</v>
      </c>
      <c r="P1148" s="3">
        <v>10</v>
      </c>
      <c r="Q1148" s="3">
        <v>5.45</v>
      </c>
      <c r="R1148" s="3">
        <v>2.2999999999999998</v>
      </c>
      <c r="S1148" s="3">
        <v>12.535</v>
      </c>
      <c r="T1148" s="3">
        <v>1</v>
      </c>
      <c r="U1148" s="3">
        <v>0</v>
      </c>
      <c r="V1148" s="3">
        <v>1.4000000000000001</v>
      </c>
      <c r="W1148" s="3">
        <v>0.8</v>
      </c>
      <c r="X1148" s="3">
        <v>1.1200000000000001</v>
      </c>
      <c r="Y1148" s="3">
        <v>3.0200000000000005</v>
      </c>
      <c r="Z1148" s="3">
        <v>1.4</v>
      </c>
      <c r="AA1148" s="3">
        <v>4.2280000000000006</v>
      </c>
      <c r="AB1148" s="3">
        <v>7707310</v>
      </c>
      <c r="AC1148" s="3" t="s">
        <v>1318</v>
      </c>
      <c r="AD1148" s="6">
        <v>40869</v>
      </c>
      <c r="AE1148" s="3" t="s">
        <v>760</v>
      </c>
      <c r="AF1148" s="3" t="s">
        <v>761</v>
      </c>
      <c r="AG1148" s="3" t="s">
        <v>762</v>
      </c>
      <c r="AH1148" s="3" t="s">
        <v>768</v>
      </c>
      <c r="AI1148" s="3">
        <v>1</v>
      </c>
      <c r="AJ1148" s="3">
        <v>0</v>
      </c>
      <c r="AK1148" s="3">
        <v>0</v>
      </c>
      <c r="AL1148" s="3">
        <v>0</v>
      </c>
      <c r="AM1148" s="3">
        <v>12</v>
      </c>
      <c r="AN1148" s="3">
        <v>0</v>
      </c>
      <c r="AO1148" s="3" t="s">
        <v>762</v>
      </c>
      <c r="AP1148" s="3" t="s">
        <v>763</v>
      </c>
      <c r="AQ1148" s="3" t="s">
        <v>769</v>
      </c>
      <c r="AR1148" s="3" t="s">
        <v>1319</v>
      </c>
      <c r="AS1148" s="3">
        <v>0</v>
      </c>
      <c r="AT1148" s="3">
        <v>0</v>
      </c>
      <c r="AU1148" s="3">
        <v>0</v>
      </c>
      <c r="AV1148" s="3" t="s">
        <v>762</v>
      </c>
      <c r="AW1148" s="3" t="s">
        <v>1320</v>
      </c>
      <c r="AX1148" s="3">
        <v>0</v>
      </c>
      <c r="AY1148" s="3">
        <v>0</v>
      </c>
      <c r="AZ1148" s="3">
        <v>0</v>
      </c>
      <c r="BA1148" s="3" t="s">
        <v>762</v>
      </c>
      <c r="BB1148" s="3">
        <v>0</v>
      </c>
      <c r="BC1148" s="3">
        <v>0</v>
      </c>
      <c r="BD1148" s="7">
        <v>0</v>
      </c>
      <c r="BE1148" s="18">
        <f t="shared" si="48"/>
        <v>120.54118183892311</v>
      </c>
      <c r="BF1148" s="3" t="s">
        <v>767</v>
      </c>
      <c r="BG1148" s="7">
        <v>44243</v>
      </c>
      <c r="BH1148" s="3">
        <v>25.76361058777854</v>
      </c>
      <c r="BI1148" t="str">
        <f>VLOOKUP($A1148,'[1]SW_Pipes 1222_soil.shp'!$AE$2:$AR$1223,10,FALSE)</f>
        <v>113660</v>
      </c>
      <c r="BJ1148" t="str">
        <f>VLOOKUP($A1148,'[1]SW_Pipes 1222_soil.shp'!$AE$2:$AR$1223,11,FALSE)</f>
        <v>CuB</v>
      </c>
      <c r="BK1148" t="str">
        <f>VLOOKUP($A1148,'[1]SW_Pipes 1222_soil.shp'!$AE$2:$AR$1223,12,FALSE)</f>
        <v>Cecil-Urban land complex, 2 to 8 percent slopes</v>
      </c>
      <c r="BL1148" t="str">
        <f>VLOOKUP($A1148,'[1]SW_Pipes 1222_soil.shp'!$AE$2:$AR$1223,13,FALSE)</f>
        <v>B</v>
      </c>
      <c r="BM1148">
        <f>VLOOKUP($A1148,'[1]SW_Pipes 1222_soil.shp'!$AE$2:$AR$1223,14,FALSE)</f>
        <v>1</v>
      </c>
      <c r="BN1148">
        <f>VLOOKUP(A1148,[2]SW_Pipes1222_prec!$AE$2:$AO$1223, 11, FALSE)</f>
        <v>3.7759999999999998</v>
      </c>
    </row>
    <row r="1149" spans="1:66" x14ac:dyDescent="0.25">
      <c r="A1149" s="2">
        <v>194199</v>
      </c>
      <c r="B1149" s="2">
        <v>21166</v>
      </c>
      <c r="C1149" s="2" t="s">
        <v>430</v>
      </c>
      <c r="D1149" s="2" t="s">
        <v>21</v>
      </c>
      <c r="E1149" s="2" t="s">
        <v>29</v>
      </c>
      <c r="F1149" s="6">
        <f>VLOOKUP(A1149&amp;B1149,'input_raw cmsws'!$C$2:$D$1602,2,FALSE)</f>
        <v>44200.666666666664</v>
      </c>
      <c r="G1149" s="2">
        <v>13</v>
      </c>
      <c r="H1149" s="2" t="s">
        <v>31</v>
      </c>
      <c r="I1149" s="2">
        <f>VLOOKUP(H1149,'scoring schema'!$D$4:$E$9,2,FALSE)</f>
        <v>7</v>
      </c>
      <c r="J1149" s="2" t="s">
        <v>22</v>
      </c>
      <c r="K1149" s="2" t="s">
        <v>22</v>
      </c>
      <c r="L1149" s="2" t="s">
        <v>30</v>
      </c>
      <c r="M1149" s="2">
        <f>VLOOKUP(L1149,'scoring schema 2'!$E$18:$F$29,2,FALSE)</f>
        <v>6</v>
      </c>
      <c r="N1149" s="2" t="s">
        <v>35</v>
      </c>
      <c r="O1149" s="2">
        <f>VLOOKUP(N1149,'scoring schema 2'!$E$8:$F$13,2, FALSE)</f>
        <v>2</v>
      </c>
      <c r="P1149" s="2">
        <v>10</v>
      </c>
      <c r="Q1149" s="2">
        <v>3.75</v>
      </c>
      <c r="R1149" s="2">
        <v>6.5</v>
      </c>
      <c r="S1149" s="2">
        <v>24.375</v>
      </c>
      <c r="T1149" s="2">
        <v>1</v>
      </c>
      <c r="U1149" s="2">
        <v>0</v>
      </c>
      <c r="V1149" s="2">
        <v>1.4000000000000001</v>
      </c>
      <c r="W1149" s="2">
        <v>2.2999999999999998</v>
      </c>
      <c r="X1149" s="2">
        <v>3.22</v>
      </c>
      <c r="Y1149" s="2">
        <v>2.34</v>
      </c>
      <c r="Z1149" s="2">
        <v>3.98</v>
      </c>
      <c r="AA1149" s="2">
        <v>9.3132000000000001</v>
      </c>
      <c r="AB1149" s="2">
        <v>7707077</v>
      </c>
      <c r="AC1149" s="2" t="s">
        <v>2236</v>
      </c>
      <c r="AD1149" s="6">
        <v>40870</v>
      </c>
      <c r="AE1149" s="2" t="s">
        <v>760</v>
      </c>
      <c r="AF1149" s="2" t="s">
        <v>761</v>
      </c>
      <c r="AG1149" s="2" t="s">
        <v>762</v>
      </c>
      <c r="AH1149" s="2" t="s">
        <v>768</v>
      </c>
      <c r="AI1149" s="2">
        <v>3.5</v>
      </c>
      <c r="AJ1149" s="2">
        <v>0</v>
      </c>
      <c r="AK1149" s="2">
        <v>0</v>
      </c>
      <c r="AL1149" s="2">
        <v>0</v>
      </c>
      <c r="AM1149" s="2">
        <v>42</v>
      </c>
      <c r="AN1149" s="2">
        <v>0</v>
      </c>
      <c r="AO1149" s="2" t="s">
        <v>762</v>
      </c>
      <c r="AP1149" s="2" t="s">
        <v>763</v>
      </c>
      <c r="AQ1149" s="2" t="s">
        <v>769</v>
      </c>
      <c r="AR1149" s="2" t="s">
        <v>2237</v>
      </c>
      <c r="AS1149" s="2">
        <v>15</v>
      </c>
      <c r="AT1149" s="2">
        <v>550</v>
      </c>
      <c r="AU1149" s="2">
        <v>565</v>
      </c>
      <c r="AV1149" s="2" t="s">
        <v>765</v>
      </c>
      <c r="AW1149" s="2" t="s">
        <v>2132</v>
      </c>
      <c r="AX1149" s="2">
        <v>13</v>
      </c>
      <c r="AY1149" s="2">
        <v>550</v>
      </c>
      <c r="AZ1149" s="2">
        <v>563</v>
      </c>
      <c r="BA1149" s="2" t="s">
        <v>765</v>
      </c>
      <c r="BB1149" s="2">
        <v>0</v>
      </c>
      <c r="BC1149" s="2">
        <v>0</v>
      </c>
      <c r="BD1149" s="6">
        <v>0</v>
      </c>
      <c r="BE1149" s="18">
        <f t="shared" si="48"/>
        <v>121.01483002509696</v>
      </c>
      <c r="BF1149" s="2" t="s">
        <v>767</v>
      </c>
      <c r="BG1149" s="6">
        <v>44357</v>
      </c>
      <c r="BH1149" s="2">
        <v>95.353252369819344</v>
      </c>
      <c r="BI1149" t="str">
        <f>VLOOKUP($A1149,'[1]SW_Pipes 1222_soil.shp'!$AE$2:$AR$1223,10,FALSE)</f>
        <v>113693</v>
      </c>
      <c r="BJ1149" t="str">
        <f>VLOOKUP($A1149,'[1]SW_Pipes 1222_soil.shp'!$AE$2:$AR$1223,11,FALSE)</f>
        <v>WkD</v>
      </c>
      <c r="BK1149" t="str">
        <f>VLOOKUP($A1149,'[1]SW_Pipes 1222_soil.shp'!$AE$2:$AR$1223,12,FALSE)</f>
        <v>Wilkes loam, 8 to 15 percent slopes</v>
      </c>
      <c r="BL1149" t="str">
        <f>VLOOKUP($A1149,'[1]SW_Pipes 1222_soil.shp'!$AE$2:$AR$1223,13,FALSE)</f>
        <v>D</v>
      </c>
      <c r="BM1149">
        <f>VLOOKUP($A1149,'[1]SW_Pipes 1222_soil.shp'!$AE$2:$AR$1223,14,FALSE)</f>
        <v>4</v>
      </c>
      <c r="BN1149">
        <f>VLOOKUP(A1149,[2]SW_Pipes1222_prec!$AE$2:$AO$1223, 11, FALSE)</f>
        <v>3.7370000000000001</v>
      </c>
    </row>
    <row r="1150" spans="1:66" x14ac:dyDescent="0.25">
      <c r="A1150" s="2">
        <v>194215</v>
      </c>
      <c r="B1150" s="2">
        <v>12649</v>
      </c>
      <c r="C1150" s="2" t="s">
        <v>515</v>
      </c>
      <c r="D1150" s="2" t="s">
        <v>26</v>
      </c>
      <c r="E1150" s="2" t="s">
        <v>29</v>
      </c>
      <c r="F1150" s="6">
        <f>VLOOKUP(A1150&amp;B1150,'input_raw cmsws'!$C$2:$D$1602,2,FALSE)</f>
        <v>43852.666666666664</v>
      </c>
      <c r="G1150" s="2">
        <v>11.4</v>
      </c>
      <c r="H1150" s="2" t="s">
        <v>23</v>
      </c>
      <c r="I1150" s="2">
        <f>VLOOKUP(H1150,'scoring schema'!$D$4:$E$9,2,FALSE)</f>
        <v>0</v>
      </c>
      <c r="J1150" s="2" t="s">
        <v>22</v>
      </c>
      <c r="K1150" s="2" t="s">
        <v>22</v>
      </c>
      <c r="L1150" s="2" t="s">
        <v>145</v>
      </c>
      <c r="M1150" s="2">
        <f>VLOOKUP(L1150,'scoring schema 2'!$E$18:$F$29,2,FALSE)</f>
        <v>10</v>
      </c>
      <c r="N1150" s="2"/>
      <c r="O1150" s="2">
        <f>VLOOKUP(N1150,'scoring schema 2'!$E$8:$F$13,2, FALSE)</f>
        <v>2</v>
      </c>
      <c r="P1150" s="2">
        <v>10</v>
      </c>
      <c r="Q1150" s="2">
        <v>1.3</v>
      </c>
      <c r="R1150" s="2">
        <v>8.4</v>
      </c>
      <c r="S1150" s="2">
        <v>10.920000000000002</v>
      </c>
      <c r="T1150" s="2">
        <v>1</v>
      </c>
      <c r="U1150" s="2">
        <v>10</v>
      </c>
      <c r="V1150" s="2">
        <v>5.4</v>
      </c>
      <c r="W1150" s="2">
        <v>8.4</v>
      </c>
      <c r="X1150" s="2">
        <v>45.360000000000007</v>
      </c>
      <c r="Y1150" s="2">
        <v>3.7600000000000002</v>
      </c>
      <c r="Z1150" s="2">
        <v>8.4</v>
      </c>
      <c r="AA1150" s="2">
        <v>31.584000000000003</v>
      </c>
      <c r="AB1150" s="2">
        <v>7718868</v>
      </c>
      <c r="AC1150" s="2" t="s">
        <v>3892</v>
      </c>
      <c r="AD1150" s="6">
        <v>40871</v>
      </c>
      <c r="AE1150" s="2" t="s">
        <v>760</v>
      </c>
      <c r="AF1150" s="2" t="s">
        <v>761</v>
      </c>
      <c r="AG1150" s="2" t="s">
        <v>762</v>
      </c>
      <c r="AH1150" s="2" t="s">
        <v>768</v>
      </c>
      <c r="AI1150" s="2">
        <v>2</v>
      </c>
      <c r="AJ1150" s="2">
        <v>0</v>
      </c>
      <c r="AK1150" s="2">
        <v>0</v>
      </c>
      <c r="AL1150" s="2">
        <v>0</v>
      </c>
      <c r="AM1150" s="2">
        <v>24</v>
      </c>
      <c r="AN1150" s="2">
        <v>0</v>
      </c>
      <c r="AO1150" s="2" t="s">
        <v>762</v>
      </c>
      <c r="AP1150" s="2" t="s">
        <v>763</v>
      </c>
      <c r="AQ1150" s="2" t="s">
        <v>769</v>
      </c>
      <c r="AR1150" s="2" t="s">
        <v>3893</v>
      </c>
      <c r="AS1150" s="2">
        <v>9</v>
      </c>
      <c r="AT1150" s="2">
        <v>590</v>
      </c>
      <c r="AU1150" s="2">
        <v>599</v>
      </c>
      <c r="AV1150" s="2" t="s">
        <v>765</v>
      </c>
      <c r="AW1150" s="2" t="s">
        <v>3894</v>
      </c>
      <c r="AX1150" s="2">
        <v>0</v>
      </c>
      <c r="AY1150" s="2">
        <v>0</v>
      </c>
      <c r="AZ1150" s="2">
        <v>592</v>
      </c>
      <c r="BA1150" s="2" t="s">
        <v>765</v>
      </c>
      <c r="BB1150" s="2">
        <v>0</v>
      </c>
      <c r="BC1150" s="2">
        <v>0</v>
      </c>
      <c r="BD1150" s="6">
        <v>0</v>
      </c>
      <c r="BE1150" s="18">
        <f t="shared" si="48"/>
        <v>120.06205795117499</v>
      </c>
      <c r="BF1150" s="2" t="s">
        <v>767</v>
      </c>
      <c r="BG1150" s="6">
        <v>44357</v>
      </c>
      <c r="BH1150" s="2">
        <v>35.743702642420473</v>
      </c>
      <c r="BI1150" t="str">
        <f>VLOOKUP($A1150,'[1]SW_Pipes 1222_soil.shp'!$AE$2:$AR$1223,10,FALSE)</f>
        <v>113693</v>
      </c>
      <c r="BJ1150" t="str">
        <f>VLOOKUP($A1150,'[1]SW_Pipes 1222_soil.shp'!$AE$2:$AR$1223,11,FALSE)</f>
        <v>WkD</v>
      </c>
      <c r="BK1150" t="str">
        <f>VLOOKUP($A1150,'[1]SW_Pipes 1222_soil.shp'!$AE$2:$AR$1223,12,FALSE)</f>
        <v>Wilkes loam, 8 to 15 percent slopes</v>
      </c>
      <c r="BL1150" t="str">
        <f>VLOOKUP($A1150,'[1]SW_Pipes 1222_soil.shp'!$AE$2:$AR$1223,13,FALSE)</f>
        <v>D</v>
      </c>
      <c r="BM1150">
        <f>VLOOKUP($A1150,'[1]SW_Pipes 1222_soil.shp'!$AE$2:$AR$1223,14,FALSE)</f>
        <v>4</v>
      </c>
      <c r="BN1150">
        <f>VLOOKUP(A1150,[2]SW_Pipes1222_prec!$AE$2:$AO$1223, 11, FALSE)</f>
        <v>3.742</v>
      </c>
    </row>
    <row r="1151" spans="1:66" x14ac:dyDescent="0.25">
      <c r="A1151" s="2">
        <v>194216</v>
      </c>
      <c r="B1151" s="2">
        <v>12649</v>
      </c>
      <c r="C1151" s="2" t="s">
        <v>515</v>
      </c>
      <c r="D1151" s="2" t="s">
        <v>26</v>
      </c>
      <c r="E1151" s="2" t="s">
        <v>29</v>
      </c>
      <c r="F1151" s="6">
        <f>VLOOKUP(A1151&amp;B1151,'input_raw cmsws'!$C$2:$D$1602,2,FALSE)</f>
        <v>43852.666666666664</v>
      </c>
      <c r="G1151" s="2">
        <v>6.9</v>
      </c>
      <c r="H1151" s="2" t="s">
        <v>23</v>
      </c>
      <c r="I1151" s="2">
        <f>VLOOKUP(H1151,'scoring schema'!$D$4:$E$9,2,FALSE)</f>
        <v>0</v>
      </c>
      <c r="J1151" s="2" t="s">
        <v>22</v>
      </c>
      <c r="K1151" s="2" t="s">
        <v>22</v>
      </c>
      <c r="L1151" s="2" t="s">
        <v>145</v>
      </c>
      <c r="M1151" s="2">
        <f>VLOOKUP(L1151,'scoring schema 2'!$E$18:$F$29,2,FALSE)</f>
        <v>10</v>
      </c>
      <c r="N1151" s="2"/>
      <c r="O1151" s="2">
        <f>VLOOKUP(N1151,'scoring schema 2'!$E$8:$F$13,2, FALSE)</f>
        <v>2</v>
      </c>
      <c r="P1151" s="2">
        <v>0</v>
      </c>
      <c r="Q1151" s="2">
        <v>1.3</v>
      </c>
      <c r="R1151" s="2">
        <v>6.5</v>
      </c>
      <c r="S1151" s="2">
        <v>8.4500000000000011</v>
      </c>
      <c r="T1151" s="2">
        <v>1</v>
      </c>
      <c r="U1151" s="2">
        <v>0</v>
      </c>
      <c r="V1151" s="2">
        <v>4.5999999999999996</v>
      </c>
      <c r="W1151" s="2">
        <v>2.9000000000000004</v>
      </c>
      <c r="X1151" s="2">
        <v>13.34</v>
      </c>
      <c r="Y1151" s="2">
        <v>3.28</v>
      </c>
      <c r="Z1151" s="2">
        <v>4.34</v>
      </c>
      <c r="AA1151" s="2">
        <v>14.235199999999999</v>
      </c>
      <c r="AB1151" s="2">
        <v>7610583</v>
      </c>
      <c r="AC1151" s="2" t="s">
        <v>2821</v>
      </c>
      <c r="AD1151" s="6">
        <v>40872</v>
      </c>
      <c r="AE1151" s="2" t="s">
        <v>760</v>
      </c>
      <c r="AF1151" s="2" t="s">
        <v>761</v>
      </c>
      <c r="AG1151" s="2" t="s">
        <v>762</v>
      </c>
      <c r="AH1151" s="2" t="s">
        <v>768</v>
      </c>
      <c r="AI1151" s="2">
        <v>1</v>
      </c>
      <c r="AJ1151" s="2">
        <v>0</v>
      </c>
      <c r="AK1151" s="2">
        <v>0</v>
      </c>
      <c r="AL1151" s="2">
        <v>0</v>
      </c>
      <c r="AM1151" s="2">
        <v>12</v>
      </c>
      <c r="AN1151" s="2">
        <v>0</v>
      </c>
      <c r="AO1151" s="2" t="s">
        <v>762</v>
      </c>
      <c r="AP1151" s="2" t="s">
        <v>763</v>
      </c>
      <c r="AQ1151" s="2" t="s">
        <v>769</v>
      </c>
      <c r="AR1151" s="2" t="s">
        <v>2822</v>
      </c>
      <c r="AS1151" s="2">
        <v>1.2</v>
      </c>
      <c r="AT1151" s="2">
        <v>598.79999999999995</v>
      </c>
      <c r="AU1151" s="2">
        <v>600</v>
      </c>
      <c r="AV1151" s="2" t="s">
        <v>765</v>
      </c>
      <c r="AW1151" s="2" t="s">
        <v>2823</v>
      </c>
      <c r="AX1151" s="2">
        <v>3.8</v>
      </c>
      <c r="AY1151" s="2">
        <v>596.20000000000005</v>
      </c>
      <c r="AZ1151" s="2">
        <v>600</v>
      </c>
      <c r="BA1151" s="2" t="s">
        <v>765</v>
      </c>
      <c r="BB1151" s="2">
        <v>0.38070842999999999</v>
      </c>
      <c r="BC1151" s="2">
        <v>0</v>
      </c>
      <c r="BD1151" s="6">
        <v>0</v>
      </c>
      <c r="BE1151" s="18">
        <f t="shared" si="48"/>
        <v>120.06205795117499</v>
      </c>
      <c r="BF1151" s="2" t="s">
        <v>767</v>
      </c>
      <c r="BG1151" s="6">
        <v>44357</v>
      </c>
      <c r="BH1151" s="2">
        <v>6.829373375484086</v>
      </c>
      <c r="BI1151" t="str">
        <f>VLOOKUP($A1151,'[1]SW_Pipes 1222_soil.shp'!$AE$2:$AR$1223,10,FALSE)</f>
        <v>113693</v>
      </c>
      <c r="BJ1151" t="str">
        <f>VLOOKUP($A1151,'[1]SW_Pipes 1222_soil.shp'!$AE$2:$AR$1223,11,FALSE)</f>
        <v>WkD</v>
      </c>
      <c r="BK1151" t="str">
        <f>VLOOKUP($A1151,'[1]SW_Pipes 1222_soil.shp'!$AE$2:$AR$1223,12,FALSE)</f>
        <v>Wilkes loam, 8 to 15 percent slopes</v>
      </c>
      <c r="BL1151" t="str">
        <f>VLOOKUP($A1151,'[1]SW_Pipes 1222_soil.shp'!$AE$2:$AR$1223,13,FALSE)</f>
        <v>D</v>
      </c>
      <c r="BM1151">
        <f>VLOOKUP($A1151,'[1]SW_Pipes 1222_soil.shp'!$AE$2:$AR$1223,14,FALSE)</f>
        <v>4</v>
      </c>
      <c r="BN1151">
        <f>VLOOKUP(A1151,[2]SW_Pipes1222_prec!$AE$2:$AO$1223, 11, FALSE)</f>
        <v>3.742</v>
      </c>
    </row>
    <row r="1152" spans="1:66" x14ac:dyDescent="0.25">
      <c r="A1152" s="2">
        <v>194518</v>
      </c>
      <c r="B1152" s="2">
        <v>19454</v>
      </c>
      <c r="C1152" s="2" t="s">
        <v>79</v>
      </c>
      <c r="D1152" s="2" t="s">
        <v>21</v>
      </c>
      <c r="E1152" s="2" t="s">
        <v>29</v>
      </c>
      <c r="F1152" s="6">
        <f>VLOOKUP(A1152&amp;B1152,'input_raw cmsws'!$C$2:$D$1602,2,FALSE)</f>
        <v>44067.666666666664</v>
      </c>
      <c r="G1152" s="2">
        <v>4</v>
      </c>
      <c r="H1152" s="2" t="s">
        <v>23</v>
      </c>
      <c r="I1152" s="2">
        <f>VLOOKUP(H1152,'scoring schema'!$D$4:$E$9,2,FALSE)</f>
        <v>0</v>
      </c>
      <c r="J1152" s="2" t="s">
        <v>22</v>
      </c>
      <c r="K1152" s="2" t="s">
        <v>22</v>
      </c>
      <c r="L1152" s="2"/>
      <c r="M1152" s="2">
        <f>VLOOKUP(L1152,'scoring schema 2'!$E$18:$F$29,2,FALSE)</f>
        <v>0</v>
      </c>
      <c r="N1152" s="2" t="s">
        <v>35</v>
      </c>
      <c r="O1152" s="2">
        <f>VLOOKUP(N1152,'scoring schema 2'!$E$8:$F$13,2, FALSE)</f>
        <v>2</v>
      </c>
      <c r="P1152" s="2">
        <v>0</v>
      </c>
      <c r="Q1152" s="2">
        <v>1.3</v>
      </c>
      <c r="R1152" s="2">
        <v>0.8</v>
      </c>
      <c r="S1152" s="2">
        <v>1.04</v>
      </c>
      <c r="T1152" s="2">
        <v>1</v>
      </c>
      <c r="U1152" s="2">
        <v>0</v>
      </c>
      <c r="V1152" s="2">
        <v>7.8000000000000007</v>
      </c>
      <c r="W1152" s="2">
        <v>1.7000000000000002</v>
      </c>
      <c r="X1152" s="2">
        <v>13.260000000000003</v>
      </c>
      <c r="Y1152" s="2">
        <v>5.2000000000000011</v>
      </c>
      <c r="Z1152" s="2">
        <v>1.34</v>
      </c>
      <c r="AA1152" s="2">
        <v>6.9680000000000017</v>
      </c>
      <c r="AB1152" s="2">
        <v>7631509</v>
      </c>
      <c r="AC1152" s="2" t="s">
        <v>1808</v>
      </c>
      <c r="AD1152" s="6">
        <v>40873</v>
      </c>
      <c r="AE1152" s="2" t="s">
        <v>760</v>
      </c>
      <c r="AF1152" s="2" t="s">
        <v>761</v>
      </c>
      <c r="AG1152" s="2" t="s">
        <v>762</v>
      </c>
      <c r="AH1152" s="2" t="s">
        <v>768</v>
      </c>
      <c r="AI1152" s="2">
        <v>1.5</v>
      </c>
      <c r="AJ1152" s="2">
        <v>0</v>
      </c>
      <c r="AK1152" s="2">
        <v>0</v>
      </c>
      <c r="AL1152" s="2">
        <v>0</v>
      </c>
      <c r="AM1152" s="2">
        <v>15</v>
      </c>
      <c r="AN1152" s="2">
        <v>0</v>
      </c>
      <c r="AO1152" s="2" t="s">
        <v>762</v>
      </c>
      <c r="AP1152" s="2" t="s">
        <v>763</v>
      </c>
      <c r="AQ1152" s="2" t="s">
        <v>769</v>
      </c>
      <c r="AR1152" s="2" t="s">
        <v>1809</v>
      </c>
      <c r="AS1152" s="2">
        <v>2.6</v>
      </c>
      <c r="AT1152" s="2">
        <v>624.4</v>
      </c>
      <c r="AU1152" s="2">
        <v>627</v>
      </c>
      <c r="AV1152" s="2" t="s">
        <v>765</v>
      </c>
      <c r="AW1152" s="2" t="s">
        <v>1810</v>
      </c>
      <c r="AX1152" s="2">
        <v>3.1</v>
      </c>
      <c r="AY1152" s="2">
        <v>607.9</v>
      </c>
      <c r="AZ1152" s="2">
        <v>611</v>
      </c>
      <c r="BA1152" s="2" t="s">
        <v>765</v>
      </c>
      <c r="BB1152" s="2">
        <v>8.4900089999999998E-2</v>
      </c>
      <c r="BC1152" s="2">
        <v>0</v>
      </c>
      <c r="BD1152" s="6">
        <v>0</v>
      </c>
      <c r="BE1152" s="18">
        <f t="shared" si="48"/>
        <v>120.65069587040838</v>
      </c>
      <c r="BF1152" s="2" t="s">
        <v>767</v>
      </c>
      <c r="BG1152" s="6">
        <v>44384</v>
      </c>
      <c r="BH1152" s="2">
        <v>194.3460833629824</v>
      </c>
      <c r="BI1152" t="str">
        <f>VLOOKUP($A1152,'[1]SW_Pipes 1222_soil.shp'!$AE$2:$AR$1223,10,FALSE)</f>
        <v>113680</v>
      </c>
      <c r="BJ1152" t="str">
        <f>VLOOKUP($A1152,'[1]SW_Pipes 1222_soil.shp'!$AE$2:$AR$1223,11,FALSE)</f>
        <v>MeD</v>
      </c>
      <c r="BK1152" t="str">
        <f>VLOOKUP($A1152,'[1]SW_Pipes 1222_soil.shp'!$AE$2:$AR$1223,12,FALSE)</f>
        <v>Mecklenburg fine sandy loam, 8 to 15 percent slopes</v>
      </c>
      <c r="BL1152" t="str">
        <f>VLOOKUP($A1152,'[1]SW_Pipes 1222_soil.shp'!$AE$2:$AR$1223,13,FALSE)</f>
        <v>C</v>
      </c>
      <c r="BM1152">
        <f>VLOOKUP($A1152,'[1]SW_Pipes 1222_soil.shp'!$AE$2:$AR$1223,14,FALSE)</f>
        <v>2</v>
      </c>
      <c r="BN1152">
        <f>VLOOKUP(A1152,[2]SW_Pipes1222_prec!$AE$2:$AO$1223, 11, FALSE)</f>
        <v>3.7530000000000001</v>
      </c>
    </row>
    <row r="1153" spans="1:66" x14ac:dyDescent="0.25">
      <c r="A1153" s="3">
        <v>195082</v>
      </c>
      <c r="B1153" s="3">
        <v>19712</v>
      </c>
      <c r="C1153" s="3" t="s">
        <v>540</v>
      </c>
      <c r="D1153" s="3" t="s">
        <v>21</v>
      </c>
      <c r="E1153" s="3" t="s">
        <v>29</v>
      </c>
      <c r="F1153" s="6">
        <f>VLOOKUP(A1153&amp;B1153,'input_raw cmsws'!$C$2:$D$1602,2,FALSE)</f>
        <v>44090.666666666664</v>
      </c>
      <c r="G1153" s="3">
        <v>7.1</v>
      </c>
      <c r="H1153" s="3"/>
      <c r="I1153" s="2">
        <v>0</v>
      </c>
      <c r="J1153" s="3" t="s">
        <v>22</v>
      </c>
      <c r="K1153" s="3" t="s">
        <v>22</v>
      </c>
      <c r="L1153" s="3"/>
      <c r="M1153" s="2">
        <f>VLOOKUP(L1153,'scoring schema 2'!$E$18:$F$29,2,FALSE)</f>
        <v>0</v>
      </c>
      <c r="N1153" s="3" t="s">
        <v>35</v>
      </c>
      <c r="O1153" s="2">
        <f>VLOOKUP(N1153,'scoring schema 2'!$E$8:$F$13,2, FALSE)</f>
        <v>2</v>
      </c>
      <c r="P1153" s="3">
        <v>0</v>
      </c>
      <c r="Q1153" s="3">
        <v>1.3</v>
      </c>
      <c r="R1153" s="3">
        <v>2</v>
      </c>
      <c r="S1153" s="3">
        <v>2.6</v>
      </c>
      <c r="T1153" s="3">
        <v>1</v>
      </c>
      <c r="U1153" s="3">
        <v>0</v>
      </c>
      <c r="V1153" s="3">
        <v>7.8000000000000007</v>
      </c>
      <c r="W1153" s="3">
        <v>2.9000000000000004</v>
      </c>
      <c r="X1153" s="3">
        <v>22.620000000000005</v>
      </c>
      <c r="Y1153" s="3">
        <v>5.2000000000000011</v>
      </c>
      <c r="Z1153" s="3">
        <v>2.54</v>
      </c>
      <c r="AA1153" s="3">
        <v>13.208000000000004</v>
      </c>
      <c r="AB1153" s="3">
        <v>7635467</v>
      </c>
      <c r="AC1153" s="3" t="s">
        <v>2698</v>
      </c>
      <c r="AD1153" s="6">
        <v>40874</v>
      </c>
      <c r="AE1153" s="3" t="s">
        <v>760</v>
      </c>
      <c r="AF1153" s="3" t="s">
        <v>761</v>
      </c>
      <c r="AG1153" s="3" t="s">
        <v>762</v>
      </c>
      <c r="AH1153" s="3" t="s">
        <v>768</v>
      </c>
      <c r="AI1153" s="3">
        <v>4</v>
      </c>
      <c r="AJ1153" s="3">
        <v>0</v>
      </c>
      <c r="AK1153" s="3">
        <v>0</v>
      </c>
      <c r="AL1153" s="3">
        <v>0</v>
      </c>
      <c r="AM1153" s="3">
        <v>48</v>
      </c>
      <c r="AN1153" s="3">
        <v>0</v>
      </c>
      <c r="AO1153" s="3" t="s">
        <v>762</v>
      </c>
      <c r="AP1153" s="3" t="s">
        <v>763</v>
      </c>
      <c r="AQ1153" s="3" t="s">
        <v>769</v>
      </c>
      <c r="AR1153" s="3" t="s">
        <v>2699</v>
      </c>
      <c r="AS1153" s="3">
        <v>0</v>
      </c>
      <c r="AT1153" s="3">
        <v>0</v>
      </c>
      <c r="AU1153" s="3">
        <v>603</v>
      </c>
      <c r="AV1153" s="3" t="s">
        <v>772</v>
      </c>
      <c r="AW1153" s="3" t="s">
        <v>2700</v>
      </c>
      <c r="AX1153" s="3">
        <v>7.1</v>
      </c>
      <c r="AY1153" s="3">
        <v>575.9</v>
      </c>
      <c r="AZ1153" s="3">
        <v>583</v>
      </c>
      <c r="BA1153" s="3" t="s">
        <v>765</v>
      </c>
      <c r="BB1153" s="3">
        <v>0</v>
      </c>
      <c r="BC1153" s="3">
        <v>0</v>
      </c>
      <c r="BD1153" s="7">
        <v>0</v>
      </c>
      <c r="BE1153" s="18">
        <f t="shared" si="48"/>
        <v>120.71366643851243</v>
      </c>
      <c r="BF1153" s="3" t="s">
        <v>767</v>
      </c>
      <c r="BG1153" s="7">
        <v>44364</v>
      </c>
      <c r="BH1153" s="3">
        <v>237.81544874566771</v>
      </c>
      <c r="BI1153" t="str">
        <f>VLOOKUP($A1153,'[1]SW_Pipes 1222_soil.shp'!$AE$2:$AR$1223,10,FALSE)</f>
        <v>113694</v>
      </c>
      <c r="BJ1153" t="str">
        <f>VLOOKUP($A1153,'[1]SW_Pipes 1222_soil.shp'!$AE$2:$AR$1223,11,FALSE)</f>
        <v>WkE</v>
      </c>
      <c r="BK1153" t="str">
        <f>VLOOKUP($A1153,'[1]SW_Pipes 1222_soil.shp'!$AE$2:$AR$1223,12,FALSE)</f>
        <v>Wilkes loam, 15 to 25 percent slopes</v>
      </c>
      <c r="BL1153" t="str">
        <f>VLOOKUP($A1153,'[1]SW_Pipes 1222_soil.shp'!$AE$2:$AR$1223,13,FALSE)</f>
        <v>D</v>
      </c>
      <c r="BM1153">
        <f>VLOOKUP($A1153,'[1]SW_Pipes 1222_soil.shp'!$AE$2:$AR$1223,14,FALSE)</f>
        <v>4</v>
      </c>
      <c r="BN1153">
        <f>VLOOKUP(A1153,[2]SW_Pipes1222_prec!$AE$2:$AO$1223, 11, FALSE)</f>
        <v>3.7440000000000002</v>
      </c>
    </row>
    <row r="1154" spans="1:66" x14ac:dyDescent="0.25">
      <c r="A1154" s="2">
        <v>195226</v>
      </c>
      <c r="B1154" s="2">
        <v>18816</v>
      </c>
      <c r="C1154" s="2" t="s">
        <v>330</v>
      </c>
      <c r="D1154" s="2" t="s">
        <v>21</v>
      </c>
      <c r="E1154" s="2" t="s">
        <v>29</v>
      </c>
      <c r="F1154" s="6">
        <f>VLOOKUP(A1154&amp;B1154,'input_raw cmsws'!$C$2:$D$1602,2,FALSE)</f>
        <v>44040.666666666664</v>
      </c>
      <c r="G1154" s="2">
        <v>1.25</v>
      </c>
      <c r="H1154" s="2" t="s">
        <v>23</v>
      </c>
      <c r="I1154" s="2">
        <f>VLOOKUP(H1154,'scoring schema'!$D$4:$E$9,2,FALSE)</f>
        <v>0</v>
      </c>
      <c r="J1154" s="2" t="s">
        <v>22</v>
      </c>
      <c r="K1154" s="2" t="s">
        <v>22</v>
      </c>
      <c r="L1154" s="2" t="s">
        <v>24</v>
      </c>
      <c r="M1154" s="2">
        <f>VLOOKUP(L1154,'scoring schema 2'!$E$18:$F$29,2,FALSE)</f>
        <v>0</v>
      </c>
      <c r="N1154" s="2" t="s">
        <v>33</v>
      </c>
      <c r="O1154" s="2">
        <f>VLOOKUP(N1154,'scoring schema 2'!$E$8:$F$13,2, FALSE)</f>
        <v>0</v>
      </c>
      <c r="P1154" s="2">
        <v>0</v>
      </c>
      <c r="Q1154" s="2">
        <v>0</v>
      </c>
      <c r="R1154" s="2">
        <v>0.8</v>
      </c>
      <c r="S1154" s="2">
        <v>0</v>
      </c>
      <c r="T1154" s="2">
        <v>1</v>
      </c>
      <c r="U1154" s="2">
        <v>0</v>
      </c>
      <c r="V1154" s="2">
        <v>8.6</v>
      </c>
      <c r="W1154" s="2">
        <v>1.7000000000000002</v>
      </c>
      <c r="X1154" s="2">
        <v>14.620000000000001</v>
      </c>
      <c r="Y1154" s="2">
        <v>5.1599999999999993</v>
      </c>
      <c r="Z1154" s="2">
        <v>1.34</v>
      </c>
      <c r="AA1154" s="2">
        <v>6.9143999999999997</v>
      </c>
      <c r="AB1154" s="2">
        <v>7705157</v>
      </c>
      <c r="AC1154" s="2" t="s">
        <v>1790</v>
      </c>
      <c r="AD1154" s="6">
        <v>40875</v>
      </c>
      <c r="AE1154" s="2" t="s">
        <v>760</v>
      </c>
      <c r="AF1154" s="2" t="s">
        <v>761</v>
      </c>
      <c r="AG1154" s="2" t="s">
        <v>762</v>
      </c>
      <c r="AH1154" s="2" t="s">
        <v>768</v>
      </c>
      <c r="AI1154" s="2">
        <v>1.25</v>
      </c>
      <c r="AJ1154" s="2">
        <v>0</v>
      </c>
      <c r="AK1154" s="2">
        <v>0</v>
      </c>
      <c r="AL1154" s="2">
        <v>0</v>
      </c>
      <c r="AM1154" s="2">
        <v>15</v>
      </c>
      <c r="AN1154" s="2">
        <v>0</v>
      </c>
      <c r="AO1154" s="2" t="s">
        <v>762</v>
      </c>
      <c r="AP1154" s="2" t="s">
        <v>902</v>
      </c>
      <c r="AQ1154" s="2" t="s">
        <v>905</v>
      </c>
      <c r="AR1154" s="2" t="s">
        <v>1791</v>
      </c>
      <c r="AS1154" s="2">
        <v>0</v>
      </c>
      <c r="AT1154" s="2">
        <v>0</v>
      </c>
      <c r="AU1154" s="2">
        <v>0</v>
      </c>
      <c r="AV1154" s="2" t="s">
        <v>765</v>
      </c>
      <c r="AW1154" s="2" t="s">
        <v>1792</v>
      </c>
      <c r="AX1154" s="2">
        <v>0</v>
      </c>
      <c r="AY1154" s="2">
        <v>0</v>
      </c>
      <c r="AZ1154" s="2">
        <v>0</v>
      </c>
      <c r="BA1154" s="2" t="s">
        <v>765</v>
      </c>
      <c r="BB1154" s="2">
        <v>0</v>
      </c>
      <c r="BC1154" s="2">
        <v>0</v>
      </c>
      <c r="BD1154" s="6">
        <v>0</v>
      </c>
      <c r="BE1154" s="18">
        <f t="shared" si="48"/>
        <v>120.57677389915582</v>
      </c>
      <c r="BF1154" s="2" t="s">
        <v>767</v>
      </c>
      <c r="BG1154" s="6">
        <v>44243</v>
      </c>
      <c r="BH1154" s="2">
        <v>12.081012654611239</v>
      </c>
      <c r="BI1154" t="str">
        <f>VLOOKUP($A1154,'[1]SW_Pipes 1222_soil.shp'!$AE$2:$AR$1223,10,FALSE)</f>
        <v>113661</v>
      </c>
      <c r="BJ1154" t="str">
        <f>VLOOKUP($A1154,'[1]SW_Pipes 1222_soil.shp'!$AE$2:$AR$1223,11,FALSE)</f>
        <v>CuD</v>
      </c>
      <c r="BK1154" t="str">
        <f>VLOOKUP($A1154,'[1]SW_Pipes 1222_soil.shp'!$AE$2:$AR$1223,12,FALSE)</f>
        <v>Cecil-Urban land complex, 8 to 15 percent slopes</v>
      </c>
      <c r="BL1154" t="str">
        <f>VLOOKUP($A1154,'[1]SW_Pipes 1222_soil.shp'!$AE$2:$AR$1223,13,FALSE)</f>
        <v>B</v>
      </c>
      <c r="BM1154">
        <f>VLOOKUP($A1154,'[1]SW_Pipes 1222_soil.shp'!$AE$2:$AR$1223,14,FALSE)</f>
        <v>1</v>
      </c>
      <c r="BN1154">
        <f>VLOOKUP(A1154,[2]SW_Pipes1222_prec!$AE$2:$AO$1223, 11, FALSE)</f>
        <v>3.7090000000000001</v>
      </c>
    </row>
    <row r="1155" spans="1:66" x14ac:dyDescent="0.25">
      <c r="A1155" s="3">
        <v>195296</v>
      </c>
      <c r="B1155" s="3">
        <v>19855</v>
      </c>
      <c r="C1155" s="3" t="s">
        <v>640</v>
      </c>
      <c r="D1155" s="3" t="s">
        <v>21</v>
      </c>
      <c r="E1155" s="3" t="s">
        <v>29</v>
      </c>
      <c r="F1155" s="6">
        <f>VLOOKUP(A1155&amp;B1155,'input_raw cmsws'!$C$2:$D$1602,2,FALSE)</f>
        <v>44095.708333333336</v>
      </c>
      <c r="G1155" s="3">
        <v>3.6</v>
      </c>
      <c r="H1155" s="3" t="s">
        <v>23</v>
      </c>
      <c r="I1155" s="2">
        <f>VLOOKUP(H1155,'scoring schema'!$D$4:$E$9,2,FALSE)</f>
        <v>0</v>
      </c>
      <c r="J1155" s="3" t="s">
        <v>22</v>
      </c>
      <c r="K1155" s="3" t="s">
        <v>22</v>
      </c>
      <c r="L1155" s="3"/>
      <c r="M1155" s="2">
        <f>VLOOKUP(L1155,'scoring schema 2'!$E$18:$F$29,2,FALSE)</f>
        <v>0</v>
      </c>
      <c r="N1155" s="3"/>
      <c r="O1155" s="2">
        <f>VLOOKUP(N1155,'scoring schema 2'!$E$8:$F$13,2, FALSE)</f>
        <v>2</v>
      </c>
      <c r="P1155" s="3">
        <v>10</v>
      </c>
      <c r="Q1155" s="3">
        <v>1.3</v>
      </c>
      <c r="R1155" s="3">
        <v>2.9</v>
      </c>
      <c r="S1155" s="3">
        <v>3.77</v>
      </c>
      <c r="T1155" s="3">
        <v>3</v>
      </c>
      <c r="U1155" s="3">
        <v>10</v>
      </c>
      <c r="V1155" s="3">
        <v>8.6</v>
      </c>
      <c r="W1155" s="3">
        <v>4.7</v>
      </c>
      <c r="X1155" s="3">
        <v>40.42</v>
      </c>
      <c r="Y1155" s="3">
        <v>5.68</v>
      </c>
      <c r="Z1155" s="3">
        <v>3.9799999999999995</v>
      </c>
      <c r="AA1155" s="3">
        <v>22.606399999999997</v>
      </c>
      <c r="AB1155" s="3">
        <v>7590390</v>
      </c>
      <c r="AC1155" s="3" t="s">
        <v>3522</v>
      </c>
      <c r="AD1155" s="6">
        <v>40876</v>
      </c>
      <c r="AE1155" s="3" t="s">
        <v>760</v>
      </c>
      <c r="AF1155" s="3" t="s">
        <v>761</v>
      </c>
      <c r="AG1155" s="3" t="s">
        <v>762</v>
      </c>
      <c r="AH1155" s="3" t="s">
        <v>768</v>
      </c>
      <c r="AI1155" s="3">
        <v>2.5</v>
      </c>
      <c r="AJ1155" s="3">
        <v>0</v>
      </c>
      <c r="AK1155" s="3">
        <v>0</v>
      </c>
      <c r="AL1155" s="3">
        <v>0</v>
      </c>
      <c r="AM1155" s="3">
        <v>30</v>
      </c>
      <c r="AN1155" s="3">
        <v>0</v>
      </c>
      <c r="AO1155" s="3" t="s">
        <v>762</v>
      </c>
      <c r="AP1155" s="3" t="s">
        <v>763</v>
      </c>
      <c r="AQ1155" s="3" t="s">
        <v>769</v>
      </c>
      <c r="AR1155" s="3" t="s">
        <v>3523</v>
      </c>
      <c r="AS1155" s="3">
        <v>4.8</v>
      </c>
      <c r="AT1155" s="3">
        <v>685.2</v>
      </c>
      <c r="AU1155" s="3">
        <v>690</v>
      </c>
      <c r="AV1155" s="3" t="s">
        <v>765</v>
      </c>
      <c r="AW1155" s="3" t="s">
        <v>3246</v>
      </c>
      <c r="AX1155" s="3">
        <v>0</v>
      </c>
      <c r="AY1155" s="3">
        <v>0</v>
      </c>
      <c r="AZ1155" s="3">
        <v>0</v>
      </c>
      <c r="BA1155" s="3" t="s">
        <v>765</v>
      </c>
      <c r="BB1155" s="3">
        <v>0</v>
      </c>
      <c r="BC1155" s="3">
        <v>0</v>
      </c>
      <c r="BD1155" s="7">
        <v>23017</v>
      </c>
      <c r="BE1155" s="18">
        <f t="shared" si="48"/>
        <v>57.710358202144654</v>
      </c>
      <c r="BF1155" s="3" t="s">
        <v>767</v>
      </c>
      <c r="BG1155" s="7">
        <v>44090</v>
      </c>
      <c r="BH1155" s="3">
        <v>125.1227557810097</v>
      </c>
      <c r="BI1155" t="str">
        <f>VLOOKUP($A1155,'[1]SW_Pipes 1222_soil.shp'!$AE$2:$AR$1223,10,FALSE)</f>
        <v>113661</v>
      </c>
      <c r="BJ1155" t="str">
        <f>VLOOKUP($A1155,'[1]SW_Pipes 1222_soil.shp'!$AE$2:$AR$1223,11,FALSE)</f>
        <v>CuD</v>
      </c>
      <c r="BK1155" t="str">
        <f>VLOOKUP($A1155,'[1]SW_Pipes 1222_soil.shp'!$AE$2:$AR$1223,12,FALSE)</f>
        <v>Cecil-Urban land complex, 8 to 15 percent slopes</v>
      </c>
      <c r="BL1155" t="str">
        <f>VLOOKUP($A1155,'[1]SW_Pipes 1222_soil.shp'!$AE$2:$AR$1223,13,FALSE)</f>
        <v>B</v>
      </c>
      <c r="BM1155">
        <f>VLOOKUP($A1155,'[1]SW_Pipes 1222_soil.shp'!$AE$2:$AR$1223,14,FALSE)</f>
        <v>1</v>
      </c>
      <c r="BN1155">
        <f>VLOOKUP(A1155,[2]SW_Pipes1222_prec!$AE$2:$AO$1223, 11, FALSE)</f>
        <v>3.706</v>
      </c>
    </row>
    <row r="1156" spans="1:66" x14ac:dyDescent="0.25">
      <c r="A1156" s="2">
        <v>195463</v>
      </c>
      <c r="B1156" s="2">
        <v>12717</v>
      </c>
      <c r="C1156" s="2" t="s">
        <v>346</v>
      </c>
      <c r="D1156" s="2" t="s">
        <v>26</v>
      </c>
      <c r="E1156" s="2" t="s">
        <v>29</v>
      </c>
      <c r="F1156" s="6">
        <f>VLOOKUP(A1156&amp;B1156,'input_raw cmsws'!$C$2:$D$1602,2,FALSE)</f>
        <v>43871.666666666664</v>
      </c>
      <c r="G1156" s="2">
        <v>2</v>
      </c>
      <c r="H1156" s="2" t="s">
        <v>28</v>
      </c>
      <c r="I1156" s="2">
        <f>VLOOKUP(H1156,'scoring schema'!$D$4:$E$9,2,FALSE)</f>
        <v>5</v>
      </c>
      <c r="J1156" s="2" t="s">
        <v>29</v>
      </c>
      <c r="K1156" s="2" t="s">
        <v>29</v>
      </c>
      <c r="L1156" s="2" t="s">
        <v>37</v>
      </c>
      <c r="M1156" s="2">
        <f>VLOOKUP(L1156,'scoring schema 2'!$E$18:$F$29,2,FALSE)</f>
        <v>8</v>
      </c>
      <c r="N1156" s="2"/>
      <c r="O1156" s="2">
        <f>VLOOKUP(N1156,'scoring schema 2'!$E$8:$F$13,2, FALSE)</f>
        <v>2</v>
      </c>
      <c r="P1156" s="2">
        <v>10</v>
      </c>
      <c r="Q1156" s="2">
        <v>4.8</v>
      </c>
      <c r="R1156" s="2">
        <v>5.9</v>
      </c>
      <c r="S1156" s="2">
        <v>28.32</v>
      </c>
      <c r="T1156" s="2">
        <v>1</v>
      </c>
      <c r="U1156" s="2">
        <v>0</v>
      </c>
      <c r="V1156" s="2">
        <v>2.2000000000000002</v>
      </c>
      <c r="W1156" s="2">
        <v>0.8</v>
      </c>
      <c r="X1156" s="2">
        <v>1.7600000000000002</v>
      </c>
      <c r="Y1156" s="2">
        <v>3.24</v>
      </c>
      <c r="Z1156" s="2">
        <v>2.8400000000000003</v>
      </c>
      <c r="AA1156" s="2">
        <v>9.2016000000000009</v>
      </c>
      <c r="AB1156" s="2">
        <v>7608775</v>
      </c>
      <c r="AC1156" s="2" t="s">
        <v>2220</v>
      </c>
      <c r="AD1156" s="6">
        <v>40877</v>
      </c>
      <c r="AE1156" s="2" t="s">
        <v>760</v>
      </c>
      <c r="AF1156" s="2" t="s">
        <v>761</v>
      </c>
      <c r="AG1156" s="2" t="s">
        <v>762</v>
      </c>
      <c r="AH1156" s="2" t="s">
        <v>768</v>
      </c>
      <c r="AI1156" s="2">
        <v>1.25</v>
      </c>
      <c r="AJ1156" s="2">
        <v>0</v>
      </c>
      <c r="AK1156" s="2">
        <v>0</v>
      </c>
      <c r="AL1156" s="2">
        <v>0</v>
      </c>
      <c r="AM1156" s="2">
        <v>15</v>
      </c>
      <c r="AN1156" s="2">
        <v>0</v>
      </c>
      <c r="AO1156" s="2" t="s">
        <v>762</v>
      </c>
      <c r="AP1156" s="2" t="s">
        <v>763</v>
      </c>
      <c r="AQ1156" s="2" t="s">
        <v>769</v>
      </c>
      <c r="AR1156" s="2" t="s">
        <v>2221</v>
      </c>
      <c r="AS1156" s="2">
        <v>5</v>
      </c>
      <c r="AT1156" s="2">
        <v>639</v>
      </c>
      <c r="AU1156" s="2">
        <v>644</v>
      </c>
      <c r="AV1156" s="2" t="s">
        <v>765</v>
      </c>
      <c r="AW1156" s="2" t="s">
        <v>2222</v>
      </c>
      <c r="AX1156" s="2">
        <v>3.2</v>
      </c>
      <c r="AY1156" s="2">
        <v>636.79999999999995</v>
      </c>
      <c r="AZ1156" s="2">
        <v>640</v>
      </c>
      <c r="BA1156" s="2" t="s">
        <v>765</v>
      </c>
      <c r="BB1156" s="2">
        <v>8.4902299999999997E-3</v>
      </c>
      <c r="BC1156" s="2">
        <v>0</v>
      </c>
      <c r="BD1156" s="6">
        <v>0</v>
      </c>
      <c r="BE1156" s="18">
        <f t="shared" si="48"/>
        <v>120.1140771161305</v>
      </c>
      <c r="BF1156" s="2" t="s">
        <v>767</v>
      </c>
      <c r="BG1156" s="6">
        <v>44384</v>
      </c>
      <c r="BH1156" s="2">
        <v>259.12148352903102</v>
      </c>
      <c r="BI1156" t="str">
        <f>VLOOKUP($A1156,'[1]SW_Pipes 1222_soil.shp'!$AE$2:$AR$1223,10,FALSE)</f>
        <v>113674</v>
      </c>
      <c r="BJ1156" t="str">
        <f>VLOOKUP($A1156,'[1]SW_Pipes 1222_soil.shp'!$AE$2:$AR$1223,11,FALSE)</f>
        <v>IrB</v>
      </c>
      <c r="BK1156" t="str">
        <f>VLOOKUP($A1156,'[1]SW_Pipes 1222_soil.shp'!$AE$2:$AR$1223,12,FALSE)</f>
        <v>Iredell fine sandy loam, 1 to 8 percent slopes</v>
      </c>
      <c r="BL1156" t="str">
        <f>VLOOKUP($A1156,'[1]SW_Pipes 1222_soil.shp'!$AE$2:$AR$1223,13,FALSE)</f>
        <v>C/D</v>
      </c>
      <c r="BM1156">
        <f>VLOOKUP($A1156,'[1]SW_Pipes 1222_soil.shp'!$AE$2:$AR$1223,14,FALSE)</f>
        <v>3</v>
      </c>
      <c r="BN1156">
        <f>VLOOKUP(A1156,[2]SW_Pipes1222_prec!$AE$2:$AO$1223, 11, FALSE)</f>
        <v>3.7549999999999999</v>
      </c>
    </row>
    <row r="1157" spans="1:66" x14ac:dyDescent="0.25">
      <c r="A1157" s="3">
        <v>195464</v>
      </c>
      <c r="B1157" s="3">
        <v>12717</v>
      </c>
      <c r="C1157" s="3" t="s">
        <v>346</v>
      </c>
      <c r="D1157" s="3" t="s">
        <v>26</v>
      </c>
      <c r="E1157" s="3" t="s">
        <v>29</v>
      </c>
      <c r="F1157" s="6">
        <f>VLOOKUP(A1157&amp;B1157,'input_raw cmsws'!$C$2:$D$1602,2,FALSE)</f>
        <v>43871.666666666664</v>
      </c>
      <c r="G1157" s="3">
        <v>1.8</v>
      </c>
      <c r="H1157" s="3" t="s">
        <v>28</v>
      </c>
      <c r="I1157" s="2">
        <f>VLOOKUP(H1157,'scoring schema'!$D$4:$E$9,2,FALSE)</f>
        <v>5</v>
      </c>
      <c r="J1157" s="3" t="s">
        <v>29</v>
      </c>
      <c r="K1157" s="3" t="s">
        <v>29</v>
      </c>
      <c r="L1157" s="3" t="s">
        <v>37</v>
      </c>
      <c r="M1157" s="2">
        <f>VLOOKUP(L1157,'scoring schema 2'!$E$18:$F$29,2,FALSE)</f>
        <v>8</v>
      </c>
      <c r="N1157" s="3"/>
      <c r="O1157" s="2">
        <f>VLOOKUP(N1157,'scoring schema 2'!$E$8:$F$13,2, FALSE)</f>
        <v>2</v>
      </c>
      <c r="P1157" s="3">
        <v>10</v>
      </c>
      <c r="Q1157" s="3">
        <v>4.8</v>
      </c>
      <c r="R1157" s="3">
        <v>5.9</v>
      </c>
      <c r="S1157" s="3">
        <v>28.32</v>
      </c>
      <c r="T1157" s="3">
        <v>1</v>
      </c>
      <c r="U1157" s="3">
        <v>0</v>
      </c>
      <c r="V1157" s="3">
        <v>2.2000000000000002</v>
      </c>
      <c r="W1157" s="3">
        <v>0.8</v>
      </c>
      <c r="X1157" s="3">
        <v>1.7600000000000002</v>
      </c>
      <c r="Y1157" s="3">
        <v>3.24</v>
      </c>
      <c r="Z1157" s="3">
        <v>2.8400000000000003</v>
      </c>
      <c r="AA1157" s="3">
        <v>9.2016000000000009</v>
      </c>
      <c r="AB1157" s="3">
        <v>7611589</v>
      </c>
      <c r="AC1157" s="3" t="s">
        <v>2217</v>
      </c>
      <c r="AD1157" s="6">
        <v>40878</v>
      </c>
      <c r="AE1157" s="3" t="s">
        <v>760</v>
      </c>
      <c r="AF1157" s="3" t="s">
        <v>761</v>
      </c>
      <c r="AG1157" s="3" t="s">
        <v>762</v>
      </c>
      <c r="AH1157" s="3" t="s">
        <v>768</v>
      </c>
      <c r="AI1157" s="3">
        <v>1.25</v>
      </c>
      <c r="AJ1157" s="3">
        <v>0</v>
      </c>
      <c r="AK1157" s="3">
        <v>0</v>
      </c>
      <c r="AL1157" s="3">
        <v>0</v>
      </c>
      <c r="AM1157" s="3">
        <v>15</v>
      </c>
      <c r="AN1157" s="3">
        <v>0</v>
      </c>
      <c r="AO1157" s="3" t="s">
        <v>762</v>
      </c>
      <c r="AP1157" s="3" t="s">
        <v>763</v>
      </c>
      <c r="AQ1157" s="3" t="s">
        <v>769</v>
      </c>
      <c r="AR1157" s="3" t="s">
        <v>2218</v>
      </c>
      <c r="AS1157" s="3">
        <v>3</v>
      </c>
      <c r="AT1157" s="3">
        <v>641</v>
      </c>
      <c r="AU1157" s="3">
        <v>644</v>
      </c>
      <c r="AV1157" s="3" t="s">
        <v>765</v>
      </c>
      <c r="AW1157" s="3" t="s">
        <v>2219</v>
      </c>
      <c r="AX1157" s="3">
        <v>4.3</v>
      </c>
      <c r="AY1157" s="3">
        <v>640.70000000000005</v>
      </c>
      <c r="AZ1157" s="3">
        <v>645</v>
      </c>
      <c r="BA1157" s="3" t="s">
        <v>765</v>
      </c>
      <c r="BB1157" s="3">
        <v>7.5233799999999997E-3</v>
      </c>
      <c r="BC1157" s="3">
        <v>0</v>
      </c>
      <c r="BD1157" s="7">
        <v>0</v>
      </c>
      <c r="BE1157" s="18">
        <f t="shared" si="48"/>
        <v>120.1140771161305</v>
      </c>
      <c r="BF1157" s="3" t="s">
        <v>767</v>
      </c>
      <c r="BG1157" s="7">
        <v>44384</v>
      </c>
      <c r="BH1157" s="3">
        <v>39.875698620711923</v>
      </c>
      <c r="BI1157" t="str">
        <f>VLOOKUP($A1157,'[1]SW_Pipes 1222_soil.shp'!$AE$2:$AR$1223,10,FALSE)</f>
        <v>113674</v>
      </c>
      <c r="BJ1157" t="str">
        <f>VLOOKUP($A1157,'[1]SW_Pipes 1222_soil.shp'!$AE$2:$AR$1223,11,FALSE)</f>
        <v>IrB</v>
      </c>
      <c r="BK1157" t="str">
        <f>VLOOKUP($A1157,'[1]SW_Pipes 1222_soil.shp'!$AE$2:$AR$1223,12,FALSE)</f>
        <v>Iredell fine sandy loam, 1 to 8 percent slopes</v>
      </c>
      <c r="BL1157" t="str">
        <f>VLOOKUP($A1157,'[1]SW_Pipes 1222_soil.shp'!$AE$2:$AR$1223,13,FALSE)</f>
        <v>C/D</v>
      </c>
      <c r="BM1157">
        <f>VLOOKUP($A1157,'[1]SW_Pipes 1222_soil.shp'!$AE$2:$AR$1223,14,FALSE)</f>
        <v>3</v>
      </c>
      <c r="BN1157">
        <f>VLOOKUP(A1157,[2]SW_Pipes1222_prec!$AE$2:$AO$1223, 11, FALSE)</f>
        <v>3.7549999999999999</v>
      </c>
    </row>
    <row r="1158" spans="1:66" x14ac:dyDescent="0.25">
      <c r="A1158" s="2">
        <v>195475</v>
      </c>
      <c r="B1158" s="2">
        <v>12717</v>
      </c>
      <c r="C1158" s="2" t="s">
        <v>346</v>
      </c>
      <c r="D1158" s="2" t="s">
        <v>26</v>
      </c>
      <c r="E1158" s="2" t="s">
        <v>29</v>
      </c>
      <c r="F1158" s="6">
        <f>VLOOKUP(A1158&amp;B1158,'input_raw cmsws'!$C$2:$D$1602,2,FALSE)</f>
        <v>43871.666666666664</v>
      </c>
      <c r="G1158" s="2">
        <v>1.2</v>
      </c>
      <c r="H1158" s="2" t="s">
        <v>32</v>
      </c>
      <c r="I1158" s="2">
        <f>VLOOKUP(H1158,'scoring schema'!$D$4:$E$9,2,FALSE)</f>
        <v>10</v>
      </c>
      <c r="J1158" s="2" t="s">
        <v>29</v>
      </c>
      <c r="K1158" s="2" t="s">
        <v>29</v>
      </c>
      <c r="L1158" s="2" t="s">
        <v>37</v>
      </c>
      <c r="M1158" s="2">
        <f>VLOOKUP(L1158,'scoring schema 2'!$E$18:$F$29,2,FALSE)</f>
        <v>8</v>
      </c>
      <c r="N1158" s="2"/>
      <c r="O1158" s="2">
        <f>VLOOKUP(N1158,'scoring schema 2'!$E$8:$F$13,2, FALSE)</f>
        <v>2</v>
      </c>
      <c r="P1158" s="2">
        <v>5</v>
      </c>
      <c r="Q1158" s="2">
        <v>4.8</v>
      </c>
      <c r="R1158" s="2">
        <v>5.15</v>
      </c>
      <c r="S1158" s="2">
        <v>24.720000000000002</v>
      </c>
      <c r="T1158" s="2">
        <v>1</v>
      </c>
      <c r="U1158" s="2">
        <v>0</v>
      </c>
      <c r="V1158" s="2">
        <v>1.4000000000000001</v>
      </c>
      <c r="W1158" s="2">
        <v>0.8</v>
      </c>
      <c r="X1158" s="2">
        <v>1.1200000000000001</v>
      </c>
      <c r="Y1158" s="2">
        <v>2.76</v>
      </c>
      <c r="Z1158" s="2">
        <v>2.54</v>
      </c>
      <c r="AA1158" s="2">
        <v>7.0103999999999997</v>
      </c>
      <c r="AB1158" s="2">
        <v>7687670</v>
      </c>
      <c r="AC1158" s="2" t="s">
        <v>1843</v>
      </c>
      <c r="AD1158" s="6">
        <v>40879</v>
      </c>
      <c r="AE1158" s="2" t="s">
        <v>760</v>
      </c>
      <c r="AF1158" s="2" t="s">
        <v>761</v>
      </c>
      <c r="AG1158" s="2" t="s">
        <v>762</v>
      </c>
      <c r="AH1158" s="2" t="s">
        <v>768</v>
      </c>
      <c r="AI1158" s="2">
        <v>1.5</v>
      </c>
      <c r="AJ1158" s="2">
        <v>0</v>
      </c>
      <c r="AK1158" s="2">
        <v>0</v>
      </c>
      <c r="AL1158" s="2">
        <v>0</v>
      </c>
      <c r="AM1158" s="2">
        <v>18</v>
      </c>
      <c r="AN1158" s="2">
        <v>0</v>
      </c>
      <c r="AO1158" s="2" t="s">
        <v>762</v>
      </c>
      <c r="AP1158" s="2" t="s">
        <v>902</v>
      </c>
      <c r="AQ1158" s="2" t="s">
        <v>905</v>
      </c>
      <c r="AR1158" s="2" t="s">
        <v>1844</v>
      </c>
      <c r="AS1158" s="2">
        <v>8.1999999999999993</v>
      </c>
      <c r="AT1158" s="2">
        <v>615.79999999999995</v>
      </c>
      <c r="AU1158" s="2">
        <v>624</v>
      </c>
      <c r="AV1158" s="2" t="s">
        <v>772</v>
      </c>
      <c r="AW1158" s="2" t="s">
        <v>1845</v>
      </c>
      <c r="AX1158" s="2">
        <v>7.3</v>
      </c>
      <c r="AY1158" s="2">
        <v>599.70000000000005</v>
      </c>
      <c r="AZ1158" s="2">
        <v>607</v>
      </c>
      <c r="BA1158" s="2" t="s">
        <v>765</v>
      </c>
      <c r="BB1158" s="2">
        <v>5.8071940000000002E-2</v>
      </c>
      <c r="BC1158" s="2">
        <v>0</v>
      </c>
      <c r="BD1158" s="6">
        <v>0</v>
      </c>
      <c r="BE1158" s="18">
        <f t="shared" si="48"/>
        <v>120.1140771161305</v>
      </c>
      <c r="BF1158" s="2" t="s">
        <v>767</v>
      </c>
      <c r="BG1158" s="6">
        <v>44384</v>
      </c>
      <c r="BH1158" s="2">
        <v>277.24232853108663</v>
      </c>
      <c r="BI1158" t="str">
        <f>VLOOKUP($A1158,'[1]SW_Pipes 1222_soil.shp'!$AE$2:$AR$1223,10,FALSE)</f>
        <v>113679</v>
      </c>
      <c r="BJ1158" t="str">
        <f>VLOOKUP($A1158,'[1]SW_Pipes 1222_soil.shp'!$AE$2:$AR$1223,11,FALSE)</f>
        <v>MeB</v>
      </c>
      <c r="BK1158" t="str">
        <f>VLOOKUP($A1158,'[1]SW_Pipes 1222_soil.shp'!$AE$2:$AR$1223,12,FALSE)</f>
        <v>Mecklenburg fine sandy loam, 2 to 8 percent slopes</v>
      </c>
      <c r="BL1158" t="str">
        <f>VLOOKUP($A1158,'[1]SW_Pipes 1222_soil.shp'!$AE$2:$AR$1223,13,FALSE)</f>
        <v>C</v>
      </c>
      <c r="BM1158">
        <f>VLOOKUP($A1158,'[1]SW_Pipes 1222_soil.shp'!$AE$2:$AR$1223,14,FALSE)</f>
        <v>2</v>
      </c>
      <c r="BN1158">
        <f>VLOOKUP(A1158,[2]SW_Pipes1222_prec!$AE$2:$AO$1223, 11, FALSE)</f>
        <v>3.75</v>
      </c>
    </row>
    <row r="1159" spans="1:66" x14ac:dyDescent="0.25">
      <c r="A1159" s="3">
        <v>195509</v>
      </c>
      <c r="B1159" s="3">
        <v>24158</v>
      </c>
      <c r="C1159" s="3" t="s">
        <v>601</v>
      </c>
      <c r="D1159" s="3" t="s">
        <v>21</v>
      </c>
      <c r="E1159" s="3" t="s">
        <v>29</v>
      </c>
      <c r="F1159" s="6">
        <f>VLOOKUP(A1159&amp;B1159,'input_raw cmsws'!$C$2:$D$1602,2,FALSE)</f>
        <v>44460.666666666664</v>
      </c>
      <c r="G1159" s="3">
        <v>5</v>
      </c>
      <c r="H1159" s="3" t="s">
        <v>23</v>
      </c>
      <c r="I1159" s="2">
        <f>VLOOKUP(H1159,'scoring schema'!$D$4:$E$9,2,FALSE)</f>
        <v>0</v>
      </c>
      <c r="J1159" s="3" t="s">
        <v>22</v>
      </c>
      <c r="K1159" s="3" t="s">
        <v>22</v>
      </c>
      <c r="L1159" s="3"/>
      <c r="M1159" s="2">
        <f>VLOOKUP(L1159,'scoring schema 2'!$E$18:$F$29,2,FALSE)</f>
        <v>0</v>
      </c>
      <c r="N1159" s="3" t="s">
        <v>35</v>
      </c>
      <c r="O1159" s="2">
        <f>VLOOKUP(N1159,'scoring schema 2'!$E$8:$F$13,2, FALSE)</f>
        <v>2</v>
      </c>
      <c r="P1159" s="3">
        <v>0</v>
      </c>
      <c r="Q1159" s="3">
        <v>1.3</v>
      </c>
      <c r="R1159" s="3">
        <v>0.8</v>
      </c>
      <c r="S1159" s="3">
        <v>1.04</v>
      </c>
      <c r="T1159" s="3">
        <v>1</v>
      </c>
      <c r="U1159" s="3">
        <v>10</v>
      </c>
      <c r="V1159" s="3">
        <v>6.2000000000000011</v>
      </c>
      <c r="W1159" s="3">
        <v>5.9</v>
      </c>
      <c r="X1159" s="3">
        <v>36.580000000000005</v>
      </c>
      <c r="Y1159" s="3">
        <v>4.24</v>
      </c>
      <c r="Z1159" s="3">
        <v>3.8600000000000003</v>
      </c>
      <c r="AA1159" s="3">
        <v>16.366400000000002</v>
      </c>
      <c r="AB1159" s="3">
        <v>7629827</v>
      </c>
      <c r="AC1159" s="3" t="s">
        <v>3039</v>
      </c>
      <c r="AD1159" s="6">
        <v>40880</v>
      </c>
      <c r="AE1159" s="3" t="s">
        <v>760</v>
      </c>
      <c r="AF1159" s="3" t="s">
        <v>761</v>
      </c>
      <c r="AG1159" s="3" t="s">
        <v>762</v>
      </c>
      <c r="AH1159" s="3" t="s">
        <v>768</v>
      </c>
      <c r="AI1159" s="3">
        <v>1.25</v>
      </c>
      <c r="AJ1159" s="3">
        <v>0</v>
      </c>
      <c r="AK1159" s="3">
        <v>0</v>
      </c>
      <c r="AL1159" s="3">
        <v>0</v>
      </c>
      <c r="AM1159" s="3">
        <v>15</v>
      </c>
      <c r="AN1159" s="3">
        <v>0</v>
      </c>
      <c r="AO1159" s="3" t="s">
        <v>762</v>
      </c>
      <c r="AP1159" s="3" t="s">
        <v>763</v>
      </c>
      <c r="AQ1159" s="3" t="s">
        <v>769</v>
      </c>
      <c r="AR1159" s="3" t="s">
        <v>3040</v>
      </c>
      <c r="AS1159" s="3">
        <v>2.7</v>
      </c>
      <c r="AT1159" s="3">
        <v>600.29999999999995</v>
      </c>
      <c r="AU1159" s="3">
        <v>603</v>
      </c>
      <c r="AV1159" s="3" t="s">
        <v>765</v>
      </c>
      <c r="AW1159" s="3" t="s">
        <v>3041</v>
      </c>
      <c r="AX1159" s="3">
        <v>4.5</v>
      </c>
      <c r="AY1159" s="3">
        <v>595.5</v>
      </c>
      <c r="AZ1159" s="3">
        <v>600</v>
      </c>
      <c r="BA1159" s="3" t="s">
        <v>765</v>
      </c>
      <c r="BB1159" s="3">
        <v>2.2883150000000001E-2</v>
      </c>
      <c r="BC1159" s="3">
        <v>0</v>
      </c>
      <c r="BD1159" s="7">
        <v>0</v>
      </c>
      <c r="BE1159" s="18">
        <f t="shared" si="48"/>
        <v>121.7266712297513</v>
      </c>
      <c r="BF1159" s="3" t="s">
        <v>767</v>
      </c>
      <c r="BG1159" s="7">
        <v>44384</v>
      </c>
      <c r="BH1159" s="3">
        <v>209.76132889950631</v>
      </c>
      <c r="BI1159" t="str">
        <f>VLOOKUP($A1159,'[1]SW_Pipes 1222_soil.shp'!$AE$2:$AR$1223,10,FALSE)</f>
        <v>113679</v>
      </c>
      <c r="BJ1159" t="str">
        <f>VLOOKUP($A1159,'[1]SW_Pipes 1222_soil.shp'!$AE$2:$AR$1223,11,FALSE)</f>
        <v>MeB</v>
      </c>
      <c r="BK1159" t="str">
        <f>VLOOKUP($A1159,'[1]SW_Pipes 1222_soil.shp'!$AE$2:$AR$1223,12,FALSE)</f>
        <v>Mecklenburg fine sandy loam, 2 to 8 percent slopes</v>
      </c>
      <c r="BL1159" t="str">
        <f>VLOOKUP($A1159,'[1]SW_Pipes 1222_soil.shp'!$AE$2:$AR$1223,13,FALSE)</f>
        <v>C</v>
      </c>
      <c r="BM1159">
        <f>VLOOKUP($A1159,'[1]SW_Pipes 1222_soil.shp'!$AE$2:$AR$1223,14,FALSE)</f>
        <v>2</v>
      </c>
      <c r="BN1159">
        <f>VLOOKUP(A1159,[2]SW_Pipes1222_prec!$AE$2:$AO$1223, 11, FALSE)</f>
        <v>3.7549999999999999</v>
      </c>
    </row>
    <row r="1160" spans="1:66" x14ac:dyDescent="0.25">
      <c r="A1160" s="3">
        <v>195869</v>
      </c>
      <c r="B1160" s="3">
        <v>19958</v>
      </c>
      <c r="C1160" s="3" t="s">
        <v>65</v>
      </c>
      <c r="D1160" s="3" t="s">
        <v>21</v>
      </c>
      <c r="E1160" s="3" t="s">
        <v>29</v>
      </c>
      <c r="F1160" s="6">
        <f>VLOOKUP(A1160&amp;B1160,'input_raw cmsws'!$C$2:$D$1602,2,FALSE)</f>
        <v>44104.666666666664</v>
      </c>
      <c r="G1160" s="3">
        <v>5</v>
      </c>
      <c r="H1160" s="3"/>
      <c r="I1160" s="2">
        <v>0</v>
      </c>
      <c r="J1160" s="3" t="s">
        <v>22</v>
      </c>
      <c r="K1160" s="3" t="s">
        <v>22</v>
      </c>
      <c r="L1160" s="3"/>
      <c r="M1160" s="2">
        <f>VLOOKUP(L1160,'scoring schema 2'!$E$18:$F$29,2,FALSE)</f>
        <v>0</v>
      </c>
      <c r="N1160" s="3" t="s">
        <v>35</v>
      </c>
      <c r="O1160" s="2">
        <f>VLOOKUP(N1160,'scoring schema 2'!$E$8:$F$13,2, FALSE)</f>
        <v>2</v>
      </c>
      <c r="P1160" s="3">
        <v>0</v>
      </c>
      <c r="Q1160" s="3">
        <v>1.3</v>
      </c>
      <c r="R1160" s="3">
        <v>0.8</v>
      </c>
      <c r="S1160" s="3">
        <v>1.04</v>
      </c>
      <c r="T1160" s="3">
        <v>1</v>
      </c>
      <c r="U1160" s="3">
        <v>0</v>
      </c>
      <c r="V1160" s="3">
        <v>7.8000000000000007</v>
      </c>
      <c r="W1160" s="3">
        <v>1.7000000000000002</v>
      </c>
      <c r="X1160" s="3">
        <v>13.260000000000003</v>
      </c>
      <c r="Y1160" s="3">
        <v>5.2000000000000011</v>
      </c>
      <c r="Z1160" s="3">
        <v>1.34</v>
      </c>
      <c r="AA1160" s="3">
        <v>6.9680000000000017</v>
      </c>
      <c r="AB1160" s="3">
        <v>7695134</v>
      </c>
      <c r="AC1160" s="3" t="s">
        <v>1815</v>
      </c>
      <c r="AD1160" s="6">
        <v>40881</v>
      </c>
      <c r="AE1160" s="3" t="s">
        <v>760</v>
      </c>
      <c r="AF1160" s="3" t="s">
        <v>761</v>
      </c>
      <c r="AG1160" s="3" t="s">
        <v>762</v>
      </c>
      <c r="AH1160" s="3" t="s">
        <v>768</v>
      </c>
      <c r="AI1160" s="3">
        <v>1.25</v>
      </c>
      <c r="AJ1160" s="3">
        <v>0</v>
      </c>
      <c r="AK1160" s="3">
        <v>0</v>
      </c>
      <c r="AL1160" s="3">
        <v>0</v>
      </c>
      <c r="AM1160" s="3">
        <v>15</v>
      </c>
      <c r="AN1160" s="3">
        <v>0</v>
      </c>
      <c r="AO1160" s="3" t="s">
        <v>762</v>
      </c>
      <c r="AP1160" s="3" t="s">
        <v>763</v>
      </c>
      <c r="AQ1160" s="3" t="s">
        <v>769</v>
      </c>
      <c r="AR1160" s="3" t="s">
        <v>1816</v>
      </c>
      <c r="AS1160" s="3">
        <v>3.68</v>
      </c>
      <c r="AT1160" s="3">
        <v>3.73</v>
      </c>
      <c r="AU1160" s="3">
        <v>0</v>
      </c>
      <c r="AV1160" s="3" t="s">
        <v>765</v>
      </c>
      <c r="AW1160" s="3" t="s">
        <v>1817</v>
      </c>
      <c r="AX1160" s="3">
        <v>1.61</v>
      </c>
      <c r="AY1160" s="3">
        <v>1.61</v>
      </c>
      <c r="AZ1160" s="3">
        <v>0</v>
      </c>
      <c r="BA1160" s="3" t="s">
        <v>765</v>
      </c>
      <c r="BB1160" s="3">
        <v>0</v>
      </c>
      <c r="BC1160" s="3">
        <v>0</v>
      </c>
      <c r="BD1160" s="7">
        <v>0</v>
      </c>
      <c r="BE1160" s="18">
        <f t="shared" si="48"/>
        <v>120.75199634953228</v>
      </c>
      <c r="BF1160" s="3" t="s">
        <v>767</v>
      </c>
      <c r="BG1160" s="7">
        <v>44105</v>
      </c>
      <c r="BH1160" s="3">
        <v>126.119748469938</v>
      </c>
      <c r="BI1160" t="str">
        <f>VLOOKUP($A1160,'[1]SW_Pipes 1222_soil.shp'!$AE$2:$AR$1223,10,FALSE)</f>
        <v>113658</v>
      </c>
      <c r="BJ1160" t="str">
        <f>VLOOKUP($A1160,'[1]SW_Pipes 1222_soil.shp'!$AE$2:$AR$1223,11,FALSE)</f>
        <v>CeB2</v>
      </c>
      <c r="BK1160" t="str">
        <f>VLOOKUP($A1160,'[1]SW_Pipes 1222_soil.shp'!$AE$2:$AR$1223,12,FALSE)</f>
        <v>Cecil sandy clay loam, 2 to 8 percent slopes, eroded</v>
      </c>
      <c r="BL1160" t="str">
        <f>VLOOKUP($A1160,'[1]SW_Pipes 1222_soil.shp'!$AE$2:$AR$1223,13,FALSE)</f>
        <v>B</v>
      </c>
      <c r="BM1160">
        <f>VLOOKUP($A1160,'[1]SW_Pipes 1222_soil.shp'!$AE$2:$AR$1223,14,FALSE)</f>
        <v>1</v>
      </c>
      <c r="BN1160">
        <f>VLOOKUP(A1160,[2]SW_Pipes1222_prec!$AE$2:$AO$1223, 11, FALSE)</f>
        <v>3.76</v>
      </c>
    </row>
    <row r="1161" spans="1:66" x14ac:dyDescent="0.25">
      <c r="A1161" s="3">
        <v>195871</v>
      </c>
      <c r="B1161" s="3">
        <v>10884</v>
      </c>
      <c r="C1161" s="3" t="s">
        <v>381</v>
      </c>
      <c r="D1161" s="3" t="s">
        <v>26</v>
      </c>
      <c r="E1161" s="3" t="s">
        <v>29</v>
      </c>
      <c r="F1161" s="6">
        <f>VLOOKUP(A1161&amp;B1161,'input_raw cmsws'!$C$2:$D$1602,2,FALSE)</f>
        <v>43277.666666666664</v>
      </c>
      <c r="G1161" s="3">
        <v>7.2</v>
      </c>
      <c r="H1161" s="3" t="s">
        <v>23</v>
      </c>
      <c r="I1161" s="2">
        <f>VLOOKUP(H1161,'scoring schema'!$D$4:$E$9,2,FALSE)</f>
        <v>0</v>
      </c>
      <c r="J1161" s="3" t="s">
        <v>22</v>
      </c>
      <c r="K1161" s="3" t="s">
        <v>22</v>
      </c>
      <c r="L1161" s="3" t="s">
        <v>37</v>
      </c>
      <c r="M1161" s="2">
        <f>VLOOKUP(L1161,'scoring schema 2'!$E$18:$F$29,2,FALSE)</f>
        <v>8</v>
      </c>
      <c r="N1161" s="3" t="s">
        <v>202</v>
      </c>
      <c r="O1161" s="2">
        <f>VLOOKUP(N1161,'scoring schema 2'!$E$8:$F$13,2, FALSE)</f>
        <v>3</v>
      </c>
      <c r="P1161" s="3">
        <v>5</v>
      </c>
      <c r="Q1161" s="3">
        <v>1.9500000000000002</v>
      </c>
      <c r="R1161" s="3">
        <v>6.35</v>
      </c>
      <c r="S1161" s="3">
        <v>12.3825</v>
      </c>
      <c r="T1161" s="3">
        <v>1</v>
      </c>
      <c r="U1161" s="3">
        <v>0</v>
      </c>
      <c r="V1161" s="3">
        <v>2.2000000000000002</v>
      </c>
      <c r="W1161" s="3">
        <v>2</v>
      </c>
      <c r="X1161" s="3">
        <v>4.4000000000000004</v>
      </c>
      <c r="Y1161" s="3">
        <v>2.1</v>
      </c>
      <c r="Z1161" s="3">
        <v>3.74</v>
      </c>
      <c r="AA1161" s="3">
        <v>7.854000000000001</v>
      </c>
      <c r="AB1161" s="3">
        <v>7603641</v>
      </c>
      <c r="AC1161" s="3" t="s">
        <v>2005</v>
      </c>
      <c r="AD1161" s="6">
        <v>40882</v>
      </c>
      <c r="AE1161" s="3" t="s">
        <v>760</v>
      </c>
      <c r="AF1161" s="3" t="s">
        <v>838</v>
      </c>
      <c r="AG1161" s="3" t="s">
        <v>762</v>
      </c>
      <c r="AH1161" s="3" t="s">
        <v>842</v>
      </c>
      <c r="AI1161" s="3">
        <v>0</v>
      </c>
      <c r="AJ1161" s="3">
        <v>0</v>
      </c>
      <c r="AK1161" s="3">
        <v>4</v>
      </c>
      <c r="AL1161" s="3">
        <v>4</v>
      </c>
      <c r="AM1161" s="3">
        <v>48</v>
      </c>
      <c r="AN1161" s="3">
        <v>48</v>
      </c>
      <c r="AO1161" s="3" t="s">
        <v>762</v>
      </c>
      <c r="AP1161" s="3" t="s">
        <v>763</v>
      </c>
      <c r="AQ1161" s="3" t="s">
        <v>769</v>
      </c>
      <c r="AR1161" s="3" t="s">
        <v>2006</v>
      </c>
      <c r="AS1161" s="3">
        <v>7</v>
      </c>
      <c r="AT1161" s="3">
        <v>679.2</v>
      </c>
      <c r="AU1161" s="3">
        <v>0</v>
      </c>
      <c r="AV1161" s="3" t="s">
        <v>762</v>
      </c>
      <c r="AW1161" s="3" t="s">
        <v>2007</v>
      </c>
      <c r="AX1161" s="3">
        <v>0</v>
      </c>
      <c r="AY1161" s="3">
        <v>678.6</v>
      </c>
      <c r="AZ1161" s="3">
        <v>0</v>
      </c>
      <c r="BA1161" s="3" t="s">
        <v>772</v>
      </c>
      <c r="BB1161" s="3">
        <v>0</v>
      </c>
      <c r="BC1161" s="3">
        <v>1</v>
      </c>
      <c r="BD1161" s="7">
        <v>12055</v>
      </c>
      <c r="BE1161" s="18">
        <f t="shared" si="48"/>
        <v>85.483002509696547</v>
      </c>
      <c r="BF1161" s="3" t="s">
        <v>767</v>
      </c>
      <c r="BG1161" s="7">
        <v>44243</v>
      </c>
      <c r="BH1161" s="3">
        <v>11.53220624499134</v>
      </c>
      <c r="BI1161" t="str">
        <f>VLOOKUP($A1161,'[1]SW_Pipes 1222_soil.shp'!$AE$2:$AR$1223,10,FALSE)</f>
        <v>113660</v>
      </c>
      <c r="BJ1161" t="str">
        <f>VLOOKUP($A1161,'[1]SW_Pipes 1222_soil.shp'!$AE$2:$AR$1223,11,FALSE)</f>
        <v>CuB</v>
      </c>
      <c r="BK1161" t="str">
        <f>VLOOKUP($A1161,'[1]SW_Pipes 1222_soil.shp'!$AE$2:$AR$1223,12,FALSE)</f>
        <v>Cecil-Urban land complex, 2 to 8 percent slopes</v>
      </c>
      <c r="BL1161" t="str">
        <f>VLOOKUP($A1161,'[1]SW_Pipes 1222_soil.shp'!$AE$2:$AR$1223,13,FALSE)</f>
        <v>B</v>
      </c>
      <c r="BM1161">
        <f>VLOOKUP($A1161,'[1]SW_Pipes 1222_soil.shp'!$AE$2:$AR$1223,14,FALSE)</f>
        <v>1</v>
      </c>
      <c r="BN1161">
        <f>VLOOKUP(A1161,[2]SW_Pipes1222_prec!$AE$2:$AO$1223, 11, FALSE)</f>
        <v>3.7210000000000001</v>
      </c>
    </row>
    <row r="1162" spans="1:66" x14ac:dyDescent="0.25">
      <c r="A1162" s="2">
        <v>195872</v>
      </c>
      <c r="B1162" s="2">
        <v>10884</v>
      </c>
      <c r="C1162" s="2" t="s">
        <v>381</v>
      </c>
      <c r="D1162" s="2" t="s">
        <v>26</v>
      </c>
      <c r="E1162" s="2" t="s">
        <v>29</v>
      </c>
      <c r="F1162" s="6">
        <f>VLOOKUP(A1162&amp;B1162,'input_raw cmsws'!$C$2:$D$1602,2,FALSE)</f>
        <v>43277.666666666664</v>
      </c>
      <c r="G1162" s="2">
        <v>6.4</v>
      </c>
      <c r="H1162" s="2" t="s">
        <v>23</v>
      </c>
      <c r="I1162" s="2">
        <f>VLOOKUP(H1162,'scoring schema'!$D$4:$E$9,2,FALSE)</f>
        <v>0</v>
      </c>
      <c r="J1162" s="2" t="s">
        <v>22</v>
      </c>
      <c r="K1162" s="2" t="s">
        <v>22</v>
      </c>
      <c r="L1162" s="2" t="s">
        <v>37</v>
      </c>
      <c r="M1162" s="2">
        <f>VLOOKUP(L1162,'scoring schema 2'!$E$18:$F$29,2,FALSE)</f>
        <v>8</v>
      </c>
      <c r="N1162" s="2" t="s">
        <v>202</v>
      </c>
      <c r="O1162" s="2">
        <f>VLOOKUP(N1162,'scoring schema 2'!$E$8:$F$13,2, FALSE)</f>
        <v>3</v>
      </c>
      <c r="P1162" s="2">
        <v>5</v>
      </c>
      <c r="Q1162" s="2">
        <v>1.9500000000000002</v>
      </c>
      <c r="R1162" s="2">
        <v>6.35</v>
      </c>
      <c r="S1162" s="2">
        <v>12.3825</v>
      </c>
      <c r="T1162" s="2">
        <v>1</v>
      </c>
      <c r="U1162" s="2">
        <v>0</v>
      </c>
      <c r="V1162" s="2">
        <v>2.2000000000000002</v>
      </c>
      <c r="W1162" s="2">
        <v>2</v>
      </c>
      <c r="X1162" s="2">
        <v>4.4000000000000004</v>
      </c>
      <c r="Y1162" s="2">
        <v>2.1</v>
      </c>
      <c r="Z1162" s="2">
        <v>3.74</v>
      </c>
      <c r="AA1162" s="2">
        <v>7.854000000000001</v>
      </c>
      <c r="AB1162" s="2">
        <v>7706827</v>
      </c>
      <c r="AC1162" s="2" t="s">
        <v>2008</v>
      </c>
      <c r="AD1162" s="6">
        <v>40883</v>
      </c>
      <c r="AE1162" s="2" t="s">
        <v>760</v>
      </c>
      <c r="AF1162" s="2" t="s">
        <v>761</v>
      </c>
      <c r="AG1162" s="2" t="s">
        <v>762</v>
      </c>
      <c r="AH1162" s="2" t="s">
        <v>768</v>
      </c>
      <c r="AI1162" s="2">
        <v>2.5</v>
      </c>
      <c r="AJ1162" s="2">
        <v>0</v>
      </c>
      <c r="AK1162" s="2">
        <v>0</v>
      </c>
      <c r="AL1162" s="2">
        <v>0</v>
      </c>
      <c r="AM1162" s="2">
        <v>30</v>
      </c>
      <c r="AN1162" s="2">
        <v>0</v>
      </c>
      <c r="AO1162" s="2" t="s">
        <v>762</v>
      </c>
      <c r="AP1162" s="2" t="s">
        <v>763</v>
      </c>
      <c r="AQ1162" s="2" t="s">
        <v>769</v>
      </c>
      <c r="AR1162" s="2" t="s">
        <v>2009</v>
      </c>
      <c r="AS1162" s="2">
        <v>5.68</v>
      </c>
      <c r="AT1162" s="2">
        <v>690.31</v>
      </c>
      <c r="AU1162" s="2">
        <v>695.99</v>
      </c>
      <c r="AV1162" s="2" t="s">
        <v>765</v>
      </c>
      <c r="AW1162" s="2" t="s">
        <v>2010</v>
      </c>
      <c r="AX1162" s="2">
        <v>3.46</v>
      </c>
      <c r="AY1162" s="2">
        <v>689.85</v>
      </c>
      <c r="AZ1162" s="2">
        <v>693.31</v>
      </c>
      <c r="BA1162" s="2" t="s">
        <v>765</v>
      </c>
      <c r="BB1162" s="2">
        <v>1.4999999999999999E-2</v>
      </c>
      <c r="BC1162" s="2">
        <v>0</v>
      </c>
      <c r="BD1162" s="6">
        <v>44105</v>
      </c>
      <c r="BE1162" s="18">
        <f>(F1162-AD1162)/365.25</f>
        <v>6.5562400182523319</v>
      </c>
      <c r="BF1162" s="2" t="s">
        <v>767</v>
      </c>
      <c r="BG1162" s="6">
        <v>44243</v>
      </c>
      <c r="BH1162" s="2">
        <v>30.08849755120362</v>
      </c>
      <c r="BI1162" t="str">
        <f>VLOOKUP($A1162,'[1]SW_Pipes 1222_soil.shp'!$AE$2:$AR$1223,10,FALSE)</f>
        <v>113658</v>
      </c>
      <c r="BJ1162" t="str">
        <f>VLOOKUP($A1162,'[1]SW_Pipes 1222_soil.shp'!$AE$2:$AR$1223,11,FALSE)</f>
        <v>CeB2</v>
      </c>
      <c r="BK1162" t="str">
        <f>VLOOKUP($A1162,'[1]SW_Pipes 1222_soil.shp'!$AE$2:$AR$1223,12,FALSE)</f>
        <v>Cecil sandy clay loam, 2 to 8 percent slopes, eroded</v>
      </c>
      <c r="BL1162" t="str">
        <f>VLOOKUP($A1162,'[1]SW_Pipes 1222_soil.shp'!$AE$2:$AR$1223,13,FALSE)</f>
        <v>B</v>
      </c>
      <c r="BM1162">
        <f>VLOOKUP($A1162,'[1]SW_Pipes 1222_soil.shp'!$AE$2:$AR$1223,14,FALSE)</f>
        <v>1</v>
      </c>
      <c r="BN1162">
        <f>VLOOKUP(A1162,[2]SW_Pipes1222_prec!$AE$2:$AO$1223, 11, FALSE)</f>
        <v>3.7890000000000001</v>
      </c>
    </row>
    <row r="1163" spans="1:66" x14ac:dyDescent="0.25">
      <c r="A1163" s="2">
        <v>195915</v>
      </c>
      <c r="B1163" s="2">
        <v>12414</v>
      </c>
      <c r="C1163" s="2" t="s">
        <v>127</v>
      </c>
      <c r="D1163" s="2" t="s">
        <v>26</v>
      </c>
      <c r="E1163" s="2" t="s">
        <v>29</v>
      </c>
      <c r="F1163" s="6">
        <f>VLOOKUP(A1163&amp;B1163,'input_raw cmsws'!$C$2:$D$1602,2,FALSE)</f>
        <v>43843.708333333336</v>
      </c>
      <c r="G1163" s="2">
        <v>6</v>
      </c>
      <c r="H1163" s="2" t="s">
        <v>23</v>
      </c>
      <c r="I1163" s="2">
        <f>VLOOKUP(H1163,'scoring schema'!$D$4:$E$9,2,FALSE)</f>
        <v>0</v>
      </c>
      <c r="J1163" s="2" t="s">
        <v>22</v>
      </c>
      <c r="K1163" s="2" t="s">
        <v>22</v>
      </c>
      <c r="L1163" s="2"/>
      <c r="M1163" s="2">
        <f>VLOOKUP(L1163,'scoring schema 2'!$E$18:$F$29,2,FALSE)</f>
        <v>0</v>
      </c>
      <c r="N1163" s="2"/>
      <c r="O1163" s="2">
        <f>VLOOKUP(N1163,'scoring schema 2'!$E$8:$F$13,2, FALSE)</f>
        <v>2</v>
      </c>
      <c r="P1163" s="2">
        <v>0</v>
      </c>
      <c r="Q1163" s="2">
        <v>1.3</v>
      </c>
      <c r="R1163" s="2">
        <v>2</v>
      </c>
      <c r="S1163" s="2">
        <v>2.6</v>
      </c>
      <c r="T1163" s="2">
        <v>1</v>
      </c>
      <c r="U1163" s="2">
        <v>0</v>
      </c>
      <c r="V1163" s="2">
        <v>1.4000000000000001</v>
      </c>
      <c r="W1163" s="2">
        <v>2</v>
      </c>
      <c r="X1163" s="2">
        <v>2.8000000000000003</v>
      </c>
      <c r="Y1163" s="2">
        <v>1.36</v>
      </c>
      <c r="Z1163" s="2">
        <v>2</v>
      </c>
      <c r="AA1163" s="2">
        <v>2.72</v>
      </c>
      <c r="AB1163" s="2">
        <v>7662340</v>
      </c>
      <c r="AC1163" s="2" t="s">
        <v>1031</v>
      </c>
      <c r="AD1163" s="6">
        <v>40884</v>
      </c>
      <c r="AE1163" s="2" t="s">
        <v>760</v>
      </c>
      <c r="AF1163" s="2" t="s">
        <v>761</v>
      </c>
      <c r="AG1163" s="2" t="s">
        <v>762</v>
      </c>
      <c r="AH1163" s="2" t="s">
        <v>768</v>
      </c>
      <c r="AI1163" s="2">
        <v>3</v>
      </c>
      <c r="AJ1163" s="2">
        <v>0</v>
      </c>
      <c r="AK1163" s="2">
        <v>0</v>
      </c>
      <c r="AL1163" s="2">
        <v>0</v>
      </c>
      <c r="AM1163" s="2">
        <v>36</v>
      </c>
      <c r="AN1163" s="2">
        <v>0</v>
      </c>
      <c r="AO1163" s="2" t="s">
        <v>762</v>
      </c>
      <c r="AP1163" s="2" t="s">
        <v>763</v>
      </c>
      <c r="AQ1163" s="2" t="s">
        <v>769</v>
      </c>
      <c r="AR1163" s="2" t="s">
        <v>1032</v>
      </c>
      <c r="AS1163" s="2">
        <v>0</v>
      </c>
      <c r="AT1163" s="2">
        <v>0</v>
      </c>
      <c r="AU1163" s="2">
        <v>0</v>
      </c>
      <c r="AV1163" s="2" t="s">
        <v>772</v>
      </c>
      <c r="AW1163" s="2" t="s">
        <v>1033</v>
      </c>
      <c r="AX1163" s="2">
        <v>0</v>
      </c>
      <c r="AY1163" s="2">
        <v>0</v>
      </c>
      <c r="AZ1163" s="2">
        <v>0</v>
      </c>
      <c r="BA1163" s="2" t="s">
        <v>772</v>
      </c>
      <c r="BB1163" s="2">
        <v>0</v>
      </c>
      <c r="BC1163" s="2">
        <v>0</v>
      </c>
      <c r="BD1163" s="6">
        <v>0</v>
      </c>
      <c r="BE1163" s="18">
        <f t="shared" ref="BE1163:BE1176" si="49">(F1163-BD1163)/365.25</f>
        <v>120.03753137120694</v>
      </c>
      <c r="BF1163" s="2" t="s">
        <v>767</v>
      </c>
      <c r="BG1163" s="6">
        <v>44109</v>
      </c>
      <c r="BH1163" s="2">
        <v>37.33890133152704</v>
      </c>
      <c r="BI1163" t="str">
        <f>VLOOKUP($A1163,'[1]SW_Pipes 1222_soil.shp'!$AE$2:$AR$1223,10,FALSE)</f>
        <v>113679</v>
      </c>
      <c r="BJ1163" t="str">
        <f>VLOOKUP($A1163,'[1]SW_Pipes 1222_soil.shp'!$AE$2:$AR$1223,11,FALSE)</f>
        <v>MeB</v>
      </c>
      <c r="BK1163" t="str">
        <f>VLOOKUP($A1163,'[1]SW_Pipes 1222_soil.shp'!$AE$2:$AR$1223,12,FALSE)</f>
        <v>Mecklenburg fine sandy loam, 2 to 8 percent slopes</v>
      </c>
      <c r="BL1163" t="str">
        <f>VLOOKUP($A1163,'[1]SW_Pipes 1222_soil.shp'!$AE$2:$AR$1223,13,FALSE)</f>
        <v>C</v>
      </c>
      <c r="BM1163">
        <f>VLOOKUP($A1163,'[1]SW_Pipes 1222_soil.shp'!$AE$2:$AR$1223,14,FALSE)</f>
        <v>2</v>
      </c>
      <c r="BN1163">
        <f>VLOOKUP(A1163,[2]SW_Pipes1222_prec!$AE$2:$AO$1223, 11, FALSE)</f>
        <v>3.74</v>
      </c>
    </row>
    <row r="1164" spans="1:66" x14ac:dyDescent="0.25">
      <c r="A1164" s="3">
        <v>195920</v>
      </c>
      <c r="B1164" s="3">
        <v>10380</v>
      </c>
      <c r="C1164" s="3" t="s">
        <v>236</v>
      </c>
      <c r="D1164" s="3" t="s">
        <v>21</v>
      </c>
      <c r="E1164" s="3" t="s">
        <v>29</v>
      </c>
      <c r="F1164" s="6">
        <f>VLOOKUP(A1164&amp;B1164,'input_raw cmsws'!$C$2:$D$1602,2,FALSE)</f>
        <v>43903.666666666664</v>
      </c>
      <c r="G1164" s="3">
        <v>0</v>
      </c>
      <c r="H1164" s="3" t="s">
        <v>32</v>
      </c>
      <c r="I1164" s="2">
        <f>VLOOKUP(H1164,'scoring schema'!$D$4:$E$9,2,FALSE)</f>
        <v>10</v>
      </c>
      <c r="J1164" s="3" t="s">
        <v>29</v>
      </c>
      <c r="K1164" s="3" t="s">
        <v>29</v>
      </c>
      <c r="L1164" s="3" t="s">
        <v>24</v>
      </c>
      <c r="M1164" s="2">
        <f>VLOOKUP(L1164,'scoring schema 2'!$E$18:$F$29,2,FALSE)</f>
        <v>0</v>
      </c>
      <c r="N1164" s="3" t="s">
        <v>40</v>
      </c>
      <c r="O1164" s="2">
        <f>VLOOKUP(N1164,'scoring schema 2'!$E$8:$F$13,2, FALSE)</f>
        <v>8</v>
      </c>
      <c r="P1164" s="3">
        <v>5</v>
      </c>
      <c r="Q1164" s="3">
        <v>8.6999999999999993</v>
      </c>
      <c r="R1164" s="3">
        <v>1.55</v>
      </c>
      <c r="S1164" s="3">
        <v>13.484999999999999</v>
      </c>
      <c r="T1164" s="3">
        <v>1</v>
      </c>
      <c r="U1164" s="3">
        <v>0</v>
      </c>
      <c r="V1164" s="3">
        <v>1.4000000000000001</v>
      </c>
      <c r="W1164" s="3">
        <v>0.8</v>
      </c>
      <c r="X1164" s="3">
        <v>1.1200000000000001</v>
      </c>
      <c r="Y1164" s="3">
        <v>4.32</v>
      </c>
      <c r="Z1164" s="3">
        <v>1.1000000000000001</v>
      </c>
      <c r="AA1164" s="3">
        <v>4.7520000000000007</v>
      </c>
      <c r="AB1164" s="3">
        <v>7679893</v>
      </c>
      <c r="AC1164" s="3" t="s">
        <v>1420</v>
      </c>
      <c r="AD1164" s="6">
        <v>40885</v>
      </c>
      <c r="AE1164" s="3" t="s">
        <v>760</v>
      </c>
      <c r="AF1164" s="3" t="s">
        <v>761</v>
      </c>
      <c r="AG1164" s="3" t="s">
        <v>762</v>
      </c>
      <c r="AH1164" s="3" t="s">
        <v>768</v>
      </c>
      <c r="AI1164" s="3">
        <v>1.25</v>
      </c>
      <c r="AJ1164" s="3">
        <v>0</v>
      </c>
      <c r="AK1164" s="3">
        <v>0</v>
      </c>
      <c r="AL1164" s="3">
        <v>0</v>
      </c>
      <c r="AM1164" s="3">
        <v>15</v>
      </c>
      <c r="AN1164" s="3">
        <v>0</v>
      </c>
      <c r="AO1164" s="3" t="s">
        <v>762</v>
      </c>
      <c r="AP1164" s="3" t="s">
        <v>763</v>
      </c>
      <c r="AQ1164" s="3" t="s">
        <v>769</v>
      </c>
      <c r="AR1164" s="3" t="s">
        <v>1421</v>
      </c>
      <c r="AS1164" s="3">
        <v>3.81</v>
      </c>
      <c r="AT1164" s="3">
        <v>3.92</v>
      </c>
      <c r="AU1164" s="3">
        <v>0</v>
      </c>
      <c r="AV1164" s="3" t="s">
        <v>765</v>
      </c>
      <c r="AW1164" s="3" t="s">
        <v>1422</v>
      </c>
      <c r="AX1164" s="3">
        <v>4.71</v>
      </c>
      <c r="AY1164" s="3">
        <v>4.2699999999999996</v>
      </c>
      <c r="AZ1164" s="3">
        <v>0</v>
      </c>
      <c r="BA1164" s="3" t="s">
        <v>765</v>
      </c>
      <c r="BB1164" s="3">
        <v>0</v>
      </c>
      <c r="BC1164" s="3">
        <v>0</v>
      </c>
      <c r="BD1164" s="7">
        <v>0</v>
      </c>
      <c r="BE1164" s="18">
        <f t="shared" si="49"/>
        <v>120.20168834131873</v>
      </c>
      <c r="BF1164" s="3" t="s">
        <v>767</v>
      </c>
      <c r="BG1164" s="7">
        <v>44109</v>
      </c>
      <c r="BH1164" s="3">
        <v>51.280337262962917</v>
      </c>
      <c r="BI1164" t="str">
        <f>VLOOKUP($A1164,'[1]SW_Pipes 1222_soil.shp'!$AE$2:$AR$1223,10,FALSE)</f>
        <v>113662</v>
      </c>
      <c r="BJ1164" t="str">
        <f>VLOOKUP($A1164,'[1]SW_Pipes 1222_soil.shp'!$AE$2:$AR$1223,11,FALSE)</f>
        <v>DaB</v>
      </c>
      <c r="BK1164" t="str">
        <f>VLOOKUP($A1164,'[1]SW_Pipes 1222_soil.shp'!$AE$2:$AR$1223,12,FALSE)</f>
        <v>Davidson sandy clay loam, 2 to 8 percent slopes</v>
      </c>
      <c r="BL1164" t="str">
        <f>VLOOKUP($A1164,'[1]SW_Pipes 1222_soil.shp'!$AE$2:$AR$1223,13,FALSE)</f>
        <v>B</v>
      </c>
      <c r="BM1164">
        <f>VLOOKUP($A1164,'[1]SW_Pipes 1222_soil.shp'!$AE$2:$AR$1223,14,FALSE)</f>
        <v>1</v>
      </c>
      <c r="BN1164">
        <f>VLOOKUP(A1164,[2]SW_Pipes1222_prec!$AE$2:$AO$1223, 11, FALSE)</f>
        <v>3.74</v>
      </c>
    </row>
    <row r="1165" spans="1:66" x14ac:dyDescent="0.25">
      <c r="A1165" s="2">
        <v>196138</v>
      </c>
      <c r="B1165" s="2">
        <v>19131</v>
      </c>
      <c r="C1165" s="2" t="s">
        <v>124</v>
      </c>
      <c r="D1165" s="2" t="s">
        <v>26</v>
      </c>
      <c r="E1165" s="2" t="s">
        <v>29</v>
      </c>
      <c r="F1165" s="6">
        <f>VLOOKUP(A1165&amp;B1165,'input_raw cmsws'!$C$2:$D$1602,2,FALSE)</f>
        <v>44054.666666666664</v>
      </c>
      <c r="G1165" s="2">
        <v>5.6</v>
      </c>
      <c r="H1165" s="2" t="s">
        <v>23</v>
      </c>
      <c r="I1165" s="2">
        <f>VLOOKUP(H1165,'scoring schema'!$D$4:$E$9,2,FALSE)</f>
        <v>0</v>
      </c>
      <c r="J1165" s="2" t="s">
        <v>22</v>
      </c>
      <c r="K1165" s="2" t="s">
        <v>22</v>
      </c>
      <c r="L1165" s="2" t="s">
        <v>30</v>
      </c>
      <c r="M1165" s="2">
        <f>VLOOKUP(L1165,'scoring schema 2'!$E$18:$F$29,2,FALSE)</f>
        <v>6</v>
      </c>
      <c r="N1165" s="2" t="s">
        <v>33</v>
      </c>
      <c r="O1165" s="2">
        <f>VLOOKUP(N1165,'scoring schema 2'!$E$8:$F$13,2, FALSE)</f>
        <v>0</v>
      </c>
      <c r="P1165" s="2">
        <v>10</v>
      </c>
      <c r="Q1165" s="2">
        <v>0</v>
      </c>
      <c r="R1165" s="2">
        <v>5.6</v>
      </c>
      <c r="S1165" s="2">
        <v>0</v>
      </c>
      <c r="T1165" s="2">
        <v>1</v>
      </c>
      <c r="U1165" s="2">
        <v>0</v>
      </c>
      <c r="V1165" s="2">
        <v>2.2000000000000002</v>
      </c>
      <c r="W1165" s="2">
        <v>1.4</v>
      </c>
      <c r="X1165" s="2">
        <v>3.08</v>
      </c>
      <c r="Y1165" s="2">
        <v>1.32</v>
      </c>
      <c r="Z1165" s="2">
        <v>3.0799999999999996</v>
      </c>
      <c r="AA1165" s="2">
        <v>4.0655999999999999</v>
      </c>
      <c r="AB1165" s="2">
        <v>7707414</v>
      </c>
      <c r="AC1165" s="2" t="s">
        <v>1277</v>
      </c>
      <c r="AD1165" s="6">
        <v>40886</v>
      </c>
      <c r="AE1165" s="2" t="s">
        <v>760</v>
      </c>
      <c r="AF1165" s="2" t="s">
        <v>761</v>
      </c>
      <c r="AG1165" s="2" t="s">
        <v>762</v>
      </c>
      <c r="AH1165" s="2" t="s">
        <v>768</v>
      </c>
      <c r="AI1165" s="2">
        <v>2</v>
      </c>
      <c r="AJ1165" s="2">
        <v>0</v>
      </c>
      <c r="AK1165" s="2">
        <v>0</v>
      </c>
      <c r="AL1165" s="2">
        <v>0</v>
      </c>
      <c r="AM1165" s="2">
        <v>24</v>
      </c>
      <c r="AN1165" s="2">
        <v>0</v>
      </c>
      <c r="AO1165" s="2" t="s">
        <v>762</v>
      </c>
      <c r="AP1165" s="2" t="s">
        <v>778</v>
      </c>
      <c r="AQ1165" s="2" t="s">
        <v>781</v>
      </c>
      <c r="AR1165" s="2" t="s">
        <v>1278</v>
      </c>
      <c r="AS1165" s="2">
        <v>9.8000000000000007</v>
      </c>
      <c r="AT1165" s="2">
        <v>625.20000000000005</v>
      </c>
      <c r="AU1165" s="2">
        <v>635</v>
      </c>
      <c r="AV1165" s="2" t="s">
        <v>765</v>
      </c>
      <c r="AW1165" s="2" t="s">
        <v>1279</v>
      </c>
      <c r="AX1165" s="2">
        <v>10.9</v>
      </c>
      <c r="AY1165" s="2">
        <v>625.1</v>
      </c>
      <c r="AZ1165" s="2">
        <v>636</v>
      </c>
      <c r="BA1165" s="2" t="s">
        <v>772</v>
      </c>
      <c r="BB1165" s="2">
        <v>2.6458599999999999E-3</v>
      </c>
      <c r="BC1165" s="2">
        <v>0</v>
      </c>
      <c r="BD1165" s="6">
        <v>0</v>
      </c>
      <c r="BE1165" s="18">
        <f t="shared" si="49"/>
        <v>120.61510381017567</v>
      </c>
      <c r="BF1165" s="2" t="s">
        <v>767</v>
      </c>
      <c r="BG1165" s="6">
        <v>44403</v>
      </c>
      <c r="BH1165" s="2">
        <v>37.794852556159441</v>
      </c>
      <c r="BI1165" t="str">
        <f>VLOOKUP($A1165,'[1]SW_Pipes 1222_soil.shp'!$AE$2:$AR$1223,10,FALSE)</f>
        <v>113661</v>
      </c>
      <c r="BJ1165" t="str">
        <f>VLOOKUP($A1165,'[1]SW_Pipes 1222_soil.shp'!$AE$2:$AR$1223,11,FALSE)</f>
        <v>CuD</v>
      </c>
      <c r="BK1165" t="str">
        <f>VLOOKUP($A1165,'[1]SW_Pipes 1222_soil.shp'!$AE$2:$AR$1223,12,FALSE)</f>
        <v>Cecil-Urban land complex, 8 to 15 percent slopes</v>
      </c>
      <c r="BL1165" t="str">
        <f>VLOOKUP($A1165,'[1]SW_Pipes 1222_soil.shp'!$AE$2:$AR$1223,13,FALSE)</f>
        <v>B</v>
      </c>
      <c r="BM1165">
        <f>VLOOKUP($A1165,'[1]SW_Pipes 1222_soil.shp'!$AE$2:$AR$1223,14,FALSE)</f>
        <v>1</v>
      </c>
      <c r="BN1165">
        <f>VLOOKUP(A1165,[2]SW_Pipes1222_prec!$AE$2:$AO$1223, 11, FALSE)</f>
        <v>3.7709999999999999</v>
      </c>
    </row>
    <row r="1166" spans="1:66" x14ac:dyDescent="0.25">
      <c r="A1166" s="3">
        <v>196145</v>
      </c>
      <c r="B1166" s="3">
        <v>19131</v>
      </c>
      <c r="C1166" s="3" t="s">
        <v>124</v>
      </c>
      <c r="D1166" s="3" t="s">
        <v>26</v>
      </c>
      <c r="E1166" s="3" t="s">
        <v>29</v>
      </c>
      <c r="F1166" s="6">
        <f>VLOOKUP(A1166&amp;B1166,'input_raw cmsws'!$C$2:$D$1602,2,FALSE)</f>
        <v>44054.666666666664</v>
      </c>
      <c r="G1166" s="3">
        <v>3</v>
      </c>
      <c r="H1166" s="3" t="s">
        <v>23</v>
      </c>
      <c r="I1166" s="2">
        <f>VLOOKUP(H1166,'scoring schema'!$D$4:$E$9,2,FALSE)</f>
        <v>0</v>
      </c>
      <c r="J1166" s="3" t="s">
        <v>22</v>
      </c>
      <c r="K1166" s="3" t="s">
        <v>22</v>
      </c>
      <c r="L1166" s="3" t="s">
        <v>30</v>
      </c>
      <c r="M1166" s="2">
        <f>VLOOKUP(L1166,'scoring schema 2'!$E$18:$F$29,2,FALSE)</f>
        <v>6</v>
      </c>
      <c r="N1166" s="3" t="s">
        <v>33</v>
      </c>
      <c r="O1166" s="2">
        <f>VLOOKUP(N1166,'scoring schema 2'!$E$8:$F$13,2, FALSE)</f>
        <v>0</v>
      </c>
      <c r="P1166" s="3">
        <v>10</v>
      </c>
      <c r="Q1166" s="3">
        <v>0</v>
      </c>
      <c r="R1166" s="3">
        <v>5.6</v>
      </c>
      <c r="S1166" s="3">
        <v>0</v>
      </c>
      <c r="T1166" s="3">
        <v>1</v>
      </c>
      <c r="U1166" s="3">
        <v>0</v>
      </c>
      <c r="V1166" s="3">
        <v>1.4000000000000001</v>
      </c>
      <c r="W1166" s="3">
        <v>1.4</v>
      </c>
      <c r="X1166" s="3">
        <v>1.96</v>
      </c>
      <c r="Y1166" s="3">
        <v>0.84000000000000008</v>
      </c>
      <c r="Z1166" s="3">
        <v>3.0799999999999996</v>
      </c>
      <c r="AA1166" s="3">
        <v>2.5871999999999997</v>
      </c>
      <c r="AB1166" s="3">
        <v>7655247</v>
      </c>
      <c r="AC1166" s="3" t="s">
        <v>1022</v>
      </c>
      <c r="AD1166" s="6">
        <v>40887</v>
      </c>
      <c r="AE1166" s="3" t="s">
        <v>760</v>
      </c>
      <c r="AF1166" s="3" t="s">
        <v>761</v>
      </c>
      <c r="AG1166" s="3" t="s">
        <v>762</v>
      </c>
      <c r="AH1166" s="3" t="s">
        <v>768</v>
      </c>
      <c r="AI1166" s="3">
        <v>2</v>
      </c>
      <c r="AJ1166" s="3">
        <v>0</v>
      </c>
      <c r="AK1166" s="3">
        <v>0</v>
      </c>
      <c r="AL1166" s="3">
        <v>0</v>
      </c>
      <c r="AM1166" s="3">
        <v>24</v>
      </c>
      <c r="AN1166" s="3">
        <v>0</v>
      </c>
      <c r="AO1166" s="3" t="s">
        <v>762</v>
      </c>
      <c r="AP1166" s="3" t="s">
        <v>763</v>
      </c>
      <c r="AQ1166" s="3" t="s">
        <v>769</v>
      </c>
      <c r="AR1166" s="3" t="s">
        <v>1023</v>
      </c>
      <c r="AS1166" s="3">
        <v>0</v>
      </c>
      <c r="AT1166" s="3">
        <v>0</v>
      </c>
      <c r="AU1166" s="3">
        <v>0</v>
      </c>
      <c r="AV1166" s="3" t="s">
        <v>772</v>
      </c>
      <c r="AW1166" s="3" t="s">
        <v>1024</v>
      </c>
      <c r="AX1166" s="3">
        <v>0</v>
      </c>
      <c r="AY1166" s="3">
        <v>0</v>
      </c>
      <c r="AZ1166" s="3">
        <v>0</v>
      </c>
      <c r="BA1166" s="3" t="s">
        <v>772</v>
      </c>
      <c r="BB1166" s="3">
        <v>0</v>
      </c>
      <c r="BC1166" s="3">
        <v>0</v>
      </c>
      <c r="BD1166" s="7">
        <v>0</v>
      </c>
      <c r="BE1166" s="18">
        <f t="shared" si="49"/>
        <v>120.61510381017567</v>
      </c>
      <c r="BF1166" s="3" t="s">
        <v>767</v>
      </c>
      <c r="BG1166" s="7">
        <v>44243</v>
      </c>
      <c r="BH1166" s="3">
        <v>129.73864177477509</v>
      </c>
      <c r="BI1166" t="str">
        <f>VLOOKUP($A1166,'[1]SW_Pipes 1222_soil.shp'!$AE$2:$AR$1223,10,FALSE)</f>
        <v>113679</v>
      </c>
      <c r="BJ1166" t="str">
        <f>VLOOKUP($A1166,'[1]SW_Pipes 1222_soil.shp'!$AE$2:$AR$1223,11,FALSE)</f>
        <v>MeB</v>
      </c>
      <c r="BK1166" t="str">
        <f>VLOOKUP($A1166,'[1]SW_Pipes 1222_soil.shp'!$AE$2:$AR$1223,12,FALSE)</f>
        <v>Mecklenburg fine sandy loam, 2 to 8 percent slopes</v>
      </c>
      <c r="BL1166" t="str">
        <f>VLOOKUP($A1166,'[1]SW_Pipes 1222_soil.shp'!$AE$2:$AR$1223,13,FALSE)</f>
        <v>C</v>
      </c>
      <c r="BM1166">
        <f>VLOOKUP($A1166,'[1]SW_Pipes 1222_soil.shp'!$AE$2:$AR$1223,14,FALSE)</f>
        <v>2</v>
      </c>
      <c r="BN1166">
        <f>VLOOKUP(A1166,[2]SW_Pipes1222_prec!$AE$2:$AO$1223, 11, FALSE)</f>
        <v>3.6970000000000001</v>
      </c>
    </row>
    <row r="1167" spans="1:66" x14ac:dyDescent="0.25">
      <c r="A1167" s="3">
        <v>196147</v>
      </c>
      <c r="B1167" s="3">
        <v>19999</v>
      </c>
      <c r="C1167" s="3" t="s">
        <v>697</v>
      </c>
      <c r="D1167" s="3" t="s">
        <v>21</v>
      </c>
      <c r="E1167" s="3" t="s">
        <v>29</v>
      </c>
      <c r="F1167" s="6">
        <f>VLOOKUP(A1167&amp;B1167,'input_raw cmsws'!$C$2:$D$1602,2,FALSE)</f>
        <v>44113.708333333336</v>
      </c>
      <c r="G1167" s="3">
        <v>8.5</v>
      </c>
      <c r="H1167" s="3" t="s">
        <v>23</v>
      </c>
      <c r="I1167" s="2">
        <f>VLOOKUP(H1167,'scoring schema'!$D$4:$E$9,2,FALSE)</f>
        <v>0</v>
      </c>
      <c r="J1167" s="3" t="s">
        <v>22</v>
      </c>
      <c r="K1167" s="3" t="s">
        <v>22</v>
      </c>
      <c r="L1167" s="3"/>
      <c r="M1167" s="2">
        <f>VLOOKUP(L1167,'scoring schema 2'!$E$18:$F$29,2,FALSE)</f>
        <v>0</v>
      </c>
      <c r="N1167" s="3"/>
      <c r="O1167" s="2">
        <f>VLOOKUP(N1167,'scoring schema 2'!$E$8:$F$13,2, FALSE)</f>
        <v>2</v>
      </c>
      <c r="P1167" s="3">
        <v>10</v>
      </c>
      <c r="Q1167" s="3">
        <v>1.3</v>
      </c>
      <c r="R1167" s="3">
        <v>3.3</v>
      </c>
      <c r="S1167" s="3">
        <v>4.29</v>
      </c>
      <c r="T1167" s="3">
        <v>1</v>
      </c>
      <c r="U1167" s="3">
        <v>10</v>
      </c>
      <c r="V1167" s="3">
        <v>8.6</v>
      </c>
      <c r="W1167" s="3">
        <v>6</v>
      </c>
      <c r="X1167" s="3">
        <v>51.599999999999994</v>
      </c>
      <c r="Y1167" s="3">
        <v>5.68</v>
      </c>
      <c r="Z1167" s="3">
        <v>4.92</v>
      </c>
      <c r="AA1167" s="3">
        <v>27.945599999999999</v>
      </c>
      <c r="AB1167" s="3">
        <v>7586495</v>
      </c>
      <c r="AC1167" s="3" t="s">
        <v>3755</v>
      </c>
      <c r="AD1167" s="6">
        <v>40888</v>
      </c>
      <c r="AE1167" s="3" t="s">
        <v>760</v>
      </c>
      <c r="AF1167" s="3" t="s">
        <v>761</v>
      </c>
      <c r="AG1167" s="3" t="s">
        <v>762</v>
      </c>
      <c r="AH1167" s="3" t="s">
        <v>768</v>
      </c>
      <c r="AI1167" s="3">
        <v>2</v>
      </c>
      <c r="AJ1167" s="3">
        <v>0</v>
      </c>
      <c r="AK1167" s="3">
        <v>0</v>
      </c>
      <c r="AL1167" s="3">
        <v>0</v>
      </c>
      <c r="AM1167" s="3">
        <v>24</v>
      </c>
      <c r="AN1167" s="3">
        <v>0</v>
      </c>
      <c r="AO1167" s="3" t="s">
        <v>762</v>
      </c>
      <c r="AP1167" s="3" t="s">
        <v>763</v>
      </c>
      <c r="AQ1167" s="3" t="s">
        <v>769</v>
      </c>
      <c r="AR1167" s="3" t="s">
        <v>3756</v>
      </c>
      <c r="AS1167" s="3">
        <v>0</v>
      </c>
      <c r="AT1167" s="3">
        <v>610.70000000000005</v>
      </c>
      <c r="AU1167" s="3">
        <v>0</v>
      </c>
      <c r="AV1167" s="3" t="s">
        <v>772</v>
      </c>
      <c r="AW1167" s="3" t="s">
        <v>3757</v>
      </c>
      <c r="AX1167" s="3">
        <v>0</v>
      </c>
      <c r="AY1167" s="3">
        <v>0</v>
      </c>
      <c r="AZ1167" s="3">
        <v>0</v>
      </c>
      <c r="BA1167" s="3" t="s">
        <v>772</v>
      </c>
      <c r="BB1167" s="3">
        <v>0</v>
      </c>
      <c r="BC1167" s="3">
        <v>0</v>
      </c>
      <c r="BD1167" s="7">
        <v>0</v>
      </c>
      <c r="BE1167" s="18">
        <f t="shared" si="49"/>
        <v>120.77675108373261</v>
      </c>
      <c r="BF1167" s="3" t="s">
        <v>767</v>
      </c>
      <c r="BG1167" s="7">
        <v>44243</v>
      </c>
      <c r="BH1167" s="3">
        <v>112.41643669922151</v>
      </c>
      <c r="BI1167" t="str">
        <f>VLOOKUP($A1167,'[1]SW_Pipes 1222_soil.shp'!$AE$2:$AR$1223,10,FALSE)</f>
        <v>113679</v>
      </c>
      <c r="BJ1167" t="str">
        <f>VLOOKUP($A1167,'[1]SW_Pipes 1222_soil.shp'!$AE$2:$AR$1223,11,FALSE)</f>
        <v>MeB</v>
      </c>
      <c r="BK1167" t="str">
        <f>VLOOKUP($A1167,'[1]SW_Pipes 1222_soil.shp'!$AE$2:$AR$1223,12,FALSE)</f>
        <v>Mecklenburg fine sandy loam, 2 to 8 percent slopes</v>
      </c>
      <c r="BL1167" t="str">
        <f>VLOOKUP($A1167,'[1]SW_Pipes 1222_soil.shp'!$AE$2:$AR$1223,13,FALSE)</f>
        <v>C</v>
      </c>
      <c r="BM1167">
        <f>VLOOKUP($A1167,'[1]SW_Pipes 1222_soil.shp'!$AE$2:$AR$1223,14,FALSE)</f>
        <v>2</v>
      </c>
      <c r="BN1167">
        <f>VLOOKUP(A1167,[2]SW_Pipes1222_prec!$AE$2:$AO$1223, 11, FALSE)</f>
        <v>3.6970000000000001</v>
      </c>
    </row>
    <row r="1168" spans="1:66" x14ac:dyDescent="0.25">
      <c r="A1168" s="3">
        <v>196194</v>
      </c>
      <c r="B1168" s="3">
        <v>19945</v>
      </c>
      <c r="C1168" s="3" t="s">
        <v>177</v>
      </c>
      <c r="D1168" s="3" t="s">
        <v>21</v>
      </c>
      <c r="E1168" s="3" t="s">
        <v>29</v>
      </c>
      <c r="F1168" s="6">
        <f>VLOOKUP(A1168&amp;B1168,'input_raw cmsws'!$C$2:$D$1602,2,FALSE)</f>
        <v>44111.708333333336</v>
      </c>
      <c r="G1168" s="3">
        <v>4</v>
      </c>
      <c r="H1168" s="3" t="s">
        <v>23</v>
      </c>
      <c r="I1168" s="2">
        <f>VLOOKUP(H1168,'scoring schema'!$D$4:$E$9,2,FALSE)</f>
        <v>0</v>
      </c>
      <c r="J1168" s="3" t="s">
        <v>22</v>
      </c>
      <c r="K1168" s="3" t="s">
        <v>22</v>
      </c>
      <c r="L1168" s="3"/>
      <c r="M1168" s="2">
        <f>VLOOKUP(L1168,'scoring schema 2'!$E$18:$F$29,2,FALSE)</f>
        <v>0</v>
      </c>
      <c r="N1168" s="3"/>
      <c r="O1168" s="2">
        <f>VLOOKUP(N1168,'scoring schema 2'!$E$8:$F$13,2, FALSE)</f>
        <v>2</v>
      </c>
      <c r="P1168" s="3">
        <v>0</v>
      </c>
      <c r="Q1168" s="3">
        <v>1.3</v>
      </c>
      <c r="R1168" s="3">
        <v>0.8</v>
      </c>
      <c r="S1168" s="3">
        <v>1.04</v>
      </c>
      <c r="T1168" s="3">
        <v>1</v>
      </c>
      <c r="U1168" s="3">
        <v>0</v>
      </c>
      <c r="V1168" s="3">
        <v>9.1999999999999993</v>
      </c>
      <c r="W1168" s="3">
        <v>1.7000000000000002</v>
      </c>
      <c r="X1168" s="3">
        <v>15.64</v>
      </c>
      <c r="Y1168" s="3">
        <v>6.0399999999999991</v>
      </c>
      <c r="Z1168" s="3">
        <v>1.34</v>
      </c>
      <c r="AA1168" s="3">
        <v>8.0935999999999986</v>
      </c>
      <c r="AB1168" s="3">
        <v>7635369</v>
      </c>
      <c r="AC1168" s="3" t="s">
        <v>2043</v>
      </c>
      <c r="AD1168" s="6">
        <v>40889</v>
      </c>
      <c r="AE1168" s="3" t="s">
        <v>985</v>
      </c>
      <c r="AF1168" s="3" t="s">
        <v>761</v>
      </c>
      <c r="AG1168" s="3" t="s">
        <v>762</v>
      </c>
      <c r="AH1168" s="3" t="s">
        <v>768</v>
      </c>
      <c r="AI1168" s="3">
        <v>2</v>
      </c>
      <c r="AJ1168" s="3">
        <v>0</v>
      </c>
      <c r="AK1168" s="3">
        <v>0</v>
      </c>
      <c r="AL1168" s="3">
        <v>0</v>
      </c>
      <c r="AM1168" s="3">
        <v>24</v>
      </c>
      <c r="AN1168" s="3">
        <v>0</v>
      </c>
      <c r="AO1168" s="3" t="s">
        <v>762</v>
      </c>
      <c r="AP1168" s="3" t="s">
        <v>778</v>
      </c>
      <c r="AQ1168" s="3" t="s">
        <v>781</v>
      </c>
      <c r="AR1168" s="3" t="s">
        <v>2044</v>
      </c>
      <c r="AS1168" s="3">
        <v>0</v>
      </c>
      <c r="AT1168" s="3">
        <v>0</v>
      </c>
      <c r="AU1168" s="3">
        <v>0</v>
      </c>
      <c r="AV1168" s="3" t="s">
        <v>772</v>
      </c>
      <c r="AW1168" s="3" t="s">
        <v>762</v>
      </c>
      <c r="AX1168" s="3">
        <v>0</v>
      </c>
      <c r="AY1168" s="3">
        <v>0</v>
      </c>
      <c r="AZ1168" s="3">
        <v>0</v>
      </c>
      <c r="BA1168" s="3" t="s">
        <v>772</v>
      </c>
      <c r="BB1168" s="3">
        <v>0</v>
      </c>
      <c r="BC1168" s="3">
        <v>0</v>
      </c>
      <c r="BD1168" s="7">
        <v>0</v>
      </c>
      <c r="BE1168" s="18">
        <f t="shared" si="49"/>
        <v>120.77127538215835</v>
      </c>
      <c r="BF1168" s="3" t="s">
        <v>767</v>
      </c>
      <c r="BG1168" s="7">
        <v>44243</v>
      </c>
      <c r="BH1168" s="3">
        <v>32.704794053847593</v>
      </c>
      <c r="BI1168" t="str">
        <f>VLOOKUP($A1168,'[1]SW_Pipes 1222_soil.shp'!$AE$2:$AR$1223,10,FALSE)</f>
        <v>113679</v>
      </c>
      <c r="BJ1168" t="str">
        <f>VLOOKUP($A1168,'[1]SW_Pipes 1222_soil.shp'!$AE$2:$AR$1223,11,FALSE)</f>
        <v>MeB</v>
      </c>
      <c r="BK1168" t="str">
        <f>VLOOKUP($A1168,'[1]SW_Pipes 1222_soil.shp'!$AE$2:$AR$1223,12,FALSE)</f>
        <v>Mecklenburg fine sandy loam, 2 to 8 percent slopes</v>
      </c>
      <c r="BL1168" t="str">
        <f>VLOOKUP($A1168,'[1]SW_Pipes 1222_soil.shp'!$AE$2:$AR$1223,13,FALSE)</f>
        <v>C</v>
      </c>
      <c r="BM1168">
        <f>VLOOKUP($A1168,'[1]SW_Pipes 1222_soil.shp'!$AE$2:$AR$1223,14,FALSE)</f>
        <v>2</v>
      </c>
      <c r="BN1168">
        <f>VLOOKUP(A1168,[2]SW_Pipes1222_prec!$AE$2:$AO$1223, 11, FALSE)</f>
        <v>3.7170000000000001</v>
      </c>
    </row>
    <row r="1169" spans="1:66" x14ac:dyDescent="0.25">
      <c r="A1169" s="3">
        <v>196361</v>
      </c>
      <c r="B1169" s="3">
        <v>12918</v>
      </c>
      <c r="C1169" s="3" t="s">
        <v>133</v>
      </c>
      <c r="D1169" s="3" t="s">
        <v>26</v>
      </c>
      <c r="E1169" s="3" t="s">
        <v>29</v>
      </c>
      <c r="F1169" s="6">
        <f>VLOOKUP(A1169&amp;B1169,'input_raw cmsws'!$C$2:$D$1602,2,FALSE)</f>
        <v>43873.708333333336</v>
      </c>
      <c r="G1169" s="3">
        <v>3.2</v>
      </c>
      <c r="H1169" s="3"/>
      <c r="I1169" s="2">
        <v>0</v>
      </c>
      <c r="J1169" s="3"/>
      <c r="K1169" s="3" t="s">
        <v>22</v>
      </c>
      <c r="L1169" s="3"/>
      <c r="M1169" s="2">
        <f>VLOOKUP(L1169,'scoring schema 2'!$E$18:$F$29,2,FALSE)</f>
        <v>0</v>
      </c>
      <c r="N1169" s="3"/>
      <c r="O1169" s="2">
        <f>VLOOKUP(N1169,'scoring schema 2'!$E$8:$F$13,2, FALSE)</f>
        <v>2</v>
      </c>
      <c r="P1169" s="3">
        <v>0</v>
      </c>
      <c r="Q1169" s="3">
        <v>1.3</v>
      </c>
      <c r="R1169" s="3">
        <v>0.8</v>
      </c>
      <c r="S1169" s="3">
        <v>1.04</v>
      </c>
      <c r="T1169" s="3">
        <v>1</v>
      </c>
      <c r="U1169" s="3">
        <v>10</v>
      </c>
      <c r="V1169" s="3">
        <v>7.0000000000000009</v>
      </c>
      <c r="W1169" s="3">
        <v>5</v>
      </c>
      <c r="X1169" s="3">
        <v>35.000000000000007</v>
      </c>
      <c r="Y1169" s="3">
        <v>4.7200000000000006</v>
      </c>
      <c r="Z1169" s="3">
        <v>3.3200000000000003</v>
      </c>
      <c r="AA1169" s="3">
        <v>15.670400000000004</v>
      </c>
      <c r="AB1169" s="3">
        <v>7658588</v>
      </c>
      <c r="AC1169" s="3" t="s">
        <v>2979</v>
      </c>
      <c r="AD1169" s="6">
        <v>40890</v>
      </c>
      <c r="AE1169" s="3" t="s">
        <v>760</v>
      </c>
      <c r="AF1169" s="3" t="s">
        <v>761</v>
      </c>
      <c r="AG1169" s="3" t="s">
        <v>762</v>
      </c>
      <c r="AH1169" s="3" t="s">
        <v>768</v>
      </c>
      <c r="AI1169" s="3">
        <v>1.25</v>
      </c>
      <c r="AJ1169" s="3">
        <v>0</v>
      </c>
      <c r="AK1169" s="3">
        <v>0</v>
      </c>
      <c r="AL1169" s="3">
        <v>0</v>
      </c>
      <c r="AM1169" s="3">
        <v>15</v>
      </c>
      <c r="AN1169" s="3">
        <v>0</v>
      </c>
      <c r="AO1169" s="3" t="s">
        <v>762</v>
      </c>
      <c r="AP1169" s="3" t="s">
        <v>763</v>
      </c>
      <c r="AQ1169" s="3" t="s">
        <v>769</v>
      </c>
      <c r="AR1169" s="3" t="s">
        <v>2980</v>
      </c>
      <c r="AS1169" s="3">
        <v>2.7</v>
      </c>
      <c r="AT1169" s="3">
        <v>645.29999999999995</v>
      </c>
      <c r="AU1169" s="3">
        <v>648</v>
      </c>
      <c r="AV1169" s="3" t="s">
        <v>765</v>
      </c>
      <c r="AW1169" s="3" t="s">
        <v>1051</v>
      </c>
      <c r="AX1169" s="3">
        <v>2.5</v>
      </c>
      <c r="AY1169" s="3">
        <v>644.5</v>
      </c>
      <c r="AZ1169" s="3">
        <v>647</v>
      </c>
      <c r="BA1169" s="3" t="s">
        <v>765</v>
      </c>
      <c r="BB1169" s="3">
        <v>3.1025750000000001E-2</v>
      </c>
      <c r="BC1169" s="3">
        <v>0</v>
      </c>
      <c r="BD1169" s="7">
        <v>0</v>
      </c>
      <c r="BE1169" s="18">
        <f t="shared" si="49"/>
        <v>120.11966689482091</v>
      </c>
      <c r="BF1169" s="3" t="s">
        <v>767</v>
      </c>
      <c r="BG1169" s="7">
        <v>44412</v>
      </c>
      <c r="BH1169" s="3">
        <v>25.785030014633382</v>
      </c>
      <c r="BI1169" t="str">
        <f>VLOOKUP($A1169,'[1]SW_Pipes 1222_soil.shp'!$AE$2:$AR$1223,10,FALSE)</f>
        <v>113674</v>
      </c>
      <c r="BJ1169" t="str">
        <f>VLOOKUP($A1169,'[1]SW_Pipes 1222_soil.shp'!$AE$2:$AR$1223,11,FALSE)</f>
        <v>IrB</v>
      </c>
      <c r="BK1169" t="str">
        <f>VLOOKUP($A1169,'[1]SW_Pipes 1222_soil.shp'!$AE$2:$AR$1223,12,FALSE)</f>
        <v>Iredell fine sandy loam, 1 to 8 percent slopes</v>
      </c>
      <c r="BL1169" t="str">
        <f>VLOOKUP($A1169,'[1]SW_Pipes 1222_soil.shp'!$AE$2:$AR$1223,13,FALSE)</f>
        <v>C/D</v>
      </c>
      <c r="BM1169">
        <f>VLOOKUP($A1169,'[1]SW_Pipes 1222_soil.shp'!$AE$2:$AR$1223,14,FALSE)</f>
        <v>3</v>
      </c>
      <c r="BN1169">
        <f>VLOOKUP(A1169,[2]SW_Pipes1222_prec!$AE$2:$AO$1223, 11, FALSE)</f>
        <v>3.7010000000000001</v>
      </c>
    </row>
    <row r="1170" spans="1:66" x14ac:dyDescent="0.25">
      <c r="A1170" s="2">
        <v>196361</v>
      </c>
      <c r="B1170" s="2">
        <v>12918</v>
      </c>
      <c r="C1170" s="2" t="s">
        <v>133</v>
      </c>
      <c r="D1170" s="2" t="s">
        <v>26</v>
      </c>
      <c r="E1170" s="2" t="s">
        <v>29</v>
      </c>
      <c r="F1170" s="6">
        <f>VLOOKUP(A1170&amp;B1170,'input_raw cmsws'!$C$2:$D$1602,2,FALSE)</f>
        <v>43873.708333333336</v>
      </c>
      <c r="G1170" s="2">
        <v>3.2</v>
      </c>
      <c r="H1170" s="2"/>
      <c r="I1170" s="2">
        <v>0</v>
      </c>
      <c r="J1170" s="2"/>
      <c r="K1170" s="3" t="s">
        <v>22</v>
      </c>
      <c r="L1170" s="2"/>
      <c r="M1170" s="2">
        <f>VLOOKUP(L1170,'scoring schema 2'!$E$18:$F$29,2,FALSE)</f>
        <v>0</v>
      </c>
      <c r="N1170" s="2"/>
      <c r="O1170" s="2">
        <f>VLOOKUP(N1170,'scoring schema 2'!$E$8:$F$13,2, FALSE)</f>
        <v>2</v>
      </c>
      <c r="P1170" s="2">
        <v>0</v>
      </c>
      <c r="Q1170" s="2">
        <v>1.3</v>
      </c>
      <c r="R1170" s="2">
        <v>0.8</v>
      </c>
      <c r="S1170" s="2">
        <v>1.04</v>
      </c>
      <c r="T1170" s="2">
        <v>1</v>
      </c>
      <c r="U1170" s="2">
        <v>10</v>
      </c>
      <c r="V1170" s="2">
        <v>7.0000000000000009</v>
      </c>
      <c r="W1170" s="2">
        <v>5</v>
      </c>
      <c r="X1170" s="2">
        <v>35.000000000000007</v>
      </c>
      <c r="Y1170" s="2">
        <v>4.7200000000000006</v>
      </c>
      <c r="Z1170" s="2">
        <v>3.3200000000000003</v>
      </c>
      <c r="AA1170" s="2">
        <v>15.670400000000004</v>
      </c>
      <c r="AB1170" s="2">
        <v>7658588</v>
      </c>
      <c r="AC1170" s="2" t="s">
        <v>2979</v>
      </c>
      <c r="AD1170" s="6">
        <v>40891</v>
      </c>
      <c r="AE1170" s="2" t="s">
        <v>760</v>
      </c>
      <c r="AF1170" s="2" t="s">
        <v>761</v>
      </c>
      <c r="AG1170" s="2" t="s">
        <v>762</v>
      </c>
      <c r="AH1170" s="2" t="s">
        <v>768</v>
      </c>
      <c r="AI1170" s="2">
        <v>1.25</v>
      </c>
      <c r="AJ1170" s="2">
        <v>0</v>
      </c>
      <c r="AK1170" s="2">
        <v>0</v>
      </c>
      <c r="AL1170" s="2">
        <v>0</v>
      </c>
      <c r="AM1170" s="2">
        <v>15</v>
      </c>
      <c r="AN1170" s="2">
        <v>0</v>
      </c>
      <c r="AO1170" s="2" t="s">
        <v>762</v>
      </c>
      <c r="AP1170" s="2" t="s">
        <v>763</v>
      </c>
      <c r="AQ1170" s="2" t="s">
        <v>769</v>
      </c>
      <c r="AR1170" s="2" t="s">
        <v>2980</v>
      </c>
      <c r="AS1170" s="2">
        <v>2.7</v>
      </c>
      <c r="AT1170" s="2">
        <v>645.29999999999995</v>
      </c>
      <c r="AU1170" s="2">
        <v>648</v>
      </c>
      <c r="AV1170" s="2" t="s">
        <v>765</v>
      </c>
      <c r="AW1170" s="2" t="s">
        <v>1051</v>
      </c>
      <c r="AX1170" s="2">
        <v>2.5</v>
      </c>
      <c r="AY1170" s="2">
        <v>644.5</v>
      </c>
      <c r="AZ1170" s="2">
        <v>647</v>
      </c>
      <c r="BA1170" s="2" t="s">
        <v>765</v>
      </c>
      <c r="BB1170" s="2">
        <v>3.1025750000000001E-2</v>
      </c>
      <c r="BC1170" s="2">
        <v>0</v>
      </c>
      <c r="BD1170" s="6">
        <v>0</v>
      </c>
      <c r="BE1170" s="18">
        <f t="shared" si="49"/>
        <v>120.11966689482091</v>
      </c>
      <c r="BF1170" s="2" t="s">
        <v>767</v>
      </c>
      <c r="BG1170" s="6">
        <v>44412</v>
      </c>
      <c r="BH1170" s="2">
        <v>25.785030014633382</v>
      </c>
      <c r="BI1170" t="str">
        <f>VLOOKUP($A1170,'[1]SW_Pipes 1222_soil.shp'!$AE$2:$AR$1223,10,FALSE)</f>
        <v>113674</v>
      </c>
      <c r="BJ1170" t="str">
        <f>VLOOKUP($A1170,'[1]SW_Pipes 1222_soil.shp'!$AE$2:$AR$1223,11,FALSE)</f>
        <v>IrB</v>
      </c>
      <c r="BK1170" t="str">
        <f>VLOOKUP($A1170,'[1]SW_Pipes 1222_soil.shp'!$AE$2:$AR$1223,12,FALSE)</f>
        <v>Iredell fine sandy loam, 1 to 8 percent slopes</v>
      </c>
      <c r="BL1170" t="str">
        <f>VLOOKUP($A1170,'[1]SW_Pipes 1222_soil.shp'!$AE$2:$AR$1223,13,FALSE)</f>
        <v>C/D</v>
      </c>
      <c r="BM1170">
        <f>VLOOKUP($A1170,'[1]SW_Pipes 1222_soil.shp'!$AE$2:$AR$1223,14,FALSE)</f>
        <v>3</v>
      </c>
      <c r="BN1170">
        <f>VLOOKUP(A1170,[2]SW_Pipes1222_prec!$AE$2:$AO$1223, 11, FALSE)</f>
        <v>3.7010000000000001</v>
      </c>
    </row>
    <row r="1171" spans="1:66" x14ac:dyDescent="0.25">
      <c r="A1171" s="2">
        <v>196362</v>
      </c>
      <c r="B1171" s="2">
        <v>12918</v>
      </c>
      <c r="C1171" s="2" t="s">
        <v>133</v>
      </c>
      <c r="D1171" s="2" t="s">
        <v>26</v>
      </c>
      <c r="E1171" s="2" t="s">
        <v>29</v>
      </c>
      <c r="F1171" s="6">
        <f>VLOOKUP(A1171&amp;B1171,'input_raw cmsws'!$C$2:$D$1602,2,FALSE)</f>
        <v>43873.666666666664</v>
      </c>
      <c r="G1171" s="2">
        <v>3.1</v>
      </c>
      <c r="H1171" s="2"/>
      <c r="I1171" s="2">
        <v>0</v>
      </c>
      <c r="J1171" s="2"/>
      <c r="K1171" s="3" t="s">
        <v>22</v>
      </c>
      <c r="L1171" s="2"/>
      <c r="M1171" s="2">
        <f>VLOOKUP(L1171,'scoring schema 2'!$E$18:$F$29,2,FALSE)</f>
        <v>0</v>
      </c>
      <c r="N1171" s="2" t="s">
        <v>40</v>
      </c>
      <c r="O1171" s="2">
        <f>VLOOKUP(N1171,'scoring schema 2'!$E$8:$F$13,2, FALSE)</f>
        <v>8</v>
      </c>
      <c r="P1171" s="2">
        <v>0</v>
      </c>
      <c r="Q1171" s="2">
        <v>5.2</v>
      </c>
      <c r="R1171" s="2">
        <v>0.8</v>
      </c>
      <c r="S1171" s="2">
        <v>4.16</v>
      </c>
      <c r="T1171" s="2">
        <v>1</v>
      </c>
      <c r="U1171" s="2">
        <v>0</v>
      </c>
      <c r="V1171" s="2">
        <v>2.2000000000000002</v>
      </c>
      <c r="W1171" s="2">
        <v>0.8</v>
      </c>
      <c r="X1171" s="2">
        <v>1.7600000000000002</v>
      </c>
      <c r="Y1171" s="2">
        <v>3.4000000000000004</v>
      </c>
      <c r="Z1171" s="2">
        <v>0.8</v>
      </c>
      <c r="AA1171" s="2">
        <v>2.7200000000000006</v>
      </c>
      <c r="AB1171" s="2">
        <v>7711402</v>
      </c>
      <c r="AC1171" s="2" t="s">
        <v>1049</v>
      </c>
      <c r="AD1171" s="6">
        <v>40892</v>
      </c>
      <c r="AE1171" s="2" t="s">
        <v>760</v>
      </c>
      <c r="AF1171" s="2" t="s">
        <v>761</v>
      </c>
      <c r="AG1171" s="2" t="s">
        <v>762</v>
      </c>
      <c r="AH1171" s="2" t="s">
        <v>768</v>
      </c>
      <c r="AI1171" s="2">
        <v>1.25</v>
      </c>
      <c r="AJ1171" s="2">
        <v>0</v>
      </c>
      <c r="AK1171" s="2">
        <v>0</v>
      </c>
      <c r="AL1171" s="2">
        <v>0</v>
      </c>
      <c r="AM1171" s="2">
        <v>15</v>
      </c>
      <c r="AN1171" s="2">
        <v>0</v>
      </c>
      <c r="AO1171" s="2" t="s">
        <v>762</v>
      </c>
      <c r="AP1171" s="2" t="s">
        <v>763</v>
      </c>
      <c r="AQ1171" s="2" t="s">
        <v>769</v>
      </c>
      <c r="AR1171" s="2" t="s">
        <v>1050</v>
      </c>
      <c r="AS1171" s="2">
        <v>2.6</v>
      </c>
      <c r="AT1171" s="2">
        <v>644.4</v>
      </c>
      <c r="AU1171" s="2">
        <v>647</v>
      </c>
      <c r="AV1171" s="2" t="s">
        <v>765</v>
      </c>
      <c r="AW1171" s="2" t="s">
        <v>1051</v>
      </c>
      <c r="AX1171" s="2">
        <v>2.5</v>
      </c>
      <c r="AY1171" s="2">
        <v>644.5</v>
      </c>
      <c r="AZ1171" s="2">
        <v>647</v>
      </c>
      <c r="BA1171" s="2" t="s">
        <v>765</v>
      </c>
      <c r="BB1171" s="2">
        <v>-3.0754100000000002E-3</v>
      </c>
      <c r="BC1171" s="2">
        <v>0</v>
      </c>
      <c r="BD1171" s="6">
        <v>0</v>
      </c>
      <c r="BE1171" s="18">
        <f t="shared" si="49"/>
        <v>120.11955281770476</v>
      </c>
      <c r="BF1171" s="2" t="s">
        <v>767</v>
      </c>
      <c r="BG1171" s="6">
        <v>44412</v>
      </c>
      <c r="BH1171" s="2">
        <v>32.515956343697503</v>
      </c>
      <c r="BI1171" t="str">
        <f>VLOOKUP($A1171,'[1]SW_Pipes 1222_soil.shp'!$AE$2:$AR$1223,10,FALSE)</f>
        <v>113674</v>
      </c>
      <c r="BJ1171" t="str">
        <f>VLOOKUP($A1171,'[1]SW_Pipes 1222_soil.shp'!$AE$2:$AR$1223,11,FALSE)</f>
        <v>IrB</v>
      </c>
      <c r="BK1171" t="str">
        <f>VLOOKUP($A1171,'[1]SW_Pipes 1222_soil.shp'!$AE$2:$AR$1223,12,FALSE)</f>
        <v>Iredell fine sandy loam, 1 to 8 percent slopes</v>
      </c>
      <c r="BL1171" t="str">
        <f>VLOOKUP($A1171,'[1]SW_Pipes 1222_soil.shp'!$AE$2:$AR$1223,13,FALSE)</f>
        <v>C/D</v>
      </c>
      <c r="BM1171">
        <f>VLOOKUP($A1171,'[1]SW_Pipes 1222_soil.shp'!$AE$2:$AR$1223,14,FALSE)</f>
        <v>3</v>
      </c>
      <c r="BN1171">
        <f>VLOOKUP(A1171,[2]SW_Pipes1222_prec!$AE$2:$AO$1223, 11, FALSE)</f>
        <v>3.7010000000000001</v>
      </c>
    </row>
    <row r="1172" spans="1:66" x14ac:dyDescent="0.25">
      <c r="A1172" s="2">
        <v>196384</v>
      </c>
      <c r="B1172" s="2">
        <v>20234</v>
      </c>
      <c r="C1172" s="2" t="s">
        <v>522</v>
      </c>
      <c r="D1172" s="2" t="s">
        <v>21</v>
      </c>
      <c r="E1172" s="2" t="s">
        <v>29</v>
      </c>
      <c r="F1172" s="6">
        <f>VLOOKUP(A1172&amp;B1172,'input_raw cmsws'!$C$2:$D$1602,2,FALSE)</f>
        <v>44126.708333333336</v>
      </c>
      <c r="G1172" s="2">
        <v>6.4</v>
      </c>
      <c r="H1172" s="2" t="s">
        <v>23</v>
      </c>
      <c r="I1172" s="2">
        <f>VLOOKUP(H1172,'scoring schema'!$D$4:$E$9,2,FALSE)</f>
        <v>0</v>
      </c>
      <c r="J1172" s="2" t="s">
        <v>22</v>
      </c>
      <c r="K1172" s="2" t="s">
        <v>22</v>
      </c>
      <c r="L1172" s="2"/>
      <c r="M1172" s="2">
        <f>VLOOKUP(L1172,'scoring schema 2'!$E$18:$F$29,2,FALSE)</f>
        <v>0</v>
      </c>
      <c r="N1172" s="2"/>
      <c r="O1172" s="2">
        <f>VLOOKUP(N1172,'scoring schema 2'!$E$8:$F$13,2, FALSE)</f>
        <v>2</v>
      </c>
      <c r="P1172" s="2">
        <v>10</v>
      </c>
      <c r="Q1172" s="2">
        <v>1.3</v>
      </c>
      <c r="R1172" s="2">
        <v>2.2999999999999998</v>
      </c>
      <c r="S1172" s="2">
        <v>2.9899999999999998</v>
      </c>
      <c r="T1172" s="2">
        <v>1</v>
      </c>
      <c r="U1172" s="2">
        <v>10</v>
      </c>
      <c r="V1172" s="2">
        <v>7.8000000000000007</v>
      </c>
      <c r="W1172" s="2">
        <v>5</v>
      </c>
      <c r="X1172" s="2">
        <v>39</v>
      </c>
      <c r="Y1172" s="2">
        <v>5.2000000000000011</v>
      </c>
      <c r="Z1172" s="2">
        <v>3.92</v>
      </c>
      <c r="AA1172" s="2">
        <v>20.384000000000004</v>
      </c>
      <c r="AB1172" s="2">
        <v>7623652</v>
      </c>
      <c r="AC1172" s="2" t="s">
        <v>3382</v>
      </c>
      <c r="AD1172" s="6">
        <v>40893</v>
      </c>
      <c r="AE1172" s="2" t="s">
        <v>760</v>
      </c>
      <c r="AF1172" s="2" t="s">
        <v>761</v>
      </c>
      <c r="AG1172" s="2" t="s">
        <v>762</v>
      </c>
      <c r="AH1172" s="2" t="s">
        <v>768</v>
      </c>
      <c r="AI1172" s="2">
        <v>2</v>
      </c>
      <c r="AJ1172" s="2">
        <v>0</v>
      </c>
      <c r="AK1172" s="2">
        <v>0</v>
      </c>
      <c r="AL1172" s="2">
        <v>0</v>
      </c>
      <c r="AM1172" s="2">
        <v>24</v>
      </c>
      <c r="AN1172" s="2">
        <v>0</v>
      </c>
      <c r="AO1172" s="2" t="s">
        <v>762</v>
      </c>
      <c r="AP1172" s="2" t="s">
        <v>763</v>
      </c>
      <c r="AQ1172" s="2" t="s">
        <v>769</v>
      </c>
      <c r="AR1172" s="2" t="s">
        <v>3383</v>
      </c>
      <c r="AS1172" s="2">
        <v>5.2</v>
      </c>
      <c r="AT1172" s="2">
        <v>642.79999999999995</v>
      </c>
      <c r="AU1172" s="2">
        <v>648</v>
      </c>
      <c r="AV1172" s="2" t="s">
        <v>765</v>
      </c>
      <c r="AW1172" s="2" t="s">
        <v>3384</v>
      </c>
      <c r="AX1172" s="2">
        <v>7.6</v>
      </c>
      <c r="AY1172" s="2">
        <v>638.4</v>
      </c>
      <c r="AZ1172" s="2">
        <v>646</v>
      </c>
      <c r="BA1172" s="2" t="s">
        <v>765</v>
      </c>
      <c r="BB1172" s="2">
        <v>2.0988219999999998E-2</v>
      </c>
      <c r="BC1172" s="2">
        <v>0</v>
      </c>
      <c r="BD1172" s="6">
        <v>0</v>
      </c>
      <c r="BE1172" s="18">
        <f t="shared" si="49"/>
        <v>120.81234314396532</v>
      </c>
      <c r="BF1172" s="2" t="s">
        <v>767</v>
      </c>
      <c r="BG1172" s="6">
        <v>44412</v>
      </c>
      <c r="BH1172" s="2">
        <v>209.64138393021551</v>
      </c>
      <c r="BI1172" t="str">
        <f>VLOOKUP($A1172,'[1]SW_Pipes 1222_soil.shp'!$AE$2:$AR$1223,10,FALSE)</f>
        <v>113674</v>
      </c>
      <c r="BJ1172" t="str">
        <f>VLOOKUP($A1172,'[1]SW_Pipes 1222_soil.shp'!$AE$2:$AR$1223,11,FALSE)</f>
        <v>IrB</v>
      </c>
      <c r="BK1172" t="str">
        <f>VLOOKUP($A1172,'[1]SW_Pipes 1222_soil.shp'!$AE$2:$AR$1223,12,FALSE)</f>
        <v>Iredell fine sandy loam, 1 to 8 percent slopes</v>
      </c>
      <c r="BL1172" t="str">
        <f>VLOOKUP($A1172,'[1]SW_Pipes 1222_soil.shp'!$AE$2:$AR$1223,13,FALSE)</f>
        <v>C/D</v>
      </c>
      <c r="BM1172">
        <f>VLOOKUP($A1172,'[1]SW_Pipes 1222_soil.shp'!$AE$2:$AR$1223,14,FALSE)</f>
        <v>3</v>
      </c>
      <c r="BN1172">
        <f>VLOOKUP(A1172,[2]SW_Pipes1222_prec!$AE$2:$AO$1223, 11, FALSE)</f>
        <v>3.7010000000000001</v>
      </c>
    </row>
    <row r="1173" spans="1:66" x14ac:dyDescent="0.25">
      <c r="A1173" s="2">
        <v>196437</v>
      </c>
      <c r="B1173" s="2">
        <v>19718</v>
      </c>
      <c r="C1173" s="2" t="s">
        <v>396</v>
      </c>
      <c r="D1173" s="2" t="s">
        <v>21</v>
      </c>
      <c r="E1173" s="2" t="s">
        <v>29</v>
      </c>
      <c r="F1173" s="6">
        <f>VLOOKUP(A1173&amp;B1173,'input_raw cmsws'!$C$2:$D$1602,2,FALSE)</f>
        <v>44137.708333333336</v>
      </c>
      <c r="G1173" s="2">
        <v>2.5</v>
      </c>
      <c r="H1173" s="2" t="s">
        <v>23</v>
      </c>
      <c r="I1173" s="2">
        <f>VLOOKUP(H1173,'scoring schema'!$D$4:$E$9,2,FALSE)</f>
        <v>0</v>
      </c>
      <c r="J1173" s="2" t="s">
        <v>22</v>
      </c>
      <c r="K1173" s="2" t="s">
        <v>22</v>
      </c>
      <c r="L1173" s="2"/>
      <c r="M1173" s="2">
        <f>VLOOKUP(L1173,'scoring schema 2'!$E$18:$F$29,2,FALSE)</f>
        <v>0</v>
      </c>
      <c r="N1173" s="2"/>
      <c r="O1173" s="2">
        <f>VLOOKUP(N1173,'scoring schema 2'!$E$8:$F$13,2, FALSE)</f>
        <v>2</v>
      </c>
      <c r="P1173" s="2">
        <v>10</v>
      </c>
      <c r="Q1173" s="2">
        <v>1.3</v>
      </c>
      <c r="R1173" s="2">
        <v>2.2999999999999998</v>
      </c>
      <c r="S1173" s="2">
        <v>2.9899999999999998</v>
      </c>
      <c r="T1173" s="2">
        <v>3</v>
      </c>
      <c r="U1173" s="2">
        <v>10</v>
      </c>
      <c r="V1173" s="2">
        <v>5.4</v>
      </c>
      <c r="W1173" s="2">
        <v>5</v>
      </c>
      <c r="X1173" s="2">
        <v>27</v>
      </c>
      <c r="Y1173" s="2">
        <v>3.7600000000000002</v>
      </c>
      <c r="Z1173" s="2">
        <v>3.92</v>
      </c>
      <c r="AA1173" s="2">
        <v>14.7392</v>
      </c>
      <c r="AB1173" s="2">
        <v>7649183</v>
      </c>
      <c r="AC1173" s="2" t="s">
        <v>2886</v>
      </c>
      <c r="AD1173" s="6">
        <v>40894</v>
      </c>
      <c r="AE1173" s="2" t="s">
        <v>760</v>
      </c>
      <c r="AF1173" s="2" t="s">
        <v>761</v>
      </c>
      <c r="AG1173" s="2" t="s">
        <v>762</v>
      </c>
      <c r="AH1173" s="2" t="s">
        <v>768</v>
      </c>
      <c r="AI1173" s="2">
        <v>1.25</v>
      </c>
      <c r="AJ1173" s="2">
        <v>0</v>
      </c>
      <c r="AK1173" s="2">
        <v>0</v>
      </c>
      <c r="AL1173" s="2">
        <v>0</v>
      </c>
      <c r="AM1173" s="2">
        <v>15</v>
      </c>
      <c r="AN1173" s="2">
        <v>0</v>
      </c>
      <c r="AO1173" s="2" t="s">
        <v>762</v>
      </c>
      <c r="AP1173" s="2" t="s">
        <v>763</v>
      </c>
      <c r="AQ1173" s="2" t="s">
        <v>769</v>
      </c>
      <c r="AR1173" s="2" t="s">
        <v>2887</v>
      </c>
      <c r="AS1173" s="2">
        <v>0</v>
      </c>
      <c r="AT1173" s="2">
        <v>0</v>
      </c>
      <c r="AU1173" s="2">
        <v>0</v>
      </c>
      <c r="AV1173" s="2" t="s">
        <v>765</v>
      </c>
      <c r="AW1173" s="2" t="s">
        <v>2888</v>
      </c>
      <c r="AX1173" s="2">
        <v>0</v>
      </c>
      <c r="AY1173" s="2">
        <v>0</v>
      </c>
      <c r="AZ1173" s="2">
        <v>0</v>
      </c>
      <c r="BA1173" s="2" t="s">
        <v>765</v>
      </c>
      <c r="BB1173" s="2">
        <v>0</v>
      </c>
      <c r="BC1173" s="2">
        <v>0</v>
      </c>
      <c r="BD1173" s="6">
        <v>0</v>
      </c>
      <c r="BE1173" s="18">
        <f t="shared" si="49"/>
        <v>120.84245950262378</v>
      </c>
      <c r="BF1173" s="2" t="s">
        <v>767</v>
      </c>
      <c r="BG1173" s="6">
        <v>44243</v>
      </c>
      <c r="BH1173" s="2">
        <v>24.031686823127039</v>
      </c>
      <c r="BI1173" t="str">
        <f>VLOOKUP($A1173,'[1]SW_Pipes 1222_soil.shp'!$AE$2:$AR$1223,10,FALSE)</f>
        <v>113674</v>
      </c>
      <c r="BJ1173" t="str">
        <f>VLOOKUP($A1173,'[1]SW_Pipes 1222_soil.shp'!$AE$2:$AR$1223,11,FALSE)</f>
        <v>IrB</v>
      </c>
      <c r="BK1173" t="str">
        <f>VLOOKUP($A1173,'[1]SW_Pipes 1222_soil.shp'!$AE$2:$AR$1223,12,FALSE)</f>
        <v>Iredell fine sandy loam, 1 to 8 percent slopes</v>
      </c>
      <c r="BL1173" t="str">
        <f>VLOOKUP($A1173,'[1]SW_Pipes 1222_soil.shp'!$AE$2:$AR$1223,13,FALSE)</f>
        <v>C/D</v>
      </c>
      <c r="BM1173">
        <f>VLOOKUP($A1173,'[1]SW_Pipes 1222_soil.shp'!$AE$2:$AR$1223,14,FALSE)</f>
        <v>3</v>
      </c>
      <c r="BN1173">
        <f>VLOOKUP(A1173,[2]SW_Pipes1222_prec!$AE$2:$AO$1223, 11, FALSE)</f>
        <v>3.7610000000000001</v>
      </c>
    </row>
    <row r="1174" spans="1:66" x14ac:dyDescent="0.25">
      <c r="A1174" s="3">
        <v>196954</v>
      </c>
      <c r="B1174" s="3">
        <v>20211</v>
      </c>
      <c r="C1174" s="3" t="s">
        <v>81</v>
      </c>
      <c r="D1174" s="3" t="s">
        <v>21</v>
      </c>
      <c r="E1174" s="3" t="s">
        <v>29</v>
      </c>
      <c r="F1174" s="6">
        <f>VLOOKUP(A1174&amp;B1174,'input_raw cmsws'!$C$2:$D$1602,2,FALSE)</f>
        <v>44124.708333333336</v>
      </c>
      <c r="G1174" s="3">
        <v>2</v>
      </c>
      <c r="H1174" s="3"/>
      <c r="I1174" s="2">
        <v>0</v>
      </c>
      <c r="J1174" s="3" t="s">
        <v>22</v>
      </c>
      <c r="K1174" s="3" t="s">
        <v>22</v>
      </c>
      <c r="L1174" s="3"/>
      <c r="M1174" s="2">
        <f>VLOOKUP(L1174,'scoring schema 2'!$E$18:$F$29,2,FALSE)</f>
        <v>0</v>
      </c>
      <c r="N1174" s="3"/>
      <c r="O1174" s="2">
        <f>VLOOKUP(N1174,'scoring schema 2'!$E$8:$F$13,2, FALSE)</f>
        <v>2</v>
      </c>
      <c r="P1174" s="3">
        <v>0</v>
      </c>
      <c r="Q1174" s="3">
        <v>1.3</v>
      </c>
      <c r="R1174" s="3">
        <v>0.8</v>
      </c>
      <c r="S1174" s="3">
        <v>1.04</v>
      </c>
      <c r="T1174" s="3">
        <v>1</v>
      </c>
      <c r="U1174" s="3">
        <v>0</v>
      </c>
      <c r="V1174" s="3">
        <v>2.2000000000000002</v>
      </c>
      <c r="W1174" s="3">
        <v>0.8</v>
      </c>
      <c r="X1174" s="3">
        <v>1.7600000000000002</v>
      </c>
      <c r="Y1174" s="3">
        <v>1.84</v>
      </c>
      <c r="Z1174" s="3">
        <v>0.8</v>
      </c>
      <c r="AA1174" s="3">
        <v>1.4720000000000002</v>
      </c>
      <c r="AB1174" s="3">
        <v>7687977</v>
      </c>
      <c r="AC1174" s="3" t="s">
        <v>901</v>
      </c>
      <c r="AD1174" s="6">
        <v>40895</v>
      </c>
      <c r="AE1174" s="3" t="s">
        <v>760</v>
      </c>
      <c r="AF1174" s="3" t="s">
        <v>761</v>
      </c>
      <c r="AG1174" s="3" t="s">
        <v>762</v>
      </c>
      <c r="AH1174" s="3" t="s">
        <v>768</v>
      </c>
      <c r="AI1174" s="3">
        <v>1</v>
      </c>
      <c r="AJ1174" s="3">
        <v>0</v>
      </c>
      <c r="AK1174" s="3">
        <v>0</v>
      </c>
      <c r="AL1174" s="3">
        <v>0</v>
      </c>
      <c r="AM1174" s="3">
        <v>12</v>
      </c>
      <c r="AN1174" s="3">
        <v>0</v>
      </c>
      <c r="AO1174" s="3" t="s">
        <v>762</v>
      </c>
      <c r="AP1174" s="3" t="s">
        <v>902</v>
      </c>
      <c r="AQ1174" s="3" t="s">
        <v>905</v>
      </c>
      <c r="AR1174" s="3" t="s">
        <v>903</v>
      </c>
      <c r="AS1174" s="3">
        <v>0</v>
      </c>
      <c r="AT1174" s="3">
        <v>0</v>
      </c>
      <c r="AU1174" s="3">
        <v>0</v>
      </c>
      <c r="AV1174" s="3" t="s">
        <v>772</v>
      </c>
      <c r="AW1174" s="3" t="s">
        <v>904</v>
      </c>
      <c r="AX1174" s="3">
        <v>0</v>
      </c>
      <c r="AY1174" s="3">
        <v>0</v>
      </c>
      <c r="AZ1174" s="3">
        <v>0</v>
      </c>
      <c r="BA1174" s="3" t="s">
        <v>772</v>
      </c>
      <c r="BB1174" s="3">
        <v>0</v>
      </c>
      <c r="BC1174" s="3">
        <v>0</v>
      </c>
      <c r="BD1174" s="7">
        <v>0</v>
      </c>
      <c r="BE1174" s="18">
        <f t="shared" si="49"/>
        <v>120.80686744239107</v>
      </c>
      <c r="BF1174" s="3" t="s">
        <v>767</v>
      </c>
      <c r="BG1174" s="7">
        <v>44243</v>
      </c>
      <c r="BH1174" s="3">
        <v>291.59828727524092</v>
      </c>
      <c r="BI1174" t="str">
        <f>VLOOKUP($A1174,'[1]SW_Pipes 1222_soil.shp'!$AE$2:$AR$1223,10,FALSE)</f>
        <v>113689</v>
      </c>
      <c r="BJ1174" t="str">
        <f>VLOOKUP($A1174,'[1]SW_Pipes 1222_soil.shp'!$AE$2:$AR$1223,11,FALSE)</f>
        <v>VaB</v>
      </c>
      <c r="BK1174" t="str">
        <f>VLOOKUP($A1174,'[1]SW_Pipes 1222_soil.shp'!$AE$2:$AR$1223,12,FALSE)</f>
        <v>Vance sandy loam, 2 to 8 percent slopes</v>
      </c>
      <c r="BL1174" t="str">
        <f>VLOOKUP($A1174,'[1]SW_Pipes 1222_soil.shp'!$AE$2:$AR$1223,13,FALSE)</f>
        <v>C</v>
      </c>
      <c r="BM1174">
        <f>VLOOKUP($A1174,'[1]SW_Pipes 1222_soil.shp'!$AE$2:$AR$1223,14,FALSE)</f>
        <v>2</v>
      </c>
      <c r="BN1174">
        <f>VLOOKUP(A1174,[2]SW_Pipes1222_prec!$AE$2:$AO$1223, 11, FALSE)</f>
        <v>3.762</v>
      </c>
    </row>
    <row r="1175" spans="1:66" x14ac:dyDescent="0.25">
      <c r="A1175" s="2">
        <v>196955</v>
      </c>
      <c r="B1175" s="2">
        <v>20211</v>
      </c>
      <c r="C1175" s="2" t="s">
        <v>81</v>
      </c>
      <c r="D1175" s="2" t="s">
        <v>21</v>
      </c>
      <c r="E1175" s="2" t="s">
        <v>29</v>
      </c>
      <c r="F1175" s="6">
        <f>VLOOKUP(A1175&amp;B1175,'input_raw cmsws'!$C$2:$D$1602,2,FALSE)</f>
        <v>44124.708333333336</v>
      </c>
      <c r="G1175" s="2">
        <v>2</v>
      </c>
      <c r="H1175" s="2" t="s">
        <v>28</v>
      </c>
      <c r="I1175" s="2">
        <f>VLOOKUP(H1175,'scoring schema'!$D$4:$E$9,2,FALSE)</f>
        <v>5</v>
      </c>
      <c r="J1175" s="2" t="s">
        <v>22</v>
      </c>
      <c r="K1175" s="2" t="s">
        <v>22</v>
      </c>
      <c r="L1175" s="2"/>
      <c r="M1175" s="2">
        <f>VLOOKUP(L1175,'scoring schema 2'!$E$18:$F$29,2,FALSE)</f>
        <v>0</v>
      </c>
      <c r="N1175" s="2"/>
      <c r="O1175" s="2">
        <f>VLOOKUP(N1175,'scoring schema 2'!$E$8:$F$13,2, FALSE)</f>
        <v>2</v>
      </c>
      <c r="P1175" s="2">
        <v>10</v>
      </c>
      <c r="Q1175" s="2">
        <v>3.05</v>
      </c>
      <c r="R1175" s="2">
        <v>2.2999999999999998</v>
      </c>
      <c r="S1175" s="2">
        <v>7.0149999999999988</v>
      </c>
      <c r="T1175" s="2">
        <v>1</v>
      </c>
      <c r="U1175" s="2">
        <v>10</v>
      </c>
      <c r="V1175" s="2">
        <v>8.6</v>
      </c>
      <c r="W1175" s="2">
        <v>4.0999999999999996</v>
      </c>
      <c r="X1175" s="2">
        <v>35.26</v>
      </c>
      <c r="Y1175" s="2">
        <v>6.379999999999999</v>
      </c>
      <c r="Z1175" s="2">
        <v>3.3799999999999994</v>
      </c>
      <c r="AA1175" s="2">
        <v>21.564399999999992</v>
      </c>
      <c r="AB1175" s="2">
        <v>7634821</v>
      </c>
      <c r="AC1175" s="2" t="s">
        <v>1144</v>
      </c>
      <c r="AD1175" s="6">
        <v>40896</v>
      </c>
      <c r="AE1175" s="2" t="s">
        <v>985</v>
      </c>
      <c r="AF1175" s="2" t="s">
        <v>761</v>
      </c>
      <c r="AG1175" s="2" t="s">
        <v>762</v>
      </c>
      <c r="AH1175" s="2" t="s">
        <v>768</v>
      </c>
      <c r="AI1175" s="2">
        <v>1</v>
      </c>
      <c r="AJ1175" s="2">
        <v>0</v>
      </c>
      <c r="AK1175" s="2">
        <v>0</v>
      </c>
      <c r="AL1175" s="2">
        <v>0</v>
      </c>
      <c r="AM1175" s="2">
        <v>12</v>
      </c>
      <c r="AN1175" s="2">
        <v>0</v>
      </c>
      <c r="AO1175" s="2" t="s">
        <v>762</v>
      </c>
      <c r="AP1175" s="2" t="s">
        <v>902</v>
      </c>
      <c r="AQ1175" s="2" t="s">
        <v>905</v>
      </c>
      <c r="AR1175" s="2" t="s">
        <v>762</v>
      </c>
      <c r="AS1175" s="2">
        <v>0</v>
      </c>
      <c r="AT1175" s="2">
        <v>0</v>
      </c>
      <c r="AU1175" s="2">
        <v>0</v>
      </c>
      <c r="AV1175" s="2" t="s">
        <v>772</v>
      </c>
      <c r="AW1175" s="2" t="s">
        <v>904</v>
      </c>
      <c r="AX1175" s="2">
        <v>0</v>
      </c>
      <c r="AY1175" s="2">
        <v>0</v>
      </c>
      <c r="AZ1175" s="2">
        <v>0</v>
      </c>
      <c r="BA1175" s="2" t="s">
        <v>772</v>
      </c>
      <c r="BB1175" s="2">
        <v>0</v>
      </c>
      <c r="BC1175" s="2">
        <v>0</v>
      </c>
      <c r="BD1175" s="6">
        <v>0</v>
      </c>
      <c r="BE1175" s="18">
        <f t="shared" si="49"/>
        <v>120.80686744239107</v>
      </c>
      <c r="BF1175" s="2" t="s">
        <v>767</v>
      </c>
      <c r="BG1175" s="6">
        <v>44243</v>
      </c>
      <c r="BH1175" s="2">
        <v>141.45003393193321</v>
      </c>
      <c r="BI1175" t="str">
        <f>VLOOKUP($A1175,'[1]SW_Pipes 1222_soil.shp'!$AE$2:$AR$1223,10,FALSE)</f>
        <v>113689</v>
      </c>
      <c r="BJ1175" t="str">
        <f>VLOOKUP($A1175,'[1]SW_Pipes 1222_soil.shp'!$AE$2:$AR$1223,11,FALSE)</f>
        <v>VaB</v>
      </c>
      <c r="BK1175" t="str">
        <f>VLOOKUP($A1175,'[1]SW_Pipes 1222_soil.shp'!$AE$2:$AR$1223,12,FALSE)</f>
        <v>Vance sandy loam, 2 to 8 percent slopes</v>
      </c>
      <c r="BL1175" t="str">
        <f>VLOOKUP($A1175,'[1]SW_Pipes 1222_soil.shp'!$AE$2:$AR$1223,13,FALSE)</f>
        <v>C</v>
      </c>
      <c r="BM1175">
        <f>VLOOKUP($A1175,'[1]SW_Pipes 1222_soil.shp'!$AE$2:$AR$1223,14,FALSE)</f>
        <v>2</v>
      </c>
      <c r="BN1175">
        <f>VLOOKUP(A1175,[2]SW_Pipes1222_prec!$AE$2:$AO$1223, 11, FALSE)</f>
        <v>3.762</v>
      </c>
    </row>
    <row r="1176" spans="1:66" x14ac:dyDescent="0.25">
      <c r="A1176" s="2">
        <v>197029</v>
      </c>
      <c r="B1176" s="2">
        <v>20175</v>
      </c>
      <c r="C1176" s="2" t="s">
        <v>426</v>
      </c>
      <c r="D1176" s="2" t="s">
        <v>21</v>
      </c>
      <c r="E1176" s="2" t="s">
        <v>29</v>
      </c>
      <c r="F1176" s="6">
        <f>VLOOKUP(A1176&amp;B1176,'input_raw cmsws'!$C$2:$D$1602,2,FALSE)</f>
        <v>44123.708333333336</v>
      </c>
      <c r="G1176" s="2">
        <v>2</v>
      </c>
      <c r="H1176" s="2" t="s">
        <v>32</v>
      </c>
      <c r="I1176" s="2">
        <f>VLOOKUP(H1176,'scoring schema'!$D$4:$E$9,2,FALSE)</f>
        <v>10</v>
      </c>
      <c r="J1176" s="2" t="s">
        <v>29</v>
      </c>
      <c r="K1176" s="2" t="s">
        <v>29</v>
      </c>
      <c r="L1176" s="2" t="s">
        <v>30</v>
      </c>
      <c r="M1176" s="2">
        <f>VLOOKUP(L1176,'scoring schema 2'!$E$18:$F$29,2,FALSE)</f>
        <v>6</v>
      </c>
      <c r="N1176" s="2"/>
      <c r="O1176" s="2">
        <f>VLOOKUP(N1176,'scoring schema 2'!$E$8:$F$13,2, FALSE)</f>
        <v>2</v>
      </c>
      <c r="P1176" s="2">
        <v>10</v>
      </c>
      <c r="Q1176" s="2">
        <v>4.8</v>
      </c>
      <c r="R1176" s="2">
        <v>5</v>
      </c>
      <c r="S1176" s="2">
        <v>24</v>
      </c>
      <c r="T1176" s="2">
        <v>1</v>
      </c>
      <c r="U1176" s="2">
        <v>0</v>
      </c>
      <c r="V1176" s="2">
        <v>3.0000000000000004</v>
      </c>
      <c r="W1176" s="2">
        <v>0.8</v>
      </c>
      <c r="X1176" s="2">
        <v>2.4000000000000004</v>
      </c>
      <c r="Y1176" s="2">
        <v>3.72</v>
      </c>
      <c r="Z1176" s="2">
        <v>2.48</v>
      </c>
      <c r="AA1176" s="2">
        <v>9.2256</v>
      </c>
      <c r="AB1176" s="2">
        <v>7715558</v>
      </c>
      <c r="AC1176" s="2" t="s">
        <v>762</v>
      </c>
      <c r="AD1176" s="6">
        <v>40897</v>
      </c>
      <c r="AE1176" s="2" t="s">
        <v>985</v>
      </c>
      <c r="AF1176" s="2" t="s">
        <v>761</v>
      </c>
      <c r="AG1176" s="2" t="s">
        <v>762</v>
      </c>
      <c r="AH1176" s="2" t="s">
        <v>768</v>
      </c>
      <c r="AI1176" s="2">
        <v>1.25</v>
      </c>
      <c r="AJ1176" s="2">
        <v>0</v>
      </c>
      <c r="AK1176" s="2">
        <v>0</v>
      </c>
      <c r="AL1176" s="2">
        <v>0</v>
      </c>
      <c r="AM1176" s="2">
        <v>15</v>
      </c>
      <c r="AN1176" s="2">
        <v>0</v>
      </c>
      <c r="AO1176" s="2" t="s">
        <v>762</v>
      </c>
      <c r="AP1176" s="2" t="s">
        <v>763</v>
      </c>
      <c r="AQ1176" s="2" t="s">
        <v>769</v>
      </c>
      <c r="AR1176" s="2" t="s">
        <v>762</v>
      </c>
      <c r="AS1176" s="2">
        <v>0</v>
      </c>
      <c r="AT1176" s="2">
        <v>0</v>
      </c>
      <c r="AU1176" s="2">
        <v>0</v>
      </c>
      <c r="AV1176" s="2" t="s">
        <v>772</v>
      </c>
      <c r="AW1176" s="2" t="s">
        <v>2226</v>
      </c>
      <c r="AX1176" s="2">
        <v>0</v>
      </c>
      <c r="AY1176" s="2">
        <v>0</v>
      </c>
      <c r="AZ1176" s="2">
        <v>0</v>
      </c>
      <c r="BA1176" s="2" t="s">
        <v>772</v>
      </c>
      <c r="BB1176" s="2">
        <v>0</v>
      </c>
      <c r="BC1176" s="2">
        <v>0</v>
      </c>
      <c r="BD1176" s="6">
        <v>0</v>
      </c>
      <c r="BE1176" s="18">
        <f t="shared" si="49"/>
        <v>120.80412959160392</v>
      </c>
      <c r="BF1176" s="2" t="s">
        <v>767</v>
      </c>
      <c r="BG1176" s="6">
        <v>44243</v>
      </c>
      <c r="BH1176" s="2">
        <v>112.373587861064</v>
      </c>
      <c r="BI1176" t="str">
        <f>VLOOKUP($A1176,'[1]SW_Pipes 1222_soil.shp'!$AE$2:$AR$1223,10,FALSE)</f>
        <v>113658</v>
      </c>
      <c r="BJ1176" t="str">
        <f>VLOOKUP($A1176,'[1]SW_Pipes 1222_soil.shp'!$AE$2:$AR$1223,11,FALSE)</f>
        <v>CeB2</v>
      </c>
      <c r="BK1176" t="str">
        <f>VLOOKUP($A1176,'[1]SW_Pipes 1222_soil.shp'!$AE$2:$AR$1223,12,FALSE)</f>
        <v>Cecil sandy clay loam, 2 to 8 percent slopes, eroded</v>
      </c>
      <c r="BL1176" t="str">
        <f>VLOOKUP($A1176,'[1]SW_Pipes 1222_soil.shp'!$AE$2:$AR$1223,13,FALSE)</f>
        <v>B</v>
      </c>
      <c r="BM1176">
        <f>VLOOKUP($A1176,'[1]SW_Pipes 1222_soil.shp'!$AE$2:$AR$1223,14,FALSE)</f>
        <v>1</v>
      </c>
      <c r="BN1176">
        <f>VLOOKUP(A1176,[2]SW_Pipes1222_prec!$AE$2:$AO$1223, 11, FALSE)</f>
        <v>3.855</v>
      </c>
    </row>
    <row r="1177" spans="1:66" x14ac:dyDescent="0.25">
      <c r="A1177" s="3">
        <v>197229</v>
      </c>
      <c r="B1177" s="3">
        <v>20850</v>
      </c>
      <c r="C1177" s="3" t="s">
        <v>429</v>
      </c>
      <c r="D1177" s="3" t="s">
        <v>26</v>
      </c>
      <c r="E1177" s="3" t="s">
        <v>29</v>
      </c>
      <c r="F1177" s="6">
        <f>VLOOKUP(A1177&amp;B1177,'input_raw cmsws'!$C$2:$D$1602,2,FALSE)</f>
        <v>44200.708333333336</v>
      </c>
      <c r="G1177" s="3">
        <v>3.4</v>
      </c>
      <c r="H1177" s="3" t="s">
        <v>23</v>
      </c>
      <c r="I1177" s="2">
        <f>VLOOKUP(H1177,'scoring schema'!$D$4:$E$9,2,FALSE)</f>
        <v>0</v>
      </c>
      <c r="J1177" s="3" t="s">
        <v>22</v>
      </c>
      <c r="K1177" s="3" t="s">
        <v>22</v>
      </c>
      <c r="L1177" s="3"/>
      <c r="M1177" s="2">
        <f>VLOOKUP(L1177,'scoring schema 2'!$E$18:$F$29,2,FALSE)</f>
        <v>0</v>
      </c>
      <c r="N1177" s="3"/>
      <c r="O1177" s="2">
        <f>VLOOKUP(N1177,'scoring schema 2'!$E$8:$F$13,2, FALSE)</f>
        <v>2</v>
      </c>
      <c r="P1177" s="3">
        <v>10</v>
      </c>
      <c r="Q1177" s="3">
        <v>1.3</v>
      </c>
      <c r="R1177" s="3">
        <v>2.9</v>
      </c>
      <c r="S1177" s="3">
        <v>3.77</v>
      </c>
      <c r="T1177" s="3">
        <v>1</v>
      </c>
      <c r="U1177" s="3">
        <v>10</v>
      </c>
      <c r="V1177" s="3">
        <v>8.6</v>
      </c>
      <c r="W1177" s="3">
        <v>6.5</v>
      </c>
      <c r="X1177" s="3">
        <v>55.9</v>
      </c>
      <c r="Y1177" s="3">
        <v>5.68</v>
      </c>
      <c r="Z1177" s="3">
        <v>5.0599999999999996</v>
      </c>
      <c r="AA1177" s="3">
        <v>28.740799999999997</v>
      </c>
      <c r="AB1177" s="3">
        <v>7706742</v>
      </c>
      <c r="AC1177" s="3" t="s">
        <v>3780</v>
      </c>
      <c r="AD1177" s="6">
        <v>40898</v>
      </c>
      <c r="AE1177" s="3" t="s">
        <v>760</v>
      </c>
      <c r="AF1177" s="3" t="s">
        <v>761</v>
      </c>
      <c r="AG1177" s="3" t="s">
        <v>762</v>
      </c>
      <c r="AH1177" s="3" t="s">
        <v>768</v>
      </c>
      <c r="AI1177" s="3">
        <v>1.5</v>
      </c>
      <c r="AJ1177" s="3">
        <v>0</v>
      </c>
      <c r="AK1177" s="3">
        <v>0</v>
      </c>
      <c r="AL1177" s="3">
        <v>0</v>
      </c>
      <c r="AM1177" s="3">
        <v>18</v>
      </c>
      <c r="AN1177" s="3">
        <v>0</v>
      </c>
      <c r="AO1177" s="3" t="s">
        <v>762</v>
      </c>
      <c r="AP1177" s="3" t="s">
        <v>763</v>
      </c>
      <c r="AQ1177" s="3" t="s">
        <v>769</v>
      </c>
      <c r="AR1177" s="3" t="s">
        <v>3781</v>
      </c>
      <c r="AS1177" s="3">
        <v>3.68</v>
      </c>
      <c r="AT1177" s="3">
        <v>737.9</v>
      </c>
      <c r="AU1177" s="3">
        <v>741.58</v>
      </c>
      <c r="AV1177" s="3" t="s">
        <v>772</v>
      </c>
      <c r="AW1177" s="3" t="s">
        <v>3782</v>
      </c>
      <c r="AX1177" s="3">
        <v>3.94</v>
      </c>
      <c r="AY1177" s="3">
        <v>737.61</v>
      </c>
      <c r="AZ1177" s="3">
        <v>741.55</v>
      </c>
      <c r="BA1177" s="3" t="s">
        <v>772</v>
      </c>
      <c r="BB1177" s="3">
        <v>1.1299999999999999</v>
      </c>
      <c r="BC1177" s="3">
        <v>0</v>
      </c>
      <c r="BD1177" s="7">
        <v>44140</v>
      </c>
      <c r="BE1177" s="18">
        <f>(F1177-AD1177)/365.25</f>
        <v>9.0423226100844243</v>
      </c>
      <c r="BF1177" s="3" t="s">
        <v>767</v>
      </c>
      <c r="BG1177" s="7">
        <v>44243</v>
      </c>
      <c r="BH1177" s="3">
        <v>26.880090251762759</v>
      </c>
      <c r="BI1177" t="str">
        <f>VLOOKUP($A1177,'[1]SW_Pipes 1222_soil.shp'!$AE$2:$AR$1223,10,FALSE)</f>
        <v>113660</v>
      </c>
      <c r="BJ1177" t="str">
        <f>VLOOKUP($A1177,'[1]SW_Pipes 1222_soil.shp'!$AE$2:$AR$1223,11,FALSE)</f>
        <v>CuB</v>
      </c>
      <c r="BK1177" t="str">
        <f>VLOOKUP($A1177,'[1]SW_Pipes 1222_soil.shp'!$AE$2:$AR$1223,12,FALSE)</f>
        <v>Cecil-Urban land complex, 2 to 8 percent slopes</v>
      </c>
      <c r="BL1177" t="str">
        <f>VLOOKUP($A1177,'[1]SW_Pipes 1222_soil.shp'!$AE$2:$AR$1223,13,FALSE)</f>
        <v>B</v>
      </c>
      <c r="BM1177">
        <f>VLOOKUP($A1177,'[1]SW_Pipes 1222_soil.shp'!$AE$2:$AR$1223,14,FALSE)</f>
        <v>1</v>
      </c>
      <c r="BN1177">
        <f>VLOOKUP(A1177,[2]SW_Pipes1222_prec!$AE$2:$AO$1223, 11, FALSE)</f>
        <v>3.919</v>
      </c>
    </row>
    <row r="1178" spans="1:66" x14ac:dyDescent="0.25">
      <c r="A1178" s="3">
        <v>197238</v>
      </c>
      <c r="B1178" s="3">
        <v>20850</v>
      </c>
      <c r="C1178" s="3" t="s">
        <v>429</v>
      </c>
      <c r="D1178" s="3" t="s">
        <v>26</v>
      </c>
      <c r="E1178" s="3" t="s">
        <v>29</v>
      </c>
      <c r="F1178" s="6">
        <f>VLOOKUP(A1178&amp;B1178,'input_raw cmsws'!$C$2:$D$1602,2,FALSE)</f>
        <v>44200.708333333336</v>
      </c>
      <c r="G1178" s="3">
        <v>5.3</v>
      </c>
      <c r="H1178" s="3" t="s">
        <v>23</v>
      </c>
      <c r="I1178" s="2">
        <f>VLOOKUP(H1178,'scoring schema'!$D$4:$E$9,2,FALSE)</f>
        <v>0</v>
      </c>
      <c r="J1178" s="3" t="s">
        <v>22</v>
      </c>
      <c r="K1178" s="3" t="s">
        <v>22</v>
      </c>
      <c r="L1178" s="3"/>
      <c r="M1178" s="2">
        <f>VLOOKUP(L1178,'scoring schema 2'!$E$18:$F$29,2,FALSE)</f>
        <v>0</v>
      </c>
      <c r="N1178" s="3"/>
      <c r="O1178" s="2">
        <f>VLOOKUP(N1178,'scoring schema 2'!$E$8:$F$13,2, FALSE)</f>
        <v>2</v>
      </c>
      <c r="P1178" s="3">
        <v>10</v>
      </c>
      <c r="Q1178" s="3">
        <v>1.3</v>
      </c>
      <c r="R1178" s="3">
        <v>2.9</v>
      </c>
      <c r="S1178" s="3">
        <v>3.77</v>
      </c>
      <c r="T1178" s="3">
        <v>1</v>
      </c>
      <c r="U1178" s="3">
        <v>10</v>
      </c>
      <c r="V1178" s="3">
        <v>2.2000000000000002</v>
      </c>
      <c r="W1178" s="3">
        <v>6.5</v>
      </c>
      <c r="X1178" s="3">
        <v>14.3</v>
      </c>
      <c r="Y1178" s="3">
        <v>1.84</v>
      </c>
      <c r="Z1178" s="3">
        <v>5.0599999999999996</v>
      </c>
      <c r="AA1178" s="3">
        <v>9.3103999999999996</v>
      </c>
      <c r="AB1178" s="3">
        <v>7552975</v>
      </c>
      <c r="AC1178" s="3" t="s">
        <v>2233</v>
      </c>
      <c r="AD1178" s="6">
        <v>40899</v>
      </c>
      <c r="AE1178" s="3" t="s">
        <v>760</v>
      </c>
      <c r="AF1178" s="3" t="s">
        <v>761</v>
      </c>
      <c r="AG1178" s="3" t="s">
        <v>762</v>
      </c>
      <c r="AH1178" s="3" t="s">
        <v>768</v>
      </c>
      <c r="AI1178" s="3">
        <v>2</v>
      </c>
      <c r="AJ1178" s="3">
        <v>0</v>
      </c>
      <c r="AK1178" s="3">
        <v>0</v>
      </c>
      <c r="AL1178" s="3">
        <v>0</v>
      </c>
      <c r="AM1178" s="3">
        <v>24</v>
      </c>
      <c r="AN1178" s="3">
        <v>0</v>
      </c>
      <c r="AO1178" s="3" t="s">
        <v>762</v>
      </c>
      <c r="AP1178" s="3" t="s">
        <v>763</v>
      </c>
      <c r="AQ1178" s="3" t="s">
        <v>769</v>
      </c>
      <c r="AR1178" s="3" t="s">
        <v>2234</v>
      </c>
      <c r="AS1178" s="3">
        <v>0</v>
      </c>
      <c r="AT1178" s="3">
        <v>0</v>
      </c>
      <c r="AU1178" s="3">
        <v>0</v>
      </c>
      <c r="AV1178" s="3" t="s">
        <v>772</v>
      </c>
      <c r="AW1178" s="3" t="s">
        <v>2235</v>
      </c>
      <c r="AX1178" s="3">
        <v>7.5</v>
      </c>
      <c r="AY1178" s="3">
        <v>706.5</v>
      </c>
      <c r="AZ1178" s="3">
        <v>714</v>
      </c>
      <c r="BA1178" s="3" t="s">
        <v>765</v>
      </c>
      <c r="BB1178" s="3">
        <v>5.7965950000000002E-2</v>
      </c>
      <c r="BC1178" s="3">
        <v>0</v>
      </c>
      <c r="BD1178" s="7">
        <v>0</v>
      </c>
      <c r="BE1178" s="18">
        <f t="shared" ref="BE1178:BE1209" si="50">(F1178-BD1178)/365.25</f>
        <v>121.01494410221311</v>
      </c>
      <c r="BF1178" s="3" t="s">
        <v>767</v>
      </c>
      <c r="BG1178" s="7">
        <v>44243</v>
      </c>
      <c r="BH1178" s="3">
        <v>25.22284335062545</v>
      </c>
      <c r="BI1178" t="str">
        <f>VLOOKUP($A1178,'[1]SW_Pipes 1222_soil.shp'!$AE$2:$AR$1223,10,FALSE)</f>
        <v>113688</v>
      </c>
      <c r="BJ1178" t="str">
        <f>VLOOKUP($A1178,'[1]SW_Pipes 1222_soil.shp'!$AE$2:$AR$1223,11,FALSE)</f>
        <v>Ur</v>
      </c>
      <c r="BK1178" t="str">
        <f>VLOOKUP($A1178,'[1]SW_Pipes 1222_soil.shp'!$AE$2:$AR$1223,12,FALSE)</f>
        <v>Urban land</v>
      </c>
      <c r="BL1178" t="str">
        <f>VLOOKUP($A1178,'[1]SW_Pipes 1222_soil.shp'!$AE$2:$AR$1223,13,FALSE)</f>
        <v>N/A</v>
      </c>
      <c r="BM1178">
        <f>VLOOKUP($A1178,'[1]SW_Pipes 1222_soil.shp'!$AE$2:$AR$1223,14,FALSE)</f>
        <v>4</v>
      </c>
      <c r="BN1178">
        <f>VLOOKUP(A1178,[2]SW_Pipes1222_prec!$AE$2:$AO$1223, 11, FALSE)</f>
        <v>3.734</v>
      </c>
    </row>
    <row r="1179" spans="1:66" x14ac:dyDescent="0.25">
      <c r="A1179" s="2">
        <v>197401</v>
      </c>
      <c r="B1179" s="2">
        <v>20584</v>
      </c>
      <c r="C1179" s="2" t="s">
        <v>99</v>
      </c>
      <c r="D1179" s="2" t="s">
        <v>21</v>
      </c>
      <c r="E1179" s="2" t="s">
        <v>29</v>
      </c>
      <c r="F1179" s="6">
        <f>VLOOKUP(A1179&amp;B1179,'input_raw cmsws'!$C$2:$D$1602,2,FALSE)</f>
        <v>44201.708333333336</v>
      </c>
      <c r="G1179" s="2">
        <v>5.5</v>
      </c>
      <c r="H1179" s="2" t="s">
        <v>23</v>
      </c>
      <c r="I1179" s="2">
        <f>VLOOKUP(H1179,'scoring schema'!$D$4:$E$9,2,FALSE)</f>
        <v>0</v>
      </c>
      <c r="J1179" s="2" t="s">
        <v>22</v>
      </c>
      <c r="K1179" s="2" t="s">
        <v>22</v>
      </c>
      <c r="L1179" s="2"/>
      <c r="M1179" s="2">
        <f>VLOOKUP(L1179,'scoring schema 2'!$E$18:$F$29,2,FALSE)</f>
        <v>0</v>
      </c>
      <c r="N1179" s="2"/>
      <c r="O1179" s="2">
        <f>VLOOKUP(N1179,'scoring schema 2'!$E$8:$F$13,2, FALSE)</f>
        <v>2</v>
      </c>
      <c r="P1179" s="2">
        <v>0</v>
      </c>
      <c r="Q1179" s="2">
        <v>1.3</v>
      </c>
      <c r="R1179" s="2">
        <v>0.8</v>
      </c>
      <c r="S1179" s="2">
        <v>1.04</v>
      </c>
      <c r="T1179" s="2">
        <v>2</v>
      </c>
      <c r="U1179" s="2">
        <v>0</v>
      </c>
      <c r="V1179" s="2">
        <v>8.6</v>
      </c>
      <c r="W1179" s="2">
        <v>1.7000000000000002</v>
      </c>
      <c r="X1179" s="2">
        <v>14.620000000000001</v>
      </c>
      <c r="Y1179" s="2">
        <v>5.68</v>
      </c>
      <c r="Z1179" s="2">
        <v>1.34</v>
      </c>
      <c r="AA1179" s="2">
        <v>7.6112000000000002</v>
      </c>
      <c r="AB1179" s="2">
        <v>7649804</v>
      </c>
      <c r="AC1179" s="2" t="s">
        <v>1976</v>
      </c>
      <c r="AD1179" s="6">
        <v>40900</v>
      </c>
      <c r="AE1179" s="2" t="s">
        <v>760</v>
      </c>
      <c r="AF1179" s="2" t="s">
        <v>761</v>
      </c>
      <c r="AG1179" s="2" t="s">
        <v>762</v>
      </c>
      <c r="AH1179" s="2" t="s">
        <v>768</v>
      </c>
      <c r="AI1179" s="2">
        <v>1.25</v>
      </c>
      <c r="AJ1179" s="2">
        <v>0</v>
      </c>
      <c r="AK1179" s="2">
        <v>0</v>
      </c>
      <c r="AL1179" s="2">
        <v>0</v>
      </c>
      <c r="AM1179" s="2">
        <v>15</v>
      </c>
      <c r="AN1179" s="2">
        <v>0</v>
      </c>
      <c r="AO1179" s="2" t="s">
        <v>762</v>
      </c>
      <c r="AP1179" s="2" t="s">
        <v>763</v>
      </c>
      <c r="AQ1179" s="2" t="s">
        <v>769</v>
      </c>
      <c r="AR1179" s="2" t="s">
        <v>1977</v>
      </c>
      <c r="AS1179" s="2">
        <v>0</v>
      </c>
      <c r="AT1179" s="2">
        <v>0</v>
      </c>
      <c r="AU1179" s="2">
        <v>0</v>
      </c>
      <c r="AV1179" s="2" t="s">
        <v>772</v>
      </c>
      <c r="AW1179" s="2" t="s">
        <v>1978</v>
      </c>
      <c r="AX1179" s="2">
        <v>0</v>
      </c>
      <c r="AY1179" s="2">
        <v>0</v>
      </c>
      <c r="AZ1179" s="2">
        <v>0</v>
      </c>
      <c r="BA1179" s="2" t="s">
        <v>772</v>
      </c>
      <c r="BB1179" s="2">
        <v>0</v>
      </c>
      <c r="BC1179" s="2">
        <v>0</v>
      </c>
      <c r="BD1179" s="6">
        <v>0</v>
      </c>
      <c r="BE1179" s="18">
        <f t="shared" si="50"/>
        <v>121.01768195300023</v>
      </c>
      <c r="BF1179" s="2" t="s">
        <v>767</v>
      </c>
      <c r="BG1179" s="6">
        <v>44529</v>
      </c>
      <c r="BH1179" s="2">
        <v>277.33044263438597</v>
      </c>
      <c r="BI1179" t="str">
        <f>VLOOKUP($A1179,'[1]SW_Pipes 1222_soil.shp'!$AE$2:$AR$1223,10,FALSE)</f>
        <v>113672</v>
      </c>
      <c r="BJ1179" t="str">
        <f>VLOOKUP($A1179,'[1]SW_Pipes 1222_soil.shp'!$AE$2:$AR$1223,11,FALSE)</f>
        <v>HuB</v>
      </c>
      <c r="BK1179" t="str">
        <f>VLOOKUP($A1179,'[1]SW_Pipes 1222_soil.shp'!$AE$2:$AR$1223,12,FALSE)</f>
        <v>Helena-Urban land complex, 2 to 8 percent slopes</v>
      </c>
      <c r="BL1179" t="str">
        <f>VLOOKUP($A1179,'[1]SW_Pipes 1222_soil.shp'!$AE$2:$AR$1223,13,FALSE)</f>
        <v>C</v>
      </c>
      <c r="BM1179">
        <f>VLOOKUP($A1179,'[1]SW_Pipes 1222_soil.shp'!$AE$2:$AR$1223,14,FALSE)</f>
        <v>2</v>
      </c>
      <c r="BN1179">
        <f>VLOOKUP(A1179,[2]SW_Pipes1222_prec!$AE$2:$AO$1223, 11, FALSE)</f>
        <v>3.746</v>
      </c>
    </row>
    <row r="1180" spans="1:66" x14ac:dyDescent="0.25">
      <c r="A1180" s="3">
        <v>197402</v>
      </c>
      <c r="B1180" s="3">
        <v>20584</v>
      </c>
      <c r="C1180" s="3" t="s">
        <v>99</v>
      </c>
      <c r="D1180" s="3" t="s">
        <v>21</v>
      </c>
      <c r="E1180" s="3" t="s">
        <v>29</v>
      </c>
      <c r="F1180" s="6">
        <f>VLOOKUP(A1180&amp;B1180,'input_raw cmsws'!$C$2:$D$1602,2,FALSE)</f>
        <v>44201.708333333336</v>
      </c>
      <c r="G1180" s="3">
        <v>4.5</v>
      </c>
      <c r="H1180" s="3" t="s">
        <v>23</v>
      </c>
      <c r="I1180" s="2">
        <f>VLOOKUP(H1180,'scoring schema'!$D$4:$E$9,2,FALSE)</f>
        <v>0</v>
      </c>
      <c r="J1180" s="3" t="s">
        <v>22</v>
      </c>
      <c r="K1180" s="3" t="s">
        <v>22</v>
      </c>
      <c r="L1180" s="3"/>
      <c r="M1180" s="2">
        <f>VLOOKUP(L1180,'scoring schema 2'!$E$18:$F$29,2,FALSE)</f>
        <v>0</v>
      </c>
      <c r="N1180" s="3"/>
      <c r="O1180" s="2">
        <f>VLOOKUP(N1180,'scoring schema 2'!$E$8:$F$13,2, FALSE)</f>
        <v>2</v>
      </c>
      <c r="P1180" s="3">
        <v>10</v>
      </c>
      <c r="Q1180" s="3">
        <v>1.3</v>
      </c>
      <c r="R1180" s="3">
        <v>2.2999999999999998</v>
      </c>
      <c r="S1180" s="3">
        <v>2.9899999999999998</v>
      </c>
      <c r="T1180" s="3">
        <v>2</v>
      </c>
      <c r="U1180" s="3">
        <v>10</v>
      </c>
      <c r="V1180" s="3">
        <v>8.6</v>
      </c>
      <c r="W1180" s="3">
        <v>5</v>
      </c>
      <c r="X1180" s="3">
        <v>43</v>
      </c>
      <c r="Y1180" s="3">
        <v>5.68</v>
      </c>
      <c r="Z1180" s="3">
        <v>3.92</v>
      </c>
      <c r="AA1180" s="3">
        <v>22.265599999999999</v>
      </c>
      <c r="AB1180" s="3">
        <v>7607769</v>
      </c>
      <c r="AC1180" s="3" t="s">
        <v>3502</v>
      </c>
      <c r="AD1180" s="6">
        <v>40901</v>
      </c>
      <c r="AE1180" s="3" t="s">
        <v>760</v>
      </c>
      <c r="AF1180" s="3" t="s">
        <v>761</v>
      </c>
      <c r="AG1180" s="3" t="s">
        <v>762</v>
      </c>
      <c r="AH1180" s="3" t="s">
        <v>768</v>
      </c>
      <c r="AI1180" s="3">
        <v>1.25</v>
      </c>
      <c r="AJ1180" s="3">
        <v>0</v>
      </c>
      <c r="AK1180" s="3">
        <v>0</v>
      </c>
      <c r="AL1180" s="3">
        <v>0</v>
      </c>
      <c r="AM1180" s="3">
        <v>15</v>
      </c>
      <c r="AN1180" s="3">
        <v>0</v>
      </c>
      <c r="AO1180" s="3" t="s">
        <v>762</v>
      </c>
      <c r="AP1180" s="3" t="s">
        <v>763</v>
      </c>
      <c r="AQ1180" s="3" t="s">
        <v>769</v>
      </c>
      <c r="AR1180" s="3" t="s">
        <v>3503</v>
      </c>
      <c r="AS1180" s="3">
        <v>0</v>
      </c>
      <c r="AT1180" s="3">
        <v>740.8</v>
      </c>
      <c r="AU1180" s="3">
        <v>740.8</v>
      </c>
      <c r="AV1180" s="3" t="s">
        <v>765</v>
      </c>
      <c r="AW1180" s="3" t="s">
        <v>1977</v>
      </c>
      <c r="AX1180" s="3">
        <v>0</v>
      </c>
      <c r="AY1180" s="3">
        <v>0</v>
      </c>
      <c r="AZ1180" s="3">
        <v>0</v>
      </c>
      <c r="BA1180" s="3" t="s">
        <v>772</v>
      </c>
      <c r="BB1180" s="3">
        <v>0</v>
      </c>
      <c r="BC1180" s="3">
        <v>0</v>
      </c>
      <c r="BD1180" s="7">
        <v>0</v>
      </c>
      <c r="BE1180" s="18">
        <f t="shared" si="50"/>
        <v>121.01768195300023</v>
      </c>
      <c r="BF1180" s="3" t="s">
        <v>767</v>
      </c>
      <c r="BG1180" s="7">
        <v>44243</v>
      </c>
      <c r="BH1180" s="3">
        <v>65.259519755141753</v>
      </c>
      <c r="BI1180" t="str">
        <f>VLOOKUP($A1180,'[1]SW_Pipes 1222_soil.shp'!$AE$2:$AR$1223,10,FALSE)</f>
        <v>113672</v>
      </c>
      <c r="BJ1180" t="str">
        <f>VLOOKUP($A1180,'[1]SW_Pipes 1222_soil.shp'!$AE$2:$AR$1223,11,FALSE)</f>
        <v>HuB</v>
      </c>
      <c r="BK1180" t="str">
        <f>VLOOKUP($A1180,'[1]SW_Pipes 1222_soil.shp'!$AE$2:$AR$1223,12,FALSE)</f>
        <v>Helena-Urban land complex, 2 to 8 percent slopes</v>
      </c>
      <c r="BL1180" t="str">
        <f>VLOOKUP($A1180,'[1]SW_Pipes 1222_soil.shp'!$AE$2:$AR$1223,13,FALSE)</f>
        <v>C</v>
      </c>
      <c r="BM1180">
        <f>VLOOKUP($A1180,'[1]SW_Pipes 1222_soil.shp'!$AE$2:$AR$1223,14,FALSE)</f>
        <v>2</v>
      </c>
      <c r="BN1180">
        <f>VLOOKUP(A1180,[2]SW_Pipes1222_prec!$AE$2:$AO$1223, 11, FALSE)</f>
        <v>3.7480000000000002</v>
      </c>
    </row>
    <row r="1181" spans="1:66" x14ac:dyDescent="0.25">
      <c r="A1181" s="3">
        <v>197457</v>
      </c>
      <c r="B1181" s="3">
        <v>20733</v>
      </c>
      <c r="C1181" s="3" t="s">
        <v>512</v>
      </c>
      <c r="D1181" s="3" t="s">
        <v>21</v>
      </c>
      <c r="E1181" s="3" t="s">
        <v>29</v>
      </c>
      <c r="F1181" s="6">
        <f>VLOOKUP(A1181&amp;B1181,'input_raw cmsws'!$C$2:$D$1602,2,FALSE)</f>
        <v>44152.708333333336</v>
      </c>
      <c r="G1181" s="3">
        <v>3</v>
      </c>
      <c r="H1181" s="3" t="s">
        <v>32</v>
      </c>
      <c r="I1181" s="2">
        <f>VLOOKUP(H1181,'scoring schema'!$D$4:$E$9,2,FALSE)</f>
        <v>10</v>
      </c>
      <c r="J1181" s="3" t="s">
        <v>29</v>
      </c>
      <c r="K1181" s="3" t="s">
        <v>29</v>
      </c>
      <c r="L1181" s="3" t="s">
        <v>37</v>
      </c>
      <c r="M1181" s="2">
        <f>VLOOKUP(L1181,'scoring schema 2'!$E$18:$F$29,2,FALSE)</f>
        <v>8</v>
      </c>
      <c r="N1181" s="3" t="s">
        <v>40</v>
      </c>
      <c r="O1181" s="2">
        <f>VLOOKUP(N1181,'scoring schema 2'!$E$8:$F$13,2, FALSE)</f>
        <v>8</v>
      </c>
      <c r="P1181" s="3">
        <v>10</v>
      </c>
      <c r="Q1181" s="3">
        <v>8.6999999999999993</v>
      </c>
      <c r="R1181" s="3">
        <v>5.9</v>
      </c>
      <c r="S1181" s="3">
        <v>51.33</v>
      </c>
      <c r="T1181" s="3">
        <v>1</v>
      </c>
      <c r="U1181" s="3">
        <v>0</v>
      </c>
      <c r="V1181" s="3">
        <v>1.4000000000000001</v>
      </c>
      <c r="W1181" s="3">
        <v>0.8</v>
      </c>
      <c r="X1181" s="3">
        <v>1.1200000000000001</v>
      </c>
      <c r="Y1181" s="3">
        <v>4.32</v>
      </c>
      <c r="Z1181" s="3">
        <v>2.8400000000000003</v>
      </c>
      <c r="AA1181" s="3">
        <v>12.268800000000002</v>
      </c>
      <c r="AB1181" s="3">
        <v>7687927</v>
      </c>
      <c r="AC1181" s="3" t="s">
        <v>2573</v>
      </c>
      <c r="AD1181" s="6">
        <v>40902</v>
      </c>
      <c r="AE1181" s="3" t="s">
        <v>760</v>
      </c>
      <c r="AF1181" s="3" t="s">
        <v>761</v>
      </c>
      <c r="AG1181" s="3" t="s">
        <v>762</v>
      </c>
      <c r="AH1181" s="3" t="s">
        <v>768</v>
      </c>
      <c r="AI1181" s="3">
        <v>1.25</v>
      </c>
      <c r="AJ1181" s="3">
        <v>0</v>
      </c>
      <c r="AK1181" s="3">
        <v>0</v>
      </c>
      <c r="AL1181" s="3">
        <v>0</v>
      </c>
      <c r="AM1181" s="3">
        <v>15</v>
      </c>
      <c r="AN1181" s="3">
        <v>0</v>
      </c>
      <c r="AO1181" s="3" t="s">
        <v>762</v>
      </c>
      <c r="AP1181" s="3" t="s">
        <v>763</v>
      </c>
      <c r="AQ1181" s="3" t="s">
        <v>769</v>
      </c>
      <c r="AR1181" s="3" t="s">
        <v>2574</v>
      </c>
      <c r="AS1181" s="3">
        <v>1.5</v>
      </c>
      <c r="AT1181" s="3">
        <v>754.5</v>
      </c>
      <c r="AU1181" s="3">
        <v>756</v>
      </c>
      <c r="AV1181" s="3" t="s">
        <v>765</v>
      </c>
      <c r="AW1181" s="3" t="s">
        <v>2575</v>
      </c>
      <c r="AX1181" s="3">
        <v>1.5</v>
      </c>
      <c r="AY1181" s="3">
        <v>754.5</v>
      </c>
      <c r="AZ1181" s="3">
        <v>756</v>
      </c>
      <c r="BA1181" s="3" t="s">
        <v>765</v>
      </c>
      <c r="BB1181" s="3">
        <v>0</v>
      </c>
      <c r="BC1181" s="3">
        <v>0</v>
      </c>
      <c r="BD1181" s="7">
        <v>0</v>
      </c>
      <c r="BE1181" s="18">
        <f t="shared" si="50"/>
        <v>120.88352726443077</v>
      </c>
      <c r="BF1181" s="3" t="s">
        <v>767</v>
      </c>
      <c r="BG1181" s="7">
        <v>44343</v>
      </c>
      <c r="BH1181" s="3">
        <v>38.037426603570481</v>
      </c>
      <c r="BI1181" t="str">
        <f>VLOOKUP($A1181,'[1]SW_Pipes 1222_soil.shp'!$AE$2:$AR$1223,10,FALSE)</f>
        <v>113665</v>
      </c>
      <c r="BJ1181" t="str">
        <f>VLOOKUP($A1181,'[1]SW_Pipes 1222_soil.shp'!$AE$2:$AR$1223,11,FALSE)</f>
        <v>EnB</v>
      </c>
      <c r="BK1181" t="str">
        <f>VLOOKUP($A1181,'[1]SW_Pipes 1222_soil.shp'!$AE$2:$AR$1223,12,FALSE)</f>
        <v>Enon sandy loam, 2 to 8 percent slopes</v>
      </c>
      <c r="BL1181" t="str">
        <f>VLOOKUP($A1181,'[1]SW_Pipes 1222_soil.shp'!$AE$2:$AR$1223,13,FALSE)</f>
        <v>C</v>
      </c>
      <c r="BM1181">
        <f>VLOOKUP($A1181,'[1]SW_Pipes 1222_soil.shp'!$AE$2:$AR$1223,14,FALSE)</f>
        <v>2</v>
      </c>
      <c r="BN1181">
        <f>VLOOKUP(A1181,[2]SW_Pipes1222_prec!$AE$2:$AO$1223, 11, FALSE)</f>
        <v>3.7360000000000002</v>
      </c>
    </row>
    <row r="1182" spans="1:66" x14ac:dyDescent="0.25">
      <c r="A1182" s="3">
        <v>197460</v>
      </c>
      <c r="B1182" s="3">
        <v>12420</v>
      </c>
      <c r="C1182" s="3" t="s">
        <v>589</v>
      </c>
      <c r="D1182" s="3" t="s">
        <v>21</v>
      </c>
      <c r="E1182" s="3" t="s">
        <v>29</v>
      </c>
      <c r="F1182" s="6">
        <f>VLOOKUP(A1182&amp;B1182,'input_raw cmsws'!$C$2:$D$1602,2,FALSE)</f>
        <v>43853.666666666664</v>
      </c>
      <c r="G1182" s="3">
        <v>12.45</v>
      </c>
      <c r="H1182" s="3" t="s">
        <v>23</v>
      </c>
      <c r="I1182" s="2">
        <f>VLOOKUP(H1182,'scoring schema'!$D$4:$E$9,2,FALSE)</f>
        <v>0</v>
      </c>
      <c r="J1182" s="3" t="s">
        <v>22</v>
      </c>
      <c r="K1182" s="3" t="s">
        <v>22</v>
      </c>
      <c r="L1182" s="3" t="s">
        <v>30</v>
      </c>
      <c r="M1182" s="2">
        <f>VLOOKUP(L1182,'scoring schema 2'!$E$18:$F$29,2,FALSE)</f>
        <v>6</v>
      </c>
      <c r="N1182" s="3" t="s">
        <v>33</v>
      </c>
      <c r="O1182" s="2">
        <f>VLOOKUP(N1182,'scoring schema 2'!$E$8:$F$13,2, FALSE)</f>
        <v>0</v>
      </c>
      <c r="P1182" s="3">
        <v>0</v>
      </c>
      <c r="Q1182" s="3">
        <v>0</v>
      </c>
      <c r="R1182" s="3">
        <v>4.4000000000000004</v>
      </c>
      <c r="S1182" s="3">
        <v>0</v>
      </c>
      <c r="T1182" s="3">
        <v>1</v>
      </c>
      <c r="U1182" s="3">
        <v>0</v>
      </c>
      <c r="V1182" s="3">
        <v>7.8000000000000007</v>
      </c>
      <c r="W1182" s="3">
        <v>2.6</v>
      </c>
      <c r="X1182" s="3">
        <v>20.28</v>
      </c>
      <c r="Y1182" s="3">
        <v>4.6800000000000006</v>
      </c>
      <c r="Z1182" s="3">
        <v>3.3200000000000003</v>
      </c>
      <c r="AA1182" s="3">
        <v>15.537600000000003</v>
      </c>
      <c r="AB1182" s="3">
        <v>7573210</v>
      </c>
      <c r="AC1182" s="3" t="s">
        <v>2959</v>
      </c>
      <c r="AD1182" s="6">
        <v>40903</v>
      </c>
      <c r="AE1182" s="3" t="s">
        <v>760</v>
      </c>
      <c r="AF1182" s="3" t="s">
        <v>761</v>
      </c>
      <c r="AG1182" s="3" t="s">
        <v>762</v>
      </c>
      <c r="AH1182" s="3" t="s">
        <v>768</v>
      </c>
      <c r="AI1182" s="3">
        <v>2</v>
      </c>
      <c r="AJ1182" s="3">
        <v>0</v>
      </c>
      <c r="AK1182" s="3">
        <v>0</v>
      </c>
      <c r="AL1182" s="3">
        <v>0</v>
      </c>
      <c r="AM1182" s="3">
        <v>24</v>
      </c>
      <c r="AN1182" s="3">
        <v>0</v>
      </c>
      <c r="AO1182" s="3" t="s">
        <v>762</v>
      </c>
      <c r="AP1182" s="3" t="s">
        <v>763</v>
      </c>
      <c r="AQ1182" s="3" t="s">
        <v>769</v>
      </c>
      <c r="AR1182" s="3" t="s">
        <v>2960</v>
      </c>
      <c r="AS1182" s="3">
        <v>27.57</v>
      </c>
      <c r="AT1182" s="3">
        <v>0</v>
      </c>
      <c r="AU1182" s="3">
        <v>0</v>
      </c>
      <c r="AV1182" s="3" t="s">
        <v>765</v>
      </c>
      <c r="AW1182" s="3" t="s">
        <v>2961</v>
      </c>
      <c r="AX1182" s="3">
        <v>7.93</v>
      </c>
      <c r="AY1182" s="3">
        <v>0</v>
      </c>
      <c r="AZ1182" s="3">
        <v>0</v>
      </c>
      <c r="BA1182" s="3" t="s">
        <v>765</v>
      </c>
      <c r="BB1182" s="3">
        <v>0</v>
      </c>
      <c r="BC1182" s="3">
        <v>0</v>
      </c>
      <c r="BD1182" s="7">
        <v>0</v>
      </c>
      <c r="BE1182" s="18">
        <f t="shared" si="50"/>
        <v>120.06479580196212</v>
      </c>
      <c r="BF1182" s="3" t="s">
        <v>767</v>
      </c>
      <c r="BG1182" s="7">
        <v>44154</v>
      </c>
      <c r="BH1182" s="3">
        <v>53.888798493568203</v>
      </c>
      <c r="BI1182" t="str">
        <f>VLOOKUP($A1182,'[1]SW_Pipes 1222_soil.shp'!$AE$2:$AR$1223,10,FALSE)</f>
        <v>113671</v>
      </c>
      <c r="BJ1182" t="str">
        <f>VLOOKUP($A1182,'[1]SW_Pipes 1222_soil.shp'!$AE$2:$AR$1223,11,FALSE)</f>
        <v>HeB</v>
      </c>
      <c r="BK1182" t="str">
        <f>VLOOKUP($A1182,'[1]SW_Pipes 1222_soil.shp'!$AE$2:$AR$1223,12,FALSE)</f>
        <v>Helena sandy loam, 2 to 8 percent slopes</v>
      </c>
      <c r="BL1182" t="str">
        <f>VLOOKUP($A1182,'[1]SW_Pipes 1222_soil.shp'!$AE$2:$AR$1223,13,FALSE)</f>
        <v>C</v>
      </c>
      <c r="BM1182">
        <f>VLOOKUP($A1182,'[1]SW_Pipes 1222_soil.shp'!$AE$2:$AR$1223,14,FALSE)</f>
        <v>2</v>
      </c>
      <c r="BN1182">
        <f>VLOOKUP(A1182,[2]SW_Pipes1222_prec!$AE$2:$AO$1223, 11, FALSE)</f>
        <v>3.7080000000000002</v>
      </c>
    </row>
    <row r="1183" spans="1:66" x14ac:dyDescent="0.25">
      <c r="A1183" s="2">
        <v>197464</v>
      </c>
      <c r="B1183" s="2">
        <v>20618</v>
      </c>
      <c r="C1183" s="2" t="s">
        <v>541</v>
      </c>
      <c r="D1183" s="2" t="s">
        <v>21</v>
      </c>
      <c r="E1183" s="2" t="s">
        <v>29</v>
      </c>
      <c r="F1183" s="6">
        <f>VLOOKUP(A1183&amp;B1183,'input_raw cmsws'!$C$2:$D$1602,2,FALSE)</f>
        <v>44151.708333333336</v>
      </c>
      <c r="G1183" s="2">
        <v>7</v>
      </c>
      <c r="H1183" s="2" t="s">
        <v>68</v>
      </c>
      <c r="I1183" s="2">
        <f>VLOOKUP(H1183,'scoring schema'!$D$4:$E$9,2,FALSE)</f>
        <v>0</v>
      </c>
      <c r="J1183" s="2" t="s">
        <v>22</v>
      </c>
      <c r="K1183" s="2" t="s">
        <v>22</v>
      </c>
      <c r="L1183" s="2"/>
      <c r="M1183" s="2">
        <f>VLOOKUP(L1183,'scoring schema 2'!$E$18:$F$29,2,FALSE)</f>
        <v>0</v>
      </c>
      <c r="N1183" s="2" t="s">
        <v>35</v>
      </c>
      <c r="O1183" s="2">
        <f>VLOOKUP(N1183,'scoring schema 2'!$E$8:$F$13,2, FALSE)</f>
        <v>2</v>
      </c>
      <c r="P1183" s="2">
        <v>0</v>
      </c>
      <c r="Q1183" s="2">
        <v>1.3</v>
      </c>
      <c r="R1183" s="2">
        <v>2</v>
      </c>
      <c r="S1183" s="2">
        <v>2.6</v>
      </c>
      <c r="T1183" s="2">
        <v>1</v>
      </c>
      <c r="U1183" s="2">
        <v>0</v>
      </c>
      <c r="V1183" s="2">
        <v>7.8000000000000007</v>
      </c>
      <c r="W1183" s="2">
        <v>2.9000000000000004</v>
      </c>
      <c r="X1183" s="2">
        <v>22.620000000000005</v>
      </c>
      <c r="Y1183" s="2">
        <v>5.2000000000000011</v>
      </c>
      <c r="Z1183" s="2">
        <v>2.54</v>
      </c>
      <c r="AA1183" s="2">
        <v>13.208000000000004</v>
      </c>
      <c r="AB1183" s="2">
        <v>7675952</v>
      </c>
      <c r="AC1183" s="2" t="s">
        <v>2701</v>
      </c>
      <c r="AD1183" s="6">
        <v>40904</v>
      </c>
      <c r="AE1183" s="2" t="s">
        <v>760</v>
      </c>
      <c r="AF1183" s="2" t="s">
        <v>761</v>
      </c>
      <c r="AG1183" s="2" t="s">
        <v>762</v>
      </c>
      <c r="AH1183" s="2" t="s">
        <v>768</v>
      </c>
      <c r="AI1183" s="2">
        <v>4.5</v>
      </c>
      <c r="AJ1183" s="2">
        <v>0</v>
      </c>
      <c r="AK1183" s="2">
        <v>0</v>
      </c>
      <c r="AL1183" s="2">
        <v>0</v>
      </c>
      <c r="AM1183" s="2">
        <v>54</v>
      </c>
      <c r="AN1183" s="2">
        <v>0</v>
      </c>
      <c r="AO1183" s="2" t="s">
        <v>762</v>
      </c>
      <c r="AP1183" s="2" t="s">
        <v>763</v>
      </c>
      <c r="AQ1183" s="2" t="s">
        <v>769</v>
      </c>
      <c r="AR1183" s="2" t="s">
        <v>2702</v>
      </c>
      <c r="AS1183" s="2">
        <v>6.5</v>
      </c>
      <c r="AT1183" s="2">
        <v>659.5</v>
      </c>
      <c r="AU1183" s="2">
        <v>666</v>
      </c>
      <c r="AV1183" s="2" t="s">
        <v>765</v>
      </c>
      <c r="AW1183" s="2" t="s">
        <v>2703</v>
      </c>
      <c r="AX1183" s="2">
        <v>0</v>
      </c>
      <c r="AY1183" s="2">
        <v>0</v>
      </c>
      <c r="AZ1183" s="2">
        <v>663</v>
      </c>
      <c r="BA1183" s="2" t="s">
        <v>772</v>
      </c>
      <c r="BB1183" s="2">
        <v>0</v>
      </c>
      <c r="BC1183" s="2">
        <v>0</v>
      </c>
      <c r="BD1183" s="6">
        <v>0</v>
      </c>
      <c r="BE1183" s="18">
        <f t="shared" si="50"/>
        <v>120.88078941364363</v>
      </c>
      <c r="BF1183" s="2" t="s">
        <v>767</v>
      </c>
      <c r="BG1183" s="6">
        <v>44469</v>
      </c>
      <c r="BH1183" s="2">
        <v>276.18656004575871</v>
      </c>
      <c r="BI1183" t="str">
        <f>VLOOKUP($A1183,'[1]SW_Pipes 1222_soil.shp'!$AE$2:$AR$1223,10,FALSE)</f>
        <v>113659</v>
      </c>
      <c r="BJ1183" t="str">
        <f>VLOOKUP($A1183,'[1]SW_Pipes 1222_soil.shp'!$AE$2:$AR$1223,11,FALSE)</f>
        <v>CeD2</v>
      </c>
      <c r="BK1183" t="str">
        <f>VLOOKUP($A1183,'[1]SW_Pipes 1222_soil.shp'!$AE$2:$AR$1223,12,FALSE)</f>
        <v>Cecil sandy clay loam, 8 to 15 percent slopes, eroded</v>
      </c>
      <c r="BL1183" t="str">
        <f>VLOOKUP($A1183,'[1]SW_Pipes 1222_soil.shp'!$AE$2:$AR$1223,13,FALSE)</f>
        <v>B</v>
      </c>
      <c r="BM1183">
        <f>VLOOKUP($A1183,'[1]SW_Pipes 1222_soil.shp'!$AE$2:$AR$1223,14,FALSE)</f>
        <v>1</v>
      </c>
      <c r="BN1183">
        <f>VLOOKUP(A1183,[2]SW_Pipes1222_prec!$AE$2:$AO$1223, 11, FALSE)</f>
        <v>3.7589999999999999</v>
      </c>
    </row>
    <row r="1184" spans="1:66" x14ac:dyDescent="0.25">
      <c r="A1184" s="3">
        <v>197887</v>
      </c>
      <c r="B1184" s="3">
        <v>21277</v>
      </c>
      <c r="C1184" s="3" t="s">
        <v>123</v>
      </c>
      <c r="D1184" s="3" t="s">
        <v>26</v>
      </c>
      <c r="E1184" s="3" t="s">
        <v>29</v>
      </c>
      <c r="F1184" s="6">
        <f>VLOOKUP(A1184&amp;B1184,'input_raw cmsws'!$C$2:$D$1602,2,FALSE)</f>
        <v>44341.666666666664</v>
      </c>
      <c r="G1184" s="3">
        <v>3</v>
      </c>
      <c r="H1184" s="3"/>
      <c r="I1184" s="2">
        <v>0</v>
      </c>
      <c r="J1184" s="3"/>
      <c r="K1184" s="3" t="s">
        <v>22</v>
      </c>
      <c r="L1184" s="3"/>
      <c r="M1184" s="2">
        <f>VLOOKUP(L1184,'scoring schema 2'!$E$18:$F$29,2,FALSE)</f>
        <v>0</v>
      </c>
      <c r="N1184" s="3"/>
      <c r="O1184" s="2">
        <f>VLOOKUP(N1184,'scoring schema 2'!$E$8:$F$13,2, FALSE)</f>
        <v>2</v>
      </c>
      <c r="P1184" s="3">
        <v>0</v>
      </c>
      <c r="Q1184" s="3">
        <v>1.3</v>
      </c>
      <c r="R1184" s="3">
        <v>1.4</v>
      </c>
      <c r="S1184" s="3">
        <v>1.8199999999999998</v>
      </c>
      <c r="T1184" s="3">
        <v>1</v>
      </c>
      <c r="U1184" s="3">
        <v>0</v>
      </c>
      <c r="V1184" s="3">
        <v>2.2000000000000002</v>
      </c>
      <c r="W1184" s="3">
        <v>1.4</v>
      </c>
      <c r="X1184" s="3">
        <v>3.08</v>
      </c>
      <c r="Y1184" s="3">
        <v>1.84</v>
      </c>
      <c r="Z1184" s="3">
        <v>1.4</v>
      </c>
      <c r="AA1184" s="3">
        <v>2.5760000000000001</v>
      </c>
      <c r="AB1184" s="3">
        <v>7617324</v>
      </c>
      <c r="AC1184" s="3" t="s">
        <v>1016</v>
      </c>
      <c r="AD1184" s="6">
        <v>40905</v>
      </c>
      <c r="AE1184" s="3" t="s">
        <v>760</v>
      </c>
      <c r="AF1184" s="3" t="s">
        <v>761</v>
      </c>
      <c r="AG1184" s="3" t="s">
        <v>762</v>
      </c>
      <c r="AH1184" s="3" t="s">
        <v>768</v>
      </c>
      <c r="AI1184" s="3">
        <v>1.25</v>
      </c>
      <c r="AJ1184" s="3">
        <v>0</v>
      </c>
      <c r="AK1184" s="3">
        <v>0</v>
      </c>
      <c r="AL1184" s="3">
        <v>0</v>
      </c>
      <c r="AM1184" s="3">
        <v>15</v>
      </c>
      <c r="AN1184" s="3">
        <v>0</v>
      </c>
      <c r="AO1184" s="3" t="s">
        <v>762</v>
      </c>
      <c r="AP1184" s="3" t="s">
        <v>778</v>
      </c>
      <c r="AQ1184" s="3" t="s">
        <v>781</v>
      </c>
      <c r="AR1184" s="3" t="s">
        <v>1017</v>
      </c>
      <c r="AS1184" s="3">
        <v>0.9</v>
      </c>
      <c r="AT1184" s="3">
        <v>639.1</v>
      </c>
      <c r="AU1184" s="3">
        <v>640</v>
      </c>
      <c r="AV1184" s="3" t="s">
        <v>765</v>
      </c>
      <c r="AW1184" s="3" t="s">
        <v>1018</v>
      </c>
      <c r="AX1184" s="3">
        <v>0.9</v>
      </c>
      <c r="AY1184" s="3">
        <v>639.1</v>
      </c>
      <c r="AZ1184" s="3">
        <v>640</v>
      </c>
      <c r="BA1184" s="3" t="s">
        <v>765</v>
      </c>
      <c r="BB1184" s="3">
        <v>0</v>
      </c>
      <c r="BC1184" s="3">
        <v>0</v>
      </c>
      <c r="BD1184" s="7">
        <v>0</v>
      </c>
      <c r="BE1184" s="18">
        <f t="shared" si="50"/>
        <v>121.40086698608259</v>
      </c>
      <c r="BF1184" s="3" t="s">
        <v>767</v>
      </c>
      <c r="BG1184" s="7">
        <v>44432</v>
      </c>
      <c r="BH1184" s="3">
        <v>18.83251457506357</v>
      </c>
      <c r="BI1184" t="str">
        <f>VLOOKUP($A1184,'[1]SW_Pipes 1222_soil.shp'!$AE$2:$AR$1223,10,FALSE)</f>
        <v>113673</v>
      </c>
      <c r="BJ1184" t="str">
        <f>VLOOKUP($A1184,'[1]SW_Pipes 1222_soil.shp'!$AE$2:$AR$1223,11,FALSE)</f>
        <v>IrA</v>
      </c>
      <c r="BK1184" t="str">
        <f>VLOOKUP($A1184,'[1]SW_Pipes 1222_soil.shp'!$AE$2:$AR$1223,12,FALSE)</f>
        <v>Iredell fine sandy loam, 0 to 1 percent slopes</v>
      </c>
      <c r="BL1184" t="str">
        <f>VLOOKUP($A1184,'[1]SW_Pipes 1222_soil.shp'!$AE$2:$AR$1223,13,FALSE)</f>
        <v>C/D</v>
      </c>
      <c r="BM1184">
        <f>VLOOKUP($A1184,'[1]SW_Pipes 1222_soil.shp'!$AE$2:$AR$1223,14,FALSE)</f>
        <v>3</v>
      </c>
      <c r="BN1184">
        <f>VLOOKUP(A1184,[2]SW_Pipes1222_prec!$AE$2:$AO$1223, 11, FALSE)</f>
        <v>3.7490000000000001</v>
      </c>
    </row>
    <row r="1185" spans="1:66" x14ac:dyDescent="0.25">
      <c r="A1185" s="3">
        <v>197900</v>
      </c>
      <c r="B1185" s="3">
        <v>24521</v>
      </c>
      <c r="C1185" s="3" t="s">
        <v>680</v>
      </c>
      <c r="D1185" s="3" t="s">
        <v>26</v>
      </c>
      <c r="E1185" s="3" t="s">
        <v>29</v>
      </c>
      <c r="F1185" s="6">
        <f>VLOOKUP(A1185&amp;B1185,'input_raw cmsws'!$C$2:$D$1602,2,FALSE)</f>
        <v>44384.666666666664</v>
      </c>
      <c r="G1185" s="3">
        <v>3</v>
      </c>
      <c r="H1185" s="3" t="s">
        <v>31</v>
      </c>
      <c r="I1185" s="2">
        <f>VLOOKUP(H1185,'scoring schema'!$D$4:$E$9,2,FALSE)</f>
        <v>7</v>
      </c>
      <c r="J1185" s="3" t="s">
        <v>22</v>
      </c>
      <c r="K1185" s="3" t="s">
        <v>22</v>
      </c>
      <c r="L1185" s="3"/>
      <c r="M1185" s="2">
        <f>VLOOKUP(L1185,'scoring schema 2'!$E$18:$F$29,2,FALSE)</f>
        <v>0</v>
      </c>
      <c r="N1185" s="3"/>
      <c r="O1185" s="2">
        <f>VLOOKUP(N1185,'scoring schema 2'!$E$8:$F$13,2, FALSE)</f>
        <v>2</v>
      </c>
      <c r="P1185" s="3">
        <v>10</v>
      </c>
      <c r="Q1185" s="3">
        <v>3.75</v>
      </c>
      <c r="R1185" s="3">
        <v>2.2999999999999998</v>
      </c>
      <c r="S1185" s="3">
        <v>8.625</v>
      </c>
      <c r="T1185" s="3">
        <v>1</v>
      </c>
      <c r="U1185" s="3">
        <v>10</v>
      </c>
      <c r="V1185" s="3">
        <v>5.4</v>
      </c>
      <c r="W1185" s="3">
        <v>6.8</v>
      </c>
      <c r="X1185" s="3">
        <v>36.72</v>
      </c>
      <c r="Y1185" s="3">
        <v>4.74</v>
      </c>
      <c r="Z1185" s="3">
        <v>5</v>
      </c>
      <c r="AA1185" s="3">
        <v>23.700000000000003</v>
      </c>
      <c r="AB1185" s="3">
        <v>7703445</v>
      </c>
      <c r="AC1185" s="3" t="s">
        <v>3579</v>
      </c>
      <c r="AD1185" s="6">
        <v>40906</v>
      </c>
      <c r="AE1185" s="3" t="s">
        <v>760</v>
      </c>
      <c r="AF1185" s="3" t="s">
        <v>761</v>
      </c>
      <c r="AG1185" s="3" t="s">
        <v>762</v>
      </c>
      <c r="AH1185" s="3" t="s">
        <v>768</v>
      </c>
      <c r="AI1185" s="3">
        <v>1.25</v>
      </c>
      <c r="AJ1185" s="3">
        <v>0</v>
      </c>
      <c r="AK1185" s="3">
        <v>0</v>
      </c>
      <c r="AL1185" s="3">
        <v>0</v>
      </c>
      <c r="AM1185" s="3">
        <v>15</v>
      </c>
      <c r="AN1185" s="3">
        <v>0</v>
      </c>
      <c r="AO1185" s="3" t="s">
        <v>762</v>
      </c>
      <c r="AP1185" s="3" t="s">
        <v>778</v>
      </c>
      <c r="AQ1185" s="3" t="s">
        <v>781</v>
      </c>
      <c r="AR1185" s="3" t="s">
        <v>3580</v>
      </c>
      <c r="AS1185" s="3">
        <v>0.7</v>
      </c>
      <c r="AT1185" s="3">
        <v>632.29999999999995</v>
      </c>
      <c r="AU1185" s="3">
        <v>633</v>
      </c>
      <c r="AV1185" s="3" t="s">
        <v>765</v>
      </c>
      <c r="AW1185" s="3" t="s">
        <v>3581</v>
      </c>
      <c r="AX1185" s="3">
        <v>0.4</v>
      </c>
      <c r="AY1185" s="3">
        <v>631.6</v>
      </c>
      <c r="AZ1185" s="3">
        <v>632</v>
      </c>
      <c r="BA1185" s="3" t="s">
        <v>765</v>
      </c>
      <c r="BB1185" s="3">
        <v>2.9135339999999999E-2</v>
      </c>
      <c r="BC1185" s="3">
        <v>0</v>
      </c>
      <c r="BD1185" s="7">
        <v>0</v>
      </c>
      <c r="BE1185" s="18">
        <f t="shared" si="50"/>
        <v>121.51859456992926</v>
      </c>
      <c r="BF1185" s="3" t="s">
        <v>767</v>
      </c>
      <c r="BG1185" s="7">
        <v>44432</v>
      </c>
      <c r="BH1185" s="3">
        <v>24.025805467007309</v>
      </c>
      <c r="BI1185" t="str">
        <f>VLOOKUP($A1185,'[1]SW_Pipes 1222_soil.shp'!$AE$2:$AR$1223,10,FALSE)</f>
        <v>113673</v>
      </c>
      <c r="BJ1185" t="str">
        <f>VLOOKUP($A1185,'[1]SW_Pipes 1222_soil.shp'!$AE$2:$AR$1223,11,FALSE)</f>
        <v>IrA</v>
      </c>
      <c r="BK1185" t="str">
        <f>VLOOKUP($A1185,'[1]SW_Pipes 1222_soil.shp'!$AE$2:$AR$1223,12,FALSE)</f>
        <v>Iredell fine sandy loam, 0 to 1 percent slopes</v>
      </c>
      <c r="BL1185" t="str">
        <f>VLOOKUP($A1185,'[1]SW_Pipes 1222_soil.shp'!$AE$2:$AR$1223,13,FALSE)</f>
        <v>C/D</v>
      </c>
      <c r="BM1185">
        <f>VLOOKUP($A1185,'[1]SW_Pipes 1222_soil.shp'!$AE$2:$AR$1223,14,FALSE)</f>
        <v>3</v>
      </c>
      <c r="BN1185">
        <f>VLOOKUP(A1185,[2]SW_Pipes1222_prec!$AE$2:$AO$1223, 11, FALSE)</f>
        <v>3.7480000000000002</v>
      </c>
    </row>
    <row r="1186" spans="1:66" x14ac:dyDescent="0.25">
      <c r="A1186" s="2">
        <v>197920</v>
      </c>
      <c r="B1186" s="2">
        <v>21277</v>
      </c>
      <c r="C1186" s="2" t="s">
        <v>181</v>
      </c>
      <c r="D1186" s="2" t="s">
        <v>26</v>
      </c>
      <c r="E1186" s="2" t="s">
        <v>29</v>
      </c>
      <c r="F1186" s="6">
        <f>VLOOKUP(A1186&amp;B1186,'input_raw cmsws'!$C$2:$D$1602,2,FALSE)</f>
        <v>44341.666666666664</v>
      </c>
      <c r="G1186" s="2">
        <v>3</v>
      </c>
      <c r="H1186" s="2" t="s">
        <v>23</v>
      </c>
      <c r="I1186" s="2">
        <f>VLOOKUP(H1186,'scoring schema'!$D$4:$E$9,2,FALSE)</f>
        <v>0</v>
      </c>
      <c r="J1186" s="2" t="s">
        <v>22</v>
      </c>
      <c r="K1186" s="2" t="s">
        <v>22</v>
      </c>
      <c r="L1186" s="2" t="s">
        <v>24</v>
      </c>
      <c r="M1186" s="2">
        <f>VLOOKUP(L1186,'scoring schema 2'!$E$18:$F$29,2,FALSE)</f>
        <v>0</v>
      </c>
      <c r="N1186" s="2"/>
      <c r="O1186" s="2">
        <f>VLOOKUP(N1186,'scoring schema 2'!$E$8:$F$13,2, FALSE)</f>
        <v>2</v>
      </c>
      <c r="P1186" s="2">
        <v>10</v>
      </c>
      <c r="Q1186" s="2">
        <v>1.3</v>
      </c>
      <c r="R1186" s="2">
        <v>2.9</v>
      </c>
      <c r="S1186" s="2">
        <v>3.77</v>
      </c>
      <c r="T1186" s="2">
        <v>2</v>
      </c>
      <c r="U1186" s="2">
        <v>10</v>
      </c>
      <c r="V1186" s="2">
        <v>7.0000000000000009</v>
      </c>
      <c r="W1186" s="2">
        <v>5.6</v>
      </c>
      <c r="X1186" s="2">
        <v>39.200000000000003</v>
      </c>
      <c r="Y1186" s="2">
        <v>4.7200000000000006</v>
      </c>
      <c r="Z1186" s="2">
        <v>4.5199999999999996</v>
      </c>
      <c r="AA1186" s="2">
        <v>21.334400000000002</v>
      </c>
      <c r="AB1186" s="2">
        <v>7569111</v>
      </c>
      <c r="AC1186" s="2" t="s">
        <v>3470</v>
      </c>
      <c r="AD1186" s="6">
        <v>40907</v>
      </c>
      <c r="AE1186" s="2" t="s">
        <v>760</v>
      </c>
      <c r="AF1186" s="2" t="s">
        <v>761</v>
      </c>
      <c r="AG1186" s="2" t="s">
        <v>762</v>
      </c>
      <c r="AH1186" s="2" t="s">
        <v>768</v>
      </c>
      <c r="AI1186" s="2">
        <v>1.25</v>
      </c>
      <c r="AJ1186" s="2">
        <v>0</v>
      </c>
      <c r="AK1186" s="2">
        <v>0</v>
      </c>
      <c r="AL1186" s="2">
        <v>0</v>
      </c>
      <c r="AM1186" s="2">
        <v>15</v>
      </c>
      <c r="AN1186" s="2">
        <v>0</v>
      </c>
      <c r="AO1186" s="2" t="s">
        <v>762</v>
      </c>
      <c r="AP1186" s="2" t="s">
        <v>778</v>
      </c>
      <c r="AQ1186" s="2" t="s">
        <v>781</v>
      </c>
      <c r="AR1186" s="2" t="s">
        <v>3471</v>
      </c>
      <c r="AS1186" s="2">
        <v>0.9</v>
      </c>
      <c r="AT1186" s="2">
        <v>637.1</v>
      </c>
      <c r="AU1186" s="2">
        <v>638</v>
      </c>
      <c r="AV1186" s="2" t="s">
        <v>765</v>
      </c>
      <c r="AW1186" s="2" t="s">
        <v>3472</v>
      </c>
      <c r="AX1186" s="2">
        <v>0.9</v>
      </c>
      <c r="AY1186" s="2">
        <v>637.1</v>
      </c>
      <c r="AZ1186" s="2">
        <v>638</v>
      </c>
      <c r="BA1186" s="2" t="s">
        <v>765</v>
      </c>
      <c r="BB1186" s="2">
        <v>0</v>
      </c>
      <c r="BC1186" s="2">
        <v>0</v>
      </c>
      <c r="BD1186" s="6">
        <v>0</v>
      </c>
      <c r="BE1186" s="18">
        <f t="shared" si="50"/>
        <v>121.40086698608259</v>
      </c>
      <c r="BF1186" s="2" t="s">
        <v>767</v>
      </c>
      <c r="BG1186" s="6">
        <v>44432</v>
      </c>
      <c r="BH1186" s="2">
        <v>21.987939224896319</v>
      </c>
      <c r="BI1186" t="str">
        <f>VLOOKUP($A1186,'[1]SW_Pipes 1222_soil.shp'!$AE$2:$AR$1223,10,FALSE)</f>
        <v>113673</v>
      </c>
      <c r="BJ1186" t="str">
        <f>VLOOKUP($A1186,'[1]SW_Pipes 1222_soil.shp'!$AE$2:$AR$1223,11,FALSE)</f>
        <v>IrA</v>
      </c>
      <c r="BK1186" t="str">
        <f>VLOOKUP($A1186,'[1]SW_Pipes 1222_soil.shp'!$AE$2:$AR$1223,12,FALSE)</f>
        <v>Iredell fine sandy loam, 0 to 1 percent slopes</v>
      </c>
      <c r="BL1186" t="str">
        <f>VLOOKUP($A1186,'[1]SW_Pipes 1222_soil.shp'!$AE$2:$AR$1223,13,FALSE)</f>
        <v>C/D</v>
      </c>
      <c r="BM1186">
        <f>VLOOKUP($A1186,'[1]SW_Pipes 1222_soil.shp'!$AE$2:$AR$1223,14,FALSE)</f>
        <v>3</v>
      </c>
      <c r="BN1186">
        <f>VLOOKUP(A1186,[2]SW_Pipes1222_prec!$AE$2:$AO$1223, 11, FALSE)</f>
        <v>3.7480000000000002</v>
      </c>
    </row>
    <row r="1187" spans="1:66" x14ac:dyDescent="0.25">
      <c r="A1187" s="2">
        <v>197921</v>
      </c>
      <c r="B1187" s="2">
        <v>21277</v>
      </c>
      <c r="C1187" s="2" t="s">
        <v>85</v>
      </c>
      <c r="D1187" s="2" t="s">
        <v>26</v>
      </c>
      <c r="E1187" s="2" t="s">
        <v>29</v>
      </c>
      <c r="F1187" s="6">
        <f>VLOOKUP(A1187&amp;B1187,'input_raw cmsws'!$C$2:$D$1602,2,FALSE)</f>
        <v>44341.666666666664</v>
      </c>
      <c r="G1187" s="2">
        <v>3</v>
      </c>
      <c r="H1187" s="2" t="s">
        <v>23</v>
      </c>
      <c r="I1187" s="2">
        <f>VLOOKUP(H1187,'scoring schema'!$D$4:$E$9,2,FALSE)</f>
        <v>0</v>
      </c>
      <c r="J1187" s="2" t="s">
        <v>22</v>
      </c>
      <c r="K1187" s="2" t="s">
        <v>22</v>
      </c>
      <c r="L1187" s="2"/>
      <c r="M1187" s="2">
        <f>VLOOKUP(L1187,'scoring schema 2'!$E$18:$F$29,2,FALSE)</f>
        <v>0</v>
      </c>
      <c r="N1187" s="2"/>
      <c r="O1187" s="2">
        <f>VLOOKUP(N1187,'scoring schema 2'!$E$8:$F$13,2, FALSE)</f>
        <v>2</v>
      </c>
      <c r="P1187" s="2">
        <v>0</v>
      </c>
      <c r="Q1187" s="2">
        <v>1.3</v>
      </c>
      <c r="R1187" s="2">
        <v>0.8</v>
      </c>
      <c r="S1187" s="2">
        <v>1.04</v>
      </c>
      <c r="T1187" s="2">
        <v>1</v>
      </c>
      <c r="U1187" s="2">
        <v>0</v>
      </c>
      <c r="V1187" s="2">
        <v>2.2000000000000002</v>
      </c>
      <c r="W1187" s="2">
        <v>0.8</v>
      </c>
      <c r="X1187" s="2">
        <v>1.7600000000000002</v>
      </c>
      <c r="Y1187" s="2">
        <v>1.84</v>
      </c>
      <c r="Z1187" s="2">
        <v>0.8</v>
      </c>
      <c r="AA1187" s="2">
        <v>1.4720000000000002</v>
      </c>
      <c r="AB1187" s="2">
        <v>7722516</v>
      </c>
      <c r="AC1187" s="2" t="s">
        <v>914</v>
      </c>
      <c r="AD1187" s="6">
        <v>40908</v>
      </c>
      <c r="AE1187" s="2" t="s">
        <v>760</v>
      </c>
      <c r="AF1187" s="2" t="s">
        <v>761</v>
      </c>
      <c r="AG1187" s="2" t="s">
        <v>762</v>
      </c>
      <c r="AH1187" s="2" t="s">
        <v>768</v>
      </c>
      <c r="AI1187" s="2">
        <v>1.25</v>
      </c>
      <c r="AJ1187" s="2">
        <v>0</v>
      </c>
      <c r="AK1187" s="2">
        <v>0</v>
      </c>
      <c r="AL1187" s="2">
        <v>0</v>
      </c>
      <c r="AM1187" s="2">
        <v>15</v>
      </c>
      <c r="AN1187" s="2">
        <v>0</v>
      </c>
      <c r="AO1187" s="2" t="s">
        <v>762</v>
      </c>
      <c r="AP1187" s="2" t="s">
        <v>763</v>
      </c>
      <c r="AQ1187" s="2" t="s">
        <v>769</v>
      </c>
      <c r="AR1187" s="2" t="s">
        <v>915</v>
      </c>
      <c r="AS1187" s="2">
        <v>0.5</v>
      </c>
      <c r="AT1187" s="2">
        <v>638.5</v>
      </c>
      <c r="AU1187" s="2">
        <v>639</v>
      </c>
      <c r="AV1187" s="2" t="s">
        <v>765</v>
      </c>
      <c r="AW1187" s="2" t="s">
        <v>916</v>
      </c>
      <c r="AX1187" s="2">
        <v>0.7</v>
      </c>
      <c r="AY1187" s="2">
        <v>638.29999999999995</v>
      </c>
      <c r="AZ1187" s="2">
        <v>639</v>
      </c>
      <c r="BA1187" s="2" t="s">
        <v>765</v>
      </c>
      <c r="BB1187" s="2">
        <v>1.160549E-2</v>
      </c>
      <c r="BC1187" s="2">
        <v>0</v>
      </c>
      <c r="BD1187" s="6">
        <v>0</v>
      </c>
      <c r="BE1187" s="18">
        <f t="shared" si="50"/>
        <v>121.40086698608259</v>
      </c>
      <c r="BF1187" s="2" t="s">
        <v>767</v>
      </c>
      <c r="BG1187" s="6">
        <v>44432</v>
      </c>
      <c r="BH1187" s="2">
        <v>17.23322051129027</v>
      </c>
      <c r="BI1187" t="str">
        <f>VLOOKUP($A1187,'[1]SW_Pipes 1222_soil.shp'!$AE$2:$AR$1223,10,FALSE)</f>
        <v>113673</v>
      </c>
      <c r="BJ1187" t="str">
        <f>VLOOKUP($A1187,'[1]SW_Pipes 1222_soil.shp'!$AE$2:$AR$1223,11,FALSE)</f>
        <v>IrA</v>
      </c>
      <c r="BK1187" t="str">
        <f>VLOOKUP($A1187,'[1]SW_Pipes 1222_soil.shp'!$AE$2:$AR$1223,12,FALSE)</f>
        <v>Iredell fine sandy loam, 0 to 1 percent slopes</v>
      </c>
      <c r="BL1187" t="str">
        <f>VLOOKUP($A1187,'[1]SW_Pipes 1222_soil.shp'!$AE$2:$AR$1223,13,FALSE)</f>
        <v>C/D</v>
      </c>
      <c r="BM1187">
        <f>VLOOKUP($A1187,'[1]SW_Pipes 1222_soil.shp'!$AE$2:$AR$1223,14,FALSE)</f>
        <v>3</v>
      </c>
      <c r="BN1187">
        <f>VLOOKUP(A1187,[2]SW_Pipes1222_prec!$AE$2:$AO$1223, 11, FALSE)</f>
        <v>3.7480000000000002</v>
      </c>
    </row>
    <row r="1188" spans="1:66" x14ac:dyDescent="0.25">
      <c r="A1188" s="2">
        <v>198000</v>
      </c>
      <c r="B1188" s="2">
        <v>21036</v>
      </c>
      <c r="C1188" s="2" t="s">
        <v>149</v>
      </c>
      <c r="D1188" s="2" t="s">
        <v>21</v>
      </c>
      <c r="E1188" s="2" t="s">
        <v>29</v>
      </c>
      <c r="F1188" s="6">
        <f>VLOOKUP(A1188&amp;B1188,'input_raw cmsws'!$C$2:$D$1602,2,FALSE)</f>
        <v>44175.708333333336</v>
      </c>
      <c r="G1188" s="2">
        <v>1.8</v>
      </c>
      <c r="H1188" s="2" t="s">
        <v>32</v>
      </c>
      <c r="I1188" s="2">
        <f>VLOOKUP(H1188,'scoring schema'!$D$4:$E$9,2,FALSE)</f>
        <v>10</v>
      </c>
      <c r="J1188" s="2" t="s">
        <v>22</v>
      </c>
      <c r="K1188" s="2" t="s">
        <v>22</v>
      </c>
      <c r="L1188" s="2"/>
      <c r="M1188" s="2">
        <f>VLOOKUP(L1188,'scoring schema 2'!$E$18:$F$29,2,FALSE)</f>
        <v>0</v>
      </c>
      <c r="N1188" s="2" t="s">
        <v>35</v>
      </c>
      <c r="O1188" s="2">
        <f>VLOOKUP(N1188,'scoring schema 2'!$E$8:$F$13,2, FALSE)</f>
        <v>2</v>
      </c>
      <c r="P1188" s="2">
        <v>5</v>
      </c>
      <c r="Q1188" s="2">
        <v>4.8</v>
      </c>
      <c r="R1188" s="2">
        <v>1.55</v>
      </c>
      <c r="S1188" s="2">
        <v>7.4399999999999995</v>
      </c>
      <c r="T1188" s="2">
        <v>1</v>
      </c>
      <c r="U1188" s="2">
        <v>0</v>
      </c>
      <c r="V1188" s="2">
        <v>1.4000000000000001</v>
      </c>
      <c r="W1188" s="2">
        <v>0.8</v>
      </c>
      <c r="X1188" s="2">
        <v>1.1200000000000001</v>
      </c>
      <c r="Y1188" s="2">
        <v>2.76</v>
      </c>
      <c r="Z1188" s="2">
        <v>1.1000000000000001</v>
      </c>
      <c r="AA1188" s="2">
        <v>3.036</v>
      </c>
      <c r="AB1188" s="2">
        <v>7635844</v>
      </c>
      <c r="AC1188" s="2" t="s">
        <v>1090</v>
      </c>
      <c r="AD1188" s="6">
        <v>40909</v>
      </c>
      <c r="AE1188" s="2" t="s">
        <v>760</v>
      </c>
      <c r="AF1188" s="2" t="s">
        <v>761</v>
      </c>
      <c r="AG1188" s="2" t="s">
        <v>762</v>
      </c>
      <c r="AH1188" s="2" t="s">
        <v>768</v>
      </c>
      <c r="AI1188" s="2">
        <v>1.5</v>
      </c>
      <c r="AJ1188" s="2">
        <v>0</v>
      </c>
      <c r="AK1188" s="2">
        <v>0</v>
      </c>
      <c r="AL1188" s="2">
        <v>0</v>
      </c>
      <c r="AM1188" s="2">
        <v>18</v>
      </c>
      <c r="AN1188" s="2">
        <v>0</v>
      </c>
      <c r="AO1188" s="2" t="s">
        <v>762</v>
      </c>
      <c r="AP1188" s="2" t="s">
        <v>763</v>
      </c>
      <c r="AQ1188" s="2" t="s">
        <v>769</v>
      </c>
      <c r="AR1188" s="2" t="s">
        <v>1091</v>
      </c>
      <c r="AS1188" s="2">
        <v>1.7</v>
      </c>
      <c r="AT1188" s="2">
        <v>648.29999999999995</v>
      </c>
      <c r="AU1188" s="2">
        <v>650</v>
      </c>
      <c r="AV1188" s="2" t="s">
        <v>765</v>
      </c>
      <c r="AW1188" s="2" t="s">
        <v>1092</v>
      </c>
      <c r="AX1188" s="2">
        <v>0</v>
      </c>
      <c r="AY1188" s="2">
        <v>0</v>
      </c>
      <c r="AZ1188" s="2">
        <v>647</v>
      </c>
      <c r="BA1188" s="2" t="s">
        <v>986</v>
      </c>
      <c r="BB1188" s="2">
        <v>0</v>
      </c>
      <c r="BC1188" s="2">
        <v>0</v>
      </c>
      <c r="BD1188" s="6">
        <v>0</v>
      </c>
      <c r="BE1188" s="18">
        <f t="shared" si="50"/>
        <v>120.9464978325348</v>
      </c>
      <c r="BF1188" s="2" t="s">
        <v>767</v>
      </c>
      <c r="BG1188" s="6">
        <v>44432</v>
      </c>
      <c r="BH1188" s="2">
        <v>212.17104745851569</v>
      </c>
      <c r="BI1188" t="str">
        <f>VLOOKUP($A1188,'[1]SW_Pipes 1222_soil.shp'!$AE$2:$AR$1223,10,FALSE)</f>
        <v>113673</v>
      </c>
      <c r="BJ1188" t="str">
        <f>VLOOKUP($A1188,'[1]SW_Pipes 1222_soil.shp'!$AE$2:$AR$1223,11,FALSE)</f>
        <v>IrA</v>
      </c>
      <c r="BK1188" t="str">
        <f>VLOOKUP($A1188,'[1]SW_Pipes 1222_soil.shp'!$AE$2:$AR$1223,12,FALSE)</f>
        <v>Iredell fine sandy loam, 0 to 1 percent slopes</v>
      </c>
      <c r="BL1188" t="str">
        <f>VLOOKUP($A1188,'[1]SW_Pipes 1222_soil.shp'!$AE$2:$AR$1223,13,FALSE)</f>
        <v>C/D</v>
      </c>
      <c r="BM1188">
        <f>VLOOKUP($A1188,'[1]SW_Pipes 1222_soil.shp'!$AE$2:$AR$1223,14,FALSE)</f>
        <v>3</v>
      </c>
      <c r="BN1188">
        <f>VLOOKUP(A1188,[2]SW_Pipes1222_prec!$AE$2:$AO$1223, 11, FALSE)</f>
        <v>3.7519999999999998</v>
      </c>
    </row>
    <row r="1189" spans="1:66" x14ac:dyDescent="0.25">
      <c r="A1189" s="2">
        <v>198047</v>
      </c>
      <c r="B1189" s="2">
        <v>24144</v>
      </c>
      <c r="C1189" s="2" t="s">
        <v>465</v>
      </c>
      <c r="D1189" s="2" t="s">
        <v>26</v>
      </c>
      <c r="E1189" s="2" t="s">
        <v>29</v>
      </c>
      <c r="F1189" s="6">
        <f>VLOOKUP(A1189&amp;B1189,'input_raw cmsws'!$C$2:$D$1602,2,FALSE)</f>
        <v>44468.666666666664</v>
      </c>
      <c r="G1189" s="2">
        <v>4</v>
      </c>
      <c r="H1189" s="2" t="s">
        <v>23</v>
      </c>
      <c r="I1189" s="2">
        <f>VLOOKUP(H1189,'scoring schema'!$D$4:$E$9,2,FALSE)</f>
        <v>0</v>
      </c>
      <c r="J1189" s="2" t="s">
        <v>22</v>
      </c>
      <c r="K1189" s="2" t="s">
        <v>22</v>
      </c>
      <c r="L1189" s="2"/>
      <c r="M1189" s="2">
        <f>VLOOKUP(L1189,'scoring schema 2'!$E$18:$F$29,2,FALSE)</f>
        <v>0</v>
      </c>
      <c r="N1189" s="2"/>
      <c r="O1189" s="2">
        <f>VLOOKUP(N1189,'scoring schema 2'!$E$8:$F$13,2, FALSE)</f>
        <v>2</v>
      </c>
      <c r="P1189" s="2">
        <v>10</v>
      </c>
      <c r="Q1189" s="2">
        <v>1.3</v>
      </c>
      <c r="R1189" s="2">
        <v>2.9</v>
      </c>
      <c r="S1189" s="2">
        <v>3.77</v>
      </c>
      <c r="T1189" s="2">
        <v>1</v>
      </c>
      <c r="U1189" s="2">
        <v>10</v>
      </c>
      <c r="V1189" s="2">
        <v>3.0000000000000004</v>
      </c>
      <c r="W1189" s="2">
        <v>5.6</v>
      </c>
      <c r="X1189" s="2">
        <v>16.8</v>
      </c>
      <c r="Y1189" s="2">
        <v>2.3200000000000003</v>
      </c>
      <c r="Z1189" s="2">
        <v>4.5199999999999996</v>
      </c>
      <c r="AA1189" s="2">
        <v>10.4864</v>
      </c>
      <c r="AB1189" s="2">
        <v>7624452</v>
      </c>
      <c r="AC1189" s="2" t="s">
        <v>2376</v>
      </c>
      <c r="AD1189" s="6">
        <v>40910</v>
      </c>
      <c r="AE1189" s="2" t="s">
        <v>760</v>
      </c>
      <c r="AF1189" s="2" t="s">
        <v>761</v>
      </c>
      <c r="AG1189" s="2" t="s">
        <v>762</v>
      </c>
      <c r="AH1189" s="2" t="s">
        <v>768</v>
      </c>
      <c r="AI1189" s="2">
        <v>1</v>
      </c>
      <c r="AJ1189" s="2">
        <v>0</v>
      </c>
      <c r="AK1189" s="2">
        <v>0</v>
      </c>
      <c r="AL1189" s="2">
        <v>0</v>
      </c>
      <c r="AM1189" s="2">
        <v>12</v>
      </c>
      <c r="AN1189" s="2">
        <v>0</v>
      </c>
      <c r="AO1189" s="2" t="s">
        <v>762</v>
      </c>
      <c r="AP1189" s="2" t="s">
        <v>902</v>
      </c>
      <c r="AQ1189" s="2" t="s">
        <v>905</v>
      </c>
      <c r="AR1189" s="2" t="s">
        <v>2377</v>
      </c>
      <c r="AS1189" s="2">
        <v>1.7</v>
      </c>
      <c r="AT1189" s="2">
        <v>628.29999999999995</v>
      </c>
      <c r="AU1189" s="2">
        <v>630</v>
      </c>
      <c r="AV1189" s="2" t="s">
        <v>765</v>
      </c>
      <c r="AW1189" s="2" t="s">
        <v>2378</v>
      </c>
      <c r="AX1189" s="2">
        <v>0</v>
      </c>
      <c r="AY1189" s="2">
        <v>0</v>
      </c>
      <c r="AZ1189" s="2">
        <v>630</v>
      </c>
      <c r="BA1189" s="2" t="s">
        <v>772</v>
      </c>
      <c r="BB1189" s="2">
        <v>0</v>
      </c>
      <c r="BC1189" s="2">
        <v>0</v>
      </c>
      <c r="BD1189" s="6">
        <v>0</v>
      </c>
      <c r="BE1189" s="18">
        <f t="shared" si="50"/>
        <v>121.74857403604837</v>
      </c>
      <c r="BF1189" s="2" t="s">
        <v>767</v>
      </c>
      <c r="BG1189" s="6">
        <v>44432</v>
      </c>
      <c r="BH1189" s="2">
        <v>19.46740628599369</v>
      </c>
      <c r="BI1189" t="str">
        <f>VLOOKUP($A1189,'[1]SW_Pipes 1222_soil.shp'!$AE$2:$AR$1223,10,FALSE)</f>
        <v>113673</v>
      </c>
      <c r="BJ1189" t="str">
        <f>VLOOKUP($A1189,'[1]SW_Pipes 1222_soil.shp'!$AE$2:$AR$1223,11,FALSE)</f>
        <v>IrA</v>
      </c>
      <c r="BK1189" t="str">
        <f>VLOOKUP($A1189,'[1]SW_Pipes 1222_soil.shp'!$AE$2:$AR$1223,12,FALSE)</f>
        <v>Iredell fine sandy loam, 0 to 1 percent slopes</v>
      </c>
      <c r="BL1189" t="str">
        <f>VLOOKUP($A1189,'[1]SW_Pipes 1222_soil.shp'!$AE$2:$AR$1223,13,FALSE)</f>
        <v>C/D</v>
      </c>
      <c r="BM1189">
        <f>VLOOKUP($A1189,'[1]SW_Pipes 1222_soil.shp'!$AE$2:$AR$1223,14,FALSE)</f>
        <v>3</v>
      </c>
      <c r="BN1189">
        <f>VLOOKUP(A1189,[2]SW_Pipes1222_prec!$AE$2:$AO$1223, 11, FALSE)</f>
        <v>3.746</v>
      </c>
    </row>
    <row r="1190" spans="1:66" x14ac:dyDescent="0.25">
      <c r="A1190" s="3">
        <v>198231</v>
      </c>
      <c r="B1190" s="3">
        <v>20675</v>
      </c>
      <c r="C1190" s="3" t="s">
        <v>532</v>
      </c>
      <c r="D1190" s="3" t="s">
        <v>21</v>
      </c>
      <c r="E1190" s="3" t="s">
        <v>29</v>
      </c>
      <c r="F1190" s="6">
        <f>VLOOKUP(A1190&amp;B1190,'input_raw cmsws'!$C$2:$D$1602,2,FALSE)</f>
        <v>44181.708333333336</v>
      </c>
      <c r="G1190" s="3">
        <v>8</v>
      </c>
      <c r="H1190" s="3" t="s">
        <v>23</v>
      </c>
      <c r="I1190" s="2">
        <f>VLOOKUP(H1190,'scoring schema'!$D$4:$E$9,2,FALSE)</f>
        <v>0</v>
      </c>
      <c r="J1190" s="3" t="s">
        <v>22</v>
      </c>
      <c r="K1190" s="3" t="s">
        <v>22</v>
      </c>
      <c r="L1190" s="3"/>
      <c r="M1190" s="2">
        <f>VLOOKUP(L1190,'scoring schema 2'!$E$18:$F$29,2,FALSE)</f>
        <v>0</v>
      </c>
      <c r="N1190" s="3" t="s">
        <v>35</v>
      </c>
      <c r="O1190" s="2">
        <f>VLOOKUP(N1190,'scoring schema 2'!$E$8:$F$13,2, FALSE)</f>
        <v>2</v>
      </c>
      <c r="P1190" s="3">
        <v>10</v>
      </c>
      <c r="Q1190" s="3">
        <v>1.3</v>
      </c>
      <c r="R1190" s="3">
        <v>2.2999999999999998</v>
      </c>
      <c r="S1190" s="3">
        <v>2.9899999999999998</v>
      </c>
      <c r="T1190" s="3">
        <v>1</v>
      </c>
      <c r="U1190" s="3">
        <v>10</v>
      </c>
      <c r="V1190" s="3">
        <v>4.5999999999999996</v>
      </c>
      <c r="W1190" s="3">
        <v>5</v>
      </c>
      <c r="X1190" s="3">
        <v>23</v>
      </c>
      <c r="Y1190" s="3">
        <v>3.28</v>
      </c>
      <c r="Z1190" s="3">
        <v>3.92</v>
      </c>
      <c r="AA1190" s="3">
        <v>12.8576</v>
      </c>
      <c r="AB1190" s="3">
        <v>7668738</v>
      </c>
      <c r="AC1190" s="3" t="s">
        <v>2657</v>
      </c>
      <c r="AD1190" s="6">
        <v>40911</v>
      </c>
      <c r="AE1190" s="3" t="s">
        <v>760</v>
      </c>
      <c r="AF1190" s="3" t="s">
        <v>761</v>
      </c>
      <c r="AG1190" s="3" t="s">
        <v>762</v>
      </c>
      <c r="AH1190" s="3" t="s">
        <v>768</v>
      </c>
      <c r="AI1190" s="3">
        <v>1.25</v>
      </c>
      <c r="AJ1190" s="3">
        <v>0</v>
      </c>
      <c r="AK1190" s="3">
        <v>0</v>
      </c>
      <c r="AL1190" s="3">
        <v>0</v>
      </c>
      <c r="AM1190" s="3">
        <v>15</v>
      </c>
      <c r="AN1190" s="3">
        <v>0</v>
      </c>
      <c r="AO1190" s="3" t="s">
        <v>762</v>
      </c>
      <c r="AP1190" s="3" t="s">
        <v>763</v>
      </c>
      <c r="AQ1190" s="3" t="s">
        <v>769</v>
      </c>
      <c r="AR1190" s="3" t="s">
        <v>2658</v>
      </c>
      <c r="AS1190" s="3">
        <v>0</v>
      </c>
      <c r="AT1190" s="3">
        <v>0</v>
      </c>
      <c r="AU1190" s="3">
        <v>0</v>
      </c>
      <c r="AV1190" s="3" t="s">
        <v>772</v>
      </c>
      <c r="AW1190" s="3" t="s">
        <v>806</v>
      </c>
      <c r="AX1190" s="3">
        <v>0</v>
      </c>
      <c r="AY1190" s="3">
        <v>0</v>
      </c>
      <c r="AZ1190" s="3">
        <v>0</v>
      </c>
      <c r="BA1190" s="3" t="s">
        <v>772</v>
      </c>
      <c r="BB1190" s="3">
        <v>0</v>
      </c>
      <c r="BC1190" s="3">
        <v>0</v>
      </c>
      <c r="BD1190" s="7">
        <v>0</v>
      </c>
      <c r="BE1190" s="18">
        <f t="shared" si="50"/>
        <v>120.9629249372576</v>
      </c>
      <c r="BF1190" s="3" t="s">
        <v>767</v>
      </c>
      <c r="BG1190" s="7">
        <v>44243</v>
      </c>
      <c r="BH1190" s="3">
        <v>26.91817623445964</v>
      </c>
      <c r="BI1190" t="str">
        <f>VLOOKUP($A1190,'[1]SW_Pipes 1222_soil.shp'!$AE$2:$AR$1223,10,FALSE)</f>
        <v>113666</v>
      </c>
      <c r="BJ1190" t="str">
        <f>VLOOKUP($A1190,'[1]SW_Pipes 1222_soil.shp'!$AE$2:$AR$1223,11,FALSE)</f>
        <v>EnD</v>
      </c>
      <c r="BK1190" t="str">
        <f>VLOOKUP($A1190,'[1]SW_Pipes 1222_soil.shp'!$AE$2:$AR$1223,12,FALSE)</f>
        <v>Enon sandy loam, 8 to 15 percent slopes</v>
      </c>
      <c r="BL1190" t="str">
        <f>VLOOKUP($A1190,'[1]SW_Pipes 1222_soil.shp'!$AE$2:$AR$1223,13,FALSE)</f>
        <v>C</v>
      </c>
      <c r="BM1190">
        <f>VLOOKUP($A1190,'[1]SW_Pipes 1222_soil.shp'!$AE$2:$AR$1223,14,FALSE)</f>
        <v>2</v>
      </c>
      <c r="BN1190">
        <f>VLOOKUP(A1190,[2]SW_Pipes1222_prec!$AE$2:$AO$1223, 11, FALSE)</f>
        <v>3.7679999999999998</v>
      </c>
    </row>
    <row r="1191" spans="1:66" x14ac:dyDescent="0.25">
      <c r="A1191" s="2">
        <v>198233</v>
      </c>
      <c r="B1191" s="2">
        <v>20675</v>
      </c>
      <c r="C1191" s="2" t="s">
        <v>619</v>
      </c>
      <c r="D1191" s="2" t="s">
        <v>21</v>
      </c>
      <c r="E1191" s="2" t="s">
        <v>29</v>
      </c>
      <c r="F1191" s="6">
        <f>VLOOKUP(A1191&amp;B1191,'input_raw cmsws'!$C$2:$D$1602,2,FALSE)</f>
        <v>44181.708333333336</v>
      </c>
      <c r="G1191" s="2">
        <v>8</v>
      </c>
      <c r="H1191" s="2" t="s">
        <v>23</v>
      </c>
      <c r="I1191" s="2">
        <f>VLOOKUP(H1191,'scoring schema'!$D$4:$E$9,2,FALSE)</f>
        <v>0</v>
      </c>
      <c r="J1191" s="2" t="s">
        <v>22</v>
      </c>
      <c r="K1191" s="2" t="s">
        <v>22</v>
      </c>
      <c r="L1191" s="2"/>
      <c r="M1191" s="2">
        <f>VLOOKUP(L1191,'scoring schema 2'!$E$18:$F$29,2,FALSE)</f>
        <v>0</v>
      </c>
      <c r="N1191" s="2" t="s">
        <v>35</v>
      </c>
      <c r="O1191" s="2">
        <f>VLOOKUP(N1191,'scoring schema 2'!$E$8:$F$13,2, FALSE)</f>
        <v>2</v>
      </c>
      <c r="P1191" s="2">
        <v>0</v>
      </c>
      <c r="Q1191" s="2">
        <v>1.3</v>
      </c>
      <c r="R1191" s="2">
        <v>1.4</v>
      </c>
      <c r="S1191" s="2">
        <v>1.8199999999999998</v>
      </c>
      <c r="T1191" s="2">
        <v>1</v>
      </c>
      <c r="U1191" s="2">
        <v>10</v>
      </c>
      <c r="V1191" s="2">
        <v>7.8000000000000007</v>
      </c>
      <c r="W1191" s="2">
        <v>4.7</v>
      </c>
      <c r="X1191" s="2">
        <v>36.660000000000004</v>
      </c>
      <c r="Y1191" s="2">
        <v>5.2000000000000011</v>
      </c>
      <c r="Z1191" s="2">
        <v>3.38</v>
      </c>
      <c r="AA1191" s="2">
        <v>17.576000000000004</v>
      </c>
      <c r="AB1191" s="2">
        <v>7644250</v>
      </c>
      <c r="AC1191" s="2" t="s">
        <v>3140</v>
      </c>
      <c r="AD1191" s="6">
        <v>40912</v>
      </c>
      <c r="AE1191" s="2" t="s">
        <v>760</v>
      </c>
      <c r="AF1191" s="2" t="s">
        <v>761</v>
      </c>
      <c r="AG1191" s="2" t="s">
        <v>762</v>
      </c>
      <c r="AH1191" s="2" t="s">
        <v>768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 t="s">
        <v>762</v>
      </c>
      <c r="AP1191" s="2" t="s">
        <v>763</v>
      </c>
      <c r="AQ1191" s="2" t="s">
        <v>769</v>
      </c>
      <c r="AR1191" s="2" t="s">
        <v>3141</v>
      </c>
      <c r="AS1191" s="2">
        <v>0</v>
      </c>
      <c r="AT1191" s="2">
        <v>0</v>
      </c>
      <c r="AU1191" s="2">
        <v>0</v>
      </c>
      <c r="AV1191" s="2" t="s">
        <v>772</v>
      </c>
      <c r="AW1191" s="2" t="s">
        <v>962</v>
      </c>
      <c r="AX1191" s="2">
        <v>0</v>
      </c>
      <c r="AY1191" s="2">
        <v>0</v>
      </c>
      <c r="AZ1191" s="2">
        <v>0</v>
      </c>
      <c r="BA1191" s="2" t="s">
        <v>772</v>
      </c>
      <c r="BB1191" s="2">
        <v>0</v>
      </c>
      <c r="BC1191" s="2">
        <v>0</v>
      </c>
      <c r="BD1191" s="6">
        <v>0</v>
      </c>
      <c r="BE1191" s="18">
        <f t="shared" si="50"/>
        <v>120.9629249372576</v>
      </c>
      <c r="BF1191" s="2" t="s">
        <v>767</v>
      </c>
      <c r="BG1191" s="6">
        <v>44243</v>
      </c>
      <c r="BH1191" s="2">
        <v>60.993354453940661</v>
      </c>
      <c r="BI1191" t="str">
        <f>VLOOKUP($A1191,'[1]SW_Pipes 1222_soil.shp'!$AE$2:$AR$1223,10,FALSE)</f>
        <v>113666</v>
      </c>
      <c r="BJ1191" t="str">
        <f>VLOOKUP($A1191,'[1]SW_Pipes 1222_soil.shp'!$AE$2:$AR$1223,11,FALSE)</f>
        <v>EnD</v>
      </c>
      <c r="BK1191" t="str">
        <f>VLOOKUP($A1191,'[1]SW_Pipes 1222_soil.shp'!$AE$2:$AR$1223,12,FALSE)</f>
        <v>Enon sandy loam, 8 to 15 percent slopes</v>
      </c>
      <c r="BL1191" t="str">
        <f>VLOOKUP($A1191,'[1]SW_Pipes 1222_soil.shp'!$AE$2:$AR$1223,13,FALSE)</f>
        <v>C</v>
      </c>
      <c r="BM1191">
        <f>VLOOKUP($A1191,'[1]SW_Pipes 1222_soil.shp'!$AE$2:$AR$1223,14,FALSE)</f>
        <v>2</v>
      </c>
      <c r="BN1191">
        <f>VLOOKUP(A1191,[2]SW_Pipes1222_prec!$AE$2:$AO$1223, 11, FALSE)</f>
        <v>3.7679999999999998</v>
      </c>
    </row>
    <row r="1192" spans="1:66" x14ac:dyDescent="0.25">
      <c r="A1192" s="2">
        <v>198235</v>
      </c>
      <c r="B1192" s="2">
        <v>20675</v>
      </c>
      <c r="C1192" s="2" t="s">
        <v>98</v>
      </c>
      <c r="D1192" s="2" t="s">
        <v>21</v>
      </c>
      <c r="E1192" s="2" t="s">
        <v>29</v>
      </c>
      <c r="F1192" s="6">
        <f>VLOOKUP(A1192&amp;B1192,'input_raw cmsws'!$C$2:$D$1602,2,FALSE)</f>
        <v>44181.708333333336</v>
      </c>
      <c r="G1192" s="2">
        <v>8</v>
      </c>
      <c r="H1192" s="2" t="s">
        <v>23</v>
      </c>
      <c r="I1192" s="2">
        <f>VLOOKUP(H1192,'scoring schema'!$D$4:$E$9,2,FALSE)</f>
        <v>0</v>
      </c>
      <c r="J1192" s="2" t="s">
        <v>22</v>
      </c>
      <c r="K1192" s="2" t="s">
        <v>22</v>
      </c>
      <c r="L1192" s="2"/>
      <c r="M1192" s="2">
        <f>VLOOKUP(L1192,'scoring schema 2'!$E$18:$F$29,2,FALSE)</f>
        <v>0</v>
      </c>
      <c r="N1192" s="2" t="s">
        <v>35</v>
      </c>
      <c r="O1192" s="2">
        <f>VLOOKUP(N1192,'scoring schema 2'!$E$8:$F$13,2, FALSE)</f>
        <v>2</v>
      </c>
      <c r="P1192" s="2">
        <v>0</v>
      </c>
      <c r="Q1192" s="2">
        <v>1.3</v>
      </c>
      <c r="R1192" s="2">
        <v>1.4</v>
      </c>
      <c r="S1192" s="2">
        <v>1.8199999999999998</v>
      </c>
      <c r="T1192" s="2">
        <v>1</v>
      </c>
      <c r="U1192" s="2">
        <v>0</v>
      </c>
      <c r="V1192" s="2">
        <v>1.4000000000000001</v>
      </c>
      <c r="W1192" s="2">
        <v>1.4</v>
      </c>
      <c r="X1192" s="2">
        <v>1.96</v>
      </c>
      <c r="Y1192" s="2">
        <v>1.36</v>
      </c>
      <c r="Z1192" s="2">
        <v>1.4</v>
      </c>
      <c r="AA1192" s="2">
        <v>1.9039999999999999</v>
      </c>
      <c r="AB1192" s="2">
        <v>7632161</v>
      </c>
      <c r="AC1192" s="2" t="s">
        <v>961</v>
      </c>
      <c r="AD1192" s="6">
        <v>40913</v>
      </c>
      <c r="AE1192" s="2" t="s">
        <v>760</v>
      </c>
      <c r="AF1192" s="2" t="s">
        <v>761</v>
      </c>
      <c r="AG1192" s="2" t="s">
        <v>762</v>
      </c>
      <c r="AH1192" s="2" t="s">
        <v>768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 t="s">
        <v>762</v>
      </c>
      <c r="AP1192" s="2" t="s">
        <v>763</v>
      </c>
      <c r="AQ1192" s="2" t="s">
        <v>769</v>
      </c>
      <c r="AR1192" s="2" t="s">
        <v>962</v>
      </c>
      <c r="AS1192" s="2">
        <v>0</v>
      </c>
      <c r="AT1192" s="2">
        <v>0</v>
      </c>
      <c r="AU1192" s="2">
        <v>0</v>
      </c>
      <c r="AV1192" s="2" t="s">
        <v>772</v>
      </c>
      <c r="AW1192" s="2" t="s">
        <v>959</v>
      </c>
      <c r="AX1192" s="2">
        <v>0</v>
      </c>
      <c r="AY1192" s="2">
        <v>0</v>
      </c>
      <c r="AZ1192" s="2">
        <v>0</v>
      </c>
      <c r="BA1192" s="2" t="s">
        <v>772</v>
      </c>
      <c r="BB1192" s="2">
        <v>0</v>
      </c>
      <c r="BC1192" s="2">
        <v>0</v>
      </c>
      <c r="BD1192" s="6">
        <v>0</v>
      </c>
      <c r="BE1192" s="18">
        <f t="shared" si="50"/>
        <v>120.9629249372576</v>
      </c>
      <c r="BF1192" s="2" t="s">
        <v>767</v>
      </c>
      <c r="BG1192" s="6">
        <v>44243</v>
      </c>
      <c r="BH1192" s="2">
        <v>70.891584256519735</v>
      </c>
      <c r="BI1192" t="str">
        <f>VLOOKUP($A1192,'[1]SW_Pipes 1222_soil.shp'!$AE$2:$AR$1223,10,FALSE)</f>
        <v>113666</v>
      </c>
      <c r="BJ1192" t="str">
        <f>VLOOKUP($A1192,'[1]SW_Pipes 1222_soil.shp'!$AE$2:$AR$1223,11,FALSE)</f>
        <v>EnD</v>
      </c>
      <c r="BK1192" t="str">
        <f>VLOOKUP($A1192,'[1]SW_Pipes 1222_soil.shp'!$AE$2:$AR$1223,12,FALSE)</f>
        <v>Enon sandy loam, 8 to 15 percent slopes</v>
      </c>
      <c r="BL1192" t="str">
        <f>VLOOKUP($A1192,'[1]SW_Pipes 1222_soil.shp'!$AE$2:$AR$1223,13,FALSE)</f>
        <v>C</v>
      </c>
      <c r="BM1192">
        <f>VLOOKUP($A1192,'[1]SW_Pipes 1222_soil.shp'!$AE$2:$AR$1223,14,FALSE)</f>
        <v>2</v>
      </c>
      <c r="BN1192">
        <f>VLOOKUP(A1192,[2]SW_Pipes1222_prec!$AE$2:$AO$1223, 11, FALSE)</f>
        <v>3.7709999999999999</v>
      </c>
    </row>
    <row r="1193" spans="1:66" x14ac:dyDescent="0.25">
      <c r="A1193" s="3">
        <v>198236</v>
      </c>
      <c r="B1193" s="3">
        <v>20675</v>
      </c>
      <c r="C1193" s="3" t="s">
        <v>97</v>
      </c>
      <c r="D1193" s="3" t="s">
        <v>21</v>
      </c>
      <c r="E1193" s="3" t="s">
        <v>29</v>
      </c>
      <c r="F1193" s="6">
        <f>VLOOKUP(A1193&amp;B1193,'input_raw cmsws'!$C$2:$D$1602,2,FALSE)</f>
        <v>44181.708333333336</v>
      </c>
      <c r="G1193" s="3">
        <v>7</v>
      </c>
      <c r="H1193" s="3" t="s">
        <v>23</v>
      </c>
      <c r="I1193" s="2">
        <f>VLOOKUP(H1193,'scoring schema'!$D$4:$E$9,2,FALSE)</f>
        <v>0</v>
      </c>
      <c r="J1193" s="3" t="s">
        <v>22</v>
      </c>
      <c r="K1193" s="3" t="s">
        <v>22</v>
      </c>
      <c r="L1193" s="3"/>
      <c r="M1193" s="2">
        <f>VLOOKUP(L1193,'scoring schema 2'!$E$18:$F$29,2,FALSE)</f>
        <v>0</v>
      </c>
      <c r="N1193" s="3" t="s">
        <v>35</v>
      </c>
      <c r="O1193" s="2">
        <f>VLOOKUP(N1193,'scoring schema 2'!$E$8:$F$13,2, FALSE)</f>
        <v>2</v>
      </c>
      <c r="P1193" s="3">
        <v>0</v>
      </c>
      <c r="Q1193" s="3">
        <v>1.3</v>
      </c>
      <c r="R1193" s="3">
        <v>1.4</v>
      </c>
      <c r="S1193" s="3">
        <v>1.8199999999999998</v>
      </c>
      <c r="T1193" s="3">
        <v>1</v>
      </c>
      <c r="U1193" s="3">
        <v>0</v>
      </c>
      <c r="V1193" s="3">
        <v>1.4000000000000001</v>
      </c>
      <c r="W1193" s="3">
        <v>1.4</v>
      </c>
      <c r="X1193" s="3">
        <v>1.96</v>
      </c>
      <c r="Y1193" s="3">
        <v>1.36</v>
      </c>
      <c r="Z1193" s="3">
        <v>1.4</v>
      </c>
      <c r="AA1193" s="3">
        <v>1.9039999999999999</v>
      </c>
      <c r="AB1193" s="3">
        <v>7599054</v>
      </c>
      <c r="AC1193" s="3" t="s">
        <v>958</v>
      </c>
      <c r="AD1193" s="6">
        <v>40914</v>
      </c>
      <c r="AE1193" s="3" t="s">
        <v>760</v>
      </c>
      <c r="AF1193" s="3" t="s">
        <v>761</v>
      </c>
      <c r="AG1193" s="3" t="s">
        <v>762</v>
      </c>
      <c r="AH1193" s="3" t="s">
        <v>768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 t="s">
        <v>762</v>
      </c>
      <c r="AP1193" s="3" t="s">
        <v>763</v>
      </c>
      <c r="AQ1193" s="3" t="s">
        <v>769</v>
      </c>
      <c r="AR1193" s="3" t="s">
        <v>959</v>
      </c>
      <c r="AS1193" s="3">
        <v>0</v>
      </c>
      <c r="AT1193" s="3">
        <v>0</v>
      </c>
      <c r="AU1193" s="3">
        <v>0</v>
      </c>
      <c r="AV1193" s="3" t="s">
        <v>772</v>
      </c>
      <c r="AW1193" s="3" t="s">
        <v>960</v>
      </c>
      <c r="AX1193" s="3">
        <v>0</v>
      </c>
      <c r="AY1193" s="3">
        <v>0</v>
      </c>
      <c r="AZ1193" s="3">
        <v>0</v>
      </c>
      <c r="BA1193" s="3" t="s">
        <v>772</v>
      </c>
      <c r="BB1193" s="3">
        <v>0</v>
      </c>
      <c r="BC1193" s="3">
        <v>0</v>
      </c>
      <c r="BD1193" s="7">
        <v>0</v>
      </c>
      <c r="BE1193" s="18">
        <f t="shared" si="50"/>
        <v>120.9629249372576</v>
      </c>
      <c r="BF1193" s="3" t="s">
        <v>767</v>
      </c>
      <c r="BG1193" s="7">
        <v>44243</v>
      </c>
      <c r="BH1193" s="3">
        <v>188.20543708117771</v>
      </c>
      <c r="BI1193" t="str">
        <f>VLOOKUP($A1193,'[1]SW_Pipes 1222_soil.shp'!$AE$2:$AR$1223,10,FALSE)</f>
        <v>113666</v>
      </c>
      <c r="BJ1193" t="str">
        <f>VLOOKUP($A1193,'[1]SW_Pipes 1222_soil.shp'!$AE$2:$AR$1223,11,FALSE)</f>
        <v>EnD</v>
      </c>
      <c r="BK1193" t="str">
        <f>VLOOKUP($A1193,'[1]SW_Pipes 1222_soil.shp'!$AE$2:$AR$1223,12,FALSE)</f>
        <v>Enon sandy loam, 8 to 15 percent slopes</v>
      </c>
      <c r="BL1193" t="str">
        <f>VLOOKUP($A1193,'[1]SW_Pipes 1222_soil.shp'!$AE$2:$AR$1223,13,FALSE)</f>
        <v>C</v>
      </c>
      <c r="BM1193">
        <f>VLOOKUP($A1193,'[1]SW_Pipes 1222_soil.shp'!$AE$2:$AR$1223,14,FALSE)</f>
        <v>2</v>
      </c>
      <c r="BN1193">
        <f>VLOOKUP(A1193,[2]SW_Pipes1222_prec!$AE$2:$AO$1223, 11, FALSE)</f>
        <v>3.7709999999999999</v>
      </c>
    </row>
    <row r="1194" spans="1:66" x14ac:dyDescent="0.25">
      <c r="A1194" s="2">
        <v>198246</v>
      </c>
      <c r="B1194" s="2">
        <v>20675</v>
      </c>
      <c r="C1194" s="2" t="s">
        <v>42</v>
      </c>
      <c r="D1194" s="2" t="s">
        <v>21</v>
      </c>
      <c r="E1194" s="2" t="s">
        <v>22</v>
      </c>
      <c r="F1194" s="6">
        <f>VLOOKUP(A1194&amp;B1194,'input_raw cmsws'!$C$2:$D$1602,2,FALSE)</f>
        <v>44181.708333333336</v>
      </c>
      <c r="G1194" s="2">
        <v>8</v>
      </c>
      <c r="H1194" s="2" t="s">
        <v>23</v>
      </c>
      <c r="I1194" s="2">
        <f>VLOOKUP(H1194,'scoring schema'!$D$4:$E$9,2,FALSE)</f>
        <v>0</v>
      </c>
      <c r="J1194" s="2" t="s">
        <v>22</v>
      </c>
      <c r="K1194" s="2" t="s">
        <v>22</v>
      </c>
      <c r="L1194" s="2"/>
      <c r="M1194" s="2">
        <f>VLOOKUP(L1194,'scoring schema 2'!$E$18:$F$29,2,FALSE)</f>
        <v>0</v>
      </c>
      <c r="N1194" s="2" t="s">
        <v>35</v>
      </c>
      <c r="O1194" s="2">
        <f>VLOOKUP(N1194,'scoring schema 2'!$E$8:$F$13,2, FALSE)</f>
        <v>2</v>
      </c>
      <c r="P1194" s="2">
        <v>0</v>
      </c>
      <c r="Q1194" s="2">
        <v>1.3</v>
      </c>
      <c r="R1194" s="2">
        <v>0</v>
      </c>
      <c r="S1194" s="2">
        <v>0</v>
      </c>
      <c r="T1194" s="2">
        <v>1</v>
      </c>
      <c r="U1194" s="2">
        <v>10</v>
      </c>
      <c r="V1194" s="2">
        <v>7.8000000000000007</v>
      </c>
      <c r="W1194" s="2">
        <v>0</v>
      </c>
      <c r="X1194" s="2">
        <v>0</v>
      </c>
      <c r="Y1194" s="2">
        <v>5.2000000000000011</v>
      </c>
      <c r="Z1194" s="2">
        <v>0</v>
      </c>
      <c r="AA1194" s="2">
        <v>0</v>
      </c>
      <c r="AB1194" s="2">
        <v>7660266</v>
      </c>
      <c r="AC1194" s="2" t="s">
        <v>804</v>
      </c>
      <c r="AD1194" s="6">
        <v>40915</v>
      </c>
      <c r="AE1194" s="2" t="s">
        <v>760</v>
      </c>
      <c r="AF1194" s="2" t="s">
        <v>761</v>
      </c>
      <c r="AG1194" s="2" t="s">
        <v>762</v>
      </c>
      <c r="AH1194" s="2" t="s">
        <v>768</v>
      </c>
      <c r="AI1194" s="2">
        <v>3</v>
      </c>
      <c r="AJ1194" s="2">
        <v>0</v>
      </c>
      <c r="AK1194" s="2">
        <v>0</v>
      </c>
      <c r="AL1194" s="2">
        <v>0</v>
      </c>
      <c r="AM1194" s="2">
        <v>36</v>
      </c>
      <c r="AN1194" s="2">
        <v>0</v>
      </c>
      <c r="AO1194" s="2" t="s">
        <v>762</v>
      </c>
      <c r="AP1194" s="2" t="s">
        <v>763</v>
      </c>
      <c r="AQ1194" s="2" t="s">
        <v>769</v>
      </c>
      <c r="AR1194" s="2" t="s">
        <v>805</v>
      </c>
      <c r="AS1194" s="2">
        <v>0</v>
      </c>
      <c r="AT1194" s="2">
        <v>0</v>
      </c>
      <c r="AU1194" s="2">
        <v>0</v>
      </c>
      <c r="AV1194" s="2" t="s">
        <v>772</v>
      </c>
      <c r="AW1194" s="2" t="s">
        <v>806</v>
      </c>
      <c r="AX1194" s="2">
        <v>0</v>
      </c>
      <c r="AY1194" s="2">
        <v>0</v>
      </c>
      <c r="AZ1194" s="2">
        <v>0</v>
      </c>
      <c r="BA1194" s="2" t="s">
        <v>772</v>
      </c>
      <c r="BB1194" s="2">
        <v>0</v>
      </c>
      <c r="BC1194" s="2">
        <v>0</v>
      </c>
      <c r="BD1194" s="6">
        <v>0</v>
      </c>
      <c r="BE1194" s="18">
        <f t="shared" si="50"/>
        <v>120.9629249372576</v>
      </c>
      <c r="BF1194" s="2" t="s">
        <v>767</v>
      </c>
      <c r="BG1194" s="6">
        <v>44243</v>
      </c>
      <c r="BH1194" s="2">
        <v>51.506986513206108</v>
      </c>
      <c r="BI1194" t="str">
        <f>VLOOKUP($A1194,'[1]SW_Pipes 1222_soil.shp'!$AE$2:$AR$1223,10,FALSE)</f>
        <v>113666</v>
      </c>
      <c r="BJ1194" t="str">
        <f>VLOOKUP($A1194,'[1]SW_Pipes 1222_soil.shp'!$AE$2:$AR$1223,11,FALSE)</f>
        <v>EnD</v>
      </c>
      <c r="BK1194" t="str">
        <f>VLOOKUP($A1194,'[1]SW_Pipes 1222_soil.shp'!$AE$2:$AR$1223,12,FALSE)</f>
        <v>Enon sandy loam, 8 to 15 percent slopes</v>
      </c>
      <c r="BL1194" t="str">
        <f>VLOOKUP($A1194,'[1]SW_Pipes 1222_soil.shp'!$AE$2:$AR$1223,13,FALSE)</f>
        <v>C</v>
      </c>
      <c r="BM1194">
        <f>VLOOKUP($A1194,'[1]SW_Pipes 1222_soil.shp'!$AE$2:$AR$1223,14,FALSE)</f>
        <v>2</v>
      </c>
      <c r="BN1194">
        <f>VLOOKUP(A1194,[2]SW_Pipes1222_prec!$AE$2:$AO$1223, 11, FALSE)</f>
        <v>3.7679999999999998</v>
      </c>
    </row>
    <row r="1195" spans="1:66" x14ac:dyDescent="0.25">
      <c r="A1195" s="3">
        <v>198286</v>
      </c>
      <c r="B1195" s="3">
        <v>20941</v>
      </c>
      <c r="C1195" s="3" t="s">
        <v>252</v>
      </c>
      <c r="D1195" s="3" t="s">
        <v>21</v>
      </c>
      <c r="E1195" s="3" t="s">
        <v>29</v>
      </c>
      <c r="F1195" s="6">
        <f>VLOOKUP(A1195&amp;B1195,'input_raw cmsws'!$C$2:$D$1602,2,FALSE)</f>
        <v>44174.666666666664</v>
      </c>
      <c r="G1195" s="3">
        <v>5</v>
      </c>
      <c r="H1195" s="3" t="s">
        <v>23</v>
      </c>
      <c r="I1195" s="2">
        <f>VLOOKUP(H1195,'scoring schema'!$D$4:$E$9,2,FALSE)</f>
        <v>0</v>
      </c>
      <c r="J1195" s="3" t="s">
        <v>22</v>
      </c>
      <c r="K1195" s="3" t="s">
        <v>22</v>
      </c>
      <c r="L1195" s="3" t="s">
        <v>30</v>
      </c>
      <c r="M1195" s="2">
        <f>VLOOKUP(L1195,'scoring schema 2'!$E$18:$F$29,2,FALSE)</f>
        <v>6</v>
      </c>
      <c r="N1195" s="3" t="s">
        <v>35</v>
      </c>
      <c r="O1195" s="2">
        <f>VLOOKUP(N1195,'scoring schema 2'!$E$8:$F$13,2, FALSE)</f>
        <v>2</v>
      </c>
      <c r="P1195" s="3">
        <v>10</v>
      </c>
      <c r="Q1195" s="3">
        <v>1.3</v>
      </c>
      <c r="R1195" s="3">
        <v>5</v>
      </c>
      <c r="S1195" s="3">
        <v>6.5</v>
      </c>
      <c r="T1195" s="3">
        <v>1</v>
      </c>
      <c r="U1195" s="3">
        <v>10</v>
      </c>
      <c r="V1195" s="3">
        <v>6.2000000000000011</v>
      </c>
      <c r="W1195" s="3">
        <v>4.0999999999999996</v>
      </c>
      <c r="X1195" s="3">
        <v>25.42</v>
      </c>
      <c r="Y1195" s="3">
        <v>4.24</v>
      </c>
      <c r="Z1195" s="3">
        <v>4.4599999999999991</v>
      </c>
      <c r="AA1195" s="3">
        <v>18.910399999999996</v>
      </c>
      <c r="AB1195" s="3">
        <v>7708660</v>
      </c>
      <c r="AC1195" s="3" t="s">
        <v>3270</v>
      </c>
      <c r="AD1195" s="6">
        <v>40916</v>
      </c>
      <c r="AE1195" s="3" t="s">
        <v>760</v>
      </c>
      <c r="AF1195" s="3" t="s">
        <v>761</v>
      </c>
      <c r="AG1195" s="3" t="s">
        <v>762</v>
      </c>
      <c r="AH1195" s="3" t="s">
        <v>768</v>
      </c>
      <c r="AI1195" s="3">
        <v>1.25</v>
      </c>
      <c r="AJ1195" s="3">
        <v>0</v>
      </c>
      <c r="AK1195" s="3">
        <v>0</v>
      </c>
      <c r="AL1195" s="3">
        <v>0</v>
      </c>
      <c r="AM1195" s="3">
        <v>15</v>
      </c>
      <c r="AN1195" s="3">
        <v>0</v>
      </c>
      <c r="AO1195" s="3" t="s">
        <v>762</v>
      </c>
      <c r="AP1195" s="3" t="s">
        <v>763</v>
      </c>
      <c r="AQ1195" s="3" t="s">
        <v>769</v>
      </c>
      <c r="AR1195" s="3" t="s">
        <v>3271</v>
      </c>
      <c r="AS1195" s="3">
        <v>4.3899999999999997</v>
      </c>
      <c r="AT1195" s="3">
        <v>4.59</v>
      </c>
      <c r="AU1195" s="3">
        <v>625.40099999999995</v>
      </c>
      <c r="AV1195" s="3" t="s">
        <v>765</v>
      </c>
      <c r="AW1195" s="3" t="s">
        <v>3272</v>
      </c>
      <c r="AX1195" s="3">
        <v>9.9499999999999993</v>
      </c>
      <c r="AY1195" s="3">
        <v>3.9</v>
      </c>
      <c r="AZ1195" s="3">
        <v>622.24199999999996</v>
      </c>
      <c r="BA1195" s="3" t="s">
        <v>765</v>
      </c>
      <c r="BB1195" s="3">
        <v>0</v>
      </c>
      <c r="BC1195" s="3">
        <v>0</v>
      </c>
      <c r="BD1195" s="7">
        <v>0</v>
      </c>
      <c r="BE1195" s="18">
        <f t="shared" si="50"/>
        <v>120.94364590463152</v>
      </c>
      <c r="BF1195" s="3" t="s">
        <v>767</v>
      </c>
      <c r="BG1195" s="7">
        <v>44179</v>
      </c>
      <c r="BH1195" s="3">
        <v>87.737363325162562</v>
      </c>
      <c r="BI1195" t="str">
        <f>VLOOKUP($A1195,'[1]SW_Pipes 1222_soil.shp'!$AE$2:$AR$1223,10,FALSE)</f>
        <v>113671</v>
      </c>
      <c r="BJ1195" t="str">
        <f>VLOOKUP($A1195,'[1]SW_Pipes 1222_soil.shp'!$AE$2:$AR$1223,11,FALSE)</f>
        <v>HeB</v>
      </c>
      <c r="BK1195" t="str">
        <f>VLOOKUP($A1195,'[1]SW_Pipes 1222_soil.shp'!$AE$2:$AR$1223,12,FALSE)</f>
        <v>Helena sandy loam, 2 to 8 percent slopes</v>
      </c>
      <c r="BL1195" t="str">
        <f>VLOOKUP($A1195,'[1]SW_Pipes 1222_soil.shp'!$AE$2:$AR$1223,13,FALSE)</f>
        <v>C</v>
      </c>
      <c r="BM1195">
        <f>VLOOKUP($A1195,'[1]SW_Pipes 1222_soil.shp'!$AE$2:$AR$1223,14,FALSE)</f>
        <v>2</v>
      </c>
      <c r="BN1195">
        <f>VLOOKUP(A1195,[2]SW_Pipes1222_prec!$AE$2:$AO$1223, 11, FALSE)</f>
        <v>3.694</v>
      </c>
    </row>
    <row r="1196" spans="1:66" x14ac:dyDescent="0.25">
      <c r="A1196" s="2">
        <v>198297</v>
      </c>
      <c r="B1196" s="2">
        <v>12053</v>
      </c>
      <c r="C1196" s="2" t="s">
        <v>212</v>
      </c>
      <c r="D1196" s="2" t="s">
        <v>26</v>
      </c>
      <c r="E1196" s="2" t="s">
        <v>29</v>
      </c>
      <c r="F1196" s="6">
        <f>VLOOKUP(A1196&amp;B1196,'input_raw cmsws'!$C$2:$D$1602,2,FALSE)</f>
        <v>43801.708333333336</v>
      </c>
      <c r="G1196" s="2">
        <v>3.3</v>
      </c>
      <c r="H1196" s="2" t="s">
        <v>23</v>
      </c>
      <c r="I1196" s="2">
        <f>VLOOKUP(H1196,'scoring schema'!$D$4:$E$9,2,FALSE)</f>
        <v>0</v>
      </c>
      <c r="J1196" s="2" t="s">
        <v>22</v>
      </c>
      <c r="K1196" s="2" t="s">
        <v>22</v>
      </c>
      <c r="L1196" s="2"/>
      <c r="M1196" s="2">
        <f>VLOOKUP(L1196,'scoring schema 2'!$E$18:$F$29,2,FALSE)</f>
        <v>0</v>
      </c>
      <c r="N1196" s="2"/>
      <c r="O1196" s="2">
        <f>VLOOKUP(N1196,'scoring schema 2'!$E$8:$F$13,2, FALSE)</f>
        <v>2</v>
      </c>
      <c r="P1196" s="2">
        <v>10</v>
      </c>
      <c r="Q1196" s="2">
        <v>1.3</v>
      </c>
      <c r="R1196" s="2">
        <v>2.2999999999999998</v>
      </c>
      <c r="S1196" s="2">
        <v>2.9899999999999998</v>
      </c>
      <c r="T1196" s="2">
        <v>1</v>
      </c>
      <c r="U1196" s="2">
        <v>10</v>
      </c>
      <c r="V1196" s="2">
        <v>2.2000000000000002</v>
      </c>
      <c r="W1196" s="2">
        <v>2.2999999999999998</v>
      </c>
      <c r="X1196" s="2">
        <v>5.0599999999999996</v>
      </c>
      <c r="Y1196" s="2">
        <v>1.84</v>
      </c>
      <c r="Z1196" s="2">
        <v>2.2999999999999998</v>
      </c>
      <c r="AA1196" s="2">
        <v>4.2320000000000002</v>
      </c>
      <c r="AB1196" s="2">
        <v>7603556</v>
      </c>
      <c r="AC1196" s="2" t="s">
        <v>1321</v>
      </c>
      <c r="AD1196" s="6">
        <v>40917</v>
      </c>
      <c r="AE1196" s="2" t="s">
        <v>760</v>
      </c>
      <c r="AF1196" s="2" t="s">
        <v>761</v>
      </c>
      <c r="AG1196" s="2" t="s">
        <v>762</v>
      </c>
      <c r="AH1196" s="2" t="s">
        <v>768</v>
      </c>
      <c r="AI1196" s="2">
        <v>1.5</v>
      </c>
      <c r="AJ1196" s="2">
        <v>0</v>
      </c>
      <c r="AK1196" s="2">
        <v>0</v>
      </c>
      <c r="AL1196" s="2">
        <v>0</v>
      </c>
      <c r="AM1196" s="2">
        <v>18</v>
      </c>
      <c r="AN1196" s="2">
        <v>0</v>
      </c>
      <c r="AO1196" s="2" t="s">
        <v>762</v>
      </c>
      <c r="AP1196" s="2" t="s">
        <v>763</v>
      </c>
      <c r="AQ1196" s="2" t="s">
        <v>769</v>
      </c>
      <c r="AR1196" s="2" t="s">
        <v>1322</v>
      </c>
      <c r="AS1196" s="2">
        <v>3.2</v>
      </c>
      <c r="AT1196" s="2">
        <v>750.8</v>
      </c>
      <c r="AU1196" s="2">
        <v>754</v>
      </c>
      <c r="AV1196" s="2" t="s">
        <v>765</v>
      </c>
      <c r="AW1196" s="2" t="s">
        <v>1323</v>
      </c>
      <c r="AX1196" s="2">
        <v>2.5</v>
      </c>
      <c r="AY1196" s="2">
        <v>744.5</v>
      </c>
      <c r="AZ1196" s="2">
        <v>747</v>
      </c>
      <c r="BA1196" s="2" t="s">
        <v>765</v>
      </c>
      <c r="BB1196" s="2">
        <v>5.3237119999999999E-2</v>
      </c>
      <c r="BC1196" s="2">
        <v>0</v>
      </c>
      <c r="BD1196" s="6">
        <v>0</v>
      </c>
      <c r="BE1196" s="18">
        <f t="shared" si="50"/>
        <v>119.92254163814739</v>
      </c>
      <c r="BF1196" s="2" t="s">
        <v>767</v>
      </c>
      <c r="BG1196" s="6">
        <v>44483</v>
      </c>
      <c r="BH1196" s="2">
        <v>118.3384906551583</v>
      </c>
      <c r="BI1196" t="str">
        <f>VLOOKUP($A1196,'[1]SW_Pipes 1222_soil.shp'!$AE$2:$AR$1223,10,FALSE)</f>
        <v>113658</v>
      </c>
      <c r="BJ1196" t="str">
        <f>VLOOKUP($A1196,'[1]SW_Pipes 1222_soil.shp'!$AE$2:$AR$1223,11,FALSE)</f>
        <v>CeB2</v>
      </c>
      <c r="BK1196" t="str">
        <f>VLOOKUP($A1196,'[1]SW_Pipes 1222_soil.shp'!$AE$2:$AR$1223,12,FALSE)</f>
        <v>Cecil sandy clay loam, 2 to 8 percent slopes, eroded</v>
      </c>
      <c r="BL1196" t="str">
        <f>VLOOKUP($A1196,'[1]SW_Pipes 1222_soil.shp'!$AE$2:$AR$1223,13,FALSE)</f>
        <v>B</v>
      </c>
      <c r="BM1196">
        <f>VLOOKUP($A1196,'[1]SW_Pipes 1222_soil.shp'!$AE$2:$AR$1223,14,FALSE)</f>
        <v>1</v>
      </c>
      <c r="BN1196">
        <f>VLOOKUP(A1196,[2]SW_Pipes1222_prec!$AE$2:$AO$1223, 11, FALSE)</f>
        <v>3.7639999999999998</v>
      </c>
    </row>
    <row r="1197" spans="1:66" x14ac:dyDescent="0.25">
      <c r="A1197" s="2">
        <v>198556</v>
      </c>
      <c r="B1197" s="2">
        <v>20981</v>
      </c>
      <c r="C1197" s="2" t="s">
        <v>434</v>
      </c>
      <c r="D1197" s="2" t="s">
        <v>21</v>
      </c>
      <c r="E1197" s="2" t="s">
        <v>29</v>
      </c>
      <c r="F1197" s="6">
        <f>VLOOKUP(A1197&amp;B1197,'input_raw cmsws'!$C$2:$D$1602,2,FALSE)</f>
        <v>44200.708333333336</v>
      </c>
      <c r="G1197" s="2">
        <v>4.5</v>
      </c>
      <c r="H1197" s="2" t="s">
        <v>23</v>
      </c>
      <c r="I1197" s="2">
        <f>VLOOKUP(H1197,'scoring schema'!$D$4:$E$9,2,FALSE)</f>
        <v>0</v>
      </c>
      <c r="J1197" s="2" t="s">
        <v>22</v>
      </c>
      <c r="K1197" s="2" t="s">
        <v>22</v>
      </c>
      <c r="L1197" s="2"/>
      <c r="M1197" s="2">
        <f>VLOOKUP(L1197,'scoring schema 2'!$E$18:$F$29,2,FALSE)</f>
        <v>0</v>
      </c>
      <c r="N1197" s="2"/>
      <c r="O1197" s="2">
        <f>VLOOKUP(N1197,'scoring schema 2'!$E$8:$F$13,2, FALSE)</f>
        <v>2</v>
      </c>
      <c r="P1197" s="2">
        <v>10</v>
      </c>
      <c r="Q1197" s="2">
        <v>1.3</v>
      </c>
      <c r="R1197" s="2">
        <v>2.2999999999999998</v>
      </c>
      <c r="S1197" s="2">
        <v>2.9899999999999998</v>
      </c>
      <c r="T1197" s="2">
        <v>4</v>
      </c>
      <c r="U1197" s="2">
        <v>10</v>
      </c>
      <c r="V1197" s="2">
        <v>8.6</v>
      </c>
      <c r="W1197" s="2">
        <v>4.0999999999999996</v>
      </c>
      <c r="X1197" s="2">
        <v>35.26</v>
      </c>
      <c r="Y1197" s="2">
        <v>5.68</v>
      </c>
      <c r="Z1197" s="2">
        <v>3.3799999999999994</v>
      </c>
      <c r="AA1197" s="2">
        <v>19.198399999999996</v>
      </c>
      <c r="AB1197" s="2">
        <v>7706365</v>
      </c>
      <c r="AC1197" s="2" t="s">
        <v>3301</v>
      </c>
      <c r="AD1197" s="6">
        <v>40918</v>
      </c>
      <c r="AE1197" s="2" t="s">
        <v>760</v>
      </c>
      <c r="AF1197" s="2" t="s">
        <v>761</v>
      </c>
      <c r="AG1197" s="2" t="s">
        <v>762</v>
      </c>
      <c r="AH1197" s="2" t="s">
        <v>768</v>
      </c>
      <c r="AI1197" s="2">
        <v>1.25</v>
      </c>
      <c r="AJ1197" s="2">
        <v>0</v>
      </c>
      <c r="AK1197" s="2">
        <v>0</v>
      </c>
      <c r="AL1197" s="2">
        <v>0</v>
      </c>
      <c r="AM1197" s="2">
        <v>15</v>
      </c>
      <c r="AN1197" s="2">
        <v>0</v>
      </c>
      <c r="AO1197" s="2" t="s">
        <v>762</v>
      </c>
      <c r="AP1197" s="2" t="s">
        <v>763</v>
      </c>
      <c r="AQ1197" s="2" t="s">
        <v>769</v>
      </c>
      <c r="AR1197" s="2" t="s">
        <v>3302</v>
      </c>
      <c r="AS1197" s="2">
        <v>4.8899999999999997</v>
      </c>
      <c r="AT1197" s="2">
        <v>5.0199999999999996</v>
      </c>
      <c r="AU1197" s="2">
        <v>619.17100000000005</v>
      </c>
      <c r="AV1197" s="2" t="s">
        <v>765</v>
      </c>
      <c r="AW1197" s="2" t="s">
        <v>3303</v>
      </c>
      <c r="AX1197" s="2">
        <v>4.84</v>
      </c>
      <c r="AY1197" s="2">
        <v>4.8</v>
      </c>
      <c r="AZ1197" s="2">
        <v>617.64700000000005</v>
      </c>
      <c r="BA1197" s="2" t="s">
        <v>765</v>
      </c>
      <c r="BB1197" s="2">
        <v>0</v>
      </c>
      <c r="BC1197" s="2">
        <v>0</v>
      </c>
      <c r="BD1197" s="6">
        <v>0</v>
      </c>
      <c r="BE1197" s="18">
        <f t="shared" si="50"/>
        <v>121.01494410221311</v>
      </c>
      <c r="BF1197" s="2" t="s">
        <v>767</v>
      </c>
      <c r="BG1197" s="6">
        <v>44181</v>
      </c>
      <c r="BH1197" s="2">
        <v>123.9520319236034</v>
      </c>
      <c r="BI1197" t="str">
        <f>VLOOKUP($A1197,'[1]SW_Pipes 1222_soil.shp'!$AE$2:$AR$1223,10,FALSE)</f>
        <v>113693</v>
      </c>
      <c r="BJ1197" t="str">
        <f>VLOOKUP($A1197,'[1]SW_Pipes 1222_soil.shp'!$AE$2:$AR$1223,11,FALSE)</f>
        <v>WkD</v>
      </c>
      <c r="BK1197" t="str">
        <f>VLOOKUP($A1197,'[1]SW_Pipes 1222_soil.shp'!$AE$2:$AR$1223,12,FALSE)</f>
        <v>Wilkes loam, 8 to 15 percent slopes</v>
      </c>
      <c r="BL1197" t="str">
        <f>VLOOKUP($A1197,'[1]SW_Pipes 1222_soil.shp'!$AE$2:$AR$1223,13,FALSE)</f>
        <v>D</v>
      </c>
      <c r="BM1197">
        <f>VLOOKUP($A1197,'[1]SW_Pipes 1222_soil.shp'!$AE$2:$AR$1223,14,FALSE)</f>
        <v>4</v>
      </c>
      <c r="BN1197">
        <f>VLOOKUP(A1197,[2]SW_Pipes1222_prec!$AE$2:$AO$1223, 11, FALSE)</f>
        <v>3.7170000000000001</v>
      </c>
    </row>
    <row r="1198" spans="1:66" x14ac:dyDescent="0.25">
      <c r="A1198" s="2">
        <v>198803</v>
      </c>
      <c r="B1198" s="2">
        <v>81769</v>
      </c>
      <c r="C1198" s="2" t="s">
        <v>444</v>
      </c>
      <c r="D1198" s="2" t="s">
        <v>21</v>
      </c>
      <c r="E1198" s="2" t="s">
        <v>29</v>
      </c>
      <c r="F1198" s="6">
        <f>VLOOKUP(A1198&amp;B1198,'input_raw cmsws'!$C$2:$D$1602,2,FALSE)</f>
        <v>44208.708333333336</v>
      </c>
      <c r="G1198" s="2">
        <v>11</v>
      </c>
      <c r="H1198" s="2" t="s">
        <v>23</v>
      </c>
      <c r="I1198" s="2">
        <f>VLOOKUP(H1198,'scoring schema'!$D$4:$E$9,2,FALSE)</f>
        <v>0</v>
      </c>
      <c r="J1198" s="2" t="s">
        <v>22</v>
      </c>
      <c r="K1198" s="2" t="s">
        <v>22</v>
      </c>
      <c r="L1198" s="2" t="s">
        <v>24</v>
      </c>
      <c r="M1198" s="2">
        <f>VLOOKUP(L1198,'scoring schema 2'!$E$18:$F$29,2,FALSE)</f>
        <v>0</v>
      </c>
      <c r="N1198" s="2"/>
      <c r="O1198" s="2">
        <f>VLOOKUP(N1198,'scoring schema 2'!$E$8:$F$13,2, FALSE)</f>
        <v>2</v>
      </c>
      <c r="P1198" s="2">
        <v>5</v>
      </c>
      <c r="Q1198" s="2">
        <v>1.3</v>
      </c>
      <c r="R1198" s="2">
        <v>1.95</v>
      </c>
      <c r="S1198" s="2">
        <v>2.5350000000000001</v>
      </c>
      <c r="T1198" s="2">
        <v>1</v>
      </c>
      <c r="U1198" s="2">
        <v>5</v>
      </c>
      <c r="V1198" s="2">
        <v>4.5999999999999996</v>
      </c>
      <c r="W1198" s="2">
        <v>3.75</v>
      </c>
      <c r="X1198" s="2">
        <v>17.25</v>
      </c>
      <c r="Y1198" s="2">
        <v>3.28</v>
      </c>
      <c r="Z1198" s="2">
        <v>3.0300000000000002</v>
      </c>
      <c r="AA1198" s="2">
        <v>9.9383999999999997</v>
      </c>
      <c r="AB1198" s="2">
        <v>7721391</v>
      </c>
      <c r="AC1198" s="2" t="s">
        <v>2287</v>
      </c>
      <c r="AD1198" s="6">
        <v>40919</v>
      </c>
      <c r="AE1198" s="2" t="s">
        <v>760</v>
      </c>
      <c r="AF1198" s="2" t="s">
        <v>761</v>
      </c>
      <c r="AG1198" s="2" t="s">
        <v>762</v>
      </c>
      <c r="AH1198" s="2" t="s">
        <v>768</v>
      </c>
      <c r="AI1198" s="2">
        <v>1.25</v>
      </c>
      <c r="AJ1198" s="2">
        <v>0</v>
      </c>
      <c r="AK1198" s="2">
        <v>0</v>
      </c>
      <c r="AL1198" s="2">
        <v>0</v>
      </c>
      <c r="AM1198" s="2">
        <v>15</v>
      </c>
      <c r="AN1198" s="2">
        <v>0</v>
      </c>
      <c r="AO1198" s="2" t="s">
        <v>762</v>
      </c>
      <c r="AP1198" s="2" t="s">
        <v>763</v>
      </c>
      <c r="AQ1198" s="2" t="s">
        <v>769</v>
      </c>
      <c r="AR1198" s="2" t="s">
        <v>2288</v>
      </c>
      <c r="AS1198" s="2">
        <v>8.1999999999999993</v>
      </c>
      <c r="AT1198" s="2">
        <v>648.79999999999995</v>
      </c>
      <c r="AU1198" s="2">
        <v>657</v>
      </c>
      <c r="AV1198" s="2" t="s">
        <v>765</v>
      </c>
      <c r="AW1198" s="2" t="s">
        <v>2289</v>
      </c>
      <c r="AX1198" s="2">
        <v>1</v>
      </c>
      <c r="AY1198" s="2">
        <v>651</v>
      </c>
      <c r="AZ1198" s="2">
        <v>652</v>
      </c>
      <c r="BA1198" s="2" t="s">
        <v>765</v>
      </c>
      <c r="BB1198" s="2">
        <v>-1.643814E-2</v>
      </c>
      <c r="BC1198" s="2">
        <v>0</v>
      </c>
      <c r="BD1198" s="6">
        <v>0</v>
      </c>
      <c r="BE1198" s="18">
        <f t="shared" si="50"/>
        <v>121.03684690851016</v>
      </c>
      <c r="BF1198" s="2" t="s">
        <v>767</v>
      </c>
      <c r="BG1198" s="6">
        <v>44474</v>
      </c>
      <c r="BH1198" s="2">
        <v>133.8350978635404</v>
      </c>
      <c r="BI1198" t="str">
        <f>VLOOKUP($A1198,'[1]SW_Pipes 1222_soil.shp'!$AE$2:$AR$1223,10,FALSE)</f>
        <v>113677</v>
      </c>
      <c r="BJ1198" t="str">
        <f>VLOOKUP($A1198,'[1]SW_Pipes 1222_soil.shp'!$AE$2:$AR$1223,11,FALSE)</f>
        <v>MO</v>
      </c>
      <c r="BK1198" t="str">
        <f>VLOOKUP($A1198,'[1]SW_Pipes 1222_soil.shp'!$AE$2:$AR$1223,12,FALSE)</f>
        <v>Monacan loam</v>
      </c>
      <c r="BL1198" t="str">
        <f>VLOOKUP($A1198,'[1]SW_Pipes 1222_soil.shp'!$AE$2:$AR$1223,13,FALSE)</f>
        <v>C</v>
      </c>
      <c r="BM1198">
        <f>VLOOKUP($A1198,'[1]SW_Pipes 1222_soil.shp'!$AE$2:$AR$1223,14,FALSE)</f>
        <v>2</v>
      </c>
      <c r="BN1198">
        <f>VLOOKUP(A1198,[2]SW_Pipes1222_prec!$AE$2:$AO$1223, 11, FALSE)</f>
        <v>3.7839999999999998</v>
      </c>
    </row>
    <row r="1199" spans="1:66" x14ac:dyDescent="0.25">
      <c r="A1199" s="2">
        <v>198850</v>
      </c>
      <c r="B1199" s="2">
        <v>20536</v>
      </c>
      <c r="C1199" s="2" t="s">
        <v>357</v>
      </c>
      <c r="D1199" s="2" t="s">
        <v>21</v>
      </c>
      <c r="E1199" s="2" t="s">
        <v>29</v>
      </c>
      <c r="F1199" s="6">
        <f>VLOOKUP(A1199&amp;B1199,'input_raw cmsws'!$C$2:$D$1602,2,FALSE)</f>
        <v>44155.708333333336</v>
      </c>
      <c r="G1199" s="2">
        <v>3</v>
      </c>
      <c r="H1199" s="2"/>
      <c r="I1199" s="2">
        <v>0</v>
      </c>
      <c r="J1199" s="2"/>
      <c r="K1199" s="3" t="s">
        <v>22</v>
      </c>
      <c r="L1199" s="2" t="s">
        <v>30</v>
      </c>
      <c r="M1199" s="2">
        <f>VLOOKUP(L1199,'scoring schema 2'!$E$18:$F$29,2,FALSE)</f>
        <v>6</v>
      </c>
      <c r="N1199" s="2" t="s">
        <v>40</v>
      </c>
      <c r="O1199" s="2">
        <f>VLOOKUP(N1199,'scoring schema 2'!$E$8:$F$13,2, FALSE)</f>
        <v>8</v>
      </c>
      <c r="P1199" s="2">
        <v>10</v>
      </c>
      <c r="Q1199" s="2">
        <v>5.2</v>
      </c>
      <c r="R1199" s="2">
        <v>5</v>
      </c>
      <c r="S1199" s="2">
        <v>26</v>
      </c>
      <c r="T1199" s="2">
        <v>1</v>
      </c>
      <c r="U1199" s="2">
        <v>0</v>
      </c>
      <c r="V1199" s="2">
        <v>1.4000000000000001</v>
      </c>
      <c r="W1199" s="2">
        <v>0.8</v>
      </c>
      <c r="X1199" s="2">
        <v>1.1200000000000001</v>
      </c>
      <c r="Y1199" s="2">
        <v>2.92</v>
      </c>
      <c r="Z1199" s="2">
        <v>2.48</v>
      </c>
      <c r="AA1199" s="2">
        <v>7.2416</v>
      </c>
      <c r="AB1199" s="2">
        <v>7595644</v>
      </c>
      <c r="AC1199" s="2" t="s">
        <v>1888</v>
      </c>
      <c r="AD1199" s="6">
        <v>40920</v>
      </c>
      <c r="AE1199" s="2" t="s">
        <v>760</v>
      </c>
      <c r="AF1199" s="2" t="s">
        <v>761</v>
      </c>
      <c r="AG1199" s="2" t="s">
        <v>762</v>
      </c>
      <c r="AH1199" s="2" t="s">
        <v>768</v>
      </c>
      <c r="AI1199" s="2">
        <v>1.5</v>
      </c>
      <c r="AJ1199" s="2">
        <v>0</v>
      </c>
      <c r="AK1199" s="2">
        <v>0</v>
      </c>
      <c r="AL1199" s="2">
        <v>0</v>
      </c>
      <c r="AM1199" s="2">
        <v>18</v>
      </c>
      <c r="AN1199" s="2">
        <v>0</v>
      </c>
      <c r="AO1199" s="2" t="s">
        <v>762</v>
      </c>
      <c r="AP1199" s="2" t="s">
        <v>763</v>
      </c>
      <c r="AQ1199" s="2" t="s">
        <v>769</v>
      </c>
      <c r="AR1199" s="2" t="s">
        <v>1889</v>
      </c>
      <c r="AS1199" s="2">
        <v>2.8</v>
      </c>
      <c r="AT1199" s="2">
        <v>0</v>
      </c>
      <c r="AU1199" s="2">
        <v>0</v>
      </c>
      <c r="AV1199" s="2" t="s">
        <v>765</v>
      </c>
      <c r="AW1199" s="2" t="s">
        <v>1890</v>
      </c>
      <c r="AX1199" s="2">
        <v>2.4</v>
      </c>
      <c r="AY1199" s="2">
        <v>0</v>
      </c>
      <c r="AZ1199" s="2">
        <v>0</v>
      </c>
      <c r="BA1199" s="2" t="s">
        <v>765</v>
      </c>
      <c r="BB1199" s="2">
        <v>0</v>
      </c>
      <c r="BC1199" s="2">
        <v>0</v>
      </c>
      <c r="BD1199" s="6">
        <v>0</v>
      </c>
      <c r="BE1199" s="18">
        <f t="shared" si="50"/>
        <v>120.89174081679216</v>
      </c>
      <c r="BF1199" s="2" t="s">
        <v>767</v>
      </c>
      <c r="BG1199" s="6">
        <v>44326</v>
      </c>
      <c r="BH1199" s="2">
        <v>30.09019456775761</v>
      </c>
      <c r="BI1199" t="str">
        <f>VLOOKUP($A1199,'[1]SW_Pipes 1222_soil.shp'!$AE$2:$AR$1223,10,FALSE)</f>
        <v>113658</v>
      </c>
      <c r="BJ1199" t="str">
        <f>VLOOKUP($A1199,'[1]SW_Pipes 1222_soil.shp'!$AE$2:$AR$1223,11,FALSE)</f>
        <v>CeB2</v>
      </c>
      <c r="BK1199" t="str">
        <f>VLOOKUP($A1199,'[1]SW_Pipes 1222_soil.shp'!$AE$2:$AR$1223,12,FALSE)</f>
        <v>Cecil sandy clay loam, 2 to 8 percent slopes, eroded</v>
      </c>
      <c r="BL1199" t="str">
        <f>VLOOKUP($A1199,'[1]SW_Pipes 1222_soil.shp'!$AE$2:$AR$1223,13,FALSE)</f>
        <v>B</v>
      </c>
      <c r="BM1199">
        <f>VLOOKUP($A1199,'[1]SW_Pipes 1222_soil.shp'!$AE$2:$AR$1223,14,FALSE)</f>
        <v>1</v>
      </c>
      <c r="BN1199">
        <f>VLOOKUP(A1199,[2]SW_Pipes1222_prec!$AE$2:$AO$1223, 11, FALSE)</f>
        <v>3.88</v>
      </c>
    </row>
    <row r="1200" spans="1:66" x14ac:dyDescent="0.25">
      <c r="A1200" s="2">
        <v>198890</v>
      </c>
      <c r="B1200" s="2">
        <v>20851</v>
      </c>
      <c r="C1200" s="2" t="s">
        <v>527</v>
      </c>
      <c r="D1200" s="2" t="s">
        <v>21</v>
      </c>
      <c r="E1200" s="2" t="s">
        <v>29</v>
      </c>
      <c r="F1200" s="6">
        <f>VLOOKUP(A1200&amp;B1200,'input_raw cmsws'!$C$2:$D$1602,2,FALSE)</f>
        <v>44169.666666666664</v>
      </c>
      <c r="G1200" s="2">
        <v>3.5</v>
      </c>
      <c r="H1200" s="2" t="s">
        <v>23</v>
      </c>
      <c r="I1200" s="2">
        <f>VLOOKUP(H1200,'scoring schema'!$D$4:$E$9,2,FALSE)</f>
        <v>0</v>
      </c>
      <c r="J1200" s="2" t="s">
        <v>22</v>
      </c>
      <c r="K1200" s="2" t="s">
        <v>22</v>
      </c>
      <c r="L1200" s="2" t="s">
        <v>30</v>
      </c>
      <c r="M1200" s="2">
        <f>VLOOKUP(L1200,'scoring schema 2'!$E$18:$F$29,2,FALSE)</f>
        <v>6</v>
      </c>
      <c r="N1200" s="2" t="s">
        <v>33</v>
      </c>
      <c r="O1200" s="2">
        <f>VLOOKUP(N1200,'scoring schema 2'!$E$8:$F$13,2, FALSE)</f>
        <v>0</v>
      </c>
      <c r="P1200" s="2">
        <v>10</v>
      </c>
      <c r="Q1200" s="2">
        <v>0</v>
      </c>
      <c r="R1200" s="2">
        <v>5.6</v>
      </c>
      <c r="S1200" s="2">
        <v>0</v>
      </c>
      <c r="T1200" s="2">
        <v>1</v>
      </c>
      <c r="U1200" s="2">
        <v>10</v>
      </c>
      <c r="V1200" s="2">
        <v>3.8000000000000003</v>
      </c>
      <c r="W1200" s="2">
        <v>5.6</v>
      </c>
      <c r="X1200" s="2">
        <v>21.28</v>
      </c>
      <c r="Y1200" s="2">
        <v>2.2800000000000002</v>
      </c>
      <c r="Z1200" s="2">
        <v>5.6</v>
      </c>
      <c r="AA1200" s="2">
        <v>12.768000000000001</v>
      </c>
      <c r="AB1200" s="2">
        <v>7636189</v>
      </c>
      <c r="AC1200" s="2" t="s">
        <v>2640</v>
      </c>
      <c r="AD1200" s="6">
        <v>40921</v>
      </c>
      <c r="AE1200" s="2" t="s">
        <v>760</v>
      </c>
      <c r="AF1200" s="2" t="s">
        <v>761</v>
      </c>
      <c r="AG1200" s="2" t="s">
        <v>762</v>
      </c>
      <c r="AH1200" s="2" t="s">
        <v>768</v>
      </c>
      <c r="AI1200" s="2">
        <v>2.5</v>
      </c>
      <c r="AJ1200" s="2">
        <v>0</v>
      </c>
      <c r="AK1200" s="2">
        <v>0</v>
      </c>
      <c r="AL1200" s="2">
        <v>0</v>
      </c>
      <c r="AM1200" s="2">
        <v>30</v>
      </c>
      <c r="AN1200" s="2">
        <v>0</v>
      </c>
      <c r="AO1200" s="2" t="s">
        <v>762</v>
      </c>
      <c r="AP1200" s="2" t="s">
        <v>763</v>
      </c>
      <c r="AQ1200" s="2" t="s">
        <v>769</v>
      </c>
      <c r="AR1200" s="2" t="s">
        <v>2639</v>
      </c>
      <c r="AS1200" s="2">
        <v>0</v>
      </c>
      <c r="AT1200" s="2">
        <v>0</v>
      </c>
      <c r="AU1200" s="2">
        <v>0</v>
      </c>
      <c r="AV1200" s="2" t="s">
        <v>765</v>
      </c>
      <c r="AW1200" s="2" t="s">
        <v>2641</v>
      </c>
      <c r="AX1200" s="2">
        <v>0</v>
      </c>
      <c r="AY1200" s="2">
        <v>0</v>
      </c>
      <c r="AZ1200" s="2">
        <v>559</v>
      </c>
      <c r="BA1200" s="2" t="s">
        <v>765</v>
      </c>
      <c r="BB1200" s="2">
        <v>0</v>
      </c>
      <c r="BC1200" s="2">
        <v>0</v>
      </c>
      <c r="BD1200" s="6">
        <v>30046</v>
      </c>
      <c r="BE1200" s="18">
        <f t="shared" si="50"/>
        <v>38.668491900524749</v>
      </c>
      <c r="BF1200" s="2" t="s">
        <v>767</v>
      </c>
      <c r="BG1200" s="6">
        <v>44243</v>
      </c>
      <c r="BH1200" s="2">
        <v>47.929324286034273</v>
      </c>
      <c r="BI1200" t="str">
        <f>VLOOKUP($A1200,'[1]SW_Pipes 1222_soil.shp'!$AE$2:$AR$1223,10,FALSE)</f>
        <v>113693</v>
      </c>
      <c r="BJ1200" t="str">
        <f>VLOOKUP($A1200,'[1]SW_Pipes 1222_soil.shp'!$AE$2:$AR$1223,11,FALSE)</f>
        <v>WkD</v>
      </c>
      <c r="BK1200" t="str">
        <f>VLOOKUP($A1200,'[1]SW_Pipes 1222_soil.shp'!$AE$2:$AR$1223,12,FALSE)</f>
        <v>Wilkes loam, 8 to 15 percent slopes</v>
      </c>
      <c r="BL1200" t="str">
        <f>VLOOKUP($A1200,'[1]SW_Pipes 1222_soil.shp'!$AE$2:$AR$1223,13,FALSE)</f>
        <v>D</v>
      </c>
      <c r="BM1200">
        <f>VLOOKUP($A1200,'[1]SW_Pipes 1222_soil.shp'!$AE$2:$AR$1223,14,FALSE)</f>
        <v>4</v>
      </c>
      <c r="BN1200">
        <f>VLOOKUP(A1200,[2]SW_Pipes1222_prec!$AE$2:$AO$1223, 11, FALSE)</f>
        <v>3.7170000000000001</v>
      </c>
    </row>
    <row r="1201" spans="1:66" x14ac:dyDescent="0.25">
      <c r="A1201" s="3">
        <v>199273</v>
      </c>
      <c r="B1201" s="3">
        <v>21027</v>
      </c>
      <c r="C1201" s="3" t="s">
        <v>361</v>
      </c>
      <c r="D1201" s="3" t="s">
        <v>21</v>
      </c>
      <c r="E1201" s="3" t="s">
        <v>29</v>
      </c>
      <c r="F1201" s="6">
        <f>VLOOKUP(A1201&amp;B1201,'input_raw cmsws'!$C$2:$D$1602,2,FALSE)</f>
        <v>44181.666666666664</v>
      </c>
      <c r="G1201" s="3">
        <v>4</v>
      </c>
      <c r="H1201" s="3" t="s">
        <v>23</v>
      </c>
      <c r="I1201" s="2">
        <f>VLOOKUP(H1201,'scoring schema'!$D$4:$E$9,2,FALSE)</f>
        <v>0</v>
      </c>
      <c r="J1201" s="3" t="s">
        <v>22</v>
      </c>
      <c r="K1201" s="3" t="s">
        <v>22</v>
      </c>
      <c r="L1201" s="3" t="s">
        <v>30</v>
      </c>
      <c r="M1201" s="2">
        <f>VLOOKUP(L1201,'scoring schema 2'!$E$18:$F$29,2,FALSE)</f>
        <v>6</v>
      </c>
      <c r="N1201" s="3" t="s">
        <v>40</v>
      </c>
      <c r="O1201" s="2">
        <f>VLOOKUP(N1201,'scoring schema 2'!$E$8:$F$13,2, FALSE)</f>
        <v>8</v>
      </c>
      <c r="P1201" s="3">
        <v>10</v>
      </c>
      <c r="Q1201" s="3">
        <v>5.2</v>
      </c>
      <c r="R1201" s="3">
        <v>5</v>
      </c>
      <c r="S1201" s="3">
        <v>26</v>
      </c>
      <c r="T1201" s="3">
        <v>1</v>
      </c>
      <c r="U1201" s="3">
        <v>0</v>
      </c>
      <c r="V1201" s="3">
        <v>1.4000000000000001</v>
      </c>
      <c r="W1201" s="3">
        <v>0.8</v>
      </c>
      <c r="X1201" s="3">
        <v>1.1200000000000001</v>
      </c>
      <c r="Y1201" s="3">
        <v>2.92</v>
      </c>
      <c r="Z1201" s="3">
        <v>2.48</v>
      </c>
      <c r="AA1201" s="3">
        <v>7.2416</v>
      </c>
      <c r="AB1201" s="3">
        <v>7636293</v>
      </c>
      <c r="AC1201" s="3" t="s">
        <v>1902</v>
      </c>
      <c r="AD1201" s="6">
        <v>40922</v>
      </c>
      <c r="AE1201" s="3" t="s">
        <v>760</v>
      </c>
      <c r="AF1201" s="3" t="s">
        <v>761</v>
      </c>
      <c r="AG1201" s="3" t="s">
        <v>762</v>
      </c>
      <c r="AH1201" s="3" t="s">
        <v>768</v>
      </c>
      <c r="AI1201" s="3">
        <v>1.25</v>
      </c>
      <c r="AJ1201" s="3">
        <v>0</v>
      </c>
      <c r="AK1201" s="3">
        <v>0</v>
      </c>
      <c r="AL1201" s="3">
        <v>0</v>
      </c>
      <c r="AM1201" s="3">
        <v>15</v>
      </c>
      <c r="AN1201" s="3">
        <v>0</v>
      </c>
      <c r="AO1201" s="3" t="s">
        <v>762</v>
      </c>
      <c r="AP1201" s="3" t="s">
        <v>763</v>
      </c>
      <c r="AQ1201" s="3" t="s">
        <v>769</v>
      </c>
      <c r="AR1201" s="3" t="s">
        <v>1903</v>
      </c>
      <c r="AS1201" s="3">
        <v>1.5</v>
      </c>
      <c r="AT1201" s="3">
        <v>0</v>
      </c>
      <c r="AU1201" s="3">
        <v>0</v>
      </c>
      <c r="AV1201" s="3" t="s">
        <v>765</v>
      </c>
      <c r="AW1201" s="3" t="s">
        <v>1904</v>
      </c>
      <c r="AX1201" s="3">
        <v>1.5</v>
      </c>
      <c r="AY1201" s="3">
        <v>0</v>
      </c>
      <c r="AZ1201" s="3">
        <v>0</v>
      </c>
      <c r="BA1201" s="3" t="s">
        <v>765</v>
      </c>
      <c r="BB1201" s="3">
        <v>0</v>
      </c>
      <c r="BC1201" s="3">
        <v>0</v>
      </c>
      <c r="BD1201" s="7">
        <v>0</v>
      </c>
      <c r="BE1201" s="18">
        <f t="shared" si="50"/>
        <v>120.96281086014145</v>
      </c>
      <c r="BF1201" s="3" t="s">
        <v>767</v>
      </c>
      <c r="BG1201" s="7">
        <v>44243</v>
      </c>
      <c r="BH1201" s="3">
        <v>42.476245219739781</v>
      </c>
      <c r="BI1201" t="str">
        <f>VLOOKUP($A1201,'[1]SW_Pipes 1222_soil.shp'!$AE$2:$AR$1223,10,FALSE)</f>
        <v>113689</v>
      </c>
      <c r="BJ1201" t="str">
        <f>VLOOKUP($A1201,'[1]SW_Pipes 1222_soil.shp'!$AE$2:$AR$1223,11,FALSE)</f>
        <v>VaB</v>
      </c>
      <c r="BK1201" t="str">
        <f>VLOOKUP($A1201,'[1]SW_Pipes 1222_soil.shp'!$AE$2:$AR$1223,12,FALSE)</f>
        <v>Vance sandy loam, 2 to 8 percent slopes</v>
      </c>
      <c r="BL1201" t="str">
        <f>VLOOKUP($A1201,'[1]SW_Pipes 1222_soil.shp'!$AE$2:$AR$1223,13,FALSE)</f>
        <v>C</v>
      </c>
      <c r="BM1201">
        <f>VLOOKUP($A1201,'[1]SW_Pipes 1222_soil.shp'!$AE$2:$AR$1223,14,FALSE)</f>
        <v>2</v>
      </c>
      <c r="BN1201">
        <f>VLOOKUP(A1201,[2]SW_Pipes1222_prec!$AE$2:$AO$1223, 11, FALSE)</f>
        <v>3.8</v>
      </c>
    </row>
    <row r="1202" spans="1:66" x14ac:dyDescent="0.25">
      <c r="A1202" s="2">
        <v>199309</v>
      </c>
      <c r="B1202" s="2">
        <v>13258</v>
      </c>
      <c r="C1202" s="2" t="s">
        <v>110</v>
      </c>
      <c r="D1202" s="2" t="s">
        <v>26</v>
      </c>
      <c r="E1202" s="2" t="s">
        <v>29</v>
      </c>
      <c r="F1202" s="6">
        <f>VLOOKUP(A1202&amp;B1202,'input_raw cmsws'!$C$2:$D$1602,2,FALSE)</f>
        <v>43949.666666666664</v>
      </c>
      <c r="G1202" s="2">
        <v>6</v>
      </c>
      <c r="H1202" s="2" t="s">
        <v>23</v>
      </c>
      <c r="I1202" s="2">
        <f>VLOOKUP(H1202,'scoring schema'!$D$4:$E$9,2,FALSE)</f>
        <v>0</v>
      </c>
      <c r="J1202" s="2" t="s">
        <v>22</v>
      </c>
      <c r="K1202" s="2" t="s">
        <v>22</v>
      </c>
      <c r="L1202" s="2"/>
      <c r="M1202" s="2">
        <f>VLOOKUP(L1202,'scoring schema 2'!$E$18:$F$29,2,FALSE)</f>
        <v>0</v>
      </c>
      <c r="N1202" s="2"/>
      <c r="O1202" s="2">
        <f>VLOOKUP(N1202,'scoring schema 2'!$E$8:$F$13,2, FALSE)</f>
        <v>2</v>
      </c>
      <c r="P1202" s="2">
        <v>5</v>
      </c>
      <c r="Q1202" s="2">
        <v>1.3</v>
      </c>
      <c r="R1202" s="2">
        <v>2.15</v>
      </c>
      <c r="S1202" s="2">
        <v>2.7949999999999999</v>
      </c>
      <c r="T1202" s="2">
        <v>1</v>
      </c>
      <c r="U1202" s="2">
        <v>0</v>
      </c>
      <c r="V1202" s="2">
        <v>1.4000000000000001</v>
      </c>
      <c r="W1202" s="2">
        <v>1.4</v>
      </c>
      <c r="X1202" s="2">
        <v>1.96</v>
      </c>
      <c r="Y1202" s="2">
        <v>1.36</v>
      </c>
      <c r="Z1202" s="2">
        <v>1.7</v>
      </c>
      <c r="AA1202" s="2">
        <v>2.3120000000000003</v>
      </c>
      <c r="AB1202" s="2">
        <v>7589291</v>
      </c>
      <c r="AC1202" s="2" t="s">
        <v>990</v>
      </c>
      <c r="AD1202" s="6">
        <v>40923</v>
      </c>
      <c r="AE1202" s="2" t="s">
        <v>985</v>
      </c>
      <c r="AF1202" s="2" t="s">
        <v>761</v>
      </c>
      <c r="AG1202" s="2" t="s">
        <v>762</v>
      </c>
      <c r="AH1202" s="2" t="s">
        <v>768</v>
      </c>
      <c r="AI1202" s="2">
        <v>1.25</v>
      </c>
      <c r="AJ1202" s="2">
        <v>0</v>
      </c>
      <c r="AK1202" s="2">
        <v>0</v>
      </c>
      <c r="AL1202" s="2">
        <v>0</v>
      </c>
      <c r="AM1202" s="2">
        <v>15</v>
      </c>
      <c r="AN1202" s="2">
        <v>0</v>
      </c>
      <c r="AO1202" s="2" t="s">
        <v>762</v>
      </c>
      <c r="AP1202" s="2" t="s">
        <v>763</v>
      </c>
      <c r="AQ1202" s="2" t="s">
        <v>769</v>
      </c>
      <c r="AR1202" s="2" t="s">
        <v>991</v>
      </c>
      <c r="AS1202" s="2">
        <v>0</v>
      </c>
      <c r="AT1202" s="2">
        <v>0</v>
      </c>
      <c r="AU1202" s="2">
        <v>0</v>
      </c>
      <c r="AV1202" s="2" t="s">
        <v>765</v>
      </c>
      <c r="AW1202" s="2" t="s">
        <v>992</v>
      </c>
      <c r="AX1202" s="2">
        <v>0</v>
      </c>
      <c r="AY1202" s="2">
        <v>0</v>
      </c>
      <c r="AZ1202" s="2">
        <v>0</v>
      </c>
      <c r="BA1202" s="2" t="s">
        <v>765</v>
      </c>
      <c r="BB1202" s="2">
        <v>0</v>
      </c>
      <c r="BC1202" s="2">
        <v>0</v>
      </c>
      <c r="BD1202" s="6">
        <v>0</v>
      </c>
      <c r="BE1202" s="18">
        <f t="shared" si="50"/>
        <v>120.3276294775268</v>
      </c>
      <c r="BF1202" s="2" t="s">
        <v>767</v>
      </c>
      <c r="BG1202" s="6">
        <v>44243</v>
      </c>
      <c r="BH1202" s="2">
        <v>22.186084210413519</v>
      </c>
      <c r="BI1202" t="str">
        <f>VLOOKUP($A1202,'[1]SW_Pipes 1222_soil.shp'!$AE$2:$AR$1223,10,FALSE)</f>
        <v>113671</v>
      </c>
      <c r="BJ1202" t="str">
        <f>VLOOKUP($A1202,'[1]SW_Pipes 1222_soil.shp'!$AE$2:$AR$1223,11,FALSE)</f>
        <v>HeB</v>
      </c>
      <c r="BK1202" t="str">
        <f>VLOOKUP($A1202,'[1]SW_Pipes 1222_soil.shp'!$AE$2:$AR$1223,12,FALSE)</f>
        <v>Helena sandy loam, 2 to 8 percent slopes</v>
      </c>
      <c r="BL1202" t="str">
        <f>VLOOKUP($A1202,'[1]SW_Pipes 1222_soil.shp'!$AE$2:$AR$1223,13,FALSE)</f>
        <v>C</v>
      </c>
      <c r="BM1202">
        <f>VLOOKUP($A1202,'[1]SW_Pipes 1222_soil.shp'!$AE$2:$AR$1223,14,FALSE)</f>
        <v>2</v>
      </c>
      <c r="BN1202">
        <f>VLOOKUP(A1202,[2]SW_Pipes1222_prec!$AE$2:$AO$1223, 11, FALSE)</f>
        <v>3.7149999999999999</v>
      </c>
    </row>
    <row r="1203" spans="1:66" x14ac:dyDescent="0.25">
      <c r="A1203" s="3">
        <v>199369</v>
      </c>
      <c r="B1203" s="3">
        <v>81813</v>
      </c>
      <c r="C1203" s="3" t="s">
        <v>69</v>
      </c>
      <c r="D1203" s="3" t="s">
        <v>21</v>
      </c>
      <c r="E1203" s="3" t="s">
        <v>29</v>
      </c>
      <c r="F1203" s="6">
        <f>VLOOKUP(A1203&amp;B1203,'input_raw cmsws'!$C$2:$D$1602,2,FALSE)</f>
        <v>44209.708333333336</v>
      </c>
      <c r="G1203" s="3">
        <v>5</v>
      </c>
      <c r="H1203" s="3" t="s">
        <v>23</v>
      </c>
      <c r="I1203" s="2">
        <f>VLOOKUP(H1203,'scoring schema'!$D$4:$E$9,2,FALSE)</f>
        <v>0</v>
      </c>
      <c r="J1203" s="3" t="s">
        <v>22</v>
      </c>
      <c r="K1203" s="3" t="s">
        <v>22</v>
      </c>
      <c r="L1203" s="3"/>
      <c r="M1203" s="2">
        <f>VLOOKUP(L1203,'scoring schema 2'!$E$18:$F$29,2,FALSE)</f>
        <v>0</v>
      </c>
      <c r="N1203" s="3"/>
      <c r="O1203" s="2">
        <f>VLOOKUP(N1203,'scoring schema 2'!$E$8:$F$13,2, FALSE)</f>
        <v>2</v>
      </c>
      <c r="P1203" s="3">
        <v>0</v>
      </c>
      <c r="Q1203" s="3">
        <v>1.3</v>
      </c>
      <c r="R1203" s="3">
        <v>0.8</v>
      </c>
      <c r="S1203" s="3">
        <v>1.04</v>
      </c>
      <c r="T1203" s="3">
        <v>1</v>
      </c>
      <c r="U1203" s="3">
        <v>0</v>
      </c>
      <c r="V1203" s="3">
        <v>1.4000000000000001</v>
      </c>
      <c r="W1203" s="3">
        <v>0.8</v>
      </c>
      <c r="X1203" s="3">
        <v>1.1200000000000001</v>
      </c>
      <c r="Y1203" s="3">
        <v>1.36</v>
      </c>
      <c r="Z1203" s="3">
        <v>0.8</v>
      </c>
      <c r="AA1203" s="3">
        <v>1.0880000000000001</v>
      </c>
      <c r="AB1203" s="3">
        <v>7578138</v>
      </c>
      <c r="AC1203" s="3" t="s">
        <v>881</v>
      </c>
      <c r="AD1203" s="6">
        <v>40924</v>
      </c>
      <c r="AE1203" s="3" t="s">
        <v>760</v>
      </c>
      <c r="AF1203" s="3" t="s">
        <v>882</v>
      </c>
      <c r="AG1203" s="3" t="s">
        <v>762</v>
      </c>
      <c r="AH1203" s="3" t="s">
        <v>885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 t="s">
        <v>762</v>
      </c>
      <c r="AP1203" s="3" t="s">
        <v>882</v>
      </c>
      <c r="AQ1203" s="3" t="s">
        <v>800</v>
      </c>
      <c r="AR1203" s="3" t="s">
        <v>883</v>
      </c>
      <c r="AS1203" s="3">
        <v>0</v>
      </c>
      <c r="AT1203" s="3">
        <v>0</v>
      </c>
      <c r="AU1203" s="3">
        <v>0</v>
      </c>
      <c r="AV1203" s="3" t="s">
        <v>772</v>
      </c>
      <c r="AW1203" s="3" t="s">
        <v>884</v>
      </c>
      <c r="AX1203" s="3">
        <v>0</v>
      </c>
      <c r="AY1203" s="3">
        <v>0</v>
      </c>
      <c r="AZ1203" s="3">
        <v>0</v>
      </c>
      <c r="BA1203" s="3" t="s">
        <v>772</v>
      </c>
      <c r="BB1203" s="3">
        <v>0</v>
      </c>
      <c r="BC1203" s="3">
        <v>0</v>
      </c>
      <c r="BD1203" s="7">
        <v>0</v>
      </c>
      <c r="BE1203" s="18">
        <f t="shared" si="50"/>
        <v>121.0395847592973</v>
      </c>
      <c r="BF1203" s="3" t="s">
        <v>767</v>
      </c>
      <c r="BG1203" s="7">
        <v>44243</v>
      </c>
      <c r="BH1203" s="3">
        <v>125.1993903043294</v>
      </c>
      <c r="BI1203" t="str">
        <f>VLOOKUP($A1203,'[1]SW_Pipes 1222_soil.shp'!$AE$2:$AR$1223,10,FALSE)</f>
        <v>113658</v>
      </c>
      <c r="BJ1203" t="str">
        <f>VLOOKUP($A1203,'[1]SW_Pipes 1222_soil.shp'!$AE$2:$AR$1223,11,FALSE)</f>
        <v>CeB2</v>
      </c>
      <c r="BK1203" t="str">
        <f>VLOOKUP($A1203,'[1]SW_Pipes 1222_soil.shp'!$AE$2:$AR$1223,12,FALSE)</f>
        <v>Cecil sandy clay loam, 2 to 8 percent slopes, eroded</v>
      </c>
      <c r="BL1203" t="str">
        <f>VLOOKUP($A1203,'[1]SW_Pipes 1222_soil.shp'!$AE$2:$AR$1223,13,FALSE)</f>
        <v>B</v>
      </c>
      <c r="BM1203">
        <f>VLOOKUP($A1203,'[1]SW_Pipes 1222_soil.shp'!$AE$2:$AR$1223,14,FALSE)</f>
        <v>1</v>
      </c>
      <c r="BN1203">
        <f>VLOOKUP(A1203,[2]SW_Pipes1222_prec!$AE$2:$AO$1223, 11, FALSE)</f>
        <v>3.82</v>
      </c>
    </row>
    <row r="1204" spans="1:66" x14ac:dyDescent="0.25">
      <c r="A1204" s="3">
        <v>199529</v>
      </c>
      <c r="B1204" s="3">
        <v>20943</v>
      </c>
      <c r="C1204" s="3" t="s">
        <v>100</v>
      </c>
      <c r="D1204" s="3" t="s">
        <v>21</v>
      </c>
      <c r="E1204" s="3" t="s">
        <v>29</v>
      </c>
      <c r="F1204" s="6">
        <f>VLOOKUP(A1204&amp;B1204,'input_raw cmsws'!$C$2:$D$1602,2,FALSE)</f>
        <v>44236.708333333336</v>
      </c>
      <c r="G1204" s="3">
        <v>3</v>
      </c>
      <c r="H1204" s="3" t="s">
        <v>23</v>
      </c>
      <c r="I1204" s="2">
        <f>VLOOKUP(H1204,'scoring schema'!$D$4:$E$9,2,FALSE)</f>
        <v>0</v>
      </c>
      <c r="J1204" s="3" t="s">
        <v>22</v>
      </c>
      <c r="K1204" s="3" t="s">
        <v>22</v>
      </c>
      <c r="L1204" s="3" t="s">
        <v>30</v>
      </c>
      <c r="M1204" s="2">
        <f>VLOOKUP(L1204,'scoring schema 2'!$E$18:$F$29,2,FALSE)</f>
        <v>6</v>
      </c>
      <c r="N1204" s="3" t="s">
        <v>202</v>
      </c>
      <c r="O1204" s="2">
        <f>VLOOKUP(N1204,'scoring schema 2'!$E$8:$F$13,2, FALSE)</f>
        <v>3</v>
      </c>
      <c r="P1204" s="3">
        <v>10</v>
      </c>
      <c r="Q1204" s="3">
        <v>1.9500000000000002</v>
      </c>
      <c r="R1204" s="3">
        <v>5</v>
      </c>
      <c r="S1204" s="3">
        <v>9.75</v>
      </c>
      <c r="T1204" s="3">
        <v>3</v>
      </c>
      <c r="U1204" s="3">
        <v>10</v>
      </c>
      <c r="V1204" s="3">
        <v>8.6</v>
      </c>
      <c r="W1204" s="3">
        <v>5</v>
      </c>
      <c r="X1204" s="3">
        <v>43</v>
      </c>
      <c r="Y1204" s="3">
        <v>5.9399999999999995</v>
      </c>
      <c r="Z1204" s="3">
        <v>5</v>
      </c>
      <c r="AA1204" s="3">
        <v>29.699999999999996</v>
      </c>
      <c r="AB1204" s="3">
        <v>7723627</v>
      </c>
      <c r="AC1204" s="3" t="s">
        <v>3839</v>
      </c>
      <c r="AD1204" s="6">
        <v>40925</v>
      </c>
      <c r="AE1204" s="3" t="s">
        <v>760</v>
      </c>
      <c r="AF1204" s="3" t="s">
        <v>761</v>
      </c>
      <c r="AG1204" s="3" t="s">
        <v>762</v>
      </c>
      <c r="AH1204" s="3" t="s">
        <v>768</v>
      </c>
      <c r="AI1204" s="3">
        <v>1.5</v>
      </c>
      <c r="AJ1204" s="3">
        <v>0</v>
      </c>
      <c r="AK1204" s="3">
        <v>0</v>
      </c>
      <c r="AL1204" s="3">
        <v>0</v>
      </c>
      <c r="AM1204" s="3">
        <v>18</v>
      </c>
      <c r="AN1204" s="3">
        <v>0</v>
      </c>
      <c r="AO1204" s="3" t="s">
        <v>762</v>
      </c>
      <c r="AP1204" s="3" t="s">
        <v>763</v>
      </c>
      <c r="AQ1204" s="3" t="s">
        <v>769</v>
      </c>
      <c r="AR1204" s="3" t="s">
        <v>3840</v>
      </c>
      <c r="AS1204" s="3">
        <v>0</v>
      </c>
      <c r="AT1204" s="3">
        <v>0</v>
      </c>
      <c r="AU1204" s="3">
        <v>0</v>
      </c>
      <c r="AV1204" s="3" t="s">
        <v>765</v>
      </c>
      <c r="AW1204" s="3" t="s">
        <v>3841</v>
      </c>
      <c r="AX1204" s="3">
        <v>0</v>
      </c>
      <c r="AY1204" s="3">
        <v>0</v>
      </c>
      <c r="AZ1204" s="3">
        <v>0</v>
      </c>
      <c r="BA1204" s="3" t="s">
        <v>765</v>
      </c>
      <c r="BB1204" s="3">
        <v>0</v>
      </c>
      <c r="BC1204" s="3">
        <v>0</v>
      </c>
      <c r="BD1204" s="7">
        <v>0</v>
      </c>
      <c r="BE1204" s="18">
        <f t="shared" si="50"/>
        <v>121.11350673054986</v>
      </c>
      <c r="BF1204" s="3" t="s">
        <v>767</v>
      </c>
      <c r="BG1204" s="7">
        <v>44243</v>
      </c>
      <c r="BH1204" s="3">
        <v>128.8252326234385</v>
      </c>
      <c r="BI1204" t="str">
        <f>VLOOKUP($A1204,'[1]SW_Pipes 1222_soil.shp'!$AE$2:$AR$1223,10,FALSE)</f>
        <v>113693</v>
      </c>
      <c r="BJ1204" t="str">
        <f>VLOOKUP($A1204,'[1]SW_Pipes 1222_soil.shp'!$AE$2:$AR$1223,11,FALSE)</f>
        <v>WkD</v>
      </c>
      <c r="BK1204" t="str">
        <f>VLOOKUP($A1204,'[1]SW_Pipes 1222_soil.shp'!$AE$2:$AR$1223,12,FALSE)</f>
        <v>Wilkes loam, 8 to 15 percent slopes</v>
      </c>
      <c r="BL1204" t="str">
        <f>VLOOKUP($A1204,'[1]SW_Pipes 1222_soil.shp'!$AE$2:$AR$1223,13,FALSE)</f>
        <v>D</v>
      </c>
      <c r="BM1204">
        <f>VLOOKUP($A1204,'[1]SW_Pipes 1222_soil.shp'!$AE$2:$AR$1223,14,FALSE)</f>
        <v>4</v>
      </c>
      <c r="BN1204">
        <f>VLOOKUP(A1204,[2]SW_Pipes1222_prec!$AE$2:$AO$1223, 11, FALSE)</f>
        <v>3.746</v>
      </c>
    </row>
    <row r="1205" spans="1:66" x14ac:dyDescent="0.25">
      <c r="A1205" s="2">
        <v>199742</v>
      </c>
      <c r="B1205" s="2">
        <v>10931</v>
      </c>
      <c r="C1205" s="2" t="s">
        <v>280</v>
      </c>
      <c r="D1205" s="2" t="s">
        <v>26</v>
      </c>
      <c r="E1205" s="2" t="s">
        <v>29</v>
      </c>
      <c r="F1205" s="6">
        <f>VLOOKUP(A1205&amp;B1205,'input_raw cmsws'!$C$2:$D$1602,2,FALSE)</f>
        <v>43193.666666666664</v>
      </c>
      <c r="G1205" s="2">
        <v>8</v>
      </c>
      <c r="H1205" s="2" t="s">
        <v>23</v>
      </c>
      <c r="I1205" s="2">
        <f>VLOOKUP(H1205,'scoring schema'!$D$4:$E$9,2,FALSE)</f>
        <v>0</v>
      </c>
      <c r="J1205" s="2" t="s">
        <v>22</v>
      </c>
      <c r="K1205" s="2" t="s">
        <v>22</v>
      </c>
      <c r="L1205" s="2" t="s">
        <v>37</v>
      </c>
      <c r="M1205" s="2">
        <f>VLOOKUP(L1205,'scoring schema 2'!$E$18:$F$29,2,FALSE)</f>
        <v>8</v>
      </c>
      <c r="N1205" s="2"/>
      <c r="O1205" s="2">
        <f>VLOOKUP(N1205,'scoring schema 2'!$E$8:$F$13,2, FALSE)</f>
        <v>2</v>
      </c>
      <c r="P1205" s="2">
        <v>5</v>
      </c>
      <c r="Q1205" s="2">
        <v>1.3</v>
      </c>
      <c r="R1205" s="2">
        <v>6.9499999999999993</v>
      </c>
      <c r="S1205" s="2">
        <v>9.0350000000000001</v>
      </c>
      <c r="T1205" s="2">
        <v>1</v>
      </c>
      <c r="U1205" s="2">
        <v>0</v>
      </c>
      <c r="V1205" s="2">
        <v>1.4000000000000001</v>
      </c>
      <c r="W1205" s="2">
        <v>2.6</v>
      </c>
      <c r="X1205" s="2">
        <v>3.6400000000000006</v>
      </c>
      <c r="Y1205" s="2">
        <v>1.36</v>
      </c>
      <c r="Z1205" s="2">
        <v>4.34</v>
      </c>
      <c r="AA1205" s="2">
        <v>5.9024000000000001</v>
      </c>
      <c r="AB1205" s="2">
        <v>7580281</v>
      </c>
      <c r="AC1205" s="2" t="s">
        <v>1596</v>
      </c>
      <c r="AD1205" s="6">
        <v>40926</v>
      </c>
      <c r="AE1205" s="2" t="s">
        <v>760</v>
      </c>
      <c r="AF1205" s="2" t="s">
        <v>761</v>
      </c>
      <c r="AG1205" s="2" t="s">
        <v>762</v>
      </c>
      <c r="AH1205" s="2" t="s">
        <v>768</v>
      </c>
      <c r="AI1205" s="2">
        <v>1</v>
      </c>
      <c r="AJ1205" s="2">
        <v>0</v>
      </c>
      <c r="AK1205" s="2">
        <v>0</v>
      </c>
      <c r="AL1205" s="2">
        <v>0</v>
      </c>
      <c r="AM1205" s="2">
        <v>12</v>
      </c>
      <c r="AN1205" s="2">
        <v>0</v>
      </c>
      <c r="AO1205" s="2" t="s">
        <v>762</v>
      </c>
      <c r="AP1205" s="2" t="s">
        <v>902</v>
      </c>
      <c r="AQ1205" s="2" t="s">
        <v>905</v>
      </c>
      <c r="AR1205" s="2" t="s">
        <v>1597</v>
      </c>
      <c r="AS1205" s="2">
        <v>1</v>
      </c>
      <c r="AT1205" s="2">
        <v>0</v>
      </c>
      <c r="AU1205" s="2">
        <v>0</v>
      </c>
      <c r="AV1205" s="2" t="s">
        <v>765</v>
      </c>
      <c r="AW1205" s="2" t="s">
        <v>1598</v>
      </c>
      <c r="AX1205" s="2">
        <v>1</v>
      </c>
      <c r="AY1205" s="2">
        <v>0</v>
      </c>
      <c r="AZ1205" s="2">
        <v>0</v>
      </c>
      <c r="BA1205" s="2" t="s">
        <v>765</v>
      </c>
      <c r="BB1205" s="2">
        <v>0</v>
      </c>
      <c r="BC1205" s="2">
        <v>0</v>
      </c>
      <c r="BD1205" s="6">
        <v>0</v>
      </c>
      <c r="BE1205" s="18">
        <f t="shared" si="50"/>
        <v>118.25781428245493</v>
      </c>
      <c r="BF1205" s="2" t="s">
        <v>767</v>
      </c>
      <c r="BG1205" s="6">
        <v>44243</v>
      </c>
      <c r="BH1205" s="2">
        <v>15.07342783616066</v>
      </c>
      <c r="BI1205" t="str">
        <f>VLOOKUP($A1205,'[1]SW_Pipes 1222_soil.shp'!$AE$2:$AR$1223,10,FALSE)</f>
        <v>113658</v>
      </c>
      <c r="BJ1205" t="str">
        <f>VLOOKUP($A1205,'[1]SW_Pipes 1222_soil.shp'!$AE$2:$AR$1223,11,FALSE)</f>
        <v>CeB2</v>
      </c>
      <c r="BK1205" t="str">
        <f>VLOOKUP($A1205,'[1]SW_Pipes 1222_soil.shp'!$AE$2:$AR$1223,12,FALSE)</f>
        <v>Cecil sandy clay loam, 2 to 8 percent slopes, eroded</v>
      </c>
      <c r="BL1205" t="str">
        <f>VLOOKUP($A1205,'[1]SW_Pipes 1222_soil.shp'!$AE$2:$AR$1223,13,FALSE)</f>
        <v>B</v>
      </c>
      <c r="BM1205">
        <f>VLOOKUP($A1205,'[1]SW_Pipes 1222_soil.shp'!$AE$2:$AR$1223,14,FALSE)</f>
        <v>1</v>
      </c>
      <c r="BN1205">
        <f>VLOOKUP(A1205,[2]SW_Pipes1222_prec!$AE$2:$AO$1223, 11, FALSE)</f>
        <v>3.7869999999999999</v>
      </c>
    </row>
    <row r="1206" spans="1:66" x14ac:dyDescent="0.25">
      <c r="A1206" s="3">
        <v>200245</v>
      </c>
      <c r="B1206" s="3">
        <v>21488</v>
      </c>
      <c r="C1206" s="3" t="s">
        <v>558</v>
      </c>
      <c r="D1206" s="3" t="s">
        <v>21</v>
      </c>
      <c r="E1206" s="3" t="s">
        <v>29</v>
      </c>
      <c r="F1206" s="6">
        <f>VLOOKUP(A1206&amp;B1206,'input_raw cmsws'!$C$2:$D$1602,2,FALSE)</f>
        <v>44246.666666666664</v>
      </c>
      <c r="G1206" s="3">
        <v>4.2</v>
      </c>
      <c r="H1206" s="3"/>
      <c r="I1206" s="2">
        <v>0</v>
      </c>
      <c r="J1206" s="3"/>
      <c r="K1206" s="3" t="s">
        <v>22</v>
      </c>
      <c r="L1206" s="3"/>
      <c r="M1206" s="2">
        <f>VLOOKUP(L1206,'scoring schema 2'!$E$18:$F$29,2,FALSE)</f>
        <v>0</v>
      </c>
      <c r="N1206" s="3"/>
      <c r="O1206" s="2">
        <f>VLOOKUP(N1206,'scoring schema 2'!$E$8:$F$13,2, FALSE)</f>
        <v>2</v>
      </c>
      <c r="P1206" s="3">
        <v>0</v>
      </c>
      <c r="Q1206" s="3">
        <v>1.3</v>
      </c>
      <c r="R1206" s="3">
        <v>0.8</v>
      </c>
      <c r="S1206" s="3">
        <v>1.04</v>
      </c>
      <c r="T1206" s="3">
        <v>2</v>
      </c>
      <c r="U1206" s="3">
        <v>10</v>
      </c>
      <c r="V1206" s="3">
        <v>6.2000000000000011</v>
      </c>
      <c r="W1206" s="3">
        <v>5</v>
      </c>
      <c r="X1206" s="3">
        <v>31.000000000000007</v>
      </c>
      <c r="Y1206" s="3">
        <v>4.24</v>
      </c>
      <c r="Z1206" s="3">
        <v>3.3200000000000003</v>
      </c>
      <c r="AA1206" s="3">
        <v>14.076800000000002</v>
      </c>
      <c r="AB1206" s="3">
        <v>7702993</v>
      </c>
      <c r="AC1206" s="3" t="s">
        <v>2789</v>
      </c>
      <c r="AD1206" s="6">
        <v>40927</v>
      </c>
      <c r="AE1206" s="3" t="s">
        <v>760</v>
      </c>
      <c r="AF1206" s="3" t="s">
        <v>761</v>
      </c>
      <c r="AG1206" s="3" t="s">
        <v>762</v>
      </c>
      <c r="AH1206" s="3" t="s">
        <v>768</v>
      </c>
      <c r="AI1206" s="3">
        <v>1.5</v>
      </c>
      <c r="AJ1206" s="3">
        <v>0</v>
      </c>
      <c r="AK1206" s="3">
        <v>0</v>
      </c>
      <c r="AL1206" s="3">
        <v>0</v>
      </c>
      <c r="AM1206" s="3">
        <v>15</v>
      </c>
      <c r="AN1206" s="3">
        <v>0</v>
      </c>
      <c r="AO1206" s="3" t="s">
        <v>762</v>
      </c>
      <c r="AP1206" s="3" t="s">
        <v>763</v>
      </c>
      <c r="AQ1206" s="3" t="s">
        <v>769</v>
      </c>
      <c r="AR1206" s="3" t="s">
        <v>2790</v>
      </c>
      <c r="AS1206" s="3">
        <v>0</v>
      </c>
      <c r="AT1206" s="3">
        <v>0</v>
      </c>
      <c r="AU1206" s="3">
        <v>0</v>
      </c>
      <c r="AV1206" s="3" t="s">
        <v>765</v>
      </c>
      <c r="AW1206" s="3" t="s">
        <v>2791</v>
      </c>
      <c r="AX1206" s="3">
        <v>0</v>
      </c>
      <c r="AY1206" s="3">
        <v>0</v>
      </c>
      <c r="AZ1206" s="3">
        <v>0</v>
      </c>
      <c r="BA1206" s="3" t="s">
        <v>765</v>
      </c>
      <c r="BB1206" s="3">
        <v>0</v>
      </c>
      <c r="BC1206" s="3">
        <v>0</v>
      </c>
      <c r="BD1206" s="7">
        <v>0</v>
      </c>
      <c r="BE1206" s="18">
        <f t="shared" si="50"/>
        <v>121.14077116130504</v>
      </c>
      <c r="BF1206" s="3" t="s">
        <v>767</v>
      </c>
      <c r="BG1206" s="7">
        <v>44259</v>
      </c>
      <c r="BH1206" s="3">
        <v>144.00160482713821</v>
      </c>
      <c r="BI1206" t="str">
        <f>VLOOKUP($A1206,'[1]SW_Pipes 1222_soil.shp'!$AE$2:$AR$1223,10,FALSE)</f>
        <v>113677</v>
      </c>
      <c r="BJ1206" t="str">
        <f>VLOOKUP($A1206,'[1]SW_Pipes 1222_soil.shp'!$AE$2:$AR$1223,11,FALSE)</f>
        <v>MO</v>
      </c>
      <c r="BK1206" t="str">
        <f>VLOOKUP($A1206,'[1]SW_Pipes 1222_soil.shp'!$AE$2:$AR$1223,12,FALSE)</f>
        <v>Monacan loam</v>
      </c>
      <c r="BL1206" t="str">
        <f>VLOOKUP($A1206,'[1]SW_Pipes 1222_soil.shp'!$AE$2:$AR$1223,13,FALSE)</f>
        <v>C</v>
      </c>
      <c r="BM1206">
        <f>VLOOKUP($A1206,'[1]SW_Pipes 1222_soil.shp'!$AE$2:$AR$1223,14,FALSE)</f>
        <v>2</v>
      </c>
      <c r="BN1206">
        <f>VLOOKUP(A1206,[2]SW_Pipes1222_prec!$AE$2:$AO$1223, 11, FALSE)</f>
        <v>3.8050000000000002</v>
      </c>
    </row>
    <row r="1207" spans="1:66" x14ac:dyDescent="0.25">
      <c r="A1207" s="2">
        <v>200247</v>
      </c>
      <c r="B1207" s="2">
        <v>21539</v>
      </c>
      <c r="C1207" s="2" t="s">
        <v>87</v>
      </c>
      <c r="D1207" s="2" t="s">
        <v>21</v>
      </c>
      <c r="E1207" s="2" t="s">
        <v>29</v>
      </c>
      <c r="F1207" s="6">
        <f>VLOOKUP(A1207&amp;B1207,'input_raw cmsws'!$C$2:$D$1602,2,FALSE)</f>
        <v>44250.666666666664</v>
      </c>
      <c r="G1207" s="2">
        <v>6</v>
      </c>
      <c r="H1207" s="2" t="s">
        <v>23</v>
      </c>
      <c r="I1207" s="2">
        <f>VLOOKUP(H1207,'scoring schema'!$D$4:$E$9,2,FALSE)</f>
        <v>0</v>
      </c>
      <c r="J1207" s="2" t="s">
        <v>22</v>
      </c>
      <c r="K1207" s="2" t="s">
        <v>22</v>
      </c>
      <c r="L1207" s="2"/>
      <c r="M1207" s="2">
        <f>VLOOKUP(L1207,'scoring schema 2'!$E$18:$F$29,2,FALSE)</f>
        <v>0</v>
      </c>
      <c r="N1207" s="2"/>
      <c r="O1207" s="2">
        <f>VLOOKUP(N1207,'scoring schema 2'!$E$8:$F$13,2, FALSE)</f>
        <v>2</v>
      </c>
      <c r="P1207" s="2">
        <v>0</v>
      </c>
      <c r="Q1207" s="2">
        <v>1.3</v>
      </c>
      <c r="R1207" s="2">
        <v>0.8</v>
      </c>
      <c r="S1207" s="2">
        <v>1.04</v>
      </c>
      <c r="T1207" s="2">
        <v>1</v>
      </c>
      <c r="U1207" s="2">
        <v>0</v>
      </c>
      <c r="V1207" s="2">
        <v>2.2000000000000002</v>
      </c>
      <c r="W1207" s="2">
        <v>0.8</v>
      </c>
      <c r="X1207" s="2">
        <v>1.7600000000000002</v>
      </c>
      <c r="Y1207" s="2">
        <v>1.84</v>
      </c>
      <c r="Z1207" s="2">
        <v>0.8</v>
      </c>
      <c r="AA1207" s="2">
        <v>1.4720000000000002</v>
      </c>
      <c r="AB1207" s="2">
        <v>7588179</v>
      </c>
      <c r="AC1207" s="2" t="s">
        <v>925</v>
      </c>
      <c r="AD1207" s="6">
        <v>40928</v>
      </c>
      <c r="AE1207" s="2" t="s">
        <v>760</v>
      </c>
      <c r="AF1207" s="2" t="s">
        <v>882</v>
      </c>
      <c r="AG1207" s="2" t="s">
        <v>762</v>
      </c>
      <c r="AH1207" s="2" t="s">
        <v>885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 t="s">
        <v>762</v>
      </c>
      <c r="AP1207" s="2" t="s">
        <v>882</v>
      </c>
      <c r="AQ1207" s="2" t="s">
        <v>800</v>
      </c>
      <c r="AR1207" s="2" t="s">
        <v>926</v>
      </c>
      <c r="AS1207" s="2">
        <v>0</v>
      </c>
      <c r="AT1207" s="2">
        <v>0</v>
      </c>
      <c r="AU1207" s="2">
        <v>0</v>
      </c>
      <c r="AV1207" s="2" t="s">
        <v>772</v>
      </c>
      <c r="AW1207" s="2" t="s">
        <v>927</v>
      </c>
      <c r="AX1207" s="2">
        <v>0</v>
      </c>
      <c r="AY1207" s="2">
        <v>0</v>
      </c>
      <c r="AZ1207" s="2">
        <v>0</v>
      </c>
      <c r="BA1207" s="2" t="s">
        <v>772</v>
      </c>
      <c r="BB1207" s="2">
        <v>0</v>
      </c>
      <c r="BC1207" s="2">
        <v>0</v>
      </c>
      <c r="BD1207" s="6">
        <v>0</v>
      </c>
      <c r="BE1207" s="18">
        <f t="shared" si="50"/>
        <v>121.15172256445356</v>
      </c>
      <c r="BF1207" s="2" t="s">
        <v>767</v>
      </c>
      <c r="BG1207" s="6">
        <v>44245</v>
      </c>
      <c r="BH1207" s="2">
        <v>86.527859185917492</v>
      </c>
      <c r="BI1207" t="str">
        <f>VLOOKUP($A1207,'[1]SW_Pipes 1222_soil.shp'!$AE$2:$AR$1223,10,FALSE)</f>
        <v>113659</v>
      </c>
      <c r="BJ1207" t="str">
        <f>VLOOKUP($A1207,'[1]SW_Pipes 1222_soil.shp'!$AE$2:$AR$1223,11,FALSE)</f>
        <v>CeD2</v>
      </c>
      <c r="BK1207" t="str">
        <f>VLOOKUP($A1207,'[1]SW_Pipes 1222_soil.shp'!$AE$2:$AR$1223,12,FALSE)</f>
        <v>Cecil sandy clay loam, 8 to 15 percent slopes, eroded</v>
      </c>
      <c r="BL1207" t="str">
        <f>VLOOKUP($A1207,'[1]SW_Pipes 1222_soil.shp'!$AE$2:$AR$1223,13,FALSE)</f>
        <v>B</v>
      </c>
      <c r="BM1207">
        <f>VLOOKUP($A1207,'[1]SW_Pipes 1222_soil.shp'!$AE$2:$AR$1223,14,FALSE)</f>
        <v>1</v>
      </c>
      <c r="BN1207">
        <f>VLOOKUP(A1207,[2]SW_Pipes1222_prec!$AE$2:$AO$1223, 11, FALSE)</f>
        <v>3.7909999999999999</v>
      </c>
    </row>
    <row r="1208" spans="1:66" x14ac:dyDescent="0.25">
      <c r="A1208" s="3">
        <v>200248</v>
      </c>
      <c r="B1208" s="3">
        <v>21539</v>
      </c>
      <c r="C1208" s="3" t="s">
        <v>86</v>
      </c>
      <c r="D1208" s="3" t="s">
        <v>21</v>
      </c>
      <c r="E1208" s="3" t="s">
        <v>29</v>
      </c>
      <c r="F1208" s="6">
        <f>VLOOKUP(A1208&amp;B1208,'input_raw cmsws'!$C$2:$D$1602,2,FALSE)</f>
        <v>44250.666666666664</v>
      </c>
      <c r="G1208" s="3">
        <v>3.5</v>
      </c>
      <c r="H1208" s="3" t="s">
        <v>23</v>
      </c>
      <c r="I1208" s="2">
        <f>VLOOKUP(H1208,'scoring schema'!$D$4:$E$9,2,FALSE)</f>
        <v>0</v>
      </c>
      <c r="J1208" s="3" t="s">
        <v>22</v>
      </c>
      <c r="K1208" s="3" t="s">
        <v>22</v>
      </c>
      <c r="L1208" s="3"/>
      <c r="M1208" s="2">
        <f>VLOOKUP(L1208,'scoring schema 2'!$E$18:$F$29,2,FALSE)</f>
        <v>0</v>
      </c>
      <c r="N1208" s="3"/>
      <c r="O1208" s="2">
        <f>VLOOKUP(N1208,'scoring schema 2'!$E$8:$F$13,2, FALSE)</f>
        <v>2</v>
      </c>
      <c r="P1208" s="3">
        <v>0</v>
      </c>
      <c r="Q1208" s="3">
        <v>1.3</v>
      </c>
      <c r="R1208" s="3">
        <v>0.8</v>
      </c>
      <c r="S1208" s="3">
        <v>1.04</v>
      </c>
      <c r="T1208" s="3">
        <v>2</v>
      </c>
      <c r="U1208" s="3">
        <v>0</v>
      </c>
      <c r="V1208" s="3">
        <v>8.6</v>
      </c>
      <c r="W1208" s="3">
        <v>1.7000000000000002</v>
      </c>
      <c r="X1208" s="3">
        <v>14.620000000000001</v>
      </c>
      <c r="Y1208" s="3">
        <v>5.68</v>
      </c>
      <c r="Z1208" s="3">
        <v>1.34</v>
      </c>
      <c r="AA1208" s="3">
        <v>7.6112000000000002</v>
      </c>
      <c r="AB1208" s="3">
        <v>7690646</v>
      </c>
      <c r="AC1208" s="3" t="s">
        <v>1979</v>
      </c>
      <c r="AD1208" s="6">
        <v>40929</v>
      </c>
      <c r="AE1208" s="3" t="s">
        <v>760</v>
      </c>
      <c r="AF1208" s="3" t="s">
        <v>761</v>
      </c>
      <c r="AG1208" s="3" t="s">
        <v>762</v>
      </c>
      <c r="AH1208" s="3" t="s">
        <v>768</v>
      </c>
      <c r="AI1208" s="3">
        <v>3</v>
      </c>
      <c r="AJ1208" s="3">
        <v>0</v>
      </c>
      <c r="AK1208" s="3">
        <v>0</v>
      </c>
      <c r="AL1208" s="3">
        <v>0</v>
      </c>
      <c r="AM1208" s="3">
        <v>36</v>
      </c>
      <c r="AN1208" s="3">
        <v>0</v>
      </c>
      <c r="AO1208" s="3" t="s">
        <v>762</v>
      </c>
      <c r="AP1208" s="3" t="s">
        <v>763</v>
      </c>
      <c r="AQ1208" s="3" t="s">
        <v>769</v>
      </c>
      <c r="AR1208" s="3" t="s">
        <v>1980</v>
      </c>
      <c r="AS1208" s="3">
        <v>3.3</v>
      </c>
      <c r="AT1208" s="3">
        <v>0</v>
      </c>
      <c r="AU1208" s="3">
        <v>0</v>
      </c>
      <c r="AV1208" s="3" t="s">
        <v>765</v>
      </c>
      <c r="AW1208" s="3" t="s">
        <v>1981</v>
      </c>
      <c r="AX1208" s="3">
        <v>2.9</v>
      </c>
      <c r="AY1208" s="3">
        <v>0</v>
      </c>
      <c r="AZ1208" s="3">
        <v>0</v>
      </c>
      <c r="BA1208" s="3" t="s">
        <v>765</v>
      </c>
      <c r="BB1208" s="3">
        <v>0</v>
      </c>
      <c r="BC1208" s="3">
        <v>0</v>
      </c>
      <c r="BD1208" s="7">
        <v>0</v>
      </c>
      <c r="BE1208" s="18">
        <f t="shared" si="50"/>
        <v>121.15172256445356</v>
      </c>
      <c r="BF1208" s="3" t="s">
        <v>767</v>
      </c>
      <c r="BG1208" s="7">
        <v>44258</v>
      </c>
      <c r="BH1208" s="3">
        <v>18.065275320293029</v>
      </c>
      <c r="BI1208" t="str">
        <f>VLOOKUP($A1208,'[1]SW_Pipes 1222_soil.shp'!$AE$2:$AR$1223,10,FALSE)</f>
        <v>113677</v>
      </c>
      <c r="BJ1208" t="str">
        <f>VLOOKUP($A1208,'[1]SW_Pipes 1222_soil.shp'!$AE$2:$AR$1223,11,FALSE)</f>
        <v>MO</v>
      </c>
      <c r="BK1208" t="str">
        <f>VLOOKUP($A1208,'[1]SW_Pipes 1222_soil.shp'!$AE$2:$AR$1223,12,FALSE)</f>
        <v>Monacan loam</v>
      </c>
      <c r="BL1208" t="str">
        <f>VLOOKUP($A1208,'[1]SW_Pipes 1222_soil.shp'!$AE$2:$AR$1223,13,FALSE)</f>
        <v>C</v>
      </c>
      <c r="BM1208">
        <f>VLOOKUP($A1208,'[1]SW_Pipes 1222_soil.shp'!$AE$2:$AR$1223,14,FALSE)</f>
        <v>2</v>
      </c>
      <c r="BN1208">
        <f>VLOOKUP(A1208,[2]SW_Pipes1222_prec!$AE$2:$AO$1223, 11, FALSE)</f>
        <v>3.7050000000000001</v>
      </c>
    </row>
    <row r="1209" spans="1:66" x14ac:dyDescent="0.25">
      <c r="A1209" s="3">
        <v>200249</v>
      </c>
      <c r="B1209" s="3">
        <v>21539</v>
      </c>
      <c r="C1209" s="3" t="s">
        <v>86</v>
      </c>
      <c r="D1209" s="3" t="s">
        <v>21</v>
      </c>
      <c r="E1209" s="3" t="s">
        <v>29</v>
      </c>
      <c r="F1209" s="6">
        <f>VLOOKUP(A1209&amp;B1209,'input_raw cmsws'!$C$2:$D$1602,2,FALSE)</f>
        <v>44250.666666666664</v>
      </c>
      <c r="G1209" s="3">
        <v>3.5</v>
      </c>
      <c r="H1209" s="3" t="s">
        <v>23</v>
      </c>
      <c r="I1209" s="2">
        <f>VLOOKUP(H1209,'scoring schema'!$D$4:$E$9,2,FALSE)</f>
        <v>0</v>
      </c>
      <c r="J1209" s="3" t="s">
        <v>22</v>
      </c>
      <c r="K1209" s="3" t="s">
        <v>22</v>
      </c>
      <c r="L1209" s="3"/>
      <c r="M1209" s="2">
        <f>VLOOKUP(L1209,'scoring schema 2'!$E$18:$F$29,2,FALSE)</f>
        <v>0</v>
      </c>
      <c r="N1209" s="3"/>
      <c r="O1209" s="2">
        <f>VLOOKUP(N1209,'scoring schema 2'!$E$8:$F$13,2, FALSE)</f>
        <v>2</v>
      </c>
      <c r="P1209" s="3">
        <v>0</v>
      </c>
      <c r="Q1209" s="3">
        <v>1.3</v>
      </c>
      <c r="R1209" s="3">
        <v>0.8</v>
      </c>
      <c r="S1209" s="3">
        <v>1.04</v>
      </c>
      <c r="T1209" s="3">
        <v>1</v>
      </c>
      <c r="U1209" s="3">
        <v>0</v>
      </c>
      <c r="V1209" s="3">
        <v>2.2000000000000002</v>
      </c>
      <c r="W1209" s="3">
        <v>0.8</v>
      </c>
      <c r="X1209" s="3">
        <v>1.7600000000000002</v>
      </c>
      <c r="Y1209" s="3">
        <v>1.84</v>
      </c>
      <c r="Z1209" s="3">
        <v>0.8</v>
      </c>
      <c r="AA1209" s="3">
        <v>1.4720000000000002</v>
      </c>
      <c r="AB1209" s="3">
        <v>7716565</v>
      </c>
      <c r="AC1209" s="3" t="s">
        <v>917</v>
      </c>
      <c r="AD1209" s="6">
        <v>40930</v>
      </c>
      <c r="AE1209" s="3" t="s">
        <v>760</v>
      </c>
      <c r="AF1209" s="3" t="s">
        <v>882</v>
      </c>
      <c r="AG1209" s="3" t="s">
        <v>762</v>
      </c>
      <c r="AH1209" s="3" t="s">
        <v>885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 t="s">
        <v>762</v>
      </c>
      <c r="AP1209" s="3" t="s">
        <v>882</v>
      </c>
      <c r="AQ1209" s="3" t="s">
        <v>800</v>
      </c>
      <c r="AR1209" s="3" t="s">
        <v>918</v>
      </c>
      <c r="AS1209" s="3">
        <v>0</v>
      </c>
      <c r="AT1209" s="3">
        <v>0</v>
      </c>
      <c r="AU1209" s="3">
        <v>0</v>
      </c>
      <c r="AV1209" s="3" t="s">
        <v>772</v>
      </c>
      <c r="AW1209" s="3" t="s">
        <v>919</v>
      </c>
      <c r="AX1209" s="3">
        <v>0</v>
      </c>
      <c r="AY1209" s="3">
        <v>0</v>
      </c>
      <c r="AZ1209" s="3">
        <v>0</v>
      </c>
      <c r="BA1209" s="3" t="s">
        <v>772</v>
      </c>
      <c r="BB1209" s="3">
        <v>0</v>
      </c>
      <c r="BC1209" s="3">
        <v>0</v>
      </c>
      <c r="BD1209" s="7">
        <v>0</v>
      </c>
      <c r="BE1209" s="18">
        <f t="shared" si="50"/>
        <v>121.15172256445356</v>
      </c>
      <c r="BF1209" s="3" t="s">
        <v>767</v>
      </c>
      <c r="BG1209" s="7">
        <v>44245</v>
      </c>
      <c r="BH1209" s="3">
        <v>121.60536920591019</v>
      </c>
      <c r="BI1209" t="str">
        <f>VLOOKUP($A1209,'[1]SW_Pipes 1222_soil.shp'!$AE$2:$AR$1223,10,FALSE)</f>
        <v>113660</v>
      </c>
      <c r="BJ1209" t="str">
        <f>VLOOKUP($A1209,'[1]SW_Pipes 1222_soil.shp'!$AE$2:$AR$1223,11,FALSE)</f>
        <v>CuB</v>
      </c>
      <c r="BK1209" t="str">
        <f>VLOOKUP($A1209,'[1]SW_Pipes 1222_soil.shp'!$AE$2:$AR$1223,12,FALSE)</f>
        <v>Cecil-Urban land complex, 2 to 8 percent slopes</v>
      </c>
      <c r="BL1209" t="str">
        <f>VLOOKUP($A1209,'[1]SW_Pipes 1222_soil.shp'!$AE$2:$AR$1223,13,FALSE)</f>
        <v>B</v>
      </c>
      <c r="BM1209">
        <f>VLOOKUP($A1209,'[1]SW_Pipes 1222_soil.shp'!$AE$2:$AR$1223,14,FALSE)</f>
        <v>1</v>
      </c>
      <c r="BN1209">
        <f>VLOOKUP(A1209,[2]SW_Pipes1222_prec!$AE$2:$AO$1223, 11, FALSE)</f>
        <v>3.7909999999999999</v>
      </c>
    </row>
    <row r="1210" spans="1:66" x14ac:dyDescent="0.25">
      <c r="A1210" s="2">
        <v>200250</v>
      </c>
      <c r="B1210" s="2">
        <v>21539</v>
      </c>
      <c r="C1210" s="2" t="s">
        <v>45</v>
      </c>
      <c r="D1210" s="2" t="s">
        <v>21</v>
      </c>
      <c r="E1210" s="2" t="s">
        <v>29</v>
      </c>
      <c r="F1210" s="6">
        <f>VLOOKUP(A1210&amp;B1210,'input_raw cmsws'!$C$2:$D$1602,2,FALSE)</f>
        <v>44250.666666666664</v>
      </c>
      <c r="G1210" s="2">
        <v>2.5</v>
      </c>
      <c r="H1210" s="2" t="s">
        <v>23</v>
      </c>
      <c r="I1210" s="2">
        <f>VLOOKUP(H1210,'scoring schema'!$D$4:$E$9,2,FALSE)</f>
        <v>0</v>
      </c>
      <c r="J1210" s="2" t="s">
        <v>22</v>
      </c>
      <c r="K1210" s="2" t="s">
        <v>22</v>
      </c>
      <c r="L1210" s="2"/>
      <c r="M1210" s="2">
        <f>VLOOKUP(L1210,'scoring schema 2'!$E$18:$F$29,2,FALSE)</f>
        <v>0</v>
      </c>
      <c r="N1210" s="2"/>
      <c r="O1210" s="2">
        <f>VLOOKUP(N1210,'scoring schema 2'!$E$8:$F$13,2, FALSE)</f>
        <v>2</v>
      </c>
      <c r="P1210" s="2">
        <v>0</v>
      </c>
      <c r="Q1210" s="2">
        <v>1.3</v>
      </c>
      <c r="R1210" s="2">
        <v>0.8</v>
      </c>
      <c r="S1210" s="2">
        <v>1.04</v>
      </c>
      <c r="T1210" s="2">
        <v>2</v>
      </c>
      <c r="U1210" s="2">
        <v>0</v>
      </c>
      <c r="V1210" s="2">
        <v>8.6</v>
      </c>
      <c r="W1210" s="2">
        <v>1.7000000000000002</v>
      </c>
      <c r="X1210" s="2">
        <v>14.620000000000001</v>
      </c>
      <c r="Y1210" s="2">
        <v>5.68</v>
      </c>
      <c r="Z1210" s="2">
        <v>1.34</v>
      </c>
      <c r="AA1210" s="2">
        <v>7.6112000000000002</v>
      </c>
      <c r="AB1210" s="2">
        <v>7636228</v>
      </c>
      <c r="AC1210" s="2" t="s">
        <v>1982</v>
      </c>
      <c r="AD1210" s="6">
        <v>40931</v>
      </c>
      <c r="AE1210" s="2" t="s">
        <v>760</v>
      </c>
      <c r="AF1210" s="2" t="s">
        <v>761</v>
      </c>
      <c r="AG1210" s="2" t="s">
        <v>762</v>
      </c>
      <c r="AH1210" s="2" t="s">
        <v>768</v>
      </c>
      <c r="AI1210" s="2">
        <v>1.25</v>
      </c>
      <c r="AJ1210" s="2">
        <v>0</v>
      </c>
      <c r="AK1210" s="2">
        <v>0</v>
      </c>
      <c r="AL1210" s="2">
        <v>0</v>
      </c>
      <c r="AM1210" s="2">
        <v>15</v>
      </c>
      <c r="AN1210" s="2">
        <v>0</v>
      </c>
      <c r="AO1210" s="2" t="s">
        <v>762</v>
      </c>
      <c r="AP1210" s="2" t="s">
        <v>778</v>
      </c>
      <c r="AQ1210" s="2" t="s">
        <v>781</v>
      </c>
      <c r="AR1210" s="2" t="s">
        <v>1983</v>
      </c>
      <c r="AS1210" s="2">
        <v>1.8</v>
      </c>
      <c r="AT1210" s="2">
        <v>0</v>
      </c>
      <c r="AU1210" s="2">
        <v>0</v>
      </c>
      <c r="AV1210" s="2" t="s">
        <v>765</v>
      </c>
      <c r="AW1210" s="2" t="s">
        <v>1984</v>
      </c>
      <c r="AX1210" s="2">
        <v>0</v>
      </c>
      <c r="AY1210" s="2">
        <v>0</v>
      </c>
      <c r="AZ1210" s="2">
        <v>0</v>
      </c>
      <c r="BA1210" s="2" t="s">
        <v>765</v>
      </c>
      <c r="BB1210" s="2">
        <v>0</v>
      </c>
      <c r="BC1210" s="2">
        <v>0</v>
      </c>
      <c r="BD1210" s="6">
        <v>0</v>
      </c>
      <c r="BE1210" s="18">
        <f t="shared" ref="BE1210:BE1241" si="51">(F1210-BD1210)/365.25</f>
        <v>121.15172256445356</v>
      </c>
      <c r="BF1210" s="2" t="s">
        <v>767</v>
      </c>
      <c r="BG1210" s="6">
        <v>44258</v>
      </c>
      <c r="BH1210" s="2">
        <v>49.639096475563939</v>
      </c>
      <c r="BI1210" t="str">
        <f>VLOOKUP($A1210,'[1]SW_Pipes 1222_soil.shp'!$AE$2:$AR$1223,10,FALSE)</f>
        <v>113675</v>
      </c>
      <c r="BJ1210" t="str">
        <f>VLOOKUP($A1210,'[1]SW_Pipes 1222_soil.shp'!$AE$2:$AR$1223,11,FALSE)</f>
        <v>IuB</v>
      </c>
      <c r="BK1210" t="str">
        <f>VLOOKUP($A1210,'[1]SW_Pipes 1222_soil.shp'!$AE$2:$AR$1223,12,FALSE)</f>
        <v>Iredell-Urban land complex, 0 to 8 percent slopes</v>
      </c>
      <c r="BL1210" t="str">
        <f>VLOOKUP($A1210,'[1]SW_Pipes 1222_soil.shp'!$AE$2:$AR$1223,13,FALSE)</f>
        <v>C/D</v>
      </c>
      <c r="BM1210">
        <f>VLOOKUP($A1210,'[1]SW_Pipes 1222_soil.shp'!$AE$2:$AR$1223,14,FALSE)</f>
        <v>3</v>
      </c>
      <c r="BN1210">
        <f>VLOOKUP(A1210,[2]SW_Pipes1222_prec!$AE$2:$AO$1223, 11, FALSE)</f>
        <v>3.706</v>
      </c>
    </row>
    <row r="1211" spans="1:66" x14ac:dyDescent="0.25">
      <c r="A1211" s="2">
        <v>200252</v>
      </c>
      <c r="B1211" s="2">
        <v>21539</v>
      </c>
      <c r="C1211" s="2" t="s">
        <v>45</v>
      </c>
      <c r="D1211" s="2" t="s">
        <v>21</v>
      </c>
      <c r="E1211" s="2" t="s">
        <v>22</v>
      </c>
      <c r="F1211" s="6">
        <f>VLOOKUP(A1211&amp;B1211,'input_raw cmsws'!$C$2:$D$1602,2,FALSE)</f>
        <v>44250.666666666664</v>
      </c>
      <c r="G1211" s="2">
        <v>5</v>
      </c>
      <c r="H1211" s="2" t="s">
        <v>23</v>
      </c>
      <c r="I1211" s="2">
        <f>VLOOKUP(H1211,'scoring schema'!$D$4:$E$9,2,FALSE)</f>
        <v>0</v>
      </c>
      <c r="J1211" s="2" t="s">
        <v>22</v>
      </c>
      <c r="K1211" s="2" t="s">
        <v>22</v>
      </c>
      <c r="L1211" s="2"/>
      <c r="M1211" s="2">
        <f>VLOOKUP(L1211,'scoring schema 2'!$E$18:$F$29,2,FALSE)</f>
        <v>0</v>
      </c>
      <c r="N1211" s="2"/>
      <c r="O1211" s="2">
        <f>VLOOKUP(N1211,'scoring schema 2'!$E$8:$F$13,2, FALSE)</f>
        <v>2</v>
      </c>
      <c r="P1211" s="2">
        <v>0</v>
      </c>
      <c r="Q1211" s="2">
        <v>1.3</v>
      </c>
      <c r="R1211" s="2">
        <v>0</v>
      </c>
      <c r="S1211" s="2">
        <v>0</v>
      </c>
      <c r="T1211" s="2">
        <v>1</v>
      </c>
      <c r="U1211" s="2">
        <v>0</v>
      </c>
      <c r="V1211" s="2">
        <v>0.60000000000000009</v>
      </c>
      <c r="W1211" s="2">
        <v>0</v>
      </c>
      <c r="X1211" s="2">
        <v>0</v>
      </c>
      <c r="Y1211" s="2">
        <v>0.88000000000000012</v>
      </c>
      <c r="Z1211" s="2">
        <v>0</v>
      </c>
      <c r="AA1211" s="2">
        <v>0</v>
      </c>
      <c r="AB1211" s="2">
        <v>7603894</v>
      </c>
      <c r="AC1211" s="2" t="s">
        <v>810</v>
      </c>
      <c r="AD1211" s="6">
        <v>40932</v>
      </c>
      <c r="AE1211" s="2" t="s">
        <v>760</v>
      </c>
      <c r="AF1211" s="2" t="s">
        <v>761</v>
      </c>
      <c r="AG1211" s="2" t="s">
        <v>762</v>
      </c>
      <c r="AH1211" s="2" t="s">
        <v>768</v>
      </c>
      <c r="AI1211" s="2">
        <v>2</v>
      </c>
      <c r="AJ1211" s="2">
        <v>0</v>
      </c>
      <c r="AK1211" s="2">
        <v>0</v>
      </c>
      <c r="AL1211" s="2">
        <v>0</v>
      </c>
      <c r="AM1211" s="2">
        <v>24</v>
      </c>
      <c r="AN1211" s="2">
        <v>0</v>
      </c>
      <c r="AO1211" s="2" t="s">
        <v>762</v>
      </c>
      <c r="AP1211" s="2" t="s">
        <v>763</v>
      </c>
      <c r="AQ1211" s="2" t="s">
        <v>769</v>
      </c>
      <c r="AR1211" s="2" t="s">
        <v>811</v>
      </c>
      <c r="AS1211" s="2">
        <v>2.6</v>
      </c>
      <c r="AT1211" s="2">
        <v>0</v>
      </c>
      <c r="AU1211" s="2">
        <v>0</v>
      </c>
      <c r="AV1211" s="2" t="s">
        <v>765</v>
      </c>
      <c r="AW1211" s="2" t="s">
        <v>812</v>
      </c>
      <c r="AX1211" s="2">
        <v>1.5</v>
      </c>
      <c r="AY1211" s="2">
        <v>0</v>
      </c>
      <c r="AZ1211" s="2">
        <v>0</v>
      </c>
      <c r="BA1211" s="2" t="s">
        <v>765</v>
      </c>
      <c r="BB1211" s="2">
        <v>0</v>
      </c>
      <c r="BC1211" s="2">
        <v>0</v>
      </c>
      <c r="BD1211" s="6">
        <v>0</v>
      </c>
      <c r="BE1211" s="18">
        <f t="shared" si="51"/>
        <v>121.15172256445356</v>
      </c>
      <c r="BF1211" s="2" t="s">
        <v>767</v>
      </c>
      <c r="BG1211" s="6">
        <v>44258</v>
      </c>
      <c r="BH1211" s="2">
        <v>27.930738822775329</v>
      </c>
      <c r="BI1211" t="str">
        <f>VLOOKUP($A1211,'[1]SW_Pipes 1222_soil.shp'!$AE$2:$AR$1223,10,FALSE)</f>
        <v>113677</v>
      </c>
      <c r="BJ1211" t="str">
        <f>VLOOKUP($A1211,'[1]SW_Pipes 1222_soil.shp'!$AE$2:$AR$1223,11,FALSE)</f>
        <v>MO</v>
      </c>
      <c r="BK1211" t="str">
        <f>VLOOKUP($A1211,'[1]SW_Pipes 1222_soil.shp'!$AE$2:$AR$1223,12,FALSE)</f>
        <v>Monacan loam</v>
      </c>
      <c r="BL1211" t="str">
        <f>VLOOKUP($A1211,'[1]SW_Pipes 1222_soil.shp'!$AE$2:$AR$1223,13,FALSE)</f>
        <v>C</v>
      </c>
      <c r="BM1211">
        <f>VLOOKUP($A1211,'[1]SW_Pipes 1222_soil.shp'!$AE$2:$AR$1223,14,FALSE)</f>
        <v>2</v>
      </c>
      <c r="BN1211">
        <f>VLOOKUP(A1211,[2]SW_Pipes1222_prec!$AE$2:$AO$1223, 11, FALSE)</f>
        <v>3.706</v>
      </c>
    </row>
    <row r="1212" spans="1:66" x14ac:dyDescent="0.25">
      <c r="A1212" s="3">
        <v>200253</v>
      </c>
      <c r="B1212" s="3">
        <v>21539</v>
      </c>
      <c r="C1212" s="3" t="s">
        <v>87</v>
      </c>
      <c r="D1212" s="3" t="s">
        <v>21</v>
      </c>
      <c r="E1212" s="3" t="s">
        <v>29</v>
      </c>
      <c r="F1212" s="6">
        <f>VLOOKUP(A1212&amp;B1212,'input_raw cmsws'!$C$2:$D$1602,2,FALSE)</f>
        <v>44250.666666666664</v>
      </c>
      <c r="G1212" s="3">
        <v>5</v>
      </c>
      <c r="H1212" s="3" t="s">
        <v>23</v>
      </c>
      <c r="I1212" s="2">
        <f>VLOOKUP(H1212,'scoring schema'!$D$4:$E$9,2,FALSE)</f>
        <v>0</v>
      </c>
      <c r="J1212" s="3" t="s">
        <v>22</v>
      </c>
      <c r="K1212" s="3" t="s">
        <v>22</v>
      </c>
      <c r="L1212" s="3"/>
      <c r="M1212" s="2">
        <f>VLOOKUP(L1212,'scoring schema 2'!$E$18:$F$29,2,FALSE)</f>
        <v>0</v>
      </c>
      <c r="N1212" s="3"/>
      <c r="O1212" s="2">
        <f>VLOOKUP(N1212,'scoring schema 2'!$E$8:$F$13,2, FALSE)</f>
        <v>2</v>
      </c>
      <c r="P1212" s="3">
        <v>0</v>
      </c>
      <c r="Q1212" s="3">
        <v>1.3</v>
      </c>
      <c r="R1212" s="3">
        <v>0.8</v>
      </c>
      <c r="S1212" s="3">
        <v>1.04</v>
      </c>
      <c r="T1212" s="3">
        <v>1</v>
      </c>
      <c r="U1212" s="3">
        <v>5</v>
      </c>
      <c r="V1212" s="3">
        <v>9.1999999999999993</v>
      </c>
      <c r="W1212" s="3">
        <v>4.25</v>
      </c>
      <c r="X1212" s="3">
        <v>39.099999999999994</v>
      </c>
      <c r="Y1212" s="3">
        <v>6.0399999999999991</v>
      </c>
      <c r="Z1212" s="3">
        <v>2.87</v>
      </c>
      <c r="AA1212" s="3">
        <v>17.334799999999998</v>
      </c>
      <c r="AB1212" s="3">
        <v>7622582</v>
      </c>
      <c r="AC1212" s="3" t="s">
        <v>3122</v>
      </c>
      <c r="AD1212" s="6">
        <v>40933</v>
      </c>
      <c r="AE1212" s="3" t="s">
        <v>760</v>
      </c>
      <c r="AF1212" s="3" t="s">
        <v>882</v>
      </c>
      <c r="AG1212" s="3" t="s">
        <v>762</v>
      </c>
      <c r="AH1212" s="3" t="s">
        <v>885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 t="s">
        <v>762</v>
      </c>
      <c r="AP1212" s="3" t="s">
        <v>882</v>
      </c>
      <c r="AQ1212" s="3" t="s">
        <v>800</v>
      </c>
      <c r="AR1212" s="3" t="s">
        <v>3123</v>
      </c>
      <c r="AS1212" s="3">
        <v>0</v>
      </c>
      <c r="AT1212" s="3">
        <v>0</v>
      </c>
      <c r="AU1212" s="3">
        <v>0</v>
      </c>
      <c r="AV1212" s="3" t="s">
        <v>772</v>
      </c>
      <c r="AW1212" s="3" t="s">
        <v>3124</v>
      </c>
      <c r="AX1212" s="3">
        <v>0</v>
      </c>
      <c r="AY1212" s="3">
        <v>0</v>
      </c>
      <c r="AZ1212" s="3">
        <v>0</v>
      </c>
      <c r="BA1212" s="3" t="s">
        <v>772</v>
      </c>
      <c r="BB1212" s="3">
        <v>0</v>
      </c>
      <c r="BC1212" s="3">
        <v>0</v>
      </c>
      <c r="BD1212" s="7">
        <v>0</v>
      </c>
      <c r="BE1212" s="18">
        <f t="shared" si="51"/>
        <v>121.15172256445356</v>
      </c>
      <c r="BF1212" s="3" t="s">
        <v>767</v>
      </c>
      <c r="BG1212" s="7">
        <v>44245</v>
      </c>
      <c r="BH1212" s="3">
        <v>209.7414214523472</v>
      </c>
      <c r="BI1212" t="str">
        <f>VLOOKUP($A1212,'[1]SW_Pipes 1222_soil.shp'!$AE$2:$AR$1223,10,FALSE)</f>
        <v>113660</v>
      </c>
      <c r="BJ1212" t="str">
        <f>VLOOKUP($A1212,'[1]SW_Pipes 1222_soil.shp'!$AE$2:$AR$1223,11,FALSE)</f>
        <v>CuB</v>
      </c>
      <c r="BK1212" t="str">
        <f>VLOOKUP($A1212,'[1]SW_Pipes 1222_soil.shp'!$AE$2:$AR$1223,12,FALSE)</f>
        <v>Cecil-Urban land complex, 2 to 8 percent slopes</v>
      </c>
      <c r="BL1212" t="str">
        <f>VLOOKUP($A1212,'[1]SW_Pipes 1222_soil.shp'!$AE$2:$AR$1223,13,FALSE)</f>
        <v>B</v>
      </c>
      <c r="BM1212">
        <f>VLOOKUP($A1212,'[1]SW_Pipes 1222_soil.shp'!$AE$2:$AR$1223,14,FALSE)</f>
        <v>1</v>
      </c>
      <c r="BN1212">
        <f>VLOOKUP(A1212,[2]SW_Pipes1222_prec!$AE$2:$AO$1223, 11, FALSE)</f>
        <v>3.7869999999999999</v>
      </c>
    </row>
    <row r="1213" spans="1:66" x14ac:dyDescent="0.25">
      <c r="A1213" s="2">
        <v>200281</v>
      </c>
      <c r="B1213" s="2">
        <v>21586</v>
      </c>
      <c r="C1213" s="2" t="s">
        <v>435</v>
      </c>
      <c r="D1213" s="2" t="s">
        <v>21</v>
      </c>
      <c r="E1213" s="2" t="s">
        <v>29</v>
      </c>
      <c r="F1213" s="6">
        <f>VLOOKUP(A1213&amp;B1213,'input_raw cmsws'!$C$2:$D$1602,2,FALSE)</f>
        <v>44246.666666666664</v>
      </c>
      <c r="G1213" s="2">
        <v>3.5</v>
      </c>
      <c r="H1213" s="2"/>
      <c r="I1213" s="2">
        <v>0</v>
      </c>
      <c r="J1213" s="2"/>
      <c r="K1213" s="3" t="s">
        <v>22</v>
      </c>
      <c r="L1213" s="2"/>
      <c r="M1213" s="2">
        <f>VLOOKUP(L1213,'scoring schema 2'!$E$18:$F$29,2,FALSE)</f>
        <v>0</v>
      </c>
      <c r="N1213" s="2"/>
      <c r="O1213" s="2">
        <f>VLOOKUP(N1213,'scoring schema 2'!$E$8:$F$13,2, FALSE)</f>
        <v>2</v>
      </c>
      <c r="P1213" s="2">
        <v>0</v>
      </c>
      <c r="Q1213" s="2">
        <v>1.3</v>
      </c>
      <c r="R1213" s="2">
        <v>0.8</v>
      </c>
      <c r="S1213" s="2">
        <v>1.04</v>
      </c>
      <c r="T1213" s="2">
        <v>1</v>
      </c>
      <c r="U1213" s="2">
        <v>10</v>
      </c>
      <c r="V1213" s="2">
        <v>6.2000000000000011</v>
      </c>
      <c r="W1213" s="2">
        <v>5.9</v>
      </c>
      <c r="X1213" s="2">
        <v>36.580000000000005</v>
      </c>
      <c r="Y1213" s="2">
        <v>4.24</v>
      </c>
      <c r="Z1213" s="2">
        <v>3.8600000000000003</v>
      </c>
      <c r="AA1213" s="2">
        <v>16.366400000000002</v>
      </c>
      <c r="AB1213" s="2">
        <v>7622901</v>
      </c>
      <c r="AC1213" s="2" t="s">
        <v>3037</v>
      </c>
      <c r="AD1213" s="6">
        <v>40934</v>
      </c>
      <c r="AE1213" s="2" t="s">
        <v>760</v>
      </c>
      <c r="AF1213" s="2" t="s">
        <v>761</v>
      </c>
      <c r="AG1213" s="2" t="s">
        <v>762</v>
      </c>
      <c r="AH1213" s="2" t="s">
        <v>768</v>
      </c>
      <c r="AI1213" s="2">
        <v>1.25</v>
      </c>
      <c r="AJ1213" s="2">
        <v>0</v>
      </c>
      <c r="AK1213" s="2">
        <v>0</v>
      </c>
      <c r="AL1213" s="2">
        <v>0</v>
      </c>
      <c r="AM1213" s="2">
        <v>15</v>
      </c>
      <c r="AN1213" s="2">
        <v>0</v>
      </c>
      <c r="AO1213" s="2" t="s">
        <v>762</v>
      </c>
      <c r="AP1213" s="2" t="s">
        <v>763</v>
      </c>
      <c r="AQ1213" s="2" t="s">
        <v>769</v>
      </c>
      <c r="AR1213" s="2" t="s">
        <v>3038</v>
      </c>
      <c r="AS1213" s="2">
        <v>3.25</v>
      </c>
      <c r="AT1213" s="2">
        <v>3.41</v>
      </c>
      <c r="AU1213" s="2">
        <v>782.88099999999997</v>
      </c>
      <c r="AV1213" s="2" t="s">
        <v>765</v>
      </c>
      <c r="AW1213" s="2" t="s">
        <v>2252</v>
      </c>
      <c r="AX1213" s="2">
        <v>3.43</v>
      </c>
      <c r="AY1213" s="2">
        <v>3.4</v>
      </c>
      <c r="AZ1213" s="2">
        <v>782.57050000000004</v>
      </c>
      <c r="BA1213" s="2" t="s">
        <v>765</v>
      </c>
      <c r="BB1213" s="2">
        <v>0.89934488000000001</v>
      </c>
      <c r="BC1213" s="2">
        <v>0</v>
      </c>
      <c r="BD1213" s="6">
        <v>0</v>
      </c>
      <c r="BE1213" s="18">
        <f t="shared" si="51"/>
        <v>121.14077116130504</v>
      </c>
      <c r="BF1213" s="2" t="s">
        <v>767</v>
      </c>
      <c r="BG1213" s="6">
        <v>44250</v>
      </c>
      <c r="BH1213" s="2">
        <v>33.413210733999733</v>
      </c>
      <c r="BI1213" t="str">
        <f>VLOOKUP($A1213,'[1]SW_Pipes 1222_soil.shp'!$AE$2:$AR$1223,10,FALSE)</f>
        <v>113690</v>
      </c>
      <c r="BJ1213" t="str">
        <f>VLOOKUP($A1213,'[1]SW_Pipes 1222_soil.shp'!$AE$2:$AR$1223,11,FALSE)</f>
        <v>VaD</v>
      </c>
      <c r="BK1213" t="str">
        <f>VLOOKUP($A1213,'[1]SW_Pipes 1222_soil.shp'!$AE$2:$AR$1223,12,FALSE)</f>
        <v>Vance sandy loam, 8 to 15 percent slopes</v>
      </c>
      <c r="BL1213" t="str">
        <f>VLOOKUP($A1213,'[1]SW_Pipes 1222_soil.shp'!$AE$2:$AR$1223,13,FALSE)</f>
        <v>C</v>
      </c>
      <c r="BM1213">
        <f>VLOOKUP($A1213,'[1]SW_Pipes 1222_soil.shp'!$AE$2:$AR$1223,14,FALSE)</f>
        <v>2</v>
      </c>
      <c r="BN1213">
        <f>VLOOKUP(A1213,[2]SW_Pipes1222_prec!$AE$2:$AO$1223, 11, FALSE)</f>
        <v>3.7959999999999998</v>
      </c>
    </row>
    <row r="1214" spans="1:66" x14ac:dyDescent="0.25">
      <c r="A1214" s="3">
        <v>200291</v>
      </c>
      <c r="B1214" s="3">
        <v>21524</v>
      </c>
      <c r="C1214" s="3" t="s">
        <v>423</v>
      </c>
      <c r="D1214" s="3" t="s">
        <v>21</v>
      </c>
      <c r="E1214" s="3" t="s">
        <v>29</v>
      </c>
      <c r="F1214" s="6">
        <f>VLOOKUP(A1214&amp;B1214,'input_raw cmsws'!$C$2:$D$1602,2,FALSE)</f>
        <v>44236.708333333336</v>
      </c>
      <c r="G1214" s="3">
        <v>4</v>
      </c>
      <c r="H1214" s="3" t="s">
        <v>23</v>
      </c>
      <c r="I1214" s="2">
        <f>VLOOKUP(H1214,'scoring schema'!$D$4:$E$9,2,FALSE)</f>
        <v>0</v>
      </c>
      <c r="J1214" s="3" t="s">
        <v>22</v>
      </c>
      <c r="K1214" s="3" t="s">
        <v>22</v>
      </c>
      <c r="L1214" s="3"/>
      <c r="M1214" s="2">
        <f>VLOOKUP(L1214,'scoring schema 2'!$E$18:$F$29,2,FALSE)</f>
        <v>0</v>
      </c>
      <c r="N1214" s="3" t="s">
        <v>35</v>
      </c>
      <c r="O1214" s="2">
        <f>VLOOKUP(N1214,'scoring schema 2'!$E$8:$F$13,2, FALSE)</f>
        <v>2</v>
      </c>
      <c r="P1214" s="3">
        <v>10</v>
      </c>
      <c r="Q1214" s="3">
        <v>1.3</v>
      </c>
      <c r="R1214" s="3">
        <v>2.2999999999999998</v>
      </c>
      <c r="S1214" s="3">
        <v>2.9899999999999998</v>
      </c>
      <c r="T1214" s="3">
        <v>1</v>
      </c>
      <c r="U1214" s="3">
        <v>10</v>
      </c>
      <c r="V1214" s="3">
        <v>3.0000000000000004</v>
      </c>
      <c r="W1214" s="3">
        <v>5</v>
      </c>
      <c r="X1214" s="3">
        <v>15.000000000000002</v>
      </c>
      <c r="Y1214" s="3">
        <v>2.3200000000000003</v>
      </c>
      <c r="Z1214" s="3">
        <v>3.92</v>
      </c>
      <c r="AA1214" s="3">
        <v>9.0944000000000003</v>
      </c>
      <c r="AB1214" s="3">
        <v>7573899</v>
      </c>
      <c r="AC1214" s="3" t="s">
        <v>2199</v>
      </c>
      <c r="AD1214" s="6">
        <v>40935</v>
      </c>
      <c r="AE1214" s="3" t="s">
        <v>760</v>
      </c>
      <c r="AF1214" s="3" t="s">
        <v>761</v>
      </c>
      <c r="AG1214" s="3" t="s">
        <v>762</v>
      </c>
      <c r="AH1214" s="3" t="s">
        <v>768</v>
      </c>
      <c r="AI1214" s="3">
        <v>2</v>
      </c>
      <c r="AJ1214" s="3">
        <v>0</v>
      </c>
      <c r="AK1214" s="3">
        <v>0</v>
      </c>
      <c r="AL1214" s="3">
        <v>0</v>
      </c>
      <c r="AM1214" s="3">
        <v>24</v>
      </c>
      <c r="AN1214" s="3">
        <v>0</v>
      </c>
      <c r="AO1214" s="3" t="s">
        <v>762</v>
      </c>
      <c r="AP1214" s="3" t="s">
        <v>763</v>
      </c>
      <c r="AQ1214" s="3" t="s">
        <v>769</v>
      </c>
      <c r="AR1214" s="3" t="s">
        <v>2200</v>
      </c>
      <c r="AS1214" s="3">
        <v>2.5</v>
      </c>
      <c r="AT1214" s="3">
        <v>704.5</v>
      </c>
      <c r="AU1214" s="3">
        <v>707</v>
      </c>
      <c r="AV1214" s="3" t="s">
        <v>765</v>
      </c>
      <c r="AW1214" s="3" t="s">
        <v>2201</v>
      </c>
      <c r="AX1214" s="3">
        <v>3</v>
      </c>
      <c r="AY1214" s="3">
        <v>705.29</v>
      </c>
      <c r="AZ1214" s="3">
        <v>708.29</v>
      </c>
      <c r="BA1214" s="3" t="s">
        <v>765</v>
      </c>
      <c r="BB1214" s="3">
        <v>0</v>
      </c>
      <c r="BC1214" s="3">
        <v>1</v>
      </c>
      <c r="BD1214" s="7">
        <v>38724</v>
      </c>
      <c r="BE1214" s="18">
        <f t="shared" si="51"/>
        <v>15.092972849646367</v>
      </c>
      <c r="BF1214" s="3" t="s">
        <v>767</v>
      </c>
      <c r="BG1214" s="7">
        <v>44250</v>
      </c>
      <c r="BH1214" s="3">
        <v>13.46577216274599</v>
      </c>
      <c r="BI1214" t="str">
        <f>VLOOKUP($A1214,'[1]SW_Pipes 1222_soil.shp'!$AE$2:$AR$1223,10,FALSE)</f>
        <v>113660</v>
      </c>
      <c r="BJ1214" t="str">
        <f>VLOOKUP($A1214,'[1]SW_Pipes 1222_soil.shp'!$AE$2:$AR$1223,11,FALSE)</f>
        <v>CuB</v>
      </c>
      <c r="BK1214" t="str">
        <f>VLOOKUP($A1214,'[1]SW_Pipes 1222_soil.shp'!$AE$2:$AR$1223,12,FALSE)</f>
        <v>Cecil-Urban land complex, 2 to 8 percent slopes</v>
      </c>
      <c r="BL1214" t="str">
        <f>VLOOKUP($A1214,'[1]SW_Pipes 1222_soil.shp'!$AE$2:$AR$1223,13,FALSE)</f>
        <v>B</v>
      </c>
      <c r="BM1214">
        <f>VLOOKUP($A1214,'[1]SW_Pipes 1222_soil.shp'!$AE$2:$AR$1223,14,FALSE)</f>
        <v>1</v>
      </c>
      <c r="BN1214">
        <f>VLOOKUP(A1214,[2]SW_Pipes1222_prec!$AE$2:$AO$1223, 11, FALSE)</f>
        <v>3.7909999999999999</v>
      </c>
    </row>
    <row r="1215" spans="1:66" x14ac:dyDescent="0.25">
      <c r="A1215" s="3">
        <v>200461</v>
      </c>
      <c r="B1215" s="3">
        <v>21084</v>
      </c>
      <c r="C1215" s="3" t="s">
        <v>630</v>
      </c>
      <c r="D1215" s="3" t="s">
        <v>21</v>
      </c>
      <c r="E1215" s="3" t="s">
        <v>29</v>
      </c>
      <c r="F1215" s="6">
        <f>VLOOKUP(A1215&amp;B1215,'input_raw cmsws'!$C$2:$D$1602,2,FALSE)</f>
        <v>44187.666666666664</v>
      </c>
      <c r="G1215" s="3">
        <v>6</v>
      </c>
      <c r="H1215" s="3" t="s">
        <v>32</v>
      </c>
      <c r="I1215" s="2">
        <f>VLOOKUP(H1215,'scoring schema'!$D$4:$E$9,2,FALSE)</f>
        <v>10</v>
      </c>
      <c r="J1215" s="3" t="s">
        <v>29</v>
      </c>
      <c r="K1215" s="3" t="s">
        <v>29</v>
      </c>
      <c r="L1215" s="3" t="s">
        <v>115</v>
      </c>
      <c r="M1215" s="2">
        <f>VLOOKUP(L1215,'scoring schema 2'!$E$18:$F$29,2,FALSE)</f>
        <v>8</v>
      </c>
      <c r="N1215" s="3" t="s">
        <v>40</v>
      </c>
      <c r="O1215" s="2">
        <f>VLOOKUP(N1215,'scoring schema 2'!$E$8:$F$13,2, FALSE)</f>
        <v>8</v>
      </c>
      <c r="P1215" s="3">
        <v>0</v>
      </c>
      <c r="Q1215" s="3">
        <v>8.6999999999999993</v>
      </c>
      <c r="R1215" s="3">
        <v>4.4000000000000004</v>
      </c>
      <c r="S1215" s="3">
        <v>38.28</v>
      </c>
      <c r="T1215" s="3">
        <v>1</v>
      </c>
      <c r="U1215" s="3">
        <v>0</v>
      </c>
      <c r="V1215" s="3">
        <v>7.8000000000000007</v>
      </c>
      <c r="W1215" s="3">
        <v>0.8</v>
      </c>
      <c r="X1215" s="3">
        <v>6.2400000000000011</v>
      </c>
      <c r="Y1215" s="3">
        <v>8.16</v>
      </c>
      <c r="Z1215" s="3">
        <v>2.2400000000000002</v>
      </c>
      <c r="AA1215" s="3">
        <v>18.278400000000001</v>
      </c>
      <c r="AB1215" s="3">
        <v>7547198</v>
      </c>
      <c r="AC1215" s="3" t="s">
        <v>3193</v>
      </c>
      <c r="AD1215" s="6">
        <v>40936</v>
      </c>
      <c r="AE1215" s="3" t="s">
        <v>760</v>
      </c>
      <c r="AF1215" s="3" t="s">
        <v>761</v>
      </c>
      <c r="AG1215" s="3" t="s">
        <v>762</v>
      </c>
      <c r="AH1215" s="3" t="s">
        <v>768</v>
      </c>
      <c r="AI1215" s="3">
        <v>1.25</v>
      </c>
      <c r="AJ1215" s="3">
        <v>0</v>
      </c>
      <c r="AK1215" s="3">
        <v>0</v>
      </c>
      <c r="AL1215" s="3">
        <v>0</v>
      </c>
      <c r="AM1215" s="3">
        <v>15</v>
      </c>
      <c r="AN1215" s="3">
        <v>0</v>
      </c>
      <c r="AO1215" s="3" t="s">
        <v>762</v>
      </c>
      <c r="AP1215" s="3" t="s">
        <v>763</v>
      </c>
      <c r="AQ1215" s="3" t="s">
        <v>769</v>
      </c>
      <c r="AR1215" s="3" t="s">
        <v>1578</v>
      </c>
      <c r="AS1215" s="3">
        <v>6</v>
      </c>
      <c r="AT1215" s="3">
        <v>0</v>
      </c>
      <c r="AU1215" s="3">
        <v>0</v>
      </c>
      <c r="AV1215" s="3" t="s">
        <v>772</v>
      </c>
      <c r="AW1215" s="3" t="s">
        <v>3194</v>
      </c>
      <c r="AX1215" s="3">
        <v>1.5</v>
      </c>
      <c r="AY1215" s="3">
        <v>0</v>
      </c>
      <c r="AZ1215" s="3">
        <v>0</v>
      </c>
      <c r="BA1215" s="3" t="s">
        <v>772</v>
      </c>
      <c r="BB1215" s="3">
        <v>0</v>
      </c>
      <c r="BC1215" s="3">
        <v>0</v>
      </c>
      <c r="BD1215" s="7">
        <v>0</v>
      </c>
      <c r="BE1215" s="18">
        <f t="shared" si="51"/>
        <v>120.97923796486424</v>
      </c>
      <c r="BF1215" s="3" t="s">
        <v>767</v>
      </c>
      <c r="BG1215" s="7">
        <v>44260</v>
      </c>
      <c r="BH1215" s="3">
        <v>63.72447121281904</v>
      </c>
      <c r="BI1215" t="str">
        <f>VLOOKUP($A1215,'[1]SW_Pipes 1222_soil.shp'!$AE$2:$AR$1223,10,FALSE)</f>
        <v>113674</v>
      </c>
      <c r="BJ1215" t="str">
        <f>VLOOKUP($A1215,'[1]SW_Pipes 1222_soil.shp'!$AE$2:$AR$1223,11,FALSE)</f>
        <v>IrB</v>
      </c>
      <c r="BK1215" t="str">
        <f>VLOOKUP($A1215,'[1]SW_Pipes 1222_soil.shp'!$AE$2:$AR$1223,12,FALSE)</f>
        <v>Iredell fine sandy loam, 1 to 8 percent slopes</v>
      </c>
      <c r="BL1215" t="str">
        <f>VLOOKUP($A1215,'[1]SW_Pipes 1222_soil.shp'!$AE$2:$AR$1223,13,FALSE)</f>
        <v>C/D</v>
      </c>
      <c r="BM1215">
        <f>VLOOKUP($A1215,'[1]SW_Pipes 1222_soil.shp'!$AE$2:$AR$1223,14,FALSE)</f>
        <v>3</v>
      </c>
      <c r="BN1215">
        <f>VLOOKUP(A1215,[2]SW_Pipes1222_prec!$AE$2:$AO$1223, 11, FALSE)</f>
        <v>3.6850000000000001</v>
      </c>
    </row>
    <row r="1216" spans="1:66" x14ac:dyDescent="0.25">
      <c r="A1216" s="2">
        <v>200473</v>
      </c>
      <c r="B1216" s="2">
        <v>21539</v>
      </c>
      <c r="C1216" s="2" t="s">
        <v>45</v>
      </c>
      <c r="D1216" s="2" t="s">
        <v>21</v>
      </c>
      <c r="E1216" s="2" t="s">
        <v>29</v>
      </c>
      <c r="F1216" s="6">
        <f>VLOOKUP(A1216&amp;B1216,'input_raw cmsws'!$C$2:$D$1602,2,FALSE)</f>
        <v>44250.666666666664</v>
      </c>
      <c r="G1216" s="2">
        <v>2.5</v>
      </c>
      <c r="H1216" s="2" t="s">
        <v>23</v>
      </c>
      <c r="I1216" s="2">
        <f>VLOOKUP(H1216,'scoring schema'!$D$4:$E$9,2,FALSE)</f>
        <v>0</v>
      </c>
      <c r="J1216" s="2" t="s">
        <v>22</v>
      </c>
      <c r="K1216" s="2" t="s">
        <v>22</v>
      </c>
      <c r="L1216" s="2"/>
      <c r="M1216" s="2">
        <f>VLOOKUP(L1216,'scoring schema 2'!$E$18:$F$29,2,FALSE)</f>
        <v>0</v>
      </c>
      <c r="N1216" s="2"/>
      <c r="O1216" s="2">
        <f>VLOOKUP(N1216,'scoring schema 2'!$E$8:$F$13,2, FALSE)</f>
        <v>2</v>
      </c>
      <c r="P1216" s="2">
        <v>0</v>
      </c>
      <c r="Q1216" s="2">
        <v>1.3</v>
      </c>
      <c r="R1216" s="2">
        <v>0.8</v>
      </c>
      <c r="S1216" s="2">
        <v>1.04</v>
      </c>
      <c r="T1216" s="2">
        <v>1</v>
      </c>
      <c r="U1216" s="2">
        <v>0</v>
      </c>
      <c r="V1216" s="2">
        <v>2.2000000000000002</v>
      </c>
      <c r="W1216" s="2">
        <v>0.8</v>
      </c>
      <c r="X1216" s="2">
        <v>1.7600000000000002</v>
      </c>
      <c r="Y1216" s="2">
        <v>1.84</v>
      </c>
      <c r="Z1216" s="2">
        <v>0.8</v>
      </c>
      <c r="AA1216" s="2">
        <v>1.4720000000000002</v>
      </c>
      <c r="AB1216" s="2">
        <v>7662819</v>
      </c>
      <c r="AC1216" s="2" t="s">
        <v>920</v>
      </c>
      <c r="AD1216" s="6">
        <v>40937</v>
      </c>
      <c r="AE1216" s="2" t="s">
        <v>760</v>
      </c>
      <c r="AF1216" s="2" t="s">
        <v>761</v>
      </c>
      <c r="AG1216" s="2" t="s">
        <v>762</v>
      </c>
      <c r="AH1216" s="2" t="s">
        <v>768</v>
      </c>
      <c r="AI1216" s="2">
        <v>2</v>
      </c>
      <c r="AJ1216" s="2">
        <v>0</v>
      </c>
      <c r="AK1216" s="2">
        <v>0</v>
      </c>
      <c r="AL1216" s="2">
        <v>0</v>
      </c>
      <c r="AM1216" s="2">
        <v>24</v>
      </c>
      <c r="AN1216" s="2">
        <v>0</v>
      </c>
      <c r="AO1216" s="2" t="s">
        <v>762</v>
      </c>
      <c r="AP1216" s="2" t="s">
        <v>902</v>
      </c>
      <c r="AQ1216" s="2" t="s">
        <v>905</v>
      </c>
      <c r="AR1216" s="2" t="s">
        <v>921</v>
      </c>
      <c r="AS1216" s="2">
        <v>2</v>
      </c>
      <c r="AT1216" s="2">
        <v>0</v>
      </c>
      <c r="AU1216" s="2">
        <v>0</v>
      </c>
      <c r="AV1216" s="2" t="s">
        <v>772</v>
      </c>
      <c r="AW1216" s="2" t="s">
        <v>918</v>
      </c>
      <c r="AX1216" s="2">
        <v>0</v>
      </c>
      <c r="AY1216" s="2">
        <v>0</v>
      </c>
      <c r="AZ1216" s="2">
        <v>0</v>
      </c>
      <c r="BA1216" s="2" t="s">
        <v>772</v>
      </c>
      <c r="BB1216" s="2">
        <v>0</v>
      </c>
      <c r="BC1216" s="2">
        <v>0</v>
      </c>
      <c r="BD1216" s="6">
        <v>0</v>
      </c>
      <c r="BE1216" s="18">
        <f t="shared" si="51"/>
        <v>121.15172256445356</v>
      </c>
      <c r="BF1216" s="2" t="s">
        <v>767</v>
      </c>
      <c r="BG1216" s="6">
        <v>44245</v>
      </c>
      <c r="BH1216" s="2">
        <v>71.989827044461705</v>
      </c>
      <c r="BI1216" t="str">
        <f>VLOOKUP($A1216,'[1]SW_Pipes 1222_soil.shp'!$AE$2:$AR$1223,10,FALSE)</f>
        <v>113659</v>
      </c>
      <c r="BJ1216" t="str">
        <f>VLOOKUP($A1216,'[1]SW_Pipes 1222_soil.shp'!$AE$2:$AR$1223,11,FALSE)</f>
        <v>CeD2</v>
      </c>
      <c r="BK1216" t="str">
        <f>VLOOKUP($A1216,'[1]SW_Pipes 1222_soil.shp'!$AE$2:$AR$1223,12,FALSE)</f>
        <v>Cecil sandy clay loam, 8 to 15 percent slopes, eroded</v>
      </c>
      <c r="BL1216" t="str">
        <f>VLOOKUP($A1216,'[1]SW_Pipes 1222_soil.shp'!$AE$2:$AR$1223,13,FALSE)</f>
        <v>B</v>
      </c>
      <c r="BM1216">
        <f>VLOOKUP($A1216,'[1]SW_Pipes 1222_soil.shp'!$AE$2:$AR$1223,14,FALSE)</f>
        <v>1</v>
      </c>
      <c r="BN1216">
        <f>VLOOKUP(A1216,[2]SW_Pipes1222_prec!$AE$2:$AO$1223, 11, FALSE)</f>
        <v>3.7869999999999999</v>
      </c>
    </row>
    <row r="1217" spans="1:66" x14ac:dyDescent="0.25">
      <c r="A1217" s="2">
        <v>200503</v>
      </c>
      <c r="B1217" s="2">
        <v>21586</v>
      </c>
      <c r="C1217" s="2" t="s">
        <v>435</v>
      </c>
      <c r="D1217" s="2" t="s">
        <v>21</v>
      </c>
      <c r="E1217" s="2" t="s">
        <v>29</v>
      </c>
      <c r="F1217" s="6">
        <f>VLOOKUP(A1217&amp;B1217,'input_raw cmsws'!$C$2:$D$1602,2,FALSE)</f>
        <v>44246.666666666664</v>
      </c>
      <c r="G1217" s="2">
        <v>3.5</v>
      </c>
      <c r="H1217" s="2"/>
      <c r="I1217" s="2">
        <v>0</v>
      </c>
      <c r="J1217" s="2"/>
      <c r="K1217" s="3" t="s">
        <v>22</v>
      </c>
      <c r="L1217" s="2"/>
      <c r="M1217" s="2">
        <f>VLOOKUP(L1217,'scoring schema 2'!$E$18:$F$29,2,FALSE)</f>
        <v>0</v>
      </c>
      <c r="N1217" s="2"/>
      <c r="O1217" s="2">
        <f>VLOOKUP(N1217,'scoring schema 2'!$E$8:$F$13,2, FALSE)</f>
        <v>2</v>
      </c>
      <c r="P1217" s="2">
        <v>0</v>
      </c>
      <c r="Q1217" s="2">
        <v>1.3</v>
      </c>
      <c r="R1217" s="2">
        <v>0.8</v>
      </c>
      <c r="S1217" s="2">
        <v>1.04</v>
      </c>
      <c r="T1217" s="2">
        <v>1</v>
      </c>
      <c r="U1217" s="2">
        <v>10</v>
      </c>
      <c r="V1217" s="2">
        <v>6.2000000000000011</v>
      </c>
      <c r="W1217" s="2">
        <v>3.2</v>
      </c>
      <c r="X1217" s="2">
        <v>19.840000000000003</v>
      </c>
      <c r="Y1217" s="2">
        <v>4.24</v>
      </c>
      <c r="Z1217" s="2">
        <v>2.2400000000000002</v>
      </c>
      <c r="AA1217" s="2">
        <v>9.497600000000002</v>
      </c>
      <c r="AB1217" s="2">
        <v>7612829</v>
      </c>
      <c r="AC1217" s="2" t="s">
        <v>2251</v>
      </c>
      <c r="AD1217" s="6">
        <v>40938</v>
      </c>
      <c r="AE1217" s="2" t="s">
        <v>760</v>
      </c>
      <c r="AF1217" s="2" t="s">
        <v>761</v>
      </c>
      <c r="AG1217" s="2" t="s">
        <v>762</v>
      </c>
      <c r="AH1217" s="2" t="s">
        <v>768</v>
      </c>
      <c r="AI1217" s="2">
        <v>1.25</v>
      </c>
      <c r="AJ1217" s="2">
        <v>0</v>
      </c>
      <c r="AK1217" s="2">
        <v>0</v>
      </c>
      <c r="AL1217" s="2">
        <v>0</v>
      </c>
      <c r="AM1217" s="2">
        <v>15</v>
      </c>
      <c r="AN1217" s="2">
        <v>0</v>
      </c>
      <c r="AO1217" s="2" t="s">
        <v>762</v>
      </c>
      <c r="AP1217" s="2" t="s">
        <v>763</v>
      </c>
      <c r="AQ1217" s="2" t="s">
        <v>769</v>
      </c>
      <c r="AR1217" s="2" t="s">
        <v>2252</v>
      </c>
      <c r="AS1217" s="2">
        <v>3.43</v>
      </c>
      <c r="AT1217" s="2">
        <v>3.53</v>
      </c>
      <c r="AU1217" s="2">
        <v>782.57050000000004</v>
      </c>
      <c r="AV1217" s="2" t="s">
        <v>765</v>
      </c>
      <c r="AW1217" s="2" t="s">
        <v>2253</v>
      </c>
      <c r="AX1217" s="2">
        <v>11.29</v>
      </c>
      <c r="AY1217" s="2">
        <v>9.08</v>
      </c>
      <c r="AZ1217" s="2">
        <v>782.15049999999997</v>
      </c>
      <c r="BA1217" s="2" t="s">
        <v>765</v>
      </c>
      <c r="BB1217" s="2">
        <v>8.1896654800000004</v>
      </c>
      <c r="BC1217" s="2">
        <v>0</v>
      </c>
      <c r="BD1217" s="6">
        <v>0</v>
      </c>
      <c r="BE1217" s="18">
        <f t="shared" si="51"/>
        <v>121.14077116130504</v>
      </c>
      <c r="BF1217" s="2" t="s">
        <v>767</v>
      </c>
      <c r="BG1217" s="6">
        <v>44250</v>
      </c>
      <c r="BH1217" s="2">
        <v>72.896750396361028</v>
      </c>
      <c r="BI1217" t="str">
        <f>VLOOKUP($A1217,'[1]SW_Pipes 1222_soil.shp'!$AE$2:$AR$1223,10,FALSE)</f>
        <v>113690</v>
      </c>
      <c r="BJ1217" t="str">
        <f>VLOOKUP($A1217,'[1]SW_Pipes 1222_soil.shp'!$AE$2:$AR$1223,11,FALSE)</f>
        <v>VaD</v>
      </c>
      <c r="BK1217" t="str">
        <f>VLOOKUP($A1217,'[1]SW_Pipes 1222_soil.shp'!$AE$2:$AR$1223,12,FALSE)</f>
        <v>Vance sandy loam, 8 to 15 percent slopes</v>
      </c>
      <c r="BL1217" t="str">
        <f>VLOOKUP($A1217,'[1]SW_Pipes 1222_soil.shp'!$AE$2:$AR$1223,13,FALSE)</f>
        <v>C</v>
      </c>
      <c r="BM1217">
        <f>VLOOKUP($A1217,'[1]SW_Pipes 1222_soil.shp'!$AE$2:$AR$1223,14,FALSE)</f>
        <v>2</v>
      </c>
      <c r="BN1217">
        <f>VLOOKUP(A1217,[2]SW_Pipes1222_prec!$AE$2:$AO$1223, 11, FALSE)</f>
        <v>3.7959999999999998</v>
      </c>
    </row>
    <row r="1218" spans="1:66" x14ac:dyDescent="0.25">
      <c r="A1218" s="2">
        <v>200515</v>
      </c>
      <c r="B1218" s="2">
        <v>21384</v>
      </c>
      <c r="C1218" s="2" t="s">
        <v>456</v>
      </c>
      <c r="D1218" s="2" t="s">
        <v>21</v>
      </c>
      <c r="E1218" s="2" t="s">
        <v>29</v>
      </c>
      <c r="F1218" s="6">
        <f>VLOOKUP(A1218&amp;B1218,'input_raw cmsws'!$C$2:$D$1602,2,FALSE)</f>
        <v>44251.666666666664</v>
      </c>
      <c r="G1218" s="2">
        <v>3</v>
      </c>
      <c r="H1218" s="2" t="s">
        <v>32</v>
      </c>
      <c r="I1218" s="2">
        <f>VLOOKUP(H1218,'scoring schema'!$D$4:$E$9,2,FALSE)</f>
        <v>10</v>
      </c>
      <c r="J1218" s="2" t="s">
        <v>29</v>
      </c>
      <c r="K1218" s="2" t="s">
        <v>29</v>
      </c>
      <c r="L1218" s="2" t="s">
        <v>37</v>
      </c>
      <c r="M1218" s="2">
        <f>VLOOKUP(L1218,'scoring schema 2'!$E$18:$F$29,2,FALSE)</f>
        <v>8</v>
      </c>
      <c r="N1218" s="2" t="s">
        <v>35</v>
      </c>
      <c r="O1218" s="2">
        <f>VLOOKUP(N1218,'scoring schema 2'!$E$8:$F$13,2, FALSE)</f>
        <v>2</v>
      </c>
      <c r="P1218" s="2">
        <v>10</v>
      </c>
      <c r="Q1218" s="2">
        <v>4.8</v>
      </c>
      <c r="R1218" s="2">
        <v>5.9</v>
      </c>
      <c r="S1218" s="2">
        <v>28.32</v>
      </c>
      <c r="T1218" s="2">
        <v>1</v>
      </c>
      <c r="U1218" s="2">
        <v>0</v>
      </c>
      <c r="V1218" s="2">
        <v>2.8</v>
      </c>
      <c r="W1218" s="2">
        <v>0.8</v>
      </c>
      <c r="X1218" s="2">
        <v>2.2399999999999998</v>
      </c>
      <c r="Y1218" s="2">
        <v>3.5999999999999996</v>
      </c>
      <c r="Z1218" s="2">
        <v>2.8400000000000003</v>
      </c>
      <c r="AA1218" s="2">
        <v>10.224</v>
      </c>
      <c r="AB1218" s="2">
        <v>7592321</v>
      </c>
      <c r="AC1218" s="2" t="s">
        <v>2339</v>
      </c>
      <c r="AD1218" s="6">
        <v>40939</v>
      </c>
      <c r="AE1218" s="2" t="s">
        <v>760</v>
      </c>
      <c r="AF1218" s="2" t="s">
        <v>761</v>
      </c>
      <c r="AG1218" s="2" t="s">
        <v>762</v>
      </c>
      <c r="AH1218" s="2" t="s">
        <v>768</v>
      </c>
      <c r="AI1218" s="2">
        <v>1.5</v>
      </c>
      <c r="AJ1218" s="2">
        <v>0</v>
      </c>
      <c r="AK1218" s="2">
        <v>0</v>
      </c>
      <c r="AL1218" s="2">
        <v>0</v>
      </c>
      <c r="AM1218" s="2">
        <v>18</v>
      </c>
      <c r="AN1218" s="2">
        <v>0</v>
      </c>
      <c r="AO1218" s="2" t="s">
        <v>762</v>
      </c>
      <c r="AP1218" s="2" t="s">
        <v>778</v>
      </c>
      <c r="AQ1218" s="2" t="s">
        <v>781</v>
      </c>
      <c r="AR1218" s="2" t="s">
        <v>2340</v>
      </c>
      <c r="AS1218" s="2">
        <v>1.5</v>
      </c>
      <c r="AT1218" s="2">
        <v>0</v>
      </c>
      <c r="AU1218" s="2">
        <v>0</v>
      </c>
      <c r="AV1218" s="2" t="s">
        <v>765</v>
      </c>
      <c r="AW1218" s="2" t="s">
        <v>2341</v>
      </c>
      <c r="AX1218" s="2">
        <v>1.5</v>
      </c>
      <c r="AY1218" s="2">
        <v>0</v>
      </c>
      <c r="AZ1218" s="2">
        <v>0</v>
      </c>
      <c r="BA1218" s="2" t="s">
        <v>765</v>
      </c>
      <c r="BB1218" s="2">
        <v>0</v>
      </c>
      <c r="BC1218" s="2">
        <v>0</v>
      </c>
      <c r="BD1218" s="6">
        <v>0</v>
      </c>
      <c r="BE1218" s="18">
        <f t="shared" si="51"/>
        <v>121.15446041524069</v>
      </c>
      <c r="BF1218" s="2" t="s">
        <v>767</v>
      </c>
      <c r="BG1218" s="6">
        <v>44252</v>
      </c>
      <c r="BH1218" s="2">
        <v>50.6610705594343</v>
      </c>
      <c r="BI1218" t="str">
        <f>VLOOKUP($A1218,'[1]SW_Pipes 1222_soil.shp'!$AE$2:$AR$1223,10,FALSE)</f>
        <v>113686</v>
      </c>
      <c r="BJ1218" t="str">
        <f>VLOOKUP($A1218,'[1]SW_Pipes 1222_soil.shp'!$AE$2:$AR$1223,11,FALSE)</f>
        <v>UL</v>
      </c>
      <c r="BK1218" t="str">
        <f>VLOOKUP($A1218,'[1]SW_Pipes 1222_soil.shp'!$AE$2:$AR$1223,12,FALSE)</f>
        <v>Udorthents, loamy</v>
      </c>
      <c r="BL1218" t="str">
        <f>VLOOKUP($A1218,'[1]SW_Pipes 1222_soil.shp'!$AE$2:$AR$1223,13,FALSE)</f>
        <v>B</v>
      </c>
      <c r="BM1218">
        <f>VLOOKUP($A1218,'[1]SW_Pipes 1222_soil.shp'!$AE$2:$AR$1223,14,FALSE)</f>
        <v>1</v>
      </c>
      <c r="BN1218">
        <f>VLOOKUP(A1218,[2]SW_Pipes1222_prec!$AE$2:$AO$1223, 11, FALSE)</f>
        <v>3.7080000000000002</v>
      </c>
    </row>
    <row r="1219" spans="1:66" x14ac:dyDescent="0.25">
      <c r="A1219" s="3">
        <v>200524</v>
      </c>
      <c r="B1219" s="3">
        <v>21707</v>
      </c>
      <c r="C1219" s="3" t="s">
        <v>615</v>
      </c>
      <c r="D1219" s="3" t="s">
        <v>21</v>
      </c>
      <c r="E1219" s="3" t="s">
        <v>29</v>
      </c>
      <c r="F1219" s="6">
        <f>VLOOKUP(A1219&amp;B1219,'input_raw cmsws'!$C$2:$D$1602,2,FALSE)</f>
        <v>44251.666666666664</v>
      </c>
      <c r="G1219" s="3">
        <v>3.5</v>
      </c>
      <c r="H1219" s="3"/>
      <c r="I1219" s="2">
        <v>0</v>
      </c>
      <c r="J1219" s="3"/>
      <c r="K1219" s="3" t="s">
        <v>22</v>
      </c>
      <c r="L1219" s="3"/>
      <c r="M1219" s="2">
        <f>VLOOKUP(L1219,'scoring schema 2'!$E$18:$F$29,2,FALSE)</f>
        <v>0</v>
      </c>
      <c r="N1219" s="3"/>
      <c r="O1219" s="2">
        <f>VLOOKUP(N1219,'scoring schema 2'!$E$8:$F$13,2, FALSE)</f>
        <v>2</v>
      </c>
      <c r="P1219" s="3">
        <v>0</v>
      </c>
      <c r="Q1219" s="3">
        <v>1.3</v>
      </c>
      <c r="R1219" s="3">
        <v>0.8</v>
      </c>
      <c r="S1219" s="3">
        <v>1.04</v>
      </c>
      <c r="T1219" s="3">
        <v>1</v>
      </c>
      <c r="U1219" s="3">
        <v>10</v>
      </c>
      <c r="V1219" s="3">
        <v>7.8000000000000007</v>
      </c>
      <c r="W1219" s="3">
        <v>5</v>
      </c>
      <c r="X1219" s="3">
        <v>39</v>
      </c>
      <c r="Y1219" s="3">
        <v>5.2000000000000011</v>
      </c>
      <c r="Z1219" s="3">
        <v>3.3200000000000003</v>
      </c>
      <c r="AA1219" s="3">
        <v>17.264000000000006</v>
      </c>
      <c r="AB1219" s="3">
        <v>7622236</v>
      </c>
      <c r="AC1219" s="3" t="s">
        <v>3119</v>
      </c>
      <c r="AD1219" s="6">
        <v>40940</v>
      </c>
      <c r="AE1219" s="3" t="s">
        <v>760</v>
      </c>
      <c r="AF1219" s="3" t="s">
        <v>761</v>
      </c>
      <c r="AG1219" s="3" t="s">
        <v>762</v>
      </c>
      <c r="AH1219" s="3" t="s">
        <v>768</v>
      </c>
      <c r="AI1219" s="3">
        <v>1.25</v>
      </c>
      <c r="AJ1219" s="3">
        <v>0</v>
      </c>
      <c r="AK1219" s="3">
        <v>0</v>
      </c>
      <c r="AL1219" s="3">
        <v>0</v>
      </c>
      <c r="AM1219" s="3">
        <v>15</v>
      </c>
      <c r="AN1219" s="3">
        <v>0</v>
      </c>
      <c r="AO1219" s="3" t="s">
        <v>762</v>
      </c>
      <c r="AP1219" s="3" t="s">
        <v>763</v>
      </c>
      <c r="AQ1219" s="3" t="s">
        <v>769</v>
      </c>
      <c r="AR1219" s="3" t="s">
        <v>3120</v>
      </c>
      <c r="AS1219" s="3">
        <v>3.2</v>
      </c>
      <c r="AT1219" s="3">
        <v>0</v>
      </c>
      <c r="AU1219" s="3">
        <v>0</v>
      </c>
      <c r="AV1219" s="3" t="s">
        <v>765</v>
      </c>
      <c r="AW1219" s="3" t="s">
        <v>3121</v>
      </c>
      <c r="AX1219" s="3">
        <v>4.8</v>
      </c>
      <c r="AY1219" s="3">
        <v>0</v>
      </c>
      <c r="AZ1219" s="3">
        <v>0</v>
      </c>
      <c r="BA1219" s="3" t="s">
        <v>765</v>
      </c>
      <c r="BB1219" s="3">
        <v>0</v>
      </c>
      <c r="BC1219" s="3">
        <v>0</v>
      </c>
      <c r="BD1219" s="7">
        <v>0</v>
      </c>
      <c r="BE1219" s="18">
        <f t="shared" si="51"/>
        <v>121.15446041524069</v>
      </c>
      <c r="BF1219" s="3" t="s">
        <v>767</v>
      </c>
      <c r="BG1219" s="7">
        <v>44308</v>
      </c>
      <c r="BH1219" s="3">
        <v>216.2272593919559</v>
      </c>
      <c r="BI1219" t="str">
        <f>VLOOKUP($A1219,'[1]SW_Pipes 1222_soil.shp'!$AE$2:$AR$1223,10,FALSE)</f>
        <v>113679</v>
      </c>
      <c r="BJ1219" t="str">
        <f>VLOOKUP($A1219,'[1]SW_Pipes 1222_soil.shp'!$AE$2:$AR$1223,11,FALSE)</f>
        <v>MeB</v>
      </c>
      <c r="BK1219" t="str">
        <f>VLOOKUP($A1219,'[1]SW_Pipes 1222_soil.shp'!$AE$2:$AR$1223,12,FALSE)</f>
        <v>Mecklenburg fine sandy loam, 2 to 8 percent slopes</v>
      </c>
      <c r="BL1219" t="str">
        <f>VLOOKUP($A1219,'[1]SW_Pipes 1222_soil.shp'!$AE$2:$AR$1223,13,FALSE)</f>
        <v>C</v>
      </c>
      <c r="BM1219">
        <f>VLOOKUP($A1219,'[1]SW_Pipes 1222_soil.shp'!$AE$2:$AR$1223,14,FALSE)</f>
        <v>2</v>
      </c>
      <c r="BN1219">
        <f>VLOOKUP(A1219,[2]SW_Pipes1222_prec!$AE$2:$AO$1223, 11, FALSE)</f>
        <v>3.7839999999999998</v>
      </c>
    </row>
    <row r="1220" spans="1:66" x14ac:dyDescent="0.25">
      <c r="A1220" s="2">
        <v>200529</v>
      </c>
      <c r="B1220" s="2">
        <v>18967</v>
      </c>
      <c r="C1220" s="2" t="s">
        <v>571</v>
      </c>
      <c r="D1220" s="2" t="s">
        <v>21</v>
      </c>
      <c r="E1220" s="2" t="s">
        <v>29</v>
      </c>
      <c r="F1220" s="6">
        <f>VLOOKUP(A1220&amp;B1220,'input_raw cmsws'!$C$2:$D$1602,2,FALSE)</f>
        <v>44049.708333333336</v>
      </c>
      <c r="G1220" s="2">
        <v>3</v>
      </c>
      <c r="H1220" s="2"/>
      <c r="I1220" s="2">
        <v>0</v>
      </c>
      <c r="J1220" s="2"/>
      <c r="K1220" s="3" t="s">
        <v>22</v>
      </c>
      <c r="L1220" s="2"/>
      <c r="M1220" s="2">
        <f>VLOOKUP(L1220,'scoring schema 2'!$E$18:$F$29,2,FALSE)</f>
        <v>0</v>
      </c>
      <c r="N1220" s="2"/>
      <c r="O1220" s="2">
        <f>VLOOKUP(N1220,'scoring schema 2'!$E$8:$F$13,2, FALSE)</f>
        <v>2</v>
      </c>
      <c r="P1220" s="2">
        <v>0</v>
      </c>
      <c r="Q1220" s="2">
        <v>1.3</v>
      </c>
      <c r="R1220" s="2">
        <v>0.8</v>
      </c>
      <c r="S1220" s="2">
        <v>1.04</v>
      </c>
      <c r="T1220" s="2">
        <v>1</v>
      </c>
      <c r="U1220" s="2">
        <v>10</v>
      </c>
      <c r="V1220" s="2">
        <v>4.5999999999999996</v>
      </c>
      <c r="W1220" s="2">
        <v>6.8</v>
      </c>
      <c r="X1220" s="2">
        <v>31.279999999999998</v>
      </c>
      <c r="Y1220" s="2">
        <v>3.28</v>
      </c>
      <c r="Z1220" s="2">
        <v>4.4000000000000004</v>
      </c>
      <c r="AA1220" s="2">
        <v>14.432</v>
      </c>
      <c r="AB1220" s="2">
        <v>7712349</v>
      </c>
      <c r="AC1220" s="2" t="s">
        <v>2855</v>
      </c>
      <c r="AD1220" s="6">
        <v>40941</v>
      </c>
      <c r="AE1220" s="2" t="s">
        <v>760</v>
      </c>
      <c r="AF1220" s="2" t="s">
        <v>761</v>
      </c>
      <c r="AG1220" s="2" t="s">
        <v>762</v>
      </c>
      <c r="AH1220" s="2" t="s">
        <v>768</v>
      </c>
      <c r="AI1220" s="2">
        <v>1.5</v>
      </c>
      <c r="AJ1220" s="2">
        <v>0</v>
      </c>
      <c r="AK1220" s="2">
        <v>0</v>
      </c>
      <c r="AL1220" s="2">
        <v>0</v>
      </c>
      <c r="AM1220" s="2">
        <v>18</v>
      </c>
      <c r="AN1220" s="2">
        <v>0</v>
      </c>
      <c r="AO1220" s="2" t="s">
        <v>762</v>
      </c>
      <c r="AP1220" s="2" t="s">
        <v>763</v>
      </c>
      <c r="AQ1220" s="2" t="s">
        <v>769</v>
      </c>
      <c r="AR1220" s="2" t="s">
        <v>2856</v>
      </c>
      <c r="AS1220" s="2">
        <v>1.8</v>
      </c>
      <c r="AT1220" s="2">
        <v>0</v>
      </c>
      <c r="AU1220" s="2">
        <v>0</v>
      </c>
      <c r="AV1220" s="2" t="s">
        <v>765</v>
      </c>
      <c r="AW1220" s="2" t="s">
        <v>2857</v>
      </c>
      <c r="AX1220" s="2">
        <v>1.7</v>
      </c>
      <c r="AY1220" s="2">
        <v>0</v>
      </c>
      <c r="AZ1220" s="2">
        <v>0</v>
      </c>
      <c r="BA1220" s="2" t="s">
        <v>765</v>
      </c>
      <c r="BB1220" s="2">
        <v>0</v>
      </c>
      <c r="BC1220" s="2">
        <v>0</v>
      </c>
      <c r="BD1220" s="6">
        <v>0</v>
      </c>
      <c r="BE1220" s="18">
        <f t="shared" si="51"/>
        <v>120.60152863335615</v>
      </c>
      <c r="BF1220" s="2" t="s">
        <v>767</v>
      </c>
      <c r="BG1220" s="6">
        <v>44350</v>
      </c>
      <c r="BH1220" s="2">
        <v>37.477706975519411</v>
      </c>
      <c r="BI1220" t="str">
        <f>VLOOKUP($A1220,'[1]SW_Pipes 1222_soil.shp'!$AE$2:$AR$1223,10,FALSE)</f>
        <v>113665</v>
      </c>
      <c r="BJ1220" t="str">
        <f>VLOOKUP($A1220,'[1]SW_Pipes 1222_soil.shp'!$AE$2:$AR$1223,11,FALSE)</f>
        <v>EnB</v>
      </c>
      <c r="BK1220" t="str">
        <f>VLOOKUP($A1220,'[1]SW_Pipes 1222_soil.shp'!$AE$2:$AR$1223,12,FALSE)</f>
        <v>Enon sandy loam, 2 to 8 percent slopes</v>
      </c>
      <c r="BL1220" t="str">
        <f>VLOOKUP($A1220,'[1]SW_Pipes 1222_soil.shp'!$AE$2:$AR$1223,13,FALSE)</f>
        <v>C</v>
      </c>
      <c r="BM1220">
        <f>VLOOKUP($A1220,'[1]SW_Pipes 1222_soil.shp'!$AE$2:$AR$1223,14,FALSE)</f>
        <v>2</v>
      </c>
      <c r="BN1220">
        <f>VLOOKUP(A1220,[2]SW_Pipes1222_prec!$AE$2:$AO$1223, 11, FALSE)</f>
        <v>3.7010000000000001</v>
      </c>
    </row>
    <row r="1221" spans="1:66" x14ac:dyDescent="0.25">
      <c r="A1221" s="3">
        <v>200555</v>
      </c>
      <c r="B1221" s="3">
        <v>21084</v>
      </c>
      <c r="C1221" s="3" t="s">
        <v>273</v>
      </c>
      <c r="D1221" s="3" t="s">
        <v>21</v>
      </c>
      <c r="E1221" s="3" t="s">
        <v>29</v>
      </c>
      <c r="F1221" s="6">
        <f>VLOOKUP(A1221&amp;B1221,'input_raw cmsws'!$C$2:$D$1602,2,FALSE)</f>
        <v>44187.666666666664</v>
      </c>
      <c r="G1221" s="3">
        <v>7</v>
      </c>
      <c r="H1221" s="3"/>
      <c r="I1221" s="2">
        <v>0</v>
      </c>
      <c r="J1221" s="3"/>
      <c r="K1221" s="3" t="s">
        <v>22</v>
      </c>
      <c r="L1221" s="3"/>
      <c r="M1221" s="2">
        <f>VLOOKUP(L1221,'scoring schema 2'!$E$18:$F$29,2,FALSE)</f>
        <v>0</v>
      </c>
      <c r="N1221" s="3"/>
      <c r="O1221" s="2">
        <f>VLOOKUP(N1221,'scoring schema 2'!$E$8:$F$13,2, FALSE)</f>
        <v>2</v>
      </c>
      <c r="P1221" s="3">
        <v>0</v>
      </c>
      <c r="Q1221" s="3">
        <v>1.3</v>
      </c>
      <c r="R1221" s="3">
        <v>0.8</v>
      </c>
      <c r="S1221" s="3">
        <v>1.04</v>
      </c>
      <c r="T1221" s="3">
        <v>1</v>
      </c>
      <c r="U1221" s="3">
        <v>0</v>
      </c>
      <c r="V1221" s="3">
        <v>6.2000000000000011</v>
      </c>
      <c r="W1221" s="3">
        <v>1.7000000000000002</v>
      </c>
      <c r="X1221" s="3">
        <v>10.540000000000003</v>
      </c>
      <c r="Y1221" s="3">
        <v>4.24</v>
      </c>
      <c r="Z1221" s="3">
        <v>1.34</v>
      </c>
      <c r="AA1221" s="3">
        <v>5.6816000000000004</v>
      </c>
      <c r="AB1221" s="3">
        <v>7581203</v>
      </c>
      <c r="AC1221" s="3" t="s">
        <v>1576</v>
      </c>
      <c r="AD1221" s="6">
        <v>40942</v>
      </c>
      <c r="AE1221" s="3" t="s">
        <v>760</v>
      </c>
      <c r="AF1221" s="3" t="s">
        <v>761</v>
      </c>
      <c r="AG1221" s="3" t="s">
        <v>762</v>
      </c>
      <c r="AH1221" s="3" t="s">
        <v>768</v>
      </c>
      <c r="AI1221" s="3">
        <v>1.25</v>
      </c>
      <c r="AJ1221" s="3">
        <v>0</v>
      </c>
      <c r="AK1221" s="3">
        <v>0</v>
      </c>
      <c r="AL1221" s="3">
        <v>0</v>
      </c>
      <c r="AM1221" s="3">
        <v>15</v>
      </c>
      <c r="AN1221" s="3">
        <v>0</v>
      </c>
      <c r="AO1221" s="3" t="s">
        <v>762</v>
      </c>
      <c r="AP1221" s="3" t="s">
        <v>763</v>
      </c>
      <c r="AQ1221" s="3" t="s">
        <v>769</v>
      </c>
      <c r="AR1221" s="3" t="s">
        <v>1577</v>
      </c>
      <c r="AS1221" s="3">
        <v>7</v>
      </c>
      <c r="AT1221" s="3">
        <v>0</v>
      </c>
      <c r="AU1221" s="3">
        <v>0</v>
      </c>
      <c r="AV1221" s="3" t="s">
        <v>772</v>
      </c>
      <c r="AW1221" s="3" t="s">
        <v>1578</v>
      </c>
      <c r="AX1221" s="3">
        <v>0</v>
      </c>
      <c r="AY1221" s="3">
        <v>0</v>
      </c>
      <c r="AZ1221" s="3">
        <v>0</v>
      </c>
      <c r="BA1221" s="3" t="s">
        <v>772</v>
      </c>
      <c r="BB1221" s="3">
        <v>0</v>
      </c>
      <c r="BC1221" s="3">
        <v>0</v>
      </c>
      <c r="BD1221" s="7">
        <v>0</v>
      </c>
      <c r="BE1221" s="18">
        <f t="shared" si="51"/>
        <v>120.97923796486424</v>
      </c>
      <c r="BF1221" s="3" t="s">
        <v>767</v>
      </c>
      <c r="BG1221" s="7">
        <v>44260</v>
      </c>
      <c r="BH1221" s="3">
        <v>56.240132753897647</v>
      </c>
      <c r="BI1221" t="str">
        <f>VLOOKUP($A1221,'[1]SW_Pipes 1222_soil.shp'!$AE$2:$AR$1223,10,FALSE)</f>
        <v>113674</v>
      </c>
      <c r="BJ1221" t="str">
        <f>VLOOKUP($A1221,'[1]SW_Pipes 1222_soil.shp'!$AE$2:$AR$1223,11,FALSE)</f>
        <v>IrB</v>
      </c>
      <c r="BK1221" t="str">
        <f>VLOOKUP($A1221,'[1]SW_Pipes 1222_soil.shp'!$AE$2:$AR$1223,12,FALSE)</f>
        <v>Iredell fine sandy loam, 1 to 8 percent slopes</v>
      </c>
      <c r="BL1221" t="str">
        <f>VLOOKUP($A1221,'[1]SW_Pipes 1222_soil.shp'!$AE$2:$AR$1223,13,FALSE)</f>
        <v>C/D</v>
      </c>
      <c r="BM1221">
        <f>VLOOKUP($A1221,'[1]SW_Pipes 1222_soil.shp'!$AE$2:$AR$1223,14,FALSE)</f>
        <v>3</v>
      </c>
      <c r="BN1221">
        <f>VLOOKUP(A1221,[2]SW_Pipes1222_prec!$AE$2:$AO$1223, 11, FALSE)</f>
        <v>3.6850000000000001</v>
      </c>
    </row>
    <row r="1222" spans="1:66" x14ac:dyDescent="0.25">
      <c r="A1222" s="3">
        <v>200605</v>
      </c>
      <c r="B1222" s="3">
        <v>2229</v>
      </c>
      <c r="C1222" s="3" t="s">
        <v>203</v>
      </c>
      <c r="D1222" s="3" t="s">
        <v>26</v>
      </c>
      <c r="E1222" s="3" t="s">
        <v>29</v>
      </c>
      <c r="F1222" s="6">
        <f>VLOOKUP(A1222&amp;B1222,'input_raw cmsws'!$C$2:$D$1602,2,FALSE)</f>
        <v>43381.666666666664</v>
      </c>
      <c r="G1222" s="3">
        <v>11.6</v>
      </c>
      <c r="H1222" s="3" t="s">
        <v>23</v>
      </c>
      <c r="I1222" s="2">
        <f>VLOOKUP(H1222,'scoring schema'!$D$4:$E$9,2,FALSE)</f>
        <v>0</v>
      </c>
      <c r="J1222" s="3" t="s">
        <v>22</v>
      </c>
      <c r="K1222" s="3" t="s">
        <v>22</v>
      </c>
      <c r="L1222" s="3" t="s">
        <v>145</v>
      </c>
      <c r="M1222" s="2">
        <f>VLOOKUP(L1222,'scoring schema 2'!$E$18:$F$29,2,FALSE)</f>
        <v>10</v>
      </c>
      <c r="N1222" s="3"/>
      <c r="O1222" s="2">
        <f>VLOOKUP(N1222,'scoring schema 2'!$E$8:$F$13,2, FALSE)</f>
        <v>2</v>
      </c>
      <c r="P1222" s="3">
        <v>10</v>
      </c>
      <c r="Q1222" s="3">
        <v>1.3</v>
      </c>
      <c r="R1222" s="3">
        <v>8.4</v>
      </c>
      <c r="S1222" s="3">
        <v>10.920000000000002</v>
      </c>
      <c r="T1222" s="3">
        <v>1</v>
      </c>
      <c r="U1222" s="3">
        <v>0</v>
      </c>
      <c r="V1222" s="3">
        <v>2.2000000000000002</v>
      </c>
      <c r="W1222" s="3">
        <v>2.4000000000000004</v>
      </c>
      <c r="X1222" s="3">
        <v>5.2800000000000011</v>
      </c>
      <c r="Y1222" s="3">
        <v>1.84</v>
      </c>
      <c r="Z1222" s="3">
        <v>4.8000000000000007</v>
      </c>
      <c r="AA1222" s="3">
        <v>8.8320000000000025</v>
      </c>
      <c r="AB1222" s="3">
        <v>7718469</v>
      </c>
      <c r="AC1222" s="3" t="s">
        <v>2161</v>
      </c>
      <c r="AD1222" s="6">
        <v>40943</v>
      </c>
      <c r="AE1222" s="3" t="s">
        <v>760</v>
      </c>
      <c r="AF1222" s="3" t="s">
        <v>761</v>
      </c>
      <c r="AG1222" s="3" t="s">
        <v>762</v>
      </c>
      <c r="AH1222" s="3" t="s">
        <v>768</v>
      </c>
      <c r="AI1222" s="3">
        <v>2.5</v>
      </c>
      <c r="AJ1222" s="3">
        <v>0</v>
      </c>
      <c r="AK1222" s="3">
        <v>0</v>
      </c>
      <c r="AL1222" s="3">
        <v>0</v>
      </c>
      <c r="AM1222" s="3">
        <v>30</v>
      </c>
      <c r="AN1222" s="3">
        <v>0</v>
      </c>
      <c r="AO1222" s="3" t="s">
        <v>762</v>
      </c>
      <c r="AP1222" s="3" t="s">
        <v>763</v>
      </c>
      <c r="AQ1222" s="3" t="s">
        <v>769</v>
      </c>
      <c r="AR1222" s="3" t="s">
        <v>2162</v>
      </c>
      <c r="AS1222" s="3">
        <v>5.2</v>
      </c>
      <c r="AT1222" s="3">
        <v>0</v>
      </c>
      <c r="AU1222" s="3">
        <v>0</v>
      </c>
      <c r="AV1222" s="3" t="s">
        <v>765</v>
      </c>
      <c r="AW1222" s="3" t="s">
        <v>2163</v>
      </c>
      <c r="AX1222" s="3">
        <v>15.8</v>
      </c>
      <c r="AY1222" s="3">
        <v>0</v>
      </c>
      <c r="AZ1222" s="3">
        <v>0</v>
      </c>
      <c r="BA1222" s="3" t="s">
        <v>765</v>
      </c>
      <c r="BB1222" s="3">
        <v>0</v>
      </c>
      <c r="BC1222" s="3">
        <v>0</v>
      </c>
      <c r="BD1222" s="7">
        <v>0</v>
      </c>
      <c r="BE1222" s="18">
        <f t="shared" si="51"/>
        <v>118.77253023043576</v>
      </c>
      <c r="BF1222" s="3" t="s">
        <v>767</v>
      </c>
      <c r="BG1222" s="7">
        <v>44278</v>
      </c>
      <c r="BH1222" s="3">
        <v>374.76016383410638</v>
      </c>
      <c r="BI1222" t="str">
        <f>VLOOKUP($A1222,'[1]SW_Pipes 1222_soil.shp'!$AE$2:$AR$1223,10,FALSE)</f>
        <v>113658</v>
      </c>
      <c r="BJ1222" t="str">
        <f>VLOOKUP($A1222,'[1]SW_Pipes 1222_soil.shp'!$AE$2:$AR$1223,11,FALSE)</f>
        <v>CeB2</v>
      </c>
      <c r="BK1222" t="str">
        <f>VLOOKUP($A1222,'[1]SW_Pipes 1222_soil.shp'!$AE$2:$AR$1223,12,FALSE)</f>
        <v>Cecil sandy clay loam, 2 to 8 percent slopes, eroded</v>
      </c>
      <c r="BL1222" t="str">
        <f>VLOOKUP($A1222,'[1]SW_Pipes 1222_soil.shp'!$AE$2:$AR$1223,13,FALSE)</f>
        <v>B</v>
      </c>
      <c r="BM1222">
        <f>VLOOKUP($A1222,'[1]SW_Pipes 1222_soil.shp'!$AE$2:$AR$1223,14,FALSE)</f>
        <v>1</v>
      </c>
      <c r="BN1222">
        <f>VLOOKUP(A1222,[2]SW_Pipes1222_prec!$AE$2:$AO$1223, 11, FALSE)</f>
        <v>3.895</v>
      </c>
    </row>
    <row r="1223" spans="1:66" x14ac:dyDescent="0.25">
      <c r="A1223" s="2">
        <v>200913</v>
      </c>
      <c r="B1223" s="2">
        <v>22030</v>
      </c>
      <c r="C1223" s="2" t="s">
        <v>487</v>
      </c>
      <c r="D1223" s="2" t="s">
        <v>21</v>
      </c>
      <c r="E1223" s="2" t="s">
        <v>29</v>
      </c>
      <c r="F1223" s="6">
        <f>VLOOKUP(A1223&amp;B1223,'input_raw cmsws'!$C$2:$D$1602,2,FALSE)</f>
        <v>44294.666666666664</v>
      </c>
      <c r="G1223" s="2">
        <v>3</v>
      </c>
      <c r="H1223" s="2" t="s">
        <v>23</v>
      </c>
      <c r="I1223" s="2">
        <f>VLOOKUP(H1223,'scoring schema'!$D$4:$E$9,2,FALSE)</f>
        <v>0</v>
      </c>
      <c r="J1223" s="2" t="s">
        <v>22</v>
      </c>
      <c r="K1223" s="2" t="s">
        <v>22</v>
      </c>
      <c r="L1223" s="2"/>
      <c r="M1223" s="2">
        <f>VLOOKUP(L1223,'scoring schema 2'!$E$18:$F$29,2,FALSE)</f>
        <v>0</v>
      </c>
      <c r="N1223" s="2"/>
      <c r="O1223" s="2">
        <f>VLOOKUP(N1223,'scoring schema 2'!$E$8:$F$13,2, FALSE)</f>
        <v>2</v>
      </c>
      <c r="P1223" s="2">
        <v>0</v>
      </c>
      <c r="Q1223" s="2">
        <v>1.3</v>
      </c>
      <c r="R1223" s="2">
        <v>0.8</v>
      </c>
      <c r="S1223" s="2">
        <v>1.04</v>
      </c>
      <c r="T1223" s="2">
        <v>4</v>
      </c>
      <c r="U1223" s="2">
        <v>0</v>
      </c>
      <c r="V1223" s="2">
        <v>8.6</v>
      </c>
      <c r="W1223" s="2">
        <v>3.5000000000000004</v>
      </c>
      <c r="X1223" s="2">
        <v>30.1</v>
      </c>
      <c r="Y1223" s="2">
        <v>5.68</v>
      </c>
      <c r="Z1223" s="2">
        <v>2.42</v>
      </c>
      <c r="AA1223" s="2">
        <v>13.7456</v>
      </c>
      <c r="AB1223" s="2">
        <v>7615436</v>
      </c>
      <c r="AC1223" s="2" t="s">
        <v>2750</v>
      </c>
      <c r="AD1223" s="6">
        <v>40944</v>
      </c>
      <c r="AE1223" s="2" t="s">
        <v>760</v>
      </c>
      <c r="AF1223" s="2" t="s">
        <v>761</v>
      </c>
      <c r="AG1223" s="2" t="s">
        <v>762</v>
      </c>
      <c r="AH1223" s="2" t="s">
        <v>768</v>
      </c>
      <c r="AI1223" s="2">
        <v>1.25</v>
      </c>
      <c r="AJ1223" s="2">
        <v>0</v>
      </c>
      <c r="AK1223" s="2">
        <v>0</v>
      </c>
      <c r="AL1223" s="2">
        <v>0</v>
      </c>
      <c r="AM1223" s="2">
        <v>15</v>
      </c>
      <c r="AN1223" s="2">
        <v>0</v>
      </c>
      <c r="AO1223" s="2" t="s">
        <v>762</v>
      </c>
      <c r="AP1223" s="2" t="s">
        <v>763</v>
      </c>
      <c r="AQ1223" s="2" t="s">
        <v>769</v>
      </c>
      <c r="AR1223" s="2" t="s">
        <v>2751</v>
      </c>
      <c r="AS1223" s="2">
        <v>3.4</v>
      </c>
      <c r="AT1223" s="2">
        <v>3.55</v>
      </c>
      <c r="AU1223" s="2">
        <v>640.54150000000004</v>
      </c>
      <c r="AV1223" s="2" t="s">
        <v>765</v>
      </c>
      <c r="AW1223" s="2" t="s">
        <v>2672</v>
      </c>
      <c r="AX1223" s="2">
        <v>2.65</v>
      </c>
      <c r="AY1223" s="2">
        <v>2.4</v>
      </c>
      <c r="AZ1223" s="2">
        <v>639.0675</v>
      </c>
      <c r="BA1223" s="2" t="s">
        <v>765</v>
      </c>
      <c r="BB1223" s="2">
        <v>0.18778545999999999</v>
      </c>
      <c r="BC1223" s="2">
        <v>0</v>
      </c>
      <c r="BD1223" s="6">
        <v>0</v>
      </c>
      <c r="BE1223" s="18">
        <f t="shared" si="51"/>
        <v>121.27218799908738</v>
      </c>
      <c r="BF1223" s="2" t="s">
        <v>767</v>
      </c>
      <c r="BG1223" s="6">
        <v>44272</v>
      </c>
      <c r="BH1223" s="2">
        <v>172.53732267954109</v>
      </c>
      <c r="BI1223" t="str">
        <f>VLOOKUP($A1223,'[1]SW_Pipes 1222_soil.shp'!$AE$2:$AR$1223,10,FALSE)</f>
        <v>113679</v>
      </c>
      <c r="BJ1223" t="str">
        <f>VLOOKUP($A1223,'[1]SW_Pipes 1222_soil.shp'!$AE$2:$AR$1223,11,FALSE)</f>
        <v>MeB</v>
      </c>
      <c r="BK1223" t="str">
        <f>VLOOKUP($A1223,'[1]SW_Pipes 1222_soil.shp'!$AE$2:$AR$1223,12,FALSE)</f>
        <v>Mecklenburg fine sandy loam, 2 to 8 percent slopes</v>
      </c>
      <c r="BL1223" t="str">
        <f>VLOOKUP($A1223,'[1]SW_Pipes 1222_soil.shp'!$AE$2:$AR$1223,13,FALSE)</f>
        <v>C</v>
      </c>
      <c r="BM1223">
        <f>VLOOKUP($A1223,'[1]SW_Pipes 1222_soil.shp'!$AE$2:$AR$1223,14,FALSE)</f>
        <v>2</v>
      </c>
      <c r="BN1223">
        <f>VLOOKUP(A1223,[2]SW_Pipes1222_prec!$AE$2:$AO$1223, 11, FALSE)</f>
        <v>3.6970000000000001</v>
      </c>
    </row>
    <row r="1224" spans="1:66" x14ac:dyDescent="0.25">
      <c r="A1224" s="3">
        <v>200914</v>
      </c>
      <c r="B1224" s="3">
        <v>22030</v>
      </c>
      <c r="C1224" s="3" t="s">
        <v>487</v>
      </c>
      <c r="D1224" s="3" t="s">
        <v>21</v>
      </c>
      <c r="E1224" s="3" t="s">
        <v>29</v>
      </c>
      <c r="F1224" s="6">
        <f>VLOOKUP(A1224&amp;B1224,'input_raw cmsws'!$C$2:$D$1602,2,FALSE)</f>
        <v>44294.666666666664</v>
      </c>
      <c r="G1224" s="3">
        <v>3</v>
      </c>
      <c r="H1224" s="3" t="s">
        <v>23</v>
      </c>
      <c r="I1224" s="2">
        <f>VLOOKUP(H1224,'scoring schema'!$D$4:$E$9,2,FALSE)</f>
        <v>0</v>
      </c>
      <c r="J1224" s="3" t="s">
        <v>22</v>
      </c>
      <c r="K1224" s="3" t="s">
        <v>22</v>
      </c>
      <c r="L1224" s="3"/>
      <c r="M1224" s="2">
        <f>VLOOKUP(L1224,'scoring schema 2'!$E$18:$F$29,2,FALSE)</f>
        <v>0</v>
      </c>
      <c r="N1224" s="3"/>
      <c r="O1224" s="2">
        <f>VLOOKUP(N1224,'scoring schema 2'!$E$8:$F$13,2, FALSE)</f>
        <v>2</v>
      </c>
      <c r="P1224" s="3">
        <v>10</v>
      </c>
      <c r="Q1224" s="3">
        <v>1.3</v>
      </c>
      <c r="R1224" s="3">
        <v>2.2999999999999998</v>
      </c>
      <c r="S1224" s="3">
        <v>2.9899999999999998</v>
      </c>
      <c r="T1224" s="3">
        <v>1</v>
      </c>
      <c r="U1224" s="3">
        <v>10</v>
      </c>
      <c r="V1224" s="3">
        <v>4.5999999999999996</v>
      </c>
      <c r="W1224" s="3">
        <v>5</v>
      </c>
      <c r="X1224" s="3">
        <v>23</v>
      </c>
      <c r="Y1224" s="3">
        <v>3.28</v>
      </c>
      <c r="Z1224" s="3">
        <v>3.92</v>
      </c>
      <c r="AA1224" s="3">
        <v>12.8576</v>
      </c>
      <c r="AB1224" s="3">
        <v>7569279</v>
      </c>
      <c r="AC1224" s="3" t="s">
        <v>2671</v>
      </c>
      <c r="AD1224" s="6">
        <v>40945</v>
      </c>
      <c r="AE1224" s="3" t="s">
        <v>760</v>
      </c>
      <c r="AF1224" s="3" t="s">
        <v>761</v>
      </c>
      <c r="AG1224" s="3" t="s">
        <v>762</v>
      </c>
      <c r="AH1224" s="3" t="s">
        <v>768</v>
      </c>
      <c r="AI1224" s="3">
        <v>1.5</v>
      </c>
      <c r="AJ1224" s="3">
        <v>0</v>
      </c>
      <c r="AK1224" s="3">
        <v>0</v>
      </c>
      <c r="AL1224" s="3">
        <v>0</v>
      </c>
      <c r="AM1224" s="3">
        <v>18</v>
      </c>
      <c r="AN1224" s="3">
        <v>0</v>
      </c>
      <c r="AO1224" s="3" t="s">
        <v>762</v>
      </c>
      <c r="AP1224" s="3" t="s">
        <v>763</v>
      </c>
      <c r="AQ1224" s="3" t="s">
        <v>769</v>
      </c>
      <c r="AR1224" s="3" t="s">
        <v>2672</v>
      </c>
      <c r="AS1224" s="3">
        <v>2.65</v>
      </c>
      <c r="AT1224" s="3">
        <v>3.2</v>
      </c>
      <c r="AU1224" s="3">
        <v>639.0675</v>
      </c>
      <c r="AV1224" s="3" t="s">
        <v>765</v>
      </c>
      <c r="AW1224" s="3" t="s">
        <v>2673</v>
      </c>
      <c r="AX1224" s="3">
        <v>3.25</v>
      </c>
      <c r="AY1224" s="3">
        <v>3.32</v>
      </c>
      <c r="AZ1224" s="3">
        <v>639.02700000000004</v>
      </c>
      <c r="BA1224" s="3" t="s">
        <v>765</v>
      </c>
      <c r="BB1224" s="3">
        <v>0.60342627999999998</v>
      </c>
      <c r="BC1224" s="3">
        <v>0</v>
      </c>
      <c r="BD1224" s="7">
        <v>0</v>
      </c>
      <c r="BE1224" s="18">
        <f t="shared" si="51"/>
        <v>121.27218799908738</v>
      </c>
      <c r="BF1224" s="3" t="s">
        <v>767</v>
      </c>
      <c r="BG1224" s="7">
        <v>44272</v>
      </c>
      <c r="BH1224" s="3">
        <v>26.598112292397499</v>
      </c>
      <c r="BI1224" t="str">
        <f>VLOOKUP($A1224,'[1]SW_Pipes 1222_soil.shp'!$AE$2:$AR$1223,10,FALSE)</f>
        <v>113679</v>
      </c>
      <c r="BJ1224" t="str">
        <f>VLOOKUP($A1224,'[1]SW_Pipes 1222_soil.shp'!$AE$2:$AR$1223,11,FALSE)</f>
        <v>MeB</v>
      </c>
      <c r="BK1224" t="str">
        <f>VLOOKUP($A1224,'[1]SW_Pipes 1222_soil.shp'!$AE$2:$AR$1223,12,FALSE)</f>
        <v>Mecklenburg fine sandy loam, 2 to 8 percent slopes</v>
      </c>
      <c r="BL1224" t="str">
        <f>VLOOKUP($A1224,'[1]SW_Pipes 1222_soil.shp'!$AE$2:$AR$1223,13,FALSE)</f>
        <v>C</v>
      </c>
      <c r="BM1224">
        <f>VLOOKUP($A1224,'[1]SW_Pipes 1222_soil.shp'!$AE$2:$AR$1223,14,FALSE)</f>
        <v>2</v>
      </c>
      <c r="BN1224">
        <f>VLOOKUP(A1224,[2]SW_Pipes1222_prec!$AE$2:$AO$1223, 11, FALSE)</f>
        <v>3.6970000000000001</v>
      </c>
    </row>
    <row r="1225" spans="1:66" x14ac:dyDescent="0.25">
      <c r="A1225" s="3">
        <v>200915</v>
      </c>
      <c r="B1225" s="3">
        <v>22063</v>
      </c>
      <c r="C1225" s="3" t="s">
        <v>592</v>
      </c>
      <c r="D1225" s="3" t="s">
        <v>21</v>
      </c>
      <c r="E1225" s="3" t="s">
        <v>29</v>
      </c>
      <c r="F1225" s="6">
        <f>VLOOKUP(A1225&amp;B1225,'input_raw cmsws'!$C$2:$D$1602,2,FALSE)</f>
        <v>44294.666666666664</v>
      </c>
      <c r="G1225" s="3">
        <v>2.5</v>
      </c>
      <c r="H1225" s="3" t="s">
        <v>23</v>
      </c>
      <c r="I1225" s="2">
        <f>VLOOKUP(H1225,'scoring schema'!$D$4:$E$9,2,FALSE)</f>
        <v>0</v>
      </c>
      <c r="J1225" s="3" t="s">
        <v>22</v>
      </c>
      <c r="K1225" s="3" t="s">
        <v>22</v>
      </c>
      <c r="L1225" s="3"/>
      <c r="M1225" s="2">
        <f>VLOOKUP(L1225,'scoring schema 2'!$E$18:$F$29,2,FALSE)</f>
        <v>0</v>
      </c>
      <c r="N1225" s="3"/>
      <c r="O1225" s="2">
        <f>VLOOKUP(N1225,'scoring schema 2'!$E$8:$F$13,2, FALSE)</f>
        <v>2</v>
      </c>
      <c r="P1225" s="3">
        <v>10</v>
      </c>
      <c r="Q1225" s="3">
        <v>1.3</v>
      </c>
      <c r="R1225" s="3">
        <v>2.2999999999999998</v>
      </c>
      <c r="S1225" s="3">
        <v>2.9899999999999998</v>
      </c>
      <c r="T1225" s="3">
        <v>3</v>
      </c>
      <c r="U1225" s="3">
        <v>0</v>
      </c>
      <c r="V1225" s="3">
        <v>7.8000000000000007</v>
      </c>
      <c r="W1225" s="3">
        <v>3.5000000000000004</v>
      </c>
      <c r="X1225" s="3">
        <v>27.300000000000004</v>
      </c>
      <c r="Y1225" s="3">
        <v>5.2000000000000011</v>
      </c>
      <c r="Z1225" s="3">
        <v>3.02</v>
      </c>
      <c r="AA1225" s="3">
        <v>15.704000000000004</v>
      </c>
      <c r="AB1225" s="3">
        <v>7657809</v>
      </c>
      <c r="AC1225" s="3" t="s">
        <v>2987</v>
      </c>
      <c r="AD1225" s="6">
        <v>40946</v>
      </c>
      <c r="AE1225" s="3" t="s">
        <v>760</v>
      </c>
      <c r="AF1225" s="3" t="s">
        <v>761</v>
      </c>
      <c r="AG1225" s="3" t="s">
        <v>762</v>
      </c>
      <c r="AH1225" s="3" t="s">
        <v>768</v>
      </c>
      <c r="AI1225" s="3">
        <v>1.5</v>
      </c>
      <c r="AJ1225" s="3">
        <v>0</v>
      </c>
      <c r="AK1225" s="3">
        <v>0</v>
      </c>
      <c r="AL1225" s="3">
        <v>0</v>
      </c>
      <c r="AM1225" s="3">
        <v>18</v>
      </c>
      <c r="AN1225" s="3">
        <v>0</v>
      </c>
      <c r="AO1225" s="3" t="s">
        <v>762</v>
      </c>
      <c r="AP1225" s="3" t="s">
        <v>763</v>
      </c>
      <c r="AQ1225" s="3" t="s">
        <v>769</v>
      </c>
      <c r="AR1225" s="3" t="s">
        <v>2673</v>
      </c>
      <c r="AS1225" s="3">
        <v>3.25</v>
      </c>
      <c r="AT1225" s="3">
        <v>3.35</v>
      </c>
      <c r="AU1225" s="3">
        <v>639.02700000000004</v>
      </c>
      <c r="AV1225" s="3" t="s">
        <v>765</v>
      </c>
      <c r="AW1225" s="3" t="s">
        <v>2988</v>
      </c>
      <c r="AX1225" s="3">
        <v>2.2000000000000002</v>
      </c>
      <c r="AY1225" s="3">
        <v>2.15</v>
      </c>
      <c r="AZ1225" s="3">
        <v>637.303</v>
      </c>
      <c r="BA1225" s="3" t="s">
        <v>765</v>
      </c>
      <c r="BB1225" s="3">
        <v>0.44774450999999998</v>
      </c>
      <c r="BC1225" s="3">
        <v>0</v>
      </c>
      <c r="BD1225" s="7">
        <v>0</v>
      </c>
      <c r="BE1225" s="18">
        <f t="shared" si="51"/>
        <v>121.27218799908738</v>
      </c>
      <c r="BF1225" s="3" t="s">
        <v>767</v>
      </c>
      <c r="BG1225" s="7">
        <v>44272</v>
      </c>
      <c r="BH1225" s="3">
        <v>117.03102652442369</v>
      </c>
      <c r="BI1225" t="str">
        <f>VLOOKUP($A1225,'[1]SW_Pipes 1222_soil.shp'!$AE$2:$AR$1223,10,FALSE)</f>
        <v>113679</v>
      </c>
      <c r="BJ1225" t="str">
        <f>VLOOKUP($A1225,'[1]SW_Pipes 1222_soil.shp'!$AE$2:$AR$1223,11,FALSE)</f>
        <v>MeB</v>
      </c>
      <c r="BK1225" t="str">
        <f>VLOOKUP($A1225,'[1]SW_Pipes 1222_soil.shp'!$AE$2:$AR$1223,12,FALSE)</f>
        <v>Mecklenburg fine sandy loam, 2 to 8 percent slopes</v>
      </c>
      <c r="BL1225" t="str">
        <f>VLOOKUP($A1225,'[1]SW_Pipes 1222_soil.shp'!$AE$2:$AR$1223,13,FALSE)</f>
        <v>C</v>
      </c>
      <c r="BM1225">
        <f>VLOOKUP($A1225,'[1]SW_Pipes 1222_soil.shp'!$AE$2:$AR$1223,14,FALSE)</f>
        <v>2</v>
      </c>
      <c r="BN1225">
        <f>VLOOKUP(A1225,[2]SW_Pipes1222_prec!$AE$2:$AO$1223, 11, FALSE)</f>
        <v>3.6970000000000001</v>
      </c>
    </row>
    <row r="1226" spans="1:66" x14ac:dyDescent="0.25">
      <c r="A1226" s="3">
        <v>200916</v>
      </c>
      <c r="B1226" s="3">
        <v>22063</v>
      </c>
      <c r="C1226" s="3" t="s">
        <v>645</v>
      </c>
      <c r="D1226" s="3" t="s">
        <v>21</v>
      </c>
      <c r="E1226" s="3" t="s">
        <v>29</v>
      </c>
      <c r="F1226" s="6">
        <f>VLOOKUP(A1226&amp;B1226,'input_raw cmsws'!$C$2:$D$1602,2,FALSE)</f>
        <v>44294.666666666664</v>
      </c>
      <c r="G1226" s="3">
        <v>2.5</v>
      </c>
      <c r="H1226" s="3" t="s">
        <v>23</v>
      </c>
      <c r="I1226" s="2">
        <f>VLOOKUP(H1226,'scoring schema'!$D$4:$E$9,2,FALSE)</f>
        <v>0</v>
      </c>
      <c r="J1226" s="3" t="s">
        <v>22</v>
      </c>
      <c r="K1226" s="3" t="s">
        <v>22</v>
      </c>
      <c r="L1226" s="3"/>
      <c r="M1226" s="2">
        <f>VLOOKUP(L1226,'scoring schema 2'!$E$18:$F$29,2,FALSE)</f>
        <v>0</v>
      </c>
      <c r="N1226" s="3"/>
      <c r="O1226" s="2">
        <f>VLOOKUP(N1226,'scoring schema 2'!$E$8:$F$13,2, FALSE)</f>
        <v>2</v>
      </c>
      <c r="P1226" s="3">
        <v>10</v>
      </c>
      <c r="Q1226" s="3">
        <v>1.3</v>
      </c>
      <c r="R1226" s="3">
        <v>2.2999999999999998</v>
      </c>
      <c r="S1226" s="3">
        <v>2.9899999999999998</v>
      </c>
      <c r="T1226" s="3">
        <v>2</v>
      </c>
      <c r="U1226" s="3">
        <v>10</v>
      </c>
      <c r="V1226" s="3">
        <v>6.2000000000000011</v>
      </c>
      <c r="W1226" s="3">
        <v>5.9</v>
      </c>
      <c r="X1226" s="3">
        <v>36.580000000000005</v>
      </c>
      <c r="Y1226" s="3">
        <v>4.24</v>
      </c>
      <c r="Z1226" s="3">
        <v>4.46</v>
      </c>
      <c r="AA1226" s="3">
        <v>18.910399999999999</v>
      </c>
      <c r="AB1226" s="3">
        <v>7583502</v>
      </c>
      <c r="AC1226" s="3" t="s">
        <v>3273</v>
      </c>
      <c r="AD1226" s="6">
        <v>40947</v>
      </c>
      <c r="AE1226" s="3" t="s">
        <v>760</v>
      </c>
      <c r="AF1226" s="3" t="s">
        <v>761</v>
      </c>
      <c r="AG1226" s="3" t="s">
        <v>762</v>
      </c>
      <c r="AH1226" s="3" t="s">
        <v>768</v>
      </c>
      <c r="AI1226" s="3">
        <v>1.5</v>
      </c>
      <c r="AJ1226" s="3">
        <v>0</v>
      </c>
      <c r="AK1226" s="3">
        <v>0</v>
      </c>
      <c r="AL1226" s="3">
        <v>0</v>
      </c>
      <c r="AM1226" s="3">
        <v>18</v>
      </c>
      <c r="AN1226" s="3">
        <v>0</v>
      </c>
      <c r="AO1226" s="3" t="s">
        <v>762</v>
      </c>
      <c r="AP1226" s="3" t="s">
        <v>763</v>
      </c>
      <c r="AQ1226" s="3" t="s">
        <v>769</v>
      </c>
      <c r="AR1226" s="3" t="s">
        <v>2988</v>
      </c>
      <c r="AS1226" s="3">
        <v>2.2000000000000002</v>
      </c>
      <c r="AT1226" s="3">
        <v>2.5</v>
      </c>
      <c r="AU1226" s="3">
        <v>637.303</v>
      </c>
      <c r="AV1226" s="3" t="s">
        <v>765</v>
      </c>
      <c r="AW1226" s="3" t="s">
        <v>3274</v>
      </c>
      <c r="AX1226" s="3">
        <v>2.9</v>
      </c>
      <c r="AY1226" s="3">
        <v>2.9</v>
      </c>
      <c r="AZ1226" s="3">
        <v>635.81899999999996</v>
      </c>
      <c r="BA1226" s="3" t="s">
        <v>765</v>
      </c>
      <c r="BB1226" s="3">
        <v>2.2187298100000001</v>
      </c>
      <c r="BC1226" s="3">
        <v>0</v>
      </c>
      <c r="BD1226" s="7">
        <v>0</v>
      </c>
      <c r="BE1226" s="18">
        <f t="shared" si="51"/>
        <v>121.27218799908738</v>
      </c>
      <c r="BF1226" s="3" t="s">
        <v>767</v>
      </c>
      <c r="BG1226" s="7">
        <v>44272</v>
      </c>
      <c r="BH1226" s="3">
        <v>84.913448676625592</v>
      </c>
      <c r="BI1226" t="str">
        <f>VLOOKUP($A1226,'[1]SW_Pipes 1222_soil.shp'!$AE$2:$AR$1223,10,FALSE)</f>
        <v>113679</v>
      </c>
      <c r="BJ1226" t="str">
        <f>VLOOKUP($A1226,'[1]SW_Pipes 1222_soil.shp'!$AE$2:$AR$1223,11,FALSE)</f>
        <v>MeB</v>
      </c>
      <c r="BK1226" t="str">
        <f>VLOOKUP($A1226,'[1]SW_Pipes 1222_soil.shp'!$AE$2:$AR$1223,12,FALSE)</f>
        <v>Mecklenburg fine sandy loam, 2 to 8 percent slopes</v>
      </c>
      <c r="BL1226" t="str">
        <f>VLOOKUP($A1226,'[1]SW_Pipes 1222_soil.shp'!$AE$2:$AR$1223,13,FALSE)</f>
        <v>C</v>
      </c>
      <c r="BM1226">
        <f>VLOOKUP($A1226,'[1]SW_Pipes 1222_soil.shp'!$AE$2:$AR$1223,14,FALSE)</f>
        <v>2</v>
      </c>
      <c r="BN1226">
        <f>VLOOKUP(A1226,[2]SW_Pipes1222_prec!$AE$2:$AO$1223, 11, FALSE)</f>
        <v>3.6970000000000001</v>
      </c>
    </row>
    <row r="1227" spans="1:66" x14ac:dyDescent="0.25">
      <c r="A1227" s="2">
        <v>201158</v>
      </c>
      <c r="B1227" s="2">
        <v>10930</v>
      </c>
      <c r="C1227" s="2" t="s">
        <v>371</v>
      </c>
      <c r="D1227" s="2" t="s">
        <v>26</v>
      </c>
      <c r="E1227" s="2" t="s">
        <v>29</v>
      </c>
      <c r="F1227" s="6">
        <f>VLOOKUP(A1227&amp;B1227,'input_raw cmsws'!$C$2:$D$1602,2,FALSE)</f>
        <v>43055.666666666664</v>
      </c>
      <c r="G1227" s="2">
        <v>4.7</v>
      </c>
      <c r="H1227" s="2" t="s">
        <v>23</v>
      </c>
      <c r="I1227" s="2">
        <f>VLOOKUP(H1227,'scoring schema'!$D$4:$E$9,2,FALSE)</f>
        <v>0</v>
      </c>
      <c r="J1227" s="2" t="s">
        <v>22</v>
      </c>
      <c r="K1227" s="2" t="s">
        <v>22</v>
      </c>
      <c r="L1227" s="2" t="s">
        <v>145</v>
      </c>
      <c r="M1227" s="2">
        <f>VLOOKUP(L1227,'scoring schema 2'!$E$18:$F$29,2,FALSE)</f>
        <v>10</v>
      </c>
      <c r="N1227" s="2"/>
      <c r="O1227" s="2">
        <f>VLOOKUP(N1227,'scoring schema 2'!$E$8:$F$13,2, FALSE)</f>
        <v>2</v>
      </c>
      <c r="P1227" s="2">
        <v>5</v>
      </c>
      <c r="Q1227" s="2">
        <v>1.3</v>
      </c>
      <c r="R1227" s="2">
        <v>7.25</v>
      </c>
      <c r="S1227" s="2">
        <v>9.4250000000000007</v>
      </c>
      <c r="T1227" s="2">
        <v>1</v>
      </c>
      <c r="U1227" s="2">
        <v>5</v>
      </c>
      <c r="V1227" s="2">
        <v>7.8000000000000007</v>
      </c>
      <c r="W1227" s="2">
        <v>3.6500000000000004</v>
      </c>
      <c r="X1227" s="2">
        <v>28.470000000000006</v>
      </c>
      <c r="Y1227" s="2">
        <v>5.2000000000000011</v>
      </c>
      <c r="Z1227" s="2">
        <v>5.09</v>
      </c>
      <c r="AA1227" s="2">
        <v>26.468000000000004</v>
      </c>
      <c r="AB1227" s="2">
        <v>7561520</v>
      </c>
      <c r="AC1227" s="2" t="s">
        <v>1144</v>
      </c>
      <c r="AD1227" s="6">
        <v>40948</v>
      </c>
      <c r="AE1227" s="2" t="s">
        <v>985</v>
      </c>
      <c r="AF1227" s="2" t="s">
        <v>761</v>
      </c>
      <c r="AG1227" s="2" t="s">
        <v>762</v>
      </c>
      <c r="AH1227" s="2" t="s">
        <v>768</v>
      </c>
      <c r="AI1227" s="2">
        <v>1</v>
      </c>
      <c r="AJ1227" s="2">
        <v>0</v>
      </c>
      <c r="AK1227" s="2">
        <v>0</v>
      </c>
      <c r="AL1227" s="2">
        <v>0</v>
      </c>
      <c r="AM1227" s="2">
        <v>12</v>
      </c>
      <c r="AN1227" s="2">
        <v>0</v>
      </c>
      <c r="AO1227" s="2" t="s">
        <v>762</v>
      </c>
      <c r="AP1227" s="2" t="s">
        <v>902</v>
      </c>
      <c r="AQ1227" s="2" t="s">
        <v>905</v>
      </c>
      <c r="AR1227" s="2" t="s">
        <v>762</v>
      </c>
      <c r="AS1227" s="2">
        <v>0</v>
      </c>
      <c r="AT1227" s="2">
        <v>0</v>
      </c>
      <c r="AU1227" s="2">
        <v>0</v>
      </c>
      <c r="AV1227" s="2" t="s">
        <v>772</v>
      </c>
      <c r="AW1227" s="2" t="s">
        <v>3678</v>
      </c>
      <c r="AX1227" s="2">
        <v>3.1</v>
      </c>
      <c r="AY1227" s="2">
        <v>0</v>
      </c>
      <c r="AZ1227" s="2">
        <v>0</v>
      </c>
      <c r="BA1227" s="2" t="s">
        <v>765</v>
      </c>
      <c r="BB1227" s="2">
        <v>0</v>
      </c>
      <c r="BC1227" s="2">
        <v>0</v>
      </c>
      <c r="BD1227" s="6">
        <v>0</v>
      </c>
      <c r="BE1227" s="18">
        <f t="shared" si="51"/>
        <v>117.87999087383071</v>
      </c>
      <c r="BF1227" s="2" t="s">
        <v>767</v>
      </c>
      <c r="BG1227" s="6">
        <v>44278</v>
      </c>
      <c r="BH1227" s="2">
        <v>167.40540818982331</v>
      </c>
      <c r="BI1227" t="str">
        <f>VLOOKUP($A1227,'[1]SW_Pipes 1222_soil.shp'!$AE$2:$AR$1223,10,FALSE)</f>
        <v>113679</v>
      </c>
      <c r="BJ1227" t="str">
        <f>VLOOKUP($A1227,'[1]SW_Pipes 1222_soil.shp'!$AE$2:$AR$1223,11,FALSE)</f>
        <v>MeB</v>
      </c>
      <c r="BK1227" t="str">
        <f>VLOOKUP($A1227,'[1]SW_Pipes 1222_soil.shp'!$AE$2:$AR$1223,12,FALSE)</f>
        <v>Mecklenburg fine sandy loam, 2 to 8 percent slopes</v>
      </c>
      <c r="BL1227" t="str">
        <f>VLOOKUP($A1227,'[1]SW_Pipes 1222_soil.shp'!$AE$2:$AR$1223,13,FALSE)</f>
        <v>C</v>
      </c>
      <c r="BM1227">
        <f>VLOOKUP($A1227,'[1]SW_Pipes 1222_soil.shp'!$AE$2:$AR$1223,14,FALSE)</f>
        <v>2</v>
      </c>
      <c r="BN1227">
        <f>VLOOKUP(A1227,[2]SW_Pipes1222_prec!$AE$2:$AO$1223, 11, FALSE)</f>
        <v>3.887</v>
      </c>
    </row>
    <row r="1228" spans="1:66" x14ac:dyDescent="0.25">
      <c r="A1228" s="3">
        <v>201159</v>
      </c>
      <c r="B1228" s="3">
        <v>10930</v>
      </c>
      <c r="C1228" s="3" t="s">
        <v>371</v>
      </c>
      <c r="D1228" s="3" t="s">
        <v>26</v>
      </c>
      <c r="E1228" s="3" t="s">
        <v>29</v>
      </c>
      <c r="F1228" s="6">
        <f>VLOOKUP(A1228&amp;B1228,'input_raw cmsws'!$C$2:$D$1602,2,FALSE)</f>
        <v>43055.208333333336</v>
      </c>
      <c r="G1228" s="3">
        <v>5.7</v>
      </c>
      <c r="H1228" s="3" t="s">
        <v>23</v>
      </c>
      <c r="I1228" s="2">
        <f>VLOOKUP(H1228,'scoring schema'!$D$4:$E$9,2,FALSE)</f>
        <v>0</v>
      </c>
      <c r="J1228" s="3" t="s">
        <v>22</v>
      </c>
      <c r="K1228" s="3" t="s">
        <v>22</v>
      </c>
      <c r="L1228" s="3" t="s">
        <v>145</v>
      </c>
      <c r="M1228" s="2">
        <f>VLOOKUP(L1228,'scoring schema 2'!$E$18:$F$29,2,FALSE)</f>
        <v>10</v>
      </c>
      <c r="N1228" s="3"/>
      <c r="O1228" s="2">
        <f>VLOOKUP(N1228,'scoring schema 2'!$E$8:$F$13,2, FALSE)</f>
        <v>2</v>
      </c>
      <c r="P1228" s="3">
        <v>5</v>
      </c>
      <c r="Q1228" s="3">
        <v>1.3</v>
      </c>
      <c r="R1228" s="3">
        <v>7.25</v>
      </c>
      <c r="S1228" s="3">
        <v>9.4250000000000007</v>
      </c>
      <c r="T1228" s="3">
        <v>1</v>
      </c>
      <c r="U1228" s="3">
        <v>0</v>
      </c>
      <c r="V1228" s="3">
        <v>2.2000000000000002</v>
      </c>
      <c r="W1228" s="3">
        <v>2</v>
      </c>
      <c r="X1228" s="3">
        <v>4.4000000000000004</v>
      </c>
      <c r="Y1228" s="3">
        <v>1.84</v>
      </c>
      <c r="Z1228" s="3">
        <v>4.1000000000000005</v>
      </c>
      <c r="AA1228" s="3">
        <v>7.5440000000000014</v>
      </c>
      <c r="AB1228" s="3">
        <v>7634734</v>
      </c>
      <c r="AC1228" s="3" t="s">
        <v>1954</v>
      </c>
      <c r="AD1228" s="6">
        <v>40949</v>
      </c>
      <c r="AE1228" s="3" t="s">
        <v>760</v>
      </c>
      <c r="AF1228" s="3" t="s">
        <v>761</v>
      </c>
      <c r="AG1228" s="3" t="s">
        <v>762</v>
      </c>
      <c r="AH1228" s="3" t="s">
        <v>768</v>
      </c>
      <c r="AI1228" s="3">
        <v>1</v>
      </c>
      <c r="AJ1228" s="3">
        <v>0</v>
      </c>
      <c r="AK1228" s="3">
        <v>0</v>
      </c>
      <c r="AL1228" s="3">
        <v>0</v>
      </c>
      <c r="AM1228" s="3">
        <v>12</v>
      </c>
      <c r="AN1228" s="3">
        <v>0</v>
      </c>
      <c r="AO1228" s="3" t="s">
        <v>762</v>
      </c>
      <c r="AP1228" s="3" t="s">
        <v>902</v>
      </c>
      <c r="AQ1228" s="3" t="s">
        <v>905</v>
      </c>
      <c r="AR1228" s="3" t="s">
        <v>1955</v>
      </c>
      <c r="AS1228" s="3">
        <v>2.2000000000000002</v>
      </c>
      <c r="AT1228" s="3">
        <v>0</v>
      </c>
      <c r="AU1228" s="3">
        <v>0</v>
      </c>
      <c r="AV1228" s="3" t="s">
        <v>765</v>
      </c>
      <c r="AW1228" s="3" t="s">
        <v>1950</v>
      </c>
      <c r="AX1228" s="3">
        <v>0</v>
      </c>
      <c r="AY1228" s="3">
        <v>0</v>
      </c>
      <c r="AZ1228" s="3">
        <v>0</v>
      </c>
      <c r="BA1228" s="3" t="s">
        <v>772</v>
      </c>
      <c r="BB1228" s="3">
        <v>0</v>
      </c>
      <c r="BC1228" s="3">
        <v>0</v>
      </c>
      <c r="BD1228" s="7">
        <v>0</v>
      </c>
      <c r="BE1228" s="18">
        <f t="shared" si="51"/>
        <v>117.87873602555328</v>
      </c>
      <c r="BF1228" s="3" t="s">
        <v>767</v>
      </c>
      <c r="BG1228" s="7">
        <v>44278</v>
      </c>
      <c r="BH1228" s="3">
        <v>159.15698888122091</v>
      </c>
      <c r="BI1228" t="str">
        <f>VLOOKUP($A1228,'[1]SW_Pipes 1222_soil.shp'!$AE$2:$AR$1223,10,FALSE)</f>
        <v>113658</v>
      </c>
      <c r="BJ1228" t="str">
        <f>VLOOKUP($A1228,'[1]SW_Pipes 1222_soil.shp'!$AE$2:$AR$1223,11,FALSE)</f>
        <v>CeB2</v>
      </c>
      <c r="BK1228" t="str">
        <f>VLOOKUP($A1228,'[1]SW_Pipes 1222_soil.shp'!$AE$2:$AR$1223,12,FALSE)</f>
        <v>Cecil sandy clay loam, 2 to 8 percent slopes, eroded</v>
      </c>
      <c r="BL1228" t="str">
        <f>VLOOKUP($A1228,'[1]SW_Pipes 1222_soil.shp'!$AE$2:$AR$1223,13,FALSE)</f>
        <v>B</v>
      </c>
      <c r="BM1228">
        <f>VLOOKUP($A1228,'[1]SW_Pipes 1222_soil.shp'!$AE$2:$AR$1223,14,FALSE)</f>
        <v>1</v>
      </c>
      <c r="BN1228">
        <f>VLOOKUP(A1228,[2]SW_Pipes1222_prec!$AE$2:$AO$1223, 11, FALSE)</f>
        <v>3.887</v>
      </c>
    </row>
    <row r="1229" spans="1:66" x14ac:dyDescent="0.25">
      <c r="A1229" s="3">
        <v>201160</v>
      </c>
      <c r="B1229" s="3">
        <v>10930</v>
      </c>
      <c r="C1229" s="3" t="s">
        <v>371</v>
      </c>
      <c r="D1229" s="3" t="s">
        <v>26</v>
      </c>
      <c r="E1229" s="3" t="s">
        <v>29</v>
      </c>
      <c r="F1229" s="6">
        <f>VLOOKUP(A1229&amp;B1229,'input_raw cmsws'!$C$2:$D$1602,2,FALSE)</f>
        <v>43055.208333333336</v>
      </c>
      <c r="G1229" s="3">
        <v>6</v>
      </c>
      <c r="H1229" s="3" t="s">
        <v>23</v>
      </c>
      <c r="I1229" s="2">
        <f>VLOOKUP(H1229,'scoring schema'!$D$4:$E$9,2,FALSE)</f>
        <v>0</v>
      </c>
      <c r="J1229" s="3" t="s">
        <v>22</v>
      </c>
      <c r="K1229" s="3" t="s">
        <v>22</v>
      </c>
      <c r="L1229" s="3" t="s">
        <v>145</v>
      </c>
      <c r="M1229" s="2">
        <f>VLOOKUP(L1229,'scoring schema 2'!$E$18:$F$29,2,FALSE)</f>
        <v>10</v>
      </c>
      <c r="N1229" s="3"/>
      <c r="O1229" s="2">
        <f>VLOOKUP(N1229,'scoring schema 2'!$E$8:$F$13,2, FALSE)</f>
        <v>2</v>
      </c>
      <c r="P1229" s="3">
        <v>5</v>
      </c>
      <c r="Q1229" s="3">
        <v>1.3</v>
      </c>
      <c r="R1229" s="3">
        <v>7.25</v>
      </c>
      <c r="S1229" s="3">
        <v>9.4250000000000007</v>
      </c>
      <c r="T1229" s="3">
        <v>1</v>
      </c>
      <c r="U1229" s="3">
        <v>0</v>
      </c>
      <c r="V1229" s="3">
        <v>2.2000000000000002</v>
      </c>
      <c r="W1229" s="3">
        <v>2</v>
      </c>
      <c r="X1229" s="3">
        <v>4.4000000000000004</v>
      </c>
      <c r="Y1229" s="3">
        <v>1.84</v>
      </c>
      <c r="Z1229" s="3">
        <v>4.1000000000000005</v>
      </c>
      <c r="AA1229" s="3">
        <v>7.5440000000000014</v>
      </c>
      <c r="AB1229" s="3">
        <v>7616379</v>
      </c>
      <c r="AC1229" s="3" t="s">
        <v>1144</v>
      </c>
      <c r="AD1229" s="6">
        <v>40950</v>
      </c>
      <c r="AE1229" s="3" t="s">
        <v>985</v>
      </c>
      <c r="AF1229" s="3" t="s">
        <v>761</v>
      </c>
      <c r="AG1229" s="3" t="s">
        <v>762</v>
      </c>
      <c r="AH1229" s="3" t="s">
        <v>768</v>
      </c>
      <c r="AI1229" s="3">
        <v>1</v>
      </c>
      <c r="AJ1229" s="3">
        <v>0</v>
      </c>
      <c r="AK1229" s="3">
        <v>0</v>
      </c>
      <c r="AL1229" s="3">
        <v>0</v>
      </c>
      <c r="AM1229" s="3">
        <v>12</v>
      </c>
      <c r="AN1229" s="3">
        <v>0</v>
      </c>
      <c r="AO1229" s="3" t="s">
        <v>762</v>
      </c>
      <c r="AP1229" s="3" t="s">
        <v>902</v>
      </c>
      <c r="AQ1229" s="3" t="s">
        <v>905</v>
      </c>
      <c r="AR1229" s="3" t="s">
        <v>762</v>
      </c>
      <c r="AS1229" s="3">
        <v>0</v>
      </c>
      <c r="AT1229" s="3">
        <v>0</v>
      </c>
      <c r="AU1229" s="3">
        <v>0</v>
      </c>
      <c r="AV1229" s="3" t="s">
        <v>772</v>
      </c>
      <c r="AW1229" s="3" t="s">
        <v>1950</v>
      </c>
      <c r="AX1229" s="3">
        <v>2.6</v>
      </c>
      <c r="AY1229" s="3">
        <v>0</v>
      </c>
      <c r="AZ1229" s="3">
        <v>0</v>
      </c>
      <c r="BA1229" s="3" t="s">
        <v>765</v>
      </c>
      <c r="BB1229" s="3">
        <v>0</v>
      </c>
      <c r="BC1229" s="3">
        <v>0</v>
      </c>
      <c r="BD1229" s="7">
        <v>0</v>
      </c>
      <c r="BE1229" s="18">
        <f t="shared" si="51"/>
        <v>117.87873602555328</v>
      </c>
      <c r="BF1229" s="3" t="s">
        <v>767</v>
      </c>
      <c r="BG1229" s="7">
        <v>44278</v>
      </c>
      <c r="BH1229" s="3">
        <v>150.63778752898631</v>
      </c>
      <c r="BI1229" t="str">
        <f>VLOOKUP($A1229,'[1]SW_Pipes 1222_soil.shp'!$AE$2:$AR$1223,10,FALSE)</f>
        <v>113658</v>
      </c>
      <c r="BJ1229" t="str">
        <f>VLOOKUP($A1229,'[1]SW_Pipes 1222_soil.shp'!$AE$2:$AR$1223,11,FALSE)</f>
        <v>CeB2</v>
      </c>
      <c r="BK1229" t="str">
        <f>VLOOKUP($A1229,'[1]SW_Pipes 1222_soil.shp'!$AE$2:$AR$1223,12,FALSE)</f>
        <v>Cecil sandy clay loam, 2 to 8 percent slopes, eroded</v>
      </c>
      <c r="BL1229" t="str">
        <f>VLOOKUP($A1229,'[1]SW_Pipes 1222_soil.shp'!$AE$2:$AR$1223,13,FALSE)</f>
        <v>B</v>
      </c>
      <c r="BM1229">
        <f>VLOOKUP($A1229,'[1]SW_Pipes 1222_soil.shp'!$AE$2:$AR$1223,14,FALSE)</f>
        <v>1</v>
      </c>
      <c r="BN1229">
        <f>VLOOKUP(A1229,[2]SW_Pipes1222_prec!$AE$2:$AO$1223, 11, FALSE)</f>
        <v>3.887</v>
      </c>
    </row>
    <row r="1230" spans="1:66" x14ac:dyDescent="0.25">
      <c r="A1230" s="3">
        <v>201167</v>
      </c>
      <c r="B1230" s="3">
        <v>10930</v>
      </c>
      <c r="C1230" s="3" t="s">
        <v>371</v>
      </c>
      <c r="D1230" s="3" t="s">
        <v>26</v>
      </c>
      <c r="E1230" s="3" t="s">
        <v>29</v>
      </c>
      <c r="F1230" s="6">
        <f>VLOOKUP(A1230&amp;B1230,'input_raw cmsws'!$C$2:$D$1602,2,FALSE)</f>
        <v>43055.666666666664</v>
      </c>
      <c r="G1230" s="3">
        <v>8.4</v>
      </c>
      <c r="H1230" s="3" t="s">
        <v>23</v>
      </c>
      <c r="I1230" s="2">
        <f>VLOOKUP(H1230,'scoring schema'!$D$4:$E$9,2,FALSE)</f>
        <v>0</v>
      </c>
      <c r="J1230" s="3" t="s">
        <v>22</v>
      </c>
      <c r="K1230" s="3" t="s">
        <v>22</v>
      </c>
      <c r="L1230" s="3" t="s">
        <v>145</v>
      </c>
      <c r="M1230" s="2">
        <f>VLOOKUP(L1230,'scoring schema 2'!$E$18:$F$29,2,FALSE)</f>
        <v>10</v>
      </c>
      <c r="N1230" s="3"/>
      <c r="O1230" s="2">
        <f>VLOOKUP(N1230,'scoring schema 2'!$E$8:$F$13,2, FALSE)</f>
        <v>2</v>
      </c>
      <c r="P1230" s="3">
        <v>10</v>
      </c>
      <c r="Q1230" s="3">
        <v>1.3</v>
      </c>
      <c r="R1230" s="3">
        <v>8.4</v>
      </c>
      <c r="S1230" s="3">
        <v>10.920000000000002</v>
      </c>
      <c r="T1230" s="3">
        <v>1</v>
      </c>
      <c r="U1230" s="3">
        <v>0</v>
      </c>
      <c r="V1230" s="3">
        <v>2.2000000000000002</v>
      </c>
      <c r="W1230" s="3">
        <v>2.4000000000000004</v>
      </c>
      <c r="X1230" s="3">
        <v>5.2800000000000011</v>
      </c>
      <c r="Y1230" s="3">
        <v>1.84</v>
      </c>
      <c r="Z1230" s="3">
        <v>4.8000000000000007</v>
      </c>
      <c r="AA1230" s="3">
        <v>8.8320000000000025</v>
      </c>
      <c r="AB1230" s="3">
        <v>7703034</v>
      </c>
      <c r="AC1230" s="3" t="s">
        <v>1144</v>
      </c>
      <c r="AD1230" s="6">
        <v>40951</v>
      </c>
      <c r="AE1230" s="3" t="s">
        <v>985</v>
      </c>
      <c r="AF1230" s="3" t="s">
        <v>761</v>
      </c>
      <c r="AG1230" s="3" t="s">
        <v>762</v>
      </c>
      <c r="AH1230" s="3" t="s">
        <v>768</v>
      </c>
      <c r="AI1230" s="3">
        <v>1</v>
      </c>
      <c r="AJ1230" s="3">
        <v>0</v>
      </c>
      <c r="AK1230" s="3">
        <v>0</v>
      </c>
      <c r="AL1230" s="3">
        <v>0</v>
      </c>
      <c r="AM1230" s="3">
        <v>12</v>
      </c>
      <c r="AN1230" s="3">
        <v>0</v>
      </c>
      <c r="AO1230" s="3" t="s">
        <v>762</v>
      </c>
      <c r="AP1230" s="3" t="s">
        <v>902</v>
      </c>
      <c r="AQ1230" s="3" t="s">
        <v>905</v>
      </c>
      <c r="AR1230" s="3" t="s">
        <v>762</v>
      </c>
      <c r="AS1230" s="3">
        <v>0</v>
      </c>
      <c r="AT1230" s="3">
        <v>0</v>
      </c>
      <c r="AU1230" s="3">
        <v>0</v>
      </c>
      <c r="AV1230" s="3" t="s">
        <v>772</v>
      </c>
      <c r="AW1230" s="3" t="s">
        <v>2157</v>
      </c>
      <c r="AX1230" s="3">
        <v>2.1</v>
      </c>
      <c r="AY1230" s="3">
        <v>0</v>
      </c>
      <c r="AZ1230" s="3">
        <v>0</v>
      </c>
      <c r="BA1230" s="3" t="s">
        <v>765</v>
      </c>
      <c r="BB1230" s="3">
        <v>0</v>
      </c>
      <c r="BC1230" s="3">
        <v>0</v>
      </c>
      <c r="BD1230" s="7">
        <v>0</v>
      </c>
      <c r="BE1230" s="18">
        <f t="shared" si="51"/>
        <v>117.87999087383071</v>
      </c>
      <c r="BF1230" s="3" t="s">
        <v>767</v>
      </c>
      <c r="BG1230" s="7">
        <v>44278</v>
      </c>
      <c r="BH1230" s="3">
        <v>186.59026514257221</v>
      </c>
      <c r="BI1230" t="str">
        <f>VLOOKUP($A1230,'[1]SW_Pipes 1222_soil.shp'!$AE$2:$AR$1223,10,FALSE)</f>
        <v>113679</v>
      </c>
      <c r="BJ1230" t="str">
        <f>VLOOKUP($A1230,'[1]SW_Pipes 1222_soil.shp'!$AE$2:$AR$1223,11,FALSE)</f>
        <v>MeB</v>
      </c>
      <c r="BK1230" t="str">
        <f>VLOOKUP($A1230,'[1]SW_Pipes 1222_soil.shp'!$AE$2:$AR$1223,12,FALSE)</f>
        <v>Mecklenburg fine sandy loam, 2 to 8 percent slopes</v>
      </c>
      <c r="BL1230" t="str">
        <f>VLOOKUP($A1230,'[1]SW_Pipes 1222_soil.shp'!$AE$2:$AR$1223,13,FALSE)</f>
        <v>C</v>
      </c>
      <c r="BM1230">
        <f>VLOOKUP($A1230,'[1]SW_Pipes 1222_soil.shp'!$AE$2:$AR$1223,14,FALSE)</f>
        <v>2</v>
      </c>
      <c r="BN1230">
        <f>VLOOKUP(A1230,[2]SW_Pipes1222_prec!$AE$2:$AO$1223, 11, FALSE)</f>
        <v>3.8820000000000001</v>
      </c>
    </row>
    <row r="1231" spans="1:66" x14ac:dyDescent="0.25">
      <c r="A1231" s="2">
        <v>201495</v>
      </c>
      <c r="B1231" s="2">
        <v>13293</v>
      </c>
      <c r="C1231" s="2" t="s">
        <v>309</v>
      </c>
      <c r="D1231" s="2" t="s">
        <v>21</v>
      </c>
      <c r="E1231" s="2" t="s">
        <v>29</v>
      </c>
      <c r="F1231" s="6">
        <f>VLOOKUP(A1231&amp;B1231,'input_raw cmsws'!$C$2:$D$1602,2,FALSE)</f>
        <v>43906.666666666664</v>
      </c>
      <c r="G1231" s="2">
        <v>6.7</v>
      </c>
      <c r="H1231" s="2" t="s">
        <v>23</v>
      </c>
      <c r="I1231" s="2">
        <f>VLOOKUP(H1231,'scoring schema'!$D$4:$E$9,2,FALSE)</f>
        <v>0</v>
      </c>
      <c r="J1231" s="2" t="s">
        <v>22</v>
      </c>
      <c r="K1231" s="2" t="s">
        <v>22</v>
      </c>
      <c r="L1231" s="2" t="s">
        <v>24</v>
      </c>
      <c r="M1231" s="2">
        <f>VLOOKUP(L1231,'scoring schema 2'!$E$18:$F$29,2,FALSE)</f>
        <v>0</v>
      </c>
      <c r="N1231" s="2"/>
      <c r="O1231" s="2">
        <f>VLOOKUP(N1231,'scoring schema 2'!$E$8:$F$13,2, FALSE)</f>
        <v>2</v>
      </c>
      <c r="P1231" s="2">
        <v>0</v>
      </c>
      <c r="Q1231" s="2">
        <v>1.3</v>
      </c>
      <c r="R1231" s="2">
        <v>1.4</v>
      </c>
      <c r="S1231" s="2">
        <v>1.8199999999999998</v>
      </c>
      <c r="T1231" s="2">
        <v>1</v>
      </c>
      <c r="U1231" s="2">
        <v>0</v>
      </c>
      <c r="V1231" s="2">
        <v>8.6</v>
      </c>
      <c r="W1231" s="2">
        <v>2.3000000000000003</v>
      </c>
      <c r="X1231" s="2">
        <v>19.78</v>
      </c>
      <c r="Y1231" s="2">
        <v>5.68</v>
      </c>
      <c r="Z1231" s="2">
        <v>1.94</v>
      </c>
      <c r="AA1231" s="2">
        <v>11.0192</v>
      </c>
      <c r="AB1231" s="2">
        <v>7685324</v>
      </c>
      <c r="AC1231" s="2" t="s">
        <v>2444</v>
      </c>
      <c r="AD1231" s="6">
        <v>40952</v>
      </c>
      <c r="AE1231" s="2" t="s">
        <v>760</v>
      </c>
      <c r="AF1231" s="2" t="s">
        <v>761</v>
      </c>
      <c r="AG1231" s="2" t="s">
        <v>762</v>
      </c>
      <c r="AH1231" s="2" t="s">
        <v>768</v>
      </c>
      <c r="AI1231" s="2">
        <v>3</v>
      </c>
      <c r="AJ1231" s="2">
        <v>0</v>
      </c>
      <c r="AK1231" s="2">
        <v>0</v>
      </c>
      <c r="AL1231" s="2">
        <v>0</v>
      </c>
      <c r="AM1231" s="2">
        <v>36</v>
      </c>
      <c r="AN1231" s="2">
        <v>0</v>
      </c>
      <c r="AO1231" s="2" t="s">
        <v>762</v>
      </c>
      <c r="AP1231" s="2" t="s">
        <v>763</v>
      </c>
      <c r="AQ1231" s="2" t="s">
        <v>769</v>
      </c>
      <c r="AR1231" s="2" t="s">
        <v>2445</v>
      </c>
      <c r="AS1231" s="2">
        <v>8.26</v>
      </c>
      <c r="AT1231" s="2">
        <v>8.4600000000000009</v>
      </c>
      <c r="AU1231" s="2">
        <v>588.16099999999994</v>
      </c>
      <c r="AV1231" s="2" t="s">
        <v>765</v>
      </c>
      <c r="AW1231" s="2" t="s">
        <v>2446</v>
      </c>
      <c r="AX1231" s="2">
        <v>5.14</v>
      </c>
      <c r="AY1231" s="2">
        <v>5.12</v>
      </c>
      <c r="AZ1231" s="2">
        <v>583.51350000000002</v>
      </c>
      <c r="BA1231" s="2" t="s">
        <v>765</v>
      </c>
      <c r="BB1231" s="2">
        <v>1.72930987</v>
      </c>
      <c r="BC1231" s="2">
        <v>0</v>
      </c>
      <c r="BD1231" s="6">
        <v>0</v>
      </c>
      <c r="BE1231" s="18">
        <f t="shared" si="51"/>
        <v>120.20990189368013</v>
      </c>
      <c r="BF1231" s="2" t="s">
        <v>767</v>
      </c>
      <c r="BG1231" s="6">
        <v>44280</v>
      </c>
      <c r="BH1231" s="2">
        <v>75.608196158262203</v>
      </c>
      <c r="BI1231" t="str">
        <f>VLOOKUP($A1231,'[1]SW_Pipes 1222_soil.shp'!$AE$2:$AR$1223,10,FALSE)</f>
        <v>113694</v>
      </c>
      <c r="BJ1231" t="str">
        <f>VLOOKUP($A1231,'[1]SW_Pipes 1222_soil.shp'!$AE$2:$AR$1223,11,FALSE)</f>
        <v>WkE</v>
      </c>
      <c r="BK1231" t="str">
        <f>VLOOKUP($A1231,'[1]SW_Pipes 1222_soil.shp'!$AE$2:$AR$1223,12,FALSE)</f>
        <v>Wilkes loam, 15 to 25 percent slopes</v>
      </c>
      <c r="BL1231" t="str">
        <f>VLOOKUP($A1231,'[1]SW_Pipes 1222_soil.shp'!$AE$2:$AR$1223,13,FALSE)</f>
        <v>D</v>
      </c>
      <c r="BM1231">
        <f>VLOOKUP($A1231,'[1]SW_Pipes 1222_soil.shp'!$AE$2:$AR$1223,14,FALSE)</f>
        <v>4</v>
      </c>
      <c r="BN1231">
        <f>VLOOKUP(A1231,[2]SW_Pipes1222_prec!$AE$2:$AO$1223, 11, FALSE)</f>
        <v>3.7789999999999999</v>
      </c>
    </row>
    <row r="1232" spans="1:66" x14ac:dyDescent="0.25">
      <c r="A1232" s="3">
        <v>201501</v>
      </c>
      <c r="B1232" s="3">
        <v>13293</v>
      </c>
      <c r="C1232" s="3" t="s">
        <v>309</v>
      </c>
      <c r="D1232" s="3" t="s">
        <v>21</v>
      </c>
      <c r="E1232" s="3" t="s">
        <v>29</v>
      </c>
      <c r="F1232" s="6">
        <f>VLOOKUP(A1232&amp;B1232,'input_raw cmsws'!$C$2:$D$1602,2,FALSE)</f>
        <v>43906.666666666664</v>
      </c>
      <c r="G1232" s="3">
        <v>6.33</v>
      </c>
      <c r="H1232" s="3" t="s">
        <v>23</v>
      </c>
      <c r="I1232" s="2">
        <f>VLOOKUP(H1232,'scoring schema'!$D$4:$E$9,2,FALSE)</f>
        <v>0</v>
      </c>
      <c r="J1232" s="3" t="s">
        <v>22</v>
      </c>
      <c r="K1232" s="3" t="s">
        <v>22</v>
      </c>
      <c r="L1232" s="3" t="s">
        <v>30</v>
      </c>
      <c r="M1232" s="2">
        <f>VLOOKUP(L1232,'scoring schema 2'!$E$18:$F$29,2,FALSE)</f>
        <v>6</v>
      </c>
      <c r="N1232" s="3" t="s">
        <v>33</v>
      </c>
      <c r="O1232" s="2">
        <f>VLOOKUP(N1232,'scoring schema 2'!$E$8:$F$13,2, FALSE)</f>
        <v>0</v>
      </c>
      <c r="P1232" s="3">
        <v>0</v>
      </c>
      <c r="Q1232" s="3">
        <v>0</v>
      </c>
      <c r="R1232" s="3">
        <v>3.5000000000000004</v>
      </c>
      <c r="S1232" s="3">
        <v>0</v>
      </c>
      <c r="T1232" s="3">
        <v>1</v>
      </c>
      <c r="U1232" s="3">
        <v>0</v>
      </c>
      <c r="V1232" s="3">
        <v>8.6</v>
      </c>
      <c r="W1232" s="3">
        <v>1.7000000000000002</v>
      </c>
      <c r="X1232" s="3">
        <v>14.620000000000001</v>
      </c>
      <c r="Y1232" s="3">
        <v>5.1599999999999993</v>
      </c>
      <c r="Z1232" s="3">
        <v>2.4200000000000004</v>
      </c>
      <c r="AA1232" s="3">
        <v>12.4872</v>
      </c>
      <c r="AB1232" s="3">
        <v>7621923</v>
      </c>
      <c r="AC1232" s="3" t="s">
        <v>2593</v>
      </c>
      <c r="AD1232" s="6">
        <v>40953</v>
      </c>
      <c r="AE1232" s="3" t="s">
        <v>760</v>
      </c>
      <c r="AF1232" s="3" t="s">
        <v>761</v>
      </c>
      <c r="AG1232" s="3" t="s">
        <v>762</v>
      </c>
      <c r="AH1232" s="3" t="s">
        <v>768</v>
      </c>
      <c r="AI1232" s="3">
        <v>2</v>
      </c>
      <c r="AJ1232" s="3">
        <v>0</v>
      </c>
      <c r="AK1232" s="3">
        <v>0</v>
      </c>
      <c r="AL1232" s="3">
        <v>0</v>
      </c>
      <c r="AM1232" s="3">
        <v>24</v>
      </c>
      <c r="AN1232" s="3">
        <v>0</v>
      </c>
      <c r="AO1232" s="3" t="s">
        <v>762</v>
      </c>
      <c r="AP1232" s="3" t="s">
        <v>763</v>
      </c>
      <c r="AQ1232" s="3" t="s">
        <v>769</v>
      </c>
      <c r="AR1232" s="3" t="s">
        <v>2594</v>
      </c>
      <c r="AS1232" s="3">
        <v>6.93</v>
      </c>
      <c r="AT1232" s="3">
        <v>6.91</v>
      </c>
      <c r="AU1232" s="3">
        <v>598.18449999999996</v>
      </c>
      <c r="AV1232" s="3" t="s">
        <v>765</v>
      </c>
      <c r="AW1232" s="3" t="s">
        <v>2595</v>
      </c>
      <c r="AX1232" s="3">
        <v>5.73</v>
      </c>
      <c r="AY1232" s="3">
        <v>5.98</v>
      </c>
      <c r="AZ1232" s="3">
        <v>587.74749999999995</v>
      </c>
      <c r="BA1232" s="3" t="s">
        <v>765</v>
      </c>
      <c r="BB1232" s="3">
        <v>10.54649676</v>
      </c>
      <c r="BC1232" s="3">
        <v>0</v>
      </c>
      <c r="BD1232" s="7">
        <v>0</v>
      </c>
      <c r="BE1232" s="18">
        <f t="shared" si="51"/>
        <v>120.20990189368013</v>
      </c>
      <c r="BF1232" s="3" t="s">
        <v>767</v>
      </c>
      <c r="BG1232" s="7">
        <v>44280</v>
      </c>
      <c r="BH1232" s="3">
        <v>90.143677204499156</v>
      </c>
      <c r="BI1232" t="str">
        <f>VLOOKUP($A1232,'[1]SW_Pipes 1222_soil.shp'!$AE$2:$AR$1223,10,FALSE)</f>
        <v>113694</v>
      </c>
      <c r="BJ1232" t="str">
        <f>VLOOKUP($A1232,'[1]SW_Pipes 1222_soil.shp'!$AE$2:$AR$1223,11,FALSE)</f>
        <v>WkE</v>
      </c>
      <c r="BK1232" t="str">
        <f>VLOOKUP($A1232,'[1]SW_Pipes 1222_soil.shp'!$AE$2:$AR$1223,12,FALSE)</f>
        <v>Wilkes loam, 15 to 25 percent slopes</v>
      </c>
      <c r="BL1232" t="str">
        <f>VLOOKUP($A1232,'[1]SW_Pipes 1222_soil.shp'!$AE$2:$AR$1223,13,FALSE)</f>
        <v>D</v>
      </c>
      <c r="BM1232">
        <f>VLOOKUP($A1232,'[1]SW_Pipes 1222_soil.shp'!$AE$2:$AR$1223,14,FALSE)</f>
        <v>4</v>
      </c>
      <c r="BN1232">
        <f>VLOOKUP(A1232,[2]SW_Pipes1222_prec!$AE$2:$AO$1223, 11, FALSE)</f>
        <v>3.7789999999999999</v>
      </c>
    </row>
    <row r="1233" spans="1:66" x14ac:dyDescent="0.25">
      <c r="A1233" s="3">
        <v>201538</v>
      </c>
      <c r="B1233" s="3">
        <v>23726</v>
      </c>
      <c r="C1233" s="3" t="s">
        <v>245</v>
      </c>
      <c r="D1233" s="3" t="s">
        <v>21</v>
      </c>
      <c r="E1233" s="3" t="s">
        <v>29</v>
      </c>
      <c r="F1233" s="6">
        <f>VLOOKUP(A1233&amp;B1233,'input_raw cmsws'!$C$2:$D$1602,2,FALSE)</f>
        <v>44420.666666666664</v>
      </c>
      <c r="G1233" s="3">
        <v>2.5</v>
      </c>
      <c r="H1233" s="3" t="s">
        <v>31</v>
      </c>
      <c r="I1233" s="2">
        <f>VLOOKUP(H1233,'scoring schema'!$D$4:$E$9,2,FALSE)</f>
        <v>7</v>
      </c>
      <c r="J1233" s="3" t="s">
        <v>22</v>
      </c>
      <c r="K1233" s="3" t="s">
        <v>22</v>
      </c>
      <c r="L1233" s="3"/>
      <c r="M1233" s="2">
        <f>VLOOKUP(L1233,'scoring schema 2'!$E$18:$F$29,2,FALSE)</f>
        <v>0</v>
      </c>
      <c r="N1233" s="3"/>
      <c r="O1233" s="2">
        <f>VLOOKUP(N1233,'scoring schema 2'!$E$8:$F$13,2, FALSE)</f>
        <v>2</v>
      </c>
      <c r="P1233" s="3">
        <v>5</v>
      </c>
      <c r="Q1233" s="3">
        <v>3.75</v>
      </c>
      <c r="R1233" s="3">
        <v>1.55</v>
      </c>
      <c r="S1233" s="3">
        <v>5.8125</v>
      </c>
      <c r="T1233" s="3">
        <v>1</v>
      </c>
      <c r="U1233" s="3">
        <v>5</v>
      </c>
      <c r="V1233" s="3">
        <v>3.0000000000000004</v>
      </c>
      <c r="W1233" s="3">
        <v>2.4500000000000002</v>
      </c>
      <c r="X1233" s="3">
        <v>7.3500000000000014</v>
      </c>
      <c r="Y1233" s="3">
        <v>3.3000000000000003</v>
      </c>
      <c r="Z1233" s="3">
        <v>2.09</v>
      </c>
      <c r="AA1233" s="3">
        <v>6.8970000000000002</v>
      </c>
      <c r="AB1233" s="3">
        <v>7659200</v>
      </c>
      <c r="AC1233" s="3" t="s">
        <v>1787</v>
      </c>
      <c r="AD1233" s="6">
        <v>40954</v>
      </c>
      <c r="AE1233" s="3" t="s">
        <v>760</v>
      </c>
      <c r="AF1233" s="3" t="s">
        <v>882</v>
      </c>
      <c r="AG1233" s="3" t="s">
        <v>762</v>
      </c>
      <c r="AH1233" s="3" t="s">
        <v>885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 t="s">
        <v>762</v>
      </c>
      <c r="AP1233" s="3" t="s">
        <v>763</v>
      </c>
      <c r="AQ1233" s="3" t="s">
        <v>769</v>
      </c>
      <c r="AR1233" s="3" t="s">
        <v>1788</v>
      </c>
      <c r="AS1233" s="3">
        <v>0</v>
      </c>
      <c r="AT1233" s="3">
        <v>0</v>
      </c>
      <c r="AU1233" s="3">
        <v>612</v>
      </c>
      <c r="AV1233" s="3" t="s">
        <v>986</v>
      </c>
      <c r="AW1233" s="3" t="s">
        <v>1789</v>
      </c>
      <c r="AX1233" s="3">
        <v>0</v>
      </c>
      <c r="AY1233" s="3">
        <v>0</v>
      </c>
      <c r="AZ1233" s="3">
        <v>0</v>
      </c>
      <c r="BA1233" s="3" t="s">
        <v>986</v>
      </c>
      <c r="BB1233" s="3">
        <v>0</v>
      </c>
      <c r="BC1233" s="3">
        <v>0</v>
      </c>
      <c r="BD1233" s="7">
        <v>0</v>
      </c>
      <c r="BE1233" s="18">
        <f t="shared" si="51"/>
        <v>121.61715719826603</v>
      </c>
      <c r="BF1233" s="3" t="s">
        <v>767</v>
      </c>
      <c r="BG1233" s="7">
        <v>44510</v>
      </c>
      <c r="BH1233" s="3">
        <v>52.351548596082139</v>
      </c>
      <c r="BI1233" t="str">
        <f>VLOOKUP($A1233,'[1]SW_Pipes 1222_soil.shp'!$AE$2:$AR$1223,10,FALSE)</f>
        <v>113679</v>
      </c>
      <c r="BJ1233" t="str">
        <f>VLOOKUP($A1233,'[1]SW_Pipes 1222_soil.shp'!$AE$2:$AR$1223,11,FALSE)</f>
        <v>MeB</v>
      </c>
      <c r="BK1233" t="str">
        <f>VLOOKUP($A1233,'[1]SW_Pipes 1222_soil.shp'!$AE$2:$AR$1223,12,FALSE)</f>
        <v>Mecklenburg fine sandy loam, 2 to 8 percent slopes</v>
      </c>
      <c r="BL1233" t="str">
        <f>VLOOKUP($A1233,'[1]SW_Pipes 1222_soil.shp'!$AE$2:$AR$1223,13,FALSE)</f>
        <v>C</v>
      </c>
      <c r="BM1233">
        <f>VLOOKUP($A1233,'[1]SW_Pipes 1222_soil.shp'!$AE$2:$AR$1223,14,FALSE)</f>
        <v>2</v>
      </c>
      <c r="BN1233">
        <f>VLOOKUP(A1233,[2]SW_Pipes1222_prec!$AE$2:$AO$1223, 11, FALSE)</f>
        <v>3.72</v>
      </c>
    </row>
    <row r="1234" spans="1:66" x14ac:dyDescent="0.25">
      <c r="A1234" s="3">
        <v>201596</v>
      </c>
      <c r="B1234" s="3">
        <v>11159</v>
      </c>
      <c r="C1234" s="3" t="s">
        <v>674</v>
      </c>
      <c r="D1234" s="3" t="s">
        <v>26</v>
      </c>
      <c r="E1234" s="3" t="s">
        <v>29</v>
      </c>
      <c r="F1234" s="6">
        <f>VLOOKUP(A1234&amp;B1234,'input_raw cmsws'!$C$2:$D$1602,2,FALSE)</f>
        <v>43955.666666666664</v>
      </c>
      <c r="G1234" s="3">
        <v>7.3</v>
      </c>
      <c r="H1234" s="3" t="s">
        <v>23</v>
      </c>
      <c r="I1234" s="2">
        <f>VLOOKUP(H1234,'scoring schema'!$D$4:$E$9,2,FALSE)</f>
        <v>0</v>
      </c>
      <c r="J1234" s="3" t="s">
        <v>22</v>
      </c>
      <c r="K1234" s="3" t="s">
        <v>22</v>
      </c>
      <c r="L1234" s="3" t="s">
        <v>115</v>
      </c>
      <c r="M1234" s="2">
        <f>VLOOKUP(L1234,'scoring schema 2'!$E$18:$F$29,2,FALSE)</f>
        <v>8</v>
      </c>
      <c r="N1234" s="3"/>
      <c r="O1234" s="2">
        <f>VLOOKUP(N1234,'scoring schema 2'!$E$8:$F$13,2, FALSE)</f>
        <v>2</v>
      </c>
      <c r="P1234" s="3">
        <v>10</v>
      </c>
      <c r="Q1234" s="3">
        <v>1.3</v>
      </c>
      <c r="R1234" s="3">
        <v>7.1</v>
      </c>
      <c r="S1234" s="3">
        <v>9.23</v>
      </c>
      <c r="T1234" s="3">
        <v>1</v>
      </c>
      <c r="U1234" s="3">
        <v>10</v>
      </c>
      <c r="V1234" s="3">
        <v>7.8000000000000007</v>
      </c>
      <c r="W1234" s="3">
        <v>4.4000000000000004</v>
      </c>
      <c r="X1234" s="3">
        <v>34.320000000000007</v>
      </c>
      <c r="Y1234" s="3">
        <v>5.2000000000000011</v>
      </c>
      <c r="Z1234" s="3">
        <v>5.48</v>
      </c>
      <c r="AA1234" s="3">
        <v>28.496000000000009</v>
      </c>
      <c r="AB1234" s="3">
        <v>7684593</v>
      </c>
      <c r="AC1234" s="3" t="s">
        <v>3766</v>
      </c>
      <c r="AD1234" s="6">
        <v>40955</v>
      </c>
      <c r="AE1234" s="3" t="s">
        <v>760</v>
      </c>
      <c r="AF1234" s="3" t="s">
        <v>761</v>
      </c>
      <c r="AG1234" s="3" t="s">
        <v>762</v>
      </c>
      <c r="AH1234" s="3" t="s">
        <v>768</v>
      </c>
      <c r="AI1234" s="3">
        <v>1.25</v>
      </c>
      <c r="AJ1234" s="3">
        <v>0</v>
      </c>
      <c r="AK1234" s="3">
        <v>0</v>
      </c>
      <c r="AL1234" s="3">
        <v>0</v>
      </c>
      <c r="AM1234" s="3">
        <v>15</v>
      </c>
      <c r="AN1234" s="3">
        <v>0</v>
      </c>
      <c r="AO1234" s="3" t="s">
        <v>762</v>
      </c>
      <c r="AP1234" s="3" t="s">
        <v>763</v>
      </c>
      <c r="AQ1234" s="3" t="s">
        <v>769</v>
      </c>
      <c r="AR1234" s="3" t="s">
        <v>3767</v>
      </c>
      <c r="AS1234" s="3">
        <v>0</v>
      </c>
      <c r="AT1234" s="3">
        <v>0</v>
      </c>
      <c r="AU1234" s="3">
        <v>0</v>
      </c>
      <c r="AV1234" s="3" t="s">
        <v>765</v>
      </c>
      <c r="AW1234" s="3" t="s">
        <v>3768</v>
      </c>
      <c r="AX1234" s="3">
        <v>0</v>
      </c>
      <c r="AY1234" s="3">
        <v>0</v>
      </c>
      <c r="AZ1234" s="3">
        <v>0</v>
      </c>
      <c r="BA1234" s="3" t="s">
        <v>765</v>
      </c>
      <c r="BB1234" s="3">
        <v>0</v>
      </c>
      <c r="BC1234" s="3">
        <v>0</v>
      </c>
      <c r="BD1234" s="7">
        <v>0</v>
      </c>
      <c r="BE1234" s="18">
        <f t="shared" si="51"/>
        <v>120.34405658224959</v>
      </c>
      <c r="BF1234" s="3" t="s">
        <v>767</v>
      </c>
      <c r="BG1234" s="7">
        <v>44286</v>
      </c>
      <c r="BH1234" s="3">
        <v>113.91904785342879</v>
      </c>
      <c r="BI1234" t="str">
        <f>VLOOKUP($A1234,'[1]SW_Pipes 1222_soil.shp'!$AE$2:$AR$1223,10,FALSE)</f>
        <v>113693</v>
      </c>
      <c r="BJ1234" t="str">
        <f>VLOOKUP($A1234,'[1]SW_Pipes 1222_soil.shp'!$AE$2:$AR$1223,11,FALSE)</f>
        <v>WkD</v>
      </c>
      <c r="BK1234" t="str">
        <f>VLOOKUP($A1234,'[1]SW_Pipes 1222_soil.shp'!$AE$2:$AR$1223,12,FALSE)</f>
        <v>Wilkes loam, 8 to 15 percent slopes</v>
      </c>
      <c r="BL1234" t="str">
        <f>VLOOKUP($A1234,'[1]SW_Pipes 1222_soil.shp'!$AE$2:$AR$1223,13,FALSE)</f>
        <v>D</v>
      </c>
      <c r="BM1234">
        <f>VLOOKUP($A1234,'[1]SW_Pipes 1222_soil.shp'!$AE$2:$AR$1223,14,FALSE)</f>
        <v>4</v>
      </c>
      <c r="BN1234">
        <f>VLOOKUP(A1234,[2]SW_Pipes1222_prec!$AE$2:$AO$1223, 11, FALSE)</f>
        <v>3.89</v>
      </c>
    </row>
    <row r="1235" spans="1:66" x14ac:dyDescent="0.25">
      <c r="A1235" s="3">
        <v>201702</v>
      </c>
      <c r="B1235" s="3">
        <v>10860</v>
      </c>
      <c r="C1235" s="3" t="s">
        <v>209</v>
      </c>
      <c r="D1235" s="3" t="s">
        <v>21</v>
      </c>
      <c r="E1235" s="3" t="s">
        <v>29</v>
      </c>
      <c r="F1235" s="6">
        <f>VLOOKUP(A1235&amp;B1235,'input_raw cmsws'!$C$2:$D$1602,2,FALSE)</f>
        <v>43663.708333333336</v>
      </c>
      <c r="G1235" s="3">
        <v>5</v>
      </c>
      <c r="H1235" s="3" t="s">
        <v>31</v>
      </c>
      <c r="I1235" s="2">
        <f>VLOOKUP(H1235,'scoring schema'!$D$4:$E$9,2,FALSE)</f>
        <v>7</v>
      </c>
      <c r="J1235" s="3" t="s">
        <v>29</v>
      </c>
      <c r="K1235" s="3" t="s">
        <v>29</v>
      </c>
      <c r="L1235" s="3" t="s">
        <v>30</v>
      </c>
      <c r="M1235" s="2">
        <f>VLOOKUP(L1235,'scoring schema 2'!$E$18:$F$29,2,FALSE)</f>
        <v>6</v>
      </c>
      <c r="N1235" s="3" t="s">
        <v>33</v>
      </c>
      <c r="O1235" s="2">
        <f>VLOOKUP(N1235,'scoring schema 2'!$E$8:$F$13,2, FALSE)</f>
        <v>0</v>
      </c>
      <c r="P1235" s="3">
        <v>0</v>
      </c>
      <c r="Q1235" s="3">
        <v>3.5</v>
      </c>
      <c r="R1235" s="3">
        <v>3.5000000000000004</v>
      </c>
      <c r="S1235" s="3">
        <v>12.250000000000002</v>
      </c>
      <c r="T1235" s="3">
        <v>1</v>
      </c>
      <c r="U1235" s="3">
        <v>0</v>
      </c>
      <c r="V1235" s="3">
        <v>1.4000000000000001</v>
      </c>
      <c r="W1235" s="3">
        <v>0.8</v>
      </c>
      <c r="X1235" s="3">
        <v>1.1200000000000001</v>
      </c>
      <c r="Y1235" s="3">
        <v>2.2400000000000002</v>
      </c>
      <c r="Z1235" s="3">
        <v>1.8800000000000003</v>
      </c>
      <c r="AA1235" s="3">
        <v>4.2112000000000007</v>
      </c>
      <c r="AB1235" s="3">
        <v>7556344</v>
      </c>
      <c r="AC1235" s="3" t="s">
        <v>1307</v>
      </c>
      <c r="AD1235" s="6">
        <v>40956</v>
      </c>
      <c r="AE1235" s="3" t="s">
        <v>762</v>
      </c>
      <c r="AF1235" s="3" t="s">
        <v>762</v>
      </c>
      <c r="AG1235" s="3" t="s">
        <v>762</v>
      </c>
      <c r="AH1235" s="3" t="s">
        <v>885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 t="s">
        <v>762</v>
      </c>
      <c r="AP1235" s="3" t="s">
        <v>762</v>
      </c>
      <c r="AQ1235" s="3" t="s">
        <v>800</v>
      </c>
      <c r="AR1235" s="3" t="s">
        <v>1308</v>
      </c>
      <c r="AS1235" s="3">
        <v>0</v>
      </c>
      <c r="AT1235" s="3">
        <v>0</v>
      </c>
      <c r="AU1235" s="3">
        <v>0</v>
      </c>
      <c r="AV1235" s="3" t="s">
        <v>762</v>
      </c>
      <c r="AW1235" s="3" t="s">
        <v>1309</v>
      </c>
      <c r="AX1235" s="3">
        <v>0</v>
      </c>
      <c r="AY1235" s="3">
        <v>0</v>
      </c>
      <c r="AZ1235" s="3">
        <v>0</v>
      </c>
      <c r="BA1235" s="3" t="s">
        <v>762</v>
      </c>
      <c r="BB1235" s="3">
        <v>0</v>
      </c>
      <c r="BC1235" s="3">
        <v>0</v>
      </c>
      <c r="BD1235" s="7">
        <v>0</v>
      </c>
      <c r="BE1235" s="18">
        <f t="shared" si="51"/>
        <v>119.54471822952317</v>
      </c>
      <c r="BF1235" s="3" t="s">
        <v>767</v>
      </c>
      <c r="BG1235" s="7">
        <v>44298</v>
      </c>
      <c r="BH1235" s="3">
        <v>133.83897692060259</v>
      </c>
      <c r="BI1235" t="str">
        <f>VLOOKUP($A1235,'[1]SW_Pipes 1222_soil.shp'!$AE$2:$AR$1223,10,FALSE)</f>
        <v>113674</v>
      </c>
      <c r="BJ1235" t="str">
        <f>VLOOKUP($A1235,'[1]SW_Pipes 1222_soil.shp'!$AE$2:$AR$1223,11,FALSE)</f>
        <v>IrB</v>
      </c>
      <c r="BK1235" t="str">
        <f>VLOOKUP($A1235,'[1]SW_Pipes 1222_soil.shp'!$AE$2:$AR$1223,12,FALSE)</f>
        <v>Iredell fine sandy loam, 1 to 8 percent slopes</v>
      </c>
      <c r="BL1235" t="str">
        <f>VLOOKUP($A1235,'[1]SW_Pipes 1222_soil.shp'!$AE$2:$AR$1223,13,FALSE)</f>
        <v>C/D</v>
      </c>
      <c r="BM1235">
        <f>VLOOKUP($A1235,'[1]SW_Pipes 1222_soil.shp'!$AE$2:$AR$1223,14,FALSE)</f>
        <v>3</v>
      </c>
      <c r="BN1235">
        <f>VLOOKUP(A1235,[2]SW_Pipes1222_prec!$AE$2:$AO$1223, 11, FALSE)</f>
        <v>3.7120000000000002</v>
      </c>
    </row>
    <row r="1236" spans="1:66" x14ac:dyDescent="0.25">
      <c r="A1236" s="3">
        <v>201840</v>
      </c>
      <c r="B1236" s="3">
        <v>21822</v>
      </c>
      <c r="C1236" s="3" t="s">
        <v>421</v>
      </c>
      <c r="D1236" s="3" t="s">
        <v>26</v>
      </c>
      <c r="E1236" s="3" t="s">
        <v>29</v>
      </c>
      <c r="F1236" s="6">
        <f>VLOOKUP(A1236&amp;B1236,'input_raw cmsws'!$C$2:$D$1602,2,FALSE)</f>
        <v>44277.708333333336</v>
      </c>
      <c r="G1236" s="3">
        <v>3</v>
      </c>
      <c r="H1236" s="3" t="s">
        <v>23</v>
      </c>
      <c r="I1236" s="2">
        <f>VLOOKUP(H1236,'scoring schema'!$D$4:$E$9,2,FALSE)</f>
        <v>0</v>
      </c>
      <c r="J1236" s="3" t="s">
        <v>22</v>
      </c>
      <c r="K1236" s="3" t="s">
        <v>22</v>
      </c>
      <c r="L1236" s="3"/>
      <c r="M1236" s="2">
        <f>VLOOKUP(L1236,'scoring schema 2'!$E$18:$F$29,2,FALSE)</f>
        <v>0</v>
      </c>
      <c r="N1236" s="3"/>
      <c r="O1236" s="2">
        <f>VLOOKUP(N1236,'scoring schema 2'!$E$8:$F$13,2, FALSE)</f>
        <v>2</v>
      </c>
      <c r="P1236" s="3">
        <v>5</v>
      </c>
      <c r="Q1236" s="3">
        <v>1.3</v>
      </c>
      <c r="R1236" s="3">
        <v>3.35</v>
      </c>
      <c r="S1236" s="3">
        <v>4.3550000000000004</v>
      </c>
      <c r="T1236" s="3">
        <v>1</v>
      </c>
      <c r="U1236" s="3">
        <v>5</v>
      </c>
      <c r="V1236" s="3">
        <v>3.0000000000000004</v>
      </c>
      <c r="W1236" s="3">
        <v>4.25</v>
      </c>
      <c r="X1236" s="3">
        <v>12.750000000000002</v>
      </c>
      <c r="Y1236" s="3">
        <v>2.3200000000000003</v>
      </c>
      <c r="Z1236" s="3">
        <v>3.8899999999999997</v>
      </c>
      <c r="AA1236" s="3">
        <v>9.0248000000000008</v>
      </c>
      <c r="AB1236" s="3">
        <v>7685157</v>
      </c>
      <c r="AC1236" s="3" t="s">
        <v>2193</v>
      </c>
      <c r="AD1236" s="6">
        <v>40957</v>
      </c>
      <c r="AE1236" s="3" t="s">
        <v>760</v>
      </c>
      <c r="AF1236" s="3" t="s">
        <v>761</v>
      </c>
      <c r="AG1236" s="3" t="s">
        <v>762</v>
      </c>
      <c r="AH1236" s="3" t="s">
        <v>768</v>
      </c>
      <c r="AI1236" s="3">
        <v>1.5</v>
      </c>
      <c r="AJ1236" s="3">
        <v>0</v>
      </c>
      <c r="AK1236" s="3">
        <v>0</v>
      </c>
      <c r="AL1236" s="3">
        <v>0</v>
      </c>
      <c r="AM1236" s="3">
        <v>18</v>
      </c>
      <c r="AN1236" s="3">
        <v>0</v>
      </c>
      <c r="AO1236" s="3" t="s">
        <v>762</v>
      </c>
      <c r="AP1236" s="3" t="s">
        <v>763</v>
      </c>
      <c r="AQ1236" s="3" t="s">
        <v>769</v>
      </c>
      <c r="AR1236" s="3" t="s">
        <v>2194</v>
      </c>
      <c r="AS1236" s="3">
        <v>1.2</v>
      </c>
      <c r="AT1236" s="3">
        <v>0</v>
      </c>
      <c r="AU1236" s="3">
        <v>0</v>
      </c>
      <c r="AV1236" s="3" t="s">
        <v>765</v>
      </c>
      <c r="AW1236" s="3" t="s">
        <v>2195</v>
      </c>
      <c r="AX1236" s="3">
        <v>1.5</v>
      </c>
      <c r="AY1236" s="3">
        <v>0</v>
      </c>
      <c r="AZ1236" s="3">
        <v>0</v>
      </c>
      <c r="BA1236" s="3" t="s">
        <v>765</v>
      </c>
      <c r="BB1236" s="3">
        <v>0</v>
      </c>
      <c r="BC1236" s="3">
        <v>0</v>
      </c>
      <c r="BD1236" s="7">
        <v>0</v>
      </c>
      <c r="BE1236" s="18">
        <f t="shared" si="51"/>
        <v>121.22575861282228</v>
      </c>
      <c r="BF1236" s="3" t="s">
        <v>767</v>
      </c>
      <c r="BG1236" s="7">
        <v>44300</v>
      </c>
      <c r="BH1236" s="3">
        <v>18.59169373434661</v>
      </c>
      <c r="BI1236" t="str">
        <f>VLOOKUP($A1236,'[1]SW_Pipes 1222_soil.shp'!$AE$2:$AR$1223,10,FALSE)</f>
        <v>113674</v>
      </c>
      <c r="BJ1236" t="str">
        <f>VLOOKUP($A1236,'[1]SW_Pipes 1222_soil.shp'!$AE$2:$AR$1223,11,FALSE)</f>
        <v>IrB</v>
      </c>
      <c r="BK1236" t="str">
        <f>VLOOKUP($A1236,'[1]SW_Pipes 1222_soil.shp'!$AE$2:$AR$1223,12,FALSE)</f>
        <v>Iredell fine sandy loam, 1 to 8 percent slopes</v>
      </c>
      <c r="BL1236" t="str">
        <f>VLOOKUP($A1236,'[1]SW_Pipes 1222_soil.shp'!$AE$2:$AR$1223,13,FALSE)</f>
        <v>C/D</v>
      </c>
      <c r="BM1236">
        <f>VLOOKUP($A1236,'[1]SW_Pipes 1222_soil.shp'!$AE$2:$AR$1223,14,FALSE)</f>
        <v>3</v>
      </c>
      <c r="BN1236">
        <f>VLOOKUP(A1236,[2]SW_Pipes1222_prec!$AE$2:$AO$1223, 11, FALSE)</f>
        <v>3.7360000000000002</v>
      </c>
    </row>
    <row r="1237" spans="1:66" x14ac:dyDescent="0.25">
      <c r="A1237" s="2">
        <v>202081</v>
      </c>
      <c r="B1237" s="2">
        <v>1111111</v>
      </c>
      <c r="C1237" s="2" t="s">
        <v>261</v>
      </c>
      <c r="D1237" s="2" t="s">
        <v>26</v>
      </c>
      <c r="E1237" s="2" t="s">
        <v>29</v>
      </c>
      <c r="F1237" s="6">
        <f>VLOOKUP(A1237&amp;B1237,'input_raw cmsws'!$C$2:$D$1602,2,FALSE)</f>
        <v>44096.666666666664</v>
      </c>
      <c r="G1237" s="2">
        <v>9.6</v>
      </c>
      <c r="H1237" s="2" t="s">
        <v>23</v>
      </c>
      <c r="I1237" s="2">
        <f>VLOOKUP(H1237,'scoring schema'!$D$4:$E$9,2,FALSE)</f>
        <v>0</v>
      </c>
      <c r="J1237" s="2" t="s">
        <v>22</v>
      </c>
      <c r="K1237" s="2" t="s">
        <v>22</v>
      </c>
      <c r="L1237" s="2" t="s">
        <v>115</v>
      </c>
      <c r="M1237" s="2">
        <f>VLOOKUP(L1237,'scoring schema 2'!$E$18:$F$29,2,FALSE)</f>
        <v>8</v>
      </c>
      <c r="N1237" s="2"/>
      <c r="O1237" s="2">
        <f>VLOOKUP(N1237,'scoring schema 2'!$E$8:$F$13,2, FALSE)</f>
        <v>2</v>
      </c>
      <c r="P1237" s="2">
        <v>10</v>
      </c>
      <c r="Q1237" s="2">
        <v>1.3</v>
      </c>
      <c r="R1237" s="2">
        <v>7.5</v>
      </c>
      <c r="S1237" s="2">
        <v>9.75</v>
      </c>
      <c r="T1237" s="2">
        <v>1</v>
      </c>
      <c r="U1237" s="2">
        <v>0</v>
      </c>
      <c r="V1237" s="2">
        <v>2.2000000000000002</v>
      </c>
      <c r="W1237" s="2">
        <v>2.4000000000000004</v>
      </c>
      <c r="X1237" s="2">
        <v>5.2800000000000011</v>
      </c>
      <c r="Y1237" s="2">
        <v>1.84</v>
      </c>
      <c r="Z1237" s="2">
        <v>4.4400000000000004</v>
      </c>
      <c r="AA1237" s="2">
        <v>8.1696000000000009</v>
      </c>
      <c r="AB1237" s="2">
        <v>7588087</v>
      </c>
      <c r="AC1237" s="2" t="s">
        <v>2062</v>
      </c>
      <c r="AD1237" s="6">
        <v>40958</v>
      </c>
      <c r="AE1237" s="2" t="s">
        <v>760</v>
      </c>
      <c r="AF1237" s="2" t="s">
        <v>761</v>
      </c>
      <c r="AG1237" s="2" t="s">
        <v>762</v>
      </c>
      <c r="AH1237" s="2" t="s">
        <v>768</v>
      </c>
      <c r="AI1237" s="2">
        <v>1.25</v>
      </c>
      <c r="AJ1237" s="2">
        <v>0</v>
      </c>
      <c r="AK1237" s="2">
        <v>0</v>
      </c>
      <c r="AL1237" s="2">
        <v>0</v>
      </c>
      <c r="AM1237" s="2">
        <v>15</v>
      </c>
      <c r="AN1237" s="2">
        <v>0</v>
      </c>
      <c r="AO1237" s="2" t="s">
        <v>762</v>
      </c>
      <c r="AP1237" s="2" t="s">
        <v>763</v>
      </c>
      <c r="AQ1237" s="2" t="s">
        <v>769</v>
      </c>
      <c r="AR1237" s="2" t="s">
        <v>1522</v>
      </c>
      <c r="AS1237" s="2">
        <v>4.4000000000000004</v>
      </c>
      <c r="AT1237" s="2">
        <v>0</v>
      </c>
      <c r="AU1237" s="2">
        <v>0</v>
      </c>
      <c r="AV1237" s="2" t="s">
        <v>765</v>
      </c>
      <c r="AW1237" s="2" t="s">
        <v>2063</v>
      </c>
      <c r="AX1237" s="2">
        <v>8.8000000000000007</v>
      </c>
      <c r="AY1237" s="2">
        <v>0</v>
      </c>
      <c r="AZ1237" s="2">
        <v>0</v>
      </c>
      <c r="BA1237" s="2" t="s">
        <v>765</v>
      </c>
      <c r="BB1237" s="2">
        <v>0</v>
      </c>
      <c r="BC1237" s="2">
        <v>0</v>
      </c>
      <c r="BD1237" s="6">
        <v>0</v>
      </c>
      <c r="BE1237" s="18">
        <f t="shared" si="51"/>
        <v>120.73009354323521</v>
      </c>
      <c r="BF1237" s="2" t="s">
        <v>767</v>
      </c>
      <c r="BG1237" s="6">
        <v>44308</v>
      </c>
      <c r="BH1237" s="2">
        <v>26.948210737570289</v>
      </c>
      <c r="BI1237" t="str">
        <f>VLOOKUP($A1237,'[1]SW_Pipes 1222_soil.shp'!$AE$2:$AR$1223,10,FALSE)</f>
        <v>113680</v>
      </c>
      <c r="BJ1237" t="str">
        <f>VLOOKUP($A1237,'[1]SW_Pipes 1222_soil.shp'!$AE$2:$AR$1223,11,FALSE)</f>
        <v>MeD</v>
      </c>
      <c r="BK1237" t="str">
        <f>VLOOKUP($A1237,'[1]SW_Pipes 1222_soil.shp'!$AE$2:$AR$1223,12,FALSE)</f>
        <v>Mecklenburg fine sandy loam, 8 to 15 percent slopes</v>
      </c>
      <c r="BL1237" t="str">
        <f>VLOOKUP($A1237,'[1]SW_Pipes 1222_soil.shp'!$AE$2:$AR$1223,13,FALSE)</f>
        <v>C</v>
      </c>
      <c r="BM1237">
        <f>VLOOKUP($A1237,'[1]SW_Pipes 1222_soil.shp'!$AE$2:$AR$1223,14,FALSE)</f>
        <v>2</v>
      </c>
      <c r="BN1237">
        <f>VLOOKUP(A1237,[2]SW_Pipes1222_prec!$AE$2:$AO$1223, 11, FALSE)</f>
        <v>3.78</v>
      </c>
    </row>
    <row r="1238" spans="1:66" x14ac:dyDescent="0.25">
      <c r="A1238" s="3">
        <v>202082</v>
      </c>
      <c r="B1238" s="3">
        <v>1111111</v>
      </c>
      <c r="C1238" s="3" t="s">
        <v>261</v>
      </c>
      <c r="D1238" s="3" t="s">
        <v>26</v>
      </c>
      <c r="E1238" s="3" t="s">
        <v>29</v>
      </c>
      <c r="F1238" s="6">
        <f>VLOOKUP(A1238&amp;B1238,'input_raw cmsws'!$C$2:$D$1602,2,FALSE)</f>
        <v>44096.666666666664</v>
      </c>
      <c r="G1238" s="3">
        <v>6.7</v>
      </c>
      <c r="H1238" s="3" t="s">
        <v>23</v>
      </c>
      <c r="I1238" s="2">
        <f>VLOOKUP(H1238,'scoring schema'!$D$4:$E$9,2,FALSE)</f>
        <v>0</v>
      </c>
      <c r="J1238" s="3" t="s">
        <v>22</v>
      </c>
      <c r="K1238" s="3" t="s">
        <v>22</v>
      </c>
      <c r="L1238" s="3" t="s">
        <v>115</v>
      </c>
      <c r="M1238" s="2">
        <f>VLOOKUP(L1238,'scoring schema 2'!$E$18:$F$29,2,FALSE)</f>
        <v>8</v>
      </c>
      <c r="N1238" s="3"/>
      <c r="O1238" s="2">
        <f>VLOOKUP(N1238,'scoring schema 2'!$E$8:$F$13,2, FALSE)</f>
        <v>2</v>
      </c>
      <c r="P1238" s="3">
        <v>10</v>
      </c>
      <c r="Q1238" s="3">
        <v>1.3</v>
      </c>
      <c r="R1238" s="3">
        <v>7.1</v>
      </c>
      <c r="S1238" s="3">
        <v>9.23</v>
      </c>
      <c r="T1238" s="3">
        <v>1</v>
      </c>
      <c r="U1238" s="3">
        <v>0</v>
      </c>
      <c r="V1238" s="3">
        <v>1.4000000000000001</v>
      </c>
      <c r="W1238" s="3">
        <v>2</v>
      </c>
      <c r="X1238" s="3">
        <v>2.8000000000000003</v>
      </c>
      <c r="Y1238" s="3">
        <v>1.36</v>
      </c>
      <c r="Z1238" s="3">
        <v>4.04</v>
      </c>
      <c r="AA1238" s="3">
        <v>5.4944000000000006</v>
      </c>
      <c r="AB1238" s="3">
        <v>7569976</v>
      </c>
      <c r="AC1238" s="3" t="s">
        <v>1520</v>
      </c>
      <c r="AD1238" s="6">
        <v>40959</v>
      </c>
      <c r="AE1238" s="3" t="s">
        <v>760</v>
      </c>
      <c r="AF1238" s="3" t="s">
        <v>761</v>
      </c>
      <c r="AG1238" s="3" t="s">
        <v>762</v>
      </c>
      <c r="AH1238" s="3" t="s">
        <v>768</v>
      </c>
      <c r="AI1238" s="3">
        <v>1.25</v>
      </c>
      <c r="AJ1238" s="3">
        <v>0</v>
      </c>
      <c r="AK1238" s="3">
        <v>0</v>
      </c>
      <c r="AL1238" s="3">
        <v>0</v>
      </c>
      <c r="AM1238" s="3">
        <v>15</v>
      </c>
      <c r="AN1238" s="3">
        <v>0</v>
      </c>
      <c r="AO1238" s="3" t="s">
        <v>762</v>
      </c>
      <c r="AP1238" s="3" t="s">
        <v>763</v>
      </c>
      <c r="AQ1238" s="3" t="s">
        <v>769</v>
      </c>
      <c r="AR1238" s="3" t="s">
        <v>1521</v>
      </c>
      <c r="AS1238" s="3">
        <v>3.6</v>
      </c>
      <c r="AT1238" s="3">
        <v>0</v>
      </c>
      <c r="AU1238" s="3">
        <v>0</v>
      </c>
      <c r="AV1238" s="3" t="s">
        <v>765</v>
      </c>
      <c r="AW1238" s="3" t="s">
        <v>1522</v>
      </c>
      <c r="AX1238" s="3">
        <v>4.4000000000000004</v>
      </c>
      <c r="AY1238" s="3">
        <v>0</v>
      </c>
      <c r="AZ1238" s="3">
        <v>0</v>
      </c>
      <c r="BA1238" s="3" t="s">
        <v>765</v>
      </c>
      <c r="BB1238" s="3">
        <v>0</v>
      </c>
      <c r="BC1238" s="3">
        <v>0</v>
      </c>
      <c r="BD1238" s="7">
        <v>0</v>
      </c>
      <c r="BE1238" s="18">
        <f t="shared" si="51"/>
        <v>120.73009354323521</v>
      </c>
      <c r="BF1238" s="3" t="s">
        <v>767</v>
      </c>
      <c r="BG1238" s="7">
        <v>44308</v>
      </c>
      <c r="BH1238" s="3">
        <v>275.00972900082371</v>
      </c>
      <c r="BI1238" t="str">
        <f>VLOOKUP($A1238,'[1]SW_Pipes 1222_soil.shp'!$AE$2:$AR$1223,10,FALSE)</f>
        <v>113680</v>
      </c>
      <c r="BJ1238" t="str">
        <f>VLOOKUP($A1238,'[1]SW_Pipes 1222_soil.shp'!$AE$2:$AR$1223,11,FALSE)</f>
        <v>MeD</v>
      </c>
      <c r="BK1238" t="str">
        <f>VLOOKUP($A1238,'[1]SW_Pipes 1222_soil.shp'!$AE$2:$AR$1223,12,FALSE)</f>
        <v>Mecklenburg fine sandy loam, 8 to 15 percent slopes</v>
      </c>
      <c r="BL1238" t="str">
        <f>VLOOKUP($A1238,'[1]SW_Pipes 1222_soil.shp'!$AE$2:$AR$1223,13,FALSE)</f>
        <v>C</v>
      </c>
      <c r="BM1238">
        <f>VLOOKUP($A1238,'[1]SW_Pipes 1222_soil.shp'!$AE$2:$AR$1223,14,FALSE)</f>
        <v>2</v>
      </c>
      <c r="BN1238">
        <f>VLOOKUP(A1238,[2]SW_Pipes1222_prec!$AE$2:$AO$1223, 11, FALSE)</f>
        <v>3.78</v>
      </c>
    </row>
    <row r="1239" spans="1:66" x14ac:dyDescent="0.25">
      <c r="A1239" s="3">
        <v>202727</v>
      </c>
      <c r="B1239" s="3">
        <v>23138</v>
      </c>
      <c r="C1239" s="3" t="s">
        <v>210</v>
      </c>
      <c r="D1239" s="3" t="s">
        <v>21</v>
      </c>
      <c r="E1239" s="3" t="s">
        <v>29</v>
      </c>
      <c r="F1239" s="6">
        <f>VLOOKUP(A1239&amp;B1239,'input_raw cmsws'!$C$2:$D$1602,2,FALSE)</f>
        <v>44358.666666666664</v>
      </c>
      <c r="G1239" s="3">
        <v>5</v>
      </c>
      <c r="H1239" s="3"/>
      <c r="I1239" s="2">
        <v>0</v>
      </c>
      <c r="J1239" s="3" t="s">
        <v>22</v>
      </c>
      <c r="K1239" s="3" t="s">
        <v>22</v>
      </c>
      <c r="L1239" s="3"/>
      <c r="M1239" s="2">
        <f>VLOOKUP(L1239,'scoring schema 2'!$E$18:$F$29,2,FALSE)</f>
        <v>0</v>
      </c>
      <c r="N1239" s="3" t="s">
        <v>202</v>
      </c>
      <c r="O1239" s="2">
        <f>VLOOKUP(N1239,'scoring schema 2'!$E$8:$F$13,2, FALSE)</f>
        <v>3</v>
      </c>
      <c r="P1239" s="3">
        <v>10</v>
      </c>
      <c r="Q1239" s="3">
        <v>1.9500000000000002</v>
      </c>
      <c r="R1239" s="3">
        <v>3.5</v>
      </c>
      <c r="S1239" s="3">
        <v>6.8250000000000011</v>
      </c>
      <c r="T1239" s="3">
        <v>1</v>
      </c>
      <c r="U1239" s="3">
        <v>0</v>
      </c>
      <c r="V1239" s="3">
        <v>1.4000000000000001</v>
      </c>
      <c r="W1239" s="3">
        <v>2</v>
      </c>
      <c r="X1239" s="3">
        <v>2.8000000000000003</v>
      </c>
      <c r="Y1239" s="3">
        <v>1.62</v>
      </c>
      <c r="Z1239" s="3">
        <v>2.6</v>
      </c>
      <c r="AA1239" s="3">
        <v>4.2120000000000006</v>
      </c>
      <c r="AB1239" s="3">
        <v>7640894</v>
      </c>
      <c r="AC1239" s="3" t="s">
        <v>1313</v>
      </c>
      <c r="AD1239" s="6">
        <v>40960</v>
      </c>
      <c r="AE1239" s="3" t="s">
        <v>760</v>
      </c>
      <c r="AF1239" s="3" t="s">
        <v>761</v>
      </c>
      <c r="AG1239" s="3" t="s">
        <v>762</v>
      </c>
      <c r="AH1239" s="3" t="s">
        <v>768</v>
      </c>
      <c r="AI1239" s="3">
        <v>4</v>
      </c>
      <c r="AJ1239" s="3">
        <v>0</v>
      </c>
      <c r="AK1239" s="3">
        <v>0</v>
      </c>
      <c r="AL1239" s="3">
        <v>0</v>
      </c>
      <c r="AM1239" s="3">
        <v>48</v>
      </c>
      <c r="AN1239" s="3">
        <v>0</v>
      </c>
      <c r="AO1239" s="3" t="s">
        <v>762</v>
      </c>
      <c r="AP1239" s="3" t="s">
        <v>763</v>
      </c>
      <c r="AQ1239" s="3" t="s">
        <v>769</v>
      </c>
      <c r="AR1239" s="3" t="s">
        <v>1314</v>
      </c>
      <c r="AS1239" s="3">
        <v>0</v>
      </c>
      <c r="AT1239" s="3">
        <v>695.67</v>
      </c>
      <c r="AU1239" s="3">
        <v>703.2</v>
      </c>
      <c r="AV1239" s="3" t="s">
        <v>765</v>
      </c>
      <c r="AW1239" s="3" t="s">
        <v>1315</v>
      </c>
      <c r="AX1239" s="3">
        <v>0</v>
      </c>
      <c r="AY1239" s="3">
        <v>694.64</v>
      </c>
      <c r="AZ1239" s="3">
        <v>699.53</v>
      </c>
      <c r="BA1239" s="3" t="s">
        <v>765</v>
      </c>
      <c r="BB1239" s="3">
        <v>9.7999999999999997E-3</v>
      </c>
      <c r="BC1239" s="3">
        <v>0</v>
      </c>
      <c r="BD1239" s="7">
        <v>43724</v>
      </c>
      <c r="BE1239" s="18">
        <f>(F1239-AD1239)/365.25</f>
        <v>9.3050422085329618</v>
      </c>
      <c r="BF1239" s="3" t="s">
        <v>767</v>
      </c>
      <c r="BG1239" s="7">
        <v>44330</v>
      </c>
      <c r="BH1239" s="3">
        <v>102.75786430901729</v>
      </c>
      <c r="BI1239" t="str">
        <f>VLOOKUP($A1239,'[1]SW_Pipes 1222_soil.shp'!$AE$2:$AR$1223,10,FALSE)</f>
        <v>113660</v>
      </c>
      <c r="BJ1239" t="str">
        <f>VLOOKUP($A1239,'[1]SW_Pipes 1222_soil.shp'!$AE$2:$AR$1223,11,FALSE)</f>
        <v>CuB</v>
      </c>
      <c r="BK1239" t="str">
        <f>VLOOKUP($A1239,'[1]SW_Pipes 1222_soil.shp'!$AE$2:$AR$1223,12,FALSE)</f>
        <v>Cecil-Urban land complex, 2 to 8 percent slopes</v>
      </c>
      <c r="BL1239" t="str">
        <f>VLOOKUP($A1239,'[1]SW_Pipes 1222_soil.shp'!$AE$2:$AR$1223,13,FALSE)</f>
        <v>B</v>
      </c>
      <c r="BM1239">
        <f>VLOOKUP($A1239,'[1]SW_Pipes 1222_soil.shp'!$AE$2:$AR$1223,14,FALSE)</f>
        <v>1</v>
      </c>
      <c r="BN1239">
        <f>VLOOKUP(A1239,[2]SW_Pipes1222_prec!$AE$2:$AO$1223, 11, FALSE)</f>
        <v>3.7930000000000001</v>
      </c>
    </row>
    <row r="1240" spans="1:66" x14ac:dyDescent="0.25">
      <c r="A1240" s="3">
        <v>202729</v>
      </c>
      <c r="B1240" s="3">
        <v>21277</v>
      </c>
      <c r="C1240" s="3" t="s">
        <v>605</v>
      </c>
      <c r="D1240" s="3" t="s">
        <v>21</v>
      </c>
      <c r="E1240" s="3" t="s">
        <v>29</v>
      </c>
      <c r="F1240" s="6">
        <f>VLOOKUP(A1240&amp;B1240,'input_raw cmsws'!$C$2:$D$1602,2,FALSE)</f>
        <v>44341.666666666664</v>
      </c>
      <c r="G1240" s="3">
        <v>3</v>
      </c>
      <c r="H1240" s="3" t="s">
        <v>23</v>
      </c>
      <c r="I1240" s="2">
        <f>VLOOKUP(H1240,'scoring schema'!$D$4:$E$9,2,FALSE)</f>
        <v>0</v>
      </c>
      <c r="J1240" s="3" t="s">
        <v>22</v>
      </c>
      <c r="K1240" s="3" t="s">
        <v>22</v>
      </c>
      <c r="L1240" s="3"/>
      <c r="M1240" s="2">
        <f>VLOOKUP(L1240,'scoring schema 2'!$E$18:$F$29,2,FALSE)</f>
        <v>0</v>
      </c>
      <c r="N1240" s="3"/>
      <c r="O1240" s="2">
        <f>VLOOKUP(N1240,'scoring schema 2'!$E$8:$F$13,2, FALSE)</f>
        <v>2</v>
      </c>
      <c r="P1240" s="3">
        <v>10</v>
      </c>
      <c r="Q1240" s="3">
        <v>1.3</v>
      </c>
      <c r="R1240" s="3">
        <v>2.2999999999999998</v>
      </c>
      <c r="S1240" s="3">
        <v>2.9899999999999998</v>
      </c>
      <c r="T1240" s="3">
        <v>1</v>
      </c>
      <c r="U1240" s="3">
        <v>10</v>
      </c>
      <c r="V1240" s="3">
        <v>6.2000000000000011</v>
      </c>
      <c r="W1240" s="3">
        <v>5</v>
      </c>
      <c r="X1240" s="3">
        <v>31.000000000000007</v>
      </c>
      <c r="Y1240" s="3">
        <v>4.24</v>
      </c>
      <c r="Z1240" s="3">
        <v>3.92</v>
      </c>
      <c r="AA1240" s="3">
        <v>16.620799999999999</v>
      </c>
      <c r="AB1240" s="3">
        <v>7600098</v>
      </c>
      <c r="AC1240" s="3" t="s">
        <v>3072</v>
      </c>
      <c r="AD1240" s="6">
        <v>40961</v>
      </c>
      <c r="AE1240" s="3" t="s">
        <v>760</v>
      </c>
      <c r="AF1240" s="3" t="s">
        <v>761</v>
      </c>
      <c r="AG1240" s="3" t="s">
        <v>762</v>
      </c>
      <c r="AH1240" s="3" t="s">
        <v>768</v>
      </c>
      <c r="AI1240" s="3">
        <v>2</v>
      </c>
      <c r="AJ1240" s="3">
        <v>0</v>
      </c>
      <c r="AK1240" s="3">
        <v>0</v>
      </c>
      <c r="AL1240" s="3">
        <v>0</v>
      </c>
      <c r="AM1240" s="3">
        <v>24</v>
      </c>
      <c r="AN1240" s="3">
        <v>0</v>
      </c>
      <c r="AO1240" s="3" t="s">
        <v>762</v>
      </c>
      <c r="AP1240" s="3" t="s">
        <v>763</v>
      </c>
      <c r="AQ1240" s="3" t="s">
        <v>769</v>
      </c>
      <c r="AR1240" s="3" t="s">
        <v>3073</v>
      </c>
      <c r="AS1240" s="3">
        <v>3.0999998999999998</v>
      </c>
      <c r="AT1240" s="3">
        <v>728.61997080000003</v>
      </c>
      <c r="AU1240" s="3">
        <v>731.71997069999998</v>
      </c>
      <c r="AV1240" s="3" t="s">
        <v>765</v>
      </c>
      <c r="AW1240" s="3" t="s">
        <v>3074</v>
      </c>
      <c r="AX1240" s="3">
        <v>0</v>
      </c>
      <c r="AY1240" s="3">
        <v>0</v>
      </c>
      <c r="AZ1240" s="3">
        <v>0</v>
      </c>
      <c r="BA1240" s="3" t="s">
        <v>765</v>
      </c>
      <c r="BB1240" s="3">
        <v>0</v>
      </c>
      <c r="BC1240" s="3">
        <v>0</v>
      </c>
      <c r="BD1240" s="7">
        <v>0</v>
      </c>
      <c r="BE1240" s="18">
        <f t="shared" ref="BE1240:BE1255" si="52">(F1240-BD1240)/365.25</f>
        <v>121.40086698608259</v>
      </c>
      <c r="BF1240" s="3" t="s">
        <v>767</v>
      </c>
      <c r="BG1240" s="7">
        <v>44333</v>
      </c>
      <c r="BH1240" s="3">
        <v>30.54148699647282</v>
      </c>
      <c r="BI1240" t="str">
        <f>VLOOKUP($A1240,'[1]SW_Pipes 1222_soil.shp'!$AE$2:$AR$1223,10,FALSE)</f>
        <v>113660</v>
      </c>
      <c r="BJ1240" t="str">
        <f>VLOOKUP($A1240,'[1]SW_Pipes 1222_soil.shp'!$AE$2:$AR$1223,11,FALSE)</f>
        <v>CuB</v>
      </c>
      <c r="BK1240" t="str">
        <f>VLOOKUP($A1240,'[1]SW_Pipes 1222_soil.shp'!$AE$2:$AR$1223,12,FALSE)</f>
        <v>Cecil-Urban land complex, 2 to 8 percent slopes</v>
      </c>
      <c r="BL1240" t="str">
        <f>VLOOKUP($A1240,'[1]SW_Pipes 1222_soil.shp'!$AE$2:$AR$1223,13,FALSE)</f>
        <v>B</v>
      </c>
      <c r="BM1240">
        <f>VLOOKUP($A1240,'[1]SW_Pipes 1222_soil.shp'!$AE$2:$AR$1223,14,FALSE)</f>
        <v>1</v>
      </c>
      <c r="BN1240">
        <f>VLOOKUP(A1240,[2]SW_Pipes1222_prec!$AE$2:$AO$1223, 11, FALSE)</f>
        <v>3.819</v>
      </c>
    </row>
    <row r="1241" spans="1:66" x14ac:dyDescent="0.25">
      <c r="A1241" s="3">
        <v>202838</v>
      </c>
      <c r="B1241" s="3">
        <v>20997</v>
      </c>
      <c r="C1241" s="3" t="s">
        <v>347</v>
      </c>
      <c r="D1241" s="3" t="s">
        <v>26</v>
      </c>
      <c r="E1241" s="3" t="s">
        <v>29</v>
      </c>
      <c r="F1241" s="6">
        <f>VLOOKUP(A1241&amp;B1241,'input_raw cmsws'!$C$2:$D$1602,2,FALSE)</f>
        <v>44225.666666666664</v>
      </c>
      <c r="G1241" s="3">
        <v>2</v>
      </c>
      <c r="H1241" s="3" t="s">
        <v>23</v>
      </c>
      <c r="I1241" s="2">
        <f>VLOOKUP(H1241,'scoring schema'!$D$4:$E$9,2,FALSE)</f>
        <v>0</v>
      </c>
      <c r="J1241" s="3" t="s">
        <v>29</v>
      </c>
      <c r="K1241" s="3" t="s">
        <v>29</v>
      </c>
      <c r="L1241" s="3" t="s">
        <v>115</v>
      </c>
      <c r="M1241" s="2">
        <f>VLOOKUP(L1241,'scoring schema 2'!$E$18:$F$29,2,FALSE)</f>
        <v>8</v>
      </c>
      <c r="N1241" s="3"/>
      <c r="O1241" s="2">
        <f>VLOOKUP(N1241,'scoring schema 2'!$E$8:$F$13,2, FALSE)</f>
        <v>2</v>
      </c>
      <c r="P1241" s="3">
        <v>10</v>
      </c>
      <c r="Q1241" s="3">
        <v>4.8</v>
      </c>
      <c r="R1241" s="3">
        <v>5.9</v>
      </c>
      <c r="S1241" s="3">
        <v>28.32</v>
      </c>
      <c r="T1241" s="3">
        <v>1</v>
      </c>
      <c r="U1241" s="3">
        <v>0</v>
      </c>
      <c r="V1241" s="3">
        <v>2.2000000000000002</v>
      </c>
      <c r="W1241" s="3">
        <v>0.8</v>
      </c>
      <c r="X1241" s="3">
        <v>1.7600000000000002</v>
      </c>
      <c r="Y1241" s="3">
        <v>3.24</v>
      </c>
      <c r="Z1241" s="3">
        <v>2.8400000000000003</v>
      </c>
      <c r="AA1241" s="3">
        <v>9.2016000000000009</v>
      </c>
      <c r="AB1241" s="3">
        <v>7707541</v>
      </c>
      <c r="AC1241" s="3" t="s">
        <v>2223</v>
      </c>
      <c r="AD1241" s="6">
        <v>40962</v>
      </c>
      <c r="AE1241" s="3" t="s">
        <v>760</v>
      </c>
      <c r="AF1241" s="3" t="s">
        <v>761</v>
      </c>
      <c r="AG1241" s="3" t="s">
        <v>762</v>
      </c>
      <c r="AH1241" s="3" t="s">
        <v>768</v>
      </c>
      <c r="AI1241" s="3">
        <v>1.25</v>
      </c>
      <c r="AJ1241" s="3">
        <v>0</v>
      </c>
      <c r="AK1241" s="3">
        <v>0</v>
      </c>
      <c r="AL1241" s="3">
        <v>0</v>
      </c>
      <c r="AM1241" s="3">
        <v>15</v>
      </c>
      <c r="AN1241" s="3">
        <v>0</v>
      </c>
      <c r="AO1241" s="3" t="s">
        <v>762</v>
      </c>
      <c r="AP1241" s="3" t="s">
        <v>763</v>
      </c>
      <c r="AQ1241" s="3" t="s">
        <v>769</v>
      </c>
      <c r="AR1241" s="3" t="s">
        <v>2224</v>
      </c>
      <c r="AS1241" s="3">
        <v>3.3</v>
      </c>
      <c r="AT1241" s="3">
        <v>0</v>
      </c>
      <c r="AU1241" s="3">
        <v>0</v>
      </c>
      <c r="AV1241" s="3" t="s">
        <v>765</v>
      </c>
      <c r="AW1241" s="3" t="s">
        <v>2225</v>
      </c>
      <c r="AX1241" s="3">
        <v>3.7</v>
      </c>
      <c r="AY1241" s="3">
        <v>0</v>
      </c>
      <c r="AZ1241" s="3">
        <v>0</v>
      </c>
      <c r="BA1241" s="3" t="s">
        <v>765</v>
      </c>
      <c r="BB1241" s="3">
        <v>0</v>
      </c>
      <c r="BC1241" s="3">
        <v>0</v>
      </c>
      <c r="BD1241" s="7">
        <v>0</v>
      </c>
      <c r="BE1241" s="18">
        <f t="shared" si="52"/>
        <v>121.08327629477526</v>
      </c>
      <c r="BF1241" s="3" t="s">
        <v>767</v>
      </c>
      <c r="BG1241" s="7">
        <v>44340</v>
      </c>
      <c r="BH1241" s="3">
        <v>5.9417651170915171</v>
      </c>
      <c r="BI1241" t="str">
        <f>VLOOKUP($A1241,'[1]SW_Pipes 1222_soil.shp'!$AE$2:$AR$1223,10,FALSE)</f>
        <v>113674</v>
      </c>
      <c r="BJ1241" t="str">
        <f>VLOOKUP($A1241,'[1]SW_Pipes 1222_soil.shp'!$AE$2:$AR$1223,11,FALSE)</f>
        <v>IrB</v>
      </c>
      <c r="BK1241" t="str">
        <f>VLOOKUP($A1241,'[1]SW_Pipes 1222_soil.shp'!$AE$2:$AR$1223,12,FALSE)</f>
        <v>Iredell fine sandy loam, 1 to 8 percent slopes</v>
      </c>
      <c r="BL1241" t="str">
        <f>VLOOKUP($A1241,'[1]SW_Pipes 1222_soil.shp'!$AE$2:$AR$1223,13,FALSE)</f>
        <v>C/D</v>
      </c>
      <c r="BM1241">
        <f>VLOOKUP($A1241,'[1]SW_Pipes 1222_soil.shp'!$AE$2:$AR$1223,14,FALSE)</f>
        <v>3</v>
      </c>
      <c r="BN1241">
        <f>VLOOKUP(A1241,[2]SW_Pipes1222_prec!$AE$2:$AO$1223, 11, FALSE)</f>
        <v>3.7879999999999998</v>
      </c>
    </row>
    <row r="1242" spans="1:66" x14ac:dyDescent="0.25">
      <c r="A1242" s="3">
        <v>202839</v>
      </c>
      <c r="B1242" s="3">
        <v>20997</v>
      </c>
      <c r="C1242" s="3" t="s">
        <v>347</v>
      </c>
      <c r="D1242" s="3" t="s">
        <v>26</v>
      </c>
      <c r="E1242" s="3" t="s">
        <v>29</v>
      </c>
      <c r="F1242" s="6">
        <f>VLOOKUP(A1242&amp;B1242,'input_raw cmsws'!$C$2:$D$1602,2,FALSE)</f>
        <v>44225.666666666664</v>
      </c>
      <c r="G1242" s="3">
        <v>1.25</v>
      </c>
      <c r="H1242" s="3" t="s">
        <v>32</v>
      </c>
      <c r="I1242" s="2">
        <f>VLOOKUP(H1242,'scoring schema'!$D$4:$E$9,2,FALSE)</f>
        <v>10</v>
      </c>
      <c r="J1242" s="3" t="s">
        <v>29</v>
      </c>
      <c r="K1242" s="3" t="s">
        <v>29</v>
      </c>
      <c r="L1242" s="3" t="s">
        <v>115</v>
      </c>
      <c r="M1242" s="2">
        <f>VLOOKUP(L1242,'scoring schema 2'!$E$18:$F$29,2,FALSE)</f>
        <v>8</v>
      </c>
      <c r="N1242" s="3"/>
      <c r="O1242" s="2">
        <f>VLOOKUP(N1242,'scoring schema 2'!$E$8:$F$13,2, FALSE)</f>
        <v>2</v>
      </c>
      <c r="P1242" s="3">
        <v>5</v>
      </c>
      <c r="Q1242" s="3">
        <v>4.8</v>
      </c>
      <c r="R1242" s="3">
        <v>5.15</v>
      </c>
      <c r="S1242" s="3">
        <v>24.720000000000002</v>
      </c>
      <c r="T1242" s="3">
        <v>1</v>
      </c>
      <c r="U1242" s="3">
        <v>0</v>
      </c>
      <c r="V1242" s="3">
        <v>1.4000000000000001</v>
      </c>
      <c r="W1242" s="3">
        <v>0.8</v>
      </c>
      <c r="X1242" s="3">
        <v>1.1200000000000001</v>
      </c>
      <c r="Y1242" s="3">
        <v>2.76</v>
      </c>
      <c r="Z1242" s="3">
        <v>2.54</v>
      </c>
      <c r="AA1242" s="3">
        <v>7.0103999999999997</v>
      </c>
      <c r="AB1242" s="3">
        <v>7604632</v>
      </c>
      <c r="AC1242" s="3" t="s">
        <v>1846</v>
      </c>
      <c r="AD1242" s="6">
        <v>40963</v>
      </c>
      <c r="AE1242" s="3" t="s">
        <v>760</v>
      </c>
      <c r="AF1242" s="3" t="s">
        <v>761</v>
      </c>
      <c r="AG1242" s="3" t="s">
        <v>762</v>
      </c>
      <c r="AH1242" s="3" t="s">
        <v>768</v>
      </c>
      <c r="AI1242" s="3">
        <v>1.25</v>
      </c>
      <c r="AJ1242" s="3">
        <v>0</v>
      </c>
      <c r="AK1242" s="3">
        <v>0</v>
      </c>
      <c r="AL1242" s="3">
        <v>0</v>
      </c>
      <c r="AM1242" s="3">
        <v>15</v>
      </c>
      <c r="AN1242" s="3">
        <v>0</v>
      </c>
      <c r="AO1242" s="3" t="s">
        <v>762</v>
      </c>
      <c r="AP1242" s="3" t="s">
        <v>763</v>
      </c>
      <c r="AQ1242" s="3" t="s">
        <v>769</v>
      </c>
      <c r="AR1242" s="3" t="s">
        <v>1847</v>
      </c>
      <c r="AS1242" s="3">
        <v>1.9</v>
      </c>
      <c r="AT1242" s="3">
        <v>0</v>
      </c>
      <c r="AU1242" s="3">
        <v>0</v>
      </c>
      <c r="AV1242" s="3" t="s">
        <v>765</v>
      </c>
      <c r="AW1242" s="3" t="s">
        <v>1848</v>
      </c>
      <c r="AX1242" s="3">
        <v>3.6</v>
      </c>
      <c r="AY1242" s="3">
        <v>0</v>
      </c>
      <c r="AZ1242" s="3">
        <v>0</v>
      </c>
      <c r="BA1242" s="3" t="s">
        <v>765</v>
      </c>
      <c r="BB1242" s="3">
        <v>0</v>
      </c>
      <c r="BC1242" s="3">
        <v>0</v>
      </c>
      <c r="BD1242" s="7">
        <v>0</v>
      </c>
      <c r="BE1242" s="18">
        <f t="shared" si="52"/>
        <v>121.08327629477526</v>
      </c>
      <c r="BF1242" s="3" t="s">
        <v>767</v>
      </c>
      <c r="BG1242" s="7">
        <v>44340</v>
      </c>
      <c r="BH1242" s="3">
        <v>16.937127672382061</v>
      </c>
      <c r="BI1242" t="str">
        <f>VLOOKUP($A1242,'[1]SW_Pipes 1222_soil.shp'!$AE$2:$AR$1223,10,FALSE)</f>
        <v>113679</v>
      </c>
      <c r="BJ1242" t="str">
        <f>VLOOKUP($A1242,'[1]SW_Pipes 1222_soil.shp'!$AE$2:$AR$1223,11,FALSE)</f>
        <v>MeB</v>
      </c>
      <c r="BK1242" t="str">
        <f>VLOOKUP($A1242,'[1]SW_Pipes 1222_soil.shp'!$AE$2:$AR$1223,12,FALSE)</f>
        <v>Mecklenburg fine sandy loam, 2 to 8 percent slopes</v>
      </c>
      <c r="BL1242" t="str">
        <f>VLOOKUP($A1242,'[1]SW_Pipes 1222_soil.shp'!$AE$2:$AR$1223,13,FALSE)</f>
        <v>C</v>
      </c>
      <c r="BM1242">
        <f>VLOOKUP($A1242,'[1]SW_Pipes 1222_soil.shp'!$AE$2:$AR$1223,14,FALSE)</f>
        <v>2</v>
      </c>
      <c r="BN1242">
        <f>VLOOKUP(A1242,[2]SW_Pipes1222_prec!$AE$2:$AO$1223, 11, FALSE)</f>
        <v>3.7879999999999998</v>
      </c>
    </row>
    <row r="1243" spans="1:66" x14ac:dyDescent="0.25">
      <c r="A1243" s="3">
        <v>203120</v>
      </c>
      <c r="B1243" s="3">
        <v>12235</v>
      </c>
      <c r="C1243" s="3" t="s">
        <v>246</v>
      </c>
      <c r="D1243" s="3" t="s">
        <v>26</v>
      </c>
      <c r="E1243" s="3" t="s">
        <v>29</v>
      </c>
      <c r="F1243" s="6">
        <f>VLOOKUP(A1243&amp;B1243,'input_raw cmsws'!$C$2:$D$1602,2,FALSE)</f>
        <v>43826.708333333336</v>
      </c>
      <c r="G1243" s="3">
        <v>8.6999999999999993</v>
      </c>
      <c r="H1243" s="3"/>
      <c r="I1243" s="2">
        <v>0</v>
      </c>
      <c r="J1243" s="3"/>
      <c r="K1243" s="3" t="s">
        <v>22</v>
      </c>
      <c r="L1243" s="3"/>
      <c r="M1243" s="2">
        <f>VLOOKUP(L1243,'scoring schema 2'!$E$18:$F$29,2,FALSE)</f>
        <v>0</v>
      </c>
      <c r="N1243" s="3"/>
      <c r="O1243" s="2">
        <f>VLOOKUP(N1243,'scoring schema 2'!$E$8:$F$13,2, FALSE)</f>
        <v>2</v>
      </c>
      <c r="P1243" s="3">
        <v>0</v>
      </c>
      <c r="Q1243" s="3">
        <v>1.3</v>
      </c>
      <c r="R1243" s="3">
        <v>1.8</v>
      </c>
      <c r="S1243" s="3">
        <v>2.3400000000000003</v>
      </c>
      <c r="T1243" s="3">
        <v>1</v>
      </c>
      <c r="U1243" s="3">
        <v>0</v>
      </c>
      <c r="V1243" s="3">
        <v>2.8</v>
      </c>
      <c r="W1243" s="3">
        <v>2.7</v>
      </c>
      <c r="X1243" s="3">
        <v>7.56</v>
      </c>
      <c r="Y1243" s="3">
        <v>2.2000000000000002</v>
      </c>
      <c r="Z1243" s="3">
        <v>2.3400000000000003</v>
      </c>
      <c r="AA1243" s="3">
        <v>5.1480000000000015</v>
      </c>
      <c r="AB1243" s="3">
        <v>7699926</v>
      </c>
      <c r="AC1243" s="3" t="s">
        <v>1472</v>
      </c>
      <c r="AD1243" s="6">
        <v>40964</v>
      </c>
      <c r="AE1243" s="3" t="s">
        <v>760</v>
      </c>
      <c r="AF1243" s="3" t="s">
        <v>761</v>
      </c>
      <c r="AG1243" s="3" t="s">
        <v>762</v>
      </c>
      <c r="AH1243" s="3" t="s">
        <v>768</v>
      </c>
      <c r="AI1243" s="3">
        <v>1.5</v>
      </c>
      <c r="AJ1243" s="3">
        <v>0</v>
      </c>
      <c r="AK1243" s="3">
        <v>0</v>
      </c>
      <c r="AL1243" s="3">
        <v>0</v>
      </c>
      <c r="AM1243" s="3">
        <v>18</v>
      </c>
      <c r="AN1243" s="3">
        <v>0</v>
      </c>
      <c r="AO1243" s="3" t="s">
        <v>762</v>
      </c>
      <c r="AP1243" s="3" t="s">
        <v>763</v>
      </c>
      <c r="AQ1243" s="3" t="s">
        <v>769</v>
      </c>
      <c r="AR1243" s="3" t="s">
        <v>1473</v>
      </c>
      <c r="AS1243" s="3">
        <v>4.4000000000000004</v>
      </c>
      <c r="AT1243" s="3">
        <v>0</v>
      </c>
      <c r="AU1243" s="3">
        <v>0</v>
      </c>
      <c r="AV1243" s="3" t="s">
        <v>765</v>
      </c>
      <c r="AW1243" s="3" t="s">
        <v>1474</v>
      </c>
      <c r="AX1243" s="3">
        <v>4.5999999999999996</v>
      </c>
      <c r="AY1243" s="3">
        <v>0</v>
      </c>
      <c r="AZ1243" s="3">
        <v>0</v>
      </c>
      <c r="BA1243" s="3" t="s">
        <v>765</v>
      </c>
      <c r="BB1243" s="3">
        <v>0</v>
      </c>
      <c r="BC1243" s="3">
        <v>0</v>
      </c>
      <c r="BD1243" s="7">
        <v>0</v>
      </c>
      <c r="BE1243" s="18">
        <f t="shared" si="52"/>
        <v>119.9909879078257</v>
      </c>
      <c r="BF1243" s="3" t="s">
        <v>767</v>
      </c>
      <c r="BG1243" s="7">
        <v>44340</v>
      </c>
      <c r="BH1243" s="3">
        <v>130.93706128379401</v>
      </c>
      <c r="BI1243" t="str">
        <f>VLOOKUP($A1243,'[1]SW_Pipes 1222_soil.shp'!$AE$2:$AR$1223,10,FALSE)</f>
        <v>113674</v>
      </c>
      <c r="BJ1243" t="str">
        <f>VLOOKUP($A1243,'[1]SW_Pipes 1222_soil.shp'!$AE$2:$AR$1223,11,FALSE)</f>
        <v>IrB</v>
      </c>
      <c r="BK1243" t="str">
        <f>VLOOKUP($A1243,'[1]SW_Pipes 1222_soil.shp'!$AE$2:$AR$1223,12,FALSE)</f>
        <v>Iredell fine sandy loam, 1 to 8 percent slopes</v>
      </c>
      <c r="BL1243" t="str">
        <f>VLOOKUP($A1243,'[1]SW_Pipes 1222_soil.shp'!$AE$2:$AR$1223,13,FALSE)</f>
        <v>C/D</v>
      </c>
      <c r="BM1243">
        <f>VLOOKUP($A1243,'[1]SW_Pipes 1222_soil.shp'!$AE$2:$AR$1223,14,FALSE)</f>
        <v>3</v>
      </c>
      <c r="BN1243">
        <f>VLOOKUP(A1243,[2]SW_Pipes1222_prec!$AE$2:$AO$1223, 11, FALSE)</f>
        <v>3.7090000000000001</v>
      </c>
    </row>
    <row r="1244" spans="1:66" x14ac:dyDescent="0.25">
      <c r="A1244" s="2">
        <v>203128</v>
      </c>
      <c r="B1244" s="2">
        <v>12235</v>
      </c>
      <c r="C1244" s="2" t="s">
        <v>160</v>
      </c>
      <c r="D1244" s="2" t="s">
        <v>26</v>
      </c>
      <c r="E1244" s="2" t="s">
        <v>29</v>
      </c>
      <c r="F1244" s="6">
        <f>VLOOKUP(A1244&amp;B1244,'input_raw cmsws'!$C$2:$D$1602,2,FALSE)</f>
        <v>43826.708333333336</v>
      </c>
      <c r="G1244" s="2">
        <v>12</v>
      </c>
      <c r="H1244" s="2"/>
      <c r="I1244" s="2">
        <v>0</v>
      </c>
      <c r="J1244" s="2"/>
      <c r="K1244" s="3" t="s">
        <v>22</v>
      </c>
      <c r="L1244" s="2"/>
      <c r="M1244" s="2">
        <f>VLOOKUP(L1244,'scoring schema 2'!$E$18:$F$29,2,FALSE)</f>
        <v>0</v>
      </c>
      <c r="N1244" s="2"/>
      <c r="O1244" s="2">
        <f>VLOOKUP(N1244,'scoring schema 2'!$E$8:$F$13,2, FALSE)</f>
        <v>2</v>
      </c>
      <c r="P1244" s="2">
        <v>0</v>
      </c>
      <c r="Q1244" s="2">
        <v>1.3</v>
      </c>
      <c r="R1244" s="2">
        <v>1.8</v>
      </c>
      <c r="S1244" s="2">
        <v>2.3400000000000003</v>
      </c>
      <c r="T1244" s="2">
        <v>1</v>
      </c>
      <c r="U1244" s="2">
        <v>0</v>
      </c>
      <c r="V1244" s="2">
        <v>2.2000000000000002</v>
      </c>
      <c r="W1244" s="2">
        <v>1.8</v>
      </c>
      <c r="X1244" s="2">
        <v>3.9600000000000004</v>
      </c>
      <c r="Y1244" s="2">
        <v>1.84</v>
      </c>
      <c r="Z1244" s="2">
        <v>1.8000000000000003</v>
      </c>
      <c r="AA1244" s="2">
        <v>3.3120000000000007</v>
      </c>
      <c r="AB1244" s="2">
        <v>7668230</v>
      </c>
      <c r="AC1244" s="2" t="s">
        <v>1157</v>
      </c>
      <c r="AD1244" s="6">
        <v>40965</v>
      </c>
      <c r="AE1244" s="2" t="s">
        <v>760</v>
      </c>
      <c r="AF1244" s="2" t="s">
        <v>761</v>
      </c>
      <c r="AG1244" s="2" t="s">
        <v>762</v>
      </c>
      <c r="AH1244" s="2" t="s">
        <v>768</v>
      </c>
      <c r="AI1244" s="2">
        <v>1.5</v>
      </c>
      <c r="AJ1244" s="2">
        <v>0</v>
      </c>
      <c r="AK1244" s="2">
        <v>0</v>
      </c>
      <c r="AL1244" s="2">
        <v>0</v>
      </c>
      <c r="AM1244" s="2">
        <v>18</v>
      </c>
      <c r="AN1244" s="2">
        <v>0</v>
      </c>
      <c r="AO1244" s="2" t="s">
        <v>762</v>
      </c>
      <c r="AP1244" s="2" t="s">
        <v>763</v>
      </c>
      <c r="AQ1244" s="2" t="s">
        <v>769</v>
      </c>
      <c r="AR1244" s="2" t="s">
        <v>1158</v>
      </c>
      <c r="AS1244" s="2">
        <v>4.3</v>
      </c>
      <c r="AT1244" s="2">
        <v>0</v>
      </c>
      <c r="AU1244" s="2">
        <v>0</v>
      </c>
      <c r="AV1244" s="2" t="s">
        <v>765</v>
      </c>
      <c r="AW1244" s="2" t="s">
        <v>1159</v>
      </c>
      <c r="AX1244" s="2">
        <v>4.8</v>
      </c>
      <c r="AY1244" s="2">
        <v>0</v>
      </c>
      <c r="AZ1244" s="2">
        <v>0</v>
      </c>
      <c r="BA1244" s="2" t="s">
        <v>765</v>
      </c>
      <c r="BB1244" s="2">
        <v>0</v>
      </c>
      <c r="BC1244" s="2">
        <v>0</v>
      </c>
      <c r="BD1244" s="6">
        <v>0</v>
      </c>
      <c r="BE1244" s="18">
        <f t="shared" si="52"/>
        <v>119.9909879078257</v>
      </c>
      <c r="BF1244" s="2" t="s">
        <v>767</v>
      </c>
      <c r="BG1244" s="6">
        <v>44340</v>
      </c>
      <c r="BH1244" s="2">
        <v>105.3756073335352</v>
      </c>
      <c r="BI1244" t="str">
        <f>VLOOKUP($A1244,'[1]SW_Pipes 1222_soil.shp'!$AE$2:$AR$1223,10,FALSE)</f>
        <v>113674</v>
      </c>
      <c r="BJ1244" t="str">
        <f>VLOOKUP($A1244,'[1]SW_Pipes 1222_soil.shp'!$AE$2:$AR$1223,11,FALSE)</f>
        <v>IrB</v>
      </c>
      <c r="BK1244" t="str">
        <f>VLOOKUP($A1244,'[1]SW_Pipes 1222_soil.shp'!$AE$2:$AR$1223,12,FALSE)</f>
        <v>Iredell fine sandy loam, 1 to 8 percent slopes</v>
      </c>
      <c r="BL1244" t="str">
        <f>VLOOKUP($A1244,'[1]SW_Pipes 1222_soil.shp'!$AE$2:$AR$1223,13,FALSE)</f>
        <v>C/D</v>
      </c>
      <c r="BM1244">
        <f>VLOOKUP($A1244,'[1]SW_Pipes 1222_soil.shp'!$AE$2:$AR$1223,14,FALSE)</f>
        <v>3</v>
      </c>
      <c r="BN1244">
        <f>VLOOKUP(A1244,[2]SW_Pipes1222_prec!$AE$2:$AO$1223, 11, FALSE)</f>
        <v>3.7090000000000001</v>
      </c>
    </row>
    <row r="1245" spans="1:66" x14ac:dyDescent="0.25">
      <c r="A1245" s="2">
        <v>203403</v>
      </c>
      <c r="B1245" s="2">
        <v>10943</v>
      </c>
      <c r="C1245" s="2" t="s">
        <v>171</v>
      </c>
      <c r="D1245" s="2" t="s">
        <v>26</v>
      </c>
      <c r="E1245" s="2" t="s">
        <v>29</v>
      </c>
      <c r="F1245" s="6">
        <f>VLOOKUP(A1245&amp;B1245,'input_raw cmsws'!$C$2:$D$1602,2,FALSE)</f>
        <v>42961.666666666664</v>
      </c>
      <c r="G1245" s="2">
        <v>4.4000000000000004</v>
      </c>
      <c r="H1245" s="2" t="s">
        <v>23</v>
      </c>
      <c r="I1245" s="2">
        <f>VLOOKUP(H1245,'scoring schema'!$D$4:$E$9,2,FALSE)</f>
        <v>0</v>
      </c>
      <c r="J1245" s="2" t="s">
        <v>22</v>
      </c>
      <c r="K1245" s="2" t="s">
        <v>22</v>
      </c>
      <c r="L1245" s="2" t="s">
        <v>30</v>
      </c>
      <c r="M1245" s="2">
        <f>VLOOKUP(L1245,'scoring schema 2'!$E$18:$F$29,2,FALSE)</f>
        <v>6</v>
      </c>
      <c r="N1245" s="2"/>
      <c r="O1245" s="2">
        <f>VLOOKUP(N1245,'scoring schema 2'!$E$8:$F$13,2, FALSE)</f>
        <v>2</v>
      </c>
      <c r="P1245" s="2">
        <v>10</v>
      </c>
      <c r="Q1245" s="2">
        <v>1.3</v>
      </c>
      <c r="R1245" s="2">
        <v>5</v>
      </c>
      <c r="S1245" s="2">
        <v>6.5</v>
      </c>
      <c r="T1245" s="2">
        <v>1</v>
      </c>
      <c r="U1245" s="2">
        <v>0</v>
      </c>
      <c r="V1245" s="2">
        <v>1.4000000000000001</v>
      </c>
      <c r="W1245" s="2">
        <v>0.8</v>
      </c>
      <c r="X1245" s="2">
        <v>1.1200000000000001</v>
      </c>
      <c r="Y1245" s="2">
        <v>1.36</v>
      </c>
      <c r="Z1245" s="2">
        <v>2.48</v>
      </c>
      <c r="AA1245" s="2">
        <v>3.3728000000000002</v>
      </c>
      <c r="AB1245" s="2">
        <v>7607605</v>
      </c>
      <c r="AC1245" s="2" t="s">
        <v>1169</v>
      </c>
      <c r="AD1245" s="6">
        <v>40966</v>
      </c>
      <c r="AE1245" s="2" t="s">
        <v>760</v>
      </c>
      <c r="AF1245" s="2" t="s">
        <v>761</v>
      </c>
      <c r="AG1245" s="2" t="s">
        <v>762</v>
      </c>
      <c r="AH1245" s="2" t="s">
        <v>768</v>
      </c>
      <c r="AI1245" s="2">
        <v>1.5</v>
      </c>
      <c r="AJ1245" s="2">
        <v>0</v>
      </c>
      <c r="AK1245" s="2">
        <v>0</v>
      </c>
      <c r="AL1245" s="2">
        <v>0</v>
      </c>
      <c r="AM1245" s="2">
        <v>18</v>
      </c>
      <c r="AN1245" s="2">
        <v>0</v>
      </c>
      <c r="AO1245" s="2" t="s">
        <v>762</v>
      </c>
      <c r="AP1245" s="2" t="s">
        <v>763</v>
      </c>
      <c r="AQ1245" s="2" t="s">
        <v>769</v>
      </c>
      <c r="AR1245" s="2" t="s">
        <v>1170</v>
      </c>
      <c r="AS1245" s="2">
        <v>5.5</v>
      </c>
      <c r="AT1245" s="2">
        <v>0</v>
      </c>
      <c r="AU1245" s="2">
        <v>0</v>
      </c>
      <c r="AV1245" s="2" t="s">
        <v>765</v>
      </c>
      <c r="AW1245" s="2" t="s">
        <v>1171</v>
      </c>
      <c r="AX1245" s="2">
        <v>7.7</v>
      </c>
      <c r="AY1245" s="2">
        <v>0</v>
      </c>
      <c r="AZ1245" s="2">
        <v>0</v>
      </c>
      <c r="BA1245" s="2" t="s">
        <v>765</v>
      </c>
      <c r="BB1245" s="2">
        <v>0</v>
      </c>
      <c r="BC1245" s="2">
        <v>0</v>
      </c>
      <c r="BD1245" s="6">
        <v>0</v>
      </c>
      <c r="BE1245" s="18">
        <f t="shared" si="52"/>
        <v>117.62263289984028</v>
      </c>
      <c r="BF1245" s="2" t="s">
        <v>767</v>
      </c>
      <c r="BG1245" s="6">
        <v>44350</v>
      </c>
      <c r="BH1245" s="2">
        <v>32.251959775186407</v>
      </c>
      <c r="BI1245" t="str">
        <f>VLOOKUP($A1245,'[1]SW_Pipes 1222_soil.shp'!$AE$2:$AR$1223,10,FALSE)</f>
        <v>113658</v>
      </c>
      <c r="BJ1245" t="str">
        <f>VLOOKUP($A1245,'[1]SW_Pipes 1222_soil.shp'!$AE$2:$AR$1223,11,FALSE)</f>
        <v>CeB2</v>
      </c>
      <c r="BK1245" t="str">
        <f>VLOOKUP($A1245,'[1]SW_Pipes 1222_soil.shp'!$AE$2:$AR$1223,12,FALSE)</f>
        <v>Cecil sandy clay loam, 2 to 8 percent slopes, eroded</v>
      </c>
      <c r="BL1245" t="str">
        <f>VLOOKUP($A1245,'[1]SW_Pipes 1222_soil.shp'!$AE$2:$AR$1223,13,FALSE)</f>
        <v>B</v>
      </c>
      <c r="BM1245">
        <f>VLOOKUP($A1245,'[1]SW_Pipes 1222_soil.shp'!$AE$2:$AR$1223,14,FALSE)</f>
        <v>1</v>
      </c>
      <c r="BN1245">
        <f>VLOOKUP(A1245,[2]SW_Pipes1222_prec!$AE$2:$AO$1223, 11, FALSE)</f>
        <v>3.6720000000000002</v>
      </c>
    </row>
    <row r="1246" spans="1:66" x14ac:dyDescent="0.25">
      <c r="A1246" s="3">
        <v>203417</v>
      </c>
      <c r="B1246" s="3">
        <v>10945</v>
      </c>
      <c r="C1246" s="3" t="s">
        <v>263</v>
      </c>
      <c r="D1246" s="3" t="s">
        <v>26</v>
      </c>
      <c r="E1246" s="3" t="s">
        <v>29</v>
      </c>
      <c r="F1246" s="6">
        <f>VLOOKUP(A1246&amp;B1246,'input_raw cmsws'!$C$2:$D$1602,2,FALSE)</f>
        <v>43859.666666666664</v>
      </c>
      <c r="G1246" s="3">
        <v>7.6</v>
      </c>
      <c r="H1246" s="3" t="s">
        <v>23</v>
      </c>
      <c r="I1246" s="2">
        <f>VLOOKUP(H1246,'scoring schema'!$D$4:$E$9,2,FALSE)</f>
        <v>0</v>
      </c>
      <c r="J1246" s="3" t="s">
        <v>22</v>
      </c>
      <c r="K1246" s="3" t="s">
        <v>22</v>
      </c>
      <c r="L1246" s="3" t="s">
        <v>30</v>
      </c>
      <c r="M1246" s="2">
        <f>VLOOKUP(L1246,'scoring schema 2'!$E$18:$F$29,2,FALSE)</f>
        <v>6</v>
      </c>
      <c r="N1246" s="3"/>
      <c r="O1246" s="2">
        <f>VLOOKUP(N1246,'scoring schema 2'!$E$8:$F$13,2, FALSE)</f>
        <v>2</v>
      </c>
      <c r="P1246" s="3">
        <v>10</v>
      </c>
      <c r="Q1246" s="3">
        <v>1.3</v>
      </c>
      <c r="R1246" s="3">
        <v>6.2</v>
      </c>
      <c r="S1246" s="3">
        <v>8.06</v>
      </c>
      <c r="T1246" s="3">
        <v>1</v>
      </c>
      <c r="U1246" s="3">
        <v>10</v>
      </c>
      <c r="V1246" s="3">
        <v>7.0000000000000009</v>
      </c>
      <c r="W1246" s="3">
        <v>6.2</v>
      </c>
      <c r="X1246" s="3">
        <v>43.400000000000006</v>
      </c>
      <c r="Y1246" s="3">
        <v>4.7200000000000006</v>
      </c>
      <c r="Z1246" s="3">
        <v>6.2</v>
      </c>
      <c r="AA1246" s="3">
        <v>29.264000000000006</v>
      </c>
      <c r="AB1246" s="3">
        <v>7597624</v>
      </c>
      <c r="AC1246" s="3" t="s">
        <v>3806</v>
      </c>
      <c r="AD1246" s="6">
        <v>40967</v>
      </c>
      <c r="AE1246" s="3" t="s">
        <v>760</v>
      </c>
      <c r="AF1246" s="3" t="s">
        <v>761</v>
      </c>
      <c r="AG1246" s="3" t="s">
        <v>762</v>
      </c>
      <c r="AH1246" s="3" t="s">
        <v>768</v>
      </c>
      <c r="AI1246" s="3">
        <v>1.25</v>
      </c>
      <c r="AJ1246" s="3">
        <v>0</v>
      </c>
      <c r="AK1246" s="3">
        <v>0</v>
      </c>
      <c r="AL1246" s="3">
        <v>0</v>
      </c>
      <c r="AM1246" s="3">
        <v>15</v>
      </c>
      <c r="AN1246" s="3">
        <v>0</v>
      </c>
      <c r="AO1246" s="3" t="s">
        <v>762</v>
      </c>
      <c r="AP1246" s="3" t="s">
        <v>763</v>
      </c>
      <c r="AQ1246" s="3" t="s">
        <v>769</v>
      </c>
      <c r="AR1246" s="3" t="s">
        <v>3807</v>
      </c>
      <c r="AS1246" s="3">
        <v>2.9</v>
      </c>
      <c r="AT1246" s="3">
        <v>0</v>
      </c>
      <c r="AU1246" s="3">
        <v>0</v>
      </c>
      <c r="AV1246" s="3" t="s">
        <v>765</v>
      </c>
      <c r="AW1246" s="3" t="s">
        <v>1941</v>
      </c>
      <c r="AX1246" s="3">
        <v>0</v>
      </c>
      <c r="AY1246" s="3">
        <v>0</v>
      </c>
      <c r="AZ1246" s="3">
        <v>0</v>
      </c>
      <c r="BA1246" s="3" t="s">
        <v>772</v>
      </c>
      <c r="BB1246" s="3">
        <v>0</v>
      </c>
      <c r="BC1246" s="3">
        <v>0</v>
      </c>
      <c r="BD1246" s="7">
        <v>0</v>
      </c>
      <c r="BE1246" s="18">
        <f t="shared" si="52"/>
        <v>120.08122290668491</v>
      </c>
      <c r="BF1246" s="3" t="s">
        <v>767</v>
      </c>
      <c r="BG1246" s="7">
        <v>44350</v>
      </c>
      <c r="BH1246" s="3">
        <v>32.474201263609203</v>
      </c>
      <c r="BI1246" t="str">
        <f>VLOOKUP($A1246,'[1]SW_Pipes 1222_soil.shp'!$AE$2:$AR$1223,10,FALSE)</f>
        <v>113658</v>
      </c>
      <c r="BJ1246" t="str">
        <f>VLOOKUP($A1246,'[1]SW_Pipes 1222_soil.shp'!$AE$2:$AR$1223,11,FALSE)</f>
        <v>CeB2</v>
      </c>
      <c r="BK1246" t="str">
        <f>VLOOKUP($A1246,'[1]SW_Pipes 1222_soil.shp'!$AE$2:$AR$1223,12,FALSE)</f>
        <v>Cecil sandy clay loam, 2 to 8 percent slopes, eroded</v>
      </c>
      <c r="BL1246" t="str">
        <f>VLOOKUP($A1246,'[1]SW_Pipes 1222_soil.shp'!$AE$2:$AR$1223,13,FALSE)</f>
        <v>B</v>
      </c>
      <c r="BM1246">
        <f>VLOOKUP($A1246,'[1]SW_Pipes 1222_soil.shp'!$AE$2:$AR$1223,14,FALSE)</f>
        <v>1</v>
      </c>
      <c r="BN1246">
        <f>VLOOKUP(A1246,[2]SW_Pipes1222_prec!$AE$2:$AO$1223, 11, FALSE)</f>
        <v>3.669</v>
      </c>
    </row>
    <row r="1247" spans="1:66" x14ac:dyDescent="0.25">
      <c r="A1247" s="2">
        <v>203418</v>
      </c>
      <c r="B1247" s="2">
        <v>10945</v>
      </c>
      <c r="C1247" s="2" t="s">
        <v>263</v>
      </c>
      <c r="D1247" s="2" t="s">
        <v>26</v>
      </c>
      <c r="E1247" s="2" t="s">
        <v>29</v>
      </c>
      <c r="F1247" s="6">
        <f>VLOOKUP(A1247&amp;B1247,'input_raw cmsws'!$C$2:$D$1602,2,FALSE)</f>
        <v>43859.666666666664</v>
      </c>
      <c r="G1247" s="2">
        <v>8.6999999999999993</v>
      </c>
      <c r="H1247" s="2" t="s">
        <v>23</v>
      </c>
      <c r="I1247" s="2">
        <f>VLOOKUP(H1247,'scoring schema'!$D$4:$E$9,2,FALSE)</f>
        <v>0</v>
      </c>
      <c r="J1247" s="2" t="s">
        <v>22</v>
      </c>
      <c r="K1247" s="2" t="s">
        <v>22</v>
      </c>
      <c r="L1247" s="2" t="s">
        <v>30</v>
      </c>
      <c r="M1247" s="2">
        <f>VLOOKUP(L1247,'scoring schema 2'!$E$18:$F$29,2,FALSE)</f>
        <v>6</v>
      </c>
      <c r="N1247" s="2"/>
      <c r="O1247" s="2">
        <f>VLOOKUP(N1247,'scoring schema 2'!$E$8:$F$13,2, FALSE)</f>
        <v>2</v>
      </c>
      <c r="P1247" s="2">
        <v>10</v>
      </c>
      <c r="Q1247" s="2">
        <v>1.3</v>
      </c>
      <c r="R1247" s="2">
        <v>6.6000000000000005</v>
      </c>
      <c r="S1247" s="2">
        <v>8.5800000000000018</v>
      </c>
      <c r="T1247" s="2">
        <v>1</v>
      </c>
      <c r="U1247" s="2">
        <v>0</v>
      </c>
      <c r="V1247" s="2">
        <v>1.4000000000000001</v>
      </c>
      <c r="W1247" s="2">
        <v>2.4000000000000004</v>
      </c>
      <c r="X1247" s="2">
        <v>3.3600000000000008</v>
      </c>
      <c r="Y1247" s="2">
        <v>1.36</v>
      </c>
      <c r="Z1247" s="2">
        <v>4.080000000000001</v>
      </c>
      <c r="AA1247" s="2">
        <v>5.5488000000000017</v>
      </c>
      <c r="AB1247" s="2">
        <v>7602134</v>
      </c>
      <c r="AC1247" s="2" t="s">
        <v>1529</v>
      </c>
      <c r="AD1247" s="6">
        <v>40968</v>
      </c>
      <c r="AE1247" s="2" t="s">
        <v>760</v>
      </c>
      <c r="AF1247" s="2" t="s">
        <v>761</v>
      </c>
      <c r="AG1247" s="2" t="s">
        <v>762</v>
      </c>
      <c r="AH1247" s="2" t="s">
        <v>768</v>
      </c>
      <c r="AI1247" s="2">
        <v>1.25</v>
      </c>
      <c r="AJ1247" s="2">
        <v>0</v>
      </c>
      <c r="AK1247" s="2">
        <v>0</v>
      </c>
      <c r="AL1247" s="2">
        <v>0</v>
      </c>
      <c r="AM1247" s="2">
        <v>15</v>
      </c>
      <c r="AN1247" s="2">
        <v>0</v>
      </c>
      <c r="AO1247" s="2" t="s">
        <v>762</v>
      </c>
      <c r="AP1247" s="2" t="s">
        <v>763</v>
      </c>
      <c r="AQ1247" s="2" t="s">
        <v>769</v>
      </c>
      <c r="AR1247" s="2" t="s">
        <v>1530</v>
      </c>
      <c r="AS1247" s="2">
        <v>5.9</v>
      </c>
      <c r="AT1247" s="2">
        <v>0</v>
      </c>
      <c r="AU1247" s="2">
        <v>0</v>
      </c>
      <c r="AV1247" s="2" t="s">
        <v>765</v>
      </c>
      <c r="AW1247" s="2" t="s">
        <v>1531</v>
      </c>
      <c r="AX1247" s="2">
        <v>6.9</v>
      </c>
      <c r="AY1247" s="2">
        <v>0</v>
      </c>
      <c r="AZ1247" s="2">
        <v>0</v>
      </c>
      <c r="BA1247" s="2" t="s">
        <v>765</v>
      </c>
      <c r="BB1247" s="2">
        <v>0</v>
      </c>
      <c r="BC1247" s="2">
        <v>0</v>
      </c>
      <c r="BD1247" s="6">
        <v>0</v>
      </c>
      <c r="BE1247" s="18">
        <f t="shared" si="52"/>
        <v>120.08122290668491</v>
      </c>
      <c r="BF1247" s="2" t="s">
        <v>767</v>
      </c>
      <c r="BG1247" s="6">
        <v>44350</v>
      </c>
      <c r="BH1247" s="2">
        <v>117.8654351966088</v>
      </c>
      <c r="BI1247" t="str">
        <f>VLOOKUP($A1247,'[1]SW_Pipes 1222_soil.shp'!$AE$2:$AR$1223,10,FALSE)</f>
        <v>113658</v>
      </c>
      <c r="BJ1247" t="str">
        <f>VLOOKUP($A1247,'[1]SW_Pipes 1222_soil.shp'!$AE$2:$AR$1223,11,FALSE)</f>
        <v>CeB2</v>
      </c>
      <c r="BK1247" t="str">
        <f>VLOOKUP($A1247,'[1]SW_Pipes 1222_soil.shp'!$AE$2:$AR$1223,12,FALSE)</f>
        <v>Cecil sandy clay loam, 2 to 8 percent slopes, eroded</v>
      </c>
      <c r="BL1247" t="str">
        <f>VLOOKUP($A1247,'[1]SW_Pipes 1222_soil.shp'!$AE$2:$AR$1223,13,FALSE)</f>
        <v>B</v>
      </c>
      <c r="BM1247">
        <f>VLOOKUP($A1247,'[1]SW_Pipes 1222_soil.shp'!$AE$2:$AR$1223,14,FALSE)</f>
        <v>1</v>
      </c>
      <c r="BN1247">
        <f>VLOOKUP(A1247,[2]SW_Pipes1222_prec!$AE$2:$AO$1223, 11, FALSE)</f>
        <v>3.669</v>
      </c>
    </row>
    <row r="1248" spans="1:66" x14ac:dyDescent="0.25">
      <c r="A1248" s="3">
        <v>203419</v>
      </c>
      <c r="B1248" s="3">
        <v>10945</v>
      </c>
      <c r="C1248" s="3" t="s">
        <v>263</v>
      </c>
      <c r="D1248" s="3" t="s">
        <v>26</v>
      </c>
      <c r="E1248" s="3" t="s">
        <v>29</v>
      </c>
      <c r="F1248" s="6">
        <f>VLOOKUP(A1248&amp;B1248,'input_raw cmsws'!$C$2:$D$1602,2,FALSE)</f>
        <v>43859.666666666664</v>
      </c>
      <c r="G1248" s="3">
        <v>8.6999999999999993</v>
      </c>
      <c r="H1248" s="3" t="s">
        <v>23</v>
      </c>
      <c r="I1248" s="2">
        <f>VLOOKUP(H1248,'scoring schema'!$D$4:$E$9,2,FALSE)</f>
        <v>0</v>
      </c>
      <c r="J1248" s="3" t="s">
        <v>22</v>
      </c>
      <c r="K1248" s="3" t="s">
        <v>22</v>
      </c>
      <c r="L1248" s="3" t="s">
        <v>30</v>
      </c>
      <c r="M1248" s="2">
        <f>VLOOKUP(L1248,'scoring schema 2'!$E$18:$F$29,2,FALSE)</f>
        <v>6</v>
      </c>
      <c r="N1248" s="3"/>
      <c r="O1248" s="2">
        <f>VLOOKUP(N1248,'scoring schema 2'!$E$8:$F$13,2, FALSE)</f>
        <v>2</v>
      </c>
      <c r="P1248" s="3">
        <v>10</v>
      </c>
      <c r="Q1248" s="3">
        <v>1.3</v>
      </c>
      <c r="R1248" s="3">
        <v>6.6000000000000005</v>
      </c>
      <c r="S1248" s="3">
        <v>8.5800000000000018</v>
      </c>
      <c r="T1248" s="3">
        <v>1</v>
      </c>
      <c r="U1248" s="3">
        <v>0</v>
      </c>
      <c r="V1248" s="3">
        <v>2.2000000000000002</v>
      </c>
      <c r="W1248" s="3">
        <v>2.4000000000000004</v>
      </c>
      <c r="X1248" s="3">
        <v>5.2800000000000011</v>
      </c>
      <c r="Y1248" s="3">
        <v>1.84</v>
      </c>
      <c r="Z1248" s="3">
        <v>4.080000000000001</v>
      </c>
      <c r="AA1248" s="3">
        <v>7.5072000000000019</v>
      </c>
      <c r="AB1248" s="3">
        <v>7665468</v>
      </c>
      <c r="AC1248" s="3" t="s">
        <v>1940</v>
      </c>
      <c r="AD1248" s="6">
        <v>40969</v>
      </c>
      <c r="AE1248" s="3" t="s">
        <v>760</v>
      </c>
      <c r="AF1248" s="3" t="s">
        <v>761</v>
      </c>
      <c r="AG1248" s="3" t="s">
        <v>762</v>
      </c>
      <c r="AH1248" s="3" t="s">
        <v>768</v>
      </c>
      <c r="AI1248" s="3">
        <v>1.5</v>
      </c>
      <c r="AJ1248" s="3">
        <v>0</v>
      </c>
      <c r="AK1248" s="3">
        <v>0</v>
      </c>
      <c r="AL1248" s="3">
        <v>0</v>
      </c>
      <c r="AM1248" s="3">
        <v>18</v>
      </c>
      <c r="AN1248" s="3">
        <v>0</v>
      </c>
      <c r="AO1248" s="3" t="s">
        <v>762</v>
      </c>
      <c r="AP1248" s="3" t="s">
        <v>763</v>
      </c>
      <c r="AQ1248" s="3" t="s">
        <v>769</v>
      </c>
      <c r="AR1248" s="3" t="s">
        <v>1941</v>
      </c>
      <c r="AS1248" s="3">
        <v>0</v>
      </c>
      <c r="AT1248" s="3">
        <v>0</v>
      </c>
      <c r="AU1248" s="3">
        <v>0</v>
      </c>
      <c r="AV1248" s="3" t="s">
        <v>772</v>
      </c>
      <c r="AW1248" s="3" t="s">
        <v>1942</v>
      </c>
      <c r="AX1248" s="3">
        <v>4.7</v>
      </c>
      <c r="AY1248" s="3">
        <v>0</v>
      </c>
      <c r="AZ1248" s="3">
        <v>0</v>
      </c>
      <c r="BA1248" s="3" t="s">
        <v>765</v>
      </c>
      <c r="BB1248" s="3">
        <v>0</v>
      </c>
      <c r="BC1248" s="3">
        <v>0</v>
      </c>
      <c r="BD1248" s="7">
        <v>0</v>
      </c>
      <c r="BE1248" s="18">
        <f t="shared" si="52"/>
        <v>120.08122290668491</v>
      </c>
      <c r="BF1248" s="3" t="s">
        <v>767</v>
      </c>
      <c r="BG1248" s="7">
        <v>44350</v>
      </c>
      <c r="BH1248" s="3">
        <v>137.78190988592041</v>
      </c>
      <c r="BI1248" t="str">
        <f>VLOOKUP($A1248,'[1]SW_Pipes 1222_soil.shp'!$AE$2:$AR$1223,10,FALSE)</f>
        <v>113658</v>
      </c>
      <c r="BJ1248" t="str">
        <f>VLOOKUP($A1248,'[1]SW_Pipes 1222_soil.shp'!$AE$2:$AR$1223,11,FALSE)</f>
        <v>CeB2</v>
      </c>
      <c r="BK1248" t="str">
        <f>VLOOKUP($A1248,'[1]SW_Pipes 1222_soil.shp'!$AE$2:$AR$1223,12,FALSE)</f>
        <v>Cecil sandy clay loam, 2 to 8 percent slopes, eroded</v>
      </c>
      <c r="BL1248" t="str">
        <f>VLOOKUP($A1248,'[1]SW_Pipes 1222_soil.shp'!$AE$2:$AR$1223,13,FALSE)</f>
        <v>B</v>
      </c>
      <c r="BM1248">
        <f>VLOOKUP($A1248,'[1]SW_Pipes 1222_soil.shp'!$AE$2:$AR$1223,14,FALSE)</f>
        <v>1</v>
      </c>
      <c r="BN1248">
        <f>VLOOKUP(A1248,[2]SW_Pipes1222_prec!$AE$2:$AO$1223, 11, FALSE)</f>
        <v>3.669</v>
      </c>
    </row>
    <row r="1249" spans="1:66" x14ac:dyDescent="0.25">
      <c r="A1249" s="2">
        <v>203420</v>
      </c>
      <c r="B1249" s="2">
        <v>10945</v>
      </c>
      <c r="C1249" s="2" t="s">
        <v>263</v>
      </c>
      <c r="D1249" s="2" t="s">
        <v>26</v>
      </c>
      <c r="E1249" s="2" t="s">
        <v>29</v>
      </c>
      <c r="F1249" s="6">
        <f>VLOOKUP(A1249&amp;B1249,'input_raw cmsws'!$C$2:$D$1602,2,FALSE)</f>
        <v>43859.666666666664</v>
      </c>
      <c r="G1249" s="2">
        <v>7.9</v>
      </c>
      <c r="H1249" s="2" t="s">
        <v>23</v>
      </c>
      <c r="I1249" s="2">
        <f>VLOOKUP(H1249,'scoring schema'!$D$4:$E$9,2,FALSE)</f>
        <v>0</v>
      </c>
      <c r="J1249" s="2" t="s">
        <v>22</v>
      </c>
      <c r="K1249" s="2" t="s">
        <v>22</v>
      </c>
      <c r="L1249" s="2" t="s">
        <v>30</v>
      </c>
      <c r="M1249" s="2">
        <f>VLOOKUP(L1249,'scoring schema 2'!$E$18:$F$29,2,FALSE)</f>
        <v>6</v>
      </c>
      <c r="N1249" s="2"/>
      <c r="O1249" s="2">
        <f>VLOOKUP(N1249,'scoring schema 2'!$E$8:$F$13,2, FALSE)</f>
        <v>2</v>
      </c>
      <c r="P1249" s="2">
        <v>10</v>
      </c>
      <c r="Q1249" s="2">
        <v>1.3</v>
      </c>
      <c r="R1249" s="2">
        <v>6.2</v>
      </c>
      <c r="S1249" s="2">
        <v>8.06</v>
      </c>
      <c r="T1249" s="2">
        <v>1</v>
      </c>
      <c r="U1249" s="2">
        <v>10</v>
      </c>
      <c r="V1249" s="2">
        <v>3.8000000000000007</v>
      </c>
      <c r="W1249" s="2">
        <v>6.2</v>
      </c>
      <c r="X1249" s="2">
        <v>23.560000000000006</v>
      </c>
      <c r="Y1249" s="2">
        <v>2.8000000000000003</v>
      </c>
      <c r="Z1249" s="2">
        <v>6.2</v>
      </c>
      <c r="AA1249" s="2">
        <v>17.360000000000003</v>
      </c>
      <c r="AB1249" s="2">
        <v>7561634</v>
      </c>
      <c r="AC1249" s="2" t="s">
        <v>3125</v>
      </c>
      <c r="AD1249" s="6">
        <v>40970</v>
      </c>
      <c r="AE1249" s="2" t="s">
        <v>760</v>
      </c>
      <c r="AF1249" s="2" t="s">
        <v>761</v>
      </c>
      <c r="AG1249" s="2" t="s">
        <v>762</v>
      </c>
      <c r="AH1249" s="2" t="s">
        <v>768</v>
      </c>
      <c r="AI1249" s="2">
        <v>1.5</v>
      </c>
      <c r="AJ1249" s="2">
        <v>0</v>
      </c>
      <c r="AK1249" s="2">
        <v>0</v>
      </c>
      <c r="AL1249" s="2">
        <v>0</v>
      </c>
      <c r="AM1249" s="2">
        <v>18</v>
      </c>
      <c r="AN1249" s="2">
        <v>0</v>
      </c>
      <c r="AO1249" s="2" t="s">
        <v>762</v>
      </c>
      <c r="AP1249" s="2" t="s">
        <v>763</v>
      </c>
      <c r="AQ1249" s="2" t="s">
        <v>769</v>
      </c>
      <c r="AR1249" s="2" t="s">
        <v>1531</v>
      </c>
      <c r="AS1249" s="2">
        <v>6.9</v>
      </c>
      <c r="AT1249" s="2">
        <v>0</v>
      </c>
      <c r="AU1249" s="2">
        <v>0</v>
      </c>
      <c r="AV1249" s="2" t="s">
        <v>765</v>
      </c>
      <c r="AW1249" s="2" t="s">
        <v>3126</v>
      </c>
      <c r="AX1249" s="2">
        <v>2.1</v>
      </c>
      <c r="AY1249" s="2">
        <v>0</v>
      </c>
      <c r="AZ1249" s="2">
        <v>0</v>
      </c>
      <c r="BA1249" s="2" t="s">
        <v>765</v>
      </c>
      <c r="BB1249" s="2">
        <v>0</v>
      </c>
      <c r="BC1249" s="2">
        <v>0</v>
      </c>
      <c r="BD1249" s="6">
        <v>0</v>
      </c>
      <c r="BE1249" s="18">
        <f t="shared" si="52"/>
        <v>120.08122290668491</v>
      </c>
      <c r="BF1249" s="2" t="s">
        <v>767</v>
      </c>
      <c r="BG1249" s="6">
        <v>44350</v>
      </c>
      <c r="BH1249" s="2">
        <v>17.68791637013905</v>
      </c>
      <c r="BI1249" t="str">
        <f>VLOOKUP($A1249,'[1]SW_Pipes 1222_soil.shp'!$AE$2:$AR$1223,10,FALSE)</f>
        <v>113658</v>
      </c>
      <c r="BJ1249" t="str">
        <f>VLOOKUP($A1249,'[1]SW_Pipes 1222_soil.shp'!$AE$2:$AR$1223,11,FALSE)</f>
        <v>CeB2</v>
      </c>
      <c r="BK1249" t="str">
        <f>VLOOKUP($A1249,'[1]SW_Pipes 1222_soil.shp'!$AE$2:$AR$1223,12,FALSE)</f>
        <v>Cecil sandy clay loam, 2 to 8 percent slopes, eroded</v>
      </c>
      <c r="BL1249" t="str">
        <f>VLOOKUP($A1249,'[1]SW_Pipes 1222_soil.shp'!$AE$2:$AR$1223,13,FALSE)</f>
        <v>B</v>
      </c>
      <c r="BM1249">
        <f>VLOOKUP($A1249,'[1]SW_Pipes 1222_soil.shp'!$AE$2:$AR$1223,14,FALSE)</f>
        <v>1</v>
      </c>
      <c r="BN1249">
        <f>VLOOKUP(A1249,[2]SW_Pipes1222_prec!$AE$2:$AO$1223, 11, FALSE)</f>
        <v>3.669</v>
      </c>
    </row>
    <row r="1250" spans="1:66" x14ac:dyDescent="0.25">
      <c r="A1250" s="3">
        <v>203429</v>
      </c>
      <c r="B1250" s="3">
        <v>11941</v>
      </c>
      <c r="C1250" s="3" t="s">
        <v>135</v>
      </c>
      <c r="D1250" s="3" t="s">
        <v>26</v>
      </c>
      <c r="E1250" s="3" t="s">
        <v>29</v>
      </c>
      <c r="F1250" s="6">
        <f>VLOOKUP(A1250&amp;B1250,'input_raw cmsws'!$C$2:$D$1602,2,FALSE)</f>
        <v>43795.708333333336</v>
      </c>
      <c r="G1250" s="3">
        <v>5</v>
      </c>
      <c r="H1250" s="3" t="s">
        <v>23</v>
      </c>
      <c r="I1250" s="2">
        <f>VLOOKUP(H1250,'scoring schema'!$D$4:$E$9,2,FALSE)</f>
        <v>0</v>
      </c>
      <c r="J1250" s="3" t="s">
        <v>22</v>
      </c>
      <c r="K1250" s="3" t="s">
        <v>22</v>
      </c>
      <c r="L1250" s="3" t="s">
        <v>30</v>
      </c>
      <c r="M1250" s="2">
        <f>VLOOKUP(L1250,'scoring schema 2'!$E$18:$F$29,2,FALSE)</f>
        <v>6</v>
      </c>
      <c r="N1250" s="3" t="s">
        <v>33</v>
      </c>
      <c r="O1250" s="2">
        <f>VLOOKUP(N1250,'scoring schema 2'!$E$8:$F$13,2, FALSE)</f>
        <v>0</v>
      </c>
      <c r="P1250" s="3">
        <v>10</v>
      </c>
      <c r="Q1250" s="3">
        <v>0</v>
      </c>
      <c r="R1250" s="3">
        <v>5.6</v>
      </c>
      <c r="S1250" s="3">
        <v>0</v>
      </c>
      <c r="T1250" s="3">
        <v>1</v>
      </c>
      <c r="U1250" s="3">
        <v>10</v>
      </c>
      <c r="V1250" s="3">
        <v>8.6</v>
      </c>
      <c r="W1250" s="3">
        <v>2.9</v>
      </c>
      <c r="X1250" s="3">
        <v>24.939999999999998</v>
      </c>
      <c r="Y1250" s="3">
        <v>5.1599999999999993</v>
      </c>
      <c r="Z1250" s="3">
        <v>3.9799999999999995</v>
      </c>
      <c r="AA1250" s="3">
        <v>20.536799999999996</v>
      </c>
      <c r="AB1250" s="3">
        <v>7608812</v>
      </c>
      <c r="AC1250" s="3" t="s">
        <v>3406</v>
      </c>
      <c r="AD1250" s="6">
        <v>40971</v>
      </c>
      <c r="AE1250" s="3" t="s">
        <v>760</v>
      </c>
      <c r="AF1250" s="3" t="s">
        <v>761</v>
      </c>
      <c r="AG1250" s="3" t="s">
        <v>762</v>
      </c>
      <c r="AH1250" s="3" t="s">
        <v>768</v>
      </c>
      <c r="AI1250" s="3">
        <v>2</v>
      </c>
      <c r="AJ1250" s="3">
        <v>0</v>
      </c>
      <c r="AK1250" s="3">
        <v>0</v>
      </c>
      <c r="AL1250" s="3">
        <v>0</v>
      </c>
      <c r="AM1250" s="3">
        <v>24</v>
      </c>
      <c r="AN1250" s="3">
        <v>0</v>
      </c>
      <c r="AO1250" s="3" t="s">
        <v>762</v>
      </c>
      <c r="AP1250" s="3" t="s">
        <v>763</v>
      </c>
      <c r="AQ1250" s="3" t="s">
        <v>769</v>
      </c>
      <c r="AR1250" s="3" t="s">
        <v>3407</v>
      </c>
      <c r="AS1250" s="3">
        <v>0</v>
      </c>
      <c r="AT1250" s="3">
        <v>0</v>
      </c>
      <c r="AU1250" s="3">
        <v>0</v>
      </c>
      <c r="AV1250" s="3" t="s">
        <v>772</v>
      </c>
      <c r="AW1250" s="3" t="s">
        <v>3408</v>
      </c>
      <c r="AX1250" s="3">
        <v>7.3</v>
      </c>
      <c r="AY1250" s="3">
        <v>0</v>
      </c>
      <c r="AZ1250" s="3">
        <v>0</v>
      </c>
      <c r="BA1250" s="3" t="s">
        <v>765</v>
      </c>
      <c r="BB1250" s="3">
        <v>0</v>
      </c>
      <c r="BC1250" s="3">
        <v>0</v>
      </c>
      <c r="BD1250" s="7">
        <v>0</v>
      </c>
      <c r="BE1250" s="18">
        <f t="shared" si="52"/>
        <v>119.9061145334246</v>
      </c>
      <c r="BF1250" s="3" t="s">
        <v>767</v>
      </c>
      <c r="BG1250" s="7">
        <v>44354</v>
      </c>
      <c r="BH1250" s="3">
        <v>214.0908241025902</v>
      </c>
      <c r="BI1250" t="str">
        <f>VLOOKUP($A1250,'[1]SW_Pipes 1222_soil.shp'!$AE$2:$AR$1223,10,FALSE)</f>
        <v>113658</v>
      </c>
      <c r="BJ1250" t="str">
        <f>VLOOKUP($A1250,'[1]SW_Pipes 1222_soil.shp'!$AE$2:$AR$1223,11,FALSE)</f>
        <v>CeB2</v>
      </c>
      <c r="BK1250" t="str">
        <f>VLOOKUP($A1250,'[1]SW_Pipes 1222_soil.shp'!$AE$2:$AR$1223,12,FALSE)</f>
        <v>Cecil sandy clay loam, 2 to 8 percent slopes, eroded</v>
      </c>
      <c r="BL1250" t="str">
        <f>VLOOKUP($A1250,'[1]SW_Pipes 1222_soil.shp'!$AE$2:$AR$1223,13,FALSE)</f>
        <v>B</v>
      </c>
      <c r="BM1250">
        <f>VLOOKUP($A1250,'[1]SW_Pipes 1222_soil.shp'!$AE$2:$AR$1223,14,FALSE)</f>
        <v>1</v>
      </c>
      <c r="BN1250">
        <f>VLOOKUP(A1250,[2]SW_Pipes1222_prec!$AE$2:$AO$1223, 11, FALSE)</f>
        <v>3.669</v>
      </c>
    </row>
    <row r="1251" spans="1:66" x14ac:dyDescent="0.25">
      <c r="A1251" s="2">
        <v>203431</v>
      </c>
      <c r="B1251" s="2">
        <v>11941</v>
      </c>
      <c r="C1251" s="2" t="s">
        <v>135</v>
      </c>
      <c r="D1251" s="2" t="s">
        <v>26</v>
      </c>
      <c r="E1251" s="2" t="s">
        <v>29</v>
      </c>
      <c r="F1251" s="6">
        <f>VLOOKUP(A1251&amp;B1251,'input_raw cmsws'!$C$2:$D$1602,2,FALSE)</f>
        <v>43795.708333333336</v>
      </c>
      <c r="G1251" s="2">
        <v>0</v>
      </c>
      <c r="H1251" s="2" t="s">
        <v>23</v>
      </c>
      <c r="I1251" s="2">
        <f>VLOOKUP(H1251,'scoring schema'!$D$4:$E$9,2,FALSE)</f>
        <v>0</v>
      </c>
      <c r="J1251" s="2" t="s">
        <v>22</v>
      </c>
      <c r="K1251" s="2" t="s">
        <v>22</v>
      </c>
      <c r="L1251" s="2" t="s">
        <v>24</v>
      </c>
      <c r="M1251" s="2">
        <f>VLOOKUP(L1251,'scoring schema 2'!$E$18:$F$29,2,FALSE)</f>
        <v>0</v>
      </c>
      <c r="N1251" s="2" t="s">
        <v>33</v>
      </c>
      <c r="O1251" s="2">
        <f>VLOOKUP(N1251,'scoring schema 2'!$E$8:$F$13,2, FALSE)</f>
        <v>0</v>
      </c>
      <c r="P1251" s="2">
        <v>5</v>
      </c>
      <c r="Q1251" s="2">
        <v>0</v>
      </c>
      <c r="R1251" s="2">
        <v>2.15</v>
      </c>
      <c r="S1251" s="2">
        <v>0</v>
      </c>
      <c r="T1251" s="2">
        <v>1</v>
      </c>
      <c r="U1251" s="2">
        <v>5</v>
      </c>
      <c r="V1251" s="2">
        <v>2.2000000000000002</v>
      </c>
      <c r="W1251" s="2">
        <v>2.15</v>
      </c>
      <c r="X1251" s="2">
        <v>4.7300000000000004</v>
      </c>
      <c r="Y1251" s="2">
        <v>1.32</v>
      </c>
      <c r="Z1251" s="2">
        <v>2.15</v>
      </c>
      <c r="AA1251" s="2">
        <v>2.8380000000000001</v>
      </c>
      <c r="AB1251" s="2">
        <v>7683911</v>
      </c>
      <c r="AC1251" s="2" t="s">
        <v>1055</v>
      </c>
      <c r="AD1251" s="6">
        <v>40972</v>
      </c>
      <c r="AE1251" s="2" t="s">
        <v>760</v>
      </c>
      <c r="AF1251" s="2" t="s">
        <v>761</v>
      </c>
      <c r="AG1251" s="2" t="s">
        <v>762</v>
      </c>
      <c r="AH1251" s="2" t="s">
        <v>768</v>
      </c>
      <c r="AI1251" s="2">
        <v>1.25</v>
      </c>
      <c r="AJ1251" s="2">
        <v>0</v>
      </c>
      <c r="AK1251" s="2">
        <v>0</v>
      </c>
      <c r="AL1251" s="2">
        <v>0</v>
      </c>
      <c r="AM1251" s="2">
        <v>15</v>
      </c>
      <c r="AN1251" s="2">
        <v>0</v>
      </c>
      <c r="AO1251" s="2" t="s">
        <v>762</v>
      </c>
      <c r="AP1251" s="2" t="s">
        <v>763</v>
      </c>
      <c r="AQ1251" s="2" t="s">
        <v>769</v>
      </c>
      <c r="AR1251" s="2" t="s">
        <v>1056</v>
      </c>
      <c r="AS1251" s="2">
        <v>4</v>
      </c>
      <c r="AT1251" s="2">
        <v>0</v>
      </c>
      <c r="AU1251" s="2">
        <v>0</v>
      </c>
      <c r="AV1251" s="2" t="s">
        <v>765</v>
      </c>
      <c r="AW1251" s="2" t="s">
        <v>1057</v>
      </c>
      <c r="AX1251" s="2">
        <v>3.4</v>
      </c>
      <c r="AY1251" s="2">
        <v>0</v>
      </c>
      <c r="AZ1251" s="2">
        <v>0</v>
      </c>
      <c r="BA1251" s="2" t="s">
        <v>765</v>
      </c>
      <c r="BB1251" s="2">
        <v>0</v>
      </c>
      <c r="BC1251" s="2">
        <v>0</v>
      </c>
      <c r="BD1251" s="6">
        <v>0</v>
      </c>
      <c r="BE1251" s="18">
        <f t="shared" si="52"/>
        <v>119.9061145334246</v>
      </c>
      <c r="BF1251" s="2" t="s">
        <v>767</v>
      </c>
      <c r="BG1251" s="6">
        <v>44350</v>
      </c>
      <c r="BH1251" s="2">
        <v>63.132152757827008</v>
      </c>
      <c r="BI1251" t="str">
        <f>VLOOKUP($A1251,'[1]SW_Pipes 1222_soil.shp'!$AE$2:$AR$1223,10,FALSE)</f>
        <v>113658</v>
      </c>
      <c r="BJ1251" t="str">
        <f>VLOOKUP($A1251,'[1]SW_Pipes 1222_soil.shp'!$AE$2:$AR$1223,11,FALSE)</f>
        <v>CeB2</v>
      </c>
      <c r="BK1251" t="str">
        <f>VLOOKUP($A1251,'[1]SW_Pipes 1222_soil.shp'!$AE$2:$AR$1223,12,FALSE)</f>
        <v>Cecil sandy clay loam, 2 to 8 percent slopes, eroded</v>
      </c>
      <c r="BL1251" t="str">
        <f>VLOOKUP($A1251,'[1]SW_Pipes 1222_soil.shp'!$AE$2:$AR$1223,13,FALSE)</f>
        <v>B</v>
      </c>
      <c r="BM1251">
        <f>VLOOKUP($A1251,'[1]SW_Pipes 1222_soil.shp'!$AE$2:$AR$1223,14,FALSE)</f>
        <v>1</v>
      </c>
      <c r="BN1251">
        <f>VLOOKUP(A1251,[2]SW_Pipes1222_prec!$AE$2:$AO$1223, 11, FALSE)</f>
        <v>3.6720000000000002</v>
      </c>
    </row>
    <row r="1252" spans="1:66" x14ac:dyDescent="0.25">
      <c r="A1252" s="3">
        <v>203471</v>
      </c>
      <c r="B1252" s="3">
        <v>11941</v>
      </c>
      <c r="C1252" s="3" t="s">
        <v>135</v>
      </c>
      <c r="D1252" s="3" t="s">
        <v>26</v>
      </c>
      <c r="E1252" s="3" t="s">
        <v>29</v>
      </c>
      <c r="F1252" s="6">
        <f>VLOOKUP(A1252&amp;B1252,'input_raw cmsws'!$C$2:$D$1602,2,FALSE)</f>
        <v>43795.708333333336</v>
      </c>
      <c r="G1252" s="3">
        <v>3</v>
      </c>
      <c r="H1252" s="3" t="s">
        <v>23</v>
      </c>
      <c r="I1252" s="2">
        <f>VLOOKUP(H1252,'scoring schema'!$D$4:$E$9,2,FALSE)</f>
        <v>0</v>
      </c>
      <c r="J1252" s="3" t="s">
        <v>22</v>
      </c>
      <c r="K1252" s="3" t="s">
        <v>22</v>
      </c>
      <c r="L1252" s="3" t="s">
        <v>24</v>
      </c>
      <c r="M1252" s="2">
        <f>VLOOKUP(L1252,'scoring schema 2'!$E$18:$F$29,2,FALSE)</f>
        <v>0</v>
      </c>
      <c r="N1252" s="3" t="s">
        <v>33</v>
      </c>
      <c r="O1252" s="2">
        <f>VLOOKUP(N1252,'scoring schema 2'!$E$8:$F$13,2, FALSE)</f>
        <v>0</v>
      </c>
      <c r="P1252" s="3">
        <v>10</v>
      </c>
      <c r="Q1252" s="3">
        <v>0</v>
      </c>
      <c r="R1252" s="3">
        <v>2.9</v>
      </c>
      <c r="S1252" s="3">
        <v>0</v>
      </c>
      <c r="T1252" s="3">
        <v>1</v>
      </c>
      <c r="U1252" s="3">
        <v>10</v>
      </c>
      <c r="V1252" s="3">
        <v>8.6</v>
      </c>
      <c r="W1252" s="3">
        <v>2.9</v>
      </c>
      <c r="X1252" s="3">
        <v>24.939999999999998</v>
      </c>
      <c r="Y1252" s="3">
        <v>5.1599999999999993</v>
      </c>
      <c r="Z1252" s="3">
        <v>2.9</v>
      </c>
      <c r="AA1252" s="3">
        <v>14.963999999999997</v>
      </c>
      <c r="AB1252" s="3">
        <v>7699909</v>
      </c>
      <c r="AC1252" s="3" t="s">
        <v>2933</v>
      </c>
      <c r="AD1252" s="6">
        <v>40973</v>
      </c>
      <c r="AE1252" s="3" t="s">
        <v>760</v>
      </c>
      <c r="AF1252" s="3" t="s">
        <v>761</v>
      </c>
      <c r="AG1252" s="3" t="s">
        <v>762</v>
      </c>
      <c r="AH1252" s="3" t="s">
        <v>768</v>
      </c>
      <c r="AI1252" s="3">
        <v>1</v>
      </c>
      <c r="AJ1252" s="3">
        <v>0</v>
      </c>
      <c r="AK1252" s="3">
        <v>0</v>
      </c>
      <c r="AL1252" s="3">
        <v>0</v>
      </c>
      <c r="AM1252" s="3">
        <v>12</v>
      </c>
      <c r="AN1252" s="3">
        <v>0</v>
      </c>
      <c r="AO1252" s="3" t="s">
        <v>762</v>
      </c>
      <c r="AP1252" s="3" t="s">
        <v>763</v>
      </c>
      <c r="AQ1252" s="3" t="s">
        <v>769</v>
      </c>
      <c r="AR1252" s="3" t="s">
        <v>2934</v>
      </c>
      <c r="AS1252" s="3">
        <v>3.9</v>
      </c>
      <c r="AT1252" s="3">
        <v>0</v>
      </c>
      <c r="AU1252" s="3">
        <v>0</v>
      </c>
      <c r="AV1252" s="3" t="s">
        <v>765</v>
      </c>
      <c r="AW1252" s="3" t="s">
        <v>2935</v>
      </c>
      <c r="AX1252" s="3">
        <v>4.0999999999999996</v>
      </c>
      <c r="AY1252" s="3">
        <v>0</v>
      </c>
      <c r="AZ1252" s="3">
        <v>0</v>
      </c>
      <c r="BA1252" s="3" t="s">
        <v>765</v>
      </c>
      <c r="BB1252" s="3">
        <v>0</v>
      </c>
      <c r="BC1252" s="3">
        <v>0</v>
      </c>
      <c r="BD1252" s="7">
        <v>0</v>
      </c>
      <c r="BE1252" s="18">
        <f t="shared" si="52"/>
        <v>119.9061145334246</v>
      </c>
      <c r="BF1252" s="3" t="s">
        <v>767</v>
      </c>
      <c r="BG1252" s="7">
        <v>44350</v>
      </c>
      <c r="BH1252" s="3">
        <v>25.929508649702569</v>
      </c>
      <c r="BI1252" t="str">
        <f>VLOOKUP($A1252,'[1]SW_Pipes 1222_soil.shp'!$AE$2:$AR$1223,10,FALSE)</f>
        <v>113658</v>
      </c>
      <c r="BJ1252" t="str">
        <f>VLOOKUP($A1252,'[1]SW_Pipes 1222_soil.shp'!$AE$2:$AR$1223,11,FALSE)</f>
        <v>CeB2</v>
      </c>
      <c r="BK1252" t="str">
        <f>VLOOKUP($A1252,'[1]SW_Pipes 1222_soil.shp'!$AE$2:$AR$1223,12,FALSE)</f>
        <v>Cecil sandy clay loam, 2 to 8 percent slopes, eroded</v>
      </c>
      <c r="BL1252" t="str">
        <f>VLOOKUP($A1252,'[1]SW_Pipes 1222_soil.shp'!$AE$2:$AR$1223,13,FALSE)</f>
        <v>B</v>
      </c>
      <c r="BM1252">
        <f>VLOOKUP($A1252,'[1]SW_Pipes 1222_soil.shp'!$AE$2:$AR$1223,14,FALSE)</f>
        <v>1</v>
      </c>
      <c r="BN1252">
        <f>VLOOKUP(A1252,[2]SW_Pipes1222_prec!$AE$2:$AO$1223, 11, FALSE)</f>
        <v>3.6709999999999998</v>
      </c>
    </row>
    <row r="1253" spans="1:66" x14ac:dyDescent="0.25">
      <c r="A1253" s="3">
        <v>204964</v>
      </c>
      <c r="B1253" s="3">
        <v>18989</v>
      </c>
      <c r="C1253" s="3" t="s">
        <v>376</v>
      </c>
      <c r="D1253" s="3" t="s">
        <v>21</v>
      </c>
      <c r="E1253" s="3" t="s">
        <v>29</v>
      </c>
      <c r="F1253" s="6">
        <f>VLOOKUP(A1253&amp;B1253,'input_raw cmsws'!$C$2:$D$1602,2,FALSE)</f>
        <v>44047.666666666664</v>
      </c>
      <c r="G1253" s="3">
        <v>6</v>
      </c>
      <c r="H1253" s="3" t="s">
        <v>23</v>
      </c>
      <c r="I1253" s="2">
        <f>VLOOKUP(H1253,'scoring schema'!$D$4:$E$9,2,FALSE)</f>
        <v>0</v>
      </c>
      <c r="J1253" s="3" t="s">
        <v>22</v>
      </c>
      <c r="K1253" s="3" t="s">
        <v>22</v>
      </c>
      <c r="L1253" s="3" t="s">
        <v>30</v>
      </c>
      <c r="M1253" s="2">
        <f>VLOOKUP(L1253,'scoring schema 2'!$E$18:$F$29,2,FALSE)</f>
        <v>6</v>
      </c>
      <c r="N1253" s="3" t="s">
        <v>33</v>
      </c>
      <c r="O1253" s="2">
        <f>VLOOKUP(N1253,'scoring schema 2'!$E$8:$F$13,2, FALSE)</f>
        <v>0</v>
      </c>
      <c r="P1253" s="3">
        <v>0</v>
      </c>
      <c r="Q1253" s="3">
        <v>0</v>
      </c>
      <c r="R1253" s="3">
        <v>3.5000000000000004</v>
      </c>
      <c r="S1253" s="3">
        <v>0</v>
      </c>
      <c r="T1253" s="3">
        <v>1</v>
      </c>
      <c r="U1253" s="3">
        <v>0</v>
      </c>
      <c r="V1253" s="3">
        <v>7.8000000000000007</v>
      </c>
      <c r="W1253" s="3">
        <v>1.7000000000000002</v>
      </c>
      <c r="X1253" s="3">
        <v>13.260000000000003</v>
      </c>
      <c r="Y1253" s="3">
        <v>4.6800000000000006</v>
      </c>
      <c r="Z1253" s="3">
        <v>2.4200000000000004</v>
      </c>
      <c r="AA1253" s="3">
        <v>11.325600000000003</v>
      </c>
      <c r="AB1253" s="3">
        <v>7719457</v>
      </c>
      <c r="AC1253" s="3" t="s">
        <v>2490</v>
      </c>
      <c r="AD1253" s="6">
        <v>40974</v>
      </c>
      <c r="AE1253" s="3" t="s">
        <v>760</v>
      </c>
      <c r="AF1253" s="3" t="s">
        <v>761</v>
      </c>
      <c r="AG1253" s="3" t="s">
        <v>762</v>
      </c>
      <c r="AH1253" s="3" t="s">
        <v>768</v>
      </c>
      <c r="AI1253" s="3">
        <v>2</v>
      </c>
      <c r="AJ1253" s="3">
        <v>0</v>
      </c>
      <c r="AK1253" s="3">
        <v>0</v>
      </c>
      <c r="AL1253" s="3">
        <v>0</v>
      </c>
      <c r="AM1253" s="3">
        <v>24</v>
      </c>
      <c r="AN1253" s="3">
        <v>24</v>
      </c>
      <c r="AO1253" s="3" t="s">
        <v>762</v>
      </c>
      <c r="AP1253" s="3" t="s">
        <v>763</v>
      </c>
      <c r="AQ1253" s="3" t="s">
        <v>769</v>
      </c>
      <c r="AR1253" s="3" t="s">
        <v>2491</v>
      </c>
      <c r="AS1253" s="3">
        <v>0</v>
      </c>
      <c r="AT1253" s="3">
        <v>0</v>
      </c>
      <c r="AU1253" s="3">
        <v>0</v>
      </c>
      <c r="AV1253" s="3" t="s">
        <v>772</v>
      </c>
      <c r="AW1253" s="3" t="s">
        <v>2492</v>
      </c>
      <c r="AX1253" s="3">
        <v>5.52</v>
      </c>
      <c r="AY1253" s="3">
        <v>0</v>
      </c>
      <c r="AZ1253" s="3">
        <v>0</v>
      </c>
      <c r="BA1253" s="3" t="s">
        <v>765</v>
      </c>
      <c r="BB1253" s="3">
        <v>0</v>
      </c>
      <c r="BC1253" s="3">
        <v>0</v>
      </c>
      <c r="BD1253" s="7">
        <v>0</v>
      </c>
      <c r="BE1253" s="18">
        <f t="shared" si="52"/>
        <v>120.59593885466575</v>
      </c>
      <c r="BF1253" s="3" t="s">
        <v>767</v>
      </c>
      <c r="BG1253" s="7">
        <v>44399</v>
      </c>
      <c r="BH1253" s="3">
        <v>123.9794928801854</v>
      </c>
      <c r="BI1253" t="str">
        <f>VLOOKUP($A1253,'[1]SW_Pipes 1222_soil.shp'!$AE$2:$AR$1223,10,FALSE)</f>
        <v>113679</v>
      </c>
      <c r="BJ1253" t="str">
        <f>VLOOKUP($A1253,'[1]SW_Pipes 1222_soil.shp'!$AE$2:$AR$1223,11,FALSE)</f>
        <v>MeB</v>
      </c>
      <c r="BK1253" t="str">
        <f>VLOOKUP($A1253,'[1]SW_Pipes 1222_soil.shp'!$AE$2:$AR$1223,12,FALSE)</f>
        <v>Mecklenburg fine sandy loam, 2 to 8 percent slopes</v>
      </c>
      <c r="BL1253" t="str">
        <f>VLOOKUP($A1253,'[1]SW_Pipes 1222_soil.shp'!$AE$2:$AR$1223,13,FALSE)</f>
        <v>C</v>
      </c>
      <c r="BM1253">
        <f>VLOOKUP($A1253,'[1]SW_Pipes 1222_soil.shp'!$AE$2:$AR$1223,14,FALSE)</f>
        <v>2</v>
      </c>
      <c r="BN1253">
        <f>VLOOKUP(A1253,[2]SW_Pipes1222_prec!$AE$2:$AO$1223, 11, FALSE)</f>
        <v>3.7389999999999999</v>
      </c>
    </row>
    <row r="1254" spans="1:66" x14ac:dyDescent="0.25">
      <c r="A1254" s="2">
        <v>205137</v>
      </c>
      <c r="B1254" s="2">
        <v>20084</v>
      </c>
      <c r="C1254" s="2" t="s">
        <v>452</v>
      </c>
      <c r="D1254" s="2" t="s">
        <v>21</v>
      </c>
      <c r="E1254" s="2" t="s">
        <v>29</v>
      </c>
      <c r="F1254" s="6">
        <f>VLOOKUP(A1254&amp;B1254,'input_raw cmsws'!$C$2:$D$1602,2,FALSE)</f>
        <v>44125.708333333336</v>
      </c>
      <c r="G1254" s="2">
        <v>4</v>
      </c>
      <c r="H1254" s="2"/>
      <c r="I1254" s="2">
        <v>0</v>
      </c>
      <c r="J1254" s="2"/>
      <c r="K1254" s="3" t="s">
        <v>22</v>
      </c>
      <c r="L1254" s="2"/>
      <c r="M1254" s="2">
        <f>VLOOKUP(L1254,'scoring schema 2'!$E$18:$F$29,2,FALSE)</f>
        <v>0</v>
      </c>
      <c r="N1254" s="2"/>
      <c r="O1254" s="2">
        <f>VLOOKUP(N1254,'scoring schema 2'!$E$8:$F$13,2, FALSE)</f>
        <v>2</v>
      </c>
      <c r="P1254" s="2">
        <v>0</v>
      </c>
      <c r="Q1254" s="2">
        <v>1.3</v>
      </c>
      <c r="R1254" s="2">
        <v>1.4</v>
      </c>
      <c r="S1254" s="2">
        <v>1.8199999999999998</v>
      </c>
      <c r="T1254" s="2">
        <v>1</v>
      </c>
      <c r="U1254" s="2">
        <v>0</v>
      </c>
      <c r="V1254" s="2">
        <v>7.8000000000000007</v>
      </c>
      <c r="W1254" s="2">
        <v>2.3000000000000003</v>
      </c>
      <c r="X1254" s="2">
        <v>17.940000000000005</v>
      </c>
      <c r="Y1254" s="2">
        <v>5.2000000000000011</v>
      </c>
      <c r="Z1254" s="2">
        <v>1.94</v>
      </c>
      <c r="AA1254" s="2">
        <v>10.088000000000001</v>
      </c>
      <c r="AB1254" s="2">
        <v>7673358</v>
      </c>
      <c r="AC1254" s="2" t="s">
        <v>2315</v>
      </c>
      <c r="AD1254" s="6">
        <v>40975</v>
      </c>
      <c r="AE1254" s="2" t="s">
        <v>760</v>
      </c>
      <c r="AF1254" s="2" t="s">
        <v>761</v>
      </c>
      <c r="AG1254" s="2" t="s">
        <v>762</v>
      </c>
      <c r="AH1254" s="2" t="s">
        <v>768</v>
      </c>
      <c r="AI1254" s="2">
        <v>4</v>
      </c>
      <c r="AJ1254" s="2">
        <v>0</v>
      </c>
      <c r="AK1254" s="2">
        <v>0</v>
      </c>
      <c r="AL1254" s="2">
        <v>0</v>
      </c>
      <c r="AM1254" s="2">
        <v>48</v>
      </c>
      <c r="AN1254" s="2">
        <v>0</v>
      </c>
      <c r="AO1254" s="2" t="s">
        <v>762</v>
      </c>
      <c r="AP1254" s="2" t="s">
        <v>763</v>
      </c>
      <c r="AQ1254" s="2" t="s">
        <v>769</v>
      </c>
      <c r="AR1254" s="2" t="s">
        <v>2316</v>
      </c>
      <c r="AS1254" s="2">
        <v>8.6999999999999993</v>
      </c>
      <c r="AT1254" s="2">
        <v>0</v>
      </c>
      <c r="AU1254" s="2">
        <v>0</v>
      </c>
      <c r="AV1254" s="2" t="s">
        <v>765</v>
      </c>
      <c r="AW1254" s="2" t="s">
        <v>2317</v>
      </c>
      <c r="AX1254" s="2">
        <v>4.7</v>
      </c>
      <c r="AY1254" s="2">
        <v>0</v>
      </c>
      <c r="AZ1254" s="2">
        <v>0</v>
      </c>
      <c r="BA1254" s="2" t="s">
        <v>765</v>
      </c>
      <c r="BB1254" s="2">
        <v>0</v>
      </c>
      <c r="BC1254" s="2">
        <v>0</v>
      </c>
      <c r="BD1254" s="6">
        <v>0</v>
      </c>
      <c r="BE1254" s="18">
        <f t="shared" si="52"/>
        <v>120.80960529317819</v>
      </c>
      <c r="BF1254" s="2" t="s">
        <v>767</v>
      </c>
      <c r="BG1254" s="6">
        <v>44407</v>
      </c>
      <c r="BH1254" s="2">
        <v>48.925632648422841</v>
      </c>
      <c r="BI1254" t="str">
        <f>VLOOKUP($A1254,'[1]SW_Pipes 1222_soil.shp'!$AE$2:$AR$1223,10,FALSE)</f>
        <v>113692</v>
      </c>
      <c r="BJ1254" t="str">
        <f>VLOOKUP($A1254,'[1]SW_Pipes 1222_soil.shp'!$AE$2:$AR$1223,11,FALSE)</f>
        <v>WkB</v>
      </c>
      <c r="BK1254" t="str">
        <f>VLOOKUP($A1254,'[1]SW_Pipes 1222_soil.shp'!$AE$2:$AR$1223,12,FALSE)</f>
        <v>Wilkes loam, 4 to 8 percent slopes</v>
      </c>
      <c r="BL1254" t="str">
        <f>VLOOKUP($A1254,'[1]SW_Pipes 1222_soil.shp'!$AE$2:$AR$1223,13,FALSE)</f>
        <v>D</v>
      </c>
      <c r="BM1254">
        <f>VLOOKUP($A1254,'[1]SW_Pipes 1222_soil.shp'!$AE$2:$AR$1223,14,FALSE)</f>
        <v>4</v>
      </c>
      <c r="BN1254">
        <f>VLOOKUP(A1254,[2]SW_Pipes1222_prec!$AE$2:$AO$1223, 11, FALSE)</f>
        <v>3.8210000000000002</v>
      </c>
    </row>
    <row r="1255" spans="1:66" x14ac:dyDescent="0.25">
      <c r="A1255" s="2">
        <v>205255</v>
      </c>
      <c r="B1255" s="2">
        <v>23702</v>
      </c>
      <c r="C1255" s="2" t="s">
        <v>222</v>
      </c>
      <c r="D1255" s="2" t="s">
        <v>21</v>
      </c>
      <c r="E1255" s="2" t="s">
        <v>29</v>
      </c>
      <c r="F1255" s="6">
        <f>VLOOKUP(A1255&amp;B1255,'input_raw cmsws'!$C$2:$D$1602,2,FALSE)</f>
        <v>44418.666666666664</v>
      </c>
      <c r="G1255" s="2">
        <v>5</v>
      </c>
      <c r="H1255" s="2"/>
      <c r="I1255" s="2">
        <v>0</v>
      </c>
      <c r="J1255" s="2"/>
      <c r="K1255" s="3" t="s">
        <v>22</v>
      </c>
      <c r="L1255" s="2"/>
      <c r="M1255" s="2">
        <f>VLOOKUP(L1255,'scoring schema 2'!$E$18:$F$29,2,FALSE)</f>
        <v>0</v>
      </c>
      <c r="N1255" s="2"/>
      <c r="O1255" s="2">
        <f>VLOOKUP(N1255,'scoring schema 2'!$E$8:$F$13,2, FALSE)</f>
        <v>2</v>
      </c>
      <c r="P1255" s="2">
        <v>0</v>
      </c>
      <c r="Q1255" s="2">
        <v>1.3</v>
      </c>
      <c r="R1255" s="2">
        <v>1.4</v>
      </c>
      <c r="S1255" s="2">
        <v>1.8199999999999998</v>
      </c>
      <c r="T1255" s="2">
        <v>1</v>
      </c>
      <c r="U1255" s="2">
        <v>0</v>
      </c>
      <c r="V1255" s="2">
        <v>3.0000000000000004</v>
      </c>
      <c r="W1255" s="2">
        <v>2.3000000000000003</v>
      </c>
      <c r="X1255" s="2">
        <v>6.9000000000000021</v>
      </c>
      <c r="Y1255" s="2">
        <v>2.3200000000000003</v>
      </c>
      <c r="Z1255" s="2">
        <v>1.94</v>
      </c>
      <c r="AA1255" s="2">
        <v>4.5008000000000008</v>
      </c>
      <c r="AB1255" s="2">
        <v>7596077</v>
      </c>
      <c r="AC1255" s="2" t="s">
        <v>1357</v>
      </c>
      <c r="AD1255" s="6">
        <v>40976</v>
      </c>
      <c r="AE1255" s="2" t="s">
        <v>760</v>
      </c>
      <c r="AF1255" s="2" t="s">
        <v>761</v>
      </c>
      <c r="AG1255" s="2" t="s">
        <v>762</v>
      </c>
      <c r="AH1255" s="2" t="s">
        <v>768</v>
      </c>
      <c r="AI1255" s="2">
        <v>2.5</v>
      </c>
      <c r="AJ1255" s="2">
        <v>0</v>
      </c>
      <c r="AK1255" s="2">
        <v>0</v>
      </c>
      <c r="AL1255" s="2">
        <v>0</v>
      </c>
      <c r="AM1255" s="2">
        <v>30</v>
      </c>
      <c r="AN1255" s="2">
        <v>0</v>
      </c>
      <c r="AO1255" s="2" t="s">
        <v>762</v>
      </c>
      <c r="AP1255" s="2" t="s">
        <v>763</v>
      </c>
      <c r="AQ1255" s="2" t="s">
        <v>769</v>
      </c>
      <c r="AR1255" s="2" t="s">
        <v>1358</v>
      </c>
      <c r="AS1255" s="2">
        <v>5.04</v>
      </c>
      <c r="AT1255" s="2">
        <v>0</v>
      </c>
      <c r="AU1255" s="2">
        <v>0</v>
      </c>
      <c r="AV1255" s="2" t="s">
        <v>765</v>
      </c>
      <c r="AW1255" s="2" t="s">
        <v>1359</v>
      </c>
      <c r="AX1255" s="2">
        <v>2.84</v>
      </c>
      <c r="AY1255" s="2">
        <v>0</v>
      </c>
      <c r="AZ1255" s="2">
        <v>0</v>
      </c>
      <c r="BA1255" s="2" t="s">
        <v>765</v>
      </c>
      <c r="BB1255" s="2">
        <v>0</v>
      </c>
      <c r="BC1255" s="2">
        <v>0</v>
      </c>
      <c r="BD1255" s="6">
        <v>0</v>
      </c>
      <c r="BE1255" s="18">
        <f t="shared" si="52"/>
        <v>121.61168149669176</v>
      </c>
      <c r="BF1255" s="2" t="s">
        <v>767</v>
      </c>
      <c r="BG1255" s="6">
        <v>44418</v>
      </c>
      <c r="BH1255" s="2">
        <v>109.3192339140689</v>
      </c>
      <c r="BI1255" t="str">
        <f>VLOOKUP($A1255,'[1]SW_Pipes 1222_soil.shp'!$AE$2:$AR$1223,10,FALSE)</f>
        <v>113666</v>
      </c>
      <c r="BJ1255" t="str">
        <f>VLOOKUP($A1255,'[1]SW_Pipes 1222_soil.shp'!$AE$2:$AR$1223,11,FALSE)</f>
        <v>EnD</v>
      </c>
      <c r="BK1255" t="str">
        <f>VLOOKUP($A1255,'[1]SW_Pipes 1222_soil.shp'!$AE$2:$AR$1223,12,FALSE)</f>
        <v>Enon sandy loam, 8 to 15 percent slopes</v>
      </c>
      <c r="BL1255" t="str">
        <f>VLOOKUP($A1255,'[1]SW_Pipes 1222_soil.shp'!$AE$2:$AR$1223,13,FALSE)</f>
        <v>C</v>
      </c>
      <c r="BM1255">
        <f>VLOOKUP($A1255,'[1]SW_Pipes 1222_soil.shp'!$AE$2:$AR$1223,14,FALSE)</f>
        <v>2</v>
      </c>
      <c r="BN1255">
        <f>VLOOKUP(A1255,[2]SW_Pipes1222_prec!$AE$2:$AO$1223, 11, FALSE)</f>
        <v>3.8530000000000002</v>
      </c>
    </row>
    <row r="1256" spans="1:66" x14ac:dyDescent="0.25">
      <c r="A1256" s="3">
        <v>206372</v>
      </c>
      <c r="B1256" s="3">
        <v>20237</v>
      </c>
      <c r="C1256" s="3" t="s">
        <v>608</v>
      </c>
      <c r="D1256" s="3" t="s">
        <v>26</v>
      </c>
      <c r="E1256" s="3" t="s">
        <v>29</v>
      </c>
      <c r="F1256" s="6">
        <f>VLOOKUP(A1256&amp;B1256,'input_raw cmsws'!$C$2:$D$1602,2,FALSE)</f>
        <v>44111.666666666664</v>
      </c>
      <c r="G1256" s="3">
        <v>8</v>
      </c>
      <c r="H1256" s="3" t="s">
        <v>23</v>
      </c>
      <c r="I1256" s="2">
        <f>VLOOKUP(H1256,'scoring schema'!$D$4:$E$9,2,FALSE)</f>
        <v>0</v>
      </c>
      <c r="J1256" s="3" t="s">
        <v>22</v>
      </c>
      <c r="K1256" s="3" t="s">
        <v>22</v>
      </c>
      <c r="L1256" s="3"/>
      <c r="M1256" s="2">
        <f>VLOOKUP(L1256,'scoring schema 2'!$E$18:$F$29,2,FALSE)</f>
        <v>0</v>
      </c>
      <c r="N1256" s="3"/>
      <c r="O1256" s="2">
        <f>VLOOKUP(N1256,'scoring schema 2'!$E$8:$F$13,2, FALSE)</f>
        <v>2</v>
      </c>
      <c r="P1256" s="3">
        <v>10</v>
      </c>
      <c r="Q1256" s="3">
        <v>1.3</v>
      </c>
      <c r="R1256" s="3">
        <v>3.5</v>
      </c>
      <c r="S1256" s="3">
        <v>4.55</v>
      </c>
      <c r="T1256" s="3">
        <v>1</v>
      </c>
      <c r="U1256" s="3">
        <v>10</v>
      </c>
      <c r="V1256" s="3">
        <v>7.8000000000000007</v>
      </c>
      <c r="W1256" s="3">
        <v>4.4000000000000004</v>
      </c>
      <c r="X1256" s="3">
        <v>34.320000000000007</v>
      </c>
      <c r="Y1256" s="3">
        <v>5.2000000000000011</v>
      </c>
      <c r="Z1256" s="3">
        <v>4.04</v>
      </c>
      <c r="AA1256" s="3">
        <v>21.008000000000006</v>
      </c>
      <c r="AB1256" s="3">
        <v>7602687</v>
      </c>
      <c r="AC1256" s="3" t="s">
        <v>3443</v>
      </c>
      <c r="AD1256" s="6">
        <v>40977</v>
      </c>
      <c r="AE1256" s="3" t="s">
        <v>760</v>
      </c>
      <c r="AF1256" s="3" t="s">
        <v>761</v>
      </c>
      <c r="AG1256" s="3" t="s">
        <v>762</v>
      </c>
      <c r="AH1256" s="3" t="s">
        <v>768</v>
      </c>
      <c r="AI1256" s="3">
        <v>2.5</v>
      </c>
      <c r="AJ1256" s="3">
        <v>0</v>
      </c>
      <c r="AK1256" s="3">
        <v>0</v>
      </c>
      <c r="AL1256" s="3">
        <v>0</v>
      </c>
      <c r="AM1256" s="3">
        <v>30</v>
      </c>
      <c r="AN1256" s="3">
        <v>0</v>
      </c>
      <c r="AO1256" s="3" t="s">
        <v>762</v>
      </c>
      <c r="AP1256" s="3" t="s">
        <v>763</v>
      </c>
      <c r="AQ1256" s="3" t="s">
        <v>769</v>
      </c>
      <c r="AR1256" s="3" t="s">
        <v>3444</v>
      </c>
      <c r="AS1256" s="3">
        <v>6.67</v>
      </c>
      <c r="AT1256" s="3">
        <v>700.92</v>
      </c>
      <c r="AU1256" s="3">
        <v>707.59</v>
      </c>
      <c r="AV1256" s="3" t="s">
        <v>762</v>
      </c>
      <c r="AW1256" s="3" t="s">
        <v>3445</v>
      </c>
      <c r="AX1256" s="3">
        <v>4.79</v>
      </c>
      <c r="AY1256" s="3">
        <v>701.37</v>
      </c>
      <c r="AZ1256" s="3">
        <v>706.16</v>
      </c>
      <c r="BA1256" s="3" t="s">
        <v>762</v>
      </c>
      <c r="BB1256" s="3">
        <v>-4.0524999999999997E-3</v>
      </c>
      <c r="BC1256" s="3">
        <v>0</v>
      </c>
      <c r="BD1256" s="7">
        <v>43013</v>
      </c>
      <c r="BE1256" s="18">
        <f>(F1256-AD1256)/365.25</f>
        <v>8.582249600730087</v>
      </c>
      <c r="BF1256" s="3" t="s">
        <v>767</v>
      </c>
      <c r="BG1256" s="7">
        <v>44441</v>
      </c>
      <c r="BH1256" s="3">
        <v>111.04253104368421</v>
      </c>
      <c r="BI1256" t="str">
        <f>VLOOKUP($A1256,'[1]SW_Pipes 1222_soil.shp'!$AE$2:$AR$1223,10,FALSE)</f>
        <v>113688</v>
      </c>
      <c r="BJ1256" t="str">
        <f>VLOOKUP($A1256,'[1]SW_Pipes 1222_soil.shp'!$AE$2:$AR$1223,11,FALSE)</f>
        <v>Ur</v>
      </c>
      <c r="BK1256" t="str">
        <f>VLOOKUP($A1256,'[1]SW_Pipes 1222_soil.shp'!$AE$2:$AR$1223,12,FALSE)</f>
        <v>Urban land</v>
      </c>
      <c r="BL1256" t="str">
        <f>VLOOKUP($A1256,'[1]SW_Pipes 1222_soil.shp'!$AE$2:$AR$1223,13,FALSE)</f>
        <v>N/A</v>
      </c>
      <c r="BM1256">
        <f>VLOOKUP($A1256,'[1]SW_Pipes 1222_soil.shp'!$AE$2:$AR$1223,14,FALSE)</f>
        <v>4</v>
      </c>
      <c r="BN1256">
        <f>VLOOKUP(A1256,[2]SW_Pipes1222_prec!$AE$2:$AO$1223, 11, FALSE)</f>
        <v>3.819</v>
      </c>
    </row>
    <row r="1257" spans="1:66" x14ac:dyDescent="0.25">
      <c r="A1257" s="3">
        <v>206373</v>
      </c>
      <c r="B1257" s="3">
        <v>20237</v>
      </c>
      <c r="C1257" s="3" t="s">
        <v>393</v>
      </c>
      <c r="D1257" s="3" t="s">
        <v>26</v>
      </c>
      <c r="E1257" s="3" t="s">
        <v>29</v>
      </c>
      <c r="F1257" s="6">
        <f>VLOOKUP(A1257&amp;B1257,'input_raw cmsws'!$C$2:$D$1602,2,FALSE)</f>
        <v>44111.666666666664</v>
      </c>
      <c r="G1257" s="3">
        <v>9.5</v>
      </c>
      <c r="H1257" s="3" t="s">
        <v>23</v>
      </c>
      <c r="I1257" s="2">
        <f>VLOOKUP(H1257,'scoring schema'!$D$4:$E$9,2,FALSE)</f>
        <v>0</v>
      </c>
      <c r="J1257" s="3" t="s">
        <v>22</v>
      </c>
      <c r="K1257" s="3" t="s">
        <v>22</v>
      </c>
      <c r="L1257" s="3"/>
      <c r="M1257" s="2">
        <f>VLOOKUP(L1257,'scoring schema 2'!$E$18:$F$29,2,FALSE)</f>
        <v>0</v>
      </c>
      <c r="N1257" s="3"/>
      <c r="O1257" s="2">
        <f>VLOOKUP(N1257,'scoring schema 2'!$E$8:$F$13,2, FALSE)</f>
        <v>2</v>
      </c>
      <c r="P1257" s="3">
        <v>10</v>
      </c>
      <c r="Q1257" s="3">
        <v>1.3</v>
      </c>
      <c r="R1257" s="3">
        <v>3.9000000000000004</v>
      </c>
      <c r="S1257" s="3">
        <v>5.07</v>
      </c>
      <c r="T1257" s="3">
        <v>1</v>
      </c>
      <c r="U1257" s="3">
        <v>10</v>
      </c>
      <c r="V1257" s="3">
        <v>2.2000000000000002</v>
      </c>
      <c r="W1257" s="3">
        <v>4.8000000000000007</v>
      </c>
      <c r="X1257" s="3">
        <v>10.560000000000002</v>
      </c>
      <c r="Y1257" s="3">
        <v>1.84</v>
      </c>
      <c r="Z1257" s="3">
        <v>4.4400000000000004</v>
      </c>
      <c r="AA1257" s="3">
        <v>8.1696000000000009</v>
      </c>
      <c r="AB1257" s="3">
        <v>7581512</v>
      </c>
      <c r="AC1257" s="3" t="s">
        <v>2064</v>
      </c>
      <c r="AD1257" s="6">
        <v>40978</v>
      </c>
      <c r="AE1257" s="3" t="s">
        <v>760</v>
      </c>
      <c r="AF1257" s="3" t="s">
        <v>838</v>
      </c>
      <c r="AG1257" s="3" t="s">
        <v>762</v>
      </c>
      <c r="AH1257" s="3" t="s">
        <v>842</v>
      </c>
      <c r="AI1257" s="3">
        <v>0</v>
      </c>
      <c r="AJ1257" s="3">
        <v>0</v>
      </c>
      <c r="AK1257" s="3">
        <v>6</v>
      </c>
      <c r="AL1257" s="3">
        <v>11</v>
      </c>
      <c r="AM1257" s="3">
        <v>72</v>
      </c>
      <c r="AN1257" s="3">
        <v>132</v>
      </c>
      <c r="AO1257" s="3" t="s">
        <v>762</v>
      </c>
      <c r="AP1257" s="3" t="s">
        <v>763</v>
      </c>
      <c r="AQ1257" s="3" t="s">
        <v>769</v>
      </c>
      <c r="AR1257" s="3" t="s">
        <v>2065</v>
      </c>
      <c r="AS1257" s="3">
        <v>0</v>
      </c>
      <c r="AT1257" s="3">
        <v>0</v>
      </c>
      <c r="AU1257" s="3">
        <v>0</v>
      </c>
      <c r="AV1257" s="3" t="s">
        <v>765</v>
      </c>
      <c r="AW1257" s="3" t="s">
        <v>2066</v>
      </c>
      <c r="AX1257" s="3">
        <v>0</v>
      </c>
      <c r="AY1257" s="3">
        <v>0</v>
      </c>
      <c r="AZ1257" s="3">
        <v>0</v>
      </c>
      <c r="BA1257" s="3" t="s">
        <v>765</v>
      </c>
      <c r="BB1257" s="3">
        <v>0</v>
      </c>
      <c r="BC1257" s="3">
        <v>0</v>
      </c>
      <c r="BD1257" s="7">
        <v>42736</v>
      </c>
      <c r="BE1257" s="18">
        <f>(F1257-AD1257)/365.25</f>
        <v>8.5795117499429541</v>
      </c>
      <c r="BF1257" s="3" t="s">
        <v>767</v>
      </c>
      <c r="BG1257" s="7">
        <v>44448</v>
      </c>
      <c r="BH1257" s="3">
        <v>112.59922240034101</v>
      </c>
      <c r="BI1257" t="str">
        <f>VLOOKUP($A1257,'[1]SW_Pipes 1222_soil.shp'!$AE$2:$AR$1223,10,FALSE)</f>
        <v>113688</v>
      </c>
      <c r="BJ1257" t="str">
        <f>VLOOKUP($A1257,'[1]SW_Pipes 1222_soil.shp'!$AE$2:$AR$1223,11,FALSE)</f>
        <v>Ur</v>
      </c>
      <c r="BK1257" t="str">
        <f>VLOOKUP($A1257,'[1]SW_Pipes 1222_soil.shp'!$AE$2:$AR$1223,12,FALSE)</f>
        <v>Urban land</v>
      </c>
      <c r="BL1257" t="str">
        <f>VLOOKUP($A1257,'[1]SW_Pipes 1222_soil.shp'!$AE$2:$AR$1223,13,FALSE)</f>
        <v>N/A</v>
      </c>
      <c r="BM1257">
        <f>VLOOKUP($A1257,'[1]SW_Pipes 1222_soil.shp'!$AE$2:$AR$1223,14,FALSE)</f>
        <v>4</v>
      </c>
      <c r="BN1257">
        <f>VLOOKUP(A1257,[2]SW_Pipes1222_prec!$AE$2:$AO$1223, 11, FALSE)</f>
        <v>3.8380000000000001</v>
      </c>
    </row>
    <row r="1258" spans="1:66" x14ac:dyDescent="0.25">
      <c r="A1258" s="3">
        <v>206457</v>
      </c>
      <c r="B1258" s="3">
        <v>20237</v>
      </c>
      <c r="C1258" s="3" t="s">
        <v>608</v>
      </c>
      <c r="D1258" s="3" t="s">
        <v>21</v>
      </c>
      <c r="E1258" s="3" t="s">
        <v>29</v>
      </c>
      <c r="F1258" s="6">
        <f>VLOOKUP(A1258&amp;B1258,'input_raw cmsws'!$C$2:$D$1602,2,FALSE)</f>
        <v>44111.666666666664</v>
      </c>
      <c r="G1258" s="3">
        <v>10.5</v>
      </c>
      <c r="H1258" s="3" t="s">
        <v>23</v>
      </c>
      <c r="I1258" s="2">
        <f>VLOOKUP(H1258,'scoring schema'!$D$4:$E$9,2,FALSE)</f>
        <v>0</v>
      </c>
      <c r="J1258" s="3" t="s">
        <v>22</v>
      </c>
      <c r="K1258" s="3" t="s">
        <v>22</v>
      </c>
      <c r="L1258" s="3"/>
      <c r="M1258" s="2">
        <f>VLOOKUP(L1258,'scoring schema 2'!$E$18:$F$29,2,FALSE)</f>
        <v>0</v>
      </c>
      <c r="N1258" s="3"/>
      <c r="O1258" s="2">
        <f>VLOOKUP(N1258,'scoring schema 2'!$E$8:$F$13,2, FALSE)</f>
        <v>2</v>
      </c>
      <c r="P1258" s="3">
        <v>10</v>
      </c>
      <c r="Q1258" s="3">
        <v>1.3</v>
      </c>
      <c r="R1258" s="3">
        <v>3.9000000000000004</v>
      </c>
      <c r="S1258" s="3">
        <v>5.07</v>
      </c>
      <c r="T1258" s="3">
        <v>1</v>
      </c>
      <c r="U1258" s="3">
        <v>10</v>
      </c>
      <c r="V1258" s="3">
        <v>9.1999999999999993</v>
      </c>
      <c r="W1258" s="3">
        <v>4.8000000000000007</v>
      </c>
      <c r="X1258" s="3">
        <v>44.160000000000004</v>
      </c>
      <c r="Y1258" s="3">
        <v>6.0399999999999991</v>
      </c>
      <c r="Z1258" s="3">
        <v>4.4400000000000004</v>
      </c>
      <c r="AA1258" s="3">
        <v>26.817599999999999</v>
      </c>
      <c r="AB1258" s="3">
        <v>7698786</v>
      </c>
      <c r="AC1258" s="3" t="s">
        <v>3698</v>
      </c>
      <c r="AD1258" s="6">
        <v>40979</v>
      </c>
      <c r="AE1258" s="3" t="s">
        <v>760</v>
      </c>
      <c r="AF1258" s="3" t="s">
        <v>761</v>
      </c>
      <c r="AG1258" s="3" t="s">
        <v>762</v>
      </c>
      <c r="AH1258" s="3" t="s">
        <v>768</v>
      </c>
      <c r="AI1258" s="3">
        <v>2</v>
      </c>
      <c r="AJ1258" s="3">
        <v>0</v>
      </c>
      <c r="AK1258" s="3">
        <v>0</v>
      </c>
      <c r="AL1258" s="3">
        <v>0</v>
      </c>
      <c r="AM1258" s="3">
        <v>24</v>
      </c>
      <c r="AN1258" s="3">
        <v>0</v>
      </c>
      <c r="AO1258" s="3" t="s">
        <v>762</v>
      </c>
      <c r="AP1258" s="3" t="s">
        <v>763</v>
      </c>
      <c r="AQ1258" s="3" t="s">
        <v>769</v>
      </c>
      <c r="AR1258" s="3" t="s">
        <v>3699</v>
      </c>
      <c r="AS1258" s="3">
        <v>11.4</v>
      </c>
      <c r="AT1258" s="3">
        <v>0</v>
      </c>
      <c r="AU1258" s="3">
        <v>0</v>
      </c>
      <c r="AV1258" s="3" t="s">
        <v>765</v>
      </c>
      <c r="AW1258" s="3" t="s">
        <v>3700</v>
      </c>
      <c r="AX1258" s="3">
        <v>12.3</v>
      </c>
      <c r="AY1258" s="3">
        <v>0</v>
      </c>
      <c r="AZ1258" s="3">
        <v>0</v>
      </c>
      <c r="BA1258" s="3" t="s">
        <v>765</v>
      </c>
      <c r="BB1258" s="3">
        <v>0</v>
      </c>
      <c r="BC1258" s="3">
        <v>0</v>
      </c>
      <c r="BD1258" s="7">
        <v>0</v>
      </c>
      <c r="BE1258" s="18">
        <f t="shared" ref="BE1258:BE1265" si="53">(F1258-BD1258)/365.25</f>
        <v>120.7711613050422</v>
      </c>
      <c r="BF1258" s="3" t="s">
        <v>767</v>
      </c>
      <c r="BG1258" s="7">
        <v>44440</v>
      </c>
      <c r="BH1258" s="3">
        <v>125.5403722227083</v>
      </c>
      <c r="BI1258" t="str">
        <f>VLOOKUP($A1258,'[1]SW_Pipes 1222_soil.shp'!$AE$2:$AR$1223,10,FALSE)</f>
        <v>113674</v>
      </c>
      <c r="BJ1258" t="str">
        <f>VLOOKUP($A1258,'[1]SW_Pipes 1222_soil.shp'!$AE$2:$AR$1223,11,FALSE)</f>
        <v>IrB</v>
      </c>
      <c r="BK1258" t="str">
        <f>VLOOKUP($A1258,'[1]SW_Pipes 1222_soil.shp'!$AE$2:$AR$1223,12,FALSE)</f>
        <v>Iredell fine sandy loam, 1 to 8 percent slopes</v>
      </c>
      <c r="BL1258" t="str">
        <f>VLOOKUP($A1258,'[1]SW_Pipes 1222_soil.shp'!$AE$2:$AR$1223,13,FALSE)</f>
        <v>C/D</v>
      </c>
      <c r="BM1258">
        <f>VLOOKUP($A1258,'[1]SW_Pipes 1222_soil.shp'!$AE$2:$AR$1223,14,FALSE)</f>
        <v>3</v>
      </c>
      <c r="BN1258">
        <f>VLOOKUP(A1258,[2]SW_Pipes1222_prec!$AE$2:$AO$1223, 11, FALSE)</f>
        <v>3.8079999999999998</v>
      </c>
    </row>
    <row r="1259" spans="1:66" x14ac:dyDescent="0.25">
      <c r="A1259" s="3">
        <v>206830</v>
      </c>
      <c r="B1259" s="3">
        <v>24111</v>
      </c>
      <c r="C1259" s="3" t="s">
        <v>395</v>
      </c>
      <c r="D1259" s="3" t="s">
        <v>21</v>
      </c>
      <c r="E1259" s="3" t="s">
        <v>29</v>
      </c>
      <c r="F1259" s="6">
        <f>VLOOKUP(A1259&amp;B1259,'input_raw cmsws'!$C$2:$D$1602,2,FALSE)</f>
        <v>44452.666666666664</v>
      </c>
      <c r="G1259" s="3">
        <v>2</v>
      </c>
      <c r="H1259" s="3" t="s">
        <v>23</v>
      </c>
      <c r="I1259" s="2">
        <f>VLOOKUP(H1259,'scoring schema'!$D$4:$E$9,2,FALSE)</f>
        <v>0</v>
      </c>
      <c r="J1259" s="3" t="s">
        <v>22</v>
      </c>
      <c r="K1259" s="3" t="s">
        <v>22</v>
      </c>
      <c r="L1259" s="3" t="s">
        <v>115</v>
      </c>
      <c r="M1259" s="2">
        <f>VLOOKUP(L1259,'scoring schema 2'!$E$18:$F$29,2,FALSE)</f>
        <v>8</v>
      </c>
      <c r="N1259" s="3" t="s">
        <v>40</v>
      </c>
      <c r="O1259" s="2">
        <f>VLOOKUP(N1259,'scoring schema 2'!$E$8:$F$13,2, FALSE)</f>
        <v>8</v>
      </c>
      <c r="P1259" s="3">
        <v>10</v>
      </c>
      <c r="Q1259" s="3">
        <v>5.2</v>
      </c>
      <c r="R1259" s="3">
        <v>5.9</v>
      </c>
      <c r="S1259" s="3">
        <v>30.680000000000003</v>
      </c>
      <c r="T1259" s="3">
        <v>1</v>
      </c>
      <c r="U1259" s="3">
        <v>10</v>
      </c>
      <c r="V1259" s="3">
        <v>2.8</v>
      </c>
      <c r="W1259" s="3">
        <v>4.0999999999999996</v>
      </c>
      <c r="X1259" s="3">
        <v>11.479999999999999</v>
      </c>
      <c r="Y1259" s="3">
        <v>3.76</v>
      </c>
      <c r="Z1259" s="3">
        <v>4.82</v>
      </c>
      <c r="AA1259" s="3">
        <v>18.123200000000001</v>
      </c>
      <c r="AB1259" s="3">
        <v>7548315</v>
      </c>
      <c r="AC1259" s="3" t="s">
        <v>3185</v>
      </c>
      <c r="AD1259" s="6">
        <v>40980</v>
      </c>
      <c r="AE1259" s="3" t="s">
        <v>760</v>
      </c>
      <c r="AF1259" s="3" t="s">
        <v>761</v>
      </c>
      <c r="AG1259" s="3" t="s">
        <v>762</v>
      </c>
      <c r="AH1259" s="3" t="s">
        <v>768</v>
      </c>
      <c r="AI1259" s="3">
        <v>1</v>
      </c>
      <c r="AJ1259" s="3">
        <v>0</v>
      </c>
      <c r="AK1259" s="3">
        <v>0</v>
      </c>
      <c r="AL1259" s="3">
        <v>0</v>
      </c>
      <c r="AM1259" s="3">
        <v>15</v>
      </c>
      <c r="AN1259" s="3">
        <v>0</v>
      </c>
      <c r="AO1259" s="3" t="s">
        <v>762</v>
      </c>
      <c r="AP1259" s="3" t="s">
        <v>778</v>
      </c>
      <c r="AQ1259" s="3" t="s">
        <v>781</v>
      </c>
      <c r="AR1259" s="3" t="s">
        <v>3186</v>
      </c>
      <c r="AS1259" s="3">
        <v>1.1599999999999999</v>
      </c>
      <c r="AT1259" s="3">
        <v>716.41099999999994</v>
      </c>
      <c r="AU1259" s="3">
        <v>717.57100000000003</v>
      </c>
      <c r="AV1259" s="3" t="s">
        <v>765</v>
      </c>
      <c r="AW1259" s="3" t="s">
        <v>3187</v>
      </c>
      <c r="AX1259" s="3">
        <v>0.83</v>
      </c>
      <c r="AY1259" s="3">
        <v>716.58150000000001</v>
      </c>
      <c r="AZ1259" s="3">
        <v>717.41150000000005</v>
      </c>
      <c r="BA1259" s="3" t="s">
        <v>765</v>
      </c>
      <c r="BB1259" s="3">
        <v>-0.88021981000000005</v>
      </c>
      <c r="BC1259" s="3">
        <v>0</v>
      </c>
      <c r="BD1259" s="7">
        <v>0</v>
      </c>
      <c r="BE1259" s="18">
        <f t="shared" si="53"/>
        <v>121.70476842345425</v>
      </c>
      <c r="BF1259" s="3" t="s">
        <v>767</v>
      </c>
      <c r="BG1259" s="7">
        <v>44456</v>
      </c>
      <c r="BH1259" s="3">
        <v>19.37016161106316</v>
      </c>
      <c r="BI1259" t="str">
        <f>VLOOKUP($A1259,'[1]SW_Pipes 1222_soil.shp'!$AE$2:$AR$1223,10,FALSE)</f>
        <v>113658</v>
      </c>
      <c r="BJ1259" t="str">
        <f>VLOOKUP($A1259,'[1]SW_Pipes 1222_soil.shp'!$AE$2:$AR$1223,11,FALSE)</f>
        <v>CeB2</v>
      </c>
      <c r="BK1259" t="str">
        <f>VLOOKUP($A1259,'[1]SW_Pipes 1222_soil.shp'!$AE$2:$AR$1223,12,FALSE)</f>
        <v>Cecil sandy clay loam, 2 to 8 percent slopes, eroded</v>
      </c>
      <c r="BL1259" t="str">
        <f>VLOOKUP($A1259,'[1]SW_Pipes 1222_soil.shp'!$AE$2:$AR$1223,13,FALSE)</f>
        <v>B</v>
      </c>
      <c r="BM1259">
        <f>VLOOKUP($A1259,'[1]SW_Pipes 1222_soil.shp'!$AE$2:$AR$1223,14,FALSE)</f>
        <v>1</v>
      </c>
      <c r="BN1259">
        <f>VLOOKUP(A1259,[2]SW_Pipes1222_prec!$AE$2:$AO$1223, 11, FALSE)</f>
        <v>3.7559999999999998</v>
      </c>
    </row>
    <row r="1260" spans="1:66" x14ac:dyDescent="0.25">
      <c r="A1260" s="2">
        <v>207018</v>
      </c>
      <c r="B1260" s="2">
        <v>16945</v>
      </c>
      <c r="C1260" s="2" t="s">
        <v>621</v>
      </c>
      <c r="D1260" s="2" t="s">
        <v>26</v>
      </c>
      <c r="E1260" s="2" t="s">
        <v>29</v>
      </c>
      <c r="F1260" s="6">
        <f>VLOOKUP(A1260&amp;B1260,'input_raw cmsws'!$C$2:$D$1602,2,FALSE)</f>
        <v>43846.708333333336</v>
      </c>
      <c r="G1260" s="2">
        <v>9</v>
      </c>
      <c r="H1260" s="2" t="s">
        <v>23</v>
      </c>
      <c r="I1260" s="2">
        <f>VLOOKUP(H1260,'scoring schema'!$D$4:$E$9,2,FALSE)</f>
        <v>0</v>
      </c>
      <c r="J1260" s="2" t="s">
        <v>22</v>
      </c>
      <c r="K1260" s="2" t="s">
        <v>22</v>
      </c>
      <c r="L1260" s="2" t="s">
        <v>30</v>
      </c>
      <c r="M1260" s="2">
        <f>VLOOKUP(L1260,'scoring schema 2'!$E$18:$F$29,2,FALSE)</f>
        <v>6</v>
      </c>
      <c r="N1260" s="2"/>
      <c r="O1260" s="2">
        <f>VLOOKUP(N1260,'scoring schema 2'!$E$8:$F$13,2, FALSE)</f>
        <v>2</v>
      </c>
      <c r="P1260" s="2">
        <v>5</v>
      </c>
      <c r="Q1260" s="2">
        <v>1.3</v>
      </c>
      <c r="R1260" s="2">
        <v>6.45</v>
      </c>
      <c r="S1260" s="2">
        <v>8.3849999999999998</v>
      </c>
      <c r="T1260" s="2">
        <v>1</v>
      </c>
      <c r="U1260" s="2">
        <v>5</v>
      </c>
      <c r="V1260" s="2">
        <v>4.5999999999999996</v>
      </c>
      <c r="W1260" s="2">
        <v>4.6500000000000004</v>
      </c>
      <c r="X1260" s="2">
        <v>21.39</v>
      </c>
      <c r="Y1260" s="2">
        <v>3.28</v>
      </c>
      <c r="Z1260" s="2">
        <v>5.37</v>
      </c>
      <c r="AA1260" s="2">
        <v>17.613599999999998</v>
      </c>
      <c r="AB1260" s="2">
        <v>7676391</v>
      </c>
      <c r="AC1260" s="2" t="s">
        <v>3145</v>
      </c>
      <c r="AD1260" s="6">
        <v>40981</v>
      </c>
      <c r="AE1260" s="2" t="s">
        <v>760</v>
      </c>
      <c r="AF1260" s="2" t="s">
        <v>761</v>
      </c>
      <c r="AG1260" s="2" t="s">
        <v>762</v>
      </c>
      <c r="AH1260" s="2" t="s">
        <v>768</v>
      </c>
      <c r="AI1260" s="2">
        <v>1.25</v>
      </c>
      <c r="AJ1260" s="2">
        <v>0</v>
      </c>
      <c r="AK1260" s="2">
        <v>0</v>
      </c>
      <c r="AL1260" s="2">
        <v>0</v>
      </c>
      <c r="AM1260" s="2">
        <v>15</v>
      </c>
      <c r="AN1260" s="2">
        <v>0</v>
      </c>
      <c r="AO1260" s="2" t="s">
        <v>762</v>
      </c>
      <c r="AP1260" s="2" t="s">
        <v>763</v>
      </c>
      <c r="AQ1260" s="2" t="s">
        <v>769</v>
      </c>
      <c r="AR1260" s="2" t="s">
        <v>3146</v>
      </c>
      <c r="AS1260" s="2">
        <v>3.3</v>
      </c>
      <c r="AT1260" s="2">
        <v>0</v>
      </c>
      <c r="AU1260" s="2">
        <v>0</v>
      </c>
      <c r="AV1260" s="2" t="s">
        <v>765</v>
      </c>
      <c r="AW1260" s="2" t="s">
        <v>3147</v>
      </c>
      <c r="AX1260" s="2">
        <v>3.4</v>
      </c>
      <c r="AY1260" s="2">
        <v>0</v>
      </c>
      <c r="AZ1260" s="2">
        <v>0</v>
      </c>
      <c r="BA1260" s="2" t="s">
        <v>765</v>
      </c>
      <c r="BB1260" s="2">
        <v>0</v>
      </c>
      <c r="BC1260" s="2">
        <v>0</v>
      </c>
      <c r="BD1260" s="6">
        <v>0</v>
      </c>
      <c r="BE1260" s="18">
        <f t="shared" si="53"/>
        <v>120.04574492356834</v>
      </c>
      <c r="BF1260" s="2" t="s">
        <v>767</v>
      </c>
      <c r="BG1260" s="6">
        <v>44456</v>
      </c>
      <c r="BH1260" s="2">
        <v>178.5855863045565</v>
      </c>
      <c r="BI1260" t="str">
        <f>VLOOKUP($A1260,'[1]SW_Pipes 1222_soil.shp'!$AE$2:$AR$1223,10,FALSE)</f>
        <v>113692</v>
      </c>
      <c r="BJ1260" t="str">
        <f>VLOOKUP($A1260,'[1]SW_Pipes 1222_soil.shp'!$AE$2:$AR$1223,11,FALSE)</f>
        <v>WkB</v>
      </c>
      <c r="BK1260" t="str">
        <f>VLOOKUP($A1260,'[1]SW_Pipes 1222_soil.shp'!$AE$2:$AR$1223,12,FALSE)</f>
        <v>Wilkes loam, 4 to 8 percent slopes</v>
      </c>
      <c r="BL1260" t="str">
        <f>VLOOKUP($A1260,'[1]SW_Pipes 1222_soil.shp'!$AE$2:$AR$1223,13,FALSE)</f>
        <v>D</v>
      </c>
      <c r="BM1260">
        <f>VLOOKUP($A1260,'[1]SW_Pipes 1222_soil.shp'!$AE$2:$AR$1223,14,FALSE)</f>
        <v>4</v>
      </c>
      <c r="BN1260">
        <f>VLOOKUP(A1260,[2]SW_Pipes1222_prec!$AE$2:$AO$1223, 11, FALSE)</f>
        <v>3.8479999999999999</v>
      </c>
    </row>
    <row r="1261" spans="1:66" x14ac:dyDescent="0.25">
      <c r="A1261" s="2">
        <v>207019</v>
      </c>
      <c r="B1261" s="2">
        <v>24595</v>
      </c>
      <c r="C1261" s="2" t="s">
        <v>602</v>
      </c>
      <c r="D1261" s="2" t="s">
        <v>26</v>
      </c>
      <c r="E1261" s="2" t="s">
        <v>29</v>
      </c>
      <c r="F1261" s="6">
        <f>VLOOKUP(A1261&amp;B1261,'input_raw cmsws'!$C$2:$D$1602,2,FALSE)</f>
        <v>44497.708333333336</v>
      </c>
      <c r="G1261" s="2">
        <v>6</v>
      </c>
      <c r="H1261" s="2" t="s">
        <v>23</v>
      </c>
      <c r="I1261" s="2">
        <f>VLOOKUP(H1261,'scoring schema'!$D$4:$E$9,2,FALSE)</f>
        <v>0</v>
      </c>
      <c r="J1261" s="2" t="s">
        <v>22</v>
      </c>
      <c r="K1261" s="2" t="s">
        <v>22</v>
      </c>
      <c r="L1261" s="2" t="s">
        <v>30</v>
      </c>
      <c r="M1261" s="2">
        <f>VLOOKUP(L1261,'scoring schema 2'!$E$18:$F$29,2,FALSE)</f>
        <v>6</v>
      </c>
      <c r="N1261" s="2"/>
      <c r="O1261" s="2">
        <f>VLOOKUP(N1261,'scoring schema 2'!$E$8:$F$13,2, FALSE)</f>
        <v>2</v>
      </c>
      <c r="P1261" s="2">
        <v>5</v>
      </c>
      <c r="Q1261" s="2">
        <v>1.3</v>
      </c>
      <c r="R1261" s="2">
        <v>5.45</v>
      </c>
      <c r="S1261" s="2">
        <v>7.0850000000000009</v>
      </c>
      <c r="T1261" s="2">
        <v>1</v>
      </c>
      <c r="U1261" s="2">
        <v>5</v>
      </c>
      <c r="V1261" s="2">
        <v>5.4</v>
      </c>
      <c r="W1261" s="2">
        <v>3.6500000000000004</v>
      </c>
      <c r="X1261" s="2">
        <v>19.710000000000004</v>
      </c>
      <c r="Y1261" s="2">
        <v>3.7600000000000002</v>
      </c>
      <c r="Z1261" s="2">
        <v>4.37</v>
      </c>
      <c r="AA1261" s="2">
        <v>16.4312</v>
      </c>
      <c r="AB1261" s="2">
        <v>7710186</v>
      </c>
      <c r="AC1261" s="2" t="s">
        <v>3047</v>
      </c>
      <c r="AD1261" s="6">
        <v>40982</v>
      </c>
      <c r="AE1261" s="2" t="s">
        <v>760</v>
      </c>
      <c r="AF1261" s="2" t="s">
        <v>761</v>
      </c>
      <c r="AG1261" s="2" t="s">
        <v>762</v>
      </c>
      <c r="AH1261" s="2" t="s">
        <v>768</v>
      </c>
      <c r="AI1261" s="2">
        <v>1.25</v>
      </c>
      <c r="AJ1261" s="2">
        <v>0</v>
      </c>
      <c r="AK1261" s="2">
        <v>0</v>
      </c>
      <c r="AL1261" s="2">
        <v>0</v>
      </c>
      <c r="AM1261" s="2">
        <v>15</v>
      </c>
      <c r="AN1261" s="2">
        <v>0</v>
      </c>
      <c r="AO1261" s="2" t="s">
        <v>762</v>
      </c>
      <c r="AP1261" s="2" t="s">
        <v>763</v>
      </c>
      <c r="AQ1261" s="2" t="s">
        <v>769</v>
      </c>
      <c r="AR1261" s="2" t="s">
        <v>3048</v>
      </c>
      <c r="AS1261" s="2">
        <v>5</v>
      </c>
      <c r="AT1261" s="2">
        <v>0</v>
      </c>
      <c r="AU1261" s="2">
        <v>0</v>
      </c>
      <c r="AV1261" s="2" t="s">
        <v>765</v>
      </c>
      <c r="AW1261" s="2" t="s">
        <v>3049</v>
      </c>
      <c r="AX1261" s="2">
        <v>2.4</v>
      </c>
      <c r="AY1261" s="2">
        <v>0</v>
      </c>
      <c r="AZ1261" s="2">
        <v>0</v>
      </c>
      <c r="BA1261" s="2" t="s">
        <v>765</v>
      </c>
      <c r="BB1261" s="2">
        <v>0</v>
      </c>
      <c r="BC1261" s="2">
        <v>0</v>
      </c>
      <c r="BD1261" s="6">
        <v>0</v>
      </c>
      <c r="BE1261" s="18">
        <f t="shared" si="53"/>
        <v>121.82808578599133</v>
      </c>
      <c r="BF1261" s="2" t="s">
        <v>767</v>
      </c>
      <c r="BG1261" s="6">
        <v>44456</v>
      </c>
      <c r="BH1261" s="2">
        <v>177.87610583850389</v>
      </c>
      <c r="BI1261" t="str">
        <f>VLOOKUP($A1261,'[1]SW_Pipes 1222_soil.shp'!$AE$2:$AR$1223,10,FALSE)</f>
        <v>113692</v>
      </c>
      <c r="BJ1261" t="str">
        <f>VLOOKUP($A1261,'[1]SW_Pipes 1222_soil.shp'!$AE$2:$AR$1223,11,FALSE)</f>
        <v>WkB</v>
      </c>
      <c r="BK1261" t="str">
        <f>VLOOKUP($A1261,'[1]SW_Pipes 1222_soil.shp'!$AE$2:$AR$1223,12,FALSE)</f>
        <v>Wilkes loam, 4 to 8 percent slopes</v>
      </c>
      <c r="BL1261" t="str">
        <f>VLOOKUP($A1261,'[1]SW_Pipes 1222_soil.shp'!$AE$2:$AR$1223,13,FALSE)</f>
        <v>D</v>
      </c>
      <c r="BM1261">
        <f>VLOOKUP($A1261,'[1]SW_Pipes 1222_soil.shp'!$AE$2:$AR$1223,14,FALSE)</f>
        <v>4</v>
      </c>
      <c r="BN1261">
        <f>VLOOKUP(A1261,[2]SW_Pipes1222_prec!$AE$2:$AO$1223, 11, FALSE)</f>
        <v>3.8479999999999999</v>
      </c>
    </row>
    <row r="1262" spans="1:66" x14ac:dyDescent="0.25">
      <c r="A1262" s="3">
        <v>207478</v>
      </c>
      <c r="B1262" s="3">
        <v>21663</v>
      </c>
      <c r="C1262" s="3" t="s">
        <v>232</v>
      </c>
      <c r="D1262" s="3" t="s">
        <v>21</v>
      </c>
      <c r="E1262" s="3" t="s">
        <v>29</v>
      </c>
      <c r="F1262" s="6">
        <f>VLOOKUP(A1262&amp;B1262,'input_raw cmsws'!$C$2:$D$1602,2,FALSE)</f>
        <v>44258.708333333336</v>
      </c>
      <c r="G1262" s="3">
        <v>2.5</v>
      </c>
      <c r="H1262" s="3" t="s">
        <v>23</v>
      </c>
      <c r="I1262" s="2">
        <f>VLOOKUP(H1262,'scoring schema'!$D$4:$E$9,2,FALSE)</f>
        <v>0</v>
      </c>
      <c r="J1262" s="3" t="s">
        <v>22</v>
      </c>
      <c r="K1262" s="3" t="s">
        <v>22</v>
      </c>
      <c r="L1262" s="3"/>
      <c r="M1262" s="2">
        <f>VLOOKUP(L1262,'scoring schema 2'!$E$18:$F$29,2,FALSE)</f>
        <v>0</v>
      </c>
      <c r="N1262" s="3"/>
      <c r="O1262" s="2">
        <f>VLOOKUP(N1262,'scoring schema 2'!$E$8:$F$13,2, FALSE)</f>
        <v>2</v>
      </c>
      <c r="P1262" s="3">
        <v>10</v>
      </c>
      <c r="Q1262" s="3">
        <v>1.3</v>
      </c>
      <c r="R1262" s="3">
        <v>2.2999999999999998</v>
      </c>
      <c r="S1262" s="3">
        <v>2.9899999999999998</v>
      </c>
      <c r="T1262" s="3">
        <v>2</v>
      </c>
      <c r="U1262" s="3">
        <v>10</v>
      </c>
      <c r="V1262" s="3">
        <v>8.6</v>
      </c>
      <c r="W1262" s="3">
        <v>4.0999999999999996</v>
      </c>
      <c r="X1262" s="3">
        <v>35.26</v>
      </c>
      <c r="Y1262" s="3">
        <v>5.68</v>
      </c>
      <c r="Z1262" s="3">
        <v>3.3799999999999994</v>
      </c>
      <c r="AA1262" s="3">
        <v>19.198399999999996</v>
      </c>
      <c r="AB1262" s="3">
        <v>7573539</v>
      </c>
      <c r="AC1262" s="3" t="s">
        <v>3304</v>
      </c>
      <c r="AD1262" s="6">
        <v>40983</v>
      </c>
      <c r="AE1262" s="3" t="s">
        <v>760</v>
      </c>
      <c r="AF1262" s="3" t="s">
        <v>761</v>
      </c>
      <c r="AG1262" s="3" t="s">
        <v>762</v>
      </c>
      <c r="AH1262" s="3" t="s">
        <v>768</v>
      </c>
      <c r="AI1262" s="3">
        <v>1.25</v>
      </c>
      <c r="AJ1262" s="3">
        <v>0</v>
      </c>
      <c r="AK1262" s="3">
        <v>0</v>
      </c>
      <c r="AL1262" s="3">
        <v>0</v>
      </c>
      <c r="AM1262" s="3">
        <v>15</v>
      </c>
      <c r="AN1262" s="3">
        <v>0</v>
      </c>
      <c r="AO1262" s="3" t="s">
        <v>762</v>
      </c>
      <c r="AP1262" s="3" t="s">
        <v>763</v>
      </c>
      <c r="AQ1262" s="3" t="s">
        <v>769</v>
      </c>
      <c r="AR1262" s="3" t="s">
        <v>3305</v>
      </c>
      <c r="AS1262" s="3">
        <v>0</v>
      </c>
      <c r="AT1262" s="3">
        <v>0</v>
      </c>
      <c r="AU1262" s="3">
        <v>0</v>
      </c>
      <c r="AV1262" s="3" t="s">
        <v>772</v>
      </c>
      <c r="AW1262" s="3" t="s">
        <v>3306</v>
      </c>
      <c r="AX1262" s="3">
        <v>0</v>
      </c>
      <c r="AY1262" s="3">
        <v>0</v>
      </c>
      <c r="AZ1262" s="3">
        <v>0</v>
      </c>
      <c r="BA1262" s="3" t="s">
        <v>772</v>
      </c>
      <c r="BB1262" s="3">
        <v>0</v>
      </c>
      <c r="BC1262" s="3">
        <v>0</v>
      </c>
      <c r="BD1262" s="7">
        <v>0</v>
      </c>
      <c r="BE1262" s="18">
        <f t="shared" si="53"/>
        <v>121.17373944786677</v>
      </c>
      <c r="BF1262" s="3" t="s">
        <v>767</v>
      </c>
      <c r="BG1262" s="7">
        <v>44484</v>
      </c>
      <c r="BH1262" s="3">
        <v>40.487731832824323</v>
      </c>
      <c r="BI1262" t="str">
        <f>VLOOKUP($A1262,'[1]SW_Pipes 1222_soil.shp'!$AE$2:$AR$1223,10,FALSE)</f>
        <v>113660</v>
      </c>
      <c r="BJ1262" t="str">
        <f>VLOOKUP($A1262,'[1]SW_Pipes 1222_soil.shp'!$AE$2:$AR$1223,11,FALSE)</f>
        <v>CuB</v>
      </c>
      <c r="BK1262" t="str">
        <f>VLOOKUP($A1262,'[1]SW_Pipes 1222_soil.shp'!$AE$2:$AR$1223,12,FALSE)</f>
        <v>Cecil-Urban land complex, 2 to 8 percent slopes</v>
      </c>
      <c r="BL1262" t="str">
        <f>VLOOKUP($A1262,'[1]SW_Pipes 1222_soil.shp'!$AE$2:$AR$1223,13,FALSE)</f>
        <v>B</v>
      </c>
      <c r="BM1262">
        <f>VLOOKUP($A1262,'[1]SW_Pipes 1222_soil.shp'!$AE$2:$AR$1223,14,FALSE)</f>
        <v>1</v>
      </c>
      <c r="BN1262">
        <f>VLOOKUP(A1262,[2]SW_Pipes1222_prec!$AE$2:$AO$1223, 11, FALSE)</f>
        <v>3.7490000000000001</v>
      </c>
    </row>
    <row r="1263" spans="1:66" x14ac:dyDescent="0.25">
      <c r="A1263" s="2">
        <v>207493</v>
      </c>
      <c r="B1263" s="2">
        <v>19547</v>
      </c>
      <c r="C1263" s="2" t="s">
        <v>447</v>
      </c>
      <c r="D1263" s="2" t="s">
        <v>21</v>
      </c>
      <c r="E1263" s="2" t="s">
        <v>29</v>
      </c>
      <c r="F1263" s="6">
        <f>VLOOKUP(A1263&amp;B1263,'input_raw cmsws'!$C$2:$D$1602,2,FALSE)</f>
        <v>44083.708333333336</v>
      </c>
      <c r="G1263" s="2">
        <v>0</v>
      </c>
      <c r="H1263" s="2" t="s">
        <v>68</v>
      </c>
      <c r="I1263" s="2">
        <f>VLOOKUP(H1263,'scoring schema'!$D$4:$E$9,2,FALSE)</f>
        <v>0</v>
      </c>
      <c r="J1263" s="2" t="s">
        <v>22</v>
      </c>
      <c r="K1263" s="2" t="s">
        <v>22</v>
      </c>
      <c r="L1263" s="2" t="s">
        <v>115</v>
      </c>
      <c r="M1263" s="2">
        <f>VLOOKUP(L1263,'scoring schema 2'!$E$18:$F$29,2,FALSE)</f>
        <v>8</v>
      </c>
      <c r="N1263" s="2" t="s">
        <v>33</v>
      </c>
      <c r="O1263" s="2">
        <f>VLOOKUP(N1263,'scoring schema 2'!$E$8:$F$13,2, FALSE)</f>
        <v>0</v>
      </c>
      <c r="P1263" s="2">
        <v>0</v>
      </c>
      <c r="Q1263" s="2">
        <v>0</v>
      </c>
      <c r="R1263" s="2">
        <v>4.2</v>
      </c>
      <c r="S1263" s="2">
        <v>0</v>
      </c>
      <c r="T1263" s="2">
        <v>1</v>
      </c>
      <c r="U1263" s="2">
        <v>0</v>
      </c>
      <c r="V1263" s="2">
        <v>8.1999999999999993</v>
      </c>
      <c r="W1263" s="2">
        <v>0.6</v>
      </c>
      <c r="X1263" s="2">
        <v>4.919999999999999</v>
      </c>
      <c r="Y1263" s="2">
        <v>4.919999999999999</v>
      </c>
      <c r="Z1263" s="2">
        <v>2.04</v>
      </c>
      <c r="AA1263" s="2">
        <v>10.036799999999998</v>
      </c>
      <c r="AB1263" s="2">
        <v>7694929</v>
      </c>
      <c r="AC1263" s="2" t="s">
        <v>2297</v>
      </c>
      <c r="AD1263" s="6">
        <v>40984</v>
      </c>
      <c r="AE1263" s="2" t="s">
        <v>760</v>
      </c>
      <c r="AF1263" s="2" t="s">
        <v>882</v>
      </c>
      <c r="AG1263" s="2" t="s">
        <v>762</v>
      </c>
      <c r="AH1263" s="2" t="s">
        <v>885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 t="s">
        <v>762</v>
      </c>
      <c r="AP1263" s="2" t="s">
        <v>882</v>
      </c>
      <c r="AQ1263" s="2" t="s">
        <v>800</v>
      </c>
      <c r="AR1263" s="2" t="s">
        <v>2298</v>
      </c>
      <c r="AS1263" s="2">
        <v>0</v>
      </c>
      <c r="AT1263" s="2">
        <v>0</v>
      </c>
      <c r="AU1263" s="2">
        <v>0</v>
      </c>
      <c r="AV1263" s="2" t="s">
        <v>772</v>
      </c>
      <c r="AW1263" s="2" t="s">
        <v>2299</v>
      </c>
      <c r="AX1263" s="2">
        <v>0</v>
      </c>
      <c r="AY1263" s="2">
        <v>0</v>
      </c>
      <c r="AZ1263" s="2">
        <v>0</v>
      </c>
      <c r="BA1263" s="2" t="s">
        <v>772</v>
      </c>
      <c r="BB1263" s="2">
        <v>0</v>
      </c>
      <c r="BC1263" s="2">
        <v>0</v>
      </c>
      <c r="BD1263" s="6">
        <v>0</v>
      </c>
      <c r="BE1263" s="18">
        <f t="shared" si="53"/>
        <v>120.69461556011865</v>
      </c>
      <c r="BF1263" s="2" t="s">
        <v>767</v>
      </c>
      <c r="BG1263" s="6">
        <v>44488</v>
      </c>
      <c r="BH1263" s="2">
        <v>241.3709437455496</v>
      </c>
      <c r="BI1263" t="str">
        <f>VLOOKUP($A1263,'[1]SW_Pipes 1222_soil.shp'!$AE$2:$AR$1223,10,FALSE)</f>
        <v>113658</v>
      </c>
      <c r="BJ1263" t="str">
        <f>VLOOKUP($A1263,'[1]SW_Pipes 1222_soil.shp'!$AE$2:$AR$1223,11,FALSE)</f>
        <v>CeB2</v>
      </c>
      <c r="BK1263" t="str">
        <f>VLOOKUP($A1263,'[1]SW_Pipes 1222_soil.shp'!$AE$2:$AR$1223,12,FALSE)</f>
        <v>Cecil sandy clay loam, 2 to 8 percent slopes, eroded</v>
      </c>
      <c r="BL1263" t="str">
        <f>VLOOKUP($A1263,'[1]SW_Pipes 1222_soil.shp'!$AE$2:$AR$1223,13,FALSE)</f>
        <v>B</v>
      </c>
      <c r="BM1263">
        <f>VLOOKUP($A1263,'[1]SW_Pipes 1222_soil.shp'!$AE$2:$AR$1223,14,FALSE)</f>
        <v>1</v>
      </c>
      <c r="BN1263">
        <f>VLOOKUP(A1263,[2]SW_Pipes1222_prec!$AE$2:$AO$1223, 11, FALSE)</f>
        <v>3.762</v>
      </c>
    </row>
    <row r="1264" spans="1:66" x14ac:dyDescent="0.25">
      <c r="A1264" s="3">
        <v>207618</v>
      </c>
      <c r="B1264" s="3">
        <v>24521</v>
      </c>
      <c r="C1264" s="3" t="s">
        <v>680</v>
      </c>
      <c r="D1264" s="3" t="s">
        <v>21</v>
      </c>
      <c r="E1264" s="3" t="s">
        <v>29</v>
      </c>
      <c r="F1264" s="6">
        <f>VLOOKUP(A1264&amp;B1264,'input_raw cmsws'!$C$2:$D$1602,2,FALSE)</f>
        <v>44384.666666666664</v>
      </c>
      <c r="G1264" s="3">
        <v>3</v>
      </c>
      <c r="H1264" s="3" t="s">
        <v>32</v>
      </c>
      <c r="I1264" s="2">
        <f>VLOOKUP(H1264,'scoring schema'!$D$4:$E$9,2,FALSE)</f>
        <v>10</v>
      </c>
      <c r="J1264" s="3"/>
      <c r="K1264" s="3" t="s">
        <v>22</v>
      </c>
      <c r="L1264" s="3" t="s">
        <v>145</v>
      </c>
      <c r="M1264" s="2">
        <f>VLOOKUP(L1264,'scoring schema 2'!$E$18:$F$29,2,FALSE)</f>
        <v>10</v>
      </c>
      <c r="N1264" s="3" t="s">
        <v>40</v>
      </c>
      <c r="O1264" s="2">
        <f>VLOOKUP(N1264,'scoring schema 2'!$E$8:$F$13,2, FALSE)</f>
        <v>8</v>
      </c>
      <c r="P1264" s="3">
        <v>5</v>
      </c>
      <c r="Q1264" s="3">
        <v>8.6999999999999993</v>
      </c>
      <c r="R1264" s="3">
        <v>6.05</v>
      </c>
      <c r="S1264" s="3">
        <v>52.634999999999991</v>
      </c>
      <c r="T1264" s="3">
        <v>1</v>
      </c>
      <c r="U1264" s="3">
        <v>5</v>
      </c>
      <c r="V1264" s="3">
        <v>7.8000000000000007</v>
      </c>
      <c r="W1264" s="3">
        <v>2.4500000000000002</v>
      </c>
      <c r="X1264" s="3">
        <v>19.110000000000003</v>
      </c>
      <c r="Y1264" s="3">
        <v>8.16</v>
      </c>
      <c r="Z1264" s="3">
        <v>3.8899999999999997</v>
      </c>
      <c r="AA1264" s="3">
        <v>31.742399999999996</v>
      </c>
      <c r="AB1264" s="3">
        <v>7614790</v>
      </c>
      <c r="AC1264" s="3" t="s">
        <v>3895</v>
      </c>
      <c r="AD1264" s="6">
        <v>40985</v>
      </c>
      <c r="AE1264" s="3" t="s">
        <v>985</v>
      </c>
      <c r="AF1264" s="3" t="s">
        <v>761</v>
      </c>
      <c r="AG1264" s="3" t="s">
        <v>762</v>
      </c>
      <c r="AH1264" s="3" t="s">
        <v>768</v>
      </c>
      <c r="AI1264" s="3">
        <v>1</v>
      </c>
      <c r="AJ1264" s="3">
        <v>0</v>
      </c>
      <c r="AK1264" s="3">
        <v>0</v>
      </c>
      <c r="AL1264" s="3">
        <v>0</v>
      </c>
      <c r="AM1264" s="3">
        <v>12</v>
      </c>
      <c r="AN1264" s="3">
        <v>0</v>
      </c>
      <c r="AO1264" s="3" t="s">
        <v>762</v>
      </c>
      <c r="AP1264" s="3" t="s">
        <v>763</v>
      </c>
      <c r="AQ1264" s="3" t="s">
        <v>769</v>
      </c>
      <c r="AR1264" s="3" t="s">
        <v>3896</v>
      </c>
      <c r="AS1264" s="3">
        <v>3</v>
      </c>
      <c r="AT1264" s="3">
        <v>769.33001707999995</v>
      </c>
      <c r="AU1264" s="3">
        <v>772.33001707999995</v>
      </c>
      <c r="AV1264" s="3" t="s">
        <v>765</v>
      </c>
      <c r="AW1264" s="3" t="s">
        <v>762</v>
      </c>
      <c r="AX1264" s="3">
        <v>0</v>
      </c>
      <c r="AY1264" s="3">
        <v>0</v>
      </c>
      <c r="AZ1264" s="3">
        <v>0</v>
      </c>
      <c r="BA1264" s="3" t="s">
        <v>986</v>
      </c>
      <c r="BB1264" s="3">
        <v>0</v>
      </c>
      <c r="BC1264" s="3">
        <v>0</v>
      </c>
      <c r="BD1264" s="7">
        <v>0</v>
      </c>
      <c r="BE1264" s="18">
        <f t="shared" si="53"/>
        <v>121.51859456992926</v>
      </c>
      <c r="BF1264" s="3" t="s">
        <v>767</v>
      </c>
      <c r="BG1264" s="7">
        <v>44494</v>
      </c>
      <c r="BH1264" s="3">
        <v>44.614858429808152</v>
      </c>
      <c r="BI1264" t="str">
        <f>VLOOKUP($A1264,'[1]SW_Pipes 1222_soil.shp'!$AE$2:$AR$1223,10,FALSE)</f>
        <v>113688</v>
      </c>
      <c r="BJ1264" t="str">
        <f>VLOOKUP($A1264,'[1]SW_Pipes 1222_soil.shp'!$AE$2:$AR$1223,11,FALSE)</f>
        <v>Ur</v>
      </c>
      <c r="BK1264" t="str">
        <f>VLOOKUP($A1264,'[1]SW_Pipes 1222_soil.shp'!$AE$2:$AR$1223,12,FALSE)</f>
        <v>Urban land</v>
      </c>
      <c r="BL1264" t="str">
        <f>VLOOKUP($A1264,'[1]SW_Pipes 1222_soil.shp'!$AE$2:$AR$1223,13,FALSE)</f>
        <v>N/A</v>
      </c>
      <c r="BM1264">
        <f>VLOOKUP($A1264,'[1]SW_Pipes 1222_soil.shp'!$AE$2:$AR$1223,14,FALSE)</f>
        <v>4</v>
      </c>
      <c r="BN1264">
        <f>VLOOKUP(A1264,[2]SW_Pipes1222_prec!$AE$2:$AO$1223, 11, FALSE)</f>
        <v>3.8290000000000002</v>
      </c>
    </row>
    <row r="1265" spans="1:66" ht="15.75" thickBot="1" x14ac:dyDescent="0.3">
      <c r="A1265" s="9">
        <v>208483</v>
      </c>
      <c r="B1265" s="9">
        <v>22892</v>
      </c>
      <c r="C1265" s="9" t="s">
        <v>610</v>
      </c>
      <c r="D1265" s="9" t="s">
        <v>164</v>
      </c>
      <c r="E1265" s="9" t="s">
        <v>29</v>
      </c>
      <c r="F1265" s="6">
        <f>VLOOKUP(A1265&amp;B1265,'input_raw cmsws'!$C$2:$D$1602,2,FALSE)</f>
        <v>44355.708333333336</v>
      </c>
      <c r="G1265" s="9">
        <v>1.5</v>
      </c>
      <c r="H1265" s="9" t="s">
        <v>28</v>
      </c>
      <c r="I1265" s="2">
        <f>VLOOKUP(H1265,'scoring schema'!$D$4:$E$9,2,FALSE)</f>
        <v>5</v>
      </c>
      <c r="J1265" s="9" t="s">
        <v>22</v>
      </c>
      <c r="K1265" s="9" t="s">
        <v>22</v>
      </c>
      <c r="L1265" s="9"/>
      <c r="M1265" s="2">
        <f>VLOOKUP(L1265,'scoring schema 2'!$E$18:$F$29,2,FALSE)</f>
        <v>0</v>
      </c>
      <c r="N1265" s="9"/>
      <c r="O1265" s="2">
        <f>VLOOKUP(N1265,'scoring schema 2'!$E$8:$F$13,2, FALSE)</f>
        <v>2</v>
      </c>
      <c r="P1265" s="9">
        <v>10</v>
      </c>
      <c r="Q1265" s="9">
        <v>3.05</v>
      </c>
      <c r="R1265" s="9">
        <v>2.9</v>
      </c>
      <c r="S1265" s="9">
        <v>8.8449999999999989</v>
      </c>
      <c r="T1265" s="9">
        <v>1</v>
      </c>
      <c r="U1265" s="9">
        <v>10</v>
      </c>
      <c r="V1265" s="9">
        <v>6.2000000000000011</v>
      </c>
      <c r="W1265" s="9">
        <v>3.8000000000000003</v>
      </c>
      <c r="X1265" s="9">
        <v>23.560000000000006</v>
      </c>
      <c r="Y1265" s="9">
        <v>4.9400000000000004</v>
      </c>
      <c r="Z1265" s="9">
        <v>3.4400000000000004</v>
      </c>
      <c r="AA1265" s="9">
        <v>16.993600000000004</v>
      </c>
      <c r="AB1265" s="9">
        <v>7615510</v>
      </c>
      <c r="AC1265" s="9" t="s">
        <v>3097</v>
      </c>
      <c r="AD1265" s="6">
        <v>40986</v>
      </c>
      <c r="AE1265" s="9" t="s">
        <v>760</v>
      </c>
      <c r="AF1265" s="9" t="s">
        <v>761</v>
      </c>
      <c r="AG1265" s="9" t="s">
        <v>762</v>
      </c>
      <c r="AH1265" s="9" t="s">
        <v>768</v>
      </c>
      <c r="AI1265" s="9">
        <v>1.25</v>
      </c>
      <c r="AJ1265" s="9">
        <v>0</v>
      </c>
      <c r="AK1265" s="9">
        <v>0</v>
      </c>
      <c r="AL1265" s="9">
        <v>0</v>
      </c>
      <c r="AM1265" s="9">
        <v>15</v>
      </c>
      <c r="AN1265" s="9">
        <v>0</v>
      </c>
      <c r="AO1265" s="9" t="s">
        <v>762</v>
      </c>
      <c r="AP1265" s="9" t="s">
        <v>763</v>
      </c>
      <c r="AQ1265" s="9" t="s">
        <v>769</v>
      </c>
      <c r="AR1265" s="9" t="s">
        <v>3098</v>
      </c>
      <c r="AS1265" s="9">
        <v>3.73</v>
      </c>
      <c r="AT1265" s="9">
        <v>759.87049999999999</v>
      </c>
      <c r="AU1265" s="9">
        <v>763.60050000000001</v>
      </c>
      <c r="AV1265" s="9" t="s">
        <v>765</v>
      </c>
      <c r="AW1265" s="9" t="s">
        <v>3099</v>
      </c>
      <c r="AX1265" s="9">
        <v>3.99</v>
      </c>
      <c r="AY1265" s="9">
        <v>759.88750000000005</v>
      </c>
      <c r="AZ1265" s="9">
        <v>763.87750000000005</v>
      </c>
      <c r="BA1265" s="9" t="s">
        <v>765</v>
      </c>
      <c r="BB1265" s="9">
        <v>-6.7832680000000006E-2</v>
      </c>
      <c r="BC1265" s="9">
        <v>0</v>
      </c>
      <c r="BD1265" s="11">
        <v>0</v>
      </c>
      <c r="BE1265" s="18">
        <f t="shared" si="53"/>
        <v>121.43931097421857</v>
      </c>
      <c r="BF1265" s="9" t="s">
        <v>767</v>
      </c>
      <c r="BG1265" s="11">
        <v>44516</v>
      </c>
      <c r="BH1265" s="9">
        <v>25.061665508074459</v>
      </c>
      <c r="BI1265" t="str">
        <f>VLOOKUP($A1265,'[1]SW_Pipes 1222_soil.shp'!$AE$2:$AR$1223,10,FALSE)</f>
        <v>113658</v>
      </c>
      <c r="BJ1265" t="str">
        <f>VLOOKUP($A1265,'[1]SW_Pipes 1222_soil.shp'!$AE$2:$AR$1223,11,FALSE)</f>
        <v>CeB2</v>
      </c>
      <c r="BK1265" t="str">
        <f>VLOOKUP($A1265,'[1]SW_Pipes 1222_soil.shp'!$AE$2:$AR$1223,12,FALSE)</f>
        <v>Cecil sandy clay loam, 2 to 8 percent slopes, eroded</v>
      </c>
      <c r="BL1265" t="str">
        <f>VLOOKUP($A1265,'[1]SW_Pipes 1222_soil.shp'!$AE$2:$AR$1223,13,FALSE)</f>
        <v>B</v>
      </c>
      <c r="BM1265">
        <f>VLOOKUP($A1265,'[1]SW_Pipes 1222_soil.shp'!$AE$2:$AR$1223,14,FALSE)</f>
        <v>1</v>
      </c>
      <c r="BN1265">
        <f>VLOOKUP(A1265,[2]SW_Pipes1222_prec!$AE$2:$AO$1223, 11, FALSE)</f>
        <v>3.8540000000000001</v>
      </c>
    </row>
  </sheetData>
  <autoFilter ref="A1:BN1265" xr:uid="{EF6E029A-0121-492E-B0A7-1119F657CC9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35DB-3965-443B-BC96-DEB3005243EE}">
  <sheetPr>
    <tabColor theme="5"/>
  </sheetPr>
  <dimension ref="A1:BN1222"/>
  <sheetViews>
    <sheetView topLeftCell="A1098" workbookViewId="0">
      <selection activeCell="H1160" sqref="H1160"/>
    </sheetView>
  </sheetViews>
  <sheetFormatPr defaultRowHeight="1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4090</v>
      </c>
      <c r="G1" t="s">
        <v>5</v>
      </c>
      <c r="H1" t="s">
        <v>6</v>
      </c>
      <c r="I1" t="s">
        <v>4069</v>
      </c>
      <c r="J1" t="s">
        <v>7</v>
      </c>
      <c r="K1" t="s">
        <v>4074</v>
      </c>
      <c r="L1" t="s">
        <v>4079</v>
      </c>
      <c r="M1" t="s">
        <v>4080</v>
      </c>
      <c r="N1" t="s">
        <v>4075</v>
      </c>
      <c r="O1" t="s">
        <v>4076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729</v>
      </c>
      <c r="AC1" t="s">
        <v>730</v>
      </c>
      <c r="AD1" t="s">
        <v>731</v>
      </c>
      <c r="AE1" t="s">
        <v>732</v>
      </c>
      <c r="AF1" t="s">
        <v>733</v>
      </c>
      <c r="AG1" t="s">
        <v>734</v>
      </c>
      <c r="AH1" t="s">
        <v>755</v>
      </c>
      <c r="AI1" t="s">
        <v>4084</v>
      </c>
      <c r="AJ1" t="s">
        <v>735</v>
      </c>
      <c r="AK1" t="s">
        <v>736</v>
      </c>
      <c r="AL1" t="s">
        <v>737</v>
      </c>
      <c r="AM1" t="s">
        <v>4083</v>
      </c>
      <c r="AN1" t="s">
        <v>754</v>
      </c>
      <c r="AO1" t="s">
        <v>757</v>
      </c>
      <c r="AP1" t="s">
        <v>738</v>
      </c>
      <c r="AQ1" t="s">
        <v>756</v>
      </c>
      <c r="AR1" t="s">
        <v>739</v>
      </c>
      <c r="AS1" t="s">
        <v>740</v>
      </c>
      <c r="AT1" t="s">
        <v>741</v>
      </c>
      <c r="AU1" t="s">
        <v>742</v>
      </c>
      <c r="AV1" t="s">
        <v>743</v>
      </c>
      <c r="AW1" t="s">
        <v>744</v>
      </c>
      <c r="AX1" t="s">
        <v>745</v>
      </c>
      <c r="AY1" t="s">
        <v>746</v>
      </c>
      <c r="AZ1" t="s">
        <v>747</v>
      </c>
      <c r="BA1" t="s">
        <v>748</v>
      </c>
      <c r="BB1" t="s">
        <v>749</v>
      </c>
      <c r="BC1" t="s">
        <v>750</v>
      </c>
      <c r="BD1" t="s">
        <v>751</v>
      </c>
      <c r="BE1" t="s">
        <v>4091</v>
      </c>
      <c r="BF1" t="s">
        <v>752</v>
      </c>
      <c r="BG1" t="s">
        <v>753</v>
      </c>
      <c r="BH1" t="s">
        <v>758</v>
      </c>
      <c r="BI1" t="s">
        <v>4063</v>
      </c>
      <c r="BJ1" t="s">
        <v>4068</v>
      </c>
      <c r="BK1" t="s">
        <v>4066</v>
      </c>
      <c r="BL1" t="s">
        <v>4064</v>
      </c>
      <c r="BM1" t="s">
        <v>4067</v>
      </c>
      <c r="BN1" t="s">
        <v>4065</v>
      </c>
    </row>
    <row r="2" spans="1:66" x14ac:dyDescent="0.25">
      <c r="A2">
        <v>56</v>
      </c>
      <c r="B2">
        <v>12263</v>
      </c>
      <c r="C2" t="s">
        <v>414</v>
      </c>
      <c r="D2" t="s">
        <v>21</v>
      </c>
      <c r="E2" t="s">
        <v>29</v>
      </c>
      <c r="F2">
        <v>43822.708333333336</v>
      </c>
      <c r="G2">
        <v>1.5</v>
      </c>
      <c r="H2" t="s">
        <v>32</v>
      </c>
      <c r="I2">
        <v>10</v>
      </c>
      <c r="J2" t="s">
        <v>29</v>
      </c>
      <c r="K2" t="s">
        <v>29</v>
      </c>
      <c r="L2" t="s">
        <v>145</v>
      </c>
      <c r="M2">
        <v>10</v>
      </c>
      <c r="N2" t="s">
        <v>35</v>
      </c>
      <c r="O2">
        <v>2</v>
      </c>
      <c r="P2">
        <v>10</v>
      </c>
      <c r="Q2">
        <v>4.8</v>
      </c>
      <c r="R2">
        <v>6.8</v>
      </c>
      <c r="S2">
        <v>32.64</v>
      </c>
      <c r="T2">
        <v>1</v>
      </c>
      <c r="U2">
        <v>0</v>
      </c>
      <c r="V2">
        <v>1.4000000000000001</v>
      </c>
      <c r="W2">
        <v>0.8</v>
      </c>
      <c r="X2">
        <v>1.1200000000000001</v>
      </c>
      <c r="Y2">
        <v>2.76</v>
      </c>
      <c r="Z2">
        <v>3.2</v>
      </c>
      <c r="AA2">
        <v>8.831999999999999</v>
      </c>
      <c r="AB2">
        <v>7601608</v>
      </c>
      <c r="AC2" t="s">
        <v>2149</v>
      </c>
      <c r="AD2">
        <v>39723</v>
      </c>
      <c r="AE2" t="s">
        <v>760</v>
      </c>
      <c r="AF2" t="s">
        <v>761</v>
      </c>
      <c r="AG2" t="s">
        <v>762</v>
      </c>
      <c r="AH2" t="s">
        <v>768</v>
      </c>
      <c r="AI2">
        <v>1.25</v>
      </c>
      <c r="AJ2">
        <v>0</v>
      </c>
      <c r="AK2">
        <v>0</v>
      </c>
      <c r="AL2">
        <v>0</v>
      </c>
      <c r="AM2">
        <v>15</v>
      </c>
      <c r="AN2">
        <v>0</v>
      </c>
      <c r="AO2" t="s">
        <v>762</v>
      </c>
      <c r="AP2" t="s">
        <v>763</v>
      </c>
      <c r="AQ2" t="s">
        <v>769</v>
      </c>
      <c r="AR2" t="s">
        <v>2148</v>
      </c>
      <c r="AS2">
        <v>1.9</v>
      </c>
      <c r="AT2">
        <v>699.1</v>
      </c>
      <c r="AU2">
        <v>701</v>
      </c>
      <c r="AV2" t="s">
        <v>986</v>
      </c>
      <c r="AW2" t="s">
        <v>2150</v>
      </c>
      <c r="AX2">
        <v>1.3</v>
      </c>
      <c r="AY2">
        <v>698.7</v>
      </c>
      <c r="AZ2">
        <v>700</v>
      </c>
      <c r="BA2" t="s">
        <v>762</v>
      </c>
      <c r="BB2">
        <v>1.4800839999999999E-2</v>
      </c>
      <c r="BC2">
        <v>0</v>
      </c>
      <c r="BD2">
        <v>22899</v>
      </c>
      <c r="BE2">
        <v>57.285991330139183</v>
      </c>
      <c r="BF2" t="s">
        <v>767</v>
      </c>
      <c r="BG2">
        <v>44243</v>
      </c>
      <c r="BH2">
        <v>27.025489480416621</v>
      </c>
      <c r="BI2" t="s">
        <v>4094</v>
      </c>
      <c r="BJ2" t="s">
        <v>4095</v>
      </c>
      <c r="BK2" t="s">
        <v>4096</v>
      </c>
      <c r="BL2" t="s">
        <v>4097</v>
      </c>
      <c r="BM2">
        <v>1</v>
      </c>
      <c r="BN2">
        <v>3.7770000000000001</v>
      </c>
    </row>
    <row r="3" spans="1:66" x14ac:dyDescent="0.25">
      <c r="A3">
        <v>166</v>
      </c>
      <c r="B3">
        <v>12900</v>
      </c>
      <c r="C3" t="s">
        <v>83</v>
      </c>
      <c r="D3" t="s">
        <v>26</v>
      </c>
      <c r="E3" t="s">
        <v>29</v>
      </c>
      <c r="F3">
        <v>43888.666666666664</v>
      </c>
      <c r="G3">
        <v>3.5</v>
      </c>
      <c r="H3" t="s">
        <v>23</v>
      </c>
      <c r="I3">
        <v>0</v>
      </c>
      <c r="J3" t="s">
        <v>22</v>
      </c>
      <c r="K3" t="s">
        <v>22</v>
      </c>
      <c r="L3" t="s">
        <v>30</v>
      </c>
      <c r="M3">
        <v>6</v>
      </c>
      <c r="O3">
        <v>2</v>
      </c>
      <c r="P3">
        <v>10</v>
      </c>
      <c r="Q3">
        <v>1.3</v>
      </c>
      <c r="R3">
        <v>5</v>
      </c>
      <c r="S3">
        <v>6.5</v>
      </c>
      <c r="T3">
        <v>1</v>
      </c>
      <c r="U3">
        <v>10</v>
      </c>
      <c r="V3">
        <v>3.8000000000000007</v>
      </c>
      <c r="W3">
        <v>5</v>
      </c>
      <c r="X3">
        <v>19.000000000000004</v>
      </c>
      <c r="Y3">
        <v>2.8000000000000003</v>
      </c>
      <c r="Z3">
        <v>5</v>
      </c>
      <c r="AA3">
        <v>14.000000000000002</v>
      </c>
      <c r="AB3">
        <v>7684662</v>
      </c>
      <c r="AC3" t="s">
        <v>2767</v>
      </c>
      <c r="AD3">
        <v>39724</v>
      </c>
      <c r="AE3" t="s">
        <v>760</v>
      </c>
      <c r="AF3" t="s">
        <v>761</v>
      </c>
      <c r="AG3" t="s">
        <v>762</v>
      </c>
      <c r="AH3" t="s">
        <v>768</v>
      </c>
      <c r="AI3">
        <v>1.25</v>
      </c>
      <c r="AJ3">
        <v>0</v>
      </c>
      <c r="AK3">
        <v>0</v>
      </c>
      <c r="AL3">
        <v>0</v>
      </c>
      <c r="AM3">
        <v>15</v>
      </c>
      <c r="AN3">
        <v>0</v>
      </c>
      <c r="AO3" t="s">
        <v>762</v>
      </c>
      <c r="AP3" t="s">
        <v>763</v>
      </c>
      <c r="AQ3" t="s">
        <v>769</v>
      </c>
      <c r="AR3" t="s">
        <v>2768</v>
      </c>
      <c r="AS3">
        <v>6.2</v>
      </c>
      <c r="AT3">
        <v>644.79999999999995</v>
      </c>
      <c r="AU3">
        <v>651</v>
      </c>
      <c r="AV3" t="s">
        <v>765</v>
      </c>
      <c r="AW3" t="s">
        <v>2769</v>
      </c>
      <c r="AX3">
        <v>5.8</v>
      </c>
      <c r="AY3">
        <v>644.20000000000005</v>
      </c>
      <c r="AZ3">
        <v>650</v>
      </c>
      <c r="BA3" t="s">
        <v>765</v>
      </c>
      <c r="BB3">
        <v>1.263247E-2</v>
      </c>
      <c r="BC3">
        <v>1</v>
      </c>
      <c r="BD3">
        <v>35431</v>
      </c>
      <c r="BE3">
        <v>23.155829340634263</v>
      </c>
      <c r="BF3" t="s">
        <v>767</v>
      </c>
      <c r="BG3">
        <v>44243</v>
      </c>
      <c r="BH3">
        <v>47.496658972676393</v>
      </c>
      <c r="BI3" t="s">
        <v>4098</v>
      </c>
      <c r="BJ3" t="s">
        <v>4099</v>
      </c>
      <c r="BK3" t="s">
        <v>4100</v>
      </c>
      <c r="BL3" t="s">
        <v>4097</v>
      </c>
      <c r="BM3">
        <v>1</v>
      </c>
      <c r="BN3">
        <v>3.714</v>
      </c>
    </row>
    <row r="4" spans="1:66" x14ac:dyDescent="0.25">
      <c r="A4">
        <v>445</v>
      </c>
      <c r="B4">
        <v>10967</v>
      </c>
      <c r="C4" t="s">
        <v>289</v>
      </c>
      <c r="D4" t="s">
        <v>26</v>
      </c>
      <c r="E4" t="s">
        <v>29</v>
      </c>
      <c r="F4">
        <v>43892.666666666664</v>
      </c>
      <c r="G4">
        <v>10</v>
      </c>
      <c r="H4" t="s">
        <v>23</v>
      </c>
      <c r="I4">
        <v>0</v>
      </c>
      <c r="J4" t="s">
        <v>22</v>
      </c>
      <c r="K4" t="s">
        <v>22</v>
      </c>
      <c r="L4" t="s">
        <v>115</v>
      </c>
      <c r="M4">
        <v>8</v>
      </c>
      <c r="O4">
        <v>2</v>
      </c>
      <c r="P4">
        <v>10</v>
      </c>
      <c r="Q4">
        <v>1.3</v>
      </c>
      <c r="R4">
        <v>7.5</v>
      </c>
      <c r="S4">
        <v>9.75</v>
      </c>
      <c r="T4">
        <v>1</v>
      </c>
      <c r="U4">
        <v>0</v>
      </c>
      <c r="V4">
        <v>1.4000000000000001</v>
      </c>
      <c r="W4">
        <v>2.4000000000000004</v>
      </c>
      <c r="X4">
        <v>3.3600000000000008</v>
      </c>
      <c r="Y4">
        <v>1.36</v>
      </c>
      <c r="Z4">
        <v>4.4400000000000004</v>
      </c>
      <c r="AA4">
        <v>6.0384000000000011</v>
      </c>
      <c r="AB4">
        <v>7593760</v>
      </c>
      <c r="AC4" t="s">
        <v>1619</v>
      </c>
      <c r="AD4">
        <v>39725</v>
      </c>
      <c r="AE4" t="s">
        <v>760</v>
      </c>
      <c r="AF4" t="s">
        <v>761</v>
      </c>
      <c r="AG4" t="s">
        <v>762</v>
      </c>
      <c r="AH4" t="s">
        <v>768</v>
      </c>
      <c r="AI4">
        <v>1</v>
      </c>
      <c r="AJ4">
        <v>0</v>
      </c>
      <c r="AK4">
        <v>0</v>
      </c>
      <c r="AL4">
        <v>0</v>
      </c>
      <c r="AM4">
        <v>12</v>
      </c>
      <c r="AN4">
        <v>0</v>
      </c>
      <c r="AO4" t="s">
        <v>762</v>
      </c>
      <c r="AP4" t="s">
        <v>763</v>
      </c>
      <c r="AQ4" t="s">
        <v>769</v>
      </c>
      <c r="AR4" t="s">
        <v>1620</v>
      </c>
      <c r="AS4">
        <v>1</v>
      </c>
      <c r="AT4">
        <v>815</v>
      </c>
      <c r="AU4">
        <v>816</v>
      </c>
      <c r="AV4" t="s">
        <v>765</v>
      </c>
      <c r="AW4" t="s">
        <v>1621</v>
      </c>
      <c r="AX4">
        <v>1</v>
      </c>
      <c r="AY4">
        <v>814</v>
      </c>
      <c r="AZ4">
        <v>815</v>
      </c>
      <c r="BA4" t="s">
        <v>765</v>
      </c>
      <c r="BB4">
        <v>4.3166320000000001E-2</v>
      </c>
      <c r="BC4">
        <v>1</v>
      </c>
      <c r="BD4">
        <v>29952</v>
      </c>
      <c r="BE4">
        <v>38.167465206479577</v>
      </c>
      <c r="BF4" t="s">
        <v>767</v>
      </c>
      <c r="BG4">
        <v>43327</v>
      </c>
      <c r="BH4">
        <v>23.166209554136909</v>
      </c>
      <c r="BI4" t="s">
        <v>4098</v>
      </c>
      <c r="BJ4" t="s">
        <v>4099</v>
      </c>
      <c r="BK4" t="s">
        <v>4100</v>
      </c>
      <c r="BL4" t="s">
        <v>4097</v>
      </c>
      <c r="BM4">
        <v>1</v>
      </c>
      <c r="BN4">
        <v>3.8260000000000001</v>
      </c>
    </row>
    <row r="5" spans="1:66" x14ac:dyDescent="0.25">
      <c r="A5">
        <v>1632</v>
      </c>
      <c r="B5">
        <v>12504</v>
      </c>
      <c r="C5" t="s">
        <v>186</v>
      </c>
      <c r="D5" t="s">
        <v>26</v>
      </c>
      <c r="E5" t="s">
        <v>29</v>
      </c>
      <c r="F5">
        <v>43852.708333333336</v>
      </c>
      <c r="G5">
        <v>15.2</v>
      </c>
      <c r="H5" t="s">
        <v>23</v>
      </c>
      <c r="I5">
        <v>0</v>
      </c>
      <c r="J5" t="s">
        <v>22</v>
      </c>
      <c r="K5" t="s">
        <v>22</v>
      </c>
      <c r="M5">
        <v>0</v>
      </c>
      <c r="O5">
        <v>2</v>
      </c>
      <c r="P5">
        <v>5</v>
      </c>
      <c r="Q5">
        <v>1.3</v>
      </c>
      <c r="R5">
        <v>4.25</v>
      </c>
      <c r="S5">
        <v>5.5250000000000004</v>
      </c>
      <c r="T5">
        <v>1</v>
      </c>
      <c r="U5">
        <v>5</v>
      </c>
      <c r="V5">
        <v>8.6</v>
      </c>
      <c r="W5">
        <v>4.25</v>
      </c>
      <c r="X5">
        <v>36.549999999999997</v>
      </c>
      <c r="Y5">
        <v>5.68</v>
      </c>
      <c r="Z5">
        <v>4.25</v>
      </c>
      <c r="AA5">
        <v>24.14</v>
      </c>
      <c r="AB5">
        <v>7572530</v>
      </c>
      <c r="AC5" t="s">
        <v>3586</v>
      </c>
      <c r="AD5">
        <v>39726</v>
      </c>
      <c r="AE5" t="s">
        <v>760</v>
      </c>
      <c r="AF5" t="s">
        <v>761</v>
      </c>
      <c r="AG5" t="s">
        <v>762</v>
      </c>
      <c r="AH5" t="s">
        <v>768</v>
      </c>
      <c r="AI5">
        <v>2</v>
      </c>
      <c r="AJ5">
        <v>0</v>
      </c>
      <c r="AK5">
        <v>0</v>
      </c>
      <c r="AL5">
        <v>0</v>
      </c>
      <c r="AM5">
        <v>36</v>
      </c>
      <c r="AN5">
        <v>0</v>
      </c>
      <c r="AO5" t="s">
        <v>762</v>
      </c>
      <c r="AP5" t="s">
        <v>763</v>
      </c>
      <c r="AQ5" t="s">
        <v>769</v>
      </c>
      <c r="AR5" t="s">
        <v>3587</v>
      </c>
      <c r="AS5">
        <v>16</v>
      </c>
      <c r="AT5">
        <v>615</v>
      </c>
      <c r="AU5">
        <v>631</v>
      </c>
      <c r="AV5" t="s">
        <v>765</v>
      </c>
      <c r="AW5" t="s">
        <v>3588</v>
      </c>
      <c r="AX5">
        <v>2.2999999999999998</v>
      </c>
      <c r="AY5">
        <v>607.70000000000005</v>
      </c>
      <c r="AZ5">
        <v>610</v>
      </c>
      <c r="BA5" t="s">
        <v>765</v>
      </c>
      <c r="BB5">
        <v>0.1118253</v>
      </c>
      <c r="BC5">
        <v>1</v>
      </c>
      <c r="BD5">
        <v>0</v>
      </c>
      <c r="BE5">
        <v>120.06217202829113</v>
      </c>
      <c r="BF5" t="s">
        <v>767</v>
      </c>
      <c r="BG5">
        <v>44284</v>
      </c>
      <c r="BH5">
        <v>65.280399964639003</v>
      </c>
      <c r="BI5" t="s">
        <v>4101</v>
      </c>
      <c r="BJ5" t="s">
        <v>4102</v>
      </c>
      <c r="BK5" t="s">
        <v>4103</v>
      </c>
      <c r="BL5" t="s">
        <v>4097</v>
      </c>
      <c r="BM5">
        <v>1</v>
      </c>
      <c r="BN5">
        <v>3.7170000000000001</v>
      </c>
    </row>
    <row r="6" spans="1:66" x14ac:dyDescent="0.25">
      <c r="A6">
        <v>1884</v>
      </c>
      <c r="B6">
        <v>21077</v>
      </c>
      <c r="C6" t="s">
        <v>119</v>
      </c>
      <c r="D6" t="s">
        <v>21</v>
      </c>
      <c r="E6" t="s">
        <v>29</v>
      </c>
      <c r="F6">
        <v>44186.708333333336</v>
      </c>
      <c r="G6">
        <v>3</v>
      </c>
      <c r="H6" t="s">
        <v>31</v>
      </c>
      <c r="I6">
        <v>7</v>
      </c>
      <c r="J6" t="s">
        <v>22</v>
      </c>
      <c r="K6" t="s">
        <v>22</v>
      </c>
      <c r="M6">
        <v>0</v>
      </c>
      <c r="N6" t="s">
        <v>35</v>
      </c>
      <c r="O6">
        <v>2</v>
      </c>
      <c r="P6">
        <v>5</v>
      </c>
      <c r="Q6">
        <v>3.75</v>
      </c>
      <c r="R6">
        <v>1.55</v>
      </c>
      <c r="S6">
        <v>5.8125</v>
      </c>
      <c r="T6">
        <v>1</v>
      </c>
      <c r="U6">
        <v>0</v>
      </c>
      <c r="V6">
        <v>1.4000000000000001</v>
      </c>
      <c r="W6">
        <v>0.8</v>
      </c>
      <c r="X6">
        <v>1.1200000000000001</v>
      </c>
      <c r="Y6">
        <v>2.34</v>
      </c>
      <c r="Z6">
        <v>1.1000000000000001</v>
      </c>
      <c r="AA6">
        <v>2.5739999999999998</v>
      </c>
      <c r="AB6">
        <v>7606428</v>
      </c>
      <c r="AC6" t="s">
        <v>1007</v>
      </c>
      <c r="AD6">
        <v>39727</v>
      </c>
      <c r="AE6" t="s">
        <v>760</v>
      </c>
      <c r="AF6" t="s">
        <v>761</v>
      </c>
      <c r="AG6" t="s">
        <v>762</v>
      </c>
      <c r="AH6" t="s">
        <v>768</v>
      </c>
      <c r="AI6">
        <v>4.5</v>
      </c>
      <c r="AJ6">
        <v>0</v>
      </c>
      <c r="AK6">
        <v>0</v>
      </c>
      <c r="AL6">
        <v>0</v>
      </c>
      <c r="AM6">
        <v>54</v>
      </c>
      <c r="AN6">
        <v>0</v>
      </c>
      <c r="AO6" t="s">
        <v>762</v>
      </c>
      <c r="AP6" t="s">
        <v>763</v>
      </c>
      <c r="AQ6" t="s">
        <v>769</v>
      </c>
      <c r="AR6" t="s">
        <v>1008</v>
      </c>
      <c r="AS6">
        <v>6</v>
      </c>
      <c r="AT6">
        <v>728</v>
      </c>
      <c r="AU6">
        <v>734</v>
      </c>
      <c r="AV6" t="s">
        <v>765</v>
      </c>
      <c r="AW6" t="s">
        <v>1009</v>
      </c>
      <c r="AX6">
        <v>0</v>
      </c>
      <c r="AY6">
        <v>0</v>
      </c>
      <c r="AZ6">
        <v>741</v>
      </c>
      <c r="BA6" t="s">
        <v>772</v>
      </c>
      <c r="BB6">
        <v>0</v>
      </c>
      <c r="BC6">
        <v>1</v>
      </c>
      <c r="BD6">
        <v>39906</v>
      </c>
      <c r="BE6">
        <v>12.210015970796265</v>
      </c>
      <c r="BF6" t="s">
        <v>767</v>
      </c>
      <c r="BG6">
        <v>44243</v>
      </c>
      <c r="BH6">
        <v>20.7143754721831</v>
      </c>
      <c r="BI6" t="s">
        <v>4094</v>
      </c>
      <c r="BJ6" t="s">
        <v>4095</v>
      </c>
      <c r="BK6" t="s">
        <v>4096</v>
      </c>
      <c r="BL6" t="s">
        <v>4097</v>
      </c>
      <c r="BM6">
        <v>1</v>
      </c>
      <c r="BN6">
        <v>3.7349999999999999</v>
      </c>
    </row>
    <row r="7" spans="1:66" x14ac:dyDescent="0.25">
      <c r="A7">
        <v>2308</v>
      </c>
      <c r="B7">
        <v>10953</v>
      </c>
      <c r="C7" t="s">
        <v>539</v>
      </c>
      <c r="D7" t="s">
        <v>26</v>
      </c>
      <c r="E7" t="s">
        <v>29</v>
      </c>
      <c r="F7">
        <v>43005.666666666664</v>
      </c>
      <c r="G7">
        <v>7.2</v>
      </c>
      <c r="H7" t="s">
        <v>23</v>
      </c>
      <c r="I7">
        <v>0</v>
      </c>
      <c r="J7" t="s">
        <v>22</v>
      </c>
      <c r="K7" t="s">
        <v>22</v>
      </c>
      <c r="L7" t="s">
        <v>30</v>
      </c>
      <c r="M7">
        <v>6</v>
      </c>
      <c r="N7" t="s">
        <v>35</v>
      </c>
      <c r="O7">
        <v>2</v>
      </c>
      <c r="P7">
        <v>10</v>
      </c>
      <c r="Q7">
        <v>1.3</v>
      </c>
      <c r="R7">
        <v>6.2</v>
      </c>
      <c r="S7">
        <v>8.06</v>
      </c>
      <c r="T7">
        <v>1</v>
      </c>
      <c r="U7">
        <v>10</v>
      </c>
      <c r="V7">
        <v>7.8000000000000007</v>
      </c>
      <c r="W7">
        <v>6.2</v>
      </c>
      <c r="X7">
        <v>48.360000000000007</v>
      </c>
      <c r="Y7">
        <v>5.2000000000000011</v>
      </c>
      <c r="Z7">
        <v>6.2</v>
      </c>
      <c r="AA7">
        <v>32.240000000000009</v>
      </c>
      <c r="AB7">
        <v>7651475</v>
      </c>
      <c r="AC7" t="s">
        <v>3902</v>
      </c>
      <c r="AD7">
        <v>39728</v>
      </c>
      <c r="AE7" t="s">
        <v>760</v>
      </c>
      <c r="AF7" t="s">
        <v>761</v>
      </c>
      <c r="AG7" t="s">
        <v>762</v>
      </c>
      <c r="AH7" t="s">
        <v>768</v>
      </c>
      <c r="AI7">
        <v>1.25</v>
      </c>
      <c r="AJ7">
        <v>0</v>
      </c>
      <c r="AK7">
        <v>0</v>
      </c>
      <c r="AL7">
        <v>0</v>
      </c>
      <c r="AM7">
        <v>15</v>
      </c>
      <c r="AN7">
        <v>0</v>
      </c>
      <c r="AO7" t="s">
        <v>762</v>
      </c>
      <c r="AP7" t="s">
        <v>763</v>
      </c>
      <c r="AQ7" t="s">
        <v>769</v>
      </c>
      <c r="AR7" t="s">
        <v>3903</v>
      </c>
      <c r="AS7">
        <v>2</v>
      </c>
      <c r="AT7">
        <v>589</v>
      </c>
      <c r="AU7">
        <v>591</v>
      </c>
      <c r="AV7" t="s">
        <v>765</v>
      </c>
      <c r="AW7" t="s">
        <v>3904</v>
      </c>
      <c r="AX7">
        <v>1.5</v>
      </c>
      <c r="AY7">
        <v>588.5</v>
      </c>
      <c r="AZ7">
        <v>590</v>
      </c>
      <c r="BA7" t="s">
        <v>765</v>
      </c>
      <c r="BB7">
        <v>8.4526099999999993E-3</v>
      </c>
      <c r="BC7">
        <v>1</v>
      </c>
      <c r="BD7">
        <v>0</v>
      </c>
      <c r="BE7">
        <v>117.7430983344741</v>
      </c>
      <c r="BF7" t="s">
        <v>767</v>
      </c>
      <c r="BG7">
        <v>44243</v>
      </c>
      <c r="BH7">
        <v>59.153356590127267</v>
      </c>
      <c r="BI7" t="s">
        <v>4104</v>
      </c>
      <c r="BJ7" t="s">
        <v>4105</v>
      </c>
      <c r="BK7" t="s">
        <v>4106</v>
      </c>
      <c r="BL7" t="s">
        <v>4107</v>
      </c>
      <c r="BM7">
        <v>3</v>
      </c>
      <c r="BN7">
        <v>3.7130000000000001</v>
      </c>
    </row>
    <row r="8" spans="1:66" x14ac:dyDescent="0.25">
      <c r="A8">
        <v>4046</v>
      </c>
      <c r="B8">
        <v>22851</v>
      </c>
      <c r="C8" t="s">
        <v>53</v>
      </c>
      <c r="D8" t="s">
        <v>21</v>
      </c>
      <c r="E8" t="s">
        <v>29</v>
      </c>
      <c r="F8">
        <v>44340.666666666664</v>
      </c>
      <c r="G8">
        <v>3.8</v>
      </c>
      <c r="H8" t="s">
        <v>23</v>
      </c>
      <c r="I8">
        <v>0</v>
      </c>
      <c r="J8" t="s">
        <v>22</v>
      </c>
      <c r="K8" t="s">
        <v>22</v>
      </c>
      <c r="M8">
        <v>0</v>
      </c>
      <c r="N8" t="s">
        <v>33</v>
      </c>
      <c r="O8">
        <v>0</v>
      </c>
      <c r="P8">
        <v>10</v>
      </c>
      <c r="Q8">
        <v>0</v>
      </c>
      <c r="R8">
        <v>2.2999999999999998</v>
      </c>
      <c r="S8">
        <v>0</v>
      </c>
      <c r="T8">
        <v>1</v>
      </c>
      <c r="U8">
        <v>10</v>
      </c>
      <c r="V8">
        <v>4.5999999999999996</v>
      </c>
      <c r="W8">
        <v>6.8</v>
      </c>
      <c r="X8">
        <v>31.279999999999998</v>
      </c>
      <c r="Y8">
        <v>2.76</v>
      </c>
      <c r="Z8">
        <v>5</v>
      </c>
      <c r="AA8">
        <v>13.799999999999999</v>
      </c>
      <c r="AB8">
        <v>7673376</v>
      </c>
      <c r="AC8" t="s">
        <v>2755</v>
      </c>
      <c r="AD8">
        <v>39729</v>
      </c>
      <c r="AE8" t="s">
        <v>760</v>
      </c>
      <c r="AF8" t="s">
        <v>761</v>
      </c>
      <c r="AG8" t="s">
        <v>762</v>
      </c>
      <c r="AH8" t="s">
        <v>768</v>
      </c>
      <c r="AI8">
        <v>1.25</v>
      </c>
      <c r="AJ8">
        <v>0</v>
      </c>
      <c r="AK8">
        <v>0</v>
      </c>
      <c r="AL8">
        <v>0</v>
      </c>
      <c r="AM8">
        <v>15</v>
      </c>
      <c r="AN8">
        <v>0</v>
      </c>
      <c r="AO8" t="s">
        <v>762</v>
      </c>
      <c r="AP8" t="s">
        <v>763</v>
      </c>
      <c r="AQ8" t="s">
        <v>769</v>
      </c>
      <c r="AR8" t="s">
        <v>2756</v>
      </c>
      <c r="AS8">
        <v>3.8</v>
      </c>
      <c r="AT8">
        <v>740.2</v>
      </c>
      <c r="AU8">
        <v>744</v>
      </c>
      <c r="AV8" t="s">
        <v>765</v>
      </c>
      <c r="AW8" t="s">
        <v>2757</v>
      </c>
      <c r="AX8">
        <v>4.2</v>
      </c>
      <c r="AY8">
        <v>737.8</v>
      </c>
      <c r="AZ8">
        <v>742</v>
      </c>
      <c r="BA8" t="s">
        <v>765</v>
      </c>
      <c r="BB8">
        <v>4.2809720000000002E-2</v>
      </c>
      <c r="BC8">
        <v>1</v>
      </c>
      <c r="BD8">
        <v>23012</v>
      </c>
      <c r="BE8">
        <v>58.394706821811539</v>
      </c>
      <c r="BF8" t="s">
        <v>767</v>
      </c>
      <c r="BG8">
        <v>43846</v>
      </c>
      <c r="BH8">
        <v>56.062037061603647</v>
      </c>
      <c r="BI8" t="s">
        <v>4098</v>
      </c>
      <c r="BJ8" t="s">
        <v>4099</v>
      </c>
      <c r="BK8" t="s">
        <v>4100</v>
      </c>
      <c r="BL8" t="s">
        <v>4097</v>
      </c>
      <c r="BM8">
        <v>1</v>
      </c>
      <c r="BN8">
        <v>3.7879999999999998</v>
      </c>
    </row>
    <row r="9" spans="1:66" x14ac:dyDescent="0.25">
      <c r="A9">
        <v>4845</v>
      </c>
      <c r="B9">
        <v>11195</v>
      </c>
      <c r="C9" t="s">
        <v>674</v>
      </c>
      <c r="D9" t="s">
        <v>21</v>
      </c>
      <c r="E9" t="s">
        <v>29</v>
      </c>
      <c r="F9">
        <v>43955.666666666664</v>
      </c>
      <c r="G9">
        <v>26</v>
      </c>
      <c r="H9" t="s">
        <v>23</v>
      </c>
      <c r="I9">
        <v>0</v>
      </c>
      <c r="J9" t="s">
        <v>22</v>
      </c>
      <c r="K9" t="s">
        <v>22</v>
      </c>
      <c r="L9" t="s">
        <v>115</v>
      </c>
      <c r="M9">
        <v>8</v>
      </c>
      <c r="N9" t="s">
        <v>33</v>
      </c>
      <c r="O9">
        <v>0</v>
      </c>
      <c r="P9">
        <v>10</v>
      </c>
      <c r="Q9">
        <v>0</v>
      </c>
      <c r="R9">
        <v>8</v>
      </c>
      <c r="S9">
        <v>0</v>
      </c>
      <c r="T9">
        <v>1</v>
      </c>
      <c r="U9">
        <v>10</v>
      </c>
      <c r="V9">
        <v>5.4</v>
      </c>
      <c r="W9">
        <v>8</v>
      </c>
      <c r="X9">
        <v>43.2</v>
      </c>
      <c r="Y9">
        <v>3.24</v>
      </c>
      <c r="Z9">
        <v>8</v>
      </c>
      <c r="AA9">
        <v>25.92</v>
      </c>
      <c r="AB9">
        <v>7664244</v>
      </c>
      <c r="AC9" t="s">
        <v>3656</v>
      </c>
      <c r="AD9">
        <v>39730</v>
      </c>
      <c r="AE9" t="s">
        <v>760</v>
      </c>
      <c r="AF9" t="s">
        <v>761</v>
      </c>
      <c r="AG9" t="s">
        <v>839</v>
      </c>
      <c r="AH9" t="s">
        <v>768</v>
      </c>
      <c r="AI9">
        <v>6</v>
      </c>
      <c r="AJ9">
        <v>0</v>
      </c>
      <c r="AK9">
        <v>0</v>
      </c>
      <c r="AL9">
        <v>0</v>
      </c>
      <c r="AM9">
        <v>72</v>
      </c>
      <c r="AN9">
        <v>0</v>
      </c>
      <c r="AO9" t="s">
        <v>762</v>
      </c>
      <c r="AP9" t="s">
        <v>763</v>
      </c>
      <c r="AQ9" t="s">
        <v>769</v>
      </c>
      <c r="AR9" t="s">
        <v>3657</v>
      </c>
      <c r="AS9">
        <v>8.5</v>
      </c>
      <c r="AT9">
        <v>731.98</v>
      </c>
      <c r="AU9">
        <v>739.48</v>
      </c>
      <c r="AV9" t="s">
        <v>765</v>
      </c>
      <c r="AW9" t="s">
        <v>3658</v>
      </c>
      <c r="AX9">
        <v>8.5</v>
      </c>
      <c r="AY9">
        <v>729.78</v>
      </c>
      <c r="AZ9">
        <v>738.28</v>
      </c>
      <c r="BA9" t="s">
        <v>765</v>
      </c>
      <c r="BB9">
        <v>0</v>
      </c>
      <c r="BC9">
        <v>1</v>
      </c>
      <c r="BD9">
        <v>37847</v>
      </c>
      <c r="BE9">
        <v>16.724617841660955</v>
      </c>
      <c r="BF9" t="s">
        <v>767</v>
      </c>
      <c r="BG9">
        <v>43185</v>
      </c>
      <c r="BH9">
        <v>78.148834501122209</v>
      </c>
      <c r="BI9" t="s">
        <v>4108</v>
      </c>
      <c r="BJ9" t="s">
        <v>4109</v>
      </c>
      <c r="BK9" t="s">
        <v>4110</v>
      </c>
      <c r="BL9" t="s">
        <v>768</v>
      </c>
      <c r="BM9">
        <v>2</v>
      </c>
      <c r="BN9">
        <v>3.8039999999999998</v>
      </c>
    </row>
    <row r="10" spans="1:66" x14ac:dyDescent="0.25">
      <c r="A10">
        <v>5391</v>
      </c>
      <c r="B10">
        <v>18125</v>
      </c>
      <c r="C10" t="s">
        <v>411</v>
      </c>
      <c r="D10" t="s">
        <v>164</v>
      </c>
      <c r="E10" t="s">
        <v>29</v>
      </c>
      <c r="F10">
        <v>44036.666666666664</v>
      </c>
      <c r="G10">
        <v>1</v>
      </c>
      <c r="H10" t="s">
        <v>23</v>
      </c>
      <c r="I10">
        <v>0</v>
      </c>
      <c r="J10" t="s">
        <v>22</v>
      </c>
      <c r="K10" t="s">
        <v>22</v>
      </c>
      <c r="L10" t="s">
        <v>292</v>
      </c>
      <c r="M10">
        <v>3</v>
      </c>
      <c r="N10" t="s">
        <v>40</v>
      </c>
      <c r="O10">
        <v>8</v>
      </c>
      <c r="P10">
        <v>0</v>
      </c>
      <c r="Q10">
        <v>5.2</v>
      </c>
      <c r="R10">
        <v>2.1500000000000004</v>
      </c>
      <c r="S10">
        <v>11.180000000000001</v>
      </c>
      <c r="T10">
        <v>1</v>
      </c>
      <c r="U10">
        <v>0</v>
      </c>
      <c r="V10">
        <v>4.2</v>
      </c>
      <c r="W10">
        <v>1.7000000000000002</v>
      </c>
      <c r="X10">
        <v>7.1400000000000015</v>
      </c>
      <c r="Y10">
        <v>4.5999999999999996</v>
      </c>
      <c r="Z10">
        <v>1.8800000000000003</v>
      </c>
      <c r="AA10">
        <v>8.6480000000000015</v>
      </c>
      <c r="AB10">
        <v>7670478</v>
      </c>
      <c r="AC10" t="s">
        <v>2134</v>
      </c>
      <c r="AD10">
        <v>39731</v>
      </c>
      <c r="AE10" t="s">
        <v>760</v>
      </c>
      <c r="AF10" t="s">
        <v>761</v>
      </c>
      <c r="AG10" t="s">
        <v>762</v>
      </c>
      <c r="AH10" t="s">
        <v>768</v>
      </c>
      <c r="AI10">
        <v>2.5</v>
      </c>
      <c r="AJ10">
        <v>0</v>
      </c>
      <c r="AK10">
        <v>0</v>
      </c>
      <c r="AL10">
        <v>0</v>
      </c>
      <c r="AM10">
        <v>30</v>
      </c>
      <c r="AN10">
        <v>0</v>
      </c>
      <c r="AO10" t="s">
        <v>762</v>
      </c>
      <c r="AP10" t="s">
        <v>763</v>
      </c>
      <c r="AQ10" t="s">
        <v>769</v>
      </c>
      <c r="AR10" t="s">
        <v>2135</v>
      </c>
      <c r="AS10">
        <v>5.5</v>
      </c>
      <c r="AT10">
        <v>809.7</v>
      </c>
      <c r="AU10">
        <v>815.2</v>
      </c>
      <c r="AV10" t="s">
        <v>765</v>
      </c>
      <c r="AW10" t="s">
        <v>2136</v>
      </c>
      <c r="AX10">
        <v>6</v>
      </c>
      <c r="AY10">
        <v>808.6</v>
      </c>
      <c r="AZ10">
        <v>814.6</v>
      </c>
      <c r="BA10" t="s">
        <v>765</v>
      </c>
      <c r="BB10">
        <v>0</v>
      </c>
      <c r="BC10">
        <v>1</v>
      </c>
      <c r="BD10">
        <v>36783</v>
      </c>
      <c r="BE10">
        <v>19.85945699292721</v>
      </c>
      <c r="BF10" t="s">
        <v>767</v>
      </c>
      <c r="BG10">
        <v>43185</v>
      </c>
      <c r="BH10">
        <v>221.51099914526259</v>
      </c>
      <c r="BI10" t="s">
        <v>4098</v>
      </c>
      <c r="BJ10" t="s">
        <v>4099</v>
      </c>
      <c r="BK10" t="s">
        <v>4100</v>
      </c>
      <c r="BL10" t="s">
        <v>4097</v>
      </c>
      <c r="BM10">
        <v>1</v>
      </c>
      <c r="BN10">
        <v>3.8220000000000001</v>
      </c>
    </row>
    <row r="11" spans="1:66" x14ac:dyDescent="0.25">
      <c r="A11">
        <v>5547</v>
      </c>
      <c r="B11">
        <v>24146</v>
      </c>
      <c r="C11" t="s">
        <v>646</v>
      </c>
      <c r="D11" t="s">
        <v>21</v>
      </c>
      <c r="E11" t="s">
        <v>29</v>
      </c>
      <c r="F11">
        <v>44460.666666666664</v>
      </c>
      <c r="G11">
        <v>5</v>
      </c>
      <c r="H11" t="s">
        <v>23</v>
      </c>
      <c r="I11">
        <v>0</v>
      </c>
      <c r="J11" t="s">
        <v>22</v>
      </c>
      <c r="K11" t="s">
        <v>22</v>
      </c>
      <c r="M11">
        <v>0</v>
      </c>
      <c r="N11" t="s">
        <v>35</v>
      </c>
      <c r="O11">
        <v>2</v>
      </c>
      <c r="P11">
        <v>10</v>
      </c>
      <c r="Q11">
        <v>1.3</v>
      </c>
      <c r="R11">
        <v>2.2999999999999998</v>
      </c>
      <c r="S11">
        <v>2.9899999999999998</v>
      </c>
      <c r="T11">
        <v>1</v>
      </c>
      <c r="U11">
        <v>10</v>
      </c>
      <c r="V11">
        <v>6.2000000000000011</v>
      </c>
      <c r="W11">
        <v>5.9</v>
      </c>
      <c r="X11">
        <v>36.580000000000005</v>
      </c>
      <c r="Y11">
        <v>4.24</v>
      </c>
      <c r="Z11">
        <v>4.46</v>
      </c>
      <c r="AA11">
        <v>18.910399999999999</v>
      </c>
      <c r="AB11">
        <v>7550424</v>
      </c>
      <c r="AC11" t="s">
        <v>3275</v>
      </c>
      <c r="AD11">
        <v>39732</v>
      </c>
      <c r="AE11" t="s">
        <v>760</v>
      </c>
      <c r="AF11" t="s">
        <v>761</v>
      </c>
      <c r="AG11" t="s">
        <v>762</v>
      </c>
      <c r="AH11" t="s">
        <v>768</v>
      </c>
      <c r="AI11">
        <v>1.25</v>
      </c>
      <c r="AJ11">
        <v>0</v>
      </c>
      <c r="AK11">
        <v>0</v>
      </c>
      <c r="AL11">
        <v>0</v>
      </c>
      <c r="AM11">
        <v>15</v>
      </c>
      <c r="AN11">
        <v>0</v>
      </c>
      <c r="AO11" t="s">
        <v>762</v>
      </c>
      <c r="AP11" t="s">
        <v>763</v>
      </c>
      <c r="AQ11" t="s">
        <v>769</v>
      </c>
      <c r="AR11" t="s">
        <v>3276</v>
      </c>
      <c r="AS11">
        <v>6.1</v>
      </c>
      <c r="AT11">
        <v>645.9</v>
      </c>
      <c r="AU11">
        <v>652</v>
      </c>
      <c r="AV11" t="s">
        <v>765</v>
      </c>
      <c r="AW11" t="s">
        <v>3277</v>
      </c>
      <c r="AX11">
        <v>3.8</v>
      </c>
      <c r="AY11">
        <v>644.20000000000005</v>
      </c>
      <c r="AZ11">
        <v>648</v>
      </c>
      <c r="BA11" t="s">
        <v>765</v>
      </c>
      <c r="BB11">
        <v>7.5956599999999997E-3</v>
      </c>
      <c r="BC11">
        <v>1</v>
      </c>
      <c r="BD11">
        <v>32874</v>
      </c>
      <c r="BE11">
        <v>31.722564453570609</v>
      </c>
      <c r="BF11" t="s">
        <v>767</v>
      </c>
      <c r="BG11">
        <v>44243</v>
      </c>
      <c r="BH11">
        <v>223.81214974395741</v>
      </c>
      <c r="BI11" t="s">
        <v>4104</v>
      </c>
      <c r="BJ11" t="s">
        <v>4105</v>
      </c>
      <c r="BK11" t="s">
        <v>4106</v>
      </c>
      <c r="BL11" t="s">
        <v>4107</v>
      </c>
      <c r="BM11">
        <v>3</v>
      </c>
      <c r="BN11">
        <v>3.7559999999999998</v>
      </c>
    </row>
    <row r="12" spans="1:66" x14ac:dyDescent="0.25">
      <c r="A12">
        <v>6690</v>
      </c>
      <c r="B12">
        <v>20371</v>
      </c>
      <c r="C12" t="s">
        <v>450</v>
      </c>
      <c r="D12" t="s">
        <v>21</v>
      </c>
      <c r="E12" t="s">
        <v>29</v>
      </c>
      <c r="F12">
        <v>44133.708333333336</v>
      </c>
      <c r="G12">
        <v>7</v>
      </c>
      <c r="H12" t="s">
        <v>68</v>
      </c>
      <c r="I12">
        <v>0</v>
      </c>
      <c r="J12" t="s">
        <v>22</v>
      </c>
      <c r="K12" t="s">
        <v>22</v>
      </c>
      <c r="M12">
        <v>0</v>
      </c>
      <c r="N12" t="s">
        <v>35</v>
      </c>
      <c r="O12">
        <v>2</v>
      </c>
      <c r="P12">
        <v>0</v>
      </c>
      <c r="Q12">
        <v>1.3</v>
      </c>
      <c r="R12">
        <v>1.4</v>
      </c>
      <c r="S12">
        <v>1.8199999999999998</v>
      </c>
      <c r="T12">
        <v>1</v>
      </c>
      <c r="U12">
        <v>0</v>
      </c>
      <c r="V12">
        <v>7.8000000000000007</v>
      </c>
      <c r="W12">
        <v>2.3000000000000003</v>
      </c>
      <c r="X12">
        <v>17.940000000000005</v>
      </c>
      <c r="Y12">
        <v>5.2000000000000011</v>
      </c>
      <c r="Z12">
        <v>1.94</v>
      </c>
      <c r="AA12">
        <v>10.088000000000001</v>
      </c>
      <c r="AB12">
        <v>7697953</v>
      </c>
      <c r="AC12" t="s">
        <v>2309</v>
      </c>
      <c r="AD12">
        <v>39733</v>
      </c>
      <c r="AE12" t="s">
        <v>760</v>
      </c>
      <c r="AF12" t="s">
        <v>761</v>
      </c>
      <c r="AG12" t="s">
        <v>762</v>
      </c>
      <c r="AH12" t="s">
        <v>768</v>
      </c>
      <c r="AI12">
        <v>3</v>
      </c>
      <c r="AJ12">
        <v>0</v>
      </c>
      <c r="AK12">
        <v>0</v>
      </c>
      <c r="AL12">
        <v>0</v>
      </c>
      <c r="AM12">
        <v>36</v>
      </c>
      <c r="AN12">
        <v>0</v>
      </c>
      <c r="AO12" t="s">
        <v>762</v>
      </c>
      <c r="AP12" t="s">
        <v>763</v>
      </c>
      <c r="AQ12" t="s">
        <v>769</v>
      </c>
      <c r="AR12" t="s">
        <v>2310</v>
      </c>
      <c r="AS12">
        <v>7.8</v>
      </c>
      <c r="AT12">
        <v>685.2</v>
      </c>
      <c r="AU12">
        <v>693</v>
      </c>
      <c r="AV12" t="s">
        <v>765</v>
      </c>
      <c r="AW12" t="s">
        <v>2311</v>
      </c>
      <c r="AX12">
        <v>3.4</v>
      </c>
      <c r="AY12">
        <v>680.6</v>
      </c>
      <c r="AZ12">
        <v>684</v>
      </c>
      <c r="BA12" t="s">
        <v>765</v>
      </c>
      <c r="BB12">
        <v>5.2086199999999997E-3</v>
      </c>
      <c r="BC12">
        <v>1</v>
      </c>
      <c r="BD12">
        <v>35065</v>
      </c>
      <c r="BE12">
        <v>24.828770248688119</v>
      </c>
      <c r="BF12" t="s">
        <v>767</v>
      </c>
      <c r="BG12">
        <v>44469</v>
      </c>
      <c r="BH12">
        <v>193.28712840851921</v>
      </c>
      <c r="BI12" t="s">
        <v>4111</v>
      </c>
      <c r="BJ12" t="s">
        <v>4112</v>
      </c>
      <c r="BK12" t="s">
        <v>4113</v>
      </c>
      <c r="BL12" t="s">
        <v>4097</v>
      </c>
      <c r="BM12">
        <v>1</v>
      </c>
      <c r="BN12">
        <v>3.7530000000000001</v>
      </c>
    </row>
    <row r="13" spans="1:66" x14ac:dyDescent="0.25">
      <c r="A13">
        <v>6741</v>
      </c>
      <c r="B13">
        <v>12084</v>
      </c>
      <c r="C13" t="s">
        <v>91</v>
      </c>
      <c r="D13" t="s">
        <v>21</v>
      </c>
      <c r="E13" t="s">
        <v>29</v>
      </c>
      <c r="F13">
        <v>43804.708333333336</v>
      </c>
      <c r="G13">
        <v>4</v>
      </c>
      <c r="H13" t="s">
        <v>23</v>
      </c>
      <c r="I13">
        <v>0</v>
      </c>
      <c r="K13" t="s">
        <v>22</v>
      </c>
      <c r="M13">
        <v>0</v>
      </c>
      <c r="O13">
        <v>2</v>
      </c>
      <c r="P13">
        <v>0</v>
      </c>
      <c r="Q13">
        <v>1.3</v>
      </c>
      <c r="R13">
        <v>1.4</v>
      </c>
      <c r="S13">
        <v>1.8199999999999998</v>
      </c>
      <c r="T13">
        <v>1</v>
      </c>
      <c r="U13">
        <v>0</v>
      </c>
      <c r="V13">
        <v>1.4000000000000001</v>
      </c>
      <c r="W13">
        <v>1.4</v>
      </c>
      <c r="X13">
        <v>1.96</v>
      </c>
      <c r="Y13">
        <v>1.36</v>
      </c>
      <c r="Z13">
        <v>1.4</v>
      </c>
      <c r="AA13">
        <v>1.9039999999999999</v>
      </c>
      <c r="AB13">
        <v>7682095</v>
      </c>
      <c r="AC13" t="s">
        <v>941</v>
      </c>
      <c r="AD13">
        <v>39734</v>
      </c>
      <c r="AE13" t="s">
        <v>760</v>
      </c>
      <c r="AF13" t="s">
        <v>761</v>
      </c>
      <c r="AG13" t="s">
        <v>762</v>
      </c>
      <c r="AH13" t="s">
        <v>768</v>
      </c>
      <c r="AI13">
        <v>2.5</v>
      </c>
      <c r="AJ13">
        <v>0</v>
      </c>
      <c r="AK13">
        <v>0</v>
      </c>
      <c r="AL13">
        <v>0</v>
      </c>
      <c r="AM13">
        <v>30</v>
      </c>
      <c r="AN13">
        <v>0</v>
      </c>
      <c r="AO13" t="s">
        <v>762</v>
      </c>
      <c r="AP13" t="s">
        <v>763</v>
      </c>
      <c r="AQ13" t="s">
        <v>769</v>
      </c>
      <c r="AR13" t="s">
        <v>942</v>
      </c>
      <c r="AS13">
        <v>8.33</v>
      </c>
      <c r="AT13">
        <v>662.1</v>
      </c>
      <c r="AU13">
        <v>670.43</v>
      </c>
      <c r="AV13" t="s">
        <v>765</v>
      </c>
      <c r="AW13" t="s">
        <v>943</v>
      </c>
      <c r="AX13">
        <v>0</v>
      </c>
      <c r="AY13">
        <v>661.1</v>
      </c>
      <c r="AZ13">
        <v>661.1</v>
      </c>
      <c r="BA13" t="s">
        <v>765</v>
      </c>
      <c r="BB13">
        <v>0</v>
      </c>
      <c r="BC13">
        <v>1</v>
      </c>
      <c r="BD13">
        <v>36035</v>
      </c>
      <c r="BE13">
        <v>21.27230207620352</v>
      </c>
      <c r="BF13" t="s">
        <v>767</v>
      </c>
      <c r="BG13">
        <v>43185</v>
      </c>
      <c r="BH13">
        <v>166.24225478346739</v>
      </c>
      <c r="BI13" t="s">
        <v>4114</v>
      </c>
      <c r="BJ13" t="s">
        <v>4115</v>
      </c>
      <c r="BK13" t="s">
        <v>4116</v>
      </c>
      <c r="BL13" t="s">
        <v>768</v>
      </c>
      <c r="BM13">
        <v>2</v>
      </c>
      <c r="BN13">
        <v>3.8490000000000002</v>
      </c>
    </row>
    <row r="14" spans="1:66" x14ac:dyDescent="0.25">
      <c r="A14">
        <v>6831</v>
      </c>
      <c r="B14">
        <v>11208</v>
      </c>
      <c r="C14" t="s">
        <v>692</v>
      </c>
      <c r="D14" t="s">
        <v>26</v>
      </c>
      <c r="E14" t="s">
        <v>29</v>
      </c>
      <c r="F14">
        <v>43985.666666666664</v>
      </c>
      <c r="G14">
        <v>6</v>
      </c>
      <c r="H14" t="s">
        <v>23</v>
      </c>
      <c r="I14">
        <v>0</v>
      </c>
      <c r="J14" t="s">
        <v>22</v>
      </c>
      <c r="K14" t="s">
        <v>22</v>
      </c>
      <c r="L14" t="s">
        <v>145</v>
      </c>
      <c r="M14">
        <v>10</v>
      </c>
      <c r="O14">
        <v>2</v>
      </c>
      <c r="P14">
        <v>10</v>
      </c>
      <c r="Q14">
        <v>1.3</v>
      </c>
      <c r="R14">
        <v>8.6</v>
      </c>
      <c r="S14">
        <v>11.18</v>
      </c>
      <c r="T14">
        <v>1</v>
      </c>
      <c r="U14">
        <v>10</v>
      </c>
      <c r="V14">
        <v>6.2000000000000011</v>
      </c>
      <c r="W14">
        <v>5</v>
      </c>
      <c r="X14">
        <v>31.000000000000007</v>
      </c>
      <c r="Y14">
        <v>4.24</v>
      </c>
      <c r="Z14">
        <v>6.4399999999999995</v>
      </c>
      <c r="AA14">
        <v>27.305599999999998</v>
      </c>
      <c r="AB14">
        <v>7648061</v>
      </c>
      <c r="AC14" t="s">
        <v>3718</v>
      </c>
      <c r="AD14">
        <v>39735</v>
      </c>
      <c r="AE14" t="s">
        <v>760</v>
      </c>
      <c r="AF14" t="s">
        <v>761</v>
      </c>
      <c r="AG14" t="s">
        <v>762</v>
      </c>
      <c r="AH14" t="s">
        <v>768</v>
      </c>
      <c r="AI14">
        <v>2</v>
      </c>
      <c r="AJ14">
        <v>0</v>
      </c>
      <c r="AK14">
        <v>0</v>
      </c>
      <c r="AL14">
        <v>0</v>
      </c>
      <c r="AM14">
        <v>24</v>
      </c>
      <c r="AN14">
        <v>0</v>
      </c>
      <c r="AO14" t="s">
        <v>762</v>
      </c>
      <c r="AP14" t="s">
        <v>763</v>
      </c>
      <c r="AQ14" t="s">
        <v>769</v>
      </c>
      <c r="AR14" t="s">
        <v>3719</v>
      </c>
      <c r="AS14">
        <v>3.83</v>
      </c>
      <c r="AT14">
        <v>707.5</v>
      </c>
      <c r="AU14">
        <v>711.33</v>
      </c>
      <c r="AV14" t="s">
        <v>765</v>
      </c>
      <c r="AW14" t="s">
        <v>3720</v>
      </c>
      <c r="AX14">
        <v>4.5999999999999996</v>
      </c>
      <c r="AY14">
        <v>706.6</v>
      </c>
      <c r="AZ14">
        <v>711.27</v>
      </c>
      <c r="BA14" t="s">
        <v>765</v>
      </c>
      <c r="BB14">
        <v>0</v>
      </c>
      <c r="BC14">
        <v>1</v>
      </c>
      <c r="BD14">
        <v>35620</v>
      </c>
      <c r="BE14">
        <v>22.903947068218109</v>
      </c>
      <c r="BF14" t="s">
        <v>767</v>
      </c>
      <c r="BG14">
        <v>44305</v>
      </c>
      <c r="BH14">
        <v>151.44054748886779</v>
      </c>
      <c r="BI14" t="s">
        <v>4117</v>
      </c>
      <c r="BJ14" t="s">
        <v>4118</v>
      </c>
      <c r="BK14" t="s">
        <v>4119</v>
      </c>
      <c r="BL14" t="s">
        <v>768</v>
      </c>
      <c r="BM14">
        <v>2</v>
      </c>
      <c r="BN14">
        <v>3.8650000000000002</v>
      </c>
    </row>
    <row r="15" spans="1:66" x14ac:dyDescent="0.25">
      <c r="A15">
        <v>6832</v>
      </c>
      <c r="B15">
        <v>11208</v>
      </c>
      <c r="C15" t="s">
        <v>692</v>
      </c>
      <c r="D15" t="s">
        <v>26</v>
      </c>
      <c r="E15" t="s">
        <v>29</v>
      </c>
      <c r="F15">
        <v>43985.666666666664</v>
      </c>
      <c r="G15">
        <v>6.7</v>
      </c>
      <c r="H15" t="s">
        <v>23</v>
      </c>
      <c r="I15">
        <v>0</v>
      </c>
      <c r="J15" t="s">
        <v>22</v>
      </c>
      <c r="K15" t="s">
        <v>22</v>
      </c>
      <c r="L15" t="s">
        <v>145</v>
      </c>
      <c r="M15">
        <v>10</v>
      </c>
      <c r="O15">
        <v>2</v>
      </c>
      <c r="P15">
        <v>10</v>
      </c>
      <c r="Q15">
        <v>1.3</v>
      </c>
      <c r="R15">
        <v>8.6</v>
      </c>
      <c r="S15">
        <v>11.18</v>
      </c>
      <c r="T15">
        <v>1</v>
      </c>
      <c r="U15">
        <v>10</v>
      </c>
      <c r="V15">
        <v>6.2000000000000011</v>
      </c>
      <c r="W15">
        <v>5</v>
      </c>
      <c r="X15">
        <v>31.000000000000007</v>
      </c>
      <c r="Y15">
        <v>4.24</v>
      </c>
      <c r="Z15">
        <v>6.4399999999999995</v>
      </c>
      <c r="AA15">
        <v>27.305599999999998</v>
      </c>
      <c r="AB15">
        <v>7556684</v>
      </c>
      <c r="AC15" t="s">
        <v>3721</v>
      </c>
      <c r="AD15">
        <v>39736</v>
      </c>
      <c r="AE15" t="s">
        <v>760</v>
      </c>
      <c r="AF15" t="s">
        <v>761</v>
      </c>
      <c r="AG15" t="s">
        <v>762</v>
      </c>
      <c r="AH15" t="s">
        <v>768</v>
      </c>
      <c r="AI15">
        <v>1</v>
      </c>
      <c r="AJ15">
        <v>0</v>
      </c>
      <c r="AK15">
        <v>0</v>
      </c>
      <c r="AL15">
        <v>0</v>
      </c>
      <c r="AM15">
        <v>12</v>
      </c>
      <c r="AN15">
        <v>0</v>
      </c>
      <c r="AO15" t="s">
        <v>762</v>
      </c>
      <c r="AP15" t="s">
        <v>763</v>
      </c>
      <c r="AQ15" t="s">
        <v>769</v>
      </c>
      <c r="AR15" t="s">
        <v>3722</v>
      </c>
      <c r="AS15">
        <v>0</v>
      </c>
      <c r="AT15">
        <v>796.9</v>
      </c>
      <c r="AU15">
        <v>796.9</v>
      </c>
      <c r="AV15" t="s">
        <v>765</v>
      </c>
      <c r="AW15" t="s">
        <v>3723</v>
      </c>
      <c r="AX15">
        <v>0</v>
      </c>
      <c r="AY15">
        <v>796.3</v>
      </c>
      <c r="AZ15">
        <v>796.3</v>
      </c>
      <c r="BA15" t="s">
        <v>765</v>
      </c>
      <c r="BB15">
        <v>0</v>
      </c>
      <c r="BC15">
        <v>1</v>
      </c>
      <c r="BD15">
        <v>20821</v>
      </c>
      <c r="BE15">
        <v>63.421400866986076</v>
      </c>
      <c r="BF15" t="s">
        <v>767</v>
      </c>
      <c r="BG15">
        <v>43185</v>
      </c>
      <c r="BH15">
        <v>19.17191935076654</v>
      </c>
      <c r="BI15" t="s">
        <v>4098</v>
      </c>
      <c r="BJ15" t="s">
        <v>4099</v>
      </c>
      <c r="BK15" t="s">
        <v>4100</v>
      </c>
      <c r="BL15" t="s">
        <v>4097</v>
      </c>
      <c r="BM15">
        <v>1</v>
      </c>
      <c r="BN15">
        <v>3.887</v>
      </c>
    </row>
    <row r="16" spans="1:66" x14ac:dyDescent="0.25">
      <c r="A16">
        <v>6910</v>
      </c>
      <c r="B16">
        <v>19155</v>
      </c>
      <c r="C16" t="s">
        <v>193</v>
      </c>
      <c r="D16" t="s">
        <v>21</v>
      </c>
      <c r="E16" t="s">
        <v>29</v>
      </c>
      <c r="F16">
        <v>44384.666666666664</v>
      </c>
      <c r="G16">
        <v>4.5</v>
      </c>
      <c r="H16" t="s">
        <v>23</v>
      </c>
      <c r="I16">
        <v>0</v>
      </c>
      <c r="J16" t="s">
        <v>22</v>
      </c>
      <c r="K16" t="s">
        <v>22</v>
      </c>
      <c r="M16">
        <v>0</v>
      </c>
      <c r="O16">
        <v>2</v>
      </c>
      <c r="P16">
        <v>10</v>
      </c>
      <c r="Q16">
        <v>1.3</v>
      </c>
      <c r="R16">
        <v>2.2999999999999998</v>
      </c>
      <c r="S16">
        <v>2.9899999999999998</v>
      </c>
      <c r="T16">
        <v>4</v>
      </c>
      <c r="U16">
        <v>10</v>
      </c>
      <c r="V16">
        <v>7.8000000000000007</v>
      </c>
      <c r="W16">
        <v>5</v>
      </c>
      <c r="X16">
        <v>39</v>
      </c>
      <c r="Y16">
        <v>5.2000000000000011</v>
      </c>
      <c r="Z16">
        <v>3.92</v>
      </c>
      <c r="AA16">
        <v>20.384000000000004</v>
      </c>
      <c r="AB16">
        <v>7718674</v>
      </c>
      <c r="AC16" t="s">
        <v>3379</v>
      </c>
      <c r="AD16">
        <v>39737</v>
      </c>
      <c r="AE16" t="s">
        <v>760</v>
      </c>
      <c r="AF16" t="s">
        <v>761</v>
      </c>
      <c r="AG16" t="s">
        <v>762</v>
      </c>
      <c r="AH16" t="s">
        <v>768</v>
      </c>
      <c r="AI16">
        <v>1.25</v>
      </c>
      <c r="AJ16">
        <v>0</v>
      </c>
      <c r="AK16">
        <v>0</v>
      </c>
      <c r="AL16">
        <v>0</v>
      </c>
      <c r="AM16">
        <v>15</v>
      </c>
      <c r="AN16">
        <v>0</v>
      </c>
      <c r="AO16" t="s">
        <v>762</v>
      </c>
      <c r="AP16" t="s">
        <v>763</v>
      </c>
      <c r="AQ16" t="s">
        <v>769</v>
      </c>
      <c r="AR16" t="s">
        <v>3380</v>
      </c>
      <c r="AS16">
        <v>6.5</v>
      </c>
      <c r="AT16">
        <v>700.68</v>
      </c>
      <c r="AU16">
        <v>707.18</v>
      </c>
      <c r="AV16" t="s">
        <v>765</v>
      </c>
      <c r="AW16" t="s">
        <v>3381</v>
      </c>
      <c r="AX16">
        <v>3</v>
      </c>
      <c r="AY16">
        <v>693</v>
      </c>
      <c r="AZ16">
        <v>696</v>
      </c>
      <c r="BA16" t="s">
        <v>772</v>
      </c>
      <c r="BB16">
        <v>2.2419109999999999E-2</v>
      </c>
      <c r="BC16">
        <v>1</v>
      </c>
      <c r="BD16">
        <v>37622</v>
      </c>
      <c r="BE16">
        <v>18.51517225644535</v>
      </c>
      <c r="BF16" t="s">
        <v>767</v>
      </c>
      <c r="BG16">
        <v>44243</v>
      </c>
      <c r="BH16">
        <v>342.56488491932879</v>
      </c>
      <c r="BI16" t="s">
        <v>4120</v>
      </c>
      <c r="BJ16" t="s">
        <v>4121</v>
      </c>
      <c r="BK16" t="s">
        <v>4122</v>
      </c>
      <c r="BL16" t="s">
        <v>4123</v>
      </c>
      <c r="BM16">
        <v>4</v>
      </c>
      <c r="BN16">
        <v>3.7290000000000001</v>
      </c>
    </row>
    <row r="17" spans="1:66" x14ac:dyDescent="0.25">
      <c r="A17">
        <v>6910</v>
      </c>
      <c r="B17">
        <v>19155</v>
      </c>
      <c r="C17" t="s">
        <v>193</v>
      </c>
      <c r="D17" t="s">
        <v>21</v>
      </c>
      <c r="E17" t="s">
        <v>29</v>
      </c>
      <c r="F17">
        <v>44384.666666666664</v>
      </c>
      <c r="G17">
        <v>4.5</v>
      </c>
      <c r="H17" t="s">
        <v>23</v>
      </c>
      <c r="I17">
        <v>0</v>
      </c>
      <c r="J17" t="s">
        <v>22</v>
      </c>
      <c r="K17" t="s">
        <v>22</v>
      </c>
      <c r="M17">
        <v>0</v>
      </c>
      <c r="O17">
        <v>2</v>
      </c>
      <c r="P17">
        <v>10</v>
      </c>
      <c r="Q17">
        <v>1.3</v>
      </c>
      <c r="R17">
        <v>2.2999999999999998</v>
      </c>
      <c r="S17">
        <v>2.9899999999999998</v>
      </c>
      <c r="T17">
        <v>3</v>
      </c>
      <c r="U17">
        <v>10</v>
      </c>
      <c r="V17">
        <v>8.6</v>
      </c>
      <c r="W17">
        <v>5</v>
      </c>
      <c r="X17">
        <v>43</v>
      </c>
      <c r="Y17">
        <v>5.68</v>
      </c>
      <c r="Z17">
        <v>3.92</v>
      </c>
      <c r="AA17">
        <v>22.265599999999999</v>
      </c>
      <c r="AB17">
        <v>7718674</v>
      </c>
      <c r="AC17" t="s">
        <v>3379</v>
      </c>
      <c r="AD17">
        <v>39738</v>
      </c>
      <c r="AE17" t="s">
        <v>760</v>
      </c>
      <c r="AF17" t="s">
        <v>761</v>
      </c>
      <c r="AG17" t="s">
        <v>762</v>
      </c>
      <c r="AH17" t="s">
        <v>768</v>
      </c>
      <c r="AI17">
        <v>1.25</v>
      </c>
      <c r="AJ17">
        <v>0</v>
      </c>
      <c r="AK17">
        <v>0</v>
      </c>
      <c r="AL17">
        <v>0</v>
      </c>
      <c r="AM17">
        <v>15</v>
      </c>
      <c r="AN17">
        <v>0</v>
      </c>
      <c r="AO17" t="s">
        <v>762</v>
      </c>
      <c r="AP17" t="s">
        <v>763</v>
      </c>
      <c r="AQ17" t="s">
        <v>769</v>
      </c>
      <c r="AR17" t="s">
        <v>3380</v>
      </c>
      <c r="AS17">
        <v>6.5</v>
      </c>
      <c r="AT17">
        <v>700.68</v>
      </c>
      <c r="AU17">
        <v>707.18</v>
      </c>
      <c r="AV17" t="s">
        <v>765</v>
      </c>
      <c r="AW17" t="s">
        <v>3381</v>
      </c>
      <c r="AX17">
        <v>3</v>
      </c>
      <c r="AY17">
        <v>693</v>
      </c>
      <c r="AZ17">
        <v>696</v>
      </c>
      <c r="BA17" t="s">
        <v>772</v>
      </c>
      <c r="BB17">
        <v>2.2419109999999999E-2</v>
      </c>
      <c r="BC17">
        <v>1</v>
      </c>
      <c r="BD17">
        <v>37622</v>
      </c>
      <c r="BE17">
        <v>18.51517225644535</v>
      </c>
      <c r="BF17" t="s">
        <v>767</v>
      </c>
      <c r="BG17">
        <v>44243</v>
      </c>
      <c r="BH17">
        <v>342.56488491932879</v>
      </c>
      <c r="BI17" t="s">
        <v>4120</v>
      </c>
      <c r="BJ17" t="s">
        <v>4121</v>
      </c>
      <c r="BK17" t="s">
        <v>4122</v>
      </c>
      <c r="BL17" t="s">
        <v>4123</v>
      </c>
      <c r="BM17">
        <v>4</v>
      </c>
      <c r="BN17">
        <v>3.7290000000000001</v>
      </c>
    </row>
    <row r="18" spans="1:66" x14ac:dyDescent="0.25">
      <c r="A18">
        <v>7192</v>
      </c>
      <c r="B18">
        <v>24045</v>
      </c>
      <c r="C18" t="s">
        <v>628</v>
      </c>
      <c r="D18" t="s">
        <v>21</v>
      </c>
      <c r="E18" t="s">
        <v>29</v>
      </c>
      <c r="F18">
        <v>44460.666666666664</v>
      </c>
      <c r="G18">
        <v>5</v>
      </c>
      <c r="H18" t="s">
        <v>23</v>
      </c>
      <c r="I18">
        <v>0</v>
      </c>
      <c r="J18" t="s">
        <v>22</v>
      </c>
      <c r="K18" t="s">
        <v>22</v>
      </c>
      <c r="M18">
        <v>0</v>
      </c>
      <c r="N18" t="s">
        <v>35</v>
      </c>
      <c r="O18">
        <v>2</v>
      </c>
      <c r="P18">
        <v>0</v>
      </c>
      <c r="Q18">
        <v>1.3</v>
      </c>
      <c r="R18">
        <v>0.8</v>
      </c>
      <c r="S18">
        <v>1.04</v>
      </c>
      <c r="T18">
        <v>1</v>
      </c>
      <c r="U18">
        <v>10</v>
      </c>
      <c r="V18">
        <v>7</v>
      </c>
      <c r="W18">
        <v>5.9</v>
      </c>
      <c r="X18">
        <v>41.300000000000004</v>
      </c>
      <c r="Y18">
        <v>4.7200000000000006</v>
      </c>
      <c r="Z18">
        <v>3.8600000000000003</v>
      </c>
      <c r="AA18">
        <v>18.219200000000004</v>
      </c>
      <c r="AB18">
        <v>7580880</v>
      </c>
      <c r="AC18" t="s">
        <v>3190</v>
      </c>
      <c r="AD18">
        <v>39739</v>
      </c>
      <c r="AE18" t="s">
        <v>760</v>
      </c>
      <c r="AF18" t="s">
        <v>761</v>
      </c>
      <c r="AG18" t="s">
        <v>762</v>
      </c>
      <c r="AH18" t="s">
        <v>768</v>
      </c>
      <c r="AI18">
        <v>1.25</v>
      </c>
      <c r="AJ18">
        <v>0</v>
      </c>
      <c r="AK18">
        <v>0</v>
      </c>
      <c r="AL18">
        <v>0</v>
      </c>
      <c r="AM18">
        <v>15</v>
      </c>
      <c r="AN18">
        <v>0</v>
      </c>
      <c r="AO18" t="s">
        <v>762</v>
      </c>
      <c r="AP18" t="s">
        <v>763</v>
      </c>
      <c r="AQ18" t="s">
        <v>769</v>
      </c>
      <c r="AR18" t="s">
        <v>3191</v>
      </c>
      <c r="AS18">
        <v>5.3</v>
      </c>
      <c r="AT18">
        <v>617.70000000000005</v>
      </c>
      <c r="AU18">
        <v>623</v>
      </c>
      <c r="AV18" t="s">
        <v>765</v>
      </c>
      <c r="AW18" t="s">
        <v>3192</v>
      </c>
      <c r="AX18">
        <v>4.5999999999999996</v>
      </c>
      <c r="AY18">
        <v>608.4</v>
      </c>
      <c r="AZ18">
        <v>613</v>
      </c>
      <c r="BA18" t="s">
        <v>765</v>
      </c>
      <c r="BB18">
        <v>4.440649E-2</v>
      </c>
      <c r="BC18">
        <v>1</v>
      </c>
      <c r="BD18">
        <v>32874</v>
      </c>
      <c r="BE18">
        <v>31.722564453570609</v>
      </c>
      <c r="BF18" t="s">
        <v>767</v>
      </c>
      <c r="BG18">
        <v>44384</v>
      </c>
      <c r="BH18">
        <v>209.42882600473629</v>
      </c>
      <c r="BI18" t="s">
        <v>4098</v>
      </c>
      <c r="BJ18" t="s">
        <v>4099</v>
      </c>
      <c r="BK18" t="s">
        <v>4100</v>
      </c>
      <c r="BL18" t="s">
        <v>4097</v>
      </c>
      <c r="BM18">
        <v>1</v>
      </c>
      <c r="BN18">
        <v>3.758</v>
      </c>
    </row>
    <row r="19" spans="1:66" x14ac:dyDescent="0.25">
      <c r="A19">
        <v>7201</v>
      </c>
      <c r="B19">
        <v>10953</v>
      </c>
      <c r="C19" t="s">
        <v>539</v>
      </c>
      <c r="D19" t="s">
        <v>26</v>
      </c>
      <c r="E19" t="s">
        <v>29</v>
      </c>
      <c r="F19">
        <v>43005.666666666664</v>
      </c>
      <c r="G19">
        <v>7.2</v>
      </c>
      <c r="H19" t="s">
        <v>23</v>
      </c>
      <c r="I19">
        <v>0</v>
      </c>
      <c r="J19" t="s">
        <v>22</v>
      </c>
      <c r="K19" t="s">
        <v>22</v>
      </c>
      <c r="L19" t="s">
        <v>30</v>
      </c>
      <c r="M19">
        <v>6</v>
      </c>
      <c r="O19">
        <v>2</v>
      </c>
      <c r="P19">
        <v>0</v>
      </c>
      <c r="Q19">
        <v>1.3</v>
      </c>
      <c r="R19">
        <v>4.7</v>
      </c>
      <c r="S19">
        <v>6.11</v>
      </c>
      <c r="T19">
        <v>1</v>
      </c>
      <c r="U19">
        <v>0</v>
      </c>
      <c r="V19">
        <v>3.8000000000000007</v>
      </c>
      <c r="W19">
        <v>4.7</v>
      </c>
      <c r="X19">
        <v>17.860000000000003</v>
      </c>
      <c r="Y19">
        <v>2.8000000000000003</v>
      </c>
      <c r="Z19">
        <v>4.7</v>
      </c>
      <c r="AA19">
        <v>13.160000000000002</v>
      </c>
      <c r="AB19">
        <v>7560721</v>
      </c>
      <c r="AC19" t="s">
        <v>2695</v>
      </c>
      <c r="AD19">
        <v>39740</v>
      </c>
      <c r="AE19" t="s">
        <v>760</v>
      </c>
      <c r="AF19" t="s">
        <v>761</v>
      </c>
      <c r="AG19" t="s">
        <v>762</v>
      </c>
      <c r="AH19" t="s">
        <v>768</v>
      </c>
      <c r="AI19">
        <v>1.5</v>
      </c>
      <c r="AJ19">
        <v>0</v>
      </c>
      <c r="AK19">
        <v>0</v>
      </c>
      <c r="AL19">
        <v>0</v>
      </c>
      <c r="AM19">
        <v>15</v>
      </c>
      <c r="AN19">
        <v>0</v>
      </c>
      <c r="AO19" t="s">
        <v>762</v>
      </c>
      <c r="AP19" t="s">
        <v>763</v>
      </c>
      <c r="AQ19" t="s">
        <v>769</v>
      </c>
      <c r="AR19" t="s">
        <v>2696</v>
      </c>
      <c r="AS19">
        <v>6.6</v>
      </c>
      <c r="AT19">
        <v>668.4</v>
      </c>
      <c r="AU19">
        <v>675</v>
      </c>
      <c r="AV19" t="s">
        <v>765</v>
      </c>
      <c r="AW19" t="s">
        <v>2697</v>
      </c>
      <c r="AX19">
        <v>7.1</v>
      </c>
      <c r="AY19">
        <v>667.9</v>
      </c>
      <c r="AZ19">
        <v>675</v>
      </c>
      <c r="BA19" t="s">
        <v>765</v>
      </c>
      <c r="BB19">
        <v>1.143309E-2</v>
      </c>
      <c r="BC19">
        <v>1</v>
      </c>
      <c r="BD19">
        <v>38012</v>
      </c>
      <c r="BE19">
        <v>13.671914214008662</v>
      </c>
      <c r="BF19" t="s">
        <v>767</v>
      </c>
      <c r="BG19">
        <v>44469</v>
      </c>
      <c r="BH19">
        <v>87.530889910281573</v>
      </c>
      <c r="BI19" t="s">
        <v>4124</v>
      </c>
      <c r="BJ19" t="s">
        <v>4125</v>
      </c>
      <c r="BK19" t="s">
        <v>4126</v>
      </c>
      <c r="BL19" t="s">
        <v>768</v>
      </c>
      <c r="BM19">
        <v>2</v>
      </c>
      <c r="BN19">
        <v>3.7589999999999999</v>
      </c>
    </row>
    <row r="20" spans="1:66" x14ac:dyDescent="0.25">
      <c r="A20">
        <v>7491</v>
      </c>
      <c r="B20">
        <v>12527</v>
      </c>
      <c r="C20" t="s">
        <v>71</v>
      </c>
      <c r="D20" t="s">
        <v>26</v>
      </c>
      <c r="E20" t="s">
        <v>29</v>
      </c>
      <c r="F20">
        <v>43853.708333333336</v>
      </c>
      <c r="G20">
        <v>2.4</v>
      </c>
      <c r="I20">
        <v>0</v>
      </c>
      <c r="J20" t="s">
        <v>22</v>
      </c>
      <c r="K20" t="s">
        <v>22</v>
      </c>
      <c r="M20">
        <v>0</v>
      </c>
      <c r="O20">
        <v>2</v>
      </c>
      <c r="P20">
        <v>0</v>
      </c>
      <c r="Q20">
        <v>1.3</v>
      </c>
      <c r="R20">
        <v>0.8</v>
      </c>
      <c r="S20">
        <v>1.04</v>
      </c>
      <c r="T20">
        <v>1</v>
      </c>
      <c r="U20">
        <v>0</v>
      </c>
      <c r="V20">
        <v>2.2000000000000002</v>
      </c>
      <c r="W20">
        <v>0.8</v>
      </c>
      <c r="X20">
        <v>1.7600000000000002</v>
      </c>
      <c r="Y20">
        <v>1.84</v>
      </c>
      <c r="Z20">
        <v>0.8</v>
      </c>
      <c r="AA20">
        <v>1.4720000000000002</v>
      </c>
      <c r="AB20">
        <v>7678170</v>
      </c>
      <c r="AC20" t="s">
        <v>889</v>
      </c>
      <c r="AD20">
        <v>39741</v>
      </c>
      <c r="AE20" t="s">
        <v>760</v>
      </c>
      <c r="AF20" t="s">
        <v>761</v>
      </c>
      <c r="AG20" t="s">
        <v>762</v>
      </c>
      <c r="AH20" t="s">
        <v>768</v>
      </c>
      <c r="AI20">
        <v>1.25</v>
      </c>
      <c r="AJ20">
        <v>0</v>
      </c>
      <c r="AK20">
        <v>0</v>
      </c>
      <c r="AL20">
        <v>0</v>
      </c>
      <c r="AM20">
        <v>15</v>
      </c>
      <c r="AN20">
        <v>0</v>
      </c>
      <c r="AO20" t="s">
        <v>762</v>
      </c>
      <c r="AP20" t="s">
        <v>763</v>
      </c>
      <c r="AQ20" t="s">
        <v>769</v>
      </c>
      <c r="AR20" t="s">
        <v>890</v>
      </c>
      <c r="AS20">
        <v>6.33</v>
      </c>
      <c r="AT20">
        <v>593.66999999999996</v>
      </c>
      <c r="AU20">
        <v>600</v>
      </c>
      <c r="AV20" t="s">
        <v>772</v>
      </c>
      <c r="AW20" t="s">
        <v>891</v>
      </c>
      <c r="AX20">
        <v>4.4000000000000004</v>
      </c>
      <c r="AY20">
        <v>593.6</v>
      </c>
      <c r="AZ20">
        <v>598</v>
      </c>
      <c r="BA20" t="s">
        <v>765</v>
      </c>
      <c r="BB20">
        <v>2.2696000000000001E-3</v>
      </c>
      <c r="BC20">
        <v>1</v>
      </c>
      <c r="BD20">
        <v>36161</v>
      </c>
      <c r="BE20">
        <v>21.061487565594348</v>
      </c>
      <c r="BF20" t="s">
        <v>767</v>
      </c>
      <c r="BG20">
        <v>44243</v>
      </c>
      <c r="BH20">
        <v>30.842417841105281</v>
      </c>
      <c r="BI20" t="s">
        <v>4124</v>
      </c>
      <c r="BJ20" t="s">
        <v>4125</v>
      </c>
      <c r="BK20" t="s">
        <v>4126</v>
      </c>
      <c r="BL20" t="s">
        <v>768</v>
      </c>
      <c r="BM20">
        <v>2</v>
      </c>
      <c r="BN20">
        <v>3.694</v>
      </c>
    </row>
    <row r="21" spans="1:66" x14ac:dyDescent="0.25">
      <c r="A21">
        <v>8069</v>
      </c>
      <c r="B21">
        <v>20584</v>
      </c>
      <c r="C21" t="s">
        <v>99</v>
      </c>
      <c r="D21" t="s">
        <v>26</v>
      </c>
      <c r="E21" t="s">
        <v>29</v>
      </c>
      <c r="F21">
        <v>44201.708333333336</v>
      </c>
      <c r="G21">
        <v>0.1</v>
      </c>
      <c r="H21" t="s">
        <v>23</v>
      </c>
      <c r="I21">
        <v>0</v>
      </c>
      <c r="J21" t="s">
        <v>22</v>
      </c>
      <c r="K21" t="s">
        <v>22</v>
      </c>
      <c r="M21">
        <v>0</v>
      </c>
      <c r="O21">
        <v>2</v>
      </c>
      <c r="P21">
        <v>10</v>
      </c>
      <c r="Q21">
        <v>1.3</v>
      </c>
      <c r="R21">
        <v>2.2999999999999998</v>
      </c>
      <c r="S21">
        <v>2.9899999999999998</v>
      </c>
      <c r="T21">
        <v>1</v>
      </c>
      <c r="U21">
        <v>0</v>
      </c>
      <c r="V21">
        <v>1.4000000000000001</v>
      </c>
      <c r="W21">
        <v>0.8</v>
      </c>
      <c r="X21">
        <v>1.1200000000000001</v>
      </c>
      <c r="Y21">
        <v>1.36</v>
      </c>
      <c r="Z21">
        <v>1.4</v>
      </c>
      <c r="AA21">
        <v>1.9039999999999999</v>
      </c>
      <c r="AB21">
        <v>7702591</v>
      </c>
      <c r="AC21" t="s">
        <v>963</v>
      </c>
      <c r="AD21">
        <v>39742</v>
      </c>
      <c r="AE21" t="s">
        <v>760</v>
      </c>
      <c r="AF21" t="s">
        <v>761</v>
      </c>
      <c r="AG21" t="s">
        <v>762</v>
      </c>
      <c r="AH21" t="s">
        <v>768</v>
      </c>
      <c r="AI21">
        <v>1.5</v>
      </c>
      <c r="AJ21">
        <v>0</v>
      </c>
      <c r="AK21">
        <v>0</v>
      </c>
      <c r="AL21">
        <v>0</v>
      </c>
      <c r="AM21">
        <v>18</v>
      </c>
      <c r="AN21">
        <v>0</v>
      </c>
      <c r="AO21" t="s">
        <v>762</v>
      </c>
      <c r="AP21" t="s">
        <v>763</v>
      </c>
      <c r="AQ21" t="s">
        <v>769</v>
      </c>
      <c r="AR21" t="s">
        <v>964</v>
      </c>
      <c r="AS21">
        <v>3.83</v>
      </c>
      <c r="AT21">
        <v>797.6</v>
      </c>
      <c r="AU21">
        <v>801.43</v>
      </c>
      <c r="AV21" t="s">
        <v>765</v>
      </c>
      <c r="AW21" t="s">
        <v>965</v>
      </c>
      <c r="AX21">
        <v>3.3</v>
      </c>
      <c r="AY21">
        <v>794.7</v>
      </c>
      <c r="AZ21">
        <v>798</v>
      </c>
      <c r="BA21" t="s">
        <v>765</v>
      </c>
      <c r="BB21">
        <v>0</v>
      </c>
      <c r="BC21">
        <v>1</v>
      </c>
      <c r="BD21">
        <v>31048</v>
      </c>
      <c r="BE21">
        <v>36.012890714122754</v>
      </c>
      <c r="BF21" t="s">
        <v>767</v>
      </c>
      <c r="BG21">
        <v>43185</v>
      </c>
      <c r="BH21">
        <v>239.03480558239701</v>
      </c>
      <c r="BI21" t="s">
        <v>4098</v>
      </c>
      <c r="BJ21" t="s">
        <v>4099</v>
      </c>
      <c r="BK21" t="s">
        <v>4100</v>
      </c>
      <c r="BL21" t="s">
        <v>4097</v>
      </c>
      <c r="BM21">
        <v>1</v>
      </c>
      <c r="BN21">
        <v>3.9180000000000001</v>
      </c>
    </row>
    <row r="22" spans="1:66" x14ac:dyDescent="0.25">
      <c r="A22">
        <v>8961</v>
      </c>
      <c r="B22">
        <v>17242</v>
      </c>
      <c r="C22" t="s">
        <v>716</v>
      </c>
      <c r="D22" t="s">
        <v>21</v>
      </c>
      <c r="E22" t="s">
        <v>29</v>
      </c>
      <c r="F22">
        <v>43955.666666666664</v>
      </c>
      <c r="G22">
        <v>5</v>
      </c>
      <c r="H22" t="s">
        <v>32</v>
      </c>
      <c r="I22">
        <v>10</v>
      </c>
      <c r="J22" t="s">
        <v>22</v>
      </c>
      <c r="K22" t="s">
        <v>22</v>
      </c>
      <c r="M22">
        <v>0</v>
      </c>
      <c r="O22">
        <v>2</v>
      </c>
      <c r="P22">
        <v>10</v>
      </c>
      <c r="Q22">
        <v>4.8</v>
      </c>
      <c r="R22">
        <v>3.5</v>
      </c>
      <c r="S22">
        <v>16.8</v>
      </c>
      <c r="T22">
        <v>1</v>
      </c>
      <c r="U22">
        <v>10</v>
      </c>
      <c r="V22">
        <v>7.8000000000000007</v>
      </c>
      <c r="W22">
        <v>6.2</v>
      </c>
      <c r="X22">
        <v>48.360000000000007</v>
      </c>
      <c r="Y22">
        <v>6.6000000000000005</v>
      </c>
      <c r="Z22">
        <v>5.12</v>
      </c>
      <c r="AA22">
        <v>33.792000000000002</v>
      </c>
      <c r="AB22">
        <v>7579945</v>
      </c>
      <c r="AC22" t="s">
        <v>3932</v>
      </c>
      <c r="AD22">
        <v>39743</v>
      </c>
      <c r="AE22" t="s">
        <v>760</v>
      </c>
      <c r="AF22" t="s">
        <v>761</v>
      </c>
      <c r="AG22" t="s">
        <v>762</v>
      </c>
      <c r="AH22" t="s">
        <v>768</v>
      </c>
      <c r="AI22">
        <v>4.5</v>
      </c>
      <c r="AJ22">
        <v>0</v>
      </c>
      <c r="AK22">
        <v>0</v>
      </c>
      <c r="AL22">
        <v>0</v>
      </c>
      <c r="AM22">
        <v>54</v>
      </c>
      <c r="AN22">
        <v>0</v>
      </c>
      <c r="AO22" t="s">
        <v>762</v>
      </c>
      <c r="AP22" t="s">
        <v>763</v>
      </c>
      <c r="AQ22" t="s">
        <v>769</v>
      </c>
      <c r="AR22" t="s">
        <v>3933</v>
      </c>
      <c r="AS22">
        <v>5</v>
      </c>
      <c r="AT22">
        <v>696.3</v>
      </c>
      <c r="AU22">
        <v>701.3</v>
      </c>
      <c r="AV22" t="s">
        <v>765</v>
      </c>
      <c r="AW22" t="s">
        <v>3934</v>
      </c>
      <c r="AX22">
        <v>4.7</v>
      </c>
      <c r="AY22">
        <v>696.1</v>
      </c>
      <c r="AZ22">
        <v>700.8</v>
      </c>
      <c r="BA22" t="s">
        <v>765</v>
      </c>
      <c r="BB22">
        <v>2.7574600000000002E-3</v>
      </c>
      <c r="BC22">
        <v>1</v>
      </c>
      <c r="BD22">
        <v>34075</v>
      </c>
      <c r="BE22">
        <v>27.051791010723242</v>
      </c>
      <c r="BF22" t="s">
        <v>767</v>
      </c>
      <c r="BG22">
        <v>43179</v>
      </c>
      <c r="BH22">
        <v>72.530282734926118</v>
      </c>
      <c r="BI22" t="s">
        <v>4127</v>
      </c>
      <c r="BJ22" t="s">
        <v>4128</v>
      </c>
      <c r="BK22" t="s">
        <v>4129</v>
      </c>
      <c r="BL22" t="s">
        <v>768</v>
      </c>
      <c r="BM22">
        <v>2</v>
      </c>
      <c r="BN22">
        <v>3.87</v>
      </c>
    </row>
    <row r="23" spans="1:66" x14ac:dyDescent="0.25">
      <c r="A23">
        <v>9033</v>
      </c>
      <c r="B23">
        <v>11636</v>
      </c>
      <c r="C23" t="s">
        <v>348</v>
      </c>
      <c r="D23" t="s">
        <v>80</v>
      </c>
      <c r="E23" t="s">
        <v>29</v>
      </c>
      <c r="F23">
        <v>43733.708333333336</v>
      </c>
      <c r="G23">
        <v>1.2</v>
      </c>
      <c r="H23" t="s">
        <v>23</v>
      </c>
      <c r="I23">
        <v>0</v>
      </c>
      <c r="J23" t="s">
        <v>22</v>
      </c>
      <c r="K23" t="s">
        <v>22</v>
      </c>
      <c r="L23" t="s">
        <v>24</v>
      </c>
      <c r="M23">
        <v>0</v>
      </c>
      <c r="O23">
        <v>2</v>
      </c>
      <c r="P23">
        <v>0</v>
      </c>
      <c r="Q23">
        <v>1.3</v>
      </c>
      <c r="R23">
        <v>2</v>
      </c>
      <c r="S23">
        <v>2.6</v>
      </c>
      <c r="T23">
        <v>1</v>
      </c>
      <c r="U23">
        <v>0</v>
      </c>
      <c r="V23">
        <v>5</v>
      </c>
      <c r="W23">
        <v>2</v>
      </c>
      <c r="X23">
        <v>10</v>
      </c>
      <c r="Y23">
        <v>3.52</v>
      </c>
      <c r="Z23">
        <v>2</v>
      </c>
      <c r="AA23">
        <v>7.04</v>
      </c>
      <c r="AB23">
        <v>7719727</v>
      </c>
      <c r="AC23" t="s">
        <v>1849</v>
      </c>
      <c r="AD23">
        <v>39744</v>
      </c>
      <c r="AE23" t="s">
        <v>760</v>
      </c>
      <c r="AF23" t="s">
        <v>761</v>
      </c>
      <c r="AG23" t="s">
        <v>762</v>
      </c>
      <c r="AH23" t="s">
        <v>768</v>
      </c>
      <c r="AI23">
        <v>1.25</v>
      </c>
      <c r="AJ23">
        <v>0</v>
      </c>
      <c r="AK23">
        <v>0</v>
      </c>
      <c r="AL23">
        <v>0</v>
      </c>
      <c r="AM23">
        <v>15</v>
      </c>
      <c r="AN23">
        <v>0</v>
      </c>
      <c r="AO23" t="s">
        <v>762</v>
      </c>
      <c r="AP23" t="s">
        <v>763</v>
      </c>
      <c r="AQ23" t="s">
        <v>769</v>
      </c>
      <c r="AR23" t="s">
        <v>1850</v>
      </c>
      <c r="AS23">
        <v>3.5</v>
      </c>
      <c r="AT23">
        <v>626.79999999999995</v>
      </c>
      <c r="AU23">
        <v>630.29999999999995</v>
      </c>
      <c r="AV23" t="s">
        <v>765</v>
      </c>
      <c r="AW23" t="s">
        <v>1851</v>
      </c>
      <c r="AX23">
        <v>2.93</v>
      </c>
      <c r="AY23">
        <v>626.6</v>
      </c>
      <c r="AZ23">
        <v>629.53</v>
      </c>
      <c r="BA23" t="s">
        <v>765</v>
      </c>
      <c r="BB23">
        <v>0</v>
      </c>
      <c r="BC23">
        <v>1</v>
      </c>
      <c r="BD23">
        <v>35501</v>
      </c>
      <c r="BE23">
        <v>22.539926990645682</v>
      </c>
      <c r="BF23" t="s">
        <v>767</v>
      </c>
      <c r="BG23">
        <v>43185</v>
      </c>
      <c r="BH23">
        <v>38.796576567534267</v>
      </c>
      <c r="BI23" t="s">
        <v>4104</v>
      </c>
      <c r="BJ23" t="s">
        <v>4105</v>
      </c>
      <c r="BK23" t="s">
        <v>4106</v>
      </c>
      <c r="BL23" t="s">
        <v>4107</v>
      </c>
      <c r="BM23">
        <v>3</v>
      </c>
      <c r="BN23">
        <v>3.7069999999999999</v>
      </c>
    </row>
    <row r="24" spans="1:66" x14ac:dyDescent="0.25">
      <c r="A24">
        <v>9215</v>
      </c>
      <c r="B24">
        <v>22257</v>
      </c>
      <c r="C24" t="s">
        <v>70</v>
      </c>
      <c r="D24" t="s">
        <v>21</v>
      </c>
      <c r="E24" t="s">
        <v>29</v>
      </c>
      <c r="F24">
        <v>44306.666666666664</v>
      </c>
      <c r="G24">
        <v>3</v>
      </c>
      <c r="H24" t="s">
        <v>23</v>
      </c>
      <c r="I24">
        <v>0</v>
      </c>
      <c r="J24" t="s">
        <v>22</v>
      </c>
      <c r="K24" t="s">
        <v>22</v>
      </c>
      <c r="M24">
        <v>0</v>
      </c>
      <c r="O24">
        <v>2</v>
      </c>
      <c r="P24">
        <v>0</v>
      </c>
      <c r="Q24">
        <v>1.3</v>
      </c>
      <c r="R24">
        <v>0.8</v>
      </c>
      <c r="S24">
        <v>1.04</v>
      </c>
      <c r="T24">
        <v>1</v>
      </c>
      <c r="U24">
        <v>0</v>
      </c>
      <c r="V24">
        <v>1.4000000000000001</v>
      </c>
      <c r="W24">
        <v>0.8</v>
      </c>
      <c r="X24">
        <v>1.1200000000000001</v>
      </c>
      <c r="Y24">
        <v>1.36</v>
      </c>
      <c r="Z24">
        <v>0.8</v>
      </c>
      <c r="AA24">
        <v>1.0880000000000001</v>
      </c>
      <c r="AB24">
        <v>7724926</v>
      </c>
      <c r="AC24" t="s">
        <v>886</v>
      </c>
      <c r="AD24">
        <v>39745</v>
      </c>
      <c r="AE24" t="s">
        <v>760</v>
      </c>
      <c r="AF24" t="s">
        <v>761</v>
      </c>
      <c r="AG24" t="s">
        <v>762</v>
      </c>
      <c r="AH24" t="s">
        <v>768</v>
      </c>
      <c r="AI24">
        <v>2</v>
      </c>
      <c r="AJ24">
        <v>0</v>
      </c>
      <c r="AK24">
        <v>0</v>
      </c>
      <c r="AL24">
        <v>0</v>
      </c>
      <c r="AM24">
        <v>24</v>
      </c>
      <c r="AN24">
        <v>0</v>
      </c>
      <c r="AO24" t="s">
        <v>762</v>
      </c>
      <c r="AP24" t="s">
        <v>763</v>
      </c>
      <c r="AQ24" t="s">
        <v>769</v>
      </c>
      <c r="AR24" t="s">
        <v>887</v>
      </c>
      <c r="AS24">
        <v>8.5</v>
      </c>
      <c r="AT24">
        <v>601.5</v>
      </c>
      <c r="AU24">
        <v>610</v>
      </c>
      <c r="AV24" t="s">
        <v>765</v>
      </c>
      <c r="AW24" t="s">
        <v>888</v>
      </c>
      <c r="AX24">
        <v>5.2</v>
      </c>
      <c r="AY24">
        <v>596.79999999999995</v>
      </c>
      <c r="AZ24">
        <v>602</v>
      </c>
      <c r="BA24" t="s">
        <v>765</v>
      </c>
      <c r="BB24">
        <v>9.0601879999999996E-2</v>
      </c>
      <c r="BC24">
        <v>1</v>
      </c>
      <c r="BD24">
        <v>35796</v>
      </c>
      <c r="BE24">
        <v>23.300935432352265</v>
      </c>
      <c r="BF24" t="s">
        <v>767</v>
      </c>
      <c r="BG24">
        <v>44284</v>
      </c>
      <c r="BH24">
        <v>51.87530566521837</v>
      </c>
      <c r="BI24" t="s">
        <v>4114</v>
      </c>
      <c r="BJ24" t="s">
        <v>4115</v>
      </c>
      <c r="BK24" t="s">
        <v>4116</v>
      </c>
      <c r="BL24" t="s">
        <v>768</v>
      </c>
      <c r="BM24">
        <v>2</v>
      </c>
      <c r="BN24">
        <v>3.7170000000000001</v>
      </c>
    </row>
    <row r="25" spans="1:66" x14ac:dyDescent="0.25">
      <c r="A25">
        <v>9999</v>
      </c>
      <c r="B25">
        <v>11189</v>
      </c>
      <c r="C25" t="s">
        <v>327</v>
      </c>
      <c r="D25" t="s">
        <v>26</v>
      </c>
      <c r="E25" t="s">
        <v>29</v>
      </c>
      <c r="F25">
        <v>43838.666666666664</v>
      </c>
      <c r="G25">
        <v>9.5</v>
      </c>
      <c r="H25" t="s">
        <v>23</v>
      </c>
      <c r="I25">
        <v>0</v>
      </c>
      <c r="J25" t="s">
        <v>22</v>
      </c>
      <c r="K25" t="s">
        <v>22</v>
      </c>
      <c r="L25" t="s">
        <v>37</v>
      </c>
      <c r="M25">
        <v>8</v>
      </c>
      <c r="O25">
        <v>2</v>
      </c>
      <c r="P25">
        <v>10</v>
      </c>
      <c r="Q25">
        <v>1.3</v>
      </c>
      <c r="R25">
        <v>8.1</v>
      </c>
      <c r="S25">
        <v>10.53</v>
      </c>
      <c r="T25">
        <v>1</v>
      </c>
      <c r="U25">
        <v>0</v>
      </c>
      <c r="V25">
        <v>1.4000000000000001</v>
      </c>
      <c r="W25">
        <v>3</v>
      </c>
      <c r="X25">
        <v>4.2</v>
      </c>
      <c r="Y25">
        <v>1.36</v>
      </c>
      <c r="Z25">
        <v>5.04</v>
      </c>
      <c r="AA25">
        <v>6.8544000000000009</v>
      </c>
      <c r="AB25">
        <v>7547829</v>
      </c>
      <c r="AC25" t="s">
        <v>1781</v>
      </c>
      <c r="AD25">
        <v>39746</v>
      </c>
      <c r="AE25" t="s">
        <v>760</v>
      </c>
      <c r="AF25" t="s">
        <v>761</v>
      </c>
      <c r="AG25" t="s">
        <v>762</v>
      </c>
      <c r="AH25" t="s">
        <v>768</v>
      </c>
      <c r="AI25">
        <v>2.5</v>
      </c>
      <c r="AJ25">
        <v>0</v>
      </c>
      <c r="AK25">
        <v>0</v>
      </c>
      <c r="AL25">
        <v>0</v>
      </c>
      <c r="AM25">
        <v>30</v>
      </c>
      <c r="AN25">
        <v>0</v>
      </c>
      <c r="AO25" t="s">
        <v>762</v>
      </c>
      <c r="AP25" t="s">
        <v>763</v>
      </c>
      <c r="AQ25" t="s">
        <v>769</v>
      </c>
      <c r="AR25" t="s">
        <v>1782</v>
      </c>
      <c r="AS25">
        <v>12.7</v>
      </c>
      <c r="AT25">
        <v>732</v>
      </c>
      <c r="AU25">
        <v>744</v>
      </c>
      <c r="AV25" t="s">
        <v>765</v>
      </c>
      <c r="AW25" t="s">
        <v>1783</v>
      </c>
      <c r="AX25">
        <v>8.4</v>
      </c>
      <c r="AY25">
        <v>730.7</v>
      </c>
      <c r="AZ25">
        <v>739.7</v>
      </c>
      <c r="BA25" t="s">
        <v>765</v>
      </c>
      <c r="BB25">
        <v>0</v>
      </c>
      <c r="BC25">
        <v>1</v>
      </c>
      <c r="BD25">
        <v>37113</v>
      </c>
      <c r="BE25">
        <v>18.413871777321464</v>
      </c>
      <c r="BF25" t="s">
        <v>767</v>
      </c>
      <c r="BG25">
        <v>44350</v>
      </c>
      <c r="BH25">
        <v>89.434490121603872</v>
      </c>
      <c r="BI25" t="s">
        <v>4104</v>
      </c>
      <c r="BJ25" t="s">
        <v>4105</v>
      </c>
      <c r="BK25" t="s">
        <v>4106</v>
      </c>
      <c r="BL25" t="s">
        <v>4107</v>
      </c>
      <c r="BM25">
        <v>3</v>
      </c>
      <c r="BN25">
        <v>3.681</v>
      </c>
    </row>
    <row r="26" spans="1:66" x14ac:dyDescent="0.25">
      <c r="A26">
        <v>10146</v>
      </c>
      <c r="B26">
        <v>11033</v>
      </c>
      <c r="C26" t="s">
        <v>176</v>
      </c>
      <c r="D26" t="s">
        <v>21</v>
      </c>
      <c r="E26" t="s">
        <v>29</v>
      </c>
      <c r="F26">
        <v>43815.666666666664</v>
      </c>
      <c r="G26">
        <v>6.7</v>
      </c>
      <c r="H26" t="s">
        <v>23</v>
      </c>
      <c r="I26">
        <v>0</v>
      </c>
      <c r="J26" t="s">
        <v>22</v>
      </c>
      <c r="K26" t="s">
        <v>22</v>
      </c>
      <c r="L26" t="s">
        <v>30</v>
      </c>
      <c r="M26">
        <v>6</v>
      </c>
      <c r="N26" t="s">
        <v>40</v>
      </c>
      <c r="O26">
        <v>8</v>
      </c>
      <c r="P26">
        <v>0</v>
      </c>
      <c r="Q26">
        <v>5.2</v>
      </c>
      <c r="R26">
        <v>4.0999999999999996</v>
      </c>
      <c r="S26">
        <v>21.32</v>
      </c>
      <c r="T26">
        <v>1</v>
      </c>
      <c r="U26">
        <v>0</v>
      </c>
      <c r="V26">
        <v>8.4</v>
      </c>
      <c r="W26">
        <v>2.3000000000000003</v>
      </c>
      <c r="X26">
        <v>19.320000000000004</v>
      </c>
      <c r="Y26">
        <v>7.12</v>
      </c>
      <c r="Z26">
        <v>3.02</v>
      </c>
      <c r="AA26">
        <v>21.502400000000002</v>
      </c>
      <c r="AB26">
        <v>7675778</v>
      </c>
      <c r="AC26" t="s">
        <v>3475</v>
      </c>
      <c r="AD26">
        <v>39747</v>
      </c>
      <c r="AE26" t="s">
        <v>760</v>
      </c>
      <c r="AF26" t="s">
        <v>761</v>
      </c>
      <c r="AG26" t="s">
        <v>762</v>
      </c>
      <c r="AH26" t="s">
        <v>768</v>
      </c>
      <c r="AI26">
        <v>3.5</v>
      </c>
      <c r="AJ26">
        <v>0</v>
      </c>
      <c r="AK26">
        <v>0</v>
      </c>
      <c r="AL26">
        <v>0</v>
      </c>
      <c r="AM26">
        <v>42</v>
      </c>
      <c r="AN26">
        <v>0</v>
      </c>
      <c r="AO26" t="s">
        <v>762</v>
      </c>
      <c r="AP26" t="s">
        <v>778</v>
      </c>
      <c r="AQ26" t="s">
        <v>781</v>
      </c>
      <c r="AR26" t="s">
        <v>3476</v>
      </c>
      <c r="AS26">
        <v>4.5</v>
      </c>
      <c r="AT26">
        <v>701.5</v>
      </c>
      <c r="AU26">
        <v>706</v>
      </c>
      <c r="AV26" t="s">
        <v>765</v>
      </c>
      <c r="AW26" t="s">
        <v>1183</v>
      </c>
      <c r="AX26">
        <v>9.1999999999999993</v>
      </c>
      <c r="AY26">
        <v>699.8</v>
      </c>
      <c r="AZ26">
        <v>709</v>
      </c>
      <c r="BA26" t="s">
        <v>765</v>
      </c>
      <c r="BB26">
        <v>4.040204E-2</v>
      </c>
      <c r="BC26">
        <v>1</v>
      </c>
      <c r="BD26">
        <v>37288</v>
      </c>
      <c r="BE26">
        <v>17.871777321469306</v>
      </c>
      <c r="BF26" t="s">
        <v>767</v>
      </c>
      <c r="BG26">
        <v>44243</v>
      </c>
      <c r="BH26">
        <v>42.077081255716067</v>
      </c>
      <c r="BI26" t="s">
        <v>4114</v>
      </c>
      <c r="BJ26" t="s">
        <v>4115</v>
      </c>
      <c r="BK26" t="s">
        <v>4116</v>
      </c>
      <c r="BL26" t="s">
        <v>768</v>
      </c>
      <c r="BM26">
        <v>2</v>
      </c>
      <c r="BN26">
        <v>3.883</v>
      </c>
    </row>
    <row r="27" spans="1:66" x14ac:dyDescent="0.25">
      <c r="A27">
        <v>11089</v>
      </c>
      <c r="B27">
        <v>13536</v>
      </c>
      <c r="C27" t="s">
        <v>363</v>
      </c>
      <c r="D27" t="s">
        <v>21</v>
      </c>
      <c r="E27" t="s">
        <v>29</v>
      </c>
      <c r="F27">
        <v>43948.666666666664</v>
      </c>
      <c r="G27">
        <v>2.75</v>
      </c>
      <c r="I27">
        <v>0</v>
      </c>
      <c r="K27" t="s">
        <v>22</v>
      </c>
      <c r="M27">
        <v>0</v>
      </c>
      <c r="O27">
        <v>2</v>
      </c>
      <c r="P27">
        <v>0</v>
      </c>
      <c r="Q27">
        <v>1.3</v>
      </c>
      <c r="R27">
        <v>0.8</v>
      </c>
      <c r="S27">
        <v>1.04</v>
      </c>
      <c r="T27">
        <v>1</v>
      </c>
      <c r="U27">
        <v>10</v>
      </c>
      <c r="V27">
        <v>6.2000000000000011</v>
      </c>
      <c r="W27">
        <v>5.9</v>
      </c>
      <c r="X27">
        <v>36.580000000000005</v>
      </c>
      <c r="Y27">
        <v>4.24</v>
      </c>
      <c r="Z27">
        <v>3.8600000000000003</v>
      </c>
      <c r="AA27">
        <v>16.366400000000002</v>
      </c>
      <c r="AB27">
        <v>7594441</v>
      </c>
      <c r="AC27" t="s">
        <v>3032</v>
      </c>
      <c r="AD27">
        <v>39748</v>
      </c>
      <c r="AE27" t="s">
        <v>760</v>
      </c>
      <c r="AF27" t="s">
        <v>761</v>
      </c>
      <c r="AG27" t="s">
        <v>762</v>
      </c>
      <c r="AH27" t="s">
        <v>768</v>
      </c>
      <c r="AI27">
        <v>1.5</v>
      </c>
      <c r="AJ27">
        <v>0</v>
      </c>
      <c r="AK27">
        <v>0</v>
      </c>
      <c r="AL27">
        <v>0</v>
      </c>
      <c r="AM27">
        <v>18</v>
      </c>
      <c r="AN27">
        <v>0</v>
      </c>
      <c r="AO27" t="s">
        <v>762</v>
      </c>
      <c r="AP27" t="s">
        <v>763</v>
      </c>
      <c r="AQ27" t="s">
        <v>769</v>
      </c>
      <c r="AR27" t="s">
        <v>3033</v>
      </c>
      <c r="AS27">
        <v>7</v>
      </c>
      <c r="AT27">
        <v>578.29999999999995</v>
      </c>
      <c r="AU27">
        <v>585.29999999999995</v>
      </c>
      <c r="AV27" t="s">
        <v>765</v>
      </c>
      <c r="AW27" t="s">
        <v>3034</v>
      </c>
      <c r="AX27">
        <v>0</v>
      </c>
      <c r="AY27">
        <v>577</v>
      </c>
      <c r="AZ27">
        <v>577</v>
      </c>
      <c r="BA27" t="s">
        <v>765</v>
      </c>
      <c r="BB27">
        <v>0</v>
      </c>
      <c r="BC27">
        <v>1</v>
      </c>
      <c r="BD27">
        <v>37692</v>
      </c>
      <c r="BE27">
        <v>17.129819758156508</v>
      </c>
      <c r="BF27" t="s">
        <v>767</v>
      </c>
      <c r="BG27">
        <v>43185</v>
      </c>
      <c r="BH27">
        <v>32.928543825106672</v>
      </c>
      <c r="BI27" t="s">
        <v>4130</v>
      </c>
      <c r="BJ27" t="s">
        <v>4131</v>
      </c>
      <c r="BK27" t="s">
        <v>4132</v>
      </c>
      <c r="BL27" t="s">
        <v>768</v>
      </c>
      <c r="BM27">
        <v>2</v>
      </c>
      <c r="BN27">
        <v>3.7050000000000001</v>
      </c>
    </row>
    <row r="28" spans="1:66" x14ac:dyDescent="0.25">
      <c r="A28">
        <v>11274</v>
      </c>
      <c r="B28">
        <v>11106</v>
      </c>
      <c r="C28" t="s">
        <v>153</v>
      </c>
      <c r="D28" t="s">
        <v>21</v>
      </c>
      <c r="E28" t="s">
        <v>29</v>
      </c>
      <c r="F28">
        <v>43810.666666666664</v>
      </c>
      <c r="G28">
        <v>8.9</v>
      </c>
      <c r="H28" t="s">
        <v>23</v>
      </c>
      <c r="I28">
        <v>0</v>
      </c>
      <c r="J28" t="s">
        <v>22</v>
      </c>
      <c r="K28" t="s">
        <v>22</v>
      </c>
      <c r="L28" t="s">
        <v>115</v>
      </c>
      <c r="M28">
        <v>8</v>
      </c>
      <c r="N28" t="s">
        <v>33</v>
      </c>
      <c r="O28">
        <v>0</v>
      </c>
      <c r="P28">
        <v>10</v>
      </c>
      <c r="Q28">
        <v>0</v>
      </c>
      <c r="R28">
        <v>7.5</v>
      </c>
      <c r="S28">
        <v>0</v>
      </c>
      <c r="T28">
        <v>1</v>
      </c>
      <c r="U28">
        <v>0</v>
      </c>
      <c r="V28">
        <v>1.4000000000000001</v>
      </c>
      <c r="W28">
        <v>2.4000000000000004</v>
      </c>
      <c r="X28">
        <v>3.3600000000000008</v>
      </c>
      <c r="Y28">
        <v>0.84000000000000008</v>
      </c>
      <c r="Z28">
        <v>4.4400000000000004</v>
      </c>
      <c r="AA28">
        <v>3.7296000000000005</v>
      </c>
      <c r="AB28">
        <v>7690633</v>
      </c>
      <c r="AC28" t="s">
        <v>1247</v>
      </c>
      <c r="AD28">
        <v>39749</v>
      </c>
      <c r="AE28" t="s">
        <v>760</v>
      </c>
      <c r="AF28" t="s">
        <v>761</v>
      </c>
      <c r="AG28" t="s">
        <v>762</v>
      </c>
      <c r="AH28" t="s">
        <v>768</v>
      </c>
      <c r="AI28">
        <v>4</v>
      </c>
      <c r="AJ28">
        <v>0</v>
      </c>
      <c r="AK28">
        <v>0</v>
      </c>
      <c r="AL28">
        <v>0</v>
      </c>
      <c r="AM28">
        <v>48</v>
      </c>
      <c r="AN28">
        <v>0</v>
      </c>
      <c r="AO28" t="s">
        <v>762</v>
      </c>
      <c r="AP28" t="s">
        <v>763</v>
      </c>
      <c r="AQ28" t="s">
        <v>769</v>
      </c>
      <c r="AR28" t="s">
        <v>1248</v>
      </c>
      <c r="AS28">
        <v>8.49</v>
      </c>
      <c r="AT28">
        <v>721.51</v>
      </c>
      <c r="AU28">
        <v>730</v>
      </c>
      <c r="AV28" t="s">
        <v>765</v>
      </c>
      <c r="AW28" t="s">
        <v>1249</v>
      </c>
      <c r="AX28">
        <v>9</v>
      </c>
      <c r="AY28">
        <v>721</v>
      </c>
      <c r="AZ28">
        <v>730</v>
      </c>
      <c r="BA28" t="s">
        <v>765</v>
      </c>
      <c r="BB28">
        <v>1.2326200000000001E-2</v>
      </c>
      <c r="BC28">
        <v>1</v>
      </c>
      <c r="BD28">
        <v>37437</v>
      </c>
      <c r="BE28">
        <v>17.450148300250962</v>
      </c>
      <c r="BF28" t="s">
        <v>767</v>
      </c>
      <c r="BG28">
        <v>44243</v>
      </c>
      <c r="BH28">
        <v>41.37529837446148</v>
      </c>
      <c r="BI28" t="s">
        <v>4094</v>
      </c>
      <c r="BJ28" t="s">
        <v>4095</v>
      </c>
      <c r="BK28" t="s">
        <v>4096</v>
      </c>
      <c r="BL28" t="s">
        <v>4097</v>
      </c>
      <c r="BM28">
        <v>1</v>
      </c>
      <c r="BN28">
        <v>3.8050000000000002</v>
      </c>
    </row>
    <row r="29" spans="1:66" x14ac:dyDescent="0.25">
      <c r="A29">
        <v>11279</v>
      </c>
      <c r="B29">
        <v>11106</v>
      </c>
      <c r="C29" t="s">
        <v>153</v>
      </c>
      <c r="D29" t="s">
        <v>21</v>
      </c>
      <c r="E29" t="s">
        <v>29</v>
      </c>
      <c r="F29">
        <v>43810.666666666664</v>
      </c>
      <c r="G29">
        <v>9.3000000000000007</v>
      </c>
      <c r="H29" t="s">
        <v>23</v>
      </c>
      <c r="I29">
        <v>0</v>
      </c>
      <c r="J29" t="s">
        <v>22</v>
      </c>
      <c r="K29" t="s">
        <v>22</v>
      </c>
      <c r="L29" t="s">
        <v>115</v>
      </c>
      <c r="M29">
        <v>8</v>
      </c>
      <c r="N29" t="s">
        <v>33</v>
      </c>
      <c r="O29">
        <v>0</v>
      </c>
      <c r="P29">
        <v>10</v>
      </c>
      <c r="Q29">
        <v>0</v>
      </c>
      <c r="R29">
        <v>7.5</v>
      </c>
      <c r="S29">
        <v>0</v>
      </c>
      <c r="T29">
        <v>1</v>
      </c>
      <c r="U29">
        <v>10</v>
      </c>
      <c r="V29">
        <v>6.8000000000000007</v>
      </c>
      <c r="W29">
        <v>4.8000000000000007</v>
      </c>
      <c r="X29">
        <v>32.640000000000008</v>
      </c>
      <c r="Y29">
        <v>4.08</v>
      </c>
      <c r="Z29">
        <v>5.8800000000000008</v>
      </c>
      <c r="AA29">
        <v>23.990400000000005</v>
      </c>
      <c r="AB29">
        <v>7612776</v>
      </c>
      <c r="AC29" t="s">
        <v>3585</v>
      </c>
      <c r="AD29">
        <v>39750</v>
      </c>
      <c r="AE29" t="s">
        <v>760</v>
      </c>
      <c r="AF29" t="s">
        <v>761</v>
      </c>
      <c r="AG29" t="s">
        <v>762</v>
      </c>
      <c r="AH29" t="s">
        <v>768</v>
      </c>
      <c r="AI29">
        <v>4.5</v>
      </c>
      <c r="AJ29">
        <v>0</v>
      </c>
      <c r="AK29">
        <v>0</v>
      </c>
      <c r="AL29">
        <v>0</v>
      </c>
      <c r="AM29">
        <v>54</v>
      </c>
      <c r="AN29">
        <v>0</v>
      </c>
      <c r="AO29" t="s">
        <v>762</v>
      </c>
      <c r="AP29" t="s">
        <v>778</v>
      </c>
      <c r="AQ29" t="s">
        <v>781</v>
      </c>
      <c r="AR29" t="s">
        <v>1249</v>
      </c>
      <c r="AS29">
        <v>9.3000000000000007</v>
      </c>
      <c r="AT29">
        <v>720.7</v>
      </c>
      <c r="AU29">
        <v>730</v>
      </c>
      <c r="AV29" t="s">
        <v>765</v>
      </c>
      <c r="AW29" t="s">
        <v>3234</v>
      </c>
      <c r="AX29">
        <v>0</v>
      </c>
      <c r="AY29">
        <v>0</v>
      </c>
      <c r="AZ29">
        <v>725</v>
      </c>
      <c r="BA29" t="s">
        <v>772</v>
      </c>
      <c r="BB29">
        <v>0</v>
      </c>
      <c r="BC29">
        <v>1</v>
      </c>
      <c r="BD29">
        <v>37437</v>
      </c>
      <c r="BE29">
        <v>17.450148300250962</v>
      </c>
      <c r="BF29" t="s">
        <v>767</v>
      </c>
      <c r="BG29">
        <v>44243</v>
      </c>
      <c r="BH29">
        <v>121.2174737032683</v>
      </c>
      <c r="BI29" t="s">
        <v>4094</v>
      </c>
      <c r="BJ29" t="s">
        <v>4095</v>
      </c>
      <c r="BK29" t="s">
        <v>4096</v>
      </c>
      <c r="BL29" t="s">
        <v>4097</v>
      </c>
      <c r="BM29">
        <v>1</v>
      </c>
      <c r="BN29">
        <v>3.8050000000000002</v>
      </c>
    </row>
    <row r="30" spans="1:66" x14ac:dyDescent="0.25">
      <c r="A30">
        <v>11308</v>
      </c>
      <c r="B30">
        <v>10927</v>
      </c>
      <c r="C30" t="s">
        <v>287</v>
      </c>
      <c r="D30" t="s">
        <v>21</v>
      </c>
      <c r="E30" t="s">
        <v>29</v>
      </c>
      <c r="F30">
        <v>43607.666666666664</v>
      </c>
      <c r="G30">
        <v>12.5</v>
      </c>
      <c r="H30" t="s">
        <v>23</v>
      </c>
      <c r="I30">
        <v>0</v>
      </c>
      <c r="J30" t="s">
        <v>22</v>
      </c>
      <c r="K30" t="s">
        <v>22</v>
      </c>
      <c r="L30" t="s">
        <v>115</v>
      </c>
      <c r="M30">
        <v>8</v>
      </c>
      <c r="N30" t="s">
        <v>33</v>
      </c>
      <c r="O30">
        <v>0</v>
      </c>
      <c r="P30">
        <v>10</v>
      </c>
      <c r="Q30">
        <v>0</v>
      </c>
      <c r="R30">
        <v>8.6</v>
      </c>
      <c r="S30">
        <v>0</v>
      </c>
      <c r="T30">
        <v>1</v>
      </c>
      <c r="U30">
        <v>10</v>
      </c>
      <c r="V30">
        <v>8.4</v>
      </c>
      <c r="W30">
        <v>8.6</v>
      </c>
      <c r="X30">
        <v>72.239999999999995</v>
      </c>
      <c r="Y30">
        <v>5.04</v>
      </c>
      <c r="Z30">
        <v>8.6</v>
      </c>
      <c r="AA30">
        <v>43.344000000000001</v>
      </c>
      <c r="AB30">
        <v>7675909</v>
      </c>
      <c r="AC30" t="s">
        <v>4034</v>
      </c>
      <c r="AD30">
        <v>39751</v>
      </c>
      <c r="AE30" t="s">
        <v>760</v>
      </c>
      <c r="AF30" t="s">
        <v>761</v>
      </c>
      <c r="AG30" t="s">
        <v>839</v>
      </c>
      <c r="AH30" t="s">
        <v>768</v>
      </c>
      <c r="AI30">
        <v>9999</v>
      </c>
      <c r="AJ30">
        <v>7.5</v>
      </c>
      <c r="AK30">
        <v>0</v>
      </c>
      <c r="AL30">
        <v>0</v>
      </c>
      <c r="AM30">
        <v>84</v>
      </c>
      <c r="AN30">
        <v>0</v>
      </c>
      <c r="AO30" t="s">
        <v>762</v>
      </c>
      <c r="AP30" t="s">
        <v>778</v>
      </c>
      <c r="AQ30" t="s">
        <v>781</v>
      </c>
      <c r="AR30" t="s">
        <v>4035</v>
      </c>
      <c r="AS30">
        <v>7.6</v>
      </c>
      <c r="AT30">
        <v>591.5</v>
      </c>
      <c r="AU30">
        <v>591.5</v>
      </c>
      <c r="AV30" t="s">
        <v>765</v>
      </c>
      <c r="AW30" t="s">
        <v>4036</v>
      </c>
      <c r="AX30">
        <v>0</v>
      </c>
      <c r="AY30">
        <v>0</v>
      </c>
      <c r="AZ30">
        <v>590.79999999999995</v>
      </c>
      <c r="BA30" t="s">
        <v>765</v>
      </c>
      <c r="BB30">
        <v>0</v>
      </c>
      <c r="BC30">
        <v>1</v>
      </c>
      <c r="BD30">
        <v>36607</v>
      </c>
      <c r="BE30">
        <v>19.166780743782791</v>
      </c>
      <c r="BF30" t="s">
        <v>767</v>
      </c>
      <c r="BG30">
        <v>44539</v>
      </c>
      <c r="BH30">
        <v>73.656267343259529</v>
      </c>
      <c r="BI30" t="s">
        <v>4133</v>
      </c>
      <c r="BJ30" t="s">
        <v>4134</v>
      </c>
      <c r="BK30" t="s">
        <v>4135</v>
      </c>
      <c r="BL30" t="s">
        <v>4107</v>
      </c>
      <c r="BM30">
        <v>3</v>
      </c>
      <c r="BN30">
        <v>3.71</v>
      </c>
    </row>
    <row r="31" spans="1:66" x14ac:dyDescent="0.25">
      <c r="A31">
        <v>11384</v>
      </c>
      <c r="B31">
        <v>18564</v>
      </c>
      <c r="C31" t="s">
        <v>575</v>
      </c>
      <c r="D31" t="s">
        <v>164</v>
      </c>
      <c r="E31" t="s">
        <v>29</v>
      </c>
      <c r="F31">
        <v>44012.708333333336</v>
      </c>
      <c r="G31">
        <v>0.5</v>
      </c>
      <c r="H31" t="s">
        <v>32</v>
      </c>
      <c r="I31">
        <v>10</v>
      </c>
      <c r="J31" t="s">
        <v>29</v>
      </c>
      <c r="K31" t="s">
        <v>29</v>
      </c>
      <c r="L31" t="s">
        <v>145</v>
      </c>
      <c r="M31">
        <v>10</v>
      </c>
      <c r="N31" t="s">
        <v>40</v>
      </c>
      <c r="O31">
        <v>8</v>
      </c>
      <c r="P31">
        <v>10</v>
      </c>
      <c r="Q31">
        <v>8.6999999999999993</v>
      </c>
      <c r="R31">
        <v>6.8</v>
      </c>
      <c r="S31">
        <v>59.16</v>
      </c>
      <c r="T31">
        <v>1</v>
      </c>
      <c r="U31">
        <v>0</v>
      </c>
      <c r="V31">
        <v>1.8</v>
      </c>
      <c r="W31">
        <v>0.8</v>
      </c>
      <c r="X31">
        <v>1.4400000000000002</v>
      </c>
      <c r="Y31">
        <v>4.5600000000000005</v>
      </c>
      <c r="Z31">
        <v>3.2</v>
      </c>
      <c r="AA31">
        <v>14.592000000000002</v>
      </c>
      <c r="AB31">
        <v>7710772</v>
      </c>
      <c r="AC31" t="s">
        <v>2870</v>
      </c>
      <c r="AD31">
        <v>39752</v>
      </c>
      <c r="AE31" t="s">
        <v>760</v>
      </c>
      <c r="AF31" t="s">
        <v>761</v>
      </c>
      <c r="AG31" t="s">
        <v>762</v>
      </c>
      <c r="AH31" t="s">
        <v>768</v>
      </c>
      <c r="AI31">
        <v>1.5</v>
      </c>
      <c r="AJ31">
        <v>0</v>
      </c>
      <c r="AK31">
        <v>0</v>
      </c>
      <c r="AL31">
        <v>0</v>
      </c>
      <c r="AM31">
        <v>18</v>
      </c>
      <c r="AN31">
        <v>0</v>
      </c>
      <c r="AO31" t="s">
        <v>762</v>
      </c>
      <c r="AP31" t="s">
        <v>763</v>
      </c>
      <c r="AQ31" t="s">
        <v>769</v>
      </c>
      <c r="AR31" t="s">
        <v>2871</v>
      </c>
      <c r="AS31">
        <v>5</v>
      </c>
      <c r="AT31">
        <v>578</v>
      </c>
      <c r="AU31">
        <v>583</v>
      </c>
      <c r="AV31" t="s">
        <v>765</v>
      </c>
      <c r="AW31" t="s">
        <v>2872</v>
      </c>
      <c r="AX31">
        <v>0</v>
      </c>
      <c r="AY31">
        <v>577.5</v>
      </c>
      <c r="AZ31">
        <v>577.5</v>
      </c>
      <c r="BA31" t="s">
        <v>765</v>
      </c>
      <c r="BB31">
        <v>0</v>
      </c>
      <c r="BC31">
        <v>1</v>
      </c>
      <c r="BD31">
        <v>37692</v>
      </c>
      <c r="BE31">
        <v>17.305156285649105</v>
      </c>
      <c r="BF31" t="s">
        <v>767</v>
      </c>
      <c r="BG31">
        <v>44258</v>
      </c>
      <c r="BH31">
        <v>12.91219226727735</v>
      </c>
      <c r="BI31" t="s">
        <v>4130</v>
      </c>
      <c r="BJ31" t="s">
        <v>4131</v>
      </c>
      <c r="BK31" t="s">
        <v>4132</v>
      </c>
      <c r="BL31" t="s">
        <v>768</v>
      </c>
      <c r="BM31">
        <v>2</v>
      </c>
      <c r="BN31">
        <v>3.7050000000000001</v>
      </c>
    </row>
    <row r="32" spans="1:66" x14ac:dyDescent="0.25">
      <c r="A32">
        <v>11385</v>
      </c>
      <c r="B32">
        <v>18564</v>
      </c>
      <c r="C32" t="s">
        <v>575</v>
      </c>
      <c r="D32" t="s">
        <v>164</v>
      </c>
      <c r="E32" t="s">
        <v>29</v>
      </c>
      <c r="F32">
        <v>44012.708333333336</v>
      </c>
      <c r="G32">
        <v>0.5</v>
      </c>
      <c r="H32" t="s">
        <v>32</v>
      </c>
      <c r="I32">
        <v>10</v>
      </c>
      <c r="J32" t="s">
        <v>29</v>
      </c>
      <c r="K32" t="s">
        <v>29</v>
      </c>
      <c r="L32" t="s">
        <v>145</v>
      </c>
      <c r="M32">
        <v>10</v>
      </c>
      <c r="N32" t="s">
        <v>40</v>
      </c>
      <c r="O32">
        <v>8</v>
      </c>
      <c r="P32">
        <v>10</v>
      </c>
      <c r="Q32">
        <v>8.6999999999999993</v>
      </c>
      <c r="R32">
        <v>6.8</v>
      </c>
      <c r="S32">
        <v>59.16</v>
      </c>
      <c r="T32">
        <v>1</v>
      </c>
      <c r="U32">
        <v>0</v>
      </c>
      <c r="V32">
        <v>1.8</v>
      </c>
      <c r="W32">
        <v>0.8</v>
      </c>
      <c r="X32">
        <v>1.4400000000000002</v>
      </c>
      <c r="Y32">
        <v>4.5600000000000005</v>
      </c>
      <c r="Z32">
        <v>3.2</v>
      </c>
      <c r="AA32">
        <v>14.592000000000002</v>
      </c>
      <c r="AB32">
        <v>7690495</v>
      </c>
      <c r="AC32" t="s">
        <v>2867</v>
      </c>
      <c r="AD32">
        <v>39753</v>
      </c>
      <c r="AE32" t="s">
        <v>760</v>
      </c>
      <c r="AF32" t="s">
        <v>761</v>
      </c>
      <c r="AG32" t="s">
        <v>762</v>
      </c>
      <c r="AH32" t="s">
        <v>768</v>
      </c>
      <c r="AI32">
        <v>1</v>
      </c>
      <c r="AJ32">
        <v>0</v>
      </c>
      <c r="AK32">
        <v>0</v>
      </c>
      <c r="AL32">
        <v>0</v>
      </c>
      <c r="AM32">
        <v>12</v>
      </c>
      <c r="AN32">
        <v>0</v>
      </c>
      <c r="AO32" t="s">
        <v>762</v>
      </c>
      <c r="AP32" t="s">
        <v>763</v>
      </c>
      <c r="AQ32" t="s">
        <v>769</v>
      </c>
      <c r="AR32" t="s">
        <v>2868</v>
      </c>
      <c r="AS32">
        <v>3</v>
      </c>
      <c r="AT32">
        <v>623.20000000000005</v>
      </c>
      <c r="AU32">
        <v>626.20000000000005</v>
      </c>
      <c r="AV32" t="s">
        <v>765</v>
      </c>
      <c r="AW32" t="s">
        <v>2869</v>
      </c>
      <c r="AX32">
        <v>0</v>
      </c>
      <c r="AY32">
        <v>620</v>
      </c>
      <c r="AZ32">
        <v>0</v>
      </c>
      <c r="BA32" t="s">
        <v>765</v>
      </c>
      <c r="BB32">
        <v>0</v>
      </c>
      <c r="BC32">
        <v>1</v>
      </c>
      <c r="BD32">
        <v>37693</v>
      </c>
      <c r="BE32">
        <v>17.302418434861973</v>
      </c>
      <c r="BF32" t="s">
        <v>767</v>
      </c>
      <c r="BG32">
        <v>43185</v>
      </c>
      <c r="BH32">
        <v>137.86718466085529</v>
      </c>
      <c r="BI32" t="s">
        <v>4104</v>
      </c>
      <c r="BJ32" t="s">
        <v>4105</v>
      </c>
      <c r="BK32" t="s">
        <v>4106</v>
      </c>
      <c r="BL32" t="s">
        <v>4107</v>
      </c>
      <c r="BM32">
        <v>3</v>
      </c>
      <c r="BN32">
        <v>3.7069999999999999</v>
      </c>
    </row>
    <row r="33" spans="1:66" x14ac:dyDescent="0.25">
      <c r="A33">
        <v>11539</v>
      </c>
      <c r="B33">
        <v>12741</v>
      </c>
      <c r="C33" t="s">
        <v>175</v>
      </c>
      <c r="D33" t="s">
        <v>164</v>
      </c>
      <c r="E33" t="s">
        <v>29</v>
      </c>
      <c r="F33">
        <v>43872.666666666664</v>
      </c>
      <c r="G33">
        <v>1.5</v>
      </c>
      <c r="H33" t="s">
        <v>32</v>
      </c>
      <c r="I33">
        <v>10</v>
      </c>
      <c r="J33" t="s">
        <v>29</v>
      </c>
      <c r="K33" t="s">
        <v>29</v>
      </c>
      <c r="L33" t="s">
        <v>44</v>
      </c>
      <c r="M33">
        <v>4</v>
      </c>
      <c r="N33" t="s">
        <v>40</v>
      </c>
      <c r="O33">
        <v>8</v>
      </c>
      <c r="P33">
        <v>0</v>
      </c>
      <c r="Q33">
        <v>8.6999999999999993</v>
      </c>
      <c r="R33">
        <v>3.2</v>
      </c>
      <c r="S33">
        <v>27.84</v>
      </c>
      <c r="T33">
        <v>1</v>
      </c>
      <c r="U33">
        <v>0</v>
      </c>
      <c r="V33">
        <v>1.8</v>
      </c>
      <c r="W33">
        <v>1.4</v>
      </c>
      <c r="X33">
        <v>2.52</v>
      </c>
      <c r="Y33">
        <v>4.5600000000000005</v>
      </c>
      <c r="Z33">
        <v>2.12</v>
      </c>
      <c r="AA33">
        <v>9.6672000000000011</v>
      </c>
      <c r="AB33">
        <v>7565749</v>
      </c>
      <c r="AC33" t="s">
        <v>2263</v>
      </c>
      <c r="AD33">
        <v>39754</v>
      </c>
      <c r="AE33" t="s">
        <v>760</v>
      </c>
      <c r="AF33" t="s">
        <v>761</v>
      </c>
      <c r="AG33" t="s">
        <v>762</v>
      </c>
      <c r="AH33" t="s">
        <v>768</v>
      </c>
      <c r="AI33">
        <v>6</v>
      </c>
      <c r="AJ33">
        <v>0</v>
      </c>
      <c r="AK33">
        <v>0</v>
      </c>
      <c r="AL33">
        <v>0</v>
      </c>
      <c r="AM33">
        <v>72</v>
      </c>
      <c r="AN33">
        <v>0</v>
      </c>
      <c r="AO33" t="s">
        <v>762</v>
      </c>
      <c r="AP33" t="s">
        <v>778</v>
      </c>
      <c r="AQ33" t="s">
        <v>781</v>
      </c>
      <c r="AR33" t="s">
        <v>2264</v>
      </c>
      <c r="AS33">
        <v>17.100000000000001</v>
      </c>
      <c r="AT33">
        <v>599.9</v>
      </c>
      <c r="AU33">
        <v>617</v>
      </c>
      <c r="AV33" t="s">
        <v>765</v>
      </c>
      <c r="AW33" t="s">
        <v>2265</v>
      </c>
      <c r="AX33">
        <v>21.3</v>
      </c>
      <c r="AY33">
        <v>598.70000000000005</v>
      </c>
      <c r="AZ33">
        <v>620</v>
      </c>
      <c r="BA33" t="s">
        <v>765</v>
      </c>
      <c r="BB33">
        <v>1.769693E-2</v>
      </c>
      <c r="BC33">
        <v>1</v>
      </c>
      <c r="BD33">
        <v>32509</v>
      </c>
      <c r="BE33">
        <v>31.11202372804015</v>
      </c>
      <c r="BF33" t="s">
        <v>767</v>
      </c>
      <c r="BG33">
        <v>44243</v>
      </c>
      <c r="BH33">
        <v>67.808362159079195</v>
      </c>
      <c r="BI33" t="s">
        <v>4120</v>
      </c>
      <c r="BJ33" t="s">
        <v>4121</v>
      </c>
      <c r="BK33" t="s">
        <v>4122</v>
      </c>
      <c r="BL33" t="s">
        <v>4123</v>
      </c>
      <c r="BM33">
        <v>4</v>
      </c>
      <c r="BN33">
        <v>3.7189999999999999</v>
      </c>
    </row>
    <row r="34" spans="1:66" x14ac:dyDescent="0.25">
      <c r="A34">
        <v>11798</v>
      </c>
      <c r="B34">
        <v>21231</v>
      </c>
      <c r="C34" t="s">
        <v>470</v>
      </c>
      <c r="D34" t="s">
        <v>21</v>
      </c>
      <c r="E34" t="s">
        <v>29</v>
      </c>
      <c r="F34">
        <v>44209.708333333336</v>
      </c>
      <c r="G34">
        <v>3.5</v>
      </c>
      <c r="H34" t="s">
        <v>23</v>
      </c>
      <c r="I34">
        <v>0</v>
      </c>
      <c r="J34" t="s">
        <v>22</v>
      </c>
      <c r="K34" t="s">
        <v>22</v>
      </c>
      <c r="M34">
        <v>0</v>
      </c>
      <c r="O34">
        <v>2</v>
      </c>
      <c r="P34">
        <v>5</v>
      </c>
      <c r="Q34">
        <v>1.3</v>
      </c>
      <c r="R34">
        <v>1.55</v>
      </c>
      <c r="S34">
        <v>2.0150000000000001</v>
      </c>
      <c r="T34">
        <v>1</v>
      </c>
      <c r="U34">
        <v>5</v>
      </c>
      <c r="V34">
        <v>7.8000000000000007</v>
      </c>
      <c r="W34">
        <v>2.4500000000000002</v>
      </c>
      <c r="X34">
        <v>19.110000000000003</v>
      </c>
      <c r="Y34">
        <v>5.2000000000000011</v>
      </c>
      <c r="Z34">
        <v>2.09</v>
      </c>
      <c r="AA34">
        <v>10.868000000000002</v>
      </c>
      <c r="AB34">
        <v>7678510</v>
      </c>
      <c r="AC34" t="s">
        <v>2409</v>
      </c>
      <c r="AD34">
        <v>39755</v>
      </c>
      <c r="AE34" t="s">
        <v>760</v>
      </c>
      <c r="AF34" t="s">
        <v>761</v>
      </c>
      <c r="AG34" t="s">
        <v>762</v>
      </c>
      <c r="AH34" t="s">
        <v>768</v>
      </c>
      <c r="AI34">
        <v>1.25</v>
      </c>
      <c r="AJ34">
        <v>0</v>
      </c>
      <c r="AK34">
        <v>0</v>
      </c>
      <c r="AL34">
        <v>0</v>
      </c>
      <c r="AM34">
        <v>15</v>
      </c>
      <c r="AN34">
        <v>0</v>
      </c>
      <c r="AO34" t="s">
        <v>762</v>
      </c>
      <c r="AP34" t="s">
        <v>763</v>
      </c>
      <c r="AQ34" t="s">
        <v>769</v>
      </c>
      <c r="AR34" t="s">
        <v>2410</v>
      </c>
      <c r="AS34">
        <v>3.75</v>
      </c>
      <c r="AT34">
        <v>609.6</v>
      </c>
      <c r="AU34">
        <v>613.35</v>
      </c>
      <c r="AV34" t="s">
        <v>765</v>
      </c>
      <c r="AW34" t="s">
        <v>2411</v>
      </c>
      <c r="AX34">
        <v>0</v>
      </c>
      <c r="AY34">
        <v>608</v>
      </c>
      <c r="AZ34">
        <v>608</v>
      </c>
      <c r="BA34" t="s">
        <v>765</v>
      </c>
      <c r="BB34">
        <v>0</v>
      </c>
      <c r="BC34">
        <v>1</v>
      </c>
      <c r="BD34">
        <v>37203</v>
      </c>
      <c r="BE34">
        <v>19.183321925621726</v>
      </c>
      <c r="BF34" t="s">
        <v>767</v>
      </c>
      <c r="BG34">
        <v>44243</v>
      </c>
      <c r="BH34">
        <v>118.5846727002545</v>
      </c>
      <c r="BI34" t="s">
        <v>4136</v>
      </c>
      <c r="BJ34" t="s">
        <v>4137</v>
      </c>
      <c r="BK34" t="s">
        <v>4138</v>
      </c>
      <c r="BL34" t="s">
        <v>4139</v>
      </c>
      <c r="BM34">
        <v>4</v>
      </c>
      <c r="BN34">
        <v>3.6909999999999998</v>
      </c>
    </row>
    <row r="35" spans="1:66" x14ac:dyDescent="0.25">
      <c r="A35">
        <v>11986</v>
      </c>
      <c r="B35">
        <v>22239</v>
      </c>
      <c r="C35" t="s">
        <v>101</v>
      </c>
      <c r="D35" t="s">
        <v>21</v>
      </c>
      <c r="E35" t="s">
        <v>29</v>
      </c>
      <c r="F35">
        <v>44383.666666666664</v>
      </c>
      <c r="G35">
        <v>5</v>
      </c>
      <c r="H35" t="s">
        <v>23</v>
      </c>
      <c r="I35">
        <v>0</v>
      </c>
      <c r="J35" t="s">
        <v>22</v>
      </c>
      <c r="K35" t="s">
        <v>22</v>
      </c>
      <c r="M35">
        <v>0</v>
      </c>
      <c r="O35">
        <v>2</v>
      </c>
      <c r="P35">
        <v>10</v>
      </c>
      <c r="Q35">
        <v>1.3</v>
      </c>
      <c r="R35">
        <v>2.2999999999999998</v>
      </c>
      <c r="S35">
        <v>2.9899999999999998</v>
      </c>
      <c r="T35">
        <v>1</v>
      </c>
      <c r="U35">
        <v>0</v>
      </c>
      <c r="V35">
        <v>1.4000000000000001</v>
      </c>
      <c r="W35">
        <v>0.8</v>
      </c>
      <c r="X35">
        <v>1.1200000000000001</v>
      </c>
      <c r="Y35">
        <v>1.36</v>
      </c>
      <c r="Z35">
        <v>1.4</v>
      </c>
      <c r="AA35">
        <v>1.9039999999999999</v>
      </c>
      <c r="AB35">
        <v>7579338</v>
      </c>
      <c r="AC35" t="s">
        <v>966</v>
      </c>
      <c r="AD35">
        <v>39756</v>
      </c>
      <c r="AE35" t="s">
        <v>760</v>
      </c>
      <c r="AF35" t="s">
        <v>761</v>
      </c>
      <c r="AG35" t="s">
        <v>762</v>
      </c>
      <c r="AH35" t="s">
        <v>768</v>
      </c>
      <c r="AI35">
        <v>1.5</v>
      </c>
      <c r="AJ35">
        <v>0</v>
      </c>
      <c r="AK35">
        <v>0</v>
      </c>
      <c r="AL35">
        <v>0</v>
      </c>
      <c r="AM35">
        <v>18</v>
      </c>
      <c r="AN35">
        <v>0</v>
      </c>
      <c r="AO35" t="s">
        <v>762</v>
      </c>
      <c r="AP35" t="s">
        <v>763</v>
      </c>
      <c r="AQ35" t="s">
        <v>769</v>
      </c>
      <c r="AR35" t="s">
        <v>967</v>
      </c>
      <c r="AS35">
        <v>4.5</v>
      </c>
      <c r="AT35">
        <v>619.6</v>
      </c>
      <c r="AU35">
        <v>624.1</v>
      </c>
      <c r="AV35" t="s">
        <v>765</v>
      </c>
      <c r="AW35" t="s">
        <v>968</v>
      </c>
      <c r="AX35">
        <v>5.7</v>
      </c>
      <c r="AY35">
        <v>617.20000000000005</v>
      </c>
      <c r="AZ35">
        <v>622.9</v>
      </c>
      <c r="BA35" t="s">
        <v>765</v>
      </c>
      <c r="BB35">
        <v>0</v>
      </c>
      <c r="BC35">
        <v>1</v>
      </c>
      <c r="BD35">
        <v>37690</v>
      </c>
      <c r="BE35">
        <v>18.326260552133235</v>
      </c>
      <c r="BF35" t="s">
        <v>767</v>
      </c>
      <c r="BG35">
        <v>44243</v>
      </c>
      <c r="BH35">
        <v>33.674863658819447</v>
      </c>
      <c r="BI35" t="s">
        <v>4140</v>
      </c>
      <c r="BJ35" t="s">
        <v>4141</v>
      </c>
      <c r="BK35" t="s">
        <v>4142</v>
      </c>
      <c r="BL35" t="s">
        <v>768</v>
      </c>
      <c r="BM35">
        <v>2</v>
      </c>
      <c r="BN35">
        <v>3.8260000000000001</v>
      </c>
    </row>
    <row r="36" spans="1:66" x14ac:dyDescent="0.25">
      <c r="A36">
        <v>12129</v>
      </c>
      <c r="B36">
        <v>10932</v>
      </c>
      <c r="C36" t="s">
        <v>255</v>
      </c>
      <c r="D36" t="s">
        <v>26</v>
      </c>
      <c r="E36" t="s">
        <v>29</v>
      </c>
      <c r="F36">
        <v>43600.666666666664</v>
      </c>
      <c r="G36">
        <v>8.5</v>
      </c>
      <c r="H36" t="s">
        <v>23</v>
      </c>
      <c r="I36">
        <v>0</v>
      </c>
      <c r="J36" t="s">
        <v>22</v>
      </c>
      <c r="K36" t="s">
        <v>22</v>
      </c>
      <c r="L36" t="s">
        <v>174</v>
      </c>
      <c r="M36">
        <v>8</v>
      </c>
      <c r="N36" t="s">
        <v>33</v>
      </c>
      <c r="O36">
        <v>0</v>
      </c>
      <c r="P36">
        <v>10</v>
      </c>
      <c r="Q36">
        <v>0</v>
      </c>
      <c r="R36">
        <v>8.1</v>
      </c>
      <c r="S36">
        <v>0</v>
      </c>
      <c r="T36">
        <v>1</v>
      </c>
      <c r="U36">
        <v>10</v>
      </c>
      <c r="V36">
        <v>5.4</v>
      </c>
      <c r="W36">
        <v>5.4</v>
      </c>
      <c r="X36">
        <v>29.160000000000004</v>
      </c>
      <c r="Y36">
        <v>3.24</v>
      </c>
      <c r="Z36">
        <v>6.48</v>
      </c>
      <c r="AA36">
        <v>20.995200000000004</v>
      </c>
      <c r="AB36">
        <v>7614231</v>
      </c>
      <c r="AC36" t="s">
        <v>3441</v>
      </c>
      <c r="AD36">
        <v>39757</v>
      </c>
      <c r="AE36" t="s">
        <v>760</v>
      </c>
      <c r="AF36" t="s">
        <v>761</v>
      </c>
      <c r="AG36" t="s">
        <v>762</v>
      </c>
      <c r="AH36" t="s">
        <v>768</v>
      </c>
      <c r="AI36">
        <v>1.25</v>
      </c>
      <c r="AJ36">
        <v>0</v>
      </c>
      <c r="AK36">
        <v>0</v>
      </c>
      <c r="AL36">
        <v>0</v>
      </c>
      <c r="AM36">
        <v>15</v>
      </c>
      <c r="AN36">
        <v>0</v>
      </c>
      <c r="AO36" t="s">
        <v>762</v>
      </c>
      <c r="AP36" t="s">
        <v>763</v>
      </c>
      <c r="AQ36" t="s">
        <v>769</v>
      </c>
      <c r="AR36" t="s">
        <v>3442</v>
      </c>
      <c r="AS36">
        <v>3.5</v>
      </c>
      <c r="AT36">
        <v>645.29999999999995</v>
      </c>
      <c r="AU36">
        <v>648.79999999999995</v>
      </c>
      <c r="AV36" t="s">
        <v>765</v>
      </c>
      <c r="AW36" t="s">
        <v>2919</v>
      </c>
      <c r="AX36">
        <v>5.78</v>
      </c>
      <c r="AY36">
        <v>643.5</v>
      </c>
      <c r="AZ36">
        <v>649.28</v>
      </c>
      <c r="BA36" t="s">
        <v>765</v>
      </c>
      <c r="BB36">
        <v>0</v>
      </c>
      <c r="BC36">
        <v>1</v>
      </c>
      <c r="BD36">
        <v>37851</v>
      </c>
      <c r="BE36">
        <v>15.741729409080532</v>
      </c>
      <c r="BF36" t="s">
        <v>767</v>
      </c>
      <c r="BG36">
        <v>43185</v>
      </c>
      <c r="BH36">
        <v>75.001346154868429</v>
      </c>
      <c r="BI36" t="s">
        <v>4111</v>
      </c>
      <c r="BJ36" t="s">
        <v>4112</v>
      </c>
      <c r="BK36" t="s">
        <v>4113</v>
      </c>
      <c r="BL36" t="s">
        <v>4097</v>
      </c>
      <c r="BM36">
        <v>1</v>
      </c>
      <c r="BN36">
        <v>3.8220000000000001</v>
      </c>
    </row>
    <row r="37" spans="1:66" x14ac:dyDescent="0.25">
      <c r="A37">
        <v>12332</v>
      </c>
      <c r="B37">
        <v>18911</v>
      </c>
      <c r="C37" t="s">
        <v>685</v>
      </c>
      <c r="D37" t="s">
        <v>21</v>
      </c>
      <c r="E37" t="s">
        <v>29</v>
      </c>
      <c r="F37">
        <v>44033.666666666664</v>
      </c>
      <c r="G37">
        <v>12</v>
      </c>
      <c r="I37">
        <v>0</v>
      </c>
      <c r="K37" t="s">
        <v>22</v>
      </c>
      <c r="M37">
        <v>0</v>
      </c>
      <c r="O37">
        <v>2</v>
      </c>
      <c r="P37">
        <v>0</v>
      </c>
      <c r="Q37">
        <v>1.3</v>
      </c>
      <c r="R37">
        <v>2.4000000000000004</v>
      </c>
      <c r="S37">
        <v>3.1200000000000006</v>
      </c>
      <c r="T37">
        <v>1</v>
      </c>
      <c r="U37">
        <v>10</v>
      </c>
      <c r="V37">
        <v>7.8000000000000007</v>
      </c>
      <c r="W37">
        <v>6.6000000000000005</v>
      </c>
      <c r="X37">
        <v>51.480000000000011</v>
      </c>
      <c r="Y37">
        <v>5.2000000000000011</v>
      </c>
      <c r="Z37">
        <v>4.92</v>
      </c>
      <c r="AA37">
        <v>25.584000000000003</v>
      </c>
      <c r="AB37">
        <v>7552666</v>
      </c>
      <c r="AC37" t="s">
        <v>3645</v>
      </c>
      <c r="AD37">
        <v>39758</v>
      </c>
      <c r="AE37" t="s">
        <v>760</v>
      </c>
      <c r="AF37" t="s">
        <v>761</v>
      </c>
      <c r="AG37" t="s">
        <v>762</v>
      </c>
      <c r="AH37" t="s">
        <v>768</v>
      </c>
      <c r="AI37">
        <v>4</v>
      </c>
      <c r="AJ37">
        <v>0</v>
      </c>
      <c r="AK37">
        <v>0</v>
      </c>
      <c r="AL37">
        <v>0</v>
      </c>
      <c r="AM37">
        <v>48</v>
      </c>
      <c r="AN37">
        <v>0</v>
      </c>
      <c r="AO37" t="s">
        <v>762</v>
      </c>
      <c r="AP37" t="s">
        <v>763</v>
      </c>
      <c r="AQ37" t="s">
        <v>769</v>
      </c>
      <c r="AR37" t="s">
        <v>3646</v>
      </c>
      <c r="AS37">
        <v>13.7</v>
      </c>
      <c r="AT37">
        <v>685.2</v>
      </c>
      <c r="AU37">
        <v>698.9</v>
      </c>
      <c r="AV37" t="s">
        <v>765</v>
      </c>
      <c r="AW37" t="s">
        <v>3647</v>
      </c>
      <c r="AX37">
        <v>13.3</v>
      </c>
      <c r="AY37">
        <v>681.7</v>
      </c>
      <c r="AZ37">
        <v>695</v>
      </c>
      <c r="BA37" t="s">
        <v>765</v>
      </c>
      <c r="BB37">
        <v>0</v>
      </c>
      <c r="BC37">
        <v>1</v>
      </c>
      <c r="BD37">
        <v>32143</v>
      </c>
      <c r="BE37">
        <v>32.554871092858768</v>
      </c>
      <c r="BF37" t="s">
        <v>767</v>
      </c>
      <c r="BG37">
        <v>43185</v>
      </c>
      <c r="BH37">
        <v>144.4267171024668</v>
      </c>
      <c r="BI37" t="s">
        <v>4143</v>
      </c>
      <c r="BJ37" t="s">
        <v>4144</v>
      </c>
      <c r="BK37" t="s">
        <v>4145</v>
      </c>
      <c r="BL37" t="s">
        <v>4139</v>
      </c>
      <c r="BM37">
        <v>4</v>
      </c>
      <c r="BN37">
        <v>3.84</v>
      </c>
    </row>
    <row r="38" spans="1:66" x14ac:dyDescent="0.25">
      <c r="A38">
        <v>12581</v>
      </c>
      <c r="B38">
        <v>12017</v>
      </c>
      <c r="C38" t="s">
        <v>253</v>
      </c>
      <c r="D38" t="s">
        <v>21</v>
      </c>
      <c r="E38" t="s">
        <v>29</v>
      </c>
      <c r="F38">
        <v>43817.708333333336</v>
      </c>
      <c r="G38">
        <v>5.3</v>
      </c>
      <c r="H38" t="s">
        <v>23</v>
      </c>
      <c r="I38">
        <v>0</v>
      </c>
      <c r="J38" t="s">
        <v>22</v>
      </c>
      <c r="K38" t="s">
        <v>22</v>
      </c>
      <c r="M38">
        <v>0</v>
      </c>
      <c r="O38">
        <v>2</v>
      </c>
      <c r="P38">
        <v>10</v>
      </c>
      <c r="Q38">
        <v>1.3</v>
      </c>
      <c r="R38">
        <v>2.2999999999999998</v>
      </c>
      <c r="S38">
        <v>2.9899999999999998</v>
      </c>
      <c r="T38">
        <v>1</v>
      </c>
      <c r="U38">
        <v>10</v>
      </c>
      <c r="V38">
        <v>1.4000000000000001</v>
      </c>
      <c r="W38">
        <v>5</v>
      </c>
      <c r="X38">
        <v>7.0000000000000009</v>
      </c>
      <c r="Y38">
        <v>1.36</v>
      </c>
      <c r="Z38">
        <v>3.92</v>
      </c>
      <c r="AA38">
        <v>5.3311999999999999</v>
      </c>
      <c r="AB38">
        <v>7623669</v>
      </c>
      <c r="AC38" t="s">
        <v>1496</v>
      </c>
      <c r="AD38">
        <v>39759</v>
      </c>
      <c r="AE38" t="s">
        <v>760</v>
      </c>
      <c r="AF38" t="s">
        <v>761</v>
      </c>
      <c r="AG38" t="s">
        <v>762</v>
      </c>
      <c r="AH38" t="s">
        <v>768</v>
      </c>
      <c r="AI38">
        <v>1.25</v>
      </c>
      <c r="AJ38">
        <v>0</v>
      </c>
      <c r="AK38">
        <v>0</v>
      </c>
      <c r="AL38">
        <v>0</v>
      </c>
      <c r="AM38">
        <v>15</v>
      </c>
      <c r="AN38">
        <v>0</v>
      </c>
      <c r="AO38" t="s">
        <v>762</v>
      </c>
      <c r="AP38" t="s">
        <v>763</v>
      </c>
      <c r="AQ38" t="s">
        <v>769</v>
      </c>
      <c r="AR38" t="s">
        <v>1497</v>
      </c>
      <c r="AS38">
        <v>5.67</v>
      </c>
      <c r="AT38">
        <v>654.33000000000004</v>
      </c>
      <c r="AU38">
        <v>660</v>
      </c>
      <c r="AV38" t="s">
        <v>765</v>
      </c>
      <c r="AW38" t="s">
        <v>766</v>
      </c>
      <c r="AX38">
        <v>4.2</v>
      </c>
      <c r="AY38">
        <v>653.79999999999995</v>
      </c>
      <c r="AZ38">
        <v>658</v>
      </c>
      <c r="BA38" t="s">
        <v>765</v>
      </c>
      <c r="BB38">
        <v>5.1053299999999999E-3</v>
      </c>
      <c r="BC38">
        <v>1</v>
      </c>
      <c r="BD38">
        <v>37694</v>
      </c>
      <c r="BE38">
        <v>16.765799680584081</v>
      </c>
      <c r="BF38" t="s">
        <v>767</v>
      </c>
      <c r="BG38">
        <v>43698</v>
      </c>
      <c r="BH38">
        <v>103.8131112971203</v>
      </c>
      <c r="BI38" t="s">
        <v>4101</v>
      </c>
      <c r="BJ38" t="s">
        <v>4102</v>
      </c>
      <c r="BK38" t="s">
        <v>4103</v>
      </c>
      <c r="BL38" t="s">
        <v>4097</v>
      </c>
      <c r="BM38">
        <v>1</v>
      </c>
      <c r="BN38">
        <v>3.7109999999999999</v>
      </c>
    </row>
    <row r="39" spans="1:66" x14ac:dyDescent="0.25">
      <c r="A39">
        <v>12625</v>
      </c>
      <c r="B39">
        <v>12107</v>
      </c>
      <c r="C39" t="s">
        <v>92</v>
      </c>
      <c r="D39" t="s">
        <v>21</v>
      </c>
      <c r="E39" t="s">
        <v>29</v>
      </c>
      <c r="F39">
        <v>43817.708333333336</v>
      </c>
      <c r="G39">
        <v>5.5</v>
      </c>
      <c r="H39" t="s">
        <v>23</v>
      </c>
      <c r="I39">
        <v>0</v>
      </c>
      <c r="J39" t="s">
        <v>22</v>
      </c>
      <c r="K39" t="s">
        <v>22</v>
      </c>
      <c r="M39">
        <v>0</v>
      </c>
      <c r="O39">
        <v>2</v>
      </c>
      <c r="P39">
        <v>10</v>
      </c>
      <c r="Q39">
        <v>1.3</v>
      </c>
      <c r="R39">
        <v>2.2999999999999998</v>
      </c>
      <c r="S39">
        <v>2.9899999999999998</v>
      </c>
      <c r="T39">
        <v>1</v>
      </c>
      <c r="U39">
        <v>0</v>
      </c>
      <c r="V39">
        <v>1.4000000000000001</v>
      </c>
      <c r="W39">
        <v>0.8</v>
      </c>
      <c r="X39">
        <v>1.1200000000000001</v>
      </c>
      <c r="Y39">
        <v>1.36</v>
      </c>
      <c r="Z39">
        <v>1.4</v>
      </c>
      <c r="AA39">
        <v>1.9039999999999999</v>
      </c>
      <c r="AB39">
        <v>7585838</v>
      </c>
      <c r="AC39" t="s">
        <v>944</v>
      </c>
      <c r="AD39">
        <v>39760</v>
      </c>
      <c r="AE39" t="s">
        <v>760</v>
      </c>
      <c r="AF39" t="s">
        <v>761</v>
      </c>
      <c r="AG39" t="s">
        <v>762</v>
      </c>
      <c r="AH39" t="s">
        <v>768</v>
      </c>
      <c r="AI39">
        <v>1.25</v>
      </c>
      <c r="AJ39">
        <v>0</v>
      </c>
      <c r="AK39">
        <v>0</v>
      </c>
      <c r="AL39">
        <v>0</v>
      </c>
      <c r="AM39">
        <v>15</v>
      </c>
      <c r="AN39">
        <v>0</v>
      </c>
      <c r="AO39" t="s">
        <v>762</v>
      </c>
      <c r="AP39" t="s">
        <v>763</v>
      </c>
      <c r="AQ39" t="s">
        <v>769</v>
      </c>
      <c r="AR39" t="s">
        <v>766</v>
      </c>
      <c r="AS39">
        <v>5.5</v>
      </c>
      <c r="AT39">
        <v>652.5</v>
      </c>
      <c r="AU39">
        <v>658</v>
      </c>
      <c r="AV39" t="s">
        <v>765</v>
      </c>
      <c r="AW39" t="s">
        <v>945</v>
      </c>
      <c r="AX39">
        <v>7</v>
      </c>
      <c r="AY39">
        <v>651</v>
      </c>
      <c r="AZ39">
        <v>658</v>
      </c>
      <c r="BA39" t="s">
        <v>765</v>
      </c>
      <c r="BB39">
        <v>5.8167900000000002E-2</v>
      </c>
      <c r="BC39">
        <v>1</v>
      </c>
      <c r="BD39">
        <v>37694</v>
      </c>
      <c r="BE39">
        <v>16.765799680584081</v>
      </c>
      <c r="BF39" t="s">
        <v>767</v>
      </c>
      <c r="BG39">
        <v>43698</v>
      </c>
      <c r="BH39">
        <v>25.787420896790788</v>
      </c>
      <c r="BI39" t="s">
        <v>4101</v>
      </c>
      <c r="BJ39" t="s">
        <v>4102</v>
      </c>
      <c r="BK39" t="s">
        <v>4103</v>
      </c>
      <c r="BL39" t="s">
        <v>4097</v>
      </c>
      <c r="BM39">
        <v>1</v>
      </c>
      <c r="BN39">
        <v>3.7109999999999999</v>
      </c>
    </row>
    <row r="40" spans="1:66" x14ac:dyDescent="0.25">
      <c r="A40">
        <v>12676</v>
      </c>
      <c r="B40">
        <v>13391</v>
      </c>
      <c r="C40" t="s">
        <v>126</v>
      </c>
      <c r="D40" t="s">
        <v>26</v>
      </c>
      <c r="E40" t="s">
        <v>29</v>
      </c>
      <c r="F40">
        <v>43923.666666666664</v>
      </c>
      <c r="G40">
        <v>4.7</v>
      </c>
      <c r="I40">
        <v>0</v>
      </c>
      <c r="K40" t="s">
        <v>22</v>
      </c>
      <c r="M40">
        <v>0</v>
      </c>
      <c r="O40">
        <v>2</v>
      </c>
      <c r="P40">
        <v>0</v>
      </c>
      <c r="Q40">
        <v>1.3</v>
      </c>
      <c r="R40">
        <v>1.4</v>
      </c>
      <c r="S40">
        <v>1.8199999999999998</v>
      </c>
      <c r="T40">
        <v>1</v>
      </c>
      <c r="U40">
        <v>0</v>
      </c>
      <c r="V40">
        <v>2.2000000000000002</v>
      </c>
      <c r="W40">
        <v>4.0999999999999996</v>
      </c>
      <c r="X40">
        <v>9.02</v>
      </c>
      <c r="Y40">
        <v>1.84</v>
      </c>
      <c r="Z40">
        <v>3.0199999999999996</v>
      </c>
      <c r="AA40">
        <v>5.5567999999999991</v>
      </c>
      <c r="AB40">
        <v>7559379</v>
      </c>
      <c r="AC40" t="s">
        <v>1546</v>
      </c>
      <c r="AD40">
        <v>39761</v>
      </c>
      <c r="AE40" t="s">
        <v>760</v>
      </c>
      <c r="AF40" t="s">
        <v>761</v>
      </c>
      <c r="AG40" t="s">
        <v>762</v>
      </c>
      <c r="AH40" t="s">
        <v>768</v>
      </c>
      <c r="AI40">
        <v>2</v>
      </c>
      <c r="AJ40">
        <v>0</v>
      </c>
      <c r="AK40">
        <v>0</v>
      </c>
      <c r="AL40">
        <v>0</v>
      </c>
      <c r="AM40">
        <v>24</v>
      </c>
      <c r="AN40">
        <v>0</v>
      </c>
      <c r="AO40" t="s">
        <v>762</v>
      </c>
      <c r="AP40" t="s">
        <v>763</v>
      </c>
      <c r="AQ40" t="s">
        <v>769</v>
      </c>
      <c r="AR40" t="s">
        <v>1547</v>
      </c>
      <c r="AS40">
        <v>5.3</v>
      </c>
      <c r="AT40">
        <v>635.4</v>
      </c>
      <c r="AU40">
        <v>640.70000000000005</v>
      </c>
      <c r="AV40" t="s">
        <v>765</v>
      </c>
      <c r="AW40" t="s">
        <v>1548</v>
      </c>
      <c r="AX40">
        <v>5.9</v>
      </c>
      <c r="AY40">
        <v>632.20000000000005</v>
      </c>
      <c r="AZ40">
        <v>638.1</v>
      </c>
      <c r="BA40" t="s">
        <v>765</v>
      </c>
      <c r="BB40">
        <v>0</v>
      </c>
      <c r="BC40">
        <v>1</v>
      </c>
      <c r="BD40">
        <v>37693</v>
      </c>
      <c r="BE40">
        <v>17.058635637691072</v>
      </c>
      <c r="BF40" t="s">
        <v>767</v>
      </c>
      <c r="BG40">
        <v>43185</v>
      </c>
      <c r="BH40">
        <v>275.98676872904019</v>
      </c>
      <c r="BI40" t="s">
        <v>4124</v>
      </c>
      <c r="BJ40" t="s">
        <v>4125</v>
      </c>
      <c r="BK40" t="s">
        <v>4126</v>
      </c>
      <c r="BL40" t="s">
        <v>768</v>
      </c>
      <c r="BM40">
        <v>2</v>
      </c>
      <c r="BN40">
        <v>3.698</v>
      </c>
    </row>
    <row r="41" spans="1:66" x14ac:dyDescent="0.25">
      <c r="A41">
        <v>12813</v>
      </c>
      <c r="B41">
        <v>19165</v>
      </c>
      <c r="C41" t="s">
        <v>526</v>
      </c>
      <c r="D41" t="s">
        <v>26</v>
      </c>
      <c r="E41" t="s">
        <v>29</v>
      </c>
      <c r="F41">
        <v>44067.666666666664</v>
      </c>
      <c r="G41">
        <v>5</v>
      </c>
      <c r="I41">
        <v>0</v>
      </c>
      <c r="K41" t="s">
        <v>22</v>
      </c>
      <c r="M41">
        <v>0</v>
      </c>
      <c r="O41">
        <v>2</v>
      </c>
      <c r="P41">
        <v>0</v>
      </c>
      <c r="Q41">
        <v>1.3</v>
      </c>
      <c r="R41">
        <v>1.4</v>
      </c>
      <c r="S41">
        <v>1.8199999999999998</v>
      </c>
      <c r="T41">
        <v>1</v>
      </c>
      <c r="U41">
        <v>10</v>
      </c>
      <c r="V41">
        <v>6.6000000000000005</v>
      </c>
      <c r="W41">
        <v>3.8000000000000003</v>
      </c>
      <c r="X41">
        <v>25.080000000000005</v>
      </c>
      <c r="Y41">
        <v>4.4800000000000004</v>
      </c>
      <c r="Z41">
        <v>2.8400000000000003</v>
      </c>
      <c r="AA41">
        <v>12.723200000000002</v>
      </c>
      <c r="AB41">
        <v>7641692</v>
      </c>
      <c r="AC41" t="s">
        <v>2631</v>
      </c>
      <c r="AD41">
        <v>39762</v>
      </c>
      <c r="AE41" t="s">
        <v>760</v>
      </c>
      <c r="AF41" t="s">
        <v>761</v>
      </c>
      <c r="AG41" t="s">
        <v>762</v>
      </c>
      <c r="AH41" t="s">
        <v>768</v>
      </c>
      <c r="AI41">
        <v>5</v>
      </c>
      <c r="AJ41">
        <v>0</v>
      </c>
      <c r="AK41">
        <v>0</v>
      </c>
      <c r="AL41">
        <v>0</v>
      </c>
      <c r="AM41">
        <v>60</v>
      </c>
      <c r="AN41">
        <v>0</v>
      </c>
      <c r="AO41" t="s">
        <v>762</v>
      </c>
      <c r="AP41" t="s">
        <v>763</v>
      </c>
      <c r="AQ41" t="s">
        <v>769</v>
      </c>
      <c r="AR41" t="s">
        <v>2632</v>
      </c>
      <c r="AS41">
        <v>7.8</v>
      </c>
      <c r="AT41">
        <v>651.20000000000005</v>
      </c>
      <c r="AU41">
        <v>659</v>
      </c>
      <c r="AV41" t="s">
        <v>765</v>
      </c>
      <c r="AW41" t="s">
        <v>2633</v>
      </c>
      <c r="AX41">
        <v>7.9</v>
      </c>
      <c r="AY41">
        <v>651.1</v>
      </c>
      <c r="AZ41">
        <v>659</v>
      </c>
      <c r="BA41" t="s">
        <v>765</v>
      </c>
      <c r="BB41">
        <v>3.8437900000000001E-3</v>
      </c>
      <c r="BC41">
        <v>1</v>
      </c>
      <c r="BD41">
        <v>37694</v>
      </c>
      <c r="BE41">
        <v>17.450148300250962</v>
      </c>
      <c r="BF41" t="s">
        <v>767</v>
      </c>
      <c r="BG41">
        <v>44243</v>
      </c>
      <c r="BH41">
        <v>26.015960402477742</v>
      </c>
      <c r="BI41" t="s">
        <v>4101</v>
      </c>
      <c r="BJ41" t="s">
        <v>4102</v>
      </c>
      <c r="BK41" t="s">
        <v>4103</v>
      </c>
      <c r="BL41" t="s">
        <v>4097</v>
      </c>
      <c r="BM41">
        <v>1</v>
      </c>
      <c r="BN41">
        <v>3.7120000000000002</v>
      </c>
    </row>
    <row r="42" spans="1:66" x14ac:dyDescent="0.25">
      <c r="A42">
        <v>12937</v>
      </c>
      <c r="B42">
        <v>11033</v>
      </c>
      <c r="C42" t="s">
        <v>176</v>
      </c>
      <c r="D42" t="s">
        <v>21</v>
      </c>
      <c r="E42" t="s">
        <v>29</v>
      </c>
      <c r="F42">
        <v>43815.666666666664</v>
      </c>
      <c r="G42">
        <v>14</v>
      </c>
      <c r="H42" t="s">
        <v>68</v>
      </c>
      <c r="I42">
        <v>0</v>
      </c>
      <c r="J42" t="s">
        <v>22</v>
      </c>
      <c r="K42" t="s">
        <v>22</v>
      </c>
      <c r="L42" t="s">
        <v>30</v>
      </c>
      <c r="M42">
        <v>6</v>
      </c>
      <c r="N42" t="s">
        <v>33</v>
      </c>
      <c r="O42">
        <v>0</v>
      </c>
      <c r="P42">
        <v>10</v>
      </c>
      <c r="Q42">
        <v>0</v>
      </c>
      <c r="R42">
        <v>7.1000000000000005</v>
      </c>
      <c r="S42">
        <v>0</v>
      </c>
      <c r="T42">
        <v>1</v>
      </c>
      <c r="U42">
        <v>0</v>
      </c>
      <c r="V42">
        <v>1.4000000000000001</v>
      </c>
      <c r="W42">
        <v>2.9000000000000004</v>
      </c>
      <c r="X42">
        <v>4.0600000000000005</v>
      </c>
      <c r="Y42">
        <v>0.84000000000000008</v>
      </c>
      <c r="Z42">
        <v>4.58</v>
      </c>
      <c r="AA42">
        <v>3.8472000000000004</v>
      </c>
      <c r="AB42">
        <v>7711357</v>
      </c>
      <c r="AC42" t="s">
        <v>1255</v>
      </c>
      <c r="AD42">
        <v>39763</v>
      </c>
      <c r="AE42" t="s">
        <v>760</v>
      </c>
      <c r="AF42" t="s">
        <v>761</v>
      </c>
      <c r="AG42" t="s">
        <v>762</v>
      </c>
      <c r="AH42" t="s">
        <v>768</v>
      </c>
      <c r="AI42">
        <v>4.5</v>
      </c>
      <c r="AJ42">
        <v>0</v>
      </c>
      <c r="AK42">
        <v>0</v>
      </c>
      <c r="AL42">
        <v>0</v>
      </c>
      <c r="AM42">
        <v>54</v>
      </c>
      <c r="AN42">
        <v>0</v>
      </c>
      <c r="AO42" t="s">
        <v>762</v>
      </c>
      <c r="AP42" t="s">
        <v>763</v>
      </c>
      <c r="AQ42" t="s">
        <v>769</v>
      </c>
      <c r="AR42" t="s">
        <v>1184</v>
      </c>
      <c r="AS42">
        <v>14</v>
      </c>
      <c r="AT42">
        <v>697</v>
      </c>
      <c r="AU42">
        <v>711</v>
      </c>
      <c r="AV42" t="s">
        <v>765</v>
      </c>
      <c r="AW42" t="s">
        <v>1186</v>
      </c>
      <c r="AX42">
        <v>14</v>
      </c>
      <c r="AY42">
        <v>697</v>
      </c>
      <c r="AZ42">
        <v>711</v>
      </c>
      <c r="BA42" t="s">
        <v>765</v>
      </c>
      <c r="BB42">
        <v>0</v>
      </c>
      <c r="BC42">
        <v>1</v>
      </c>
      <c r="BD42">
        <v>37288</v>
      </c>
      <c r="BE42">
        <v>17.871777321469306</v>
      </c>
      <c r="BF42" t="s">
        <v>767</v>
      </c>
      <c r="BG42">
        <v>44243</v>
      </c>
      <c r="BH42">
        <v>37.555683732674233</v>
      </c>
      <c r="BI42" t="s">
        <v>4114</v>
      </c>
      <c r="BJ42" t="s">
        <v>4115</v>
      </c>
      <c r="BK42" t="s">
        <v>4116</v>
      </c>
      <c r="BL42" t="s">
        <v>768</v>
      </c>
      <c r="BM42">
        <v>2</v>
      </c>
      <c r="BN42">
        <v>3.883</v>
      </c>
    </row>
    <row r="43" spans="1:66" x14ac:dyDescent="0.25">
      <c r="A43">
        <v>12997</v>
      </c>
      <c r="B43">
        <v>11033</v>
      </c>
      <c r="C43" t="s">
        <v>176</v>
      </c>
      <c r="D43" t="s">
        <v>21</v>
      </c>
      <c r="E43" t="s">
        <v>29</v>
      </c>
      <c r="F43">
        <v>76687.666666666672</v>
      </c>
      <c r="G43">
        <v>11.45</v>
      </c>
      <c r="H43" t="s">
        <v>68</v>
      </c>
      <c r="I43">
        <v>0</v>
      </c>
      <c r="J43" t="s">
        <v>22</v>
      </c>
      <c r="K43" t="s">
        <v>22</v>
      </c>
      <c r="L43" t="s">
        <v>30</v>
      </c>
      <c r="M43">
        <v>6</v>
      </c>
      <c r="N43" t="s">
        <v>33</v>
      </c>
      <c r="O43">
        <v>0</v>
      </c>
      <c r="P43">
        <v>10</v>
      </c>
      <c r="Q43">
        <v>0</v>
      </c>
      <c r="R43">
        <v>6.6000000000000005</v>
      </c>
      <c r="S43">
        <v>0</v>
      </c>
      <c r="T43">
        <v>1</v>
      </c>
      <c r="U43">
        <v>0</v>
      </c>
      <c r="V43">
        <v>1.4000000000000001</v>
      </c>
      <c r="W43">
        <v>2.4000000000000004</v>
      </c>
      <c r="X43">
        <v>3.3600000000000008</v>
      </c>
      <c r="Y43">
        <v>0.84000000000000008</v>
      </c>
      <c r="Z43">
        <v>4.080000000000001</v>
      </c>
      <c r="AA43">
        <v>3.4272000000000009</v>
      </c>
      <c r="AB43">
        <v>7549795</v>
      </c>
      <c r="AC43" t="s">
        <v>1182</v>
      </c>
      <c r="AD43">
        <v>39764</v>
      </c>
      <c r="AE43" t="s">
        <v>760</v>
      </c>
      <c r="AF43" t="s">
        <v>761</v>
      </c>
      <c r="AG43" t="s">
        <v>762</v>
      </c>
      <c r="AH43" t="s">
        <v>768</v>
      </c>
      <c r="AI43">
        <v>4.5</v>
      </c>
      <c r="AJ43">
        <v>0</v>
      </c>
      <c r="AK43">
        <v>0</v>
      </c>
      <c r="AL43">
        <v>0</v>
      </c>
      <c r="AM43">
        <v>54</v>
      </c>
      <c r="AN43">
        <v>0</v>
      </c>
      <c r="AO43" t="s">
        <v>762</v>
      </c>
      <c r="AP43" t="s">
        <v>763</v>
      </c>
      <c r="AQ43" t="s">
        <v>769</v>
      </c>
      <c r="AR43" t="s">
        <v>1183</v>
      </c>
      <c r="AS43">
        <v>8.9</v>
      </c>
      <c r="AT43">
        <v>700.1</v>
      </c>
      <c r="AU43">
        <v>709</v>
      </c>
      <c r="AV43" t="s">
        <v>765</v>
      </c>
      <c r="AW43" t="s">
        <v>1184</v>
      </c>
      <c r="AX43">
        <v>14</v>
      </c>
      <c r="AY43">
        <v>697</v>
      </c>
      <c r="AZ43">
        <v>711</v>
      </c>
      <c r="BA43" t="s">
        <v>765</v>
      </c>
      <c r="BB43">
        <v>1.040288E-2</v>
      </c>
      <c r="BC43">
        <v>1</v>
      </c>
      <c r="BD43">
        <v>36958</v>
      </c>
      <c r="BE43">
        <v>108.77389915582935</v>
      </c>
      <c r="BF43" t="s">
        <v>767</v>
      </c>
      <c r="BG43">
        <v>44243</v>
      </c>
      <c r="BH43">
        <v>297.99441060257021</v>
      </c>
      <c r="BI43" t="s">
        <v>4114</v>
      </c>
      <c r="BJ43" t="s">
        <v>4115</v>
      </c>
      <c r="BK43" t="s">
        <v>4116</v>
      </c>
      <c r="BL43" t="s">
        <v>768</v>
      </c>
      <c r="BM43">
        <v>2</v>
      </c>
      <c r="BN43">
        <v>3.883</v>
      </c>
    </row>
    <row r="44" spans="1:66" x14ac:dyDescent="0.25">
      <c r="A44">
        <v>13076</v>
      </c>
      <c r="B44">
        <v>11033</v>
      </c>
      <c r="C44" t="s">
        <v>176</v>
      </c>
      <c r="D44" t="s">
        <v>21</v>
      </c>
      <c r="E44" t="s">
        <v>29</v>
      </c>
      <c r="F44">
        <v>43815.666666666664</v>
      </c>
      <c r="G44">
        <v>9.35</v>
      </c>
      <c r="H44" t="s">
        <v>68</v>
      </c>
      <c r="I44">
        <v>0</v>
      </c>
      <c r="J44" t="s">
        <v>22</v>
      </c>
      <c r="K44" t="s">
        <v>22</v>
      </c>
      <c r="L44" t="s">
        <v>30</v>
      </c>
      <c r="M44">
        <v>6</v>
      </c>
      <c r="N44" t="s">
        <v>33</v>
      </c>
      <c r="O44">
        <v>0</v>
      </c>
      <c r="P44">
        <v>10</v>
      </c>
      <c r="Q44">
        <v>0</v>
      </c>
      <c r="R44">
        <v>6.6000000000000005</v>
      </c>
      <c r="S44">
        <v>0</v>
      </c>
      <c r="T44">
        <v>1</v>
      </c>
      <c r="U44">
        <v>0</v>
      </c>
      <c r="V44">
        <v>1.4000000000000001</v>
      </c>
      <c r="W44">
        <v>2.4000000000000004</v>
      </c>
      <c r="X44">
        <v>3.3600000000000008</v>
      </c>
      <c r="Y44">
        <v>0.84000000000000008</v>
      </c>
      <c r="Z44">
        <v>4.080000000000001</v>
      </c>
      <c r="AA44">
        <v>3.4272000000000009</v>
      </c>
      <c r="AB44">
        <v>7646191</v>
      </c>
      <c r="AC44" t="s">
        <v>1185</v>
      </c>
      <c r="AD44">
        <v>39765</v>
      </c>
      <c r="AE44" t="s">
        <v>760</v>
      </c>
      <c r="AF44" t="s">
        <v>761</v>
      </c>
      <c r="AG44" t="s">
        <v>762</v>
      </c>
      <c r="AH44" t="s">
        <v>768</v>
      </c>
      <c r="AI44">
        <v>4.5</v>
      </c>
      <c r="AJ44">
        <v>0</v>
      </c>
      <c r="AK44">
        <v>0</v>
      </c>
      <c r="AL44">
        <v>0</v>
      </c>
      <c r="AM44">
        <v>54</v>
      </c>
      <c r="AN44">
        <v>0</v>
      </c>
      <c r="AO44" t="s">
        <v>762</v>
      </c>
      <c r="AP44" t="s">
        <v>763</v>
      </c>
      <c r="AQ44" t="s">
        <v>769</v>
      </c>
      <c r="AR44" t="s">
        <v>1186</v>
      </c>
      <c r="AS44">
        <v>14</v>
      </c>
      <c r="AT44">
        <v>697</v>
      </c>
      <c r="AU44">
        <v>711</v>
      </c>
      <c r="AV44" t="s">
        <v>765</v>
      </c>
      <c r="AW44" t="s">
        <v>1187</v>
      </c>
      <c r="AX44">
        <v>4.7</v>
      </c>
      <c r="AY44">
        <v>696.3</v>
      </c>
      <c r="AZ44">
        <v>701</v>
      </c>
      <c r="BA44" t="s">
        <v>765</v>
      </c>
      <c r="BB44">
        <v>9.6574499999999997E-3</v>
      </c>
      <c r="BC44">
        <v>1</v>
      </c>
      <c r="BD44">
        <v>37288</v>
      </c>
      <c r="BE44">
        <v>17.871777321469306</v>
      </c>
      <c r="BF44" t="s">
        <v>767</v>
      </c>
      <c r="BG44">
        <v>44243</v>
      </c>
      <c r="BH44">
        <v>72.482916394706066</v>
      </c>
      <c r="BI44" t="s">
        <v>4114</v>
      </c>
      <c r="BJ44" t="s">
        <v>4115</v>
      </c>
      <c r="BK44" t="s">
        <v>4116</v>
      </c>
      <c r="BL44" t="s">
        <v>768</v>
      </c>
      <c r="BM44">
        <v>2</v>
      </c>
      <c r="BN44">
        <v>3.883</v>
      </c>
    </row>
    <row r="45" spans="1:66" x14ac:dyDescent="0.25">
      <c r="A45">
        <v>13154</v>
      </c>
      <c r="B45">
        <v>19972</v>
      </c>
      <c r="C45" t="s">
        <v>364</v>
      </c>
      <c r="D45" t="s">
        <v>26</v>
      </c>
      <c r="E45" t="s">
        <v>29</v>
      </c>
      <c r="F45">
        <v>44111.666666666664</v>
      </c>
      <c r="G45">
        <v>0</v>
      </c>
      <c r="H45" t="s">
        <v>23</v>
      </c>
      <c r="I45">
        <v>0</v>
      </c>
      <c r="J45" t="s">
        <v>22</v>
      </c>
      <c r="K45" t="s">
        <v>22</v>
      </c>
      <c r="L45" t="s">
        <v>24</v>
      </c>
      <c r="M45">
        <v>0</v>
      </c>
      <c r="N45" t="s">
        <v>35</v>
      </c>
      <c r="O45">
        <v>2</v>
      </c>
      <c r="P45">
        <v>0</v>
      </c>
      <c r="Q45">
        <v>1.3</v>
      </c>
      <c r="R45">
        <v>1.4</v>
      </c>
      <c r="S45">
        <v>1.8199999999999998</v>
      </c>
      <c r="T45">
        <v>1</v>
      </c>
      <c r="U45">
        <v>0</v>
      </c>
      <c r="V45">
        <v>5.4</v>
      </c>
      <c r="W45">
        <v>2.3000000000000003</v>
      </c>
      <c r="X45">
        <v>12.420000000000002</v>
      </c>
      <c r="Y45">
        <v>3.7600000000000002</v>
      </c>
      <c r="Z45">
        <v>1.94</v>
      </c>
      <c r="AA45">
        <v>7.2944000000000004</v>
      </c>
      <c r="AB45">
        <v>7677153</v>
      </c>
      <c r="AC45" t="s">
        <v>1911</v>
      </c>
      <c r="AD45">
        <v>39766</v>
      </c>
      <c r="AE45" t="s">
        <v>760</v>
      </c>
      <c r="AF45" t="s">
        <v>761</v>
      </c>
      <c r="AG45" t="s">
        <v>762</v>
      </c>
      <c r="AH45" t="s">
        <v>768</v>
      </c>
      <c r="AI45">
        <v>2</v>
      </c>
      <c r="AJ45">
        <v>0</v>
      </c>
      <c r="AK45">
        <v>0</v>
      </c>
      <c r="AL45">
        <v>0</v>
      </c>
      <c r="AM45">
        <v>24</v>
      </c>
      <c r="AN45">
        <v>0</v>
      </c>
      <c r="AO45" t="s">
        <v>762</v>
      </c>
      <c r="AP45" t="s">
        <v>763</v>
      </c>
      <c r="AQ45" t="s">
        <v>769</v>
      </c>
      <c r="AR45" t="s">
        <v>1912</v>
      </c>
      <c r="AS45">
        <v>8</v>
      </c>
      <c r="AT45">
        <v>610</v>
      </c>
      <c r="AU45">
        <v>618</v>
      </c>
      <c r="AV45" t="s">
        <v>765</v>
      </c>
      <c r="AW45" t="s">
        <v>1913</v>
      </c>
      <c r="AX45">
        <v>4.7</v>
      </c>
      <c r="AY45">
        <v>609.29999999999995</v>
      </c>
      <c r="AZ45">
        <v>614</v>
      </c>
      <c r="BA45" t="s">
        <v>765</v>
      </c>
      <c r="BB45">
        <v>7.2801599999999999E-3</v>
      </c>
      <c r="BC45">
        <v>1</v>
      </c>
      <c r="BD45">
        <v>31413</v>
      </c>
      <c r="BE45">
        <v>34.7670545288615</v>
      </c>
      <c r="BF45" t="s">
        <v>767</v>
      </c>
      <c r="BG45">
        <v>44243</v>
      </c>
      <c r="BH45">
        <v>96.151727026064208</v>
      </c>
      <c r="BI45" t="s">
        <v>4111</v>
      </c>
      <c r="BJ45" t="s">
        <v>4112</v>
      </c>
      <c r="BK45" t="s">
        <v>4113</v>
      </c>
      <c r="BL45" t="s">
        <v>4097</v>
      </c>
      <c r="BM45">
        <v>1</v>
      </c>
      <c r="BN45">
        <v>3.72</v>
      </c>
    </row>
    <row r="46" spans="1:66" x14ac:dyDescent="0.25">
      <c r="A46">
        <v>13545</v>
      </c>
      <c r="B46">
        <v>23752</v>
      </c>
      <c r="C46" t="s">
        <v>636</v>
      </c>
      <c r="D46" t="s">
        <v>21</v>
      </c>
      <c r="E46" t="s">
        <v>29</v>
      </c>
      <c r="F46">
        <v>44420.666666666664</v>
      </c>
      <c r="G46">
        <v>10</v>
      </c>
      <c r="I46">
        <v>0</v>
      </c>
      <c r="K46" t="s">
        <v>22</v>
      </c>
      <c r="L46" t="s">
        <v>115</v>
      </c>
      <c r="M46">
        <v>8</v>
      </c>
      <c r="N46" t="s">
        <v>202</v>
      </c>
      <c r="O46">
        <v>3</v>
      </c>
      <c r="P46">
        <v>10</v>
      </c>
      <c r="Q46">
        <v>1.9500000000000002</v>
      </c>
      <c r="R46">
        <v>7.5</v>
      </c>
      <c r="S46">
        <v>14.625000000000002</v>
      </c>
      <c r="T46">
        <v>1</v>
      </c>
      <c r="U46">
        <v>10</v>
      </c>
      <c r="V46">
        <v>6</v>
      </c>
      <c r="W46">
        <v>6.6000000000000005</v>
      </c>
      <c r="X46">
        <v>39.6</v>
      </c>
      <c r="Y46">
        <v>4.38</v>
      </c>
      <c r="Z46">
        <v>6.96</v>
      </c>
      <c r="AA46">
        <v>30.4848</v>
      </c>
      <c r="AB46">
        <v>7722655</v>
      </c>
      <c r="AC46" t="s">
        <v>3612</v>
      </c>
      <c r="AD46">
        <v>39767</v>
      </c>
      <c r="AE46" t="s">
        <v>760</v>
      </c>
      <c r="AF46" t="s">
        <v>761</v>
      </c>
      <c r="AG46" t="s">
        <v>762</v>
      </c>
      <c r="AH46" t="s">
        <v>768</v>
      </c>
      <c r="AI46">
        <v>4</v>
      </c>
      <c r="AJ46">
        <v>0</v>
      </c>
      <c r="AK46">
        <v>0</v>
      </c>
      <c r="AL46">
        <v>0</v>
      </c>
      <c r="AM46">
        <v>48</v>
      </c>
      <c r="AN46">
        <v>0</v>
      </c>
      <c r="AO46" t="s">
        <v>762</v>
      </c>
      <c r="AP46" t="s">
        <v>778</v>
      </c>
      <c r="AQ46" t="s">
        <v>781</v>
      </c>
      <c r="AR46" t="s">
        <v>3613</v>
      </c>
      <c r="AS46">
        <v>5.0999999999999996</v>
      </c>
      <c r="AT46">
        <v>675.9</v>
      </c>
      <c r="AU46">
        <v>681</v>
      </c>
      <c r="AV46" t="s">
        <v>765</v>
      </c>
      <c r="AW46" t="s">
        <v>3868</v>
      </c>
      <c r="AX46">
        <v>12.1</v>
      </c>
      <c r="AY46">
        <v>671.9</v>
      </c>
      <c r="AZ46">
        <v>684</v>
      </c>
      <c r="BA46" t="s">
        <v>765</v>
      </c>
      <c r="BB46">
        <v>0</v>
      </c>
      <c r="BC46">
        <v>1</v>
      </c>
      <c r="BD46">
        <v>1</v>
      </c>
      <c r="BE46">
        <v>121.61441934747889</v>
      </c>
      <c r="BF46" t="s">
        <v>767</v>
      </c>
      <c r="BG46">
        <v>44488</v>
      </c>
      <c r="BH46">
        <v>113.71121443211931</v>
      </c>
      <c r="BI46" t="s">
        <v>4120</v>
      </c>
      <c r="BJ46" t="s">
        <v>4121</v>
      </c>
      <c r="BK46" t="s">
        <v>4122</v>
      </c>
      <c r="BL46" t="s">
        <v>4123</v>
      </c>
      <c r="BM46">
        <v>4</v>
      </c>
      <c r="BN46">
        <v>3.8380000000000001</v>
      </c>
    </row>
    <row r="47" spans="1:66" x14ac:dyDescent="0.25">
      <c r="A47">
        <v>13734</v>
      </c>
      <c r="B47">
        <v>11133</v>
      </c>
      <c r="C47" t="s">
        <v>436</v>
      </c>
      <c r="D47" t="s">
        <v>21</v>
      </c>
      <c r="E47" t="s">
        <v>29</v>
      </c>
      <c r="F47">
        <v>43298.666666666664</v>
      </c>
      <c r="G47">
        <v>7.5</v>
      </c>
      <c r="H47" t="s">
        <v>23</v>
      </c>
      <c r="I47">
        <v>0</v>
      </c>
      <c r="J47" t="s">
        <v>29</v>
      </c>
      <c r="K47" t="s">
        <v>29</v>
      </c>
      <c r="L47" t="s">
        <v>30</v>
      </c>
      <c r="M47">
        <v>6</v>
      </c>
      <c r="N47" t="s">
        <v>33</v>
      </c>
      <c r="O47">
        <v>0</v>
      </c>
      <c r="P47">
        <v>10</v>
      </c>
      <c r="Q47">
        <v>3.5</v>
      </c>
      <c r="R47">
        <v>6.8</v>
      </c>
      <c r="S47">
        <v>23.8</v>
      </c>
      <c r="T47">
        <v>1</v>
      </c>
      <c r="U47">
        <v>0</v>
      </c>
      <c r="V47">
        <v>1.4000000000000001</v>
      </c>
      <c r="W47">
        <v>2.6</v>
      </c>
      <c r="X47">
        <v>3.6400000000000006</v>
      </c>
      <c r="Y47">
        <v>2.2400000000000002</v>
      </c>
      <c r="Z47">
        <v>4.28</v>
      </c>
      <c r="AA47">
        <v>9.5872000000000011</v>
      </c>
      <c r="AB47">
        <v>7723273</v>
      </c>
      <c r="AC47" t="s">
        <v>2255</v>
      </c>
      <c r="AD47">
        <v>39768</v>
      </c>
      <c r="AE47" t="s">
        <v>760</v>
      </c>
      <c r="AF47" t="s">
        <v>838</v>
      </c>
      <c r="AG47" t="s">
        <v>762</v>
      </c>
      <c r="AH47" t="s">
        <v>842</v>
      </c>
      <c r="AI47">
        <v>0</v>
      </c>
      <c r="AJ47">
        <v>0</v>
      </c>
      <c r="AK47">
        <v>5.3</v>
      </c>
      <c r="AL47">
        <v>17</v>
      </c>
      <c r="AM47">
        <v>72</v>
      </c>
      <c r="AN47">
        <v>96</v>
      </c>
      <c r="AO47" t="s">
        <v>762</v>
      </c>
      <c r="AP47" t="s">
        <v>763</v>
      </c>
      <c r="AQ47" t="s">
        <v>769</v>
      </c>
      <c r="AR47" t="s">
        <v>2256</v>
      </c>
      <c r="AS47">
        <v>7</v>
      </c>
      <c r="AT47">
        <v>610.70000000000005</v>
      </c>
      <c r="AU47">
        <v>617</v>
      </c>
      <c r="AV47" t="s">
        <v>765</v>
      </c>
      <c r="AW47" t="s">
        <v>2258</v>
      </c>
      <c r="AX47">
        <v>0</v>
      </c>
      <c r="AY47">
        <v>0</v>
      </c>
      <c r="AZ47">
        <v>622</v>
      </c>
      <c r="BA47" t="s">
        <v>765</v>
      </c>
      <c r="BB47">
        <v>0</v>
      </c>
      <c r="BC47">
        <v>1</v>
      </c>
      <c r="BD47">
        <v>20455</v>
      </c>
      <c r="BE47">
        <v>62.542550764316672</v>
      </c>
      <c r="BF47" t="s">
        <v>767</v>
      </c>
      <c r="BG47">
        <v>44243</v>
      </c>
      <c r="BH47">
        <v>14.76798327569535</v>
      </c>
      <c r="BI47" t="s">
        <v>4146</v>
      </c>
      <c r="BJ47" t="s">
        <v>4147</v>
      </c>
      <c r="BK47" t="s">
        <v>4148</v>
      </c>
      <c r="BL47" t="s">
        <v>768</v>
      </c>
      <c r="BM47">
        <v>2</v>
      </c>
      <c r="BN47">
        <v>3.7410000000000001</v>
      </c>
    </row>
    <row r="48" spans="1:66" x14ac:dyDescent="0.25">
      <c r="A48">
        <v>14085</v>
      </c>
      <c r="B48">
        <v>19306</v>
      </c>
      <c r="C48" t="s">
        <v>661</v>
      </c>
      <c r="D48" t="s">
        <v>21</v>
      </c>
      <c r="E48" t="s">
        <v>29</v>
      </c>
      <c r="F48">
        <v>44060.666666666664</v>
      </c>
      <c r="G48">
        <v>9</v>
      </c>
      <c r="H48" t="s">
        <v>23</v>
      </c>
      <c r="I48">
        <v>0</v>
      </c>
      <c r="J48" t="s">
        <v>22</v>
      </c>
      <c r="K48" t="s">
        <v>22</v>
      </c>
      <c r="M48">
        <v>0</v>
      </c>
      <c r="O48">
        <v>2</v>
      </c>
      <c r="P48">
        <v>10</v>
      </c>
      <c r="Q48">
        <v>1.3</v>
      </c>
      <c r="R48">
        <v>3.3</v>
      </c>
      <c r="S48">
        <v>4.29</v>
      </c>
      <c r="T48">
        <v>3</v>
      </c>
      <c r="U48">
        <v>10</v>
      </c>
      <c r="V48">
        <v>6.2000000000000011</v>
      </c>
      <c r="W48">
        <v>6</v>
      </c>
      <c r="X48">
        <v>37.200000000000003</v>
      </c>
      <c r="Y48">
        <v>4.24</v>
      </c>
      <c r="Z48">
        <v>4.92</v>
      </c>
      <c r="AA48">
        <v>20.860800000000001</v>
      </c>
      <c r="AB48">
        <v>7610699</v>
      </c>
      <c r="AC48" t="s">
        <v>3424</v>
      </c>
      <c r="AD48">
        <v>39769</v>
      </c>
      <c r="AE48" t="s">
        <v>760</v>
      </c>
      <c r="AF48" t="s">
        <v>761</v>
      </c>
      <c r="AG48" t="s">
        <v>762</v>
      </c>
      <c r="AH48" t="s">
        <v>768</v>
      </c>
      <c r="AI48">
        <v>3</v>
      </c>
      <c r="AJ48">
        <v>0</v>
      </c>
      <c r="AK48">
        <v>0</v>
      </c>
      <c r="AL48">
        <v>0</v>
      </c>
      <c r="AM48">
        <v>36</v>
      </c>
      <c r="AN48">
        <v>0</v>
      </c>
      <c r="AO48" t="s">
        <v>762</v>
      </c>
      <c r="AP48" t="s">
        <v>763</v>
      </c>
      <c r="AQ48" t="s">
        <v>769</v>
      </c>
      <c r="AR48" t="s">
        <v>3425</v>
      </c>
      <c r="AS48">
        <v>3.4</v>
      </c>
      <c r="AT48">
        <v>698.6</v>
      </c>
      <c r="AU48">
        <v>702</v>
      </c>
      <c r="AV48" t="s">
        <v>765</v>
      </c>
      <c r="AW48" t="s">
        <v>3426</v>
      </c>
      <c r="AX48">
        <v>3.4</v>
      </c>
      <c r="AY48">
        <v>697.6</v>
      </c>
      <c r="AZ48">
        <v>701</v>
      </c>
      <c r="BA48" t="s">
        <v>765</v>
      </c>
      <c r="BB48">
        <v>2.470315E-2</v>
      </c>
      <c r="BC48">
        <v>1</v>
      </c>
      <c r="BD48">
        <v>20455</v>
      </c>
      <c r="BE48">
        <v>64.628793064111335</v>
      </c>
      <c r="BF48" t="s">
        <v>767</v>
      </c>
      <c r="BG48">
        <v>44336</v>
      </c>
      <c r="BH48">
        <v>40.48067495463826</v>
      </c>
      <c r="BI48" t="s">
        <v>4114</v>
      </c>
      <c r="BJ48" t="s">
        <v>4115</v>
      </c>
      <c r="BK48" t="s">
        <v>4116</v>
      </c>
      <c r="BL48" t="s">
        <v>768</v>
      </c>
      <c r="BM48">
        <v>2</v>
      </c>
      <c r="BN48">
        <v>3.7320000000000002</v>
      </c>
    </row>
    <row r="49" spans="1:66" x14ac:dyDescent="0.25">
      <c r="A49">
        <v>14154</v>
      </c>
      <c r="B49">
        <v>10886</v>
      </c>
      <c r="C49" t="s">
        <v>161</v>
      </c>
      <c r="D49" t="s">
        <v>26</v>
      </c>
      <c r="E49" t="s">
        <v>29</v>
      </c>
      <c r="F49">
        <v>43608.666666666664</v>
      </c>
      <c r="G49">
        <v>9.1999999999999993</v>
      </c>
      <c r="H49" t="s">
        <v>23</v>
      </c>
      <c r="I49">
        <v>0</v>
      </c>
      <c r="J49" t="s">
        <v>22</v>
      </c>
      <c r="K49" t="s">
        <v>22</v>
      </c>
      <c r="L49" t="s">
        <v>145</v>
      </c>
      <c r="M49">
        <v>10</v>
      </c>
      <c r="N49" t="s">
        <v>35</v>
      </c>
      <c r="O49">
        <v>2</v>
      </c>
      <c r="P49">
        <v>10</v>
      </c>
      <c r="Q49">
        <v>1.3</v>
      </c>
      <c r="R49">
        <v>8.4</v>
      </c>
      <c r="S49">
        <v>10.920000000000002</v>
      </c>
      <c r="T49">
        <v>1</v>
      </c>
      <c r="U49">
        <v>0</v>
      </c>
      <c r="V49">
        <v>2.2000000000000002</v>
      </c>
      <c r="W49">
        <v>2.4000000000000004</v>
      </c>
      <c r="X49">
        <v>5.2800000000000011</v>
      </c>
      <c r="Y49">
        <v>1.84</v>
      </c>
      <c r="Z49">
        <v>4.8000000000000007</v>
      </c>
      <c r="AA49">
        <v>8.8320000000000025</v>
      </c>
      <c r="AB49">
        <v>7548772</v>
      </c>
      <c r="AC49" t="s">
        <v>2151</v>
      </c>
      <c r="AD49">
        <v>39770</v>
      </c>
      <c r="AE49" t="s">
        <v>760</v>
      </c>
      <c r="AF49" t="s">
        <v>761</v>
      </c>
      <c r="AG49" t="s">
        <v>762</v>
      </c>
      <c r="AH49" t="s">
        <v>768</v>
      </c>
      <c r="AI49">
        <v>1.25</v>
      </c>
      <c r="AJ49">
        <v>0</v>
      </c>
      <c r="AK49">
        <v>0</v>
      </c>
      <c r="AL49">
        <v>0</v>
      </c>
      <c r="AM49">
        <v>15</v>
      </c>
      <c r="AN49">
        <v>0</v>
      </c>
      <c r="AO49" t="s">
        <v>762</v>
      </c>
      <c r="AP49" t="s">
        <v>763</v>
      </c>
      <c r="AQ49" t="s">
        <v>769</v>
      </c>
      <c r="AR49" t="s">
        <v>2152</v>
      </c>
      <c r="AS49">
        <v>0</v>
      </c>
      <c r="AT49">
        <v>678.2</v>
      </c>
      <c r="AU49">
        <v>678.2</v>
      </c>
      <c r="AV49" t="s">
        <v>765</v>
      </c>
      <c r="AW49" t="s">
        <v>2153</v>
      </c>
      <c r="AX49">
        <v>7.2</v>
      </c>
      <c r="AY49">
        <v>676.1</v>
      </c>
      <c r="AZ49">
        <v>683.3</v>
      </c>
      <c r="BA49" t="s">
        <v>765</v>
      </c>
      <c r="BB49">
        <v>0</v>
      </c>
      <c r="BC49">
        <v>1</v>
      </c>
      <c r="BD49">
        <v>37655</v>
      </c>
      <c r="BE49">
        <v>16.30025096965548</v>
      </c>
      <c r="BF49" t="s">
        <v>767</v>
      </c>
      <c r="BG49">
        <v>43185</v>
      </c>
      <c r="BH49">
        <v>49.645187044921613</v>
      </c>
      <c r="BI49" t="s">
        <v>4124</v>
      </c>
      <c r="BJ49" t="s">
        <v>4125</v>
      </c>
      <c r="BK49" t="s">
        <v>4126</v>
      </c>
      <c r="BL49" t="s">
        <v>768</v>
      </c>
      <c r="BM49">
        <v>2</v>
      </c>
      <c r="BN49">
        <v>3.7519999999999998</v>
      </c>
    </row>
    <row r="50" spans="1:66" x14ac:dyDescent="0.25">
      <c r="A50">
        <v>14768</v>
      </c>
      <c r="B50">
        <v>17562</v>
      </c>
      <c r="C50" t="s">
        <v>317</v>
      </c>
      <c r="D50" t="s">
        <v>21</v>
      </c>
      <c r="E50" t="s">
        <v>29</v>
      </c>
      <c r="F50">
        <v>43901.666666666664</v>
      </c>
      <c r="G50">
        <v>6.7</v>
      </c>
      <c r="H50" t="s">
        <v>23</v>
      </c>
      <c r="I50">
        <v>0</v>
      </c>
      <c r="J50" t="s">
        <v>22</v>
      </c>
      <c r="K50" t="s">
        <v>22</v>
      </c>
      <c r="L50" t="s">
        <v>30</v>
      </c>
      <c r="M50">
        <v>6</v>
      </c>
      <c r="N50" t="s">
        <v>33</v>
      </c>
      <c r="O50">
        <v>0</v>
      </c>
      <c r="P50">
        <v>10</v>
      </c>
      <c r="Q50">
        <v>0</v>
      </c>
      <c r="R50">
        <v>6.2</v>
      </c>
      <c r="S50">
        <v>0</v>
      </c>
      <c r="T50">
        <v>1</v>
      </c>
      <c r="U50">
        <v>10</v>
      </c>
      <c r="V50">
        <v>5.4</v>
      </c>
      <c r="W50">
        <v>6.2</v>
      </c>
      <c r="X50">
        <v>33.480000000000004</v>
      </c>
      <c r="Y50">
        <v>3.24</v>
      </c>
      <c r="Z50">
        <v>6.2</v>
      </c>
      <c r="AA50">
        <v>20.088000000000001</v>
      </c>
      <c r="AB50">
        <v>7699197</v>
      </c>
      <c r="AC50" t="s">
        <v>3361</v>
      </c>
      <c r="AD50">
        <v>39771</v>
      </c>
      <c r="AE50" t="s">
        <v>760</v>
      </c>
      <c r="AF50" t="s">
        <v>761</v>
      </c>
      <c r="AG50" t="s">
        <v>762</v>
      </c>
      <c r="AH50" t="s">
        <v>768</v>
      </c>
      <c r="AI50">
        <v>5</v>
      </c>
      <c r="AJ50">
        <v>0</v>
      </c>
      <c r="AK50">
        <v>0</v>
      </c>
      <c r="AL50">
        <v>0</v>
      </c>
      <c r="AM50">
        <v>60</v>
      </c>
      <c r="AN50">
        <v>0</v>
      </c>
      <c r="AO50" t="s">
        <v>762</v>
      </c>
      <c r="AP50" t="s">
        <v>778</v>
      </c>
      <c r="AQ50" t="s">
        <v>781</v>
      </c>
      <c r="AR50" t="s">
        <v>2731</v>
      </c>
      <c r="AS50">
        <v>6.58</v>
      </c>
      <c r="AT50">
        <v>701.42</v>
      </c>
      <c r="AU50">
        <v>708</v>
      </c>
      <c r="AV50" t="s">
        <v>765</v>
      </c>
      <c r="AW50" t="s">
        <v>3362</v>
      </c>
      <c r="AX50">
        <v>6.8</v>
      </c>
      <c r="AY50">
        <v>701.2</v>
      </c>
      <c r="AZ50">
        <v>708</v>
      </c>
      <c r="BA50" t="s">
        <v>765</v>
      </c>
      <c r="BB50">
        <v>9.1426300000000005E-3</v>
      </c>
      <c r="BC50">
        <v>1</v>
      </c>
      <c r="BD50">
        <v>36979</v>
      </c>
      <c r="BE50">
        <v>18.953228382386488</v>
      </c>
      <c r="BF50" t="s">
        <v>767</v>
      </c>
      <c r="BG50">
        <v>44243</v>
      </c>
      <c r="BH50">
        <v>24.06299091948528</v>
      </c>
      <c r="BI50" t="s">
        <v>4149</v>
      </c>
      <c r="BJ50" t="s">
        <v>4150</v>
      </c>
      <c r="BK50" t="s">
        <v>4151</v>
      </c>
      <c r="BL50" t="s">
        <v>768</v>
      </c>
      <c r="BM50">
        <v>2</v>
      </c>
      <c r="BN50">
        <v>3.8769999999999998</v>
      </c>
    </row>
    <row r="51" spans="1:66" x14ac:dyDescent="0.25">
      <c r="A51">
        <v>14833</v>
      </c>
      <c r="B51">
        <v>13485</v>
      </c>
      <c r="C51" t="s">
        <v>582</v>
      </c>
      <c r="D51" t="s">
        <v>21</v>
      </c>
      <c r="E51" t="s">
        <v>29</v>
      </c>
      <c r="F51">
        <v>43972.666666666664</v>
      </c>
      <c r="G51">
        <v>4</v>
      </c>
      <c r="H51" t="s">
        <v>32</v>
      </c>
      <c r="I51">
        <v>10</v>
      </c>
      <c r="J51" t="s">
        <v>22</v>
      </c>
      <c r="K51" t="s">
        <v>22</v>
      </c>
      <c r="M51">
        <v>0</v>
      </c>
      <c r="O51">
        <v>2</v>
      </c>
      <c r="P51">
        <v>5</v>
      </c>
      <c r="Q51">
        <v>4.8</v>
      </c>
      <c r="R51">
        <v>1.55</v>
      </c>
      <c r="S51">
        <v>7.4399999999999995</v>
      </c>
      <c r="T51">
        <v>1</v>
      </c>
      <c r="U51">
        <v>5</v>
      </c>
      <c r="V51">
        <v>6.2000000000000011</v>
      </c>
      <c r="W51">
        <v>3.35</v>
      </c>
      <c r="X51">
        <v>20.770000000000003</v>
      </c>
      <c r="Y51">
        <v>5.6400000000000006</v>
      </c>
      <c r="Z51">
        <v>2.63</v>
      </c>
      <c r="AA51">
        <v>14.833200000000001</v>
      </c>
      <c r="AB51">
        <v>7618375</v>
      </c>
      <c r="AC51" t="s">
        <v>2918</v>
      </c>
      <c r="AD51">
        <v>39772</v>
      </c>
      <c r="AE51" t="s">
        <v>760</v>
      </c>
      <c r="AF51" t="s">
        <v>761</v>
      </c>
      <c r="AG51" t="s">
        <v>762</v>
      </c>
      <c r="AH51" t="s">
        <v>768</v>
      </c>
      <c r="AI51">
        <v>1.25</v>
      </c>
      <c r="AJ51">
        <v>0</v>
      </c>
      <c r="AK51">
        <v>0</v>
      </c>
      <c r="AL51">
        <v>0</v>
      </c>
      <c r="AM51">
        <v>15</v>
      </c>
      <c r="AN51">
        <v>0</v>
      </c>
      <c r="AO51" t="s">
        <v>762</v>
      </c>
      <c r="AP51" t="s">
        <v>763</v>
      </c>
      <c r="AQ51" t="s">
        <v>769</v>
      </c>
      <c r="AR51" t="s">
        <v>2919</v>
      </c>
      <c r="AS51">
        <v>6.08</v>
      </c>
      <c r="AT51">
        <v>643.20000000000005</v>
      </c>
      <c r="AU51">
        <v>649.28</v>
      </c>
      <c r="AV51" t="s">
        <v>765</v>
      </c>
      <c r="AW51" t="s">
        <v>2920</v>
      </c>
      <c r="AX51">
        <v>0</v>
      </c>
      <c r="AY51">
        <v>640</v>
      </c>
      <c r="AZ51">
        <v>640</v>
      </c>
      <c r="BA51" t="s">
        <v>765</v>
      </c>
      <c r="BB51">
        <v>0</v>
      </c>
      <c r="BC51">
        <v>1</v>
      </c>
      <c r="BD51">
        <v>37851</v>
      </c>
      <c r="BE51">
        <v>16.760209901893674</v>
      </c>
      <c r="BF51" t="s">
        <v>767</v>
      </c>
      <c r="BG51">
        <v>43185</v>
      </c>
      <c r="BH51">
        <v>89.406942312835156</v>
      </c>
      <c r="BI51" t="s">
        <v>4111</v>
      </c>
      <c r="BJ51" t="s">
        <v>4112</v>
      </c>
      <c r="BK51" t="s">
        <v>4113</v>
      </c>
      <c r="BL51" t="s">
        <v>4097</v>
      </c>
      <c r="BM51">
        <v>1</v>
      </c>
      <c r="BN51">
        <v>3.8220000000000001</v>
      </c>
    </row>
    <row r="52" spans="1:66" x14ac:dyDescent="0.25">
      <c r="A52">
        <v>14920</v>
      </c>
      <c r="B52">
        <v>24595</v>
      </c>
      <c r="C52" t="s">
        <v>602</v>
      </c>
      <c r="D52" t="s">
        <v>26</v>
      </c>
      <c r="E52" t="s">
        <v>29</v>
      </c>
      <c r="F52">
        <v>44497.708333333336</v>
      </c>
      <c r="G52">
        <v>6.5</v>
      </c>
      <c r="H52" t="s">
        <v>23</v>
      </c>
      <c r="I52">
        <v>0</v>
      </c>
      <c r="J52" t="s">
        <v>22</v>
      </c>
      <c r="K52" t="s">
        <v>22</v>
      </c>
      <c r="L52" t="s">
        <v>30</v>
      </c>
      <c r="M52">
        <v>6</v>
      </c>
      <c r="O52">
        <v>2</v>
      </c>
      <c r="P52">
        <v>5</v>
      </c>
      <c r="Q52">
        <v>1.3</v>
      </c>
      <c r="R52">
        <v>5.45</v>
      </c>
      <c r="S52">
        <v>7.0850000000000009</v>
      </c>
      <c r="T52">
        <v>1</v>
      </c>
      <c r="U52">
        <v>5</v>
      </c>
      <c r="V52">
        <v>5.4</v>
      </c>
      <c r="W52">
        <v>3.6500000000000004</v>
      </c>
      <c r="X52">
        <v>19.710000000000004</v>
      </c>
      <c r="Y52">
        <v>3.7600000000000002</v>
      </c>
      <c r="Z52">
        <v>4.37</v>
      </c>
      <c r="AA52">
        <v>16.4312</v>
      </c>
      <c r="AB52">
        <v>7631095</v>
      </c>
      <c r="AC52" t="s">
        <v>3044</v>
      </c>
      <c r="AD52">
        <v>39773</v>
      </c>
      <c r="AE52" t="s">
        <v>760</v>
      </c>
      <c r="AF52" t="s">
        <v>761</v>
      </c>
      <c r="AG52" t="s">
        <v>762</v>
      </c>
      <c r="AH52" t="s">
        <v>768</v>
      </c>
      <c r="AI52">
        <v>1.5</v>
      </c>
      <c r="AJ52">
        <v>0</v>
      </c>
      <c r="AK52">
        <v>0</v>
      </c>
      <c r="AL52">
        <v>0</v>
      </c>
      <c r="AM52">
        <v>15</v>
      </c>
      <c r="AN52">
        <v>0</v>
      </c>
      <c r="AO52" t="s">
        <v>762</v>
      </c>
      <c r="AP52" t="s">
        <v>763</v>
      </c>
      <c r="AQ52" t="s">
        <v>781</v>
      </c>
      <c r="AR52" t="s">
        <v>3045</v>
      </c>
      <c r="AS52">
        <v>3.5</v>
      </c>
      <c r="AT52">
        <v>763.5</v>
      </c>
      <c r="AU52">
        <v>767</v>
      </c>
      <c r="AV52" t="s">
        <v>765</v>
      </c>
      <c r="AW52" t="s">
        <v>3046</v>
      </c>
      <c r="AX52">
        <v>7.5</v>
      </c>
      <c r="AY52">
        <v>761.5</v>
      </c>
      <c r="AZ52">
        <v>769</v>
      </c>
      <c r="BA52" t="s">
        <v>765</v>
      </c>
      <c r="BB52">
        <v>1.576114E-2</v>
      </c>
      <c r="BC52">
        <v>1</v>
      </c>
      <c r="BD52">
        <v>36907</v>
      </c>
      <c r="BE52">
        <v>20.782226785306875</v>
      </c>
      <c r="BF52" t="s">
        <v>767</v>
      </c>
      <c r="BG52">
        <v>44243</v>
      </c>
      <c r="BH52">
        <v>126.89437906033071</v>
      </c>
      <c r="BI52" t="s">
        <v>4098</v>
      </c>
      <c r="BJ52" t="s">
        <v>4099</v>
      </c>
      <c r="BK52" t="s">
        <v>4100</v>
      </c>
      <c r="BL52" t="s">
        <v>4097</v>
      </c>
      <c r="BM52">
        <v>1</v>
      </c>
      <c r="BN52">
        <v>3.7650000000000001</v>
      </c>
    </row>
    <row r="53" spans="1:66" x14ac:dyDescent="0.25">
      <c r="A53">
        <v>15511</v>
      </c>
      <c r="B53">
        <v>19605</v>
      </c>
      <c r="C53" t="s">
        <v>264</v>
      </c>
      <c r="D53" t="s">
        <v>21</v>
      </c>
      <c r="E53" t="s">
        <v>29</v>
      </c>
      <c r="F53">
        <v>44078.666666666664</v>
      </c>
      <c r="G53">
        <v>2</v>
      </c>
      <c r="H53" t="s">
        <v>32</v>
      </c>
      <c r="I53">
        <v>10</v>
      </c>
      <c r="J53" t="s">
        <v>29</v>
      </c>
      <c r="K53" t="s">
        <v>29</v>
      </c>
      <c r="L53" t="s">
        <v>30</v>
      </c>
      <c r="M53">
        <v>6</v>
      </c>
      <c r="N53" t="s">
        <v>33</v>
      </c>
      <c r="O53">
        <v>0</v>
      </c>
      <c r="P53">
        <v>10</v>
      </c>
      <c r="Q53">
        <v>3.5</v>
      </c>
      <c r="R53">
        <v>5</v>
      </c>
      <c r="S53">
        <v>17.5</v>
      </c>
      <c r="T53">
        <v>1</v>
      </c>
      <c r="U53">
        <v>0</v>
      </c>
      <c r="V53">
        <v>1.4000000000000001</v>
      </c>
      <c r="W53">
        <v>0.8</v>
      </c>
      <c r="X53">
        <v>1.1200000000000001</v>
      </c>
      <c r="Y53">
        <v>2.2400000000000002</v>
      </c>
      <c r="Z53">
        <v>2.48</v>
      </c>
      <c r="AA53">
        <v>5.5552000000000001</v>
      </c>
      <c r="AB53">
        <v>7646336</v>
      </c>
      <c r="AC53" t="s">
        <v>1532</v>
      </c>
      <c r="AD53">
        <v>39774</v>
      </c>
      <c r="AE53" t="s">
        <v>760</v>
      </c>
      <c r="AF53" t="s">
        <v>761</v>
      </c>
      <c r="AG53" t="s">
        <v>762</v>
      </c>
      <c r="AH53" t="s">
        <v>768</v>
      </c>
      <c r="AI53">
        <v>1</v>
      </c>
      <c r="AJ53">
        <v>0</v>
      </c>
      <c r="AK53">
        <v>0</v>
      </c>
      <c r="AL53">
        <v>0</v>
      </c>
      <c r="AM53">
        <v>12</v>
      </c>
      <c r="AN53">
        <v>0</v>
      </c>
      <c r="AO53" t="s">
        <v>762</v>
      </c>
      <c r="AP53" t="s">
        <v>763</v>
      </c>
      <c r="AQ53" t="s">
        <v>769</v>
      </c>
      <c r="AR53" t="s">
        <v>1533</v>
      </c>
      <c r="AS53">
        <v>0</v>
      </c>
      <c r="AT53">
        <v>651.34</v>
      </c>
      <c r="AU53">
        <v>651.34</v>
      </c>
      <c r="AV53" t="s">
        <v>765</v>
      </c>
      <c r="AW53" t="s">
        <v>1534</v>
      </c>
      <c r="AX53">
        <v>0</v>
      </c>
      <c r="AY53">
        <v>651.09</v>
      </c>
      <c r="AZ53">
        <v>651.09</v>
      </c>
      <c r="BA53" t="s">
        <v>765</v>
      </c>
      <c r="BB53">
        <v>0</v>
      </c>
      <c r="BC53">
        <v>1</v>
      </c>
      <c r="BD53">
        <v>23012</v>
      </c>
      <c r="BE53">
        <v>57.677389915582928</v>
      </c>
      <c r="BF53" t="s">
        <v>767</v>
      </c>
      <c r="BG53">
        <v>44243</v>
      </c>
      <c r="BH53">
        <v>20.446969066366819</v>
      </c>
      <c r="BI53" t="s">
        <v>4127</v>
      </c>
      <c r="BJ53" t="s">
        <v>4128</v>
      </c>
      <c r="BK53" t="s">
        <v>4129</v>
      </c>
      <c r="BL53" t="s">
        <v>768</v>
      </c>
      <c r="BM53">
        <v>2</v>
      </c>
      <c r="BN53">
        <v>3.7509999999999999</v>
      </c>
    </row>
    <row r="54" spans="1:66" x14ac:dyDescent="0.25">
      <c r="A54">
        <v>16229</v>
      </c>
      <c r="B54">
        <v>11058</v>
      </c>
      <c r="C54" t="s">
        <v>728</v>
      </c>
      <c r="D54" t="s">
        <v>21</v>
      </c>
      <c r="E54" t="s">
        <v>29</v>
      </c>
      <c r="F54">
        <v>42983.666666666664</v>
      </c>
      <c r="G54">
        <v>10</v>
      </c>
      <c r="H54" t="s">
        <v>23</v>
      </c>
      <c r="I54">
        <v>0</v>
      </c>
      <c r="J54" t="s">
        <v>22</v>
      </c>
      <c r="K54" t="s">
        <v>22</v>
      </c>
      <c r="L54" t="s">
        <v>115</v>
      </c>
      <c r="M54">
        <v>8</v>
      </c>
      <c r="N54" t="s">
        <v>202</v>
      </c>
      <c r="O54">
        <v>3</v>
      </c>
      <c r="P54">
        <v>10</v>
      </c>
      <c r="Q54">
        <v>1.9500000000000002</v>
      </c>
      <c r="R54">
        <v>7.5</v>
      </c>
      <c r="S54">
        <v>14.625000000000002</v>
      </c>
      <c r="T54">
        <v>1</v>
      </c>
      <c r="U54">
        <v>10</v>
      </c>
      <c r="V54">
        <v>8.4</v>
      </c>
      <c r="W54">
        <v>7.5</v>
      </c>
      <c r="X54">
        <v>63</v>
      </c>
      <c r="Y54">
        <v>5.82</v>
      </c>
      <c r="Z54">
        <v>7.5</v>
      </c>
      <c r="AA54">
        <v>43.650000000000006</v>
      </c>
      <c r="AB54">
        <v>7710635</v>
      </c>
      <c r="AC54" t="s">
        <v>4038</v>
      </c>
      <c r="AD54">
        <v>39775</v>
      </c>
      <c r="AE54" t="s">
        <v>760</v>
      </c>
      <c r="AF54" t="s">
        <v>761</v>
      </c>
      <c r="AG54" t="s">
        <v>2099</v>
      </c>
      <c r="AH54" t="s">
        <v>768</v>
      </c>
      <c r="AI54">
        <v>6</v>
      </c>
      <c r="AJ54">
        <v>0</v>
      </c>
      <c r="AK54">
        <v>0</v>
      </c>
      <c r="AL54">
        <v>0</v>
      </c>
      <c r="AM54">
        <v>72</v>
      </c>
      <c r="AN54">
        <v>0</v>
      </c>
      <c r="AO54" t="s">
        <v>762</v>
      </c>
      <c r="AP54" t="s">
        <v>778</v>
      </c>
      <c r="AQ54" t="s">
        <v>781</v>
      </c>
      <c r="AR54" t="s">
        <v>4039</v>
      </c>
      <c r="AS54">
        <v>6</v>
      </c>
      <c r="AT54">
        <v>586</v>
      </c>
      <c r="AU54">
        <v>592</v>
      </c>
      <c r="AV54" t="s">
        <v>765</v>
      </c>
      <c r="AW54" t="s">
        <v>4040</v>
      </c>
      <c r="AX54">
        <v>6</v>
      </c>
      <c r="AY54">
        <v>580</v>
      </c>
      <c r="AZ54">
        <v>586</v>
      </c>
      <c r="BA54" t="s">
        <v>765</v>
      </c>
      <c r="BB54">
        <v>5.0596330000000002E-2</v>
      </c>
      <c r="BC54">
        <v>1</v>
      </c>
      <c r="BD54">
        <v>28471</v>
      </c>
      <c r="BE54">
        <v>39.733515856719137</v>
      </c>
      <c r="BF54" t="s">
        <v>767</v>
      </c>
      <c r="BG54">
        <v>44243</v>
      </c>
      <c r="BH54">
        <v>118.5856809884061</v>
      </c>
      <c r="BI54" t="s">
        <v>4114</v>
      </c>
      <c r="BJ54" t="s">
        <v>4115</v>
      </c>
      <c r="BK54" t="s">
        <v>4116</v>
      </c>
      <c r="BL54" t="s">
        <v>768</v>
      </c>
      <c r="BM54">
        <v>2</v>
      </c>
      <c r="BN54">
        <v>3.7930000000000001</v>
      </c>
    </row>
    <row r="55" spans="1:66" x14ac:dyDescent="0.25">
      <c r="A55">
        <v>16431</v>
      </c>
      <c r="B55">
        <v>19165</v>
      </c>
      <c r="C55" t="s">
        <v>526</v>
      </c>
      <c r="D55" t="s">
        <v>80</v>
      </c>
      <c r="E55" t="s">
        <v>29</v>
      </c>
      <c r="F55">
        <v>44067.666666666664</v>
      </c>
      <c r="G55">
        <v>3</v>
      </c>
      <c r="I55">
        <v>0</v>
      </c>
      <c r="K55" t="s">
        <v>22</v>
      </c>
      <c r="M55">
        <v>0</v>
      </c>
      <c r="O55">
        <v>2</v>
      </c>
      <c r="P55">
        <v>0</v>
      </c>
      <c r="Q55">
        <v>1.3</v>
      </c>
      <c r="R55">
        <v>2</v>
      </c>
      <c r="S55">
        <v>2.6</v>
      </c>
      <c r="T55">
        <v>1</v>
      </c>
      <c r="U55">
        <v>10</v>
      </c>
      <c r="V55">
        <v>7.0000000000000009</v>
      </c>
      <c r="W55">
        <v>4.4000000000000004</v>
      </c>
      <c r="X55">
        <v>30.800000000000008</v>
      </c>
      <c r="Y55">
        <v>4.7200000000000006</v>
      </c>
      <c r="Z55">
        <v>3.4400000000000004</v>
      </c>
      <c r="AA55">
        <v>16.236800000000002</v>
      </c>
      <c r="AB55">
        <v>7707299</v>
      </c>
      <c r="AC55" t="s">
        <v>3010</v>
      </c>
      <c r="AD55">
        <v>39776</v>
      </c>
      <c r="AE55" t="s">
        <v>760</v>
      </c>
      <c r="AF55" t="s">
        <v>761</v>
      </c>
      <c r="AG55" t="s">
        <v>762</v>
      </c>
      <c r="AH55" t="s">
        <v>768</v>
      </c>
      <c r="AI55">
        <v>1</v>
      </c>
      <c r="AJ55">
        <v>0</v>
      </c>
      <c r="AK55">
        <v>0</v>
      </c>
      <c r="AL55">
        <v>0</v>
      </c>
      <c r="AM55">
        <v>12</v>
      </c>
      <c r="AN55">
        <v>0</v>
      </c>
      <c r="AO55" t="s">
        <v>762</v>
      </c>
      <c r="AP55" t="s">
        <v>763</v>
      </c>
      <c r="AQ55" t="s">
        <v>769</v>
      </c>
      <c r="AR55" t="s">
        <v>3011</v>
      </c>
      <c r="AS55">
        <v>3.9</v>
      </c>
      <c r="AT55">
        <v>669.1</v>
      </c>
      <c r="AU55">
        <v>673</v>
      </c>
      <c r="AV55" t="s">
        <v>765</v>
      </c>
      <c r="AW55" t="s">
        <v>3012</v>
      </c>
      <c r="AX55">
        <v>4.8</v>
      </c>
      <c r="AY55">
        <v>669</v>
      </c>
      <c r="AZ55">
        <v>673.8</v>
      </c>
      <c r="BA55" t="s">
        <v>765</v>
      </c>
      <c r="BB55">
        <v>0</v>
      </c>
      <c r="BC55">
        <v>1</v>
      </c>
      <c r="BD55">
        <v>35830</v>
      </c>
      <c r="BE55">
        <v>22.553502167465201</v>
      </c>
      <c r="BF55" t="s">
        <v>767</v>
      </c>
      <c r="BG55">
        <v>43185</v>
      </c>
      <c r="BH55">
        <v>13.12061928268651</v>
      </c>
      <c r="BI55" t="s">
        <v>4152</v>
      </c>
      <c r="BJ55" t="s">
        <v>4153</v>
      </c>
      <c r="BK55" t="s">
        <v>4154</v>
      </c>
      <c r="BL55" t="s">
        <v>4139</v>
      </c>
      <c r="BM55">
        <v>4</v>
      </c>
      <c r="BN55">
        <v>3.879</v>
      </c>
    </row>
    <row r="56" spans="1:66" x14ac:dyDescent="0.25">
      <c r="A56">
        <v>17552</v>
      </c>
      <c r="B56">
        <v>10953</v>
      </c>
      <c r="C56" t="s">
        <v>539</v>
      </c>
      <c r="D56" t="s">
        <v>21</v>
      </c>
      <c r="E56" t="s">
        <v>29</v>
      </c>
      <c r="F56">
        <v>43005.666666666664</v>
      </c>
      <c r="G56">
        <v>7.5</v>
      </c>
      <c r="H56" t="s">
        <v>23</v>
      </c>
      <c r="I56">
        <v>0</v>
      </c>
      <c r="J56" t="s">
        <v>22</v>
      </c>
      <c r="K56" t="s">
        <v>22</v>
      </c>
      <c r="L56" t="s">
        <v>30</v>
      </c>
      <c r="M56">
        <v>6</v>
      </c>
      <c r="N56" t="s">
        <v>33</v>
      </c>
      <c r="O56">
        <v>0</v>
      </c>
      <c r="P56">
        <v>10</v>
      </c>
      <c r="Q56">
        <v>0</v>
      </c>
      <c r="R56">
        <v>6.2</v>
      </c>
      <c r="S56">
        <v>0</v>
      </c>
      <c r="T56">
        <v>1</v>
      </c>
      <c r="U56">
        <v>10</v>
      </c>
      <c r="V56">
        <v>7.6000000000000005</v>
      </c>
      <c r="W56">
        <v>6.2</v>
      </c>
      <c r="X56">
        <v>47.120000000000005</v>
      </c>
      <c r="Y56">
        <v>4.5600000000000005</v>
      </c>
      <c r="Z56">
        <v>6.2</v>
      </c>
      <c r="AA56">
        <v>28.272000000000006</v>
      </c>
      <c r="AB56">
        <v>7664983</v>
      </c>
      <c r="AC56" t="s">
        <v>3758</v>
      </c>
      <c r="AD56">
        <v>39777</v>
      </c>
      <c r="AE56" t="s">
        <v>760</v>
      </c>
      <c r="AF56" t="s">
        <v>761</v>
      </c>
      <c r="AG56" t="s">
        <v>839</v>
      </c>
      <c r="AH56" t="s">
        <v>768</v>
      </c>
      <c r="AI56">
        <v>6</v>
      </c>
      <c r="AJ56">
        <v>0</v>
      </c>
      <c r="AK56">
        <v>0</v>
      </c>
      <c r="AL56">
        <v>0</v>
      </c>
      <c r="AM56">
        <v>72</v>
      </c>
      <c r="AN56">
        <v>0</v>
      </c>
      <c r="AO56" t="s">
        <v>762</v>
      </c>
      <c r="AP56" t="s">
        <v>778</v>
      </c>
      <c r="AQ56" t="s">
        <v>781</v>
      </c>
      <c r="AR56" t="s">
        <v>3759</v>
      </c>
      <c r="AS56">
        <v>7.2</v>
      </c>
      <c r="AT56">
        <v>633.79999999999995</v>
      </c>
      <c r="AU56">
        <v>641</v>
      </c>
      <c r="AV56" t="s">
        <v>765</v>
      </c>
      <c r="AW56" t="s">
        <v>3760</v>
      </c>
      <c r="AX56">
        <v>7.2</v>
      </c>
      <c r="AY56">
        <v>632.79999999999995</v>
      </c>
      <c r="AZ56">
        <v>640</v>
      </c>
      <c r="BA56" t="s">
        <v>765</v>
      </c>
      <c r="BB56">
        <v>1.8628769999999999E-2</v>
      </c>
      <c r="BC56">
        <v>0</v>
      </c>
      <c r="BD56">
        <v>31778</v>
      </c>
      <c r="BE56">
        <v>30.739676020990181</v>
      </c>
      <c r="BF56" t="s">
        <v>767</v>
      </c>
      <c r="BG56">
        <v>44243</v>
      </c>
      <c r="BH56">
        <v>53.680421150869989</v>
      </c>
      <c r="BI56" t="s">
        <v>4114</v>
      </c>
      <c r="BJ56" t="s">
        <v>4115</v>
      </c>
      <c r="BK56" t="s">
        <v>4116</v>
      </c>
      <c r="BL56" t="s">
        <v>768</v>
      </c>
      <c r="BM56">
        <v>2</v>
      </c>
      <c r="BN56">
        <v>3.7919999999999998</v>
      </c>
    </row>
    <row r="57" spans="1:66" x14ac:dyDescent="0.25">
      <c r="A57">
        <v>17553</v>
      </c>
      <c r="B57">
        <v>12656</v>
      </c>
      <c r="C57" t="s">
        <v>537</v>
      </c>
      <c r="D57" t="s">
        <v>21</v>
      </c>
      <c r="E57" t="s">
        <v>29</v>
      </c>
      <c r="F57">
        <v>43874.708333333336</v>
      </c>
      <c r="G57">
        <v>5.5</v>
      </c>
      <c r="H57" t="s">
        <v>68</v>
      </c>
      <c r="I57">
        <v>0</v>
      </c>
      <c r="K57" t="s">
        <v>22</v>
      </c>
      <c r="M57">
        <v>0</v>
      </c>
      <c r="O57">
        <v>2</v>
      </c>
      <c r="P57">
        <v>0</v>
      </c>
      <c r="Q57">
        <v>1.3</v>
      </c>
      <c r="R57">
        <v>1.4</v>
      </c>
      <c r="S57">
        <v>1.8199999999999998</v>
      </c>
      <c r="T57">
        <v>1</v>
      </c>
      <c r="U57">
        <v>0</v>
      </c>
      <c r="V57">
        <v>7.8000000000000007</v>
      </c>
      <c r="W57">
        <v>3.2</v>
      </c>
      <c r="X57">
        <v>24.960000000000004</v>
      </c>
      <c r="Y57">
        <v>5.2000000000000011</v>
      </c>
      <c r="Z57">
        <v>2.48</v>
      </c>
      <c r="AA57">
        <v>12.896000000000003</v>
      </c>
      <c r="AB57">
        <v>7719207</v>
      </c>
      <c r="AC57" t="s">
        <v>2674</v>
      </c>
      <c r="AD57">
        <v>39778</v>
      </c>
      <c r="AE57" t="s">
        <v>760</v>
      </c>
      <c r="AF57" t="s">
        <v>761</v>
      </c>
      <c r="AG57" t="s">
        <v>762</v>
      </c>
      <c r="AH57" t="s">
        <v>768</v>
      </c>
      <c r="AI57">
        <v>3</v>
      </c>
      <c r="AJ57">
        <v>0</v>
      </c>
      <c r="AK57">
        <v>0</v>
      </c>
      <c r="AL57">
        <v>0</v>
      </c>
      <c r="AM57">
        <v>36</v>
      </c>
      <c r="AN57">
        <v>0</v>
      </c>
      <c r="AO57" t="s">
        <v>762</v>
      </c>
      <c r="AP57" t="s">
        <v>763</v>
      </c>
      <c r="AQ57" t="s">
        <v>769</v>
      </c>
      <c r="AR57" t="s">
        <v>2675</v>
      </c>
      <c r="AS57">
        <v>7.9</v>
      </c>
      <c r="AT57">
        <v>630.1</v>
      </c>
      <c r="AU57">
        <v>638</v>
      </c>
      <c r="AV57" t="s">
        <v>765</v>
      </c>
      <c r="AW57" t="s">
        <v>2676</v>
      </c>
      <c r="AX57">
        <v>0</v>
      </c>
      <c r="AY57">
        <v>0</v>
      </c>
      <c r="AZ57">
        <v>632</v>
      </c>
      <c r="BA57" t="s">
        <v>772</v>
      </c>
      <c r="BB57">
        <v>0</v>
      </c>
      <c r="BC57">
        <v>0</v>
      </c>
      <c r="BD57">
        <v>31778</v>
      </c>
      <c r="BE57">
        <v>33.11898243212412</v>
      </c>
      <c r="BF57" t="s">
        <v>767</v>
      </c>
      <c r="BG57">
        <v>44243</v>
      </c>
      <c r="BH57">
        <v>120.10091464140331</v>
      </c>
      <c r="BI57" t="s">
        <v>4143</v>
      </c>
      <c r="BJ57" t="s">
        <v>4144</v>
      </c>
      <c r="BK57" t="s">
        <v>4145</v>
      </c>
      <c r="BL57" t="s">
        <v>4139</v>
      </c>
      <c r="BM57">
        <v>4</v>
      </c>
      <c r="BN57">
        <v>3.7909999999999999</v>
      </c>
    </row>
    <row r="58" spans="1:66" x14ac:dyDescent="0.25">
      <c r="A58">
        <v>17732</v>
      </c>
      <c r="B58">
        <v>21288</v>
      </c>
      <c r="C58" t="s">
        <v>359</v>
      </c>
      <c r="D58" t="s">
        <v>21</v>
      </c>
      <c r="E58" t="s">
        <v>29</v>
      </c>
      <c r="F58">
        <v>44215.708333333336</v>
      </c>
      <c r="G58">
        <v>2</v>
      </c>
      <c r="H58" t="s">
        <v>23</v>
      </c>
      <c r="I58">
        <v>0</v>
      </c>
      <c r="J58" t="s">
        <v>22</v>
      </c>
      <c r="K58" t="s">
        <v>22</v>
      </c>
      <c r="L58" t="s">
        <v>30</v>
      </c>
      <c r="M58">
        <v>6</v>
      </c>
      <c r="N58" t="s">
        <v>40</v>
      </c>
      <c r="O58">
        <v>8</v>
      </c>
      <c r="P58">
        <v>10</v>
      </c>
      <c r="Q58">
        <v>5.2</v>
      </c>
      <c r="R58">
        <v>5</v>
      </c>
      <c r="S58">
        <v>26</v>
      </c>
      <c r="T58">
        <v>1</v>
      </c>
      <c r="U58">
        <v>0</v>
      </c>
      <c r="V58">
        <v>1.4000000000000001</v>
      </c>
      <c r="W58">
        <v>0.8</v>
      </c>
      <c r="X58">
        <v>1.1200000000000001</v>
      </c>
      <c r="Y58">
        <v>2.92</v>
      </c>
      <c r="Z58">
        <v>2.48</v>
      </c>
      <c r="AA58">
        <v>7.2416</v>
      </c>
      <c r="AB58">
        <v>7568004</v>
      </c>
      <c r="AC58" t="s">
        <v>1894</v>
      </c>
      <c r="AD58">
        <v>39779</v>
      </c>
      <c r="AE58" t="s">
        <v>760</v>
      </c>
      <c r="AF58" t="s">
        <v>761</v>
      </c>
      <c r="AG58" t="s">
        <v>762</v>
      </c>
      <c r="AH58" t="s">
        <v>768</v>
      </c>
      <c r="AI58">
        <v>1.25</v>
      </c>
      <c r="AJ58">
        <v>0</v>
      </c>
      <c r="AK58">
        <v>0</v>
      </c>
      <c r="AL58">
        <v>0</v>
      </c>
      <c r="AM58">
        <v>15</v>
      </c>
      <c r="AN58">
        <v>0</v>
      </c>
      <c r="AO58" t="s">
        <v>762</v>
      </c>
      <c r="AP58" t="s">
        <v>763</v>
      </c>
      <c r="AQ58" t="s">
        <v>769</v>
      </c>
      <c r="AR58" t="s">
        <v>1895</v>
      </c>
      <c r="AS58">
        <v>2</v>
      </c>
      <c r="AT58">
        <v>695</v>
      </c>
      <c r="AU58">
        <v>697</v>
      </c>
      <c r="AV58" t="s">
        <v>765</v>
      </c>
      <c r="AW58" t="s">
        <v>1896</v>
      </c>
      <c r="AX58">
        <v>2.99</v>
      </c>
      <c r="AY58">
        <v>693.58</v>
      </c>
      <c r="AZ58">
        <v>696.57</v>
      </c>
      <c r="BA58" t="s">
        <v>772</v>
      </c>
      <c r="BB58">
        <v>0</v>
      </c>
      <c r="BC58">
        <v>1</v>
      </c>
      <c r="BD58">
        <v>23012</v>
      </c>
      <c r="BE58">
        <v>58.052589550536169</v>
      </c>
      <c r="BF58" t="s">
        <v>767</v>
      </c>
      <c r="BG58">
        <v>44020</v>
      </c>
      <c r="BH58">
        <v>68.657107728032827</v>
      </c>
      <c r="BI58" t="s">
        <v>4155</v>
      </c>
      <c r="BJ58" t="s">
        <v>4156</v>
      </c>
      <c r="BK58" t="s">
        <v>4157</v>
      </c>
      <c r="BL58" t="s">
        <v>768</v>
      </c>
      <c r="BM58">
        <v>2</v>
      </c>
      <c r="BN58">
        <v>3.7919999999999998</v>
      </c>
    </row>
    <row r="59" spans="1:66" x14ac:dyDescent="0.25">
      <c r="A59">
        <v>18056</v>
      </c>
      <c r="B59">
        <v>19972</v>
      </c>
      <c r="C59" t="s">
        <v>364</v>
      </c>
      <c r="D59" t="s">
        <v>21</v>
      </c>
      <c r="E59" t="s">
        <v>29</v>
      </c>
      <c r="F59">
        <v>44111.666666666664</v>
      </c>
      <c r="G59">
        <v>7</v>
      </c>
      <c r="H59" t="s">
        <v>23</v>
      </c>
      <c r="I59">
        <v>0</v>
      </c>
      <c r="J59" t="s">
        <v>22</v>
      </c>
      <c r="K59" t="s">
        <v>22</v>
      </c>
      <c r="L59" t="s">
        <v>24</v>
      </c>
      <c r="M59">
        <v>0</v>
      </c>
      <c r="N59" t="s">
        <v>35</v>
      </c>
      <c r="O59">
        <v>2</v>
      </c>
      <c r="P59">
        <v>0</v>
      </c>
      <c r="Q59">
        <v>1.3</v>
      </c>
      <c r="R59">
        <v>1.4</v>
      </c>
      <c r="S59">
        <v>1.8199999999999998</v>
      </c>
      <c r="T59">
        <v>1</v>
      </c>
      <c r="U59">
        <v>0</v>
      </c>
      <c r="V59">
        <v>7.8000000000000007</v>
      </c>
      <c r="W59">
        <v>2.3000000000000003</v>
      </c>
      <c r="X59">
        <v>17.940000000000005</v>
      </c>
      <c r="Y59">
        <v>5.2000000000000011</v>
      </c>
      <c r="Z59">
        <v>1.94</v>
      </c>
      <c r="AA59">
        <v>10.088000000000001</v>
      </c>
      <c r="AB59">
        <v>7682803</v>
      </c>
      <c r="AC59" t="s">
        <v>2321</v>
      </c>
      <c r="AD59">
        <v>39780</v>
      </c>
      <c r="AE59" t="s">
        <v>760</v>
      </c>
      <c r="AF59" t="s">
        <v>761</v>
      </c>
      <c r="AG59" t="s">
        <v>762</v>
      </c>
      <c r="AH59" t="s">
        <v>768</v>
      </c>
      <c r="AI59">
        <v>3</v>
      </c>
      <c r="AJ59">
        <v>0</v>
      </c>
      <c r="AK59">
        <v>0</v>
      </c>
      <c r="AL59">
        <v>0</v>
      </c>
      <c r="AM59">
        <v>36</v>
      </c>
      <c r="AN59">
        <v>0</v>
      </c>
      <c r="AO59" t="s">
        <v>762</v>
      </c>
      <c r="AP59" t="s">
        <v>763</v>
      </c>
      <c r="AQ59" t="s">
        <v>769</v>
      </c>
      <c r="AR59" t="s">
        <v>2322</v>
      </c>
      <c r="AS59">
        <v>0</v>
      </c>
      <c r="AT59">
        <v>0</v>
      </c>
      <c r="AU59">
        <v>609</v>
      </c>
      <c r="AV59" t="s">
        <v>772</v>
      </c>
      <c r="AW59" t="s">
        <v>2323</v>
      </c>
      <c r="AX59">
        <v>5</v>
      </c>
      <c r="AY59">
        <v>601</v>
      </c>
      <c r="AZ59">
        <v>606</v>
      </c>
      <c r="BA59" t="s">
        <v>765</v>
      </c>
      <c r="BB59">
        <v>0</v>
      </c>
      <c r="BC59">
        <v>1</v>
      </c>
      <c r="BD59">
        <v>38867</v>
      </c>
      <c r="BE59">
        <v>14.359114761578821</v>
      </c>
      <c r="BF59" t="s">
        <v>767</v>
      </c>
      <c r="BG59">
        <v>44243</v>
      </c>
      <c r="BH59">
        <v>33.854421811063098</v>
      </c>
      <c r="BI59" t="s">
        <v>4111</v>
      </c>
      <c r="BJ59" t="s">
        <v>4112</v>
      </c>
      <c r="BK59" t="s">
        <v>4113</v>
      </c>
      <c r="BL59" t="s">
        <v>4097</v>
      </c>
      <c r="BM59">
        <v>1</v>
      </c>
      <c r="BN59">
        <v>3.7090000000000001</v>
      </c>
    </row>
    <row r="60" spans="1:66" x14ac:dyDescent="0.25">
      <c r="A60">
        <v>18205</v>
      </c>
      <c r="B60">
        <v>21539</v>
      </c>
      <c r="C60" t="s">
        <v>87</v>
      </c>
      <c r="D60" t="s">
        <v>21</v>
      </c>
      <c r="E60" t="s">
        <v>29</v>
      </c>
      <c r="F60">
        <v>44250.666666666664</v>
      </c>
      <c r="G60">
        <v>1</v>
      </c>
      <c r="H60" t="s">
        <v>23</v>
      </c>
      <c r="I60">
        <v>0</v>
      </c>
      <c r="J60" t="s">
        <v>22</v>
      </c>
      <c r="K60" t="s">
        <v>22</v>
      </c>
      <c r="M60">
        <v>0</v>
      </c>
      <c r="O60">
        <v>2</v>
      </c>
      <c r="P60">
        <v>0</v>
      </c>
      <c r="Q60">
        <v>1.3</v>
      </c>
      <c r="R60">
        <v>0.8</v>
      </c>
      <c r="S60">
        <v>1.04</v>
      </c>
      <c r="T60">
        <v>1</v>
      </c>
      <c r="U60">
        <v>0</v>
      </c>
      <c r="V60">
        <v>2.2000000000000002</v>
      </c>
      <c r="W60">
        <v>0.8</v>
      </c>
      <c r="X60">
        <v>1.7600000000000002</v>
      </c>
      <c r="Y60">
        <v>1.84</v>
      </c>
      <c r="Z60">
        <v>0.8</v>
      </c>
      <c r="AA60">
        <v>1.4720000000000002</v>
      </c>
      <c r="AB60">
        <v>7599092</v>
      </c>
      <c r="AC60" t="s">
        <v>922</v>
      </c>
      <c r="AD60">
        <v>39781</v>
      </c>
      <c r="AE60" t="s">
        <v>760</v>
      </c>
      <c r="AF60" t="s">
        <v>761</v>
      </c>
      <c r="AG60" t="s">
        <v>762</v>
      </c>
      <c r="AH60" t="s">
        <v>768</v>
      </c>
      <c r="AI60">
        <v>1.25</v>
      </c>
      <c r="AJ60">
        <v>0</v>
      </c>
      <c r="AK60">
        <v>0</v>
      </c>
      <c r="AL60">
        <v>0</v>
      </c>
      <c r="AM60">
        <v>15</v>
      </c>
      <c r="AN60">
        <v>0</v>
      </c>
      <c r="AO60" t="s">
        <v>762</v>
      </c>
      <c r="AP60" t="s">
        <v>763</v>
      </c>
      <c r="AQ60" t="s">
        <v>769</v>
      </c>
      <c r="AR60" t="s">
        <v>923</v>
      </c>
      <c r="AS60">
        <v>4</v>
      </c>
      <c r="AT60">
        <v>583</v>
      </c>
      <c r="AU60">
        <v>587</v>
      </c>
      <c r="AV60" t="s">
        <v>765</v>
      </c>
      <c r="AW60" t="s">
        <v>924</v>
      </c>
      <c r="AX60">
        <v>4.9000000000000004</v>
      </c>
      <c r="AY60">
        <v>582.1</v>
      </c>
      <c r="AZ60">
        <v>587</v>
      </c>
      <c r="BA60" t="s">
        <v>765</v>
      </c>
      <c r="BB60">
        <v>3.3944879999999997E-2</v>
      </c>
      <c r="BC60">
        <v>1</v>
      </c>
      <c r="BD60">
        <v>29745</v>
      </c>
      <c r="BE60">
        <v>39.714350901209208</v>
      </c>
      <c r="BF60" t="s">
        <v>767</v>
      </c>
      <c r="BG60">
        <v>44243</v>
      </c>
      <c r="BH60">
        <v>26.513570309398592</v>
      </c>
      <c r="BI60" t="s">
        <v>4098</v>
      </c>
      <c r="BJ60" t="s">
        <v>4099</v>
      </c>
      <c r="BK60" t="s">
        <v>4100</v>
      </c>
      <c r="BL60" t="s">
        <v>4097</v>
      </c>
      <c r="BM60">
        <v>1</v>
      </c>
      <c r="BN60">
        <v>3.7869999999999999</v>
      </c>
    </row>
    <row r="61" spans="1:66" x14ac:dyDescent="0.25">
      <c r="A61">
        <v>18226</v>
      </c>
      <c r="B61">
        <v>17926</v>
      </c>
      <c r="C61" t="s">
        <v>721</v>
      </c>
      <c r="D61" t="s">
        <v>21</v>
      </c>
      <c r="E61" t="s">
        <v>29</v>
      </c>
      <c r="F61">
        <v>43991.666666666664</v>
      </c>
      <c r="G61">
        <v>2</v>
      </c>
      <c r="H61" t="s">
        <v>32</v>
      </c>
      <c r="I61">
        <v>10</v>
      </c>
      <c r="J61" t="s">
        <v>29</v>
      </c>
      <c r="K61" t="s">
        <v>29</v>
      </c>
      <c r="L61" t="s">
        <v>30</v>
      </c>
      <c r="M61">
        <v>6</v>
      </c>
      <c r="N61" t="s">
        <v>40</v>
      </c>
      <c r="O61">
        <v>8</v>
      </c>
      <c r="P61">
        <v>10</v>
      </c>
      <c r="Q61">
        <v>8.6999999999999993</v>
      </c>
      <c r="R61">
        <v>5</v>
      </c>
      <c r="S61">
        <v>43.5</v>
      </c>
      <c r="T61">
        <v>1</v>
      </c>
      <c r="U61">
        <v>10</v>
      </c>
      <c r="V61">
        <v>7.8000000000000007</v>
      </c>
      <c r="W61">
        <v>4.0999999999999996</v>
      </c>
      <c r="X61">
        <v>31.98</v>
      </c>
      <c r="Y61">
        <v>8.16</v>
      </c>
      <c r="Z61">
        <v>4.4599999999999991</v>
      </c>
      <c r="AA61">
        <v>36.393599999999992</v>
      </c>
      <c r="AB61">
        <v>7646879</v>
      </c>
      <c r="AC61" t="s">
        <v>3977</v>
      </c>
      <c r="AD61">
        <v>39782</v>
      </c>
      <c r="AE61" t="s">
        <v>760</v>
      </c>
      <c r="AF61" t="s">
        <v>761</v>
      </c>
      <c r="AG61" t="s">
        <v>762</v>
      </c>
      <c r="AH61" t="s">
        <v>768</v>
      </c>
      <c r="AI61">
        <v>1.25</v>
      </c>
      <c r="AJ61">
        <v>0</v>
      </c>
      <c r="AK61">
        <v>0</v>
      </c>
      <c r="AL61">
        <v>0</v>
      </c>
      <c r="AM61">
        <v>15</v>
      </c>
      <c r="AN61">
        <v>0</v>
      </c>
      <c r="AO61" t="s">
        <v>762</v>
      </c>
      <c r="AP61" t="s">
        <v>763</v>
      </c>
      <c r="AQ61" t="s">
        <v>769</v>
      </c>
      <c r="AR61" t="s">
        <v>3978</v>
      </c>
      <c r="AS61">
        <v>1.4</v>
      </c>
      <c r="AT61">
        <v>708.6</v>
      </c>
      <c r="AU61">
        <v>710</v>
      </c>
      <c r="AV61" t="s">
        <v>765</v>
      </c>
      <c r="AW61" t="s">
        <v>3979</v>
      </c>
      <c r="AX61">
        <v>1.5</v>
      </c>
      <c r="AY61">
        <v>707.5</v>
      </c>
      <c r="AZ61">
        <v>709</v>
      </c>
      <c r="BA61" t="s">
        <v>765</v>
      </c>
      <c r="BB61">
        <v>2.227821E-2</v>
      </c>
      <c r="BC61">
        <v>1</v>
      </c>
      <c r="BD61">
        <v>28671</v>
      </c>
      <c r="BE61">
        <v>41.945699292721876</v>
      </c>
      <c r="BF61" t="s">
        <v>767</v>
      </c>
      <c r="BG61">
        <v>43185</v>
      </c>
      <c r="BH61">
        <v>49.375551988468452</v>
      </c>
      <c r="BI61" t="s">
        <v>4108</v>
      </c>
      <c r="BJ61" t="s">
        <v>4109</v>
      </c>
      <c r="BK61" t="s">
        <v>4110</v>
      </c>
      <c r="BL61" t="s">
        <v>768</v>
      </c>
      <c r="BM61">
        <v>2</v>
      </c>
      <c r="BN61">
        <v>3.738</v>
      </c>
    </row>
    <row r="62" spans="1:66" x14ac:dyDescent="0.25">
      <c r="A62">
        <v>18347</v>
      </c>
      <c r="B62">
        <v>23053</v>
      </c>
      <c r="C62" t="s">
        <v>305</v>
      </c>
      <c r="D62" t="s">
        <v>21</v>
      </c>
      <c r="E62" t="s">
        <v>29</v>
      </c>
      <c r="F62">
        <v>44358.666666666664</v>
      </c>
      <c r="G62">
        <v>8</v>
      </c>
      <c r="I62">
        <v>0</v>
      </c>
      <c r="J62" t="s">
        <v>22</v>
      </c>
      <c r="K62" t="s">
        <v>22</v>
      </c>
      <c r="M62">
        <v>0</v>
      </c>
      <c r="N62" t="s">
        <v>202</v>
      </c>
      <c r="O62">
        <v>3</v>
      </c>
      <c r="P62">
        <v>10</v>
      </c>
      <c r="Q62">
        <v>1.9500000000000002</v>
      </c>
      <c r="R62">
        <v>3.5</v>
      </c>
      <c r="S62">
        <v>6.8250000000000011</v>
      </c>
      <c r="T62">
        <v>1</v>
      </c>
      <c r="U62">
        <v>0</v>
      </c>
      <c r="V62">
        <v>2.8</v>
      </c>
      <c r="W62">
        <v>2</v>
      </c>
      <c r="X62">
        <v>5.6</v>
      </c>
      <c r="Y62">
        <v>2.46</v>
      </c>
      <c r="Z62">
        <v>2.6</v>
      </c>
      <c r="AA62">
        <v>6.3959999999999999</v>
      </c>
      <c r="AB62">
        <v>7592122</v>
      </c>
      <c r="AC62" t="s">
        <v>1693</v>
      </c>
      <c r="AD62">
        <v>39783</v>
      </c>
      <c r="AE62" t="s">
        <v>760</v>
      </c>
      <c r="AF62" t="s">
        <v>761</v>
      </c>
      <c r="AG62" t="s">
        <v>762</v>
      </c>
      <c r="AH62" t="s">
        <v>768</v>
      </c>
      <c r="AI62">
        <v>4</v>
      </c>
      <c r="AJ62">
        <v>0</v>
      </c>
      <c r="AK62">
        <v>0</v>
      </c>
      <c r="AL62">
        <v>0</v>
      </c>
      <c r="AM62">
        <v>48</v>
      </c>
      <c r="AN62">
        <v>0</v>
      </c>
      <c r="AO62" t="s">
        <v>762</v>
      </c>
      <c r="AP62" t="s">
        <v>778</v>
      </c>
      <c r="AQ62" t="s">
        <v>781</v>
      </c>
      <c r="AR62" t="s">
        <v>1692</v>
      </c>
      <c r="AS62">
        <v>0</v>
      </c>
      <c r="AT62">
        <v>693.24</v>
      </c>
      <c r="AU62">
        <v>702.28</v>
      </c>
      <c r="AV62" t="s">
        <v>765</v>
      </c>
      <c r="AW62" t="s">
        <v>1694</v>
      </c>
      <c r="AX62">
        <v>0</v>
      </c>
      <c r="AY62">
        <v>690.43</v>
      </c>
      <c r="AZ62">
        <v>697.39</v>
      </c>
      <c r="BA62" t="s">
        <v>765</v>
      </c>
      <c r="BB62">
        <v>0</v>
      </c>
      <c r="BC62">
        <v>1</v>
      </c>
      <c r="BD62">
        <v>38988</v>
      </c>
      <c r="BE62">
        <v>14.704083960757465</v>
      </c>
      <c r="BF62" t="s">
        <v>767</v>
      </c>
      <c r="BG62">
        <v>44330</v>
      </c>
      <c r="BH62">
        <v>115.0560102131076</v>
      </c>
      <c r="BI62" t="s">
        <v>4094</v>
      </c>
      <c r="BJ62" t="s">
        <v>4095</v>
      </c>
      <c r="BK62" t="s">
        <v>4096</v>
      </c>
      <c r="BL62" t="s">
        <v>4097</v>
      </c>
      <c r="BM62">
        <v>1</v>
      </c>
      <c r="BN62">
        <v>3.7930000000000001</v>
      </c>
    </row>
    <row r="63" spans="1:66" x14ac:dyDescent="0.25">
      <c r="A63">
        <v>19195</v>
      </c>
      <c r="B63">
        <v>17463</v>
      </c>
      <c r="C63" t="s">
        <v>565</v>
      </c>
      <c r="D63" t="s">
        <v>21</v>
      </c>
      <c r="E63" t="s">
        <v>29</v>
      </c>
      <c r="F63">
        <v>43956.666666666664</v>
      </c>
      <c r="G63">
        <v>3</v>
      </c>
      <c r="H63" t="s">
        <v>32</v>
      </c>
      <c r="I63">
        <v>10</v>
      </c>
      <c r="J63" t="s">
        <v>29</v>
      </c>
      <c r="K63" t="s">
        <v>29</v>
      </c>
      <c r="L63" t="s">
        <v>24</v>
      </c>
      <c r="M63">
        <v>0</v>
      </c>
      <c r="N63" t="s">
        <v>33</v>
      </c>
      <c r="O63">
        <v>0</v>
      </c>
      <c r="P63">
        <v>5</v>
      </c>
      <c r="Q63">
        <v>3.5</v>
      </c>
      <c r="R63">
        <v>1.55</v>
      </c>
      <c r="S63">
        <v>5.4249999999999998</v>
      </c>
      <c r="T63">
        <v>1</v>
      </c>
      <c r="U63">
        <v>10</v>
      </c>
      <c r="V63">
        <v>5.4</v>
      </c>
      <c r="W63">
        <v>4.0999999999999996</v>
      </c>
      <c r="X63">
        <v>22.14</v>
      </c>
      <c r="Y63">
        <v>4.6400000000000006</v>
      </c>
      <c r="Z63">
        <v>3.0799999999999996</v>
      </c>
      <c r="AA63">
        <v>14.2912</v>
      </c>
      <c r="AB63">
        <v>7671796</v>
      </c>
      <c r="AC63" t="s">
        <v>2827</v>
      </c>
      <c r="AD63">
        <v>39784</v>
      </c>
      <c r="AE63" t="s">
        <v>760</v>
      </c>
      <c r="AF63" t="s">
        <v>761</v>
      </c>
      <c r="AG63" t="s">
        <v>762</v>
      </c>
      <c r="AH63" t="s">
        <v>768</v>
      </c>
      <c r="AI63">
        <v>1.5</v>
      </c>
      <c r="AJ63">
        <v>0</v>
      </c>
      <c r="AK63">
        <v>0</v>
      </c>
      <c r="AL63">
        <v>0</v>
      </c>
      <c r="AM63">
        <v>18</v>
      </c>
      <c r="AN63">
        <v>0</v>
      </c>
      <c r="AO63" t="s">
        <v>762</v>
      </c>
      <c r="AP63" t="s">
        <v>907</v>
      </c>
      <c r="AQ63" t="s">
        <v>910</v>
      </c>
      <c r="AR63" t="s">
        <v>2828</v>
      </c>
      <c r="AS63">
        <v>1.8</v>
      </c>
      <c r="AT63">
        <v>620</v>
      </c>
      <c r="AU63">
        <v>621.79999999999995</v>
      </c>
      <c r="AV63" t="s">
        <v>772</v>
      </c>
      <c r="AW63" t="s">
        <v>2829</v>
      </c>
      <c r="AX63">
        <v>1.8</v>
      </c>
      <c r="AY63">
        <v>611.20000000000005</v>
      </c>
      <c r="AZ63">
        <v>613</v>
      </c>
      <c r="BA63" t="s">
        <v>772</v>
      </c>
      <c r="BB63">
        <v>0</v>
      </c>
      <c r="BC63">
        <v>1</v>
      </c>
      <c r="BD63">
        <v>28671</v>
      </c>
      <c r="BE63">
        <v>41.849874515172253</v>
      </c>
      <c r="BF63" t="s">
        <v>767</v>
      </c>
      <c r="BG63">
        <v>43962</v>
      </c>
      <c r="BH63">
        <v>197.6850923039265</v>
      </c>
      <c r="BI63" t="s">
        <v>4098</v>
      </c>
      <c r="BJ63" t="s">
        <v>4099</v>
      </c>
      <c r="BK63" t="s">
        <v>4100</v>
      </c>
      <c r="BL63" t="s">
        <v>4097</v>
      </c>
      <c r="BM63">
        <v>1</v>
      </c>
      <c r="BN63">
        <v>3.7919999999999998</v>
      </c>
    </row>
    <row r="64" spans="1:66" x14ac:dyDescent="0.25">
      <c r="A64">
        <v>19275</v>
      </c>
      <c r="B64">
        <v>11711</v>
      </c>
      <c r="C64" t="s">
        <v>443</v>
      </c>
      <c r="D64" t="s">
        <v>80</v>
      </c>
      <c r="E64" t="s">
        <v>29</v>
      </c>
      <c r="F64">
        <v>43748.666666666664</v>
      </c>
      <c r="G64">
        <v>0</v>
      </c>
      <c r="H64" t="s">
        <v>28</v>
      </c>
      <c r="I64">
        <v>5</v>
      </c>
      <c r="J64" t="s">
        <v>22</v>
      </c>
      <c r="K64" t="s">
        <v>22</v>
      </c>
      <c r="L64" t="s">
        <v>24</v>
      </c>
      <c r="M64">
        <v>0</v>
      </c>
      <c r="N64" t="s">
        <v>33</v>
      </c>
      <c r="O64">
        <v>0</v>
      </c>
      <c r="P64">
        <v>0</v>
      </c>
      <c r="Q64">
        <v>1.75</v>
      </c>
      <c r="R64">
        <v>2</v>
      </c>
      <c r="S64">
        <v>3.5</v>
      </c>
      <c r="T64">
        <v>1</v>
      </c>
      <c r="U64">
        <v>0</v>
      </c>
      <c r="V64">
        <v>3.4000000000000004</v>
      </c>
      <c r="W64">
        <v>4.7</v>
      </c>
      <c r="X64">
        <v>15.980000000000002</v>
      </c>
      <c r="Y64">
        <v>2.74</v>
      </c>
      <c r="Z64">
        <v>3.62</v>
      </c>
      <c r="AA64">
        <v>9.9188000000000009</v>
      </c>
      <c r="AB64">
        <v>7572851</v>
      </c>
      <c r="AC64" t="s">
        <v>2281</v>
      </c>
      <c r="AD64">
        <v>39785</v>
      </c>
      <c r="AE64" t="s">
        <v>760</v>
      </c>
      <c r="AF64" t="s">
        <v>761</v>
      </c>
      <c r="AG64" t="s">
        <v>762</v>
      </c>
      <c r="AH64" t="s">
        <v>768</v>
      </c>
      <c r="AI64">
        <v>3</v>
      </c>
      <c r="AJ64">
        <v>0</v>
      </c>
      <c r="AK64">
        <v>0</v>
      </c>
      <c r="AL64">
        <v>0</v>
      </c>
      <c r="AM64">
        <v>36</v>
      </c>
      <c r="AN64">
        <v>0</v>
      </c>
      <c r="AO64" t="s">
        <v>762</v>
      </c>
      <c r="AP64" t="s">
        <v>763</v>
      </c>
      <c r="AQ64" t="s">
        <v>769</v>
      </c>
      <c r="AR64" t="s">
        <v>2282</v>
      </c>
      <c r="AS64">
        <v>5.9</v>
      </c>
      <c r="AT64">
        <v>636.1</v>
      </c>
      <c r="AU64">
        <v>642</v>
      </c>
      <c r="AV64" t="s">
        <v>765</v>
      </c>
      <c r="AW64" t="s">
        <v>2283</v>
      </c>
      <c r="AX64">
        <v>5.7</v>
      </c>
      <c r="AY64">
        <v>633.29999999999995</v>
      </c>
      <c r="AZ64">
        <v>639</v>
      </c>
      <c r="BA64" t="s">
        <v>765</v>
      </c>
      <c r="BB64">
        <v>2.9464170000000001E-2</v>
      </c>
      <c r="BC64">
        <v>1</v>
      </c>
      <c r="BD64">
        <v>35970</v>
      </c>
      <c r="BE64">
        <v>21.296828656171567</v>
      </c>
      <c r="BF64" t="s">
        <v>767</v>
      </c>
      <c r="BG64">
        <v>44243</v>
      </c>
      <c r="BH64">
        <v>95.030664316824868</v>
      </c>
      <c r="BI64" t="s">
        <v>4152</v>
      </c>
      <c r="BJ64" t="s">
        <v>4153</v>
      </c>
      <c r="BK64" t="s">
        <v>4154</v>
      </c>
      <c r="BL64" t="s">
        <v>4139</v>
      </c>
      <c r="BM64">
        <v>4</v>
      </c>
      <c r="BN64">
        <v>3.7829999999999999</v>
      </c>
    </row>
    <row r="65" spans="1:66" x14ac:dyDescent="0.25">
      <c r="A65">
        <v>20237</v>
      </c>
      <c r="B65">
        <v>11054</v>
      </c>
      <c r="C65" t="s">
        <v>408</v>
      </c>
      <c r="D65" t="s">
        <v>26</v>
      </c>
      <c r="E65" t="s">
        <v>29</v>
      </c>
      <c r="F65">
        <v>43139.666666666664</v>
      </c>
      <c r="G65">
        <v>8</v>
      </c>
      <c r="H65" t="s">
        <v>23</v>
      </c>
      <c r="I65">
        <v>0</v>
      </c>
      <c r="J65" t="s">
        <v>22</v>
      </c>
      <c r="K65" t="s">
        <v>22</v>
      </c>
      <c r="L65" t="s">
        <v>115</v>
      </c>
      <c r="M65">
        <v>8</v>
      </c>
      <c r="O65">
        <v>2</v>
      </c>
      <c r="P65">
        <v>0</v>
      </c>
      <c r="Q65">
        <v>1.3</v>
      </c>
      <c r="R65">
        <v>6.1999999999999993</v>
      </c>
      <c r="S65">
        <v>8.0599999999999987</v>
      </c>
      <c r="T65">
        <v>1</v>
      </c>
      <c r="U65">
        <v>0</v>
      </c>
      <c r="V65">
        <v>6.2000000000000011</v>
      </c>
      <c r="W65">
        <v>3.5</v>
      </c>
      <c r="X65">
        <v>21.700000000000003</v>
      </c>
      <c r="Y65">
        <v>4.24</v>
      </c>
      <c r="Z65">
        <v>4.58</v>
      </c>
      <c r="AA65">
        <v>19.4192</v>
      </c>
      <c r="AB65">
        <v>7710487</v>
      </c>
      <c r="AC65" t="s">
        <v>3334</v>
      </c>
      <c r="AD65">
        <v>39786</v>
      </c>
      <c r="AE65" t="s">
        <v>760</v>
      </c>
      <c r="AF65" t="s">
        <v>761</v>
      </c>
      <c r="AG65" t="s">
        <v>762</v>
      </c>
      <c r="AH65" t="s">
        <v>768</v>
      </c>
      <c r="AI65">
        <v>1.5</v>
      </c>
      <c r="AJ65">
        <v>0</v>
      </c>
      <c r="AK65">
        <v>0</v>
      </c>
      <c r="AL65">
        <v>0</v>
      </c>
      <c r="AM65">
        <v>18</v>
      </c>
      <c r="AN65">
        <v>0</v>
      </c>
      <c r="AO65" t="s">
        <v>762</v>
      </c>
      <c r="AP65" t="s">
        <v>763</v>
      </c>
      <c r="AQ65" t="s">
        <v>769</v>
      </c>
      <c r="AR65" t="s">
        <v>3335</v>
      </c>
      <c r="AS65">
        <v>4</v>
      </c>
      <c r="AT65">
        <v>750</v>
      </c>
      <c r="AU65">
        <v>754</v>
      </c>
      <c r="AV65" t="s">
        <v>765</v>
      </c>
      <c r="AW65" t="s">
        <v>3336</v>
      </c>
      <c r="AX65">
        <v>5.8</v>
      </c>
      <c r="AY65">
        <v>747.9</v>
      </c>
      <c r="AZ65">
        <v>753.7</v>
      </c>
      <c r="BA65" t="s">
        <v>765</v>
      </c>
      <c r="BB65">
        <v>0</v>
      </c>
      <c r="BC65">
        <v>1</v>
      </c>
      <c r="BD65">
        <v>34700</v>
      </c>
      <c r="BE65">
        <v>23.106548026465884</v>
      </c>
      <c r="BF65" t="s">
        <v>767</v>
      </c>
      <c r="BG65">
        <v>43185</v>
      </c>
      <c r="BH65">
        <v>92.1695573181849</v>
      </c>
      <c r="BI65" t="s">
        <v>4136</v>
      </c>
      <c r="BJ65" t="s">
        <v>4137</v>
      </c>
      <c r="BK65" t="s">
        <v>4138</v>
      </c>
      <c r="BL65" t="s">
        <v>4139</v>
      </c>
      <c r="BM65">
        <v>4</v>
      </c>
      <c r="BN65">
        <v>3.8260000000000001</v>
      </c>
    </row>
    <row r="66" spans="1:66" x14ac:dyDescent="0.25">
      <c r="A66">
        <v>20239</v>
      </c>
      <c r="B66">
        <v>11054</v>
      </c>
      <c r="C66" t="s">
        <v>408</v>
      </c>
      <c r="D66" t="s">
        <v>26</v>
      </c>
      <c r="E66" t="s">
        <v>29</v>
      </c>
      <c r="F66">
        <v>43139.666666666664</v>
      </c>
      <c r="G66">
        <v>8.1999999999999993</v>
      </c>
      <c r="H66" t="s">
        <v>23</v>
      </c>
      <c r="I66">
        <v>0</v>
      </c>
      <c r="J66" t="s">
        <v>22</v>
      </c>
      <c r="K66" t="s">
        <v>22</v>
      </c>
      <c r="L66" t="s">
        <v>115</v>
      </c>
      <c r="M66">
        <v>8</v>
      </c>
      <c r="O66">
        <v>2</v>
      </c>
      <c r="P66">
        <v>0</v>
      </c>
      <c r="Q66">
        <v>1.3</v>
      </c>
      <c r="R66">
        <v>6.6</v>
      </c>
      <c r="S66">
        <v>8.58</v>
      </c>
      <c r="T66">
        <v>1</v>
      </c>
      <c r="U66">
        <v>0</v>
      </c>
      <c r="V66">
        <v>5.4</v>
      </c>
      <c r="W66">
        <v>3.9</v>
      </c>
      <c r="X66">
        <v>21.060000000000002</v>
      </c>
      <c r="Y66">
        <v>3.7600000000000002</v>
      </c>
      <c r="Z66">
        <v>4.9800000000000004</v>
      </c>
      <c r="AA66">
        <v>18.724800000000002</v>
      </c>
      <c r="AB66">
        <v>7713719</v>
      </c>
      <c r="AC66" t="s">
        <v>3236</v>
      </c>
      <c r="AD66">
        <v>39787</v>
      </c>
      <c r="AE66" t="s">
        <v>760</v>
      </c>
      <c r="AF66" t="s">
        <v>761</v>
      </c>
      <c r="AG66" t="s">
        <v>762</v>
      </c>
      <c r="AH66" t="s">
        <v>768</v>
      </c>
      <c r="AI66">
        <v>1.25</v>
      </c>
      <c r="AJ66">
        <v>0</v>
      </c>
      <c r="AK66">
        <v>0</v>
      </c>
      <c r="AL66">
        <v>0</v>
      </c>
      <c r="AM66">
        <v>15</v>
      </c>
      <c r="AN66">
        <v>0</v>
      </c>
      <c r="AO66" t="s">
        <v>762</v>
      </c>
      <c r="AP66" t="s">
        <v>902</v>
      </c>
      <c r="AQ66" t="s">
        <v>905</v>
      </c>
      <c r="AR66" t="s">
        <v>3237</v>
      </c>
      <c r="AS66">
        <v>5.9</v>
      </c>
      <c r="AT66">
        <v>694.1</v>
      </c>
      <c r="AU66">
        <v>0</v>
      </c>
      <c r="AV66" t="s">
        <v>762</v>
      </c>
      <c r="AW66" t="s">
        <v>3238</v>
      </c>
      <c r="AX66">
        <v>6.5</v>
      </c>
      <c r="AY66">
        <v>693.5</v>
      </c>
      <c r="AZ66">
        <v>0</v>
      </c>
      <c r="BA66" t="s">
        <v>762</v>
      </c>
      <c r="BB66">
        <v>0</v>
      </c>
      <c r="BC66">
        <v>1</v>
      </c>
      <c r="BD66">
        <v>35065</v>
      </c>
      <c r="BE66">
        <v>22.107232489162666</v>
      </c>
      <c r="BF66" t="s">
        <v>767</v>
      </c>
      <c r="BG66">
        <v>43185</v>
      </c>
      <c r="BH66">
        <v>90.051976954653384</v>
      </c>
      <c r="BI66" t="s">
        <v>4094</v>
      </c>
      <c r="BJ66" t="s">
        <v>4095</v>
      </c>
      <c r="BK66" t="s">
        <v>4096</v>
      </c>
      <c r="BL66" t="s">
        <v>4097</v>
      </c>
      <c r="BM66">
        <v>1</v>
      </c>
      <c r="BN66">
        <v>3.7519999999999998</v>
      </c>
    </row>
    <row r="67" spans="1:66" x14ac:dyDescent="0.25">
      <c r="A67">
        <v>20324</v>
      </c>
      <c r="B67">
        <v>11051</v>
      </c>
      <c r="C67" t="s">
        <v>372</v>
      </c>
      <c r="D67" t="s">
        <v>26</v>
      </c>
      <c r="E67" t="s">
        <v>29</v>
      </c>
      <c r="F67">
        <v>42843.666666666664</v>
      </c>
      <c r="G67">
        <v>5.5</v>
      </c>
      <c r="H67" t="s">
        <v>23</v>
      </c>
      <c r="I67">
        <v>0</v>
      </c>
      <c r="J67" t="s">
        <v>22</v>
      </c>
      <c r="K67" t="s">
        <v>22</v>
      </c>
      <c r="L67" t="s">
        <v>145</v>
      </c>
      <c r="M67">
        <v>10</v>
      </c>
      <c r="O67">
        <v>2</v>
      </c>
      <c r="P67">
        <v>5</v>
      </c>
      <c r="Q67">
        <v>1.3</v>
      </c>
      <c r="R67">
        <v>7.25</v>
      </c>
      <c r="S67">
        <v>9.4250000000000007</v>
      </c>
      <c r="T67">
        <v>1</v>
      </c>
      <c r="U67">
        <v>0</v>
      </c>
      <c r="V67">
        <v>3.8000000000000007</v>
      </c>
      <c r="W67">
        <v>2.9000000000000004</v>
      </c>
      <c r="X67">
        <v>11.020000000000003</v>
      </c>
      <c r="Y67">
        <v>2.8000000000000003</v>
      </c>
      <c r="Z67">
        <v>4.6400000000000006</v>
      </c>
      <c r="AA67">
        <v>12.992000000000003</v>
      </c>
      <c r="AB67">
        <v>7697111</v>
      </c>
      <c r="AC67" t="s">
        <v>2689</v>
      </c>
      <c r="AD67">
        <v>39788</v>
      </c>
      <c r="AE67" t="s">
        <v>760</v>
      </c>
      <c r="AF67" t="s">
        <v>761</v>
      </c>
      <c r="AG67" t="s">
        <v>762</v>
      </c>
      <c r="AH67" t="s">
        <v>768</v>
      </c>
      <c r="AI67">
        <v>1.25</v>
      </c>
      <c r="AJ67">
        <v>0</v>
      </c>
      <c r="AK67">
        <v>0</v>
      </c>
      <c r="AL67">
        <v>0</v>
      </c>
      <c r="AM67">
        <v>15</v>
      </c>
      <c r="AN67">
        <v>0</v>
      </c>
      <c r="AO67" t="s">
        <v>762</v>
      </c>
      <c r="AP67" t="s">
        <v>763</v>
      </c>
      <c r="AQ67" t="s">
        <v>769</v>
      </c>
      <c r="AR67" t="s">
        <v>2690</v>
      </c>
      <c r="AS67">
        <v>3</v>
      </c>
      <c r="AT67">
        <v>627</v>
      </c>
      <c r="AU67">
        <v>630</v>
      </c>
      <c r="AV67" t="s">
        <v>765</v>
      </c>
      <c r="AW67" t="s">
        <v>2691</v>
      </c>
      <c r="AX67">
        <v>2.9</v>
      </c>
      <c r="AY67">
        <v>626.1</v>
      </c>
      <c r="AZ67">
        <v>629</v>
      </c>
      <c r="BA67" t="s">
        <v>765</v>
      </c>
      <c r="BB67">
        <v>2.602283E-2</v>
      </c>
      <c r="BC67">
        <v>1</v>
      </c>
      <c r="BD67">
        <v>35611</v>
      </c>
      <c r="BE67">
        <v>19.801962126397438</v>
      </c>
      <c r="BF67" t="s">
        <v>767</v>
      </c>
      <c r="BG67">
        <v>44243</v>
      </c>
      <c r="BH67">
        <v>34.585012696760998</v>
      </c>
      <c r="BI67" t="s">
        <v>4152</v>
      </c>
      <c r="BJ67" t="s">
        <v>4153</v>
      </c>
      <c r="BK67" t="s">
        <v>4154</v>
      </c>
      <c r="BL67" t="s">
        <v>4139</v>
      </c>
      <c r="BM67">
        <v>4</v>
      </c>
      <c r="BN67">
        <v>3.786</v>
      </c>
    </row>
    <row r="68" spans="1:66" x14ac:dyDescent="0.25">
      <c r="A68">
        <v>20325</v>
      </c>
      <c r="B68">
        <v>11051</v>
      </c>
      <c r="C68" t="s">
        <v>372</v>
      </c>
      <c r="D68" t="s">
        <v>26</v>
      </c>
      <c r="E68" t="s">
        <v>29</v>
      </c>
      <c r="F68">
        <v>42843.666666666664</v>
      </c>
      <c r="G68">
        <v>6.3</v>
      </c>
      <c r="H68" t="s">
        <v>23</v>
      </c>
      <c r="I68">
        <v>0</v>
      </c>
      <c r="J68" t="s">
        <v>22</v>
      </c>
      <c r="K68" t="s">
        <v>22</v>
      </c>
      <c r="L68" t="s">
        <v>145</v>
      </c>
      <c r="M68">
        <v>10</v>
      </c>
      <c r="O68">
        <v>2</v>
      </c>
      <c r="P68">
        <v>5</v>
      </c>
      <c r="Q68">
        <v>1.3</v>
      </c>
      <c r="R68">
        <v>7.25</v>
      </c>
      <c r="S68">
        <v>9.4250000000000007</v>
      </c>
      <c r="T68">
        <v>1</v>
      </c>
      <c r="U68">
        <v>0</v>
      </c>
      <c r="V68">
        <v>2.2000000000000002</v>
      </c>
      <c r="W68">
        <v>2</v>
      </c>
      <c r="X68">
        <v>4.4000000000000004</v>
      </c>
      <c r="Y68">
        <v>1.84</v>
      </c>
      <c r="Z68">
        <v>4.1000000000000005</v>
      </c>
      <c r="AA68">
        <v>7.5440000000000014</v>
      </c>
      <c r="AB68">
        <v>7635562</v>
      </c>
      <c r="AC68" t="s">
        <v>1961</v>
      </c>
      <c r="AD68">
        <v>39789</v>
      </c>
      <c r="AE68" t="s">
        <v>760</v>
      </c>
      <c r="AF68" t="s">
        <v>761</v>
      </c>
      <c r="AG68" t="s">
        <v>762</v>
      </c>
      <c r="AH68" t="s">
        <v>768</v>
      </c>
      <c r="AI68">
        <v>1</v>
      </c>
      <c r="AJ68">
        <v>0</v>
      </c>
      <c r="AK68">
        <v>0</v>
      </c>
      <c r="AL68">
        <v>0</v>
      </c>
      <c r="AM68">
        <v>12</v>
      </c>
      <c r="AN68">
        <v>0</v>
      </c>
      <c r="AO68" t="s">
        <v>762</v>
      </c>
      <c r="AP68" t="s">
        <v>902</v>
      </c>
      <c r="AQ68" t="s">
        <v>905</v>
      </c>
      <c r="AR68" t="s">
        <v>1962</v>
      </c>
      <c r="AS68">
        <v>0</v>
      </c>
      <c r="AT68">
        <v>826.8</v>
      </c>
      <c r="AU68">
        <v>826.8</v>
      </c>
      <c r="AV68" t="s">
        <v>765</v>
      </c>
      <c r="AW68" t="s">
        <v>1963</v>
      </c>
      <c r="AX68">
        <v>0</v>
      </c>
      <c r="AY68">
        <v>826.7</v>
      </c>
      <c r="AZ68">
        <v>0</v>
      </c>
      <c r="BA68" t="s">
        <v>765</v>
      </c>
      <c r="BB68">
        <v>0</v>
      </c>
      <c r="BC68">
        <v>1</v>
      </c>
      <c r="BD68">
        <v>21186</v>
      </c>
      <c r="BE68">
        <v>59.295459730777999</v>
      </c>
      <c r="BF68" t="s">
        <v>767</v>
      </c>
      <c r="BG68">
        <v>43185</v>
      </c>
      <c r="BH68">
        <v>19.57042740491843</v>
      </c>
      <c r="BI68" t="s">
        <v>4098</v>
      </c>
      <c r="BJ68" t="s">
        <v>4099</v>
      </c>
      <c r="BK68" t="s">
        <v>4100</v>
      </c>
      <c r="BL68" t="s">
        <v>4097</v>
      </c>
      <c r="BM68">
        <v>1</v>
      </c>
      <c r="BN68">
        <v>3.7509999999999999</v>
      </c>
    </row>
    <row r="69" spans="1:66" x14ac:dyDescent="0.25">
      <c r="A69">
        <v>21345</v>
      </c>
      <c r="B69">
        <v>12345</v>
      </c>
      <c r="C69" t="s">
        <v>275</v>
      </c>
      <c r="D69" t="s">
        <v>21</v>
      </c>
      <c r="E69" t="s">
        <v>29</v>
      </c>
      <c r="F69">
        <v>43833.708333333336</v>
      </c>
      <c r="G69">
        <v>4</v>
      </c>
      <c r="H69" t="s">
        <v>28</v>
      </c>
      <c r="I69">
        <v>5</v>
      </c>
      <c r="J69" t="s">
        <v>22</v>
      </c>
      <c r="K69" t="s">
        <v>22</v>
      </c>
      <c r="M69">
        <v>0</v>
      </c>
      <c r="O69">
        <v>2</v>
      </c>
      <c r="P69">
        <v>10</v>
      </c>
      <c r="Q69">
        <v>3.05</v>
      </c>
      <c r="R69">
        <v>2.9</v>
      </c>
      <c r="S69">
        <v>8.8449999999999989</v>
      </c>
      <c r="T69">
        <v>1</v>
      </c>
      <c r="U69">
        <v>0</v>
      </c>
      <c r="V69">
        <v>2.8</v>
      </c>
      <c r="W69">
        <v>1.4</v>
      </c>
      <c r="X69">
        <v>3.9199999999999995</v>
      </c>
      <c r="Y69">
        <v>2.9</v>
      </c>
      <c r="Z69">
        <v>2</v>
      </c>
      <c r="AA69">
        <v>5.8</v>
      </c>
      <c r="AB69">
        <v>7652819</v>
      </c>
      <c r="AC69" t="s">
        <v>1584</v>
      </c>
      <c r="AD69">
        <v>39790</v>
      </c>
      <c r="AE69" t="s">
        <v>760</v>
      </c>
      <c r="AF69" t="s">
        <v>761</v>
      </c>
      <c r="AG69" t="s">
        <v>762</v>
      </c>
      <c r="AH69" t="s">
        <v>768</v>
      </c>
      <c r="AI69">
        <v>1.25</v>
      </c>
      <c r="AJ69">
        <v>0</v>
      </c>
      <c r="AK69">
        <v>0</v>
      </c>
      <c r="AL69">
        <v>0</v>
      </c>
      <c r="AM69">
        <v>15</v>
      </c>
      <c r="AN69">
        <v>0</v>
      </c>
      <c r="AO69" t="s">
        <v>762</v>
      </c>
      <c r="AP69" t="s">
        <v>763</v>
      </c>
      <c r="AQ69" t="s">
        <v>769</v>
      </c>
      <c r="AR69" t="s">
        <v>1585</v>
      </c>
      <c r="AS69">
        <v>4.4000000000000004</v>
      </c>
      <c r="AT69">
        <v>571.6</v>
      </c>
      <c r="AU69">
        <v>576</v>
      </c>
      <c r="AV69" t="s">
        <v>765</v>
      </c>
      <c r="AW69" t="s">
        <v>1586</v>
      </c>
      <c r="AX69">
        <v>5.0999999999999996</v>
      </c>
      <c r="AY69">
        <v>570.9</v>
      </c>
      <c r="AZ69">
        <v>576</v>
      </c>
      <c r="BA69" t="s">
        <v>765</v>
      </c>
      <c r="BB69">
        <v>1.4410340000000001E-2</v>
      </c>
      <c r="BC69">
        <v>1</v>
      </c>
      <c r="BD69">
        <v>36710</v>
      </c>
      <c r="BE69">
        <v>19.503650467716184</v>
      </c>
      <c r="BF69" t="s">
        <v>767</v>
      </c>
      <c r="BG69">
        <v>44243</v>
      </c>
      <c r="BH69">
        <v>48.576246109849698</v>
      </c>
      <c r="BI69" t="s">
        <v>4143</v>
      </c>
      <c r="BJ69" t="s">
        <v>4144</v>
      </c>
      <c r="BK69" t="s">
        <v>4145</v>
      </c>
      <c r="BL69" t="s">
        <v>4139</v>
      </c>
      <c r="BM69">
        <v>4</v>
      </c>
      <c r="BN69">
        <v>3.718</v>
      </c>
    </row>
    <row r="70" spans="1:66" x14ac:dyDescent="0.25">
      <c r="A70">
        <v>21360</v>
      </c>
      <c r="B70">
        <v>17429</v>
      </c>
      <c r="C70" t="s">
        <v>285</v>
      </c>
      <c r="D70" t="s">
        <v>80</v>
      </c>
      <c r="E70" t="s">
        <v>29</v>
      </c>
      <c r="F70">
        <v>43973.666666666664</v>
      </c>
      <c r="G70">
        <v>6</v>
      </c>
      <c r="H70" t="s">
        <v>23</v>
      </c>
      <c r="I70">
        <v>0</v>
      </c>
      <c r="J70" t="s">
        <v>22</v>
      </c>
      <c r="K70" t="s">
        <v>22</v>
      </c>
      <c r="L70" t="s">
        <v>152</v>
      </c>
      <c r="M70">
        <v>3</v>
      </c>
      <c r="N70" t="s">
        <v>35</v>
      </c>
      <c r="O70">
        <v>2</v>
      </c>
      <c r="P70">
        <v>10</v>
      </c>
      <c r="Q70">
        <v>1.3</v>
      </c>
      <c r="R70">
        <v>5.45</v>
      </c>
      <c r="S70">
        <v>7.0850000000000009</v>
      </c>
      <c r="T70">
        <v>1</v>
      </c>
      <c r="U70">
        <v>0</v>
      </c>
      <c r="V70">
        <v>1.8</v>
      </c>
      <c r="W70">
        <v>2.6</v>
      </c>
      <c r="X70">
        <v>4.6800000000000006</v>
      </c>
      <c r="Y70">
        <v>1.6</v>
      </c>
      <c r="Z70">
        <v>3.74</v>
      </c>
      <c r="AA70">
        <v>5.9840000000000009</v>
      </c>
      <c r="AB70">
        <v>7628138</v>
      </c>
      <c r="AC70" t="s">
        <v>1608</v>
      </c>
      <c r="AD70">
        <v>39791</v>
      </c>
      <c r="AE70" t="s">
        <v>760</v>
      </c>
      <c r="AF70" t="s">
        <v>761</v>
      </c>
      <c r="AG70" t="s">
        <v>762</v>
      </c>
      <c r="AH70" t="s">
        <v>768</v>
      </c>
      <c r="AI70">
        <v>0.66666667000000002</v>
      </c>
      <c r="AJ70">
        <v>0</v>
      </c>
      <c r="AK70">
        <v>0</v>
      </c>
      <c r="AL70">
        <v>0</v>
      </c>
      <c r="AM70">
        <v>8</v>
      </c>
      <c r="AN70">
        <v>0</v>
      </c>
      <c r="AO70" t="s">
        <v>762</v>
      </c>
      <c r="AP70" t="s">
        <v>907</v>
      </c>
      <c r="AQ70" t="s">
        <v>910</v>
      </c>
      <c r="AR70" t="s">
        <v>1609</v>
      </c>
      <c r="AS70">
        <v>0</v>
      </c>
      <c r="AT70">
        <v>791</v>
      </c>
      <c r="AU70">
        <v>791</v>
      </c>
      <c r="AV70" t="s">
        <v>762</v>
      </c>
      <c r="AW70" t="s">
        <v>1610</v>
      </c>
      <c r="AX70">
        <v>-1</v>
      </c>
      <c r="AY70">
        <v>790</v>
      </c>
      <c r="AZ70">
        <v>789</v>
      </c>
      <c r="BA70" t="s">
        <v>762</v>
      </c>
      <c r="BB70">
        <v>2.6026710000000002E-2</v>
      </c>
      <c r="BC70">
        <v>1</v>
      </c>
      <c r="BD70">
        <v>28671</v>
      </c>
      <c r="BE70">
        <v>41.896417978553494</v>
      </c>
      <c r="BF70" t="s">
        <v>767</v>
      </c>
      <c r="BG70">
        <v>43185</v>
      </c>
      <c r="BH70">
        <v>38.422001832453873</v>
      </c>
      <c r="BI70" t="s">
        <v>4098</v>
      </c>
      <c r="BJ70" t="s">
        <v>4099</v>
      </c>
      <c r="BK70" t="s">
        <v>4100</v>
      </c>
      <c r="BL70" t="s">
        <v>4097</v>
      </c>
      <c r="BM70">
        <v>1</v>
      </c>
      <c r="BN70">
        <v>3.915</v>
      </c>
    </row>
    <row r="71" spans="1:66" x14ac:dyDescent="0.25">
      <c r="A71">
        <v>21401</v>
      </c>
      <c r="B71">
        <v>20768</v>
      </c>
      <c r="C71" t="s">
        <v>50</v>
      </c>
      <c r="D71" t="s">
        <v>26</v>
      </c>
      <c r="E71" t="s">
        <v>29</v>
      </c>
      <c r="F71">
        <v>44175.708333333336</v>
      </c>
      <c r="G71">
        <v>3</v>
      </c>
      <c r="I71">
        <v>0</v>
      </c>
      <c r="J71" t="s">
        <v>22</v>
      </c>
      <c r="K71" t="s">
        <v>22</v>
      </c>
      <c r="M71">
        <v>0</v>
      </c>
      <c r="N71" t="s">
        <v>33</v>
      </c>
      <c r="O71">
        <v>0</v>
      </c>
      <c r="P71">
        <v>0</v>
      </c>
      <c r="Q71">
        <v>0</v>
      </c>
      <c r="R71">
        <v>0.8</v>
      </c>
      <c r="S71">
        <v>0</v>
      </c>
      <c r="T71">
        <v>1</v>
      </c>
      <c r="U71">
        <v>0</v>
      </c>
      <c r="V71">
        <v>1.4000000000000001</v>
      </c>
      <c r="W71">
        <v>0.8</v>
      </c>
      <c r="X71">
        <v>1.1200000000000001</v>
      </c>
      <c r="Y71">
        <v>0.84000000000000008</v>
      </c>
      <c r="Z71">
        <v>0.8</v>
      </c>
      <c r="AA71">
        <v>0.67200000000000015</v>
      </c>
      <c r="AB71">
        <v>7598144</v>
      </c>
      <c r="AC71" t="s">
        <v>825</v>
      </c>
      <c r="AD71">
        <v>39792</v>
      </c>
      <c r="AE71" t="s">
        <v>760</v>
      </c>
      <c r="AF71" t="s">
        <v>761</v>
      </c>
      <c r="AG71" t="s">
        <v>762</v>
      </c>
      <c r="AH71" t="s">
        <v>768</v>
      </c>
      <c r="AI71">
        <v>4</v>
      </c>
      <c r="AJ71">
        <v>0</v>
      </c>
      <c r="AK71">
        <v>0</v>
      </c>
      <c r="AL71">
        <v>0</v>
      </c>
      <c r="AM71">
        <v>48</v>
      </c>
      <c r="AN71">
        <v>0</v>
      </c>
      <c r="AO71" t="s">
        <v>762</v>
      </c>
      <c r="AP71" t="s">
        <v>778</v>
      </c>
      <c r="AQ71" t="s">
        <v>781</v>
      </c>
      <c r="AR71" t="s">
        <v>826</v>
      </c>
      <c r="AS71">
        <v>0</v>
      </c>
      <c r="AT71">
        <v>752.3</v>
      </c>
      <c r="AU71">
        <v>0</v>
      </c>
      <c r="AV71" t="s">
        <v>765</v>
      </c>
      <c r="AW71" t="s">
        <v>827</v>
      </c>
      <c r="AX71">
        <v>4.0999999999999996</v>
      </c>
      <c r="AY71">
        <v>744.2</v>
      </c>
      <c r="AZ71">
        <v>748.3</v>
      </c>
      <c r="BA71" t="s">
        <v>765</v>
      </c>
      <c r="BB71">
        <v>0</v>
      </c>
      <c r="BC71">
        <v>1</v>
      </c>
      <c r="BD71">
        <v>40226</v>
      </c>
      <c r="BE71">
        <v>12.001939310974226</v>
      </c>
      <c r="BF71" t="s">
        <v>767</v>
      </c>
      <c r="BG71">
        <v>43185</v>
      </c>
      <c r="BH71">
        <v>449.7525676623311</v>
      </c>
      <c r="BI71" t="s">
        <v>4140</v>
      </c>
      <c r="BJ71" t="s">
        <v>4141</v>
      </c>
      <c r="BK71" t="s">
        <v>4142</v>
      </c>
      <c r="BL71" t="s">
        <v>768</v>
      </c>
      <c r="BM71">
        <v>2</v>
      </c>
      <c r="BN71">
        <v>3.7410000000000001</v>
      </c>
    </row>
    <row r="72" spans="1:66" x14ac:dyDescent="0.25">
      <c r="A72">
        <v>21401</v>
      </c>
      <c r="B72">
        <v>12001</v>
      </c>
      <c r="C72" t="s">
        <v>50</v>
      </c>
      <c r="D72" t="s">
        <v>26</v>
      </c>
      <c r="E72" t="s">
        <v>29</v>
      </c>
      <c r="F72">
        <v>43790.708333333336</v>
      </c>
      <c r="G72">
        <v>3</v>
      </c>
      <c r="H72" t="s">
        <v>23</v>
      </c>
      <c r="I72">
        <v>0</v>
      </c>
      <c r="J72" t="s">
        <v>22</v>
      </c>
      <c r="K72" t="s">
        <v>22</v>
      </c>
      <c r="M72">
        <v>0</v>
      </c>
      <c r="O72">
        <v>2</v>
      </c>
      <c r="P72">
        <v>5</v>
      </c>
      <c r="Q72">
        <v>1.3</v>
      </c>
      <c r="R72">
        <v>2.15</v>
      </c>
      <c r="S72">
        <v>2.7949999999999999</v>
      </c>
      <c r="T72">
        <v>1</v>
      </c>
      <c r="U72">
        <v>0</v>
      </c>
      <c r="V72">
        <v>2.2000000000000002</v>
      </c>
      <c r="W72">
        <v>1.4</v>
      </c>
      <c r="X72">
        <v>3.08</v>
      </c>
      <c r="Y72">
        <v>1.84</v>
      </c>
      <c r="Z72">
        <v>1.7</v>
      </c>
      <c r="AA72">
        <v>3.1280000000000001</v>
      </c>
      <c r="AB72">
        <v>7598144</v>
      </c>
      <c r="AC72" t="s">
        <v>825</v>
      </c>
      <c r="AD72">
        <v>39793</v>
      </c>
      <c r="AE72" t="s">
        <v>760</v>
      </c>
      <c r="AF72" t="s">
        <v>761</v>
      </c>
      <c r="AG72" t="s">
        <v>762</v>
      </c>
      <c r="AH72" t="s">
        <v>768</v>
      </c>
      <c r="AI72">
        <v>4</v>
      </c>
      <c r="AJ72">
        <v>0</v>
      </c>
      <c r="AK72">
        <v>0</v>
      </c>
      <c r="AL72">
        <v>0</v>
      </c>
      <c r="AM72">
        <v>48</v>
      </c>
      <c r="AN72">
        <v>0</v>
      </c>
      <c r="AO72" t="s">
        <v>762</v>
      </c>
      <c r="AP72" t="s">
        <v>778</v>
      </c>
      <c r="AQ72" t="s">
        <v>781</v>
      </c>
      <c r="AR72" t="s">
        <v>826</v>
      </c>
      <c r="AS72">
        <v>0</v>
      </c>
      <c r="AT72">
        <v>752.3</v>
      </c>
      <c r="AU72">
        <v>0</v>
      </c>
      <c r="AV72" t="s">
        <v>765</v>
      </c>
      <c r="AW72" t="s">
        <v>827</v>
      </c>
      <c r="AX72">
        <v>4.0999999999999996</v>
      </c>
      <c r="AY72">
        <v>744.2</v>
      </c>
      <c r="AZ72">
        <v>748.3</v>
      </c>
      <c r="BA72" t="s">
        <v>765</v>
      </c>
      <c r="BB72">
        <v>0</v>
      </c>
      <c r="BC72">
        <v>1</v>
      </c>
      <c r="BD72">
        <v>40226</v>
      </c>
      <c r="BE72">
        <v>10.945128907141234</v>
      </c>
      <c r="BF72" t="s">
        <v>767</v>
      </c>
      <c r="BG72">
        <v>43185</v>
      </c>
      <c r="BH72">
        <v>449.7525676623311</v>
      </c>
      <c r="BI72" t="s">
        <v>4140</v>
      </c>
      <c r="BJ72" t="s">
        <v>4141</v>
      </c>
      <c r="BK72" t="s">
        <v>4142</v>
      </c>
      <c r="BL72" t="s">
        <v>768</v>
      </c>
      <c r="BM72">
        <v>2</v>
      </c>
      <c r="BN72">
        <v>3.7410000000000001</v>
      </c>
    </row>
    <row r="73" spans="1:66" x14ac:dyDescent="0.25">
      <c r="A73">
        <v>21754</v>
      </c>
      <c r="B73">
        <v>12513</v>
      </c>
      <c r="C73" t="s">
        <v>576</v>
      </c>
      <c r="D73" t="s">
        <v>80</v>
      </c>
      <c r="E73" t="s">
        <v>29</v>
      </c>
      <c r="F73">
        <v>43865.666666666664</v>
      </c>
      <c r="G73">
        <v>1.5</v>
      </c>
      <c r="H73" t="s">
        <v>23</v>
      </c>
      <c r="I73">
        <v>0</v>
      </c>
      <c r="J73" t="s">
        <v>22</v>
      </c>
      <c r="K73" t="s">
        <v>22</v>
      </c>
      <c r="L73" t="s">
        <v>292</v>
      </c>
      <c r="M73">
        <v>3</v>
      </c>
      <c r="N73" t="s">
        <v>202</v>
      </c>
      <c r="O73">
        <v>3</v>
      </c>
      <c r="P73">
        <v>10</v>
      </c>
      <c r="Q73">
        <v>1.9500000000000002</v>
      </c>
      <c r="R73">
        <v>5.45</v>
      </c>
      <c r="S73">
        <v>10.627500000000001</v>
      </c>
      <c r="T73">
        <v>1</v>
      </c>
      <c r="U73">
        <v>10</v>
      </c>
      <c r="V73">
        <v>3.4000000000000004</v>
      </c>
      <c r="W73">
        <v>5</v>
      </c>
      <c r="X73">
        <v>17</v>
      </c>
      <c r="Y73">
        <v>2.8200000000000003</v>
      </c>
      <c r="Z73">
        <v>5.18</v>
      </c>
      <c r="AA73">
        <v>14.607600000000001</v>
      </c>
      <c r="AB73">
        <v>7710506</v>
      </c>
      <c r="AC73" t="s">
        <v>2873</v>
      </c>
      <c r="AD73">
        <v>39794</v>
      </c>
      <c r="AE73" t="s">
        <v>760</v>
      </c>
      <c r="AF73" t="s">
        <v>761</v>
      </c>
      <c r="AG73" t="s">
        <v>762</v>
      </c>
      <c r="AH73" t="s">
        <v>768</v>
      </c>
      <c r="AI73">
        <v>2</v>
      </c>
      <c r="AJ73">
        <v>0</v>
      </c>
      <c r="AK73">
        <v>0</v>
      </c>
      <c r="AL73">
        <v>0</v>
      </c>
      <c r="AM73">
        <v>24</v>
      </c>
      <c r="AN73">
        <v>0</v>
      </c>
      <c r="AO73" t="s">
        <v>762</v>
      </c>
      <c r="AP73" t="s">
        <v>763</v>
      </c>
      <c r="AQ73" t="s">
        <v>769</v>
      </c>
      <c r="AR73" t="s">
        <v>2874</v>
      </c>
      <c r="AS73">
        <v>4.83</v>
      </c>
      <c r="AT73">
        <v>742.4</v>
      </c>
      <c r="AU73">
        <v>747.23</v>
      </c>
      <c r="AV73" t="s">
        <v>765</v>
      </c>
      <c r="AW73" t="s">
        <v>2875</v>
      </c>
      <c r="AX73">
        <v>7.6</v>
      </c>
      <c r="AY73">
        <v>741</v>
      </c>
      <c r="AZ73">
        <v>748.6</v>
      </c>
      <c r="BA73" t="s">
        <v>765</v>
      </c>
      <c r="BB73">
        <v>0</v>
      </c>
      <c r="BC73">
        <v>1</v>
      </c>
      <c r="BD73">
        <v>37072</v>
      </c>
      <c r="BE73">
        <v>18.600045630846445</v>
      </c>
      <c r="BF73" t="s">
        <v>767</v>
      </c>
      <c r="BG73">
        <v>43185</v>
      </c>
      <c r="BH73">
        <v>163.2439156535219</v>
      </c>
      <c r="BI73" t="s">
        <v>4108</v>
      </c>
      <c r="BJ73" t="s">
        <v>4109</v>
      </c>
      <c r="BK73" t="s">
        <v>4110</v>
      </c>
      <c r="BL73" t="s">
        <v>768</v>
      </c>
      <c r="BM73">
        <v>2</v>
      </c>
      <c r="BN73">
        <v>3.7869999999999999</v>
      </c>
    </row>
    <row r="74" spans="1:66" x14ac:dyDescent="0.25">
      <c r="A74">
        <v>22217</v>
      </c>
      <c r="B74">
        <v>22182</v>
      </c>
      <c r="C74" t="s">
        <v>612</v>
      </c>
      <c r="D74" t="s">
        <v>26</v>
      </c>
      <c r="E74" t="s">
        <v>29</v>
      </c>
      <c r="F74">
        <v>44285.666666666664</v>
      </c>
      <c r="G74">
        <v>4.5999999999999996</v>
      </c>
      <c r="I74">
        <v>0</v>
      </c>
      <c r="J74" t="s">
        <v>22</v>
      </c>
      <c r="K74" t="s">
        <v>22</v>
      </c>
      <c r="M74">
        <v>0</v>
      </c>
      <c r="N74" t="s">
        <v>35</v>
      </c>
      <c r="O74">
        <v>2</v>
      </c>
      <c r="P74">
        <v>0</v>
      </c>
      <c r="Q74">
        <v>1.3</v>
      </c>
      <c r="R74">
        <v>2.6</v>
      </c>
      <c r="S74">
        <v>3.3800000000000003</v>
      </c>
      <c r="T74">
        <v>1</v>
      </c>
      <c r="U74">
        <v>10</v>
      </c>
      <c r="V74">
        <v>5.4</v>
      </c>
      <c r="W74">
        <v>5.9</v>
      </c>
      <c r="X74">
        <v>31.860000000000003</v>
      </c>
      <c r="Y74">
        <v>3.7600000000000002</v>
      </c>
      <c r="Z74">
        <v>4.58</v>
      </c>
      <c r="AA74">
        <v>17.220800000000001</v>
      </c>
      <c r="AB74">
        <v>7643134</v>
      </c>
      <c r="AC74" t="s">
        <v>3108</v>
      </c>
      <c r="AD74">
        <v>39795</v>
      </c>
      <c r="AE74" t="s">
        <v>760</v>
      </c>
      <c r="AF74" t="s">
        <v>761</v>
      </c>
      <c r="AG74" t="s">
        <v>762</v>
      </c>
      <c r="AH74" t="s">
        <v>768</v>
      </c>
      <c r="AI74">
        <v>2</v>
      </c>
      <c r="AJ74">
        <v>0</v>
      </c>
      <c r="AK74">
        <v>0</v>
      </c>
      <c r="AL74">
        <v>0</v>
      </c>
      <c r="AM74">
        <v>24</v>
      </c>
      <c r="AN74">
        <v>0</v>
      </c>
      <c r="AO74" t="s">
        <v>762</v>
      </c>
      <c r="AP74" t="s">
        <v>763</v>
      </c>
      <c r="AQ74" t="s">
        <v>769</v>
      </c>
      <c r="AR74" t="s">
        <v>3109</v>
      </c>
      <c r="AS74">
        <v>6.2</v>
      </c>
      <c r="AT74">
        <v>686.8</v>
      </c>
      <c r="AU74">
        <v>693</v>
      </c>
      <c r="AV74" t="s">
        <v>765</v>
      </c>
      <c r="AW74" t="s">
        <v>3110</v>
      </c>
      <c r="AX74">
        <v>8.8000000000000007</v>
      </c>
      <c r="AY74">
        <v>684.2</v>
      </c>
      <c r="AZ74">
        <v>693</v>
      </c>
      <c r="BA74" t="s">
        <v>765</v>
      </c>
      <c r="BB74">
        <v>7.7980939999999999E-2</v>
      </c>
      <c r="BC74">
        <v>1</v>
      </c>
      <c r="BD74">
        <v>39190</v>
      </c>
      <c r="BE74">
        <v>13.951174994296137</v>
      </c>
      <c r="BF74" t="s">
        <v>767</v>
      </c>
      <c r="BG74">
        <v>44263</v>
      </c>
      <c r="BH74">
        <v>33.341479216381288</v>
      </c>
      <c r="BI74" t="s">
        <v>4094</v>
      </c>
      <c r="BJ74" t="s">
        <v>4095</v>
      </c>
      <c r="BK74" t="s">
        <v>4096</v>
      </c>
      <c r="BL74" t="s">
        <v>4097</v>
      </c>
      <c r="BM74">
        <v>1</v>
      </c>
      <c r="BN74">
        <v>3.738</v>
      </c>
    </row>
    <row r="75" spans="1:66" x14ac:dyDescent="0.25">
      <c r="A75">
        <v>22234</v>
      </c>
      <c r="B75">
        <v>24132</v>
      </c>
      <c r="C75" t="s">
        <v>476</v>
      </c>
      <c r="D75" t="s">
        <v>21</v>
      </c>
      <c r="E75" t="s">
        <v>29</v>
      </c>
      <c r="F75">
        <v>44459.666666666664</v>
      </c>
      <c r="G75">
        <v>6.5</v>
      </c>
      <c r="H75" t="s">
        <v>23</v>
      </c>
      <c r="I75">
        <v>0</v>
      </c>
      <c r="J75" t="s">
        <v>22</v>
      </c>
      <c r="K75" t="s">
        <v>22</v>
      </c>
      <c r="M75">
        <v>0</v>
      </c>
      <c r="O75">
        <v>2</v>
      </c>
      <c r="P75">
        <v>10</v>
      </c>
      <c r="Q75">
        <v>1.3</v>
      </c>
      <c r="R75">
        <v>2.2999999999999998</v>
      </c>
      <c r="S75">
        <v>2.9899999999999998</v>
      </c>
      <c r="T75">
        <v>4</v>
      </c>
      <c r="U75">
        <v>10</v>
      </c>
      <c r="V75">
        <v>3.8000000000000003</v>
      </c>
      <c r="W75">
        <v>5</v>
      </c>
      <c r="X75">
        <v>19</v>
      </c>
      <c r="Y75">
        <v>2.8000000000000003</v>
      </c>
      <c r="Z75">
        <v>3.92</v>
      </c>
      <c r="AA75">
        <v>10.976000000000001</v>
      </c>
      <c r="AB75">
        <v>7598208</v>
      </c>
      <c r="AC75" t="s">
        <v>2434</v>
      </c>
      <c r="AD75">
        <v>39796</v>
      </c>
      <c r="AE75" t="s">
        <v>760</v>
      </c>
      <c r="AF75" t="s">
        <v>761</v>
      </c>
      <c r="AG75" t="s">
        <v>762</v>
      </c>
      <c r="AH75" t="s">
        <v>768</v>
      </c>
      <c r="AI75">
        <v>2</v>
      </c>
      <c r="AJ75">
        <v>0</v>
      </c>
      <c r="AK75">
        <v>0</v>
      </c>
      <c r="AL75">
        <v>0</v>
      </c>
      <c r="AM75">
        <v>24</v>
      </c>
      <c r="AN75">
        <v>0</v>
      </c>
      <c r="AO75" t="s">
        <v>762</v>
      </c>
      <c r="AP75" t="s">
        <v>763</v>
      </c>
      <c r="AQ75" t="s">
        <v>769</v>
      </c>
      <c r="AR75" t="s">
        <v>2435</v>
      </c>
      <c r="AS75">
        <v>0</v>
      </c>
      <c r="AT75">
        <v>0</v>
      </c>
      <c r="AU75">
        <v>0</v>
      </c>
      <c r="AV75" t="s">
        <v>765</v>
      </c>
      <c r="AW75" t="s">
        <v>2436</v>
      </c>
      <c r="AX75">
        <v>0</v>
      </c>
      <c r="AY75">
        <v>0</v>
      </c>
      <c r="AZ75">
        <v>0</v>
      </c>
      <c r="BA75" t="s">
        <v>762</v>
      </c>
      <c r="BB75">
        <v>0</v>
      </c>
      <c r="BC75">
        <v>1</v>
      </c>
      <c r="BD75">
        <v>36671</v>
      </c>
      <c r="BE75">
        <v>21.324207164042885</v>
      </c>
      <c r="BF75" t="s">
        <v>767</v>
      </c>
      <c r="BG75">
        <v>44243</v>
      </c>
      <c r="BH75">
        <v>155.09975893765741</v>
      </c>
      <c r="BI75" t="s">
        <v>4158</v>
      </c>
      <c r="BJ75" t="s">
        <v>4159</v>
      </c>
      <c r="BK75" t="s">
        <v>4160</v>
      </c>
      <c r="BL75" t="s">
        <v>4139</v>
      </c>
      <c r="BM75">
        <v>4</v>
      </c>
      <c r="BN75">
        <v>3.7429999999999999</v>
      </c>
    </row>
    <row r="76" spans="1:66" x14ac:dyDescent="0.25">
      <c r="A76">
        <v>22273</v>
      </c>
      <c r="B76">
        <v>22182</v>
      </c>
      <c r="C76" t="s">
        <v>529</v>
      </c>
      <c r="D76" t="s">
        <v>26</v>
      </c>
      <c r="E76" t="s">
        <v>29</v>
      </c>
      <c r="F76">
        <v>44285.666666666664</v>
      </c>
      <c r="G76">
        <v>4.2</v>
      </c>
      <c r="I76">
        <v>0</v>
      </c>
      <c r="J76" t="s">
        <v>22</v>
      </c>
      <c r="K76" t="s">
        <v>22</v>
      </c>
      <c r="M76">
        <v>0</v>
      </c>
      <c r="N76" t="s">
        <v>35</v>
      </c>
      <c r="O76">
        <v>2</v>
      </c>
      <c r="P76">
        <v>0</v>
      </c>
      <c r="Q76">
        <v>1.3</v>
      </c>
      <c r="R76">
        <v>2.6</v>
      </c>
      <c r="S76">
        <v>3.3800000000000003</v>
      </c>
      <c r="T76">
        <v>1</v>
      </c>
      <c r="U76">
        <v>10</v>
      </c>
      <c r="V76">
        <v>3.8000000000000007</v>
      </c>
      <c r="W76">
        <v>5.9</v>
      </c>
      <c r="X76">
        <v>22.420000000000005</v>
      </c>
      <c r="Y76">
        <v>2.8000000000000003</v>
      </c>
      <c r="Z76">
        <v>4.58</v>
      </c>
      <c r="AA76">
        <v>12.824000000000002</v>
      </c>
      <c r="AB76">
        <v>7615710</v>
      </c>
      <c r="AC76" t="s">
        <v>2645</v>
      </c>
      <c r="AD76">
        <v>39797</v>
      </c>
      <c r="AE76" t="s">
        <v>760</v>
      </c>
      <c r="AF76" t="s">
        <v>761</v>
      </c>
      <c r="AG76" t="s">
        <v>762</v>
      </c>
      <c r="AH76" t="s">
        <v>768</v>
      </c>
      <c r="AI76">
        <v>2</v>
      </c>
      <c r="AJ76">
        <v>0</v>
      </c>
      <c r="AK76">
        <v>0</v>
      </c>
      <c r="AL76">
        <v>0</v>
      </c>
      <c r="AM76">
        <v>24</v>
      </c>
      <c r="AN76">
        <v>0</v>
      </c>
      <c r="AO76" t="s">
        <v>762</v>
      </c>
      <c r="AP76" t="s">
        <v>763</v>
      </c>
      <c r="AQ76" t="s">
        <v>769</v>
      </c>
      <c r="AR76" t="s">
        <v>2646</v>
      </c>
      <c r="AS76">
        <v>4.7</v>
      </c>
      <c r="AT76">
        <v>738.3</v>
      </c>
      <c r="AU76">
        <v>743</v>
      </c>
      <c r="AV76" t="s">
        <v>765</v>
      </c>
      <c r="AW76" t="s">
        <v>2647</v>
      </c>
      <c r="AX76">
        <v>0</v>
      </c>
      <c r="AY76">
        <v>0</v>
      </c>
      <c r="AZ76">
        <v>0</v>
      </c>
      <c r="BA76" t="s">
        <v>765</v>
      </c>
      <c r="BB76">
        <v>0</v>
      </c>
      <c r="BC76">
        <v>1</v>
      </c>
      <c r="BD76">
        <v>35796</v>
      </c>
      <c r="BE76">
        <v>23.243440565822489</v>
      </c>
      <c r="BF76" t="s">
        <v>767</v>
      </c>
      <c r="BG76">
        <v>43185</v>
      </c>
      <c r="BH76">
        <v>89.839991466399709</v>
      </c>
      <c r="BI76" t="s">
        <v>4111</v>
      </c>
      <c r="BJ76" t="s">
        <v>4112</v>
      </c>
      <c r="BK76" t="s">
        <v>4113</v>
      </c>
      <c r="BL76" t="s">
        <v>4097</v>
      </c>
      <c r="BM76">
        <v>1</v>
      </c>
      <c r="BN76">
        <v>3.7690000000000001</v>
      </c>
    </row>
    <row r="77" spans="1:66" x14ac:dyDescent="0.25">
      <c r="A77">
        <v>22815</v>
      </c>
      <c r="B77">
        <v>21047</v>
      </c>
      <c r="C77" t="s">
        <v>311</v>
      </c>
      <c r="D77" t="s">
        <v>80</v>
      </c>
      <c r="E77" t="s">
        <v>29</v>
      </c>
      <c r="F77">
        <v>44176.708333333336</v>
      </c>
      <c r="G77">
        <v>5</v>
      </c>
      <c r="I77">
        <v>0</v>
      </c>
      <c r="J77" t="s">
        <v>22</v>
      </c>
      <c r="K77" t="s">
        <v>22</v>
      </c>
      <c r="L77" t="s">
        <v>24</v>
      </c>
      <c r="M77">
        <v>0</v>
      </c>
      <c r="N77" t="s">
        <v>35</v>
      </c>
      <c r="O77">
        <v>2</v>
      </c>
      <c r="P77">
        <v>0</v>
      </c>
      <c r="Q77">
        <v>1.3</v>
      </c>
      <c r="R77">
        <v>0.6</v>
      </c>
      <c r="S77">
        <v>0.78</v>
      </c>
      <c r="T77">
        <v>1</v>
      </c>
      <c r="U77">
        <v>10</v>
      </c>
      <c r="V77">
        <v>3.4000000000000004</v>
      </c>
      <c r="W77">
        <v>3.9000000000000004</v>
      </c>
      <c r="X77">
        <v>13.260000000000003</v>
      </c>
      <c r="Y77">
        <v>2.56</v>
      </c>
      <c r="Z77">
        <v>2.58</v>
      </c>
      <c r="AA77">
        <v>6.6048</v>
      </c>
      <c r="AB77">
        <v>7633518</v>
      </c>
      <c r="AC77" t="s">
        <v>1711</v>
      </c>
      <c r="AD77">
        <v>39798</v>
      </c>
      <c r="AE77" t="s">
        <v>760</v>
      </c>
      <c r="AF77" t="s">
        <v>761</v>
      </c>
      <c r="AG77" t="s">
        <v>762</v>
      </c>
      <c r="AH77" t="s">
        <v>768</v>
      </c>
      <c r="AI77">
        <v>1.5</v>
      </c>
      <c r="AJ77">
        <v>0</v>
      </c>
      <c r="AK77">
        <v>0</v>
      </c>
      <c r="AL77">
        <v>0</v>
      </c>
      <c r="AM77">
        <v>18</v>
      </c>
      <c r="AN77">
        <v>0</v>
      </c>
      <c r="AO77" t="s">
        <v>762</v>
      </c>
      <c r="AP77" t="s">
        <v>763</v>
      </c>
      <c r="AQ77" t="s">
        <v>769</v>
      </c>
      <c r="AR77" t="s">
        <v>1712</v>
      </c>
      <c r="AS77">
        <v>5.6</v>
      </c>
      <c r="AT77">
        <v>581.4</v>
      </c>
      <c r="AU77">
        <v>587</v>
      </c>
      <c r="AV77" t="s">
        <v>765</v>
      </c>
      <c r="AW77" t="s">
        <v>1713</v>
      </c>
      <c r="AX77">
        <v>6.3</v>
      </c>
      <c r="AY77">
        <v>573.70000000000005</v>
      </c>
      <c r="AZ77">
        <v>580</v>
      </c>
      <c r="BA77" t="s">
        <v>765</v>
      </c>
      <c r="BB77">
        <v>4.0295360000000002E-2</v>
      </c>
      <c r="BC77">
        <v>1</v>
      </c>
      <c r="BD77">
        <v>35431</v>
      </c>
      <c r="BE77">
        <v>23.94444444444445</v>
      </c>
      <c r="BF77" t="s">
        <v>767</v>
      </c>
      <c r="BG77">
        <v>44243</v>
      </c>
      <c r="BH77">
        <v>191.08901812191351</v>
      </c>
      <c r="BI77" t="s">
        <v>4136</v>
      </c>
      <c r="BJ77" t="s">
        <v>4137</v>
      </c>
      <c r="BK77" t="s">
        <v>4138</v>
      </c>
      <c r="BL77" t="s">
        <v>4139</v>
      </c>
      <c r="BM77">
        <v>4</v>
      </c>
      <c r="BN77">
        <v>3.7189999999999999</v>
      </c>
    </row>
    <row r="78" spans="1:66" x14ac:dyDescent="0.25">
      <c r="A78">
        <v>22820</v>
      </c>
      <c r="B78">
        <v>22027</v>
      </c>
      <c r="C78" t="s">
        <v>140</v>
      </c>
      <c r="D78" t="s">
        <v>80</v>
      </c>
      <c r="E78" t="s">
        <v>29</v>
      </c>
      <c r="F78">
        <v>44273.666666666664</v>
      </c>
      <c r="G78">
        <v>1</v>
      </c>
      <c r="H78" t="s">
        <v>31</v>
      </c>
      <c r="I78">
        <v>7</v>
      </c>
      <c r="J78" t="s">
        <v>22</v>
      </c>
      <c r="K78" t="s">
        <v>22</v>
      </c>
      <c r="M78">
        <v>0</v>
      </c>
      <c r="O78">
        <v>2</v>
      </c>
      <c r="P78">
        <v>10</v>
      </c>
      <c r="Q78">
        <v>3.75</v>
      </c>
      <c r="R78">
        <v>2.2999999999999998</v>
      </c>
      <c r="S78">
        <v>8.625</v>
      </c>
      <c r="T78">
        <v>1</v>
      </c>
      <c r="U78">
        <v>0</v>
      </c>
      <c r="V78">
        <v>1.8</v>
      </c>
      <c r="W78">
        <v>0.8</v>
      </c>
      <c r="X78">
        <v>1.4400000000000002</v>
      </c>
      <c r="Y78">
        <v>2.58</v>
      </c>
      <c r="Z78">
        <v>1.4</v>
      </c>
      <c r="AA78">
        <v>3.6119999999999997</v>
      </c>
      <c r="AB78">
        <v>7600939</v>
      </c>
      <c r="AC78" t="s">
        <v>1208</v>
      </c>
      <c r="AD78">
        <v>39799</v>
      </c>
      <c r="AE78" t="s">
        <v>760</v>
      </c>
      <c r="AF78" t="s">
        <v>761</v>
      </c>
      <c r="AG78" t="s">
        <v>762</v>
      </c>
      <c r="AH78" t="s">
        <v>768</v>
      </c>
      <c r="AI78">
        <v>1.25</v>
      </c>
      <c r="AJ78">
        <v>0</v>
      </c>
      <c r="AK78">
        <v>0</v>
      </c>
      <c r="AL78">
        <v>0</v>
      </c>
      <c r="AM78">
        <v>15</v>
      </c>
      <c r="AN78">
        <v>0</v>
      </c>
      <c r="AO78" t="s">
        <v>762</v>
      </c>
      <c r="AP78" t="s">
        <v>763</v>
      </c>
      <c r="AQ78" t="s">
        <v>769</v>
      </c>
      <c r="AR78" t="s">
        <v>1209</v>
      </c>
      <c r="AS78">
        <v>5</v>
      </c>
      <c r="AT78">
        <v>552</v>
      </c>
      <c r="AU78">
        <v>557</v>
      </c>
      <c r="AV78" t="s">
        <v>765</v>
      </c>
      <c r="AW78" t="s">
        <v>1210</v>
      </c>
      <c r="AX78">
        <v>6.2</v>
      </c>
      <c r="AY78">
        <v>541.79999999999995</v>
      </c>
      <c r="AZ78">
        <v>548</v>
      </c>
      <c r="BA78" t="s">
        <v>765</v>
      </c>
      <c r="BB78">
        <v>6.6707450000000001E-2</v>
      </c>
      <c r="BC78">
        <v>1</v>
      </c>
      <c r="BD78">
        <v>35796</v>
      </c>
      <c r="BE78">
        <v>23.210586356376904</v>
      </c>
      <c r="BF78" t="s">
        <v>767</v>
      </c>
      <c r="BG78">
        <v>44243</v>
      </c>
      <c r="BH78">
        <v>152.9064681264945</v>
      </c>
      <c r="BI78" t="s">
        <v>4152</v>
      </c>
      <c r="BJ78" t="s">
        <v>4153</v>
      </c>
      <c r="BK78" t="s">
        <v>4154</v>
      </c>
      <c r="BL78" t="s">
        <v>4139</v>
      </c>
      <c r="BM78">
        <v>4</v>
      </c>
      <c r="BN78">
        <v>3.7349999999999999</v>
      </c>
    </row>
    <row r="79" spans="1:66" x14ac:dyDescent="0.25">
      <c r="A79">
        <v>23280</v>
      </c>
      <c r="B79">
        <v>18925</v>
      </c>
      <c r="C79" t="s">
        <v>614</v>
      </c>
      <c r="D79" t="s">
        <v>21</v>
      </c>
      <c r="E79" t="s">
        <v>29</v>
      </c>
      <c r="F79">
        <v>44034.666666666664</v>
      </c>
      <c r="G79">
        <v>7</v>
      </c>
      <c r="I79">
        <v>0</v>
      </c>
      <c r="K79" t="s">
        <v>22</v>
      </c>
      <c r="M79">
        <v>0</v>
      </c>
      <c r="O79">
        <v>2</v>
      </c>
      <c r="P79">
        <v>0</v>
      </c>
      <c r="Q79">
        <v>1.3</v>
      </c>
      <c r="R79">
        <v>0.8</v>
      </c>
      <c r="S79">
        <v>1.04</v>
      </c>
      <c r="T79">
        <v>4</v>
      </c>
      <c r="U79">
        <v>10</v>
      </c>
      <c r="V79">
        <v>7.8000000000000007</v>
      </c>
      <c r="W79">
        <v>5</v>
      </c>
      <c r="X79">
        <v>39</v>
      </c>
      <c r="Y79">
        <v>5.2000000000000011</v>
      </c>
      <c r="Z79">
        <v>3.3200000000000003</v>
      </c>
      <c r="AA79">
        <v>17.264000000000006</v>
      </c>
      <c r="AB79">
        <v>7688826</v>
      </c>
      <c r="AC79" t="s">
        <v>3116</v>
      </c>
      <c r="AD79">
        <v>39800</v>
      </c>
      <c r="AE79" t="s">
        <v>760</v>
      </c>
      <c r="AF79" t="s">
        <v>761</v>
      </c>
      <c r="AG79" t="s">
        <v>762</v>
      </c>
      <c r="AH79" t="s">
        <v>768</v>
      </c>
      <c r="AI79">
        <v>1.5</v>
      </c>
      <c r="AJ79">
        <v>0</v>
      </c>
      <c r="AK79">
        <v>0</v>
      </c>
      <c r="AL79">
        <v>0</v>
      </c>
      <c r="AM79">
        <v>18</v>
      </c>
      <c r="AN79">
        <v>0</v>
      </c>
      <c r="AO79" t="s">
        <v>762</v>
      </c>
      <c r="AP79" t="s">
        <v>763</v>
      </c>
      <c r="AQ79" t="s">
        <v>769</v>
      </c>
      <c r="AR79" t="s">
        <v>3117</v>
      </c>
      <c r="AS79">
        <v>7.05</v>
      </c>
      <c r="AT79">
        <v>773.57</v>
      </c>
      <c r="AU79">
        <v>780.62</v>
      </c>
      <c r="AV79" t="s">
        <v>765</v>
      </c>
      <c r="AW79" t="s">
        <v>3118</v>
      </c>
      <c r="AX79">
        <v>11.38</v>
      </c>
      <c r="AY79">
        <v>759.62</v>
      </c>
      <c r="AZ79">
        <v>771</v>
      </c>
      <c r="BA79" t="s">
        <v>765</v>
      </c>
      <c r="BB79">
        <v>0</v>
      </c>
      <c r="BC79">
        <v>1</v>
      </c>
      <c r="BD79">
        <v>32540</v>
      </c>
      <c r="BE79">
        <v>31.470682181154455</v>
      </c>
      <c r="BF79" t="s">
        <v>767</v>
      </c>
      <c r="BG79">
        <v>44309</v>
      </c>
      <c r="BH79">
        <v>235.05795151636991</v>
      </c>
      <c r="BI79" t="s">
        <v>4111</v>
      </c>
      <c r="BJ79" t="s">
        <v>4112</v>
      </c>
      <c r="BK79" t="s">
        <v>4113</v>
      </c>
      <c r="BL79" t="s">
        <v>4097</v>
      </c>
      <c r="BM79">
        <v>1</v>
      </c>
      <c r="BN79">
        <v>3.92</v>
      </c>
    </row>
    <row r="80" spans="1:66" x14ac:dyDescent="0.25">
      <c r="A80">
        <v>23527</v>
      </c>
      <c r="B80">
        <v>18377</v>
      </c>
      <c r="C80" t="s">
        <v>184</v>
      </c>
      <c r="D80" t="s">
        <v>26</v>
      </c>
      <c r="E80" t="s">
        <v>29</v>
      </c>
      <c r="F80">
        <v>44011.666666666664</v>
      </c>
      <c r="G80">
        <v>2.1</v>
      </c>
      <c r="H80" t="s">
        <v>31</v>
      </c>
      <c r="I80">
        <v>7</v>
      </c>
      <c r="J80" t="s">
        <v>29</v>
      </c>
      <c r="K80" t="s">
        <v>29</v>
      </c>
      <c r="L80" t="s">
        <v>24</v>
      </c>
      <c r="M80">
        <v>0</v>
      </c>
      <c r="O80">
        <v>2</v>
      </c>
      <c r="P80">
        <v>5</v>
      </c>
      <c r="Q80">
        <v>4.8</v>
      </c>
      <c r="R80">
        <v>1.55</v>
      </c>
      <c r="S80">
        <v>7.4399999999999995</v>
      </c>
      <c r="T80">
        <v>1</v>
      </c>
      <c r="U80">
        <v>0</v>
      </c>
      <c r="V80">
        <v>2.2000000000000002</v>
      </c>
      <c r="W80">
        <v>0.8</v>
      </c>
      <c r="X80">
        <v>1.7600000000000002</v>
      </c>
      <c r="Y80">
        <v>3.24</v>
      </c>
      <c r="Z80">
        <v>1.1000000000000001</v>
      </c>
      <c r="AA80">
        <v>3.5640000000000005</v>
      </c>
      <c r="AB80">
        <v>7718542</v>
      </c>
      <c r="AC80" t="s">
        <v>1205</v>
      </c>
      <c r="AD80">
        <v>39801</v>
      </c>
      <c r="AE80" t="s">
        <v>760</v>
      </c>
      <c r="AF80" t="s">
        <v>761</v>
      </c>
      <c r="AG80" t="s">
        <v>762</v>
      </c>
      <c r="AH80" t="s">
        <v>768</v>
      </c>
      <c r="AI80">
        <v>1.5</v>
      </c>
      <c r="AJ80">
        <v>0</v>
      </c>
      <c r="AK80">
        <v>0</v>
      </c>
      <c r="AL80">
        <v>0</v>
      </c>
      <c r="AM80">
        <v>18</v>
      </c>
      <c r="AN80">
        <v>0</v>
      </c>
      <c r="AO80" t="s">
        <v>762</v>
      </c>
      <c r="AP80" t="s">
        <v>763</v>
      </c>
      <c r="AQ80" t="s">
        <v>769</v>
      </c>
      <c r="AR80" t="s">
        <v>1206</v>
      </c>
      <c r="AS80">
        <v>0</v>
      </c>
      <c r="AT80">
        <v>781.4</v>
      </c>
      <c r="AU80">
        <v>781.4</v>
      </c>
      <c r="AV80" t="s">
        <v>765</v>
      </c>
      <c r="AW80" t="s">
        <v>1207</v>
      </c>
      <c r="AX80">
        <v>1.7</v>
      </c>
      <c r="AY80">
        <v>781.3</v>
      </c>
      <c r="AZ80">
        <v>783</v>
      </c>
      <c r="BA80" t="s">
        <v>765</v>
      </c>
      <c r="BB80">
        <v>0</v>
      </c>
      <c r="BC80">
        <v>1</v>
      </c>
      <c r="BD80">
        <v>30133</v>
      </c>
      <c r="BE80">
        <v>37.997718457677387</v>
      </c>
      <c r="BF80" t="s">
        <v>767</v>
      </c>
      <c r="BG80">
        <v>43185</v>
      </c>
      <c r="BH80">
        <v>31.23155189010987</v>
      </c>
      <c r="BI80" t="s">
        <v>4120</v>
      </c>
      <c r="BJ80" t="s">
        <v>4121</v>
      </c>
      <c r="BK80" t="s">
        <v>4122</v>
      </c>
      <c r="BL80" t="s">
        <v>4123</v>
      </c>
      <c r="BM80">
        <v>4</v>
      </c>
      <c r="BN80">
        <v>3.7389999999999999</v>
      </c>
    </row>
    <row r="81" spans="1:66" x14ac:dyDescent="0.25">
      <c r="A81">
        <v>23788</v>
      </c>
      <c r="B81">
        <v>23723</v>
      </c>
      <c r="C81" t="s">
        <v>401</v>
      </c>
      <c r="D81" t="s">
        <v>21</v>
      </c>
      <c r="E81" t="s">
        <v>29</v>
      </c>
      <c r="F81">
        <v>44420.666666666664</v>
      </c>
      <c r="G81">
        <v>2</v>
      </c>
      <c r="H81" t="s">
        <v>31</v>
      </c>
      <c r="I81">
        <v>7</v>
      </c>
      <c r="J81" t="s">
        <v>29</v>
      </c>
      <c r="K81" t="s">
        <v>29</v>
      </c>
      <c r="L81" t="s">
        <v>30</v>
      </c>
      <c r="M81">
        <v>6</v>
      </c>
      <c r="N81" t="s">
        <v>35</v>
      </c>
      <c r="O81">
        <v>2</v>
      </c>
      <c r="P81">
        <v>10</v>
      </c>
      <c r="Q81">
        <v>4.8</v>
      </c>
      <c r="R81">
        <v>5</v>
      </c>
      <c r="S81">
        <v>24</v>
      </c>
      <c r="T81">
        <v>1</v>
      </c>
      <c r="U81">
        <v>5</v>
      </c>
      <c r="V81">
        <v>7.8000000000000007</v>
      </c>
      <c r="W81">
        <v>4.25</v>
      </c>
      <c r="X81">
        <v>33.150000000000006</v>
      </c>
      <c r="Y81">
        <v>6.6000000000000005</v>
      </c>
      <c r="Z81">
        <v>4.55</v>
      </c>
      <c r="AA81">
        <v>30.03</v>
      </c>
      <c r="AB81">
        <v>7719947</v>
      </c>
      <c r="AC81" t="s">
        <v>3849</v>
      </c>
      <c r="AD81">
        <v>39802</v>
      </c>
      <c r="AE81" t="s">
        <v>760</v>
      </c>
      <c r="AF81" t="s">
        <v>761</v>
      </c>
      <c r="AG81" t="s">
        <v>762</v>
      </c>
      <c r="AH81" t="s">
        <v>768</v>
      </c>
      <c r="AI81">
        <v>1.25</v>
      </c>
      <c r="AJ81">
        <v>0</v>
      </c>
      <c r="AK81">
        <v>0</v>
      </c>
      <c r="AL81">
        <v>0</v>
      </c>
      <c r="AM81">
        <v>15</v>
      </c>
      <c r="AN81">
        <v>0</v>
      </c>
      <c r="AO81" t="s">
        <v>762</v>
      </c>
      <c r="AP81" t="s">
        <v>763</v>
      </c>
      <c r="AQ81" t="s">
        <v>769</v>
      </c>
      <c r="AR81" t="s">
        <v>3850</v>
      </c>
      <c r="AS81">
        <v>3.5</v>
      </c>
      <c r="AT81">
        <v>764.1</v>
      </c>
      <c r="AU81">
        <v>767.6</v>
      </c>
      <c r="AV81" t="s">
        <v>765</v>
      </c>
      <c r="AW81" t="s">
        <v>3851</v>
      </c>
      <c r="AX81">
        <v>0</v>
      </c>
      <c r="AY81">
        <v>763.7</v>
      </c>
      <c r="AZ81">
        <v>763.7</v>
      </c>
      <c r="BA81" t="s">
        <v>765</v>
      </c>
      <c r="BB81">
        <v>0</v>
      </c>
      <c r="BC81">
        <v>1</v>
      </c>
      <c r="BD81">
        <v>36241</v>
      </c>
      <c r="BE81">
        <v>22.394706821811539</v>
      </c>
      <c r="BF81" t="s">
        <v>767</v>
      </c>
      <c r="BG81">
        <v>43185</v>
      </c>
      <c r="BH81">
        <v>99.268012349354848</v>
      </c>
      <c r="BI81" t="s">
        <v>4140</v>
      </c>
      <c r="BJ81" t="s">
        <v>4141</v>
      </c>
      <c r="BK81" t="s">
        <v>4142</v>
      </c>
      <c r="BL81" t="s">
        <v>768</v>
      </c>
      <c r="BM81">
        <v>2</v>
      </c>
      <c r="BN81">
        <v>3.762</v>
      </c>
    </row>
    <row r="82" spans="1:66" x14ac:dyDescent="0.25">
      <c r="A82">
        <v>23876</v>
      </c>
      <c r="B82">
        <v>22737</v>
      </c>
      <c r="C82" t="s">
        <v>424</v>
      </c>
      <c r="D82" t="s">
        <v>21</v>
      </c>
      <c r="E82" t="s">
        <v>29</v>
      </c>
      <c r="F82">
        <v>44323.666666666664</v>
      </c>
      <c r="G82">
        <v>3.5</v>
      </c>
      <c r="H82" t="s">
        <v>23</v>
      </c>
      <c r="I82">
        <v>0</v>
      </c>
      <c r="J82" t="s">
        <v>22</v>
      </c>
      <c r="K82" t="s">
        <v>22</v>
      </c>
      <c r="M82">
        <v>0</v>
      </c>
      <c r="O82">
        <v>2</v>
      </c>
      <c r="P82">
        <v>10</v>
      </c>
      <c r="Q82">
        <v>1.3</v>
      </c>
      <c r="R82">
        <v>2.2999999999999998</v>
      </c>
      <c r="S82">
        <v>2.9899999999999998</v>
      </c>
      <c r="T82">
        <v>2</v>
      </c>
      <c r="U82">
        <v>10</v>
      </c>
      <c r="V82">
        <v>4.5999999999999996</v>
      </c>
      <c r="W82">
        <v>5</v>
      </c>
      <c r="X82">
        <v>23</v>
      </c>
      <c r="Y82">
        <v>3.28</v>
      </c>
      <c r="Z82">
        <v>3.92</v>
      </c>
      <c r="AA82">
        <v>12.8576</v>
      </c>
      <c r="AB82">
        <v>7655040</v>
      </c>
      <c r="AC82" t="s">
        <v>2665</v>
      </c>
      <c r="AD82">
        <v>39803</v>
      </c>
      <c r="AE82" t="s">
        <v>760</v>
      </c>
      <c r="AF82" t="s">
        <v>761</v>
      </c>
      <c r="AG82" t="s">
        <v>762</v>
      </c>
      <c r="AH82" t="s">
        <v>768</v>
      </c>
      <c r="AI82">
        <v>2</v>
      </c>
      <c r="AJ82">
        <v>0</v>
      </c>
      <c r="AK82">
        <v>0</v>
      </c>
      <c r="AL82">
        <v>0</v>
      </c>
      <c r="AM82">
        <v>24</v>
      </c>
      <c r="AN82">
        <v>0</v>
      </c>
      <c r="AO82" t="s">
        <v>762</v>
      </c>
      <c r="AP82" t="s">
        <v>763</v>
      </c>
      <c r="AQ82" t="s">
        <v>769</v>
      </c>
      <c r="AR82" t="s">
        <v>2666</v>
      </c>
      <c r="AS82">
        <v>3.55</v>
      </c>
      <c r="AT82">
        <v>664.64</v>
      </c>
      <c r="AU82">
        <v>668.19</v>
      </c>
      <c r="AV82" t="s">
        <v>882</v>
      </c>
      <c r="AW82" t="s">
        <v>2667</v>
      </c>
      <c r="AX82">
        <v>4.18</v>
      </c>
      <c r="AY82">
        <v>664.09</v>
      </c>
      <c r="AZ82">
        <v>668.27</v>
      </c>
      <c r="BA82" t="s">
        <v>882</v>
      </c>
      <c r="BB82">
        <v>2.1381480000000001E-2</v>
      </c>
      <c r="BC82">
        <v>1</v>
      </c>
      <c r="BD82">
        <v>43132</v>
      </c>
      <c r="BE82">
        <v>12.376910791695179</v>
      </c>
      <c r="BF82" t="s">
        <v>767</v>
      </c>
      <c r="BG82">
        <v>43297</v>
      </c>
      <c r="BH82">
        <v>25.723193524266069</v>
      </c>
      <c r="BI82" t="s">
        <v>4149</v>
      </c>
      <c r="BJ82" t="s">
        <v>4150</v>
      </c>
      <c r="BK82" t="s">
        <v>4151</v>
      </c>
      <c r="BL82" t="s">
        <v>768</v>
      </c>
      <c r="BM82">
        <v>2</v>
      </c>
      <c r="BN82">
        <v>3.766</v>
      </c>
    </row>
    <row r="83" spans="1:66" x14ac:dyDescent="0.25">
      <c r="A83">
        <v>24567</v>
      </c>
      <c r="B83">
        <v>12161</v>
      </c>
      <c r="C83" t="s">
        <v>328</v>
      </c>
      <c r="D83" t="s">
        <v>21</v>
      </c>
      <c r="E83" t="s">
        <v>29</v>
      </c>
      <c r="F83">
        <v>43805.708333333336</v>
      </c>
      <c r="G83">
        <v>7.5</v>
      </c>
      <c r="H83" t="s">
        <v>23</v>
      </c>
      <c r="I83">
        <v>0</v>
      </c>
      <c r="J83" t="s">
        <v>22</v>
      </c>
      <c r="K83" t="s">
        <v>22</v>
      </c>
      <c r="M83">
        <v>0</v>
      </c>
      <c r="O83">
        <v>2</v>
      </c>
      <c r="P83">
        <v>5</v>
      </c>
      <c r="Q83">
        <v>1.3</v>
      </c>
      <c r="R83">
        <v>1.55</v>
      </c>
      <c r="S83">
        <v>2.0150000000000001</v>
      </c>
      <c r="T83">
        <v>1</v>
      </c>
      <c r="U83">
        <v>5</v>
      </c>
      <c r="V83">
        <v>4.5999999999999996</v>
      </c>
      <c r="W83">
        <v>2.4500000000000002</v>
      </c>
      <c r="X83">
        <v>11.27</v>
      </c>
      <c r="Y83">
        <v>3.28</v>
      </c>
      <c r="Z83">
        <v>2.09</v>
      </c>
      <c r="AA83">
        <v>6.8551999999999991</v>
      </c>
      <c r="AB83">
        <v>7651967</v>
      </c>
      <c r="AC83" t="s">
        <v>1784</v>
      </c>
      <c r="AD83">
        <v>39804</v>
      </c>
      <c r="AE83" t="s">
        <v>760</v>
      </c>
      <c r="AF83" t="s">
        <v>761</v>
      </c>
      <c r="AG83" t="s">
        <v>762</v>
      </c>
      <c r="AH83" t="s">
        <v>768</v>
      </c>
      <c r="AI83">
        <v>2</v>
      </c>
      <c r="AJ83">
        <v>0</v>
      </c>
      <c r="AK83">
        <v>0</v>
      </c>
      <c r="AL83">
        <v>0</v>
      </c>
      <c r="AM83">
        <v>24</v>
      </c>
      <c r="AN83">
        <v>0</v>
      </c>
      <c r="AO83" t="s">
        <v>762</v>
      </c>
      <c r="AP83" t="s">
        <v>763</v>
      </c>
      <c r="AQ83" t="s">
        <v>769</v>
      </c>
      <c r="AR83" t="s">
        <v>1785</v>
      </c>
      <c r="AS83">
        <v>7.6</v>
      </c>
      <c r="AT83">
        <v>600.4</v>
      </c>
      <c r="AU83">
        <v>608</v>
      </c>
      <c r="AV83" t="s">
        <v>765</v>
      </c>
      <c r="AW83" t="s">
        <v>1786</v>
      </c>
      <c r="AX83">
        <v>4.5</v>
      </c>
      <c r="AY83">
        <v>592.5</v>
      </c>
      <c r="AZ83">
        <v>597</v>
      </c>
      <c r="BA83" t="s">
        <v>765</v>
      </c>
      <c r="BB83">
        <v>9.3369859999999999E-2</v>
      </c>
      <c r="BC83">
        <v>1</v>
      </c>
      <c r="BD83">
        <v>36892</v>
      </c>
      <c r="BE83">
        <v>18.928701802418441</v>
      </c>
      <c r="BF83" t="s">
        <v>767</v>
      </c>
      <c r="BG83">
        <v>44243</v>
      </c>
      <c r="BH83">
        <v>84.609742214152732</v>
      </c>
      <c r="BI83" t="s">
        <v>4101</v>
      </c>
      <c r="BJ83" t="s">
        <v>4102</v>
      </c>
      <c r="BK83" t="s">
        <v>4103</v>
      </c>
      <c r="BL83" t="s">
        <v>4097</v>
      </c>
      <c r="BM83">
        <v>1</v>
      </c>
      <c r="BN83">
        <v>3.7269999999999999</v>
      </c>
    </row>
    <row r="84" spans="1:66" x14ac:dyDescent="0.25">
      <c r="A84">
        <v>24754</v>
      </c>
      <c r="B84">
        <v>22423</v>
      </c>
      <c r="C84" t="s">
        <v>343</v>
      </c>
      <c r="D84" t="s">
        <v>21</v>
      </c>
      <c r="E84" t="s">
        <v>29</v>
      </c>
      <c r="F84">
        <v>44307.666666666664</v>
      </c>
      <c r="G84">
        <v>5</v>
      </c>
      <c r="I84">
        <v>0</v>
      </c>
      <c r="K84" t="s">
        <v>22</v>
      </c>
      <c r="M84">
        <v>0</v>
      </c>
      <c r="O84">
        <v>2</v>
      </c>
      <c r="P84">
        <v>0</v>
      </c>
      <c r="Q84">
        <v>1.3</v>
      </c>
      <c r="R84">
        <v>0.8</v>
      </c>
      <c r="S84">
        <v>1.04</v>
      </c>
      <c r="T84">
        <v>1</v>
      </c>
      <c r="U84">
        <v>0</v>
      </c>
      <c r="V84">
        <v>7.8000000000000007</v>
      </c>
      <c r="W84">
        <v>1.7000000000000002</v>
      </c>
      <c r="X84">
        <v>13.260000000000003</v>
      </c>
      <c r="Y84">
        <v>5.2000000000000011</v>
      </c>
      <c r="Z84">
        <v>1.34</v>
      </c>
      <c r="AA84">
        <v>6.9680000000000017</v>
      </c>
      <c r="AB84">
        <v>7611783</v>
      </c>
      <c r="AC84" t="s">
        <v>1833</v>
      </c>
      <c r="AD84">
        <v>39805</v>
      </c>
      <c r="AE84" t="s">
        <v>760</v>
      </c>
      <c r="AF84" t="s">
        <v>761</v>
      </c>
      <c r="AG84" t="s">
        <v>762</v>
      </c>
      <c r="AH84" t="s">
        <v>768</v>
      </c>
      <c r="AI84">
        <v>2</v>
      </c>
      <c r="AJ84">
        <v>0</v>
      </c>
      <c r="AK84">
        <v>0</v>
      </c>
      <c r="AL84">
        <v>0</v>
      </c>
      <c r="AM84">
        <v>24</v>
      </c>
      <c r="AN84">
        <v>0</v>
      </c>
      <c r="AO84" t="s">
        <v>762</v>
      </c>
      <c r="AP84" t="s">
        <v>763</v>
      </c>
      <c r="AQ84" t="s">
        <v>769</v>
      </c>
      <c r="AR84" t="s">
        <v>1834</v>
      </c>
      <c r="AS84">
        <v>7</v>
      </c>
      <c r="AT84">
        <v>713.6</v>
      </c>
      <c r="AU84">
        <v>720.6</v>
      </c>
      <c r="AV84" t="s">
        <v>765</v>
      </c>
      <c r="AW84" t="s">
        <v>1835</v>
      </c>
      <c r="AX84">
        <v>0</v>
      </c>
      <c r="AY84">
        <v>711.5</v>
      </c>
      <c r="AZ84">
        <v>711.5</v>
      </c>
      <c r="BA84" t="s">
        <v>765</v>
      </c>
      <c r="BB84">
        <v>0</v>
      </c>
      <c r="BC84">
        <v>1</v>
      </c>
      <c r="BD84">
        <v>35975</v>
      </c>
      <c r="BE84">
        <v>22.813597992242748</v>
      </c>
      <c r="BF84" t="s">
        <v>767</v>
      </c>
      <c r="BG84">
        <v>43185</v>
      </c>
      <c r="BH84">
        <v>133.7132318894262</v>
      </c>
      <c r="BI84" t="s">
        <v>4114</v>
      </c>
      <c r="BJ84" t="s">
        <v>4115</v>
      </c>
      <c r="BK84" t="s">
        <v>4116</v>
      </c>
      <c r="BL84" t="s">
        <v>768</v>
      </c>
      <c r="BM84">
        <v>2</v>
      </c>
      <c r="BN84">
        <v>3.8340000000000001</v>
      </c>
    </row>
    <row r="85" spans="1:66" x14ac:dyDescent="0.25">
      <c r="A85">
        <v>24869</v>
      </c>
      <c r="B85">
        <v>12161</v>
      </c>
      <c r="C85" t="s">
        <v>355</v>
      </c>
      <c r="D85" t="s">
        <v>21</v>
      </c>
      <c r="E85" t="s">
        <v>29</v>
      </c>
      <c r="F85">
        <v>43805.708333333336</v>
      </c>
      <c r="G85">
        <v>7</v>
      </c>
      <c r="H85" t="s">
        <v>23</v>
      </c>
      <c r="I85">
        <v>0</v>
      </c>
      <c r="J85" t="s">
        <v>22</v>
      </c>
      <c r="K85" t="s">
        <v>22</v>
      </c>
      <c r="M85">
        <v>0</v>
      </c>
      <c r="O85">
        <v>2</v>
      </c>
      <c r="P85">
        <v>5</v>
      </c>
      <c r="Q85">
        <v>1.3</v>
      </c>
      <c r="R85">
        <v>1.55</v>
      </c>
      <c r="S85">
        <v>2.0150000000000001</v>
      </c>
      <c r="T85">
        <v>1</v>
      </c>
      <c r="U85">
        <v>10</v>
      </c>
      <c r="V85">
        <v>3.0000000000000004</v>
      </c>
      <c r="W85">
        <v>4.0999999999999996</v>
      </c>
      <c r="X85">
        <v>12.3</v>
      </c>
      <c r="Y85">
        <v>2.3200000000000003</v>
      </c>
      <c r="Z85">
        <v>3.0799999999999996</v>
      </c>
      <c r="AA85">
        <v>7.1456</v>
      </c>
      <c r="AB85">
        <v>7687430</v>
      </c>
      <c r="AC85" t="s">
        <v>1878</v>
      </c>
      <c r="AD85">
        <v>39806</v>
      </c>
      <c r="AE85" t="s">
        <v>760</v>
      </c>
      <c r="AF85" t="s">
        <v>761</v>
      </c>
      <c r="AG85" t="s">
        <v>762</v>
      </c>
      <c r="AH85" t="s">
        <v>768</v>
      </c>
      <c r="AI85">
        <v>1.5</v>
      </c>
      <c r="AJ85">
        <v>0</v>
      </c>
      <c r="AK85">
        <v>0</v>
      </c>
      <c r="AL85">
        <v>0</v>
      </c>
      <c r="AM85">
        <v>24</v>
      </c>
      <c r="AN85">
        <v>0</v>
      </c>
      <c r="AO85" t="s">
        <v>762</v>
      </c>
      <c r="AP85" t="s">
        <v>763</v>
      </c>
      <c r="AQ85" t="s">
        <v>769</v>
      </c>
      <c r="AR85" t="s">
        <v>1879</v>
      </c>
      <c r="AS85">
        <v>7.3</v>
      </c>
      <c r="AT85">
        <v>600.70000000000005</v>
      </c>
      <c r="AU85">
        <v>608</v>
      </c>
      <c r="AV85" t="s">
        <v>762</v>
      </c>
      <c r="AW85" t="s">
        <v>1785</v>
      </c>
      <c r="AX85">
        <v>7.6</v>
      </c>
      <c r="AY85">
        <v>600.4</v>
      </c>
      <c r="AZ85">
        <v>608</v>
      </c>
      <c r="BA85" t="s">
        <v>762</v>
      </c>
      <c r="BB85">
        <v>7.5651199999999998E-3</v>
      </c>
      <c r="BC85">
        <v>1</v>
      </c>
      <c r="BD85">
        <v>21916</v>
      </c>
      <c r="BE85">
        <v>59.930755190508791</v>
      </c>
      <c r="BF85" t="s">
        <v>767</v>
      </c>
      <c r="BG85">
        <v>44369</v>
      </c>
      <c r="BH85">
        <v>39.655676156838439</v>
      </c>
      <c r="BI85" t="s">
        <v>4101</v>
      </c>
      <c r="BJ85" t="s">
        <v>4102</v>
      </c>
      <c r="BK85" t="s">
        <v>4103</v>
      </c>
      <c r="BL85" t="s">
        <v>4097</v>
      </c>
      <c r="BM85">
        <v>1</v>
      </c>
      <c r="BN85">
        <v>3.7269999999999999</v>
      </c>
    </row>
    <row r="86" spans="1:66" x14ac:dyDescent="0.25">
      <c r="A86">
        <v>25425</v>
      </c>
      <c r="B86">
        <v>19975</v>
      </c>
      <c r="C86" t="s">
        <v>503</v>
      </c>
      <c r="D86" t="s">
        <v>26</v>
      </c>
      <c r="E86" t="s">
        <v>29</v>
      </c>
      <c r="F86">
        <v>44112.708333333336</v>
      </c>
      <c r="G86">
        <v>7</v>
      </c>
      <c r="H86" t="s">
        <v>23</v>
      </c>
      <c r="I86">
        <v>0</v>
      </c>
      <c r="J86" t="s">
        <v>22</v>
      </c>
      <c r="K86" t="s">
        <v>22</v>
      </c>
      <c r="M86">
        <v>0</v>
      </c>
      <c r="O86">
        <v>2</v>
      </c>
      <c r="P86">
        <v>0</v>
      </c>
      <c r="Q86">
        <v>1.3</v>
      </c>
      <c r="R86">
        <v>1.4</v>
      </c>
      <c r="S86">
        <v>1.8199999999999998</v>
      </c>
      <c r="T86">
        <v>1</v>
      </c>
      <c r="U86">
        <v>0</v>
      </c>
      <c r="V86">
        <v>9.4</v>
      </c>
      <c r="W86">
        <v>2.3000000000000003</v>
      </c>
      <c r="X86">
        <v>21.620000000000005</v>
      </c>
      <c r="Y86">
        <v>6.16</v>
      </c>
      <c r="Z86">
        <v>1.94</v>
      </c>
      <c r="AA86">
        <v>11.9504</v>
      </c>
      <c r="AB86">
        <v>7659952</v>
      </c>
      <c r="AC86" t="s">
        <v>2545</v>
      </c>
      <c r="AD86">
        <v>39807</v>
      </c>
      <c r="AE86" t="s">
        <v>760</v>
      </c>
      <c r="AF86" t="s">
        <v>761</v>
      </c>
      <c r="AG86" t="s">
        <v>762</v>
      </c>
      <c r="AH86" t="s">
        <v>768</v>
      </c>
      <c r="AI86">
        <v>1</v>
      </c>
      <c r="AJ86">
        <v>0</v>
      </c>
      <c r="AK86">
        <v>0</v>
      </c>
      <c r="AL86">
        <v>0</v>
      </c>
      <c r="AM86">
        <v>12</v>
      </c>
      <c r="AN86">
        <v>0</v>
      </c>
      <c r="AO86" t="s">
        <v>762</v>
      </c>
      <c r="AP86" t="s">
        <v>902</v>
      </c>
      <c r="AQ86" t="s">
        <v>905</v>
      </c>
      <c r="AR86" t="s">
        <v>2546</v>
      </c>
      <c r="AS86">
        <v>7</v>
      </c>
      <c r="AT86">
        <v>685.89</v>
      </c>
      <c r="AU86">
        <v>0</v>
      </c>
      <c r="AV86" t="s">
        <v>765</v>
      </c>
      <c r="AW86" t="s">
        <v>2547</v>
      </c>
      <c r="AX86">
        <v>4.5</v>
      </c>
      <c r="AY86">
        <v>684.09</v>
      </c>
      <c r="AZ86">
        <v>0</v>
      </c>
      <c r="BA86" t="s">
        <v>765</v>
      </c>
      <c r="BB86">
        <v>0</v>
      </c>
      <c r="BC86">
        <v>1</v>
      </c>
      <c r="BD86">
        <v>37622</v>
      </c>
      <c r="BE86">
        <v>17.770590919461561</v>
      </c>
      <c r="BF86" t="s">
        <v>767</v>
      </c>
      <c r="BG86">
        <v>44243</v>
      </c>
      <c r="BH86">
        <v>158.23922887160731</v>
      </c>
      <c r="BI86" t="s">
        <v>4120</v>
      </c>
      <c r="BJ86" t="s">
        <v>4121</v>
      </c>
      <c r="BK86" t="s">
        <v>4122</v>
      </c>
      <c r="BL86" t="s">
        <v>4123</v>
      </c>
      <c r="BM86">
        <v>4</v>
      </c>
      <c r="BN86">
        <v>3.7290000000000001</v>
      </c>
    </row>
    <row r="87" spans="1:66" x14ac:dyDescent="0.25">
      <c r="A87">
        <v>25501</v>
      </c>
      <c r="B87">
        <v>11059</v>
      </c>
      <c r="C87" t="s">
        <v>217</v>
      </c>
      <c r="D87" t="s">
        <v>21</v>
      </c>
      <c r="E87" t="s">
        <v>29</v>
      </c>
      <c r="F87">
        <v>43963.666666666664</v>
      </c>
      <c r="G87">
        <v>8.25</v>
      </c>
      <c r="H87" t="s">
        <v>23</v>
      </c>
      <c r="I87">
        <v>0</v>
      </c>
      <c r="J87" t="s">
        <v>22</v>
      </c>
      <c r="K87" t="s">
        <v>22</v>
      </c>
      <c r="L87" t="s">
        <v>24</v>
      </c>
      <c r="M87">
        <v>0</v>
      </c>
      <c r="O87">
        <v>2</v>
      </c>
      <c r="P87">
        <v>0</v>
      </c>
      <c r="Q87">
        <v>1.3</v>
      </c>
      <c r="R87">
        <v>2.4000000000000004</v>
      </c>
      <c r="S87">
        <v>3.1200000000000006</v>
      </c>
      <c r="T87">
        <v>1</v>
      </c>
      <c r="U87">
        <v>0</v>
      </c>
      <c r="V87">
        <v>8.4</v>
      </c>
      <c r="W87">
        <v>3.3000000000000003</v>
      </c>
      <c r="X87">
        <v>27.720000000000002</v>
      </c>
      <c r="Y87">
        <v>5.5600000000000005</v>
      </c>
      <c r="Z87">
        <v>2.9400000000000004</v>
      </c>
      <c r="AA87">
        <v>16.346400000000003</v>
      </c>
      <c r="AB87">
        <v>7626463</v>
      </c>
      <c r="AC87" t="s">
        <v>3027</v>
      </c>
      <c r="AD87">
        <v>39808</v>
      </c>
      <c r="AE87" t="s">
        <v>760</v>
      </c>
      <c r="AF87" t="s">
        <v>761</v>
      </c>
      <c r="AG87" t="s">
        <v>762</v>
      </c>
      <c r="AH87" t="s">
        <v>768</v>
      </c>
      <c r="AI87">
        <v>4.5</v>
      </c>
      <c r="AJ87">
        <v>0</v>
      </c>
      <c r="AK87">
        <v>0</v>
      </c>
      <c r="AL87">
        <v>0</v>
      </c>
      <c r="AM87">
        <v>54</v>
      </c>
      <c r="AN87">
        <v>0</v>
      </c>
      <c r="AO87" t="s">
        <v>762</v>
      </c>
      <c r="AP87" t="s">
        <v>778</v>
      </c>
      <c r="AQ87" t="s">
        <v>781</v>
      </c>
      <c r="AR87" t="s">
        <v>3028</v>
      </c>
      <c r="AS87">
        <v>9</v>
      </c>
      <c r="AT87">
        <v>668</v>
      </c>
      <c r="AU87">
        <v>677</v>
      </c>
      <c r="AV87" t="s">
        <v>765</v>
      </c>
      <c r="AW87" t="s">
        <v>3029</v>
      </c>
      <c r="AX87">
        <v>7.5</v>
      </c>
      <c r="AY87">
        <v>666.5</v>
      </c>
      <c r="AZ87">
        <v>674</v>
      </c>
      <c r="BA87" t="s">
        <v>765</v>
      </c>
      <c r="BB87">
        <v>9.4514999999999998E-3</v>
      </c>
      <c r="BC87">
        <v>1</v>
      </c>
      <c r="BD87">
        <v>25934</v>
      </c>
      <c r="BE87">
        <v>49.362537075062733</v>
      </c>
      <c r="BF87" t="s">
        <v>767</v>
      </c>
      <c r="BG87">
        <v>44243</v>
      </c>
      <c r="BH87">
        <v>158.70495475312009</v>
      </c>
      <c r="BI87" t="s">
        <v>4161</v>
      </c>
      <c r="BJ87" t="s">
        <v>4162</v>
      </c>
      <c r="BK87" t="s">
        <v>4163</v>
      </c>
      <c r="BL87" t="s">
        <v>4097</v>
      </c>
      <c r="BM87">
        <v>1</v>
      </c>
      <c r="BN87">
        <v>3.7949999999999999</v>
      </c>
    </row>
    <row r="88" spans="1:66" x14ac:dyDescent="0.25">
      <c r="A88">
        <v>25692</v>
      </c>
      <c r="B88">
        <v>24694</v>
      </c>
      <c r="C88" t="s">
        <v>599</v>
      </c>
      <c r="D88" t="s">
        <v>21</v>
      </c>
      <c r="E88" t="s">
        <v>29</v>
      </c>
      <c r="F88">
        <v>44523.708333333336</v>
      </c>
      <c r="G88">
        <v>4</v>
      </c>
      <c r="H88" t="s">
        <v>23</v>
      </c>
      <c r="I88">
        <v>0</v>
      </c>
      <c r="J88" t="s">
        <v>22</v>
      </c>
      <c r="K88" t="s">
        <v>22</v>
      </c>
      <c r="L88" t="s">
        <v>37</v>
      </c>
      <c r="M88">
        <v>8</v>
      </c>
      <c r="N88" t="s">
        <v>33</v>
      </c>
      <c r="O88">
        <v>0</v>
      </c>
      <c r="P88">
        <v>10</v>
      </c>
      <c r="Q88">
        <v>0</v>
      </c>
      <c r="R88">
        <v>5.9</v>
      </c>
      <c r="S88">
        <v>0</v>
      </c>
      <c r="T88">
        <v>1</v>
      </c>
      <c r="U88">
        <v>10</v>
      </c>
      <c r="V88">
        <v>6.2000000000000011</v>
      </c>
      <c r="W88">
        <v>5.9</v>
      </c>
      <c r="X88">
        <v>36.580000000000005</v>
      </c>
      <c r="Y88">
        <v>3.7200000000000006</v>
      </c>
      <c r="Z88">
        <v>5.9</v>
      </c>
      <c r="AA88">
        <v>21.948000000000004</v>
      </c>
      <c r="AB88">
        <v>7644085</v>
      </c>
      <c r="AC88" t="s">
        <v>3494</v>
      </c>
      <c r="AD88">
        <v>39809</v>
      </c>
      <c r="AE88" t="s">
        <v>760</v>
      </c>
      <c r="AF88" t="s">
        <v>761</v>
      </c>
      <c r="AG88" t="s">
        <v>762</v>
      </c>
      <c r="AH88" t="s">
        <v>768</v>
      </c>
      <c r="AI88">
        <v>1.25</v>
      </c>
      <c r="AJ88">
        <v>0</v>
      </c>
      <c r="AK88">
        <v>0</v>
      </c>
      <c r="AL88">
        <v>0</v>
      </c>
      <c r="AM88">
        <v>15</v>
      </c>
      <c r="AN88">
        <v>0</v>
      </c>
      <c r="AO88" t="s">
        <v>762</v>
      </c>
      <c r="AP88" t="s">
        <v>763</v>
      </c>
      <c r="AQ88" t="s">
        <v>769</v>
      </c>
      <c r="AR88" t="s">
        <v>3021</v>
      </c>
      <c r="AS88">
        <v>3.8</v>
      </c>
      <c r="AT88">
        <v>580.20000000000005</v>
      </c>
      <c r="AU88">
        <v>584</v>
      </c>
      <c r="AV88" t="s">
        <v>765</v>
      </c>
      <c r="AW88" t="s">
        <v>3495</v>
      </c>
      <c r="AX88">
        <v>3.8</v>
      </c>
      <c r="AY88">
        <v>571.20000000000005</v>
      </c>
      <c r="AZ88">
        <v>575</v>
      </c>
      <c r="BA88" t="s">
        <v>765</v>
      </c>
      <c r="BB88">
        <v>0.10051298</v>
      </c>
      <c r="BC88">
        <v>1</v>
      </c>
      <c r="BD88">
        <v>37991</v>
      </c>
      <c r="BE88">
        <v>17.88558065252111</v>
      </c>
      <c r="BF88" t="s">
        <v>767</v>
      </c>
      <c r="BG88">
        <v>44243</v>
      </c>
      <c r="BH88">
        <v>89.540670000280883</v>
      </c>
      <c r="BI88" t="s">
        <v>4111</v>
      </c>
      <c r="BJ88" t="s">
        <v>4112</v>
      </c>
      <c r="BK88" t="s">
        <v>4113</v>
      </c>
      <c r="BL88" t="s">
        <v>4097</v>
      </c>
      <c r="BM88">
        <v>1</v>
      </c>
      <c r="BN88">
        <v>3.694</v>
      </c>
    </row>
    <row r="89" spans="1:66" x14ac:dyDescent="0.25">
      <c r="A89">
        <v>25884</v>
      </c>
      <c r="B89">
        <v>22120</v>
      </c>
      <c r="C89" t="s">
        <v>659</v>
      </c>
      <c r="D89" t="s">
        <v>21</v>
      </c>
      <c r="E89" t="s">
        <v>29</v>
      </c>
      <c r="F89">
        <v>44280.666666666664</v>
      </c>
      <c r="G89">
        <v>6</v>
      </c>
      <c r="H89" t="s">
        <v>23</v>
      </c>
      <c r="I89">
        <v>0</v>
      </c>
      <c r="J89" t="s">
        <v>22</v>
      </c>
      <c r="K89" t="s">
        <v>22</v>
      </c>
      <c r="M89">
        <v>0</v>
      </c>
      <c r="N89" t="s">
        <v>35</v>
      </c>
      <c r="O89">
        <v>2</v>
      </c>
      <c r="P89">
        <v>0</v>
      </c>
      <c r="Q89">
        <v>1.3</v>
      </c>
      <c r="R89">
        <v>2</v>
      </c>
      <c r="S89">
        <v>2.6</v>
      </c>
      <c r="T89">
        <v>1</v>
      </c>
      <c r="U89">
        <v>10</v>
      </c>
      <c r="V89">
        <v>9.1999999999999993</v>
      </c>
      <c r="W89">
        <v>4.4000000000000004</v>
      </c>
      <c r="X89">
        <v>40.479999999999997</v>
      </c>
      <c r="Y89">
        <v>6.0399999999999991</v>
      </c>
      <c r="Z89">
        <v>3.4400000000000004</v>
      </c>
      <c r="AA89">
        <v>20.7776</v>
      </c>
      <c r="AB89">
        <v>7668052</v>
      </c>
      <c r="AC89" t="s">
        <v>3418</v>
      </c>
      <c r="AD89">
        <v>39810</v>
      </c>
      <c r="AE89" t="s">
        <v>760</v>
      </c>
      <c r="AF89" t="s">
        <v>761</v>
      </c>
      <c r="AG89" t="s">
        <v>762</v>
      </c>
      <c r="AH89" t="s">
        <v>768</v>
      </c>
      <c r="AI89">
        <v>5</v>
      </c>
      <c r="AJ89">
        <v>0</v>
      </c>
      <c r="AK89">
        <v>0</v>
      </c>
      <c r="AL89">
        <v>0</v>
      </c>
      <c r="AM89">
        <v>60</v>
      </c>
      <c r="AN89">
        <v>0</v>
      </c>
      <c r="AO89" t="s">
        <v>762</v>
      </c>
      <c r="AP89" t="s">
        <v>778</v>
      </c>
      <c r="AQ89" t="s">
        <v>781</v>
      </c>
      <c r="AR89" t="s">
        <v>3419</v>
      </c>
      <c r="AS89">
        <v>4.8</v>
      </c>
      <c r="AT89">
        <v>682.81</v>
      </c>
      <c r="AU89">
        <v>687.61</v>
      </c>
      <c r="AV89" t="s">
        <v>765</v>
      </c>
      <c r="AW89" t="s">
        <v>3420</v>
      </c>
      <c r="AX89">
        <v>5</v>
      </c>
      <c r="AY89">
        <v>675.12</v>
      </c>
      <c r="AZ89">
        <v>680.12</v>
      </c>
      <c r="BA89" t="s">
        <v>765</v>
      </c>
      <c r="BB89">
        <v>2.8264640000000001E-2</v>
      </c>
      <c r="BC89">
        <v>1</v>
      </c>
      <c r="BD89">
        <v>38961</v>
      </c>
      <c r="BE89">
        <v>14.564453570613729</v>
      </c>
      <c r="BF89" t="s">
        <v>767</v>
      </c>
      <c r="BG89">
        <v>44243</v>
      </c>
      <c r="BH89">
        <v>272.07144148466813</v>
      </c>
      <c r="BI89" t="s">
        <v>4161</v>
      </c>
      <c r="BJ89" t="s">
        <v>4162</v>
      </c>
      <c r="BK89" t="s">
        <v>4163</v>
      </c>
      <c r="BL89" t="s">
        <v>4097</v>
      </c>
      <c r="BM89">
        <v>1</v>
      </c>
      <c r="BN89">
        <v>3.7919999999999998</v>
      </c>
    </row>
    <row r="90" spans="1:66" x14ac:dyDescent="0.25">
      <c r="A90">
        <v>25895</v>
      </c>
      <c r="B90">
        <v>18195</v>
      </c>
      <c r="C90" t="s">
        <v>391</v>
      </c>
      <c r="D90" t="s">
        <v>21</v>
      </c>
      <c r="E90" t="s">
        <v>29</v>
      </c>
      <c r="F90">
        <v>43998.666666666664</v>
      </c>
      <c r="G90">
        <v>4.5</v>
      </c>
      <c r="H90" t="s">
        <v>68</v>
      </c>
      <c r="I90">
        <v>0</v>
      </c>
      <c r="K90" t="s">
        <v>22</v>
      </c>
      <c r="M90">
        <v>0</v>
      </c>
      <c r="O90">
        <v>2</v>
      </c>
      <c r="P90">
        <v>0</v>
      </c>
      <c r="Q90">
        <v>1.3</v>
      </c>
      <c r="R90">
        <v>0.8</v>
      </c>
      <c r="S90">
        <v>1.04</v>
      </c>
      <c r="T90">
        <v>1</v>
      </c>
      <c r="U90">
        <v>0</v>
      </c>
      <c r="V90">
        <v>9.1999999999999993</v>
      </c>
      <c r="W90">
        <v>1.7000000000000002</v>
      </c>
      <c r="X90">
        <v>15.64</v>
      </c>
      <c r="Y90">
        <v>6.0399999999999991</v>
      </c>
      <c r="Z90">
        <v>1.34</v>
      </c>
      <c r="AA90">
        <v>8.0935999999999986</v>
      </c>
      <c r="AB90">
        <v>7640682</v>
      </c>
      <c r="AC90" t="s">
        <v>2040</v>
      </c>
      <c r="AD90">
        <v>39811</v>
      </c>
      <c r="AE90" t="s">
        <v>760</v>
      </c>
      <c r="AF90" t="s">
        <v>761</v>
      </c>
      <c r="AG90" t="s">
        <v>762</v>
      </c>
      <c r="AH90" t="s">
        <v>768</v>
      </c>
      <c r="AI90">
        <v>2</v>
      </c>
      <c r="AJ90">
        <v>0</v>
      </c>
      <c r="AK90">
        <v>0</v>
      </c>
      <c r="AL90">
        <v>0</v>
      </c>
      <c r="AM90">
        <v>24</v>
      </c>
      <c r="AN90">
        <v>0</v>
      </c>
      <c r="AO90" t="s">
        <v>762</v>
      </c>
      <c r="AP90" t="s">
        <v>778</v>
      </c>
      <c r="AQ90" t="s">
        <v>781</v>
      </c>
      <c r="AR90" t="s">
        <v>2041</v>
      </c>
      <c r="AS90">
        <v>0</v>
      </c>
      <c r="AT90">
        <v>0</v>
      </c>
      <c r="AU90">
        <v>693</v>
      </c>
      <c r="AV90" t="s">
        <v>772</v>
      </c>
      <c r="AW90" t="s">
        <v>2042</v>
      </c>
      <c r="AX90">
        <v>4.5</v>
      </c>
      <c r="AY90">
        <v>669.5</v>
      </c>
      <c r="AZ90">
        <v>674</v>
      </c>
      <c r="BA90" t="s">
        <v>765</v>
      </c>
      <c r="BB90">
        <v>0</v>
      </c>
      <c r="BC90">
        <v>1</v>
      </c>
      <c r="BD90">
        <v>27030</v>
      </c>
      <c r="BE90">
        <v>46.457677389915574</v>
      </c>
      <c r="BF90" t="s">
        <v>767</v>
      </c>
      <c r="BG90">
        <v>44243</v>
      </c>
      <c r="BH90">
        <v>202.64982648630101</v>
      </c>
      <c r="BI90" t="s">
        <v>4155</v>
      </c>
      <c r="BJ90" t="s">
        <v>4156</v>
      </c>
      <c r="BK90" t="s">
        <v>4157</v>
      </c>
      <c r="BL90" t="s">
        <v>768</v>
      </c>
      <c r="BM90">
        <v>2</v>
      </c>
      <c r="BN90">
        <v>3.7949999999999999</v>
      </c>
    </row>
    <row r="91" spans="1:66" x14ac:dyDescent="0.25">
      <c r="A91">
        <v>25895</v>
      </c>
      <c r="B91">
        <v>19851</v>
      </c>
      <c r="C91" t="s">
        <v>392</v>
      </c>
      <c r="D91" t="s">
        <v>21</v>
      </c>
      <c r="E91" t="s">
        <v>29</v>
      </c>
      <c r="F91">
        <v>44097.666666666664</v>
      </c>
      <c r="G91">
        <v>4.5</v>
      </c>
      <c r="H91" t="s">
        <v>68</v>
      </c>
      <c r="I91">
        <v>0</v>
      </c>
      <c r="J91" t="s">
        <v>22</v>
      </c>
      <c r="K91" t="s">
        <v>22</v>
      </c>
      <c r="M91">
        <v>0</v>
      </c>
      <c r="N91" t="s">
        <v>35</v>
      </c>
      <c r="O91">
        <v>2</v>
      </c>
      <c r="P91">
        <v>0</v>
      </c>
      <c r="Q91">
        <v>1.3</v>
      </c>
      <c r="R91">
        <v>0.8</v>
      </c>
      <c r="S91">
        <v>1.04</v>
      </c>
      <c r="T91">
        <v>1</v>
      </c>
      <c r="U91">
        <v>0</v>
      </c>
      <c r="V91">
        <v>9.1999999999999993</v>
      </c>
      <c r="W91">
        <v>1.7000000000000002</v>
      </c>
      <c r="X91">
        <v>15.64</v>
      </c>
      <c r="Y91">
        <v>6.0399999999999991</v>
      </c>
      <c r="Z91">
        <v>1.34</v>
      </c>
      <c r="AA91">
        <v>8.0935999999999986</v>
      </c>
      <c r="AB91">
        <v>7640682</v>
      </c>
      <c r="AC91" t="s">
        <v>2040</v>
      </c>
      <c r="AD91">
        <v>39812</v>
      </c>
      <c r="AE91" t="s">
        <v>760</v>
      </c>
      <c r="AF91" t="s">
        <v>761</v>
      </c>
      <c r="AG91" t="s">
        <v>762</v>
      </c>
      <c r="AH91" t="s">
        <v>768</v>
      </c>
      <c r="AI91">
        <v>2</v>
      </c>
      <c r="AJ91">
        <v>0</v>
      </c>
      <c r="AK91">
        <v>0</v>
      </c>
      <c r="AL91">
        <v>0</v>
      </c>
      <c r="AM91">
        <v>24</v>
      </c>
      <c r="AN91">
        <v>0</v>
      </c>
      <c r="AO91" t="s">
        <v>762</v>
      </c>
      <c r="AP91" t="s">
        <v>778</v>
      </c>
      <c r="AQ91" t="s">
        <v>781</v>
      </c>
      <c r="AR91" t="s">
        <v>2041</v>
      </c>
      <c r="AS91">
        <v>0</v>
      </c>
      <c r="AT91">
        <v>0</v>
      </c>
      <c r="AU91">
        <v>693</v>
      </c>
      <c r="AV91" t="s">
        <v>772</v>
      </c>
      <c r="AW91" t="s">
        <v>2042</v>
      </c>
      <c r="AX91">
        <v>4.5</v>
      </c>
      <c r="AY91">
        <v>669.5</v>
      </c>
      <c r="AZ91">
        <v>674</v>
      </c>
      <c r="BA91" t="s">
        <v>765</v>
      </c>
      <c r="BB91">
        <v>0</v>
      </c>
      <c r="BC91">
        <v>1</v>
      </c>
      <c r="BD91">
        <v>27030</v>
      </c>
      <c r="BE91">
        <v>46.728724617841657</v>
      </c>
      <c r="BF91" t="s">
        <v>767</v>
      </c>
      <c r="BG91">
        <v>44243</v>
      </c>
      <c r="BH91">
        <v>202.64982648630101</v>
      </c>
      <c r="BI91" t="s">
        <v>4155</v>
      </c>
      <c r="BJ91" t="s">
        <v>4156</v>
      </c>
      <c r="BK91" t="s">
        <v>4157</v>
      </c>
      <c r="BL91" t="s">
        <v>768</v>
      </c>
      <c r="BM91">
        <v>2</v>
      </c>
      <c r="BN91">
        <v>3.7949999999999999</v>
      </c>
    </row>
    <row r="92" spans="1:66" x14ac:dyDescent="0.25">
      <c r="A92">
        <v>26002</v>
      </c>
      <c r="B92">
        <v>10926</v>
      </c>
      <c r="C92" t="s">
        <v>297</v>
      </c>
      <c r="D92" t="s">
        <v>21</v>
      </c>
      <c r="E92" t="s">
        <v>29</v>
      </c>
      <c r="F92">
        <v>43661.666666666664</v>
      </c>
      <c r="G92">
        <v>4</v>
      </c>
      <c r="H92" t="s">
        <v>23</v>
      </c>
      <c r="I92">
        <v>0</v>
      </c>
      <c r="J92" t="s">
        <v>22</v>
      </c>
      <c r="K92" t="s">
        <v>22</v>
      </c>
      <c r="L92" t="s">
        <v>24</v>
      </c>
      <c r="M92">
        <v>0</v>
      </c>
      <c r="N92" t="s">
        <v>33</v>
      </c>
      <c r="O92">
        <v>0</v>
      </c>
      <c r="P92">
        <v>0</v>
      </c>
      <c r="Q92">
        <v>0</v>
      </c>
      <c r="R92">
        <v>0.8</v>
      </c>
      <c r="S92">
        <v>0</v>
      </c>
      <c r="T92">
        <v>1</v>
      </c>
      <c r="U92">
        <v>0</v>
      </c>
      <c r="V92">
        <v>7.8000000000000007</v>
      </c>
      <c r="W92">
        <v>1.7000000000000002</v>
      </c>
      <c r="X92">
        <v>13.260000000000003</v>
      </c>
      <c r="Y92">
        <v>4.6800000000000006</v>
      </c>
      <c r="Z92">
        <v>1.34</v>
      </c>
      <c r="AA92">
        <v>6.2712000000000012</v>
      </c>
      <c r="AB92">
        <v>7594632</v>
      </c>
      <c r="AC92" t="s">
        <v>1663</v>
      </c>
      <c r="AD92">
        <v>39813</v>
      </c>
      <c r="AE92" t="s">
        <v>760</v>
      </c>
      <c r="AF92" t="s">
        <v>761</v>
      </c>
      <c r="AG92" t="s">
        <v>762</v>
      </c>
      <c r="AH92" t="s">
        <v>768</v>
      </c>
      <c r="AI92">
        <v>1.5</v>
      </c>
      <c r="AJ92">
        <v>0</v>
      </c>
      <c r="AK92">
        <v>0</v>
      </c>
      <c r="AL92">
        <v>0</v>
      </c>
      <c r="AM92">
        <v>18</v>
      </c>
      <c r="AN92">
        <v>0</v>
      </c>
      <c r="AO92" t="s">
        <v>762</v>
      </c>
      <c r="AP92" t="s">
        <v>763</v>
      </c>
      <c r="AQ92" t="s">
        <v>769</v>
      </c>
      <c r="AR92" t="s">
        <v>1664</v>
      </c>
      <c r="AS92">
        <v>4.3</v>
      </c>
      <c r="AT92">
        <v>669.7</v>
      </c>
      <c r="AU92">
        <v>674</v>
      </c>
      <c r="AV92" t="s">
        <v>765</v>
      </c>
      <c r="AW92" t="s">
        <v>1665</v>
      </c>
      <c r="AX92">
        <v>3</v>
      </c>
      <c r="AY92">
        <v>666</v>
      </c>
      <c r="AZ92">
        <v>669</v>
      </c>
      <c r="BA92" t="s">
        <v>765</v>
      </c>
      <c r="BB92">
        <v>3.5079150000000003E-2</v>
      </c>
      <c r="BC92">
        <v>1</v>
      </c>
      <c r="BD92">
        <v>25204</v>
      </c>
      <c r="BE92">
        <v>50.534337211955275</v>
      </c>
      <c r="BF92" t="s">
        <v>767</v>
      </c>
      <c r="BG92">
        <v>44243</v>
      </c>
      <c r="BH92">
        <v>105.475770861174</v>
      </c>
      <c r="BI92" t="s">
        <v>4098</v>
      </c>
      <c r="BJ92" t="s">
        <v>4099</v>
      </c>
      <c r="BK92" t="s">
        <v>4100</v>
      </c>
      <c r="BL92" t="s">
        <v>4097</v>
      </c>
      <c r="BM92">
        <v>1</v>
      </c>
      <c r="BN92">
        <v>3.7909999999999999</v>
      </c>
    </row>
    <row r="93" spans="1:66" x14ac:dyDescent="0.25">
      <c r="A93">
        <v>26013</v>
      </c>
      <c r="B93">
        <v>18772</v>
      </c>
      <c r="C93" t="s">
        <v>623</v>
      </c>
      <c r="D93" t="s">
        <v>21</v>
      </c>
      <c r="E93" t="s">
        <v>29</v>
      </c>
      <c r="F93">
        <v>44041.666666666664</v>
      </c>
      <c r="G93">
        <v>12.5</v>
      </c>
      <c r="I93">
        <v>0</v>
      </c>
      <c r="K93" t="s">
        <v>22</v>
      </c>
      <c r="M93">
        <v>0</v>
      </c>
      <c r="O93">
        <v>2</v>
      </c>
      <c r="P93">
        <v>0</v>
      </c>
      <c r="Q93">
        <v>1.3</v>
      </c>
      <c r="R93">
        <v>2.9000000000000004</v>
      </c>
      <c r="S93">
        <v>3.7700000000000005</v>
      </c>
      <c r="T93">
        <v>1</v>
      </c>
      <c r="U93">
        <v>0</v>
      </c>
      <c r="V93">
        <v>7.8000000000000007</v>
      </c>
      <c r="W93">
        <v>3.8000000000000003</v>
      </c>
      <c r="X93">
        <v>29.640000000000004</v>
      </c>
      <c r="Y93">
        <v>5.2000000000000011</v>
      </c>
      <c r="Z93">
        <v>3.4400000000000004</v>
      </c>
      <c r="AA93">
        <v>17.888000000000005</v>
      </c>
      <c r="AB93">
        <v>7717442</v>
      </c>
      <c r="AC93" t="s">
        <v>3157</v>
      </c>
      <c r="AD93">
        <v>39814</v>
      </c>
      <c r="AE93" t="s">
        <v>760</v>
      </c>
      <c r="AF93" t="s">
        <v>761</v>
      </c>
      <c r="AG93" t="s">
        <v>762</v>
      </c>
      <c r="AH93" t="s">
        <v>768</v>
      </c>
      <c r="AI93">
        <v>4</v>
      </c>
      <c r="AJ93">
        <v>0</v>
      </c>
      <c r="AK93">
        <v>0</v>
      </c>
      <c r="AL93">
        <v>0</v>
      </c>
      <c r="AM93">
        <v>48</v>
      </c>
      <c r="AN93">
        <v>0</v>
      </c>
      <c r="AO93" t="s">
        <v>762</v>
      </c>
      <c r="AP93" t="s">
        <v>763</v>
      </c>
      <c r="AQ93" t="s">
        <v>769</v>
      </c>
      <c r="AR93" t="s">
        <v>3158</v>
      </c>
      <c r="AS93">
        <v>12.3</v>
      </c>
      <c r="AT93">
        <v>721.5</v>
      </c>
      <c r="AU93">
        <v>734.08</v>
      </c>
      <c r="AV93" t="s">
        <v>765</v>
      </c>
      <c r="AW93" t="s">
        <v>3159</v>
      </c>
      <c r="AX93">
        <v>4.5</v>
      </c>
      <c r="AY93">
        <v>718</v>
      </c>
      <c r="AZ93">
        <v>718</v>
      </c>
      <c r="BA93" t="s">
        <v>765</v>
      </c>
      <c r="BB93">
        <v>0</v>
      </c>
      <c r="BC93">
        <v>1</v>
      </c>
      <c r="BD93">
        <v>35065</v>
      </c>
      <c r="BE93">
        <v>24.576773899155821</v>
      </c>
      <c r="BF93" t="s">
        <v>767</v>
      </c>
      <c r="BG93">
        <v>44326</v>
      </c>
      <c r="BH93">
        <v>180.98918190638349</v>
      </c>
      <c r="BI93" t="s">
        <v>4111</v>
      </c>
      <c r="BJ93" t="s">
        <v>4112</v>
      </c>
      <c r="BK93" t="s">
        <v>4113</v>
      </c>
      <c r="BL93" t="s">
        <v>4097</v>
      </c>
      <c r="BM93">
        <v>1</v>
      </c>
      <c r="BN93">
        <v>3.8740000000000001</v>
      </c>
    </row>
    <row r="94" spans="1:66" x14ac:dyDescent="0.25">
      <c r="A94">
        <v>26559</v>
      </c>
      <c r="B94">
        <v>24155</v>
      </c>
      <c r="C94" t="s">
        <v>663</v>
      </c>
      <c r="D94" t="s">
        <v>21</v>
      </c>
      <c r="E94" t="s">
        <v>29</v>
      </c>
      <c r="F94">
        <v>44460.666666666664</v>
      </c>
      <c r="G94">
        <v>3.5</v>
      </c>
      <c r="H94" t="s">
        <v>23</v>
      </c>
      <c r="I94">
        <v>0</v>
      </c>
      <c r="J94" t="s">
        <v>22</v>
      </c>
      <c r="K94" t="s">
        <v>22</v>
      </c>
      <c r="M94">
        <v>0</v>
      </c>
      <c r="N94" t="s">
        <v>35</v>
      </c>
      <c r="O94">
        <v>2</v>
      </c>
      <c r="P94">
        <v>10</v>
      </c>
      <c r="Q94">
        <v>1.3</v>
      </c>
      <c r="R94">
        <v>2.2999999999999998</v>
      </c>
      <c r="S94">
        <v>2.9899999999999998</v>
      </c>
      <c r="T94">
        <v>1</v>
      </c>
      <c r="U94">
        <v>10</v>
      </c>
      <c r="V94">
        <v>7</v>
      </c>
      <c r="W94">
        <v>5.9</v>
      </c>
      <c r="X94">
        <v>41.300000000000004</v>
      </c>
      <c r="Y94">
        <v>4.7200000000000006</v>
      </c>
      <c r="Z94">
        <v>4.46</v>
      </c>
      <c r="AA94">
        <v>21.051200000000001</v>
      </c>
      <c r="AB94">
        <v>7692472</v>
      </c>
      <c r="AC94" t="s">
        <v>3446</v>
      </c>
      <c r="AD94">
        <v>39815</v>
      </c>
      <c r="AE94" t="s">
        <v>760</v>
      </c>
      <c r="AF94" t="s">
        <v>761</v>
      </c>
      <c r="AG94" t="s">
        <v>762</v>
      </c>
      <c r="AH94" t="s">
        <v>768</v>
      </c>
      <c r="AI94">
        <v>1.25</v>
      </c>
      <c r="AJ94">
        <v>0</v>
      </c>
      <c r="AK94">
        <v>0</v>
      </c>
      <c r="AL94">
        <v>0</v>
      </c>
      <c r="AM94">
        <v>15</v>
      </c>
      <c r="AN94">
        <v>0</v>
      </c>
      <c r="AO94" t="s">
        <v>762</v>
      </c>
      <c r="AP94" t="s">
        <v>763</v>
      </c>
      <c r="AQ94" t="s">
        <v>769</v>
      </c>
      <c r="AR94" t="s">
        <v>3447</v>
      </c>
      <c r="AS94">
        <v>3.2</v>
      </c>
      <c r="AT94">
        <v>597.79999999999995</v>
      </c>
      <c r="AU94">
        <v>601</v>
      </c>
      <c r="AV94" t="s">
        <v>765</v>
      </c>
      <c r="AW94" t="s">
        <v>3448</v>
      </c>
      <c r="AX94">
        <v>3.6</v>
      </c>
      <c r="AY94">
        <v>596.4</v>
      </c>
      <c r="AZ94">
        <v>600</v>
      </c>
      <c r="BA94" t="s">
        <v>765</v>
      </c>
      <c r="BB94">
        <v>7.3874500000000003E-3</v>
      </c>
      <c r="BC94">
        <v>1</v>
      </c>
      <c r="BD94">
        <v>34880</v>
      </c>
      <c r="BE94">
        <v>26.230435774583611</v>
      </c>
      <c r="BF94" t="s">
        <v>767</v>
      </c>
      <c r="BG94">
        <v>44384</v>
      </c>
      <c r="BH94">
        <v>189.51049911239309</v>
      </c>
      <c r="BI94" t="s">
        <v>4124</v>
      </c>
      <c r="BJ94" t="s">
        <v>4125</v>
      </c>
      <c r="BK94" t="s">
        <v>4126</v>
      </c>
      <c r="BL94" t="s">
        <v>768</v>
      </c>
      <c r="BM94">
        <v>2</v>
      </c>
      <c r="BN94">
        <v>3.7509999999999999</v>
      </c>
    </row>
    <row r="95" spans="1:66" x14ac:dyDescent="0.25">
      <c r="A95">
        <v>26642</v>
      </c>
      <c r="B95">
        <v>24694</v>
      </c>
      <c r="C95" t="s">
        <v>599</v>
      </c>
      <c r="D95" t="s">
        <v>21</v>
      </c>
      <c r="E95" t="s">
        <v>29</v>
      </c>
      <c r="F95">
        <v>44523.708333333336</v>
      </c>
      <c r="G95">
        <v>4</v>
      </c>
      <c r="H95" t="s">
        <v>23</v>
      </c>
      <c r="I95">
        <v>0</v>
      </c>
      <c r="J95" t="s">
        <v>22</v>
      </c>
      <c r="K95" t="s">
        <v>22</v>
      </c>
      <c r="L95" t="s">
        <v>37</v>
      </c>
      <c r="M95">
        <v>8</v>
      </c>
      <c r="N95" t="s">
        <v>33</v>
      </c>
      <c r="O95">
        <v>0</v>
      </c>
      <c r="P95">
        <v>10</v>
      </c>
      <c r="Q95">
        <v>0</v>
      </c>
      <c r="R95">
        <v>5.9</v>
      </c>
      <c r="S95">
        <v>0</v>
      </c>
      <c r="T95">
        <v>1</v>
      </c>
      <c r="U95">
        <v>10</v>
      </c>
      <c r="V95">
        <v>4.5999999999999996</v>
      </c>
      <c r="W95">
        <v>5.9</v>
      </c>
      <c r="X95">
        <v>27.14</v>
      </c>
      <c r="Y95">
        <v>2.76</v>
      </c>
      <c r="Z95">
        <v>5.9</v>
      </c>
      <c r="AA95">
        <v>16.283999999999999</v>
      </c>
      <c r="AB95">
        <v>7691035</v>
      </c>
      <c r="AC95" t="s">
        <v>3019</v>
      </c>
      <c r="AD95">
        <v>39816</v>
      </c>
      <c r="AE95" t="s">
        <v>760</v>
      </c>
      <c r="AF95" t="s">
        <v>761</v>
      </c>
      <c r="AG95" t="s">
        <v>762</v>
      </c>
      <c r="AH95" t="s">
        <v>768</v>
      </c>
      <c r="AI95">
        <v>1.25</v>
      </c>
      <c r="AJ95">
        <v>0</v>
      </c>
      <c r="AK95">
        <v>0</v>
      </c>
      <c r="AL95">
        <v>0</v>
      </c>
      <c r="AM95">
        <v>15</v>
      </c>
      <c r="AN95">
        <v>0</v>
      </c>
      <c r="AO95" t="s">
        <v>762</v>
      </c>
      <c r="AP95" t="s">
        <v>763</v>
      </c>
      <c r="AQ95" t="s">
        <v>769</v>
      </c>
      <c r="AR95" t="s">
        <v>3020</v>
      </c>
      <c r="AS95">
        <v>3.4</v>
      </c>
      <c r="AT95">
        <v>580.6</v>
      </c>
      <c r="AU95">
        <v>584</v>
      </c>
      <c r="AV95" t="s">
        <v>765</v>
      </c>
      <c r="AW95" t="s">
        <v>3021</v>
      </c>
      <c r="AX95">
        <v>4</v>
      </c>
      <c r="AY95">
        <v>580</v>
      </c>
      <c r="AZ95">
        <v>584</v>
      </c>
      <c r="BA95" t="s">
        <v>765</v>
      </c>
      <c r="BB95">
        <v>2.907976E-2</v>
      </c>
      <c r="BC95">
        <v>1</v>
      </c>
      <c r="BD95">
        <v>37991</v>
      </c>
      <c r="BE95">
        <v>17.88558065252111</v>
      </c>
      <c r="BF95" t="s">
        <v>767</v>
      </c>
      <c r="BG95">
        <v>44243</v>
      </c>
      <c r="BH95">
        <v>20.632908840423351</v>
      </c>
      <c r="BI95" t="s">
        <v>4111</v>
      </c>
      <c r="BJ95" t="s">
        <v>4112</v>
      </c>
      <c r="BK95" t="s">
        <v>4113</v>
      </c>
      <c r="BL95" t="s">
        <v>4097</v>
      </c>
      <c r="BM95">
        <v>1</v>
      </c>
      <c r="BN95">
        <v>3.694</v>
      </c>
    </row>
    <row r="96" spans="1:66" x14ac:dyDescent="0.25">
      <c r="A96">
        <v>26899</v>
      </c>
      <c r="B96">
        <v>16945</v>
      </c>
      <c r="C96" t="s">
        <v>621</v>
      </c>
      <c r="D96" t="s">
        <v>21</v>
      </c>
      <c r="E96" t="s">
        <v>29</v>
      </c>
      <c r="F96">
        <v>43846.708333333336</v>
      </c>
      <c r="G96">
        <v>9.5</v>
      </c>
      <c r="H96" t="s">
        <v>23</v>
      </c>
      <c r="I96">
        <v>0</v>
      </c>
      <c r="J96" t="s">
        <v>22</v>
      </c>
      <c r="K96" t="s">
        <v>22</v>
      </c>
      <c r="L96" t="s">
        <v>30</v>
      </c>
      <c r="M96">
        <v>6</v>
      </c>
      <c r="N96" t="s">
        <v>33</v>
      </c>
      <c r="O96">
        <v>0</v>
      </c>
      <c r="P96">
        <v>10</v>
      </c>
      <c r="Q96">
        <v>0</v>
      </c>
      <c r="R96">
        <v>7.2</v>
      </c>
      <c r="S96">
        <v>0</v>
      </c>
      <c r="T96">
        <v>1</v>
      </c>
      <c r="U96">
        <v>10</v>
      </c>
      <c r="V96">
        <v>6.8000000000000007</v>
      </c>
      <c r="W96">
        <v>7.2</v>
      </c>
      <c r="X96">
        <v>48.960000000000008</v>
      </c>
      <c r="Y96">
        <v>4.08</v>
      </c>
      <c r="Z96">
        <v>7.2000000000000011</v>
      </c>
      <c r="AA96">
        <v>29.376000000000005</v>
      </c>
      <c r="AB96">
        <v>7712633</v>
      </c>
      <c r="AC96" t="s">
        <v>3817</v>
      </c>
      <c r="AD96">
        <v>39817</v>
      </c>
      <c r="AE96" t="s">
        <v>760</v>
      </c>
      <c r="AF96" t="s">
        <v>761</v>
      </c>
      <c r="AG96" t="s">
        <v>839</v>
      </c>
      <c r="AH96" t="s">
        <v>768</v>
      </c>
      <c r="AI96">
        <v>9999</v>
      </c>
      <c r="AJ96">
        <v>0</v>
      </c>
      <c r="AK96">
        <v>0</v>
      </c>
      <c r="AL96">
        <v>0</v>
      </c>
      <c r="AM96">
        <v>72</v>
      </c>
      <c r="AN96">
        <v>0</v>
      </c>
      <c r="AO96" t="s">
        <v>762</v>
      </c>
      <c r="AP96" t="s">
        <v>778</v>
      </c>
      <c r="AQ96" t="s">
        <v>781</v>
      </c>
      <c r="AR96" t="s">
        <v>3818</v>
      </c>
      <c r="AS96">
        <v>9</v>
      </c>
      <c r="AT96">
        <v>717</v>
      </c>
      <c r="AU96">
        <v>726</v>
      </c>
      <c r="AV96" t="s">
        <v>762</v>
      </c>
      <c r="AW96" t="s">
        <v>3819</v>
      </c>
      <c r="AX96">
        <v>9</v>
      </c>
      <c r="AY96">
        <v>717</v>
      </c>
      <c r="AZ96">
        <v>726</v>
      </c>
      <c r="BA96" t="s">
        <v>762</v>
      </c>
      <c r="BB96">
        <v>0</v>
      </c>
      <c r="BC96">
        <v>1</v>
      </c>
      <c r="BD96">
        <v>28671</v>
      </c>
      <c r="BE96">
        <v>41.548825005703861</v>
      </c>
      <c r="BF96" t="s">
        <v>767</v>
      </c>
      <c r="BG96">
        <v>44036</v>
      </c>
      <c r="BH96">
        <v>75.531585316170322</v>
      </c>
      <c r="BI96" t="s">
        <v>4127</v>
      </c>
      <c r="BJ96" t="s">
        <v>4128</v>
      </c>
      <c r="BK96" t="s">
        <v>4129</v>
      </c>
      <c r="BL96" t="s">
        <v>768</v>
      </c>
      <c r="BM96">
        <v>2</v>
      </c>
      <c r="BN96">
        <v>3.8849999999999998</v>
      </c>
    </row>
    <row r="97" spans="1:66" x14ac:dyDescent="0.25">
      <c r="A97">
        <v>27090</v>
      </c>
      <c r="B97">
        <v>11188</v>
      </c>
      <c r="C97" t="s">
        <v>415</v>
      </c>
      <c r="D97" t="s">
        <v>21</v>
      </c>
      <c r="E97" t="s">
        <v>29</v>
      </c>
      <c r="F97">
        <v>43914.666666666664</v>
      </c>
      <c r="G97">
        <v>6.4</v>
      </c>
      <c r="H97" t="s">
        <v>23</v>
      </c>
      <c r="I97">
        <v>0</v>
      </c>
      <c r="J97" t="s">
        <v>22</v>
      </c>
      <c r="K97" t="s">
        <v>22</v>
      </c>
      <c r="L97" t="s">
        <v>115</v>
      </c>
      <c r="M97">
        <v>8</v>
      </c>
      <c r="N97" t="s">
        <v>35</v>
      </c>
      <c r="O97">
        <v>2</v>
      </c>
      <c r="P97">
        <v>10</v>
      </c>
      <c r="Q97">
        <v>1.3</v>
      </c>
      <c r="R97">
        <v>7.1</v>
      </c>
      <c r="S97">
        <v>9.23</v>
      </c>
      <c r="T97">
        <v>1</v>
      </c>
      <c r="U97">
        <v>0</v>
      </c>
      <c r="V97">
        <v>2.8</v>
      </c>
      <c r="W97">
        <v>2</v>
      </c>
      <c r="X97">
        <v>5.6</v>
      </c>
      <c r="Y97">
        <v>2.2000000000000002</v>
      </c>
      <c r="Z97">
        <v>4.04</v>
      </c>
      <c r="AA97">
        <v>8.8880000000000017</v>
      </c>
      <c r="AB97">
        <v>7688140</v>
      </c>
      <c r="AC97" t="s">
        <v>2164</v>
      </c>
      <c r="AD97">
        <v>39818</v>
      </c>
      <c r="AE97" t="s">
        <v>760</v>
      </c>
      <c r="AF97" t="s">
        <v>761</v>
      </c>
      <c r="AG97" t="s">
        <v>839</v>
      </c>
      <c r="AH97" t="s">
        <v>768</v>
      </c>
      <c r="AI97">
        <v>5</v>
      </c>
      <c r="AJ97">
        <v>0</v>
      </c>
      <c r="AK97">
        <v>0</v>
      </c>
      <c r="AL97">
        <v>0</v>
      </c>
      <c r="AM97">
        <v>60</v>
      </c>
      <c r="AN97">
        <v>0</v>
      </c>
      <c r="AO97" t="s">
        <v>762</v>
      </c>
      <c r="AP97" t="s">
        <v>778</v>
      </c>
      <c r="AQ97" t="s">
        <v>781</v>
      </c>
      <c r="AR97" t="s">
        <v>2165</v>
      </c>
      <c r="AS97">
        <v>6.4</v>
      </c>
      <c r="AT97">
        <v>595.6</v>
      </c>
      <c r="AU97">
        <v>602</v>
      </c>
      <c r="AV97" t="s">
        <v>765</v>
      </c>
      <c r="AW97" t="s">
        <v>2166</v>
      </c>
      <c r="AX97">
        <v>4.5999999999999996</v>
      </c>
      <c r="AY97">
        <v>595.4</v>
      </c>
      <c r="AZ97">
        <v>600</v>
      </c>
      <c r="BA97" t="s">
        <v>765</v>
      </c>
      <c r="BB97">
        <v>3.30219E-3</v>
      </c>
      <c r="BC97">
        <v>1</v>
      </c>
      <c r="BD97">
        <v>31229</v>
      </c>
      <c r="BE97">
        <v>34.731462468628784</v>
      </c>
      <c r="BF97" t="s">
        <v>767</v>
      </c>
      <c r="BG97">
        <v>44403</v>
      </c>
      <c r="BH97">
        <v>60.565789324388462</v>
      </c>
      <c r="BI97" t="s">
        <v>4114</v>
      </c>
      <c r="BJ97" t="s">
        <v>4115</v>
      </c>
      <c r="BK97" t="s">
        <v>4116</v>
      </c>
      <c r="BL97" t="s">
        <v>768</v>
      </c>
      <c r="BM97">
        <v>2</v>
      </c>
      <c r="BN97">
        <v>3.774</v>
      </c>
    </row>
    <row r="98" spans="1:66" x14ac:dyDescent="0.25">
      <c r="A98">
        <v>27105</v>
      </c>
      <c r="B98">
        <v>12997</v>
      </c>
      <c r="C98" t="s">
        <v>214</v>
      </c>
      <c r="D98" t="s">
        <v>80</v>
      </c>
      <c r="E98" t="s">
        <v>29</v>
      </c>
      <c r="F98">
        <v>43896.666666666664</v>
      </c>
      <c r="G98">
        <v>5</v>
      </c>
      <c r="H98" t="s">
        <v>23</v>
      </c>
      <c r="I98">
        <v>0</v>
      </c>
      <c r="K98" t="s">
        <v>22</v>
      </c>
      <c r="L98" t="s">
        <v>30</v>
      </c>
      <c r="M98">
        <v>6</v>
      </c>
      <c r="O98">
        <v>2</v>
      </c>
      <c r="P98">
        <v>0</v>
      </c>
      <c r="Q98">
        <v>1.3</v>
      </c>
      <c r="R98">
        <v>4.7</v>
      </c>
      <c r="S98">
        <v>6.11</v>
      </c>
      <c r="T98">
        <v>1</v>
      </c>
      <c r="U98">
        <v>0</v>
      </c>
      <c r="V98">
        <v>1.8</v>
      </c>
      <c r="W98">
        <v>2</v>
      </c>
      <c r="X98">
        <v>3.6</v>
      </c>
      <c r="Y98">
        <v>1.6</v>
      </c>
      <c r="Z98">
        <v>3.08</v>
      </c>
      <c r="AA98">
        <v>4.9280000000000008</v>
      </c>
      <c r="AB98">
        <v>7683222</v>
      </c>
      <c r="AC98" t="s">
        <v>1440</v>
      </c>
      <c r="AD98">
        <v>39819</v>
      </c>
      <c r="AE98" t="s">
        <v>760</v>
      </c>
      <c r="AF98" t="s">
        <v>761</v>
      </c>
      <c r="AG98" t="s">
        <v>762</v>
      </c>
      <c r="AH98" t="s">
        <v>768</v>
      </c>
      <c r="AI98">
        <v>1.5</v>
      </c>
      <c r="AJ98">
        <v>0</v>
      </c>
      <c r="AK98">
        <v>0</v>
      </c>
      <c r="AL98">
        <v>0</v>
      </c>
      <c r="AM98">
        <v>18</v>
      </c>
      <c r="AN98">
        <v>0</v>
      </c>
      <c r="AO98" t="s">
        <v>762</v>
      </c>
      <c r="AP98" t="s">
        <v>902</v>
      </c>
      <c r="AQ98" t="s">
        <v>905</v>
      </c>
      <c r="AR98" t="s">
        <v>1441</v>
      </c>
      <c r="AS98">
        <v>11</v>
      </c>
      <c r="AT98">
        <v>762</v>
      </c>
      <c r="AU98">
        <v>773</v>
      </c>
      <c r="AV98" t="s">
        <v>765</v>
      </c>
      <c r="AW98" t="s">
        <v>1442</v>
      </c>
      <c r="AX98">
        <v>12</v>
      </c>
      <c r="AY98">
        <v>762</v>
      </c>
      <c r="AZ98">
        <v>774</v>
      </c>
      <c r="BA98" t="s">
        <v>765</v>
      </c>
      <c r="BB98">
        <v>0</v>
      </c>
      <c r="BC98">
        <v>1</v>
      </c>
      <c r="BD98">
        <v>37257</v>
      </c>
      <c r="BE98">
        <v>18.178416609628101</v>
      </c>
      <c r="BF98" t="s">
        <v>767</v>
      </c>
      <c r="BG98">
        <v>44243</v>
      </c>
      <c r="BH98">
        <v>51.129495643931207</v>
      </c>
      <c r="BI98" t="s">
        <v>4120</v>
      </c>
      <c r="BJ98" t="s">
        <v>4121</v>
      </c>
      <c r="BK98" t="s">
        <v>4122</v>
      </c>
      <c r="BL98" t="s">
        <v>4123</v>
      </c>
      <c r="BM98">
        <v>4</v>
      </c>
      <c r="BN98">
        <v>3.754</v>
      </c>
    </row>
    <row r="99" spans="1:66" x14ac:dyDescent="0.25">
      <c r="A99">
        <v>27274</v>
      </c>
      <c r="B99">
        <v>23065</v>
      </c>
      <c r="C99" t="s">
        <v>386</v>
      </c>
      <c r="D99" t="s">
        <v>80</v>
      </c>
      <c r="E99" t="s">
        <v>29</v>
      </c>
      <c r="F99">
        <v>44358.666666666664</v>
      </c>
      <c r="G99">
        <v>0</v>
      </c>
      <c r="I99">
        <v>0</v>
      </c>
      <c r="J99" t="s">
        <v>22</v>
      </c>
      <c r="K99" t="s">
        <v>22</v>
      </c>
      <c r="L99" t="s">
        <v>292</v>
      </c>
      <c r="M99">
        <v>3</v>
      </c>
      <c r="N99" t="s">
        <v>40</v>
      </c>
      <c r="O99">
        <v>8</v>
      </c>
      <c r="P99">
        <v>0</v>
      </c>
      <c r="Q99">
        <v>5.2</v>
      </c>
      <c r="R99">
        <v>3.35</v>
      </c>
      <c r="S99">
        <v>17.420000000000002</v>
      </c>
      <c r="T99">
        <v>1</v>
      </c>
      <c r="U99">
        <v>0</v>
      </c>
      <c r="V99">
        <v>1.8</v>
      </c>
      <c r="W99">
        <v>2</v>
      </c>
      <c r="X99">
        <v>3.6</v>
      </c>
      <c r="Y99">
        <v>3.16</v>
      </c>
      <c r="Z99">
        <v>2.54</v>
      </c>
      <c r="AA99">
        <v>8.0264000000000006</v>
      </c>
      <c r="AB99">
        <v>7553229</v>
      </c>
      <c r="AC99" t="s">
        <v>2026</v>
      </c>
      <c r="AD99">
        <v>39820</v>
      </c>
      <c r="AE99" t="s">
        <v>760</v>
      </c>
      <c r="AF99" t="s">
        <v>761</v>
      </c>
      <c r="AG99" t="s">
        <v>762</v>
      </c>
      <c r="AH99" t="s">
        <v>768</v>
      </c>
      <c r="AI99">
        <v>3</v>
      </c>
      <c r="AJ99">
        <v>0</v>
      </c>
      <c r="AK99">
        <v>0</v>
      </c>
      <c r="AL99">
        <v>0</v>
      </c>
      <c r="AM99">
        <v>36</v>
      </c>
      <c r="AN99">
        <v>0</v>
      </c>
      <c r="AO99" t="s">
        <v>762</v>
      </c>
      <c r="AP99" t="s">
        <v>763</v>
      </c>
      <c r="AQ99" t="s">
        <v>769</v>
      </c>
      <c r="AR99" t="s">
        <v>2027</v>
      </c>
      <c r="AS99">
        <v>14.1</v>
      </c>
      <c r="AT99">
        <v>757.9</v>
      </c>
      <c r="AU99">
        <v>772</v>
      </c>
      <c r="AV99" t="s">
        <v>765</v>
      </c>
      <c r="AW99" t="s">
        <v>2028</v>
      </c>
      <c r="AX99">
        <v>11.5</v>
      </c>
      <c r="AY99">
        <v>756.5</v>
      </c>
      <c r="AZ99">
        <v>768</v>
      </c>
      <c r="BA99" t="s">
        <v>765</v>
      </c>
      <c r="BB99">
        <v>1.10274E-2</v>
      </c>
      <c r="BC99">
        <v>1</v>
      </c>
      <c r="BD99">
        <v>33970</v>
      </c>
      <c r="BE99">
        <v>28.442619210586351</v>
      </c>
      <c r="BF99" t="s">
        <v>767</v>
      </c>
      <c r="BG99">
        <v>44243</v>
      </c>
      <c r="BH99">
        <v>126.9565334433414</v>
      </c>
      <c r="BI99" t="s">
        <v>4098</v>
      </c>
      <c r="BJ99" t="s">
        <v>4099</v>
      </c>
      <c r="BK99" t="s">
        <v>4100</v>
      </c>
      <c r="BL99" t="s">
        <v>4097</v>
      </c>
      <c r="BM99">
        <v>1</v>
      </c>
      <c r="BN99">
        <v>3.7519999999999998</v>
      </c>
    </row>
    <row r="100" spans="1:66" x14ac:dyDescent="0.25">
      <c r="A100">
        <v>27371</v>
      </c>
      <c r="B100">
        <v>11202</v>
      </c>
      <c r="C100" t="s">
        <v>319</v>
      </c>
      <c r="D100" t="s">
        <v>26</v>
      </c>
      <c r="E100" t="s">
        <v>29</v>
      </c>
      <c r="F100">
        <v>43943.666666666664</v>
      </c>
      <c r="G100">
        <v>6</v>
      </c>
      <c r="H100" t="s">
        <v>28</v>
      </c>
      <c r="I100">
        <v>5</v>
      </c>
      <c r="J100" t="s">
        <v>22</v>
      </c>
      <c r="K100" t="s">
        <v>22</v>
      </c>
      <c r="L100" t="s">
        <v>37</v>
      </c>
      <c r="M100">
        <v>8</v>
      </c>
      <c r="O100">
        <v>2</v>
      </c>
      <c r="P100">
        <v>5</v>
      </c>
      <c r="Q100">
        <v>3.05</v>
      </c>
      <c r="R100">
        <v>6.35</v>
      </c>
      <c r="S100">
        <v>19.367499999999996</v>
      </c>
      <c r="T100">
        <v>2</v>
      </c>
      <c r="U100">
        <v>0</v>
      </c>
      <c r="V100">
        <v>3.8000000000000007</v>
      </c>
      <c r="W100">
        <v>2.9000000000000004</v>
      </c>
      <c r="X100">
        <v>11.020000000000003</v>
      </c>
      <c r="Y100">
        <v>3.5</v>
      </c>
      <c r="Z100">
        <v>4.28</v>
      </c>
      <c r="AA100">
        <v>14.98</v>
      </c>
      <c r="AB100">
        <v>7585894</v>
      </c>
      <c r="AC100" t="s">
        <v>2939</v>
      </c>
      <c r="AD100">
        <v>39821</v>
      </c>
      <c r="AE100" t="s">
        <v>760</v>
      </c>
      <c r="AF100" t="s">
        <v>761</v>
      </c>
      <c r="AG100" t="s">
        <v>762</v>
      </c>
      <c r="AH100" t="s">
        <v>768</v>
      </c>
      <c r="AI100">
        <v>1.25</v>
      </c>
      <c r="AJ100">
        <v>0</v>
      </c>
      <c r="AK100">
        <v>0</v>
      </c>
      <c r="AL100">
        <v>0</v>
      </c>
      <c r="AM100">
        <v>15</v>
      </c>
      <c r="AN100">
        <v>0</v>
      </c>
      <c r="AO100" t="s">
        <v>762</v>
      </c>
      <c r="AP100" t="s">
        <v>763</v>
      </c>
      <c r="AQ100" t="s">
        <v>769</v>
      </c>
      <c r="AR100" t="s">
        <v>2940</v>
      </c>
      <c r="AS100">
        <v>8.6</v>
      </c>
      <c r="AT100">
        <v>698.3</v>
      </c>
      <c r="AU100">
        <v>706.9</v>
      </c>
      <c r="AV100" t="s">
        <v>765</v>
      </c>
      <c r="AW100" t="s">
        <v>2941</v>
      </c>
      <c r="AX100">
        <v>2.7</v>
      </c>
      <c r="AY100">
        <v>695.1</v>
      </c>
      <c r="AZ100">
        <v>697.8</v>
      </c>
      <c r="BA100" t="s">
        <v>765</v>
      </c>
      <c r="BB100">
        <v>0</v>
      </c>
      <c r="BC100">
        <v>1</v>
      </c>
      <c r="BD100">
        <v>28856</v>
      </c>
      <c r="BE100">
        <v>41.307780059320095</v>
      </c>
      <c r="BF100" t="s">
        <v>767</v>
      </c>
      <c r="BG100">
        <v>43185</v>
      </c>
      <c r="BH100">
        <v>301.40503345632419</v>
      </c>
      <c r="BI100" t="s">
        <v>4108</v>
      </c>
      <c r="BJ100" t="s">
        <v>4109</v>
      </c>
      <c r="BK100" t="s">
        <v>4110</v>
      </c>
      <c r="BL100" t="s">
        <v>768</v>
      </c>
      <c r="BM100">
        <v>2</v>
      </c>
      <c r="BN100">
        <v>3.8940000000000001</v>
      </c>
    </row>
    <row r="101" spans="1:66" x14ac:dyDescent="0.25">
      <c r="A101">
        <v>27372</v>
      </c>
      <c r="B101">
        <v>11202</v>
      </c>
      <c r="C101" t="s">
        <v>319</v>
      </c>
      <c r="D101" t="s">
        <v>26</v>
      </c>
      <c r="E101" t="s">
        <v>29</v>
      </c>
      <c r="F101">
        <v>43943.666666666664</v>
      </c>
      <c r="G101">
        <v>6</v>
      </c>
      <c r="H101" t="s">
        <v>28</v>
      </c>
      <c r="I101">
        <v>5</v>
      </c>
      <c r="J101" t="s">
        <v>22</v>
      </c>
      <c r="K101" t="s">
        <v>22</v>
      </c>
      <c r="L101" t="s">
        <v>30</v>
      </c>
      <c r="M101">
        <v>6</v>
      </c>
      <c r="O101">
        <v>2</v>
      </c>
      <c r="P101">
        <v>0</v>
      </c>
      <c r="Q101">
        <v>3.05</v>
      </c>
      <c r="R101">
        <v>4.7</v>
      </c>
      <c r="S101">
        <v>14.334999999999999</v>
      </c>
      <c r="T101">
        <v>1</v>
      </c>
      <c r="U101">
        <v>0</v>
      </c>
      <c r="V101">
        <v>3.8000000000000007</v>
      </c>
      <c r="W101">
        <v>2.9000000000000004</v>
      </c>
      <c r="X101">
        <v>11.020000000000003</v>
      </c>
      <c r="Y101">
        <v>3.5</v>
      </c>
      <c r="Z101">
        <v>3.62</v>
      </c>
      <c r="AA101">
        <v>12.67</v>
      </c>
      <c r="AB101">
        <v>7570487</v>
      </c>
      <c r="AC101" t="s">
        <v>2625</v>
      </c>
      <c r="AD101">
        <v>39822</v>
      </c>
      <c r="AE101" t="s">
        <v>760</v>
      </c>
      <c r="AF101" t="s">
        <v>761</v>
      </c>
      <c r="AG101" t="s">
        <v>762</v>
      </c>
      <c r="AH101" t="s">
        <v>768</v>
      </c>
      <c r="AI101">
        <v>2</v>
      </c>
      <c r="AJ101">
        <v>0</v>
      </c>
      <c r="AK101">
        <v>0</v>
      </c>
      <c r="AL101">
        <v>0</v>
      </c>
      <c r="AM101">
        <v>24</v>
      </c>
      <c r="AN101">
        <v>0</v>
      </c>
      <c r="AO101" t="s">
        <v>762</v>
      </c>
      <c r="AP101" t="s">
        <v>902</v>
      </c>
      <c r="AQ101" t="s">
        <v>905</v>
      </c>
      <c r="AR101" t="s">
        <v>2626</v>
      </c>
      <c r="AS101">
        <v>0</v>
      </c>
      <c r="AT101">
        <v>0</v>
      </c>
      <c r="AU101">
        <v>751</v>
      </c>
      <c r="AV101" t="s">
        <v>772</v>
      </c>
      <c r="AW101" t="s">
        <v>2627</v>
      </c>
      <c r="AX101">
        <v>2.5</v>
      </c>
      <c r="AY101">
        <v>746.5</v>
      </c>
      <c r="AZ101">
        <v>749</v>
      </c>
      <c r="BA101" t="s">
        <v>772</v>
      </c>
      <c r="BB101">
        <v>0</v>
      </c>
      <c r="BC101">
        <v>1</v>
      </c>
      <c r="BD101">
        <v>37257</v>
      </c>
      <c r="BE101">
        <v>18.307095596623309</v>
      </c>
      <c r="BF101" t="s">
        <v>767</v>
      </c>
      <c r="BG101">
        <v>44243</v>
      </c>
      <c r="BH101">
        <v>17.45271890306902</v>
      </c>
      <c r="BI101" t="s">
        <v>4120</v>
      </c>
      <c r="BJ101" t="s">
        <v>4121</v>
      </c>
      <c r="BK101" t="s">
        <v>4122</v>
      </c>
      <c r="BL101" t="s">
        <v>4123</v>
      </c>
      <c r="BM101">
        <v>4</v>
      </c>
      <c r="BN101">
        <v>3.7559999999999998</v>
      </c>
    </row>
    <row r="102" spans="1:66" x14ac:dyDescent="0.25">
      <c r="A102">
        <v>27374</v>
      </c>
      <c r="B102">
        <v>11202</v>
      </c>
      <c r="C102" t="s">
        <v>319</v>
      </c>
      <c r="D102" t="s">
        <v>21</v>
      </c>
      <c r="E102" t="s">
        <v>29</v>
      </c>
      <c r="F102">
        <v>43943.666666666664</v>
      </c>
      <c r="G102">
        <v>8.5</v>
      </c>
      <c r="H102" t="s">
        <v>28</v>
      </c>
      <c r="I102">
        <v>5</v>
      </c>
      <c r="J102" t="s">
        <v>22</v>
      </c>
      <c r="K102" t="s">
        <v>22</v>
      </c>
      <c r="L102" t="s">
        <v>37</v>
      </c>
      <c r="M102">
        <v>8</v>
      </c>
      <c r="N102" t="s">
        <v>33</v>
      </c>
      <c r="O102">
        <v>0</v>
      </c>
      <c r="P102">
        <v>10</v>
      </c>
      <c r="Q102">
        <v>1.75</v>
      </c>
      <c r="R102">
        <v>7.5</v>
      </c>
      <c r="S102">
        <v>13.125</v>
      </c>
      <c r="T102">
        <v>1</v>
      </c>
      <c r="U102">
        <v>0</v>
      </c>
      <c r="V102">
        <v>1.4000000000000001</v>
      </c>
      <c r="W102">
        <v>2.4000000000000004</v>
      </c>
      <c r="X102">
        <v>3.3600000000000008</v>
      </c>
      <c r="Y102">
        <v>1.54</v>
      </c>
      <c r="Z102">
        <v>4.4400000000000004</v>
      </c>
      <c r="AA102">
        <v>6.837600000000001</v>
      </c>
      <c r="AB102">
        <v>7690629</v>
      </c>
      <c r="AC102" t="s">
        <v>1754</v>
      </c>
      <c r="AD102">
        <v>39823</v>
      </c>
      <c r="AE102" t="s">
        <v>760</v>
      </c>
      <c r="AF102" t="s">
        <v>761</v>
      </c>
      <c r="AG102" t="s">
        <v>839</v>
      </c>
      <c r="AH102" t="s">
        <v>768</v>
      </c>
      <c r="AI102">
        <v>5</v>
      </c>
      <c r="AJ102">
        <v>0</v>
      </c>
      <c r="AK102">
        <v>0</v>
      </c>
      <c r="AL102">
        <v>0</v>
      </c>
      <c r="AM102">
        <v>60</v>
      </c>
      <c r="AN102">
        <v>0</v>
      </c>
      <c r="AO102" t="s">
        <v>762</v>
      </c>
      <c r="AP102" t="s">
        <v>763</v>
      </c>
      <c r="AQ102" t="s">
        <v>769</v>
      </c>
      <c r="AR102" t="s">
        <v>1755</v>
      </c>
      <c r="AS102">
        <v>0</v>
      </c>
      <c r="AT102">
        <v>788.7</v>
      </c>
      <c r="AU102">
        <v>788.7</v>
      </c>
      <c r="AV102" t="s">
        <v>765</v>
      </c>
      <c r="AW102" t="s">
        <v>1756</v>
      </c>
      <c r="AX102">
        <v>0</v>
      </c>
      <c r="AY102">
        <v>788.2</v>
      </c>
      <c r="AZ102">
        <v>788.2</v>
      </c>
      <c r="BA102" t="s">
        <v>765</v>
      </c>
      <c r="BB102">
        <v>0</v>
      </c>
      <c r="BC102">
        <v>1</v>
      </c>
      <c r="BD102">
        <v>35970</v>
      </c>
      <c r="BE102">
        <v>21.830709559662324</v>
      </c>
      <c r="BF102" t="s">
        <v>767</v>
      </c>
      <c r="BG102">
        <v>43185</v>
      </c>
      <c r="BH102">
        <v>101.4416215390562</v>
      </c>
      <c r="BI102" t="s">
        <v>4136</v>
      </c>
      <c r="BJ102" t="s">
        <v>4137</v>
      </c>
      <c r="BK102" t="s">
        <v>4138</v>
      </c>
      <c r="BL102" t="s">
        <v>4139</v>
      </c>
      <c r="BM102">
        <v>4</v>
      </c>
      <c r="BN102">
        <v>3.7690000000000001</v>
      </c>
    </row>
    <row r="103" spans="1:66" x14ac:dyDescent="0.25">
      <c r="A103">
        <v>27397</v>
      </c>
      <c r="B103">
        <v>24776</v>
      </c>
      <c r="C103" t="s">
        <v>544</v>
      </c>
      <c r="D103" t="s">
        <v>26</v>
      </c>
      <c r="E103" t="s">
        <v>29</v>
      </c>
      <c r="F103">
        <v>44532.708333333336</v>
      </c>
      <c r="G103">
        <v>8.6</v>
      </c>
      <c r="I103">
        <v>0</v>
      </c>
      <c r="K103" t="s">
        <v>22</v>
      </c>
      <c r="M103">
        <v>0</v>
      </c>
      <c r="O103">
        <v>2</v>
      </c>
      <c r="P103">
        <v>0</v>
      </c>
      <c r="Q103">
        <v>1.3</v>
      </c>
      <c r="R103">
        <v>1.8</v>
      </c>
      <c r="S103">
        <v>2.3400000000000003</v>
      </c>
      <c r="T103">
        <v>1</v>
      </c>
      <c r="U103">
        <v>0</v>
      </c>
      <c r="V103">
        <v>8.6</v>
      </c>
      <c r="W103">
        <v>2.7</v>
      </c>
      <c r="X103">
        <v>23.22</v>
      </c>
      <c r="Y103">
        <v>5.68</v>
      </c>
      <c r="Z103">
        <v>2.3400000000000003</v>
      </c>
      <c r="AA103">
        <v>13.291200000000002</v>
      </c>
      <c r="AB103">
        <v>7556993</v>
      </c>
      <c r="AC103" t="s">
        <v>2708</v>
      </c>
      <c r="AD103">
        <v>39824</v>
      </c>
      <c r="AE103" t="s">
        <v>760</v>
      </c>
      <c r="AF103" t="s">
        <v>761</v>
      </c>
      <c r="AG103" t="s">
        <v>762</v>
      </c>
      <c r="AH103" t="s">
        <v>768</v>
      </c>
      <c r="AI103">
        <v>2</v>
      </c>
      <c r="AJ103">
        <v>0</v>
      </c>
      <c r="AK103">
        <v>0</v>
      </c>
      <c r="AL103">
        <v>0</v>
      </c>
      <c r="AM103">
        <v>24</v>
      </c>
      <c r="AN103">
        <v>0</v>
      </c>
      <c r="AO103" t="s">
        <v>762</v>
      </c>
      <c r="AP103" t="s">
        <v>763</v>
      </c>
      <c r="AQ103" t="s">
        <v>769</v>
      </c>
      <c r="AR103" t="s">
        <v>2709</v>
      </c>
      <c r="AS103">
        <v>5.92</v>
      </c>
      <c r="AT103">
        <v>747.4</v>
      </c>
      <c r="AU103">
        <v>753.32</v>
      </c>
      <c r="AV103" t="s">
        <v>765</v>
      </c>
      <c r="AW103" t="s">
        <v>2710</v>
      </c>
      <c r="AX103">
        <v>5.25</v>
      </c>
      <c r="AY103">
        <v>742.75</v>
      </c>
      <c r="AZ103">
        <v>748</v>
      </c>
      <c r="BA103" t="s">
        <v>765</v>
      </c>
      <c r="BB103">
        <v>0</v>
      </c>
      <c r="BC103">
        <v>1</v>
      </c>
      <c r="BD103">
        <v>33419</v>
      </c>
      <c r="BE103">
        <v>30.427675108373268</v>
      </c>
      <c r="BF103" t="s">
        <v>767</v>
      </c>
      <c r="BG103">
        <v>43185</v>
      </c>
      <c r="BH103">
        <v>229.82699195632969</v>
      </c>
      <c r="BI103" t="s">
        <v>4111</v>
      </c>
      <c r="BJ103" t="s">
        <v>4112</v>
      </c>
      <c r="BK103" t="s">
        <v>4113</v>
      </c>
      <c r="BL103" t="s">
        <v>4097</v>
      </c>
      <c r="BM103">
        <v>1</v>
      </c>
      <c r="BN103">
        <v>3.77</v>
      </c>
    </row>
    <row r="104" spans="1:66" x14ac:dyDescent="0.25">
      <c r="A104">
        <v>27780</v>
      </c>
      <c r="B104">
        <v>23752</v>
      </c>
      <c r="C104" t="s">
        <v>597</v>
      </c>
      <c r="D104" t="s">
        <v>80</v>
      </c>
      <c r="E104" t="s">
        <v>29</v>
      </c>
      <c r="F104">
        <v>44420.666666666664</v>
      </c>
      <c r="G104">
        <v>5</v>
      </c>
      <c r="I104">
        <v>0</v>
      </c>
      <c r="K104" t="s">
        <v>22</v>
      </c>
      <c r="M104">
        <v>0</v>
      </c>
      <c r="O104">
        <v>2</v>
      </c>
      <c r="P104">
        <v>0</v>
      </c>
      <c r="Q104">
        <v>1.3</v>
      </c>
      <c r="R104">
        <v>2.6</v>
      </c>
      <c r="S104">
        <v>3.3800000000000003</v>
      </c>
      <c r="T104">
        <v>1</v>
      </c>
      <c r="U104">
        <v>10</v>
      </c>
      <c r="V104">
        <v>5</v>
      </c>
      <c r="W104">
        <v>5.9</v>
      </c>
      <c r="X104">
        <v>29.5</v>
      </c>
      <c r="Y104">
        <v>3.52</v>
      </c>
      <c r="Z104">
        <v>4.58</v>
      </c>
      <c r="AA104">
        <v>16.121600000000001</v>
      </c>
      <c r="AB104">
        <v>7723991</v>
      </c>
      <c r="AC104" t="s">
        <v>3001</v>
      </c>
      <c r="AD104">
        <v>39825</v>
      </c>
      <c r="AE104" t="s">
        <v>760</v>
      </c>
      <c r="AF104" t="s">
        <v>761</v>
      </c>
      <c r="AG104" t="s">
        <v>762</v>
      </c>
      <c r="AH104" t="s">
        <v>768</v>
      </c>
      <c r="AI104">
        <v>1.5</v>
      </c>
      <c r="AJ104">
        <v>0</v>
      </c>
      <c r="AK104">
        <v>0</v>
      </c>
      <c r="AL104">
        <v>0</v>
      </c>
      <c r="AM104">
        <v>18</v>
      </c>
      <c r="AN104">
        <v>0</v>
      </c>
      <c r="AO104" t="s">
        <v>762</v>
      </c>
      <c r="AP104" t="s">
        <v>763</v>
      </c>
      <c r="AQ104" t="s">
        <v>769</v>
      </c>
      <c r="AR104" t="s">
        <v>3002</v>
      </c>
      <c r="AS104">
        <v>3.2</v>
      </c>
      <c r="AT104">
        <v>693.8</v>
      </c>
      <c r="AU104">
        <v>697</v>
      </c>
      <c r="AV104" t="s">
        <v>765</v>
      </c>
      <c r="AW104" t="s">
        <v>3003</v>
      </c>
      <c r="AX104">
        <v>7.3</v>
      </c>
      <c r="AY104">
        <v>692.3</v>
      </c>
      <c r="AZ104">
        <v>699.6</v>
      </c>
      <c r="BA104" t="s">
        <v>765</v>
      </c>
      <c r="BB104">
        <v>0</v>
      </c>
      <c r="BC104">
        <v>1</v>
      </c>
      <c r="BD104">
        <v>28856</v>
      </c>
      <c r="BE104">
        <v>42.613734884782104</v>
      </c>
      <c r="BF104" t="s">
        <v>767</v>
      </c>
      <c r="BG104">
        <v>43185</v>
      </c>
      <c r="BH104">
        <v>168.3067909080855</v>
      </c>
      <c r="BI104" t="s">
        <v>4108</v>
      </c>
      <c r="BJ104" t="s">
        <v>4109</v>
      </c>
      <c r="BK104" t="s">
        <v>4110</v>
      </c>
      <c r="BL104" t="s">
        <v>768</v>
      </c>
      <c r="BM104">
        <v>2</v>
      </c>
      <c r="BN104">
        <v>3.8940000000000001</v>
      </c>
    </row>
    <row r="105" spans="1:66" x14ac:dyDescent="0.25">
      <c r="A105">
        <v>28768</v>
      </c>
      <c r="B105">
        <v>22975</v>
      </c>
      <c r="C105" t="s">
        <v>554</v>
      </c>
      <c r="D105" t="s">
        <v>80</v>
      </c>
      <c r="E105" t="s">
        <v>29</v>
      </c>
      <c r="F105">
        <v>44350.666666666664</v>
      </c>
      <c r="G105">
        <v>5</v>
      </c>
      <c r="I105">
        <v>0</v>
      </c>
      <c r="J105" t="s">
        <v>22</v>
      </c>
      <c r="K105" t="s">
        <v>22</v>
      </c>
      <c r="M105">
        <v>0</v>
      </c>
      <c r="N105" t="s">
        <v>35</v>
      </c>
      <c r="O105">
        <v>2</v>
      </c>
      <c r="P105">
        <v>0</v>
      </c>
      <c r="Q105">
        <v>1.3</v>
      </c>
      <c r="R105">
        <v>2.6</v>
      </c>
      <c r="S105">
        <v>3.3800000000000003</v>
      </c>
      <c r="T105">
        <v>1</v>
      </c>
      <c r="U105">
        <v>0</v>
      </c>
      <c r="V105">
        <v>6.6000000000000005</v>
      </c>
      <c r="W105">
        <v>3.5</v>
      </c>
      <c r="X105">
        <v>23.1</v>
      </c>
      <c r="Y105">
        <v>4.4800000000000004</v>
      </c>
      <c r="Z105">
        <v>3.14</v>
      </c>
      <c r="AA105">
        <v>14.067200000000001</v>
      </c>
      <c r="AB105">
        <v>7585551</v>
      </c>
      <c r="AC105" t="s">
        <v>2778</v>
      </c>
      <c r="AD105">
        <v>39826</v>
      </c>
      <c r="AE105" t="s">
        <v>760</v>
      </c>
      <c r="AF105" t="s">
        <v>761</v>
      </c>
      <c r="AG105" t="s">
        <v>762</v>
      </c>
      <c r="AH105" t="s">
        <v>768</v>
      </c>
      <c r="AI105">
        <v>1.25</v>
      </c>
      <c r="AJ105">
        <v>0</v>
      </c>
      <c r="AK105">
        <v>0</v>
      </c>
      <c r="AL105">
        <v>0</v>
      </c>
      <c r="AM105">
        <v>15</v>
      </c>
      <c r="AN105">
        <v>0</v>
      </c>
      <c r="AO105" t="s">
        <v>762</v>
      </c>
      <c r="AP105" t="s">
        <v>763</v>
      </c>
      <c r="AQ105" t="s">
        <v>769</v>
      </c>
      <c r="AR105" t="s">
        <v>2779</v>
      </c>
      <c r="AS105">
        <v>4</v>
      </c>
      <c r="AT105">
        <v>705</v>
      </c>
      <c r="AU105">
        <v>709</v>
      </c>
      <c r="AV105" t="s">
        <v>765</v>
      </c>
      <c r="AW105" t="s">
        <v>2780</v>
      </c>
      <c r="AX105">
        <v>3.2</v>
      </c>
      <c r="AY105">
        <v>703.8</v>
      </c>
      <c r="AZ105">
        <v>707</v>
      </c>
      <c r="BA105" t="s">
        <v>765</v>
      </c>
      <c r="BB105">
        <v>2.9591869999999999E-2</v>
      </c>
      <c r="BC105">
        <v>1</v>
      </c>
      <c r="BD105">
        <v>34335</v>
      </c>
      <c r="BE105">
        <v>27.421400866986076</v>
      </c>
      <c r="BF105" t="s">
        <v>767</v>
      </c>
      <c r="BG105">
        <v>44411</v>
      </c>
      <c r="BH105">
        <v>40.551679601783533</v>
      </c>
      <c r="BI105" t="s">
        <v>4098</v>
      </c>
      <c r="BJ105" t="s">
        <v>4099</v>
      </c>
      <c r="BK105" t="s">
        <v>4100</v>
      </c>
      <c r="BL105" t="s">
        <v>4097</v>
      </c>
      <c r="BM105">
        <v>1</v>
      </c>
      <c r="BN105">
        <v>3.754</v>
      </c>
    </row>
    <row r="106" spans="1:66" x14ac:dyDescent="0.25">
      <c r="A106">
        <v>28951</v>
      </c>
      <c r="B106">
        <v>20961</v>
      </c>
      <c r="C106" t="s">
        <v>627</v>
      </c>
      <c r="D106" t="s">
        <v>80</v>
      </c>
      <c r="E106" t="s">
        <v>29</v>
      </c>
      <c r="F106">
        <v>44169.708333333336</v>
      </c>
      <c r="G106">
        <v>4</v>
      </c>
      <c r="I106">
        <v>0</v>
      </c>
      <c r="J106" t="s">
        <v>22</v>
      </c>
      <c r="K106" t="s">
        <v>22</v>
      </c>
      <c r="L106" t="s">
        <v>24</v>
      </c>
      <c r="M106">
        <v>0</v>
      </c>
      <c r="O106">
        <v>2</v>
      </c>
      <c r="P106">
        <v>0</v>
      </c>
      <c r="Q106">
        <v>1.3</v>
      </c>
      <c r="R106">
        <v>2.6</v>
      </c>
      <c r="S106">
        <v>3.3800000000000003</v>
      </c>
      <c r="T106">
        <v>1</v>
      </c>
      <c r="U106">
        <v>10</v>
      </c>
      <c r="V106">
        <v>6.6000000000000005</v>
      </c>
      <c r="W106">
        <v>5</v>
      </c>
      <c r="X106">
        <v>33</v>
      </c>
      <c r="Y106">
        <v>4.4800000000000004</v>
      </c>
      <c r="Z106">
        <v>4.04</v>
      </c>
      <c r="AA106">
        <v>18.099200000000003</v>
      </c>
      <c r="AB106">
        <v>7570307</v>
      </c>
      <c r="AC106" t="s">
        <v>3179</v>
      </c>
      <c r="AD106">
        <v>39827</v>
      </c>
      <c r="AE106" t="s">
        <v>760</v>
      </c>
      <c r="AF106" t="s">
        <v>761</v>
      </c>
      <c r="AG106" t="s">
        <v>762</v>
      </c>
      <c r="AH106" t="s">
        <v>768</v>
      </c>
      <c r="AI106">
        <v>1.25</v>
      </c>
      <c r="AJ106">
        <v>0</v>
      </c>
      <c r="AK106">
        <v>0</v>
      </c>
      <c r="AL106">
        <v>0</v>
      </c>
      <c r="AM106">
        <v>15</v>
      </c>
      <c r="AN106">
        <v>0</v>
      </c>
      <c r="AO106" t="s">
        <v>762</v>
      </c>
      <c r="AP106" t="s">
        <v>763</v>
      </c>
      <c r="AQ106" t="s">
        <v>769</v>
      </c>
      <c r="AR106" t="s">
        <v>3180</v>
      </c>
      <c r="AS106">
        <v>5.5</v>
      </c>
      <c r="AT106">
        <v>668.5</v>
      </c>
      <c r="AU106">
        <v>674</v>
      </c>
      <c r="AV106" t="s">
        <v>765</v>
      </c>
      <c r="AW106" t="s">
        <v>3181</v>
      </c>
      <c r="AX106">
        <v>1.1000000000000001</v>
      </c>
      <c r="AY106">
        <v>667.9</v>
      </c>
      <c r="AZ106">
        <v>669</v>
      </c>
      <c r="BA106" t="s">
        <v>765</v>
      </c>
      <c r="BB106">
        <v>9.8872300000000003E-3</v>
      </c>
      <c r="BC106">
        <v>1</v>
      </c>
      <c r="BD106">
        <v>29701</v>
      </c>
      <c r="BE106">
        <v>39.613164499201467</v>
      </c>
      <c r="BF106" t="s">
        <v>767</v>
      </c>
      <c r="BG106">
        <v>44243</v>
      </c>
      <c r="BH106">
        <v>60.684317707300877</v>
      </c>
      <c r="BI106" t="s">
        <v>4124</v>
      </c>
      <c r="BJ106" t="s">
        <v>4125</v>
      </c>
      <c r="BK106" t="s">
        <v>4126</v>
      </c>
      <c r="BL106" t="s">
        <v>768</v>
      </c>
      <c r="BM106">
        <v>2</v>
      </c>
      <c r="BN106">
        <v>3.6989999999999998</v>
      </c>
    </row>
    <row r="107" spans="1:66" x14ac:dyDescent="0.25">
      <c r="A107">
        <v>29009</v>
      </c>
      <c r="B107">
        <v>23651</v>
      </c>
      <c r="C107" t="s">
        <v>132</v>
      </c>
      <c r="D107" t="s">
        <v>21</v>
      </c>
      <c r="E107" t="s">
        <v>29</v>
      </c>
      <c r="F107">
        <v>44410.666666666664</v>
      </c>
      <c r="G107">
        <v>4</v>
      </c>
      <c r="H107" t="s">
        <v>23</v>
      </c>
      <c r="I107">
        <v>0</v>
      </c>
      <c r="J107" t="s">
        <v>22</v>
      </c>
      <c r="K107" t="s">
        <v>22</v>
      </c>
      <c r="M107">
        <v>0</v>
      </c>
      <c r="O107">
        <v>2</v>
      </c>
      <c r="P107">
        <v>10</v>
      </c>
      <c r="Q107">
        <v>1.3</v>
      </c>
      <c r="R107">
        <v>2.9</v>
      </c>
      <c r="S107">
        <v>3.77</v>
      </c>
      <c r="T107">
        <v>1</v>
      </c>
      <c r="U107">
        <v>10</v>
      </c>
      <c r="V107">
        <v>7.8000000000000007</v>
      </c>
      <c r="W107">
        <v>3.8000000000000003</v>
      </c>
      <c r="X107">
        <v>29.640000000000004</v>
      </c>
      <c r="Y107">
        <v>5.2000000000000011</v>
      </c>
      <c r="Z107">
        <v>3.4400000000000004</v>
      </c>
      <c r="AA107">
        <v>17.888000000000005</v>
      </c>
      <c r="AB107">
        <v>7677843</v>
      </c>
      <c r="AC107" t="s">
        <v>3160</v>
      </c>
      <c r="AD107">
        <v>39828</v>
      </c>
      <c r="AE107" t="s">
        <v>760</v>
      </c>
      <c r="AF107" t="s">
        <v>761</v>
      </c>
      <c r="AG107" t="s">
        <v>762</v>
      </c>
      <c r="AH107" t="s">
        <v>768</v>
      </c>
      <c r="AI107">
        <v>2.5</v>
      </c>
      <c r="AJ107">
        <v>0</v>
      </c>
      <c r="AK107">
        <v>0</v>
      </c>
      <c r="AL107">
        <v>0</v>
      </c>
      <c r="AM107">
        <v>30</v>
      </c>
      <c r="AN107">
        <v>0</v>
      </c>
      <c r="AO107" t="s">
        <v>762</v>
      </c>
      <c r="AP107" t="s">
        <v>763</v>
      </c>
      <c r="AQ107" t="s">
        <v>769</v>
      </c>
      <c r="AR107" t="s">
        <v>1048</v>
      </c>
      <c r="AS107">
        <v>4</v>
      </c>
      <c r="AT107">
        <v>705</v>
      </c>
      <c r="AU107">
        <v>709</v>
      </c>
      <c r="AV107" t="s">
        <v>765</v>
      </c>
      <c r="AW107" t="s">
        <v>3161</v>
      </c>
      <c r="AX107">
        <v>4.5999999999999996</v>
      </c>
      <c r="AY107">
        <v>704.4</v>
      </c>
      <c r="AZ107">
        <v>709</v>
      </c>
      <c r="BA107" t="s">
        <v>765</v>
      </c>
      <c r="BB107">
        <v>6.3209199999999993E-2</v>
      </c>
      <c r="BC107">
        <v>1</v>
      </c>
      <c r="BD107">
        <v>23767</v>
      </c>
      <c r="BE107">
        <v>56.519279032626045</v>
      </c>
      <c r="BF107" t="s">
        <v>767</v>
      </c>
      <c r="BG107">
        <v>43179</v>
      </c>
      <c r="BH107">
        <v>9.4923414646502682</v>
      </c>
      <c r="BI107" t="s">
        <v>4127</v>
      </c>
      <c r="BJ107" t="s">
        <v>4128</v>
      </c>
      <c r="BK107" t="s">
        <v>4129</v>
      </c>
      <c r="BL107" t="s">
        <v>768</v>
      </c>
      <c r="BM107">
        <v>2</v>
      </c>
      <c r="BN107">
        <v>3.87</v>
      </c>
    </row>
    <row r="108" spans="1:66" x14ac:dyDescent="0.25">
      <c r="A108">
        <v>29335</v>
      </c>
      <c r="B108">
        <v>21216</v>
      </c>
      <c r="C108" t="s">
        <v>281</v>
      </c>
      <c r="D108" t="s">
        <v>21</v>
      </c>
      <c r="E108" t="s">
        <v>29</v>
      </c>
      <c r="F108">
        <v>44210.708333333336</v>
      </c>
      <c r="G108">
        <v>20</v>
      </c>
      <c r="H108" t="s">
        <v>23</v>
      </c>
      <c r="I108">
        <v>0</v>
      </c>
      <c r="J108" t="s">
        <v>22</v>
      </c>
      <c r="K108" t="s">
        <v>22</v>
      </c>
      <c r="M108">
        <v>0</v>
      </c>
      <c r="O108">
        <v>2</v>
      </c>
      <c r="P108">
        <v>10</v>
      </c>
      <c r="Q108">
        <v>1.3</v>
      </c>
      <c r="R108">
        <v>3.8</v>
      </c>
      <c r="S108">
        <v>4.9399999999999995</v>
      </c>
      <c r="T108">
        <v>1</v>
      </c>
      <c r="U108">
        <v>10</v>
      </c>
      <c r="V108">
        <v>1.4000000000000001</v>
      </c>
      <c r="W108">
        <v>4.7</v>
      </c>
      <c r="X108">
        <v>6.580000000000001</v>
      </c>
      <c r="Y108">
        <v>1.36</v>
      </c>
      <c r="Z108">
        <v>4.34</v>
      </c>
      <c r="AA108">
        <v>5.9024000000000001</v>
      </c>
      <c r="AB108">
        <v>7706483</v>
      </c>
      <c r="AC108" t="s">
        <v>1599</v>
      </c>
      <c r="AD108">
        <v>39829</v>
      </c>
      <c r="AE108" t="s">
        <v>760</v>
      </c>
      <c r="AF108" t="s">
        <v>761</v>
      </c>
      <c r="AG108" t="s">
        <v>762</v>
      </c>
      <c r="AH108" t="s">
        <v>768</v>
      </c>
      <c r="AI108">
        <v>3</v>
      </c>
      <c r="AJ108">
        <v>0</v>
      </c>
      <c r="AK108">
        <v>0</v>
      </c>
      <c r="AL108">
        <v>0</v>
      </c>
      <c r="AM108">
        <v>36</v>
      </c>
      <c r="AN108">
        <v>0</v>
      </c>
      <c r="AO108" t="s">
        <v>762</v>
      </c>
      <c r="AP108" t="s">
        <v>778</v>
      </c>
      <c r="AQ108" t="s">
        <v>781</v>
      </c>
      <c r="AR108" t="s">
        <v>1600</v>
      </c>
      <c r="AS108">
        <v>19.100000000000001</v>
      </c>
      <c r="AT108">
        <v>736.9</v>
      </c>
      <c r="AU108">
        <v>756</v>
      </c>
      <c r="AV108" t="s">
        <v>765</v>
      </c>
      <c r="AW108" t="s">
        <v>1601</v>
      </c>
      <c r="AX108">
        <v>18.5</v>
      </c>
      <c r="AY108">
        <v>736.5</v>
      </c>
      <c r="AZ108">
        <v>755</v>
      </c>
      <c r="BA108" t="s">
        <v>765</v>
      </c>
      <c r="BB108">
        <v>3.4112299999999999E-3</v>
      </c>
      <c r="BC108">
        <v>1</v>
      </c>
      <c r="BD108">
        <v>36161</v>
      </c>
      <c r="BE108">
        <v>22.038900296600509</v>
      </c>
      <c r="BF108" t="s">
        <v>767</v>
      </c>
      <c r="BG108">
        <v>44243</v>
      </c>
      <c r="BH108">
        <v>117.2596942993751</v>
      </c>
      <c r="BI108" t="s">
        <v>4120</v>
      </c>
      <c r="BJ108" t="s">
        <v>4121</v>
      </c>
      <c r="BK108" t="s">
        <v>4122</v>
      </c>
      <c r="BL108" t="s">
        <v>4123</v>
      </c>
      <c r="BM108">
        <v>4</v>
      </c>
      <c r="BN108">
        <v>3.754</v>
      </c>
    </row>
    <row r="109" spans="1:66" x14ac:dyDescent="0.25">
      <c r="A109">
        <v>29336</v>
      </c>
      <c r="B109">
        <v>24595</v>
      </c>
      <c r="C109" t="s">
        <v>602</v>
      </c>
      <c r="D109" t="s">
        <v>21</v>
      </c>
      <c r="E109" t="s">
        <v>29</v>
      </c>
      <c r="F109">
        <v>44497.708333333336</v>
      </c>
      <c r="G109">
        <v>7</v>
      </c>
      <c r="H109" t="s">
        <v>23</v>
      </c>
      <c r="I109">
        <v>0</v>
      </c>
      <c r="J109" t="s">
        <v>22</v>
      </c>
      <c r="K109" t="s">
        <v>22</v>
      </c>
      <c r="L109" t="s">
        <v>30</v>
      </c>
      <c r="M109">
        <v>6</v>
      </c>
      <c r="N109" t="s">
        <v>40</v>
      </c>
      <c r="O109">
        <v>8</v>
      </c>
      <c r="P109">
        <v>10</v>
      </c>
      <c r="Q109">
        <v>5.2</v>
      </c>
      <c r="R109">
        <v>6.2</v>
      </c>
      <c r="S109">
        <v>32.24</v>
      </c>
      <c r="T109">
        <v>1</v>
      </c>
      <c r="U109">
        <v>10</v>
      </c>
      <c r="V109">
        <v>6.8000000000000007</v>
      </c>
      <c r="W109">
        <v>6.2</v>
      </c>
      <c r="X109">
        <v>42.160000000000004</v>
      </c>
      <c r="Y109">
        <v>6.16</v>
      </c>
      <c r="Z109">
        <v>6.2</v>
      </c>
      <c r="AA109">
        <v>38.192</v>
      </c>
      <c r="AB109">
        <v>7570133</v>
      </c>
      <c r="AC109" t="s">
        <v>4002</v>
      </c>
      <c r="AD109">
        <v>39830</v>
      </c>
      <c r="AE109" t="s">
        <v>760</v>
      </c>
      <c r="AF109" t="s">
        <v>761</v>
      </c>
      <c r="AG109" t="s">
        <v>839</v>
      </c>
      <c r="AH109" t="s">
        <v>768</v>
      </c>
      <c r="AI109">
        <v>5</v>
      </c>
      <c r="AJ109">
        <v>0</v>
      </c>
      <c r="AK109">
        <v>0</v>
      </c>
      <c r="AL109">
        <v>0</v>
      </c>
      <c r="AM109">
        <v>60</v>
      </c>
      <c r="AN109">
        <v>0</v>
      </c>
      <c r="AO109" t="s">
        <v>762</v>
      </c>
      <c r="AP109" t="s">
        <v>763</v>
      </c>
      <c r="AQ109" t="s">
        <v>769</v>
      </c>
      <c r="AR109" t="s">
        <v>4003</v>
      </c>
      <c r="AS109">
        <v>6</v>
      </c>
      <c r="AT109">
        <v>725</v>
      </c>
      <c r="AU109">
        <v>731</v>
      </c>
      <c r="AV109" t="s">
        <v>765</v>
      </c>
      <c r="AW109" t="s">
        <v>4004</v>
      </c>
      <c r="AX109">
        <v>5.6</v>
      </c>
      <c r="AY109">
        <v>724.4</v>
      </c>
      <c r="AZ109">
        <v>730</v>
      </c>
      <c r="BA109" t="s">
        <v>765</v>
      </c>
      <c r="BB109">
        <v>8.8707000000000005E-3</v>
      </c>
      <c r="BC109">
        <v>1</v>
      </c>
      <c r="BD109">
        <v>32653</v>
      </c>
      <c r="BE109">
        <v>32.429044033766836</v>
      </c>
      <c r="BF109" t="s">
        <v>767</v>
      </c>
      <c r="BG109">
        <v>43179</v>
      </c>
      <c r="BH109">
        <v>67.63830517177945</v>
      </c>
      <c r="BI109" t="s">
        <v>4140</v>
      </c>
      <c r="BJ109" t="s">
        <v>4141</v>
      </c>
      <c r="BK109" t="s">
        <v>4142</v>
      </c>
      <c r="BL109" t="s">
        <v>768</v>
      </c>
      <c r="BM109">
        <v>2</v>
      </c>
      <c r="BN109">
        <v>3.8879999999999999</v>
      </c>
    </row>
    <row r="110" spans="1:66" x14ac:dyDescent="0.25">
      <c r="A110">
        <v>29523</v>
      </c>
      <c r="B110">
        <v>23651</v>
      </c>
      <c r="C110" t="s">
        <v>132</v>
      </c>
      <c r="D110" t="s">
        <v>21</v>
      </c>
      <c r="E110" t="s">
        <v>29</v>
      </c>
      <c r="F110">
        <v>44410.666666666664</v>
      </c>
      <c r="G110">
        <v>4</v>
      </c>
      <c r="H110" t="s">
        <v>23</v>
      </c>
      <c r="I110">
        <v>0</v>
      </c>
      <c r="J110" t="s">
        <v>22</v>
      </c>
      <c r="K110" t="s">
        <v>22</v>
      </c>
      <c r="M110">
        <v>0</v>
      </c>
      <c r="O110">
        <v>2</v>
      </c>
      <c r="P110">
        <v>10</v>
      </c>
      <c r="Q110">
        <v>1.3</v>
      </c>
      <c r="R110">
        <v>2.9</v>
      </c>
      <c r="S110">
        <v>3.77</v>
      </c>
      <c r="T110">
        <v>1</v>
      </c>
      <c r="U110">
        <v>0</v>
      </c>
      <c r="V110">
        <v>1.4000000000000001</v>
      </c>
      <c r="W110">
        <v>1.4</v>
      </c>
      <c r="X110">
        <v>1.96</v>
      </c>
      <c r="Y110">
        <v>1.36</v>
      </c>
      <c r="Z110">
        <v>2</v>
      </c>
      <c r="AA110">
        <v>2.72</v>
      </c>
      <c r="AB110">
        <v>7664512</v>
      </c>
      <c r="AC110" t="s">
        <v>1046</v>
      </c>
      <c r="AD110">
        <v>39831</v>
      </c>
      <c r="AE110" t="s">
        <v>760</v>
      </c>
      <c r="AF110" t="s">
        <v>761</v>
      </c>
      <c r="AG110" t="s">
        <v>762</v>
      </c>
      <c r="AH110" t="s">
        <v>768</v>
      </c>
      <c r="AI110">
        <v>2.5</v>
      </c>
      <c r="AJ110">
        <v>0</v>
      </c>
      <c r="AK110">
        <v>0</v>
      </c>
      <c r="AL110">
        <v>0</v>
      </c>
      <c r="AM110">
        <v>30</v>
      </c>
      <c r="AN110">
        <v>0</v>
      </c>
      <c r="AO110" t="s">
        <v>762</v>
      </c>
      <c r="AP110" t="s">
        <v>763</v>
      </c>
      <c r="AQ110" t="s">
        <v>769</v>
      </c>
      <c r="AR110" t="s">
        <v>1047</v>
      </c>
      <c r="AS110">
        <v>0</v>
      </c>
      <c r="AT110">
        <v>710</v>
      </c>
      <c r="AU110">
        <v>710</v>
      </c>
      <c r="AV110" t="s">
        <v>772</v>
      </c>
      <c r="AW110" t="s">
        <v>1048</v>
      </c>
      <c r="AX110">
        <v>4</v>
      </c>
      <c r="AY110">
        <v>705</v>
      </c>
      <c r="AZ110">
        <v>709</v>
      </c>
      <c r="BA110" t="s">
        <v>765</v>
      </c>
      <c r="BB110">
        <v>0</v>
      </c>
      <c r="BC110">
        <v>1</v>
      </c>
      <c r="BD110">
        <v>23767</v>
      </c>
      <c r="BE110">
        <v>56.519279032626045</v>
      </c>
      <c r="BF110" t="s">
        <v>767</v>
      </c>
      <c r="BG110">
        <v>43179</v>
      </c>
      <c r="BH110">
        <v>32.91391798956078</v>
      </c>
      <c r="BI110" t="s">
        <v>4127</v>
      </c>
      <c r="BJ110" t="s">
        <v>4128</v>
      </c>
      <c r="BK110" t="s">
        <v>4129</v>
      </c>
      <c r="BL110" t="s">
        <v>768</v>
      </c>
      <c r="BM110">
        <v>2</v>
      </c>
      <c r="BN110">
        <v>3.87</v>
      </c>
    </row>
    <row r="111" spans="1:66" x14ac:dyDescent="0.25">
      <c r="A111">
        <v>29523</v>
      </c>
      <c r="B111">
        <v>23651</v>
      </c>
      <c r="C111" t="s">
        <v>132</v>
      </c>
      <c r="D111" t="s">
        <v>21</v>
      </c>
      <c r="E111" t="s">
        <v>29</v>
      </c>
      <c r="F111">
        <v>44410.666666666664</v>
      </c>
      <c r="G111">
        <v>4</v>
      </c>
      <c r="H111" t="s">
        <v>23</v>
      </c>
      <c r="I111">
        <v>0</v>
      </c>
      <c r="J111" t="s">
        <v>22</v>
      </c>
      <c r="K111" t="s">
        <v>22</v>
      </c>
      <c r="M111">
        <v>0</v>
      </c>
      <c r="O111">
        <v>2</v>
      </c>
      <c r="P111">
        <v>10</v>
      </c>
      <c r="Q111">
        <v>1.3</v>
      </c>
      <c r="R111">
        <v>2.9</v>
      </c>
      <c r="S111">
        <v>3.77</v>
      </c>
      <c r="T111">
        <v>1</v>
      </c>
      <c r="U111">
        <v>10</v>
      </c>
      <c r="V111">
        <v>4.5999999999999996</v>
      </c>
      <c r="W111">
        <v>5.6</v>
      </c>
      <c r="X111">
        <v>25.759999999999998</v>
      </c>
      <c r="Y111">
        <v>3.28</v>
      </c>
      <c r="Z111">
        <v>4.5199999999999996</v>
      </c>
      <c r="AA111">
        <v>14.825599999999998</v>
      </c>
      <c r="AB111">
        <v>7664512</v>
      </c>
      <c r="AC111" t="s">
        <v>1046</v>
      </c>
      <c r="AD111">
        <v>39832</v>
      </c>
      <c r="AE111" t="s">
        <v>760</v>
      </c>
      <c r="AF111" t="s">
        <v>761</v>
      </c>
      <c r="AG111" t="s">
        <v>762</v>
      </c>
      <c r="AH111" t="s">
        <v>768</v>
      </c>
      <c r="AI111">
        <v>2.5</v>
      </c>
      <c r="AJ111">
        <v>0</v>
      </c>
      <c r="AK111">
        <v>0</v>
      </c>
      <c r="AL111">
        <v>0</v>
      </c>
      <c r="AM111">
        <v>30</v>
      </c>
      <c r="AN111">
        <v>0</v>
      </c>
      <c r="AO111" t="s">
        <v>762</v>
      </c>
      <c r="AP111" t="s">
        <v>763</v>
      </c>
      <c r="AQ111" t="s">
        <v>769</v>
      </c>
      <c r="AR111" t="s">
        <v>1047</v>
      </c>
      <c r="AS111">
        <v>0</v>
      </c>
      <c r="AT111">
        <v>710</v>
      </c>
      <c r="AU111">
        <v>710</v>
      </c>
      <c r="AV111" t="s">
        <v>772</v>
      </c>
      <c r="AW111" t="s">
        <v>1048</v>
      </c>
      <c r="AX111">
        <v>4</v>
      </c>
      <c r="AY111">
        <v>705</v>
      </c>
      <c r="AZ111">
        <v>709</v>
      </c>
      <c r="BA111" t="s">
        <v>765</v>
      </c>
      <c r="BB111">
        <v>0</v>
      </c>
      <c r="BC111">
        <v>1</v>
      </c>
      <c r="BD111">
        <v>23767</v>
      </c>
      <c r="BE111">
        <v>56.519279032626045</v>
      </c>
      <c r="BF111" t="s">
        <v>767</v>
      </c>
      <c r="BG111">
        <v>43179</v>
      </c>
      <c r="BH111">
        <v>32.91391798956078</v>
      </c>
      <c r="BI111" t="s">
        <v>4127</v>
      </c>
      <c r="BJ111" t="s">
        <v>4128</v>
      </c>
      <c r="BK111" t="s">
        <v>4129</v>
      </c>
      <c r="BL111" t="s">
        <v>768</v>
      </c>
      <c r="BM111">
        <v>2</v>
      </c>
      <c r="BN111">
        <v>3.87</v>
      </c>
    </row>
    <row r="112" spans="1:66" x14ac:dyDescent="0.25">
      <c r="A112">
        <v>29583</v>
      </c>
      <c r="B112">
        <v>11332</v>
      </c>
      <c r="C112" t="s">
        <v>223</v>
      </c>
      <c r="D112" t="s">
        <v>21</v>
      </c>
      <c r="E112" t="s">
        <v>29</v>
      </c>
      <c r="F112">
        <v>43700.666666666664</v>
      </c>
      <c r="G112">
        <v>3.6</v>
      </c>
      <c r="H112" t="s">
        <v>23</v>
      </c>
      <c r="I112">
        <v>0</v>
      </c>
      <c r="J112" t="s">
        <v>22</v>
      </c>
      <c r="K112" t="s">
        <v>22</v>
      </c>
      <c r="L112" t="s">
        <v>115</v>
      </c>
      <c r="M112">
        <v>8</v>
      </c>
      <c r="N112" t="s">
        <v>33</v>
      </c>
      <c r="O112">
        <v>0</v>
      </c>
      <c r="P112">
        <v>10</v>
      </c>
      <c r="Q112">
        <v>0</v>
      </c>
      <c r="R112">
        <v>5.9</v>
      </c>
      <c r="S112">
        <v>0</v>
      </c>
      <c r="T112">
        <v>1</v>
      </c>
      <c r="U112">
        <v>10</v>
      </c>
      <c r="V112">
        <v>5.4</v>
      </c>
      <c r="W112">
        <v>5.9</v>
      </c>
      <c r="X112">
        <v>31.860000000000003</v>
      </c>
      <c r="Y112">
        <v>3.24</v>
      </c>
      <c r="Z112">
        <v>5.9</v>
      </c>
      <c r="AA112">
        <v>19.116000000000003</v>
      </c>
      <c r="AB112">
        <v>7648968</v>
      </c>
      <c r="AC112" t="s">
        <v>3296</v>
      </c>
      <c r="AD112">
        <v>39833</v>
      </c>
      <c r="AE112" t="s">
        <v>760</v>
      </c>
      <c r="AF112" t="s">
        <v>761</v>
      </c>
      <c r="AG112" t="s">
        <v>762</v>
      </c>
      <c r="AH112" t="s">
        <v>768</v>
      </c>
      <c r="AI112">
        <v>1.25</v>
      </c>
      <c r="AJ112">
        <v>0</v>
      </c>
      <c r="AK112">
        <v>0</v>
      </c>
      <c r="AL112">
        <v>0</v>
      </c>
      <c r="AM112">
        <v>15</v>
      </c>
      <c r="AN112">
        <v>0</v>
      </c>
      <c r="AO112" t="s">
        <v>762</v>
      </c>
      <c r="AP112" t="s">
        <v>763</v>
      </c>
      <c r="AQ112" t="s">
        <v>769</v>
      </c>
      <c r="AR112" t="s">
        <v>3297</v>
      </c>
      <c r="AS112">
        <v>3.1</v>
      </c>
      <c r="AT112">
        <v>728.9</v>
      </c>
      <c r="AU112">
        <v>732</v>
      </c>
      <c r="AV112" t="s">
        <v>765</v>
      </c>
      <c r="AW112" t="s">
        <v>1361</v>
      </c>
      <c r="AX112">
        <v>4.0999999999999996</v>
      </c>
      <c r="AY112">
        <v>727.9</v>
      </c>
      <c r="AZ112">
        <v>732</v>
      </c>
      <c r="BA112" t="s">
        <v>765</v>
      </c>
      <c r="BB112">
        <v>3.411952E-2</v>
      </c>
      <c r="BC112">
        <v>1</v>
      </c>
      <c r="BD112">
        <v>28671</v>
      </c>
      <c r="BE112">
        <v>41.14898471366643</v>
      </c>
      <c r="BF112" t="s">
        <v>767</v>
      </c>
      <c r="BG112">
        <v>44243</v>
      </c>
      <c r="BH112">
        <v>29.308527770886489</v>
      </c>
      <c r="BI112" t="s">
        <v>4094</v>
      </c>
      <c r="BJ112" t="s">
        <v>4095</v>
      </c>
      <c r="BK112" t="s">
        <v>4096</v>
      </c>
      <c r="BL112" t="s">
        <v>4097</v>
      </c>
      <c r="BM112">
        <v>1</v>
      </c>
      <c r="BN112">
        <v>3.88</v>
      </c>
    </row>
    <row r="113" spans="1:66" x14ac:dyDescent="0.25">
      <c r="A113">
        <v>29937</v>
      </c>
      <c r="B113">
        <v>18477</v>
      </c>
      <c r="C113" t="s">
        <v>710</v>
      </c>
      <c r="D113" t="s">
        <v>80</v>
      </c>
      <c r="E113" t="s">
        <v>29</v>
      </c>
      <c r="F113">
        <v>44399.666666666664</v>
      </c>
      <c r="G113">
        <v>4.5</v>
      </c>
      <c r="H113" t="s">
        <v>23</v>
      </c>
      <c r="I113">
        <v>0</v>
      </c>
      <c r="J113" t="s">
        <v>22</v>
      </c>
      <c r="K113" t="s">
        <v>22</v>
      </c>
      <c r="M113">
        <v>0</v>
      </c>
      <c r="O113">
        <v>2</v>
      </c>
      <c r="P113">
        <v>10</v>
      </c>
      <c r="Q113">
        <v>1.3</v>
      </c>
      <c r="R113">
        <v>4.0999999999999996</v>
      </c>
      <c r="S113">
        <v>5.33</v>
      </c>
      <c r="T113">
        <v>1</v>
      </c>
      <c r="U113">
        <v>10</v>
      </c>
      <c r="V113">
        <v>8.1999999999999993</v>
      </c>
      <c r="W113">
        <v>6.8</v>
      </c>
      <c r="X113">
        <v>55.759999999999991</v>
      </c>
      <c r="Y113">
        <v>5.4399999999999995</v>
      </c>
      <c r="Z113">
        <v>5.72</v>
      </c>
      <c r="AA113">
        <v>31.116799999999994</v>
      </c>
      <c r="AB113">
        <v>7722241</v>
      </c>
      <c r="AC113" t="s">
        <v>3886</v>
      </c>
      <c r="AD113">
        <v>39834</v>
      </c>
      <c r="AE113" t="s">
        <v>760</v>
      </c>
      <c r="AF113" t="s">
        <v>761</v>
      </c>
      <c r="AG113" t="s">
        <v>762</v>
      </c>
      <c r="AH113" t="s">
        <v>768</v>
      </c>
      <c r="AI113">
        <v>1.25</v>
      </c>
      <c r="AJ113">
        <v>0</v>
      </c>
      <c r="AK113">
        <v>0</v>
      </c>
      <c r="AL113">
        <v>0</v>
      </c>
      <c r="AM113">
        <v>15</v>
      </c>
      <c r="AN113">
        <v>0</v>
      </c>
      <c r="AO113" t="s">
        <v>762</v>
      </c>
      <c r="AP113" t="s">
        <v>763</v>
      </c>
      <c r="AQ113" t="s">
        <v>769</v>
      </c>
      <c r="AR113" t="s">
        <v>3887</v>
      </c>
      <c r="AS113">
        <v>10.6</v>
      </c>
      <c r="AT113">
        <v>647.4</v>
      </c>
      <c r="AU113">
        <v>658</v>
      </c>
      <c r="AV113" t="s">
        <v>765</v>
      </c>
      <c r="AW113" t="s">
        <v>3888</v>
      </c>
      <c r="AX113">
        <v>2.4</v>
      </c>
      <c r="AY113">
        <v>640.6</v>
      </c>
      <c r="AZ113">
        <v>643</v>
      </c>
      <c r="BA113" t="s">
        <v>765</v>
      </c>
      <c r="BB113">
        <v>4.8491109999999997E-2</v>
      </c>
      <c r="BC113">
        <v>1</v>
      </c>
      <c r="BD113">
        <v>37802</v>
      </c>
      <c r="BE113">
        <v>18.063426876568553</v>
      </c>
      <c r="BF113" t="s">
        <v>767</v>
      </c>
      <c r="BG113">
        <v>44243</v>
      </c>
      <c r="BH113">
        <v>140.23188376320959</v>
      </c>
      <c r="BI113" t="s">
        <v>4098</v>
      </c>
      <c r="BJ113" t="s">
        <v>4099</v>
      </c>
      <c r="BK113" t="s">
        <v>4100</v>
      </c>
      <c r="BL113" t="s">
        <v>4097</v>
      </c>
      <c r="BM113">
        <v>1</v>
      </c>
      <c r="BN113">
        <v>3.6970000000000001</v>
      </c>
    </row>
    <row r="114" spans="1:66" x14ac:dyDescent="0.25">
      <c r="A114">
        <v>31039</v>
      </c>
      <c r="B114">
        <v>19785</v>
      </c>
      <c r="C114" t="s">
        <v>585</v>
      </c>
      <c r="D114" t="s">
        <v>21</v>
      </c>
      <c r="E114" t="s">
        <v>29</v>
      </c>
      <c r="F114">
        <v>44092.666666666664</v>
      </c>
      <c r="G114">
        <v>4.0999999999999996</v>
      </c>
      <c r="I114">
        <v>0</v>
      </c>
      <c r="K114" t="s">
        <v>22</v>
      </c>
      <c r="M114">
        <v>0</v>
      </c>
      <c r="O114">
        <v>2</v>
      </c>
      <c r="P114">
        <v>0</v>
      </c>
      <c r="Q114">
        <v>1.3</v>
      </c>
      <c r="R114">
        <v>0.8</v>
      </c>
      <c r="S114">
        <v>1.04</v>
      </c>
      <c r="T114">
        <v>1</v>
      </c>
      <c r="U114">
        <v>5</v>
      </c>
      <c r="V114">
        <v>7.8000000000000007</v>
      </c>
      <c r="W114">
        <v>4.25</v>
      </c>
      <c r="X114">
        <v>33.150000000000006</v>
      </c>
      <c r="Y114">
        <v>5.2000000000000011</v>
      </c>
      <c r="Z114">
        <v>2.87</v>
      </c>
      <c r="AA114">
        <v>14.924000000000003</v>
      </c>
      <c r="AB114">
        <v>7708443</v>
      </c>
      <c r="AC114" t="s">
        <v>2930</v>
      </c>
      <c r="AD114">
        <v>39835</v>
      </c>
      <c r="AE114" t="s">
        <v>760</v>
      </c>
      <c r="AF114" t="s">
        <v>761</v>
      </c>
      <c r="AG114" t="s">
        <v>762</v>
      </c>
      <c r="AH114" t="s">
        <v>768</v>
      </c>
      <c r="AI114">
        <v>2</v>
      </c>
      <c r="AJ114">
        <v>0</v>
      </c>
      <c r="AK114">
        <v>0</v>
      </c>
      <c r="AL114">
        <v>0</v>
      </c>
      <c r="AM114">
        <v>24</v>
      </c>
      <c r="AN114">
        <v>0</v>
      </c>
      <c r="AO114" t="s">
        <v>762</v>
      </c>
      <c r="AP114" t="s">
        <v>763</v>
      </c>
      <c r="AQ114" t="s">
        <v>769</v>
      </c>
      <c r="AR114" t="s">
        <v>2931</v>
      </c>
      <c r="AS114">
        <v>4.0999999999999996</v>
      </c>
      <c r="AT114">
        <v>775.5</v>
      </c>
      <c r="AU114">
        <v>779.6</v>
      </c>
      <c r="AV114" t="s">
        <v>765</v>
      </c>
      <c r="AW114" t="s">
        <v>2932</v>
      </c>
      <c r="AX114">
        <v>0</v>
      </c>
      <c r="AY114">
        <v>771.5</v>
      </c>
      <c r="AZ114">
        <v>771.5</v>
      </c>
      <c r="BA114" t="s">
        <v>765</v>
      </c>
      <c r="BB114">
        <v>0</v>
      </c>
      <c r="BC114">
        <v>1</v>
      </c>
      <c r="BD114">
        <v>30682</v>
      </c>
      <c r="BE114">
        <v>36.716404289299561</v>
      </c>
      <c r="BF114" t="s">
        <v>767</v>
      </c>
      <c r="BG114">
        <v>43185</v>
      </c>
      <c r="BH114">
        <v>152.78501668262621</v>
      </c>
      <c r="BI114" t="s">
        <v>4140</v>
      </c>
      <c r="BJ114" t="s">
        <v>4141</v>
      </c>
      <c r="BK114" t="s">
        <v>4142</v>
      </c>
      <c r="BL114" t="s">
        <v>768</v>
      </c>
      <c r="BM114">
        <v>2</v>
      </c>
      <c r="BN114">
        <v>3.92</v>
      </c>
    </row>
    <row r="115" spans="1:66" x14ac:dyDescent="0.25">
      <c r="A115">
        <v>31205</v>
      </c>
      <c r="B115">
        <v>18120</v>
      </c>
      <c r="C115" t="s">
        <v>633</v>
      </c>
      <c r="D115" t="s">
        <v>21</v>
      </c>
      <c r="E115" t="s">
        <v>29</v>
      </c>
      <c r="F115">
        <v>44018.666666666664</v>
      </c>
      <c r="G115">
        <v>2</v>
      </c>
      <c r="H115" t="s">
        <v>23</v>
      </c>
      <c r="I115">
        <v>0</v>
      </c>
      <c r="J115" t="s">
        <v>22</v>
      </c>
      <c r="K115" t="s">
        <v>22</v>
      </c>
      <c r="L115" t="s">
        <v>30</v>
      </c>
      <c r="M115">
        <v>6</v>
      </c>
      <c r="N115" t="s">
        <v>33</v>
      </c>
      <c r="O115">
        <v>0</v>
      </c>
      <c r="P115">
        <v>10</v>
      </c>
      <c r="Q115">
        <v>0</v>
      </c>
      <c r="R115">
        <v>5</v>
      </c>
      <c r="S115">
        <v>0</v>
      </c>
      <c r="T115">
        <v>1</v>
      </c>
      <c r="U115">
        <v>10</v>
      </c>
      <c r="V115">
        <v>7.8000000000000007</v>
      </c>
      <c r="W115">
        <v>3.2</v>
      </c>
      <c r="X115">
        <v>24.960000000000004</v>
      </c>
      <c r="Y115">
        <v>4.6800000000000006</v>
      </c>
      <c r="Z115">
        <v>3.92</v>
      </c>
      <c r="AA115">
        <v>18.345600000000001</v>
      </c>
      <c r="AB115">
        <v>7558414</v>
      </c>
      <c r="AC115" t="s">
        <v>3204</v>
      </c>
      <c r="AD115">
        <v>39836</v>
      </c>
      <c r="AE115" t="s">
        <v>760</v>
      </c>
      <c r="AF115" t="s">
        <v>761</v>
      </c>
      <c r="AG115" t="s">
        <v>762</v>
      </c>
      <c r="AH115" t="s">
        <v>768</v>
      </c>
      <c r="AI115">
        <v>1.25</v>
      </c>
      <c r="AJ115">
        <v>0</v>
      </c>
      <c r="AK115">
        <v>0</v>
      </c>
      <c r="AL115">
        <v>0</v>
      </c>
      <c r="AM115">
        <v>15</v>
      </c>
      <c r="AN115">
        <v>0</v>
      </c>
      <c r="AO115" t="s">
        <v>762</v>
      </c>
      <c r="AP115" t="s">
        <v>763</v>
      </c>
      <c r="AQ115" t="s">
        <v>769</v>
      </c>
      <c r="AR115" t="s">
        <v>3205</v>
      </c>
      <c r="AS115">
        <v>3.6</v>
      </c>
      <c r="AT115">
        <v>805.4</v>
      </c>
      <c r="AU115">
        <v>809</v>
      </c>
      <c r="AV115" t="s">
        <v>765</v>
      </c>
      <c r="AW115" t="s">
        <v>3206</v>
      </c>
      <c r="AX115">
        <v>1.4</v>
      </c>
      <c r="AY115">
        <v>801.6</v>
      </c>
      <c r="AZ115">
        <v>803</v>
      </c>
      <c r="BA115" t="s">
        <v>765</v>
      </c>
      <c r="BB115">
        <v>3.0855759999999999E-2</v>
      </c>
      <c r="BC115">
        <v>1</v>
      </c>
      <c r="BD115">
        <v>29794</v>
      </c>
      <c r="BE115">
        <v>38.945014830025087</v>
      </c>
      <c r="BF115" t="s">
        <v>767</v>
      </c>
      <c r="BG115">
        <v>44243</v>
      </c>
      <c r="BH115">
        <v>123.15365553591801</v>
      </c>
      <c r="BI115" t="s">
        <v>4117</v>
      </c>
      <c r="BJ115" t="s">
        <v>4118</v>
      </c>
      <c r="BK115" t="s">
        <v>4119</v>
      </c>
      <c r="BL115" t="s">
        <v>768</v>
      </c>
      <c r="BM115">
        <v>2</v>
      </c>
      <c r="BN115">
        <v>3.8730000000000002</v>
      </c>
    </row>
    <row r="116" spans="1:66" x14ac:dyDescent="0.25">
      <c r="A116">
        <v>31727</v>
      </c>
      <c r="B116">
        <v>18752</v>
      </c>
      <c r="C116" t="s">
        <v>682</v>
      </c>
      <c r="D116" t="s">
        <v>21</v>
      </c>
      <c r="E116" t="s">
        <v>29</v>
      </c>
      <c r="F116">
        <v>43950.666666666664</v>
      </c>
      <c r="G116">
        <v>9.5</v>
      </c>
      <c r="H116" t="s">
        <v>23</v>
      </c>
      <c r="I116">
        <v>0</v>
      </c>
      <c r="J116" t="s">
        <v>22</v>
      </c>
      <c r="K116" t="s">
        <v>22</v>
      </c>
      <c r="M116">
        <v>0</v>
      </c>
      <c r="O116">
        <v>2</v>
      </c>
      <c r="P116">
        <v>10</v>
      </c>
      <c r="Q116">
        <v>1.3</v>
      </c>
      <c r="R116">
        <v>3.3</v>
      </c>
      <c r="S116">
        <v>4.29</v>
      </c>
      <c r="T116">
        <v>1</v>
      </c>
      <c r="U116">
        <v>10</v>
      </c>
      <c r="V116">
        <v>8.6</v>
      </c>
      <c r="W116">
        <v>5.0999999999999996</v>
      </c>
      <c r="X116">
        <v>43.859999999999992</v>
      </c>
      <c r="Y116">
        <v>5.68</v>
      </c>
      <c r="Z116">
        <v>4.38</v>
      </c>
      <c r="AA116">
        <v>24.878399999999999</v>
      </c>
      <c r="AB116">
        <v>7719355</v>
      </c>
      <c r="AC116" t="s">
        <v>3626</v>
      </c>
      <c r="AD116">
        <v>39837</v>
      </c>
      <c r="AE116" t="s">
        <v>760</v>
      </c>
      <c r="AF116" t="s">
        <v>761</v>
      </c>
      <c r="AG116" t="s">
        <v>762</v>
      </c>
      <c r="AH116" t="s">
        <v>768</v>
      </c>
      <c r="AI116">
        <v>2.5</v>
      </c>
      <c r="AJ116">
        <v>0</v>
      </c>
      <c r="AK116">
        <v>0</v>
      </c>
      <c r="AL116">
        <v>0</v>
      </c>
      <c r="AM116">
        <v>30</v>
      </c>
      <c r="AN116">
        <v>0</v>
      </c>
      <c r="AO116" t="s">
        <v>762</v>
      </c>
      <c r="AP116" t="s">
        <v>763</v>
      </c>
      <c r="AQ116" t="s">
        <v>769</v>
      </c>
      <c r="AR116" t="s">
        <v>3627</v>
      </c>
      <c r="AS116">
        <v>10.6</v>
      </c>
      <c r="AT116">
        <v>740.4</v>
      </c>
      <c r="AU116">
        <v>751</v>
      </c>
      <c r="AV116" t="s">
        <v>765</v>
      </c>
      <c r="AW116" t="s">
        <v>3628</v>
      </c>
      <c r="AX116">
        <v>7.4</v>
      </c>
      <c r="AY116">
        <v>738.6</v>
      </c>
      <c r="AZ116">
        <v>746</v>
      </c>
      <c r="BA116" t="s">
        <v>765</v>
      </c>
      <c r="BB116">
        <v>6.76503E-3</v>
      </c>
      <c r="BC116">
        <v>1</v>
      </c>
      <c r="BD116">
        <v>22068</v>
      </c>
      <c r="BE116">
        <v>59.911476157882724</v>
      </c>
      <c r="BF116" t="s">
        <v>767</v>
      </c>
      <c r="BG116">
        <v>44243</v>
      </c>
      <c r="BH116">
        <v>266.0740397669606</v>
      </c>
      <c r="BI116" t="s">
        <v>4120</v>
      </c>
      <c r="BJ116" t="s">
        <v>4121</v>
      </c>
      <c r="BK116" t="s">
        <v>4122</v>
      </c>
      <c r="BL116" t="s">
        <v>4123</v>
      </c>
      <c r="BM116">
        <v>4</v>
      </c>
      <c r="BN116">
        <v>3.7450000000000001</v>
      </c>
    </row>
    <row r="117" spans="1:66" x14ac:dyDescent="0.25">
      <c r="A117">
        <v>32510</v>
      </c>
      <c r="B117">
        <v>11190</v>
      </c>
      <c r="C117" t="s">
        <v>481</v>
      </c>
      <c r="D117" t="s">
        <v>21</v>
      </c>
      <c r="E117" t="s">
        <v>29</v>
      </c>
      <c r="F117">
        <v>43132.666666666664</v>
      </c>
      <c r="G117">
        <v>13.7</v>
      </c>
      <c r="H117" t="s">
        <v>28</v>
      </c>
      <c r="I117">
        <v>5</v>
      </c>
      <c r="J117" t="s">
        <v>29</v>
      </c>
      <c r="K117" t="s">
        <v>29</v>
      </c>
      <c r="L117" t="s">
        <v>115</v>
      </c>
      <c r="M117">
        <v>8</v>
      </c>
      <c r="N117" t="s">
        <v>33</v>
      </c>
      <c r="O117">
        <v>0</v>
      </c>
      <c r="P117">
        <v>10</v>
      </c>
      <c r="Q117">
        <v>3.5</v>
      </c>
      <c r="R117">
        <v>8</v>
      </c>
      <c r="S117">
        <v>28</v>
      </c>
      <c r="T117">
        <v>1</v>
      </c>
      <c r="U117">
        <v>0</v>
      </c>
      <c r="V117">
        <v>1.4000000000000001</v>
      </c>
      <c r="W117">
        <v>2.9000000000000004</v>
      </c>
      <c r="X117">
        <v>4.0600000000000005</v>
      </c>
      <c r="Y117">
        <v>2.2400000000000002</v>
      </c>
      <c r="Z117">
        <v>4.9400000000000004</v>
      </c>
      <c r="AA117">
        <v>11.065600000000002</v>
      </c>
      <c r="AB117">
        <v>7691820</v>
      </c>
      <c r="AC117" t="s">
        <v>2463</v>
      </c>
      <c r="AD117">
        <v>39838</v>
      </c>
      <c r="AE117" t="s">
        <v>760</v>
      </c>
      <c r="AF117" t="s">
        <v>761</v>
      </c>
      <c r="AG117" t="s">
        <v>2460</v>
      </c>
      <c r="AH117" t="s">
        <v>768</v>
      </c>
      <c r="AI117">
        <v>4.5</v>
      </c>
      <c r="AJ117">
        <v>0</v>
      </c>
      <c r="AK117">
        <v>0</v>
      </c>
      <c r="AL117">
        <v>0</v>
      </c>
      <c r="AM117">
        <v>54</v>
      </c>
      <c r="AN117">
        <v>0</v>
      </c>
      <c r="AO117" t="s">
        <v>762</v>
      </c>
      <c r="AP117" t="s">
        <v>763</v>
      </c>
      <c r="AQ117" t="s">
        <v>769</v>
      </c>
      <c r="AR117" t="s">
        <v>2461</v>
      </c>
      <c r="AS117">
        <v>0</v>
      </c>
      <c r="AT117">
        <v>592</v>
      </c>
      <c r="AU117">
        <v>592</v>
      </c>
      <c r="AV117" t="s">
        <v>765</v>
      </c>
      <c r="AW117" t="s">
        <v>2462</v>
      </c>
      <c r="AX117">
        <v>0</v>
      </c>
      <c r="AY117">
        <v>591.5</v>
      </c>
      <c r="AZ117">
        <v>591.5</v>
      </c>
      <c r="BA117" t="s">
        <v>765</v>
      </c>
      <c r="BB117">
        <v>0</v>
      </c>
      <c r="BC117">
        <v>1</v>
      </c>
      <c r="BD117">
        <v>36168</v>
      </c>
      <c r="BE117">
        <v>19.068218115446037</v>
      </c>
      <c r="BF117" t="s">
        <v>767</v>
      </c>
      <c r="BG117">
        <v>43185</v>
      </c>
      <c r="BH117">
        <v>97.215515314679379</v>
      </c>
      <c r="BI117" t="s">
        <v>4114</v>
      </c>
      <c r="BJ117" t="s">
        <v>4115</v>
      </c>
      <c r="BK117" t="s">
        <v>4116</v>
      </c>
      <c r="BL117" t="s">
        <v>768</v>
      </c>
      <c r="BM117">
        <v>2</v>
      </c>
      <c r="BN117">
        <v>3.7189999999999999</v>
      </c>
    </row>
    <row r="118" spans="1:66" x14ac:dyDescent="0.25">
      <c r="A118">
        <v>32701</v>
      </c>
      <c r="B118">
        <v>10886</v>
      </c>
      <c r="C118" t="s">
        <v>161</v>
      </c>
      <c r="D118" t="s">
        <v>21</v>
      </c>
      <c r="E118" t="s">
        <v>29</v>
      </c>
      <c r="F118">
        <v>43608.666666666664</v>
      </c>
      <c r="G118">
        <v>11.9</v>
      </c>
      <c r="H118" t="s">
        <v>23</v>
      </c>
      <c r="I118">
        <v>0</v>
      </c>
      <c r="J118" t="s">
        <v>22</v>
      </c>
      <c r="K118" t="s">
        <v>22</v>
      </c>
      <c r="L118" t="s">
        <v>145</v>
      </c>
      <c r="M118">
        <v>10</v>
      </c>
      <c r="N118" t="s">
        <v>33</v>
      </c>
      <c r="O118">
        <v>0</v>
      </c>
      <c r="P118">
        <v>10</v>
      </c>
      <c r="Q118">
        <v>0</v>
      </c>
      <c r="R118">
        <v>8.4</v>
      </c>
      <c r="S118">
        <v>0</v>
      </c>
      <c r="T118">
        <v>1</v>
      </c>
      <c r="U118">
        <v>10</v>
      </c>
      <c r="V118">
        <v>6.2000000000000011</v>
      </c>
      <c r="W118">
        <v>8.4</v>
      </c>
      <c r="X118">
        <v>52.080000000000013</v>
      </c>
      <c r="Y118">
        <v>3.7200000000000006</v>
      </c>
      <c r="Z118">
        <v>8.4</v>
      </c>
      <c r="AA118">
        <v>31.248000000000008</v>
      </c>
      <c r="AB118">
        <v>7675571</v>
      </c>
      <c r="AC118" t="s">
        <v>3890</v>
      </c>
      <c r="AD118">
        <v>39839</v>
      </c>
      <c r="AE118" t="s">
        <v>760</v>
      </c>
      <c r="AF118" t="s">
        <v>761</v>
      </c>
      <c r="AG118" t="s">
        <v>839</v>
      </c>
      <c r="AH118" t="s">
        <v>768</v>
      </c>
      <c r="AI118">
        <v>4</v>
      </c>
      <c r="AJ118">
        <v>0</v>
      </c>
      <c r="AK118">
        <v>0</v>
      </c>
      <c r="AL118">
        <v>0</v>
      </c>
      <c r="AM118">
        <v>48</v>
      </c>
      <c r="AN118">
        <v>0</v>
      </c>
      <c r="AO118" t="s">
        <v>762</v>
      </c>
      <c r="AP118" t="s">
        <v>763</v>
      </c>
      <c r="AQ118" t="s">
        <v>769</v>
      </c>
      <c r="AR118" t="s">
        <v>1131</v>
      </c>
      <c r="AS118">
        <v>9.1999999999999993</v>
      </c>
      <c r="AT118">
        <v>628.79999999999995</v>
      </c>
      <c r="AU118">
        <v>638</v>
      </c>
      <c r="AV118" t="s">
        <v>765</v>
      </c>
      <c r="AW118" t="s">
        <v>3891</v>
      </c>
      <c r="AX118">
        <v>14.6</v>
      </c>
      <c r="AY118">
        <v>625.4</v>
      </c>
      <c r="AZ118">
        <v>640</v>
      </c>
      <c r="BA118" t="s">
        <v>765</v>
      </c>
      <c r="BB118">
        <v>2.902944E-2</v>
      </c>
      <c r="BC118">
        <v>1</v>
      </c>
      <c r="BD118">
        <v>35971</v>
      </c>
      <c r="BE118">
        <v>20.910791695185939</v>
      </c>
      <c r="BF118" t="s">
        <v>767</v>
      </c>
      <c r="BG118">
        <v>44243</v>
      </c>
      <c r="BH118">
        <v>117.12248650180609</v>
      </c>
      <c r="BI118" t="s">
        <v>4114</v>
      </c>
      <c r="BJ118" t="s">
        <v>4115</v>
      </c>
      <c r="BK118" t="s">
        <v>4116</v>
      </c>
      <c r="BL118" t="s">
        <v>768</v>
      </c>
      <c r="BM118">
        <v>2</v>
      </c>
      <c r="BN118">
        <v>3.72</v>
      </c>
    </row>
    <row r="119" spans="1:66" x14ac:dyDescent="0.25">
      <c r="A119">
        <v>33030</v>
      </c>
      <c r="B119">
        <v>11799</v>
      </c>
      <c r="C119" t="s">
        <v>714</v>
      </c>
      <c r="D119" t="s">
        <v>21</v>
      </c>
      <c r="E119" t="s">
        <v>29</v>
      </c>
      <c r="F119">
        <v>43766.666666666664</v>
      </c>
      <c r="G119">
        <v>3</v>
      </c>
      <c r="H119" t="s">
        <v>68</v>
      </c>
      <c r="I119">
        <v>0</v>
      </c>
      <c r="J119" t="s">
        <v>22</v>
      </c>
      <c r="K119" t="s">
        <v>22</v>
      </c>
      <c r="L119" t="s">
        <v>24</v>
      </c>
      <c r="M119">
        <v>0</v>
      </c>
      <c r="N119" t="s">
        <v>40</v>
      </c>
      <c r="O119">
        <v>8</v>
      </c>
      <c r="P119">
        <v>5</v>
      </c>
      <c r="Q119">
        <v>5.2</v>
      </c>
      <c r="R119">
        <v>2.15</v>
      </c>
      <c r="S119">
        <v>11.18</v>
      </c>
      <c r="T119">
        <v>1</v>
      </c>
      <c r="U119">
        <v>5</v>
      </c>
      <c r="V119">
        <v>9.1999999999999993</v>
      </c>
      <c r="W119">
        <v>5.75</v>
      </c>
      <c r="X119">
        <v>52.9</v>
      </c>
      <c r="Y119">
        <v>7.6</v>
      </c>
      <c r="Z119">
        <v>4.3099999999999996</v>
      </c>
      <c r="AA119">
        <v>32.755999999999993</v>
      </c>
      <c r="AB119">
        <v>7670064</v>
      </c>
      <c r="AC119" t="s">
        <v>3912</v>
      </c>
      <c r="AD119">
        <v>39840</v>
      </c>
      <c r="AE119" t="s">
        <v>760</v>
      </c>
      <c r="AF119" t="s">
        <v>761</v>
      </c>
      <c r="AG119" t="s">
        <v>762</v>
      </c>
      <c r="AH119" t="s">
        <v>768</v>
      </c>
      <c r="AI119">
        <v>3</v>
      </c>
      <c r="AJ119">
        <v>0</v>
      </c>
      <c r="AK119">
        <v>0</v>
      </c>
      <c r="AL119">
        <v>0</v>
      </c>
      <c r="AM119">
        <v>36</v>
      </c>
      <c r="AN119">
        <v>0</v>
      </c>
      <c r="AO119" t="s">
        <v>762</v>
      </c>
      <c r="AP119" t="s">
        <v>778</v>
      </c>
      <c r="AQ119" t="s">
        <v>781</v>
      </c>
      <c r="AR119" t="s">
        <v>3913</v>
      </c>
      <c r="AS119">
        <v>3</v>
      </c>
      <c r="AT119">
        <v>709</v>
      </c>
      <c r="AU119">
        <v>712</v>
      </c>
      <c r="AV119" t="s">
        <v>765</v>
      </c>
      <c r="AW119" t="s">
        <v>3914</v>
      </c>
      <c r="AX119">
        <v>3.6</v>
      </c>
      <c r="AY119">
        <v>708.4</v>
      </c>
      <c r="AZ119">
        <v>712</v>
      </c>
      <c r="BA119" t="s">
        <v>765</v>
      </c>
      <c r="BB119">
        <v>2.9319200000000002E-3</v>
      </c>
      <c r="BC119">
        <v>1</v>
      </c>
      <c r="BD119">
        <v>23434</v>
      </c>
      <c r="BE119">
        <v>55.667807437827967</v>
      </c>
      <c r="BF119" t="s">
        <v>767</v>
      </c>
      <c r="BG119">
        <v>44243</v>
      </c>
      <c r="BH119">
        <v>204.64370552862499</v>
      </c>
      <c r="BI119" t="s">
        <v>4094</v>
      </c>
      <c r="BJ119" t="s">
        <v>4095</v>
      </c>
      <c r="BK119" t="s">
        <v>4096</v>
      </c>
      <c r="BL119" t="s">
        <v>4097</v>
      </c>
      <c r="BM119">
        <v>1</v>
      </c>
      <c r="BN119">
        <v>3.8580000000000001</v>
      </c>
    </row>
    <row r="120" spans="1:66" x14ac:dyDescent="0.25">
      <c r="A120">
        <v>33507</v>
      </c>
      <c r="B120">
        <v>18200</v>
      </c>
      <c r="C120" t="s">
        <v>425</v>
      </c>
      <c r="D120" t="s">
        <v>21</v>
      </c>
      <c r="E120" t="s">
        <v>29</v>
      </c>
      <c r="F120">
        <v>44011.666666666664</v>
      </c>
      <c r="G120">
        <v>1.3</v>
      </c>
      <c r="H120" t="s">
        <v>28</v>
      </c>
      <c r="I120">
        <v>5</v>
      </c>
      <c r="K120" t="s">
        <v>22</v>
      </c>
      <c r="M120">
        <v>0</v>
      </c>
      <c r="O120">
        <v>2</v>
      </c>
      <c r="P120">
        <v>5</v>
      </c>
      <c r="Q120">
        <v>3.05</v>
      </c>
      <c r="R120">
        <v>1.55</v>
      </c>
      <c r="S120">
        <v>4.7275</v>
      </c>
      <c r="T120">
        <v>1</v>
      </c>
      <c r="U120">
        <v>5</v>
      </c>
      <c r="V120">
        <v>7.8000000000000007</v>
      </c>
      <c r="W120">
        <v>1.55</v>
      </c>
      <c r="X120">
        <v>12.090000000000002</v>
      </c>
      <c r="Y120">
        <v>5.9</v>
      </c>
      <c r="Z120">
        <v>1.55</v>
      </c>
      <c r="AA120">
        <v>9.1450000000000014</v>
      </c>
      <c r="AB120">
        <v>7684963</v>
      </c>
      <c r="AC120" t="s">
        <v>2208</v>
      </c>
      <c r="AD120">
        <v>39841</v>
      </c>
      <c r="AE120" t="s">
        <v>760</v>
      </c>
      <c r="AF120" t="s">
        <v>761</v>
      </c>
      <c r="AG120" t="s">
        <v>762</v>
      </c>
      <c r="AH120" t="s">
        <v>768</v>
      </c>
      <c r="AI120">
        <v>1.25</v>
      </c>
      <c r="AJ120">
        <v>0</v>
      </c>
      <c r="AK120">
        <v>0</v>
      </c>
      <c r="AL120">
        <v>0</v>
      </c>
      <c r="AM120">
        <v>15</v>
      </c>
      <c r="AN120">
        <v>0</v>
      </c>
      <c r="AO120" t="s">
        <v>762</v>
      </c>
      <c r="AP120" t="s">
        <v>763</v>
      </c>
      <c r="AQ120" t="s">
        <v>769</v>
      </c>
      <c r="AR120" t="s">
        <v>2209</v>
      </c>
      <c r="AS120">
        <v>7</v>
      </c>
      <c r="AT120">
        <v>661.8</v>
      </c>
      <c r="AU120">
        <v>668.8</v>
      </c>
      <c r="AV120" t="s">
        <v>765</v>
      </c>
      <c r="AW120" t="s">
        <v>2210</v>
      </c>
      <c r="AX120">
        <v>6.67</v>
      </c>
      <c r="AY120">
        <v>661.1</v>
      </c>
      <c r="AZ120">
        <v>667.77</v>
      </c>
      <c r="BA120" t="s">
        <v>765</v>
      </c>
      <c r="BB120">
        <v>0</v>
      </c>
      <c r="BC120">
        <v>1</v>
      </c>
      <c r="BD120">
        <v>34700</v>
      </c>
      <c r="BE120">
        <v>25.493953912845075</v>
      </c>
      <c r="BF120" t="s">
        <v>767</v>
      </c>
      <c r="BG120">
        <v>43185</v>
      </c>
      <c r="BH120">
        <v>51.209796064838891</v>
      </c>
      <c r="BI120" t="s">
        <v>4143</v>
      </c>
      <c r="BJ120" t="s">
        <v>4144</v>
      </c>
      <c r="BK120" t="s">
        <v>4145</v>
      </c>
      <c r="BL120" t="s">
        <v>4139</v>
      </c>
      <c r="BM120">
        <v>4</v>
      </c>
      <c r="BN120">
        <v>3.9009999999999998</v>
      </c>
    </row>
    <row r="121" spans="1:66" x14ac:dyDescent="0.25">
      <c r="A121">
        <v>33957</v>
      </c>
      <c r="B121">
        <v>20237</v>
      </c>
      <c r="C121" t="s">
        <v>393</v>
      </c>
      <c r="D121" t="s">
        <v>26</v>
      </c>
      <c r="E121" t="s">
        <v>29</v>
      </c>
      <c r="F121">
        <v>44111.666666666664</v>
      </c>
      <c r="G121">
        <v>6.7</v>
      </c>
      <c r="H121" t="s">
        <v>23</v>
      </c>
      <c r="I121">
        <v>0</v>
      </c>
      <c r="J121" t="s">
        <v>22</v>
      </c>
      <c r="K121" t="s">
        <v>22</v>
      </c>
      <c r="M121">
        <v>0</v>
      </c>
      <c r="O121">
        <v>2</v>
      </c>
      <c r="P121">
        <v>0</v>
      </c>
      <c r="Q121">
        <v>1.3</v>
      </c>
      <c r="R121">
        <v>2</v>
      </c>
      <c r="S121">
        <v>2.6</v>
      </c>
      <c r="T121">
        <v>1</v>
      </c>
      <c r="U121">
        <v>0</v>
      </c>
      <c r="V121">
        <v>8.6</v>
      </c>
      <c r="W121">
        <v>2.9000000000000004</v>
      </c>
      <c r="X121">
        <v>24.94</v>
      </c>
      <c r="Y121">
        <v>5.68</v>
      </c>
      <c r="Z121">
        <v>2.54</v>
      </c>
      <c r="AA121">
        <v>14.427199999999999</v>
      </c>
      <c r="AB121">
        <v>7571704</v>
      </c>
      <c r="AC121" t="s">
        <v>2852</v>
      </c>
      <c r="AD121">
        <v>39842</v>
      </c>
      <c r="AE121" t="s">
        <v>760</v>
      </c>
      <c r="AF121" t="s">
        <v>761</v>
      </c>
      <c r="AG121" t="s">
        <v>762</v>
      </c>
      <c r="AH121" t="s">
        <v>768</v>
      </c>
      <c r="AI121">
        <v>7</v>
      </c>
      <c r="AJ121">
        <v>0</v>
      </c>
      <c r="AK121">
        <v>0</v>
      </c>
      <c r="AL121">
        <v>0</v>
      </c>
      <c r="AM121">
        <v>84</v>
      </c>
      <c r="AN121">
        <v>0</v>
      </c>
      <c r="AO121" t="s">
        <v>762</v>
      </c>
      <c r="AP121" t="s">
        <v>778</v>
      </c>
      <c r="AQ121" t="s">
        <v>781</v>
      </c>
      <c r="AR121" t="s">
        <v>2853</v>
      </c>
      <c r="AS121">
        <v>9.5</v>
      </c>
      <c r="AT121">
        <v>630</v>
      </c>
      <c r="AU121">
        <v>639.5</v>
      </c>
      <c r="AV121" t="s">
        <v>765</v>
      </c>
      <c r="AW121" t="s">
        <v>2854</v>
      </c>
      <c r="AX121">
        <v>0</v>
      </c>
      <c r="AY121">
        <v>629.9</v>
      </c>
      <c r="AZ121">
        <v>0</v>
      </c>
      <c r="BA121" t="s">
        <v>765</v>
      </c>
      <c r="BB121">
        <v>0</v>
      </c>
      <c r="BC121">
        <v>1</v>
      </c>
      <c r="BD121">
        <v>36892</v>
      </c>
      <c r="BE121">
        <v>19.766370066164722</v>
      </c>
      <c r="BF121" t="s">
        <v>767</v>
      </c>
      <c r="BG121">
        <v>43185</v>
      </c>
      <c r="BH121">
        <v>11.971308314337479</v>
      </c>
      <c r="BI121" t="s">
        <v>4133</v>
      </c>
      <c r="BJ121" t="s">
        <v>4134</v>
      </c>
      <c r="BK121" t="s">
        <v>4135</v>
      </c>
      <c r="BL121" t="s">
        <v>4107</v>
      </c>
      <c r="BM121">
        <v>3</v>
      </c>
      <c r="BN121">
        <v>3.7050000000000001</v>
      </c>
    </row>
    <row r="122" spans="1:66" x14ac:dyDescent="0.25">
      <c r="A122">
        <v>34105</v>
      </c>
      <c r="B122">
        <v>11016</v>
      </c>
      <c r="C122" t="s">
        <v>726</v>
      </c>
      <c r="D122" t="s">
        <v>21</v>
      </c>
      <c r="E122" t="s">
        <v>29</v>
      </c>
      <c r="F122">
        <v>43893.666666666664</v>
      </c>
      <c r="G122">
        <v>17</v>
      </c>
      <c r="H122" t="s">
        <v>23</v>
      </c>
      <c r="I122">
        <v>0</v>
      </c>
      <c r="J122" t="s">
        <v>22</v>
      </c>
      <c r="K122" t="s">
        <v>22</v>
      </c>
      <c r="L122" t="s">
        <v>115</v>
      </c>
      <c r="M122">
        <v>8</v>
      </c>
      <c r="N122" t="s">
        <v>33</v>
      </c>
      <c r="O122">
        <v>0</v>
      </c>
      <c r="P122">
        <v>10</v>
      </c>
      <c r="Q122">
        <v>0</v>
      </c>
      <c r="R122">
        <v>8.6</v>
      </c>
      <c r="S122">
        <v>0</v>
      </c>
      <c r="T122">
        <v>1</v>
      </c>
      <c r="U122">
        <v>10</v>
      </c>
      <c r="V122">
        <v>8.4</v>
      </c>
      <c r="W122">
        <v>8.6</v>
      </c>
      <c r="X122">
        <v>72.239999999999995</v>
      </c>
      <c r="Y122">
        <v>5.04</v>
      </c>
      <c r="Z122">
        <v>8.6</v>
      </c>
      <c r="AA122">
        <v>43.344000000000001</v>
      </c>
      <c r="AB122">
        <v>7691583</v>
      </c>
      <c r="AC122" t="s">
        <v>4037</v>
      </c>
      <c r="AD122">
        <v>39843</v>
      </c>
      <c r="AE122" t="s">
        <v>760</v>
      </c>
      <c r="AF122" t="s">
        <v>761</v>
      </c>
      <c r="AG122" t="s">
        <v>762</v>
      </c>
      <c r="AH122" t="s">
        <v>768</v>
      </c>
      <c r="AI122">
        <v>9</v>
      </c>
      <c r="AJ122">
        <v>0</v>
      </c>
      <c r="AK122">
        <v>0</v>
      </c>
      <c r="AL122">
        <v>0</v>
      </c>
      <c r="AM122">
        <v>108</v>
      </c>
      <c r="AN122">
        <v>0</v>
      </c>
      <c r="AO122" t="s">
        <v>762</v>
      </c>
      <c r="AP122" t="s">
        <v>778</v>
      </c>
      <c r="AQ122" t="s">
        <v>781</v>
      </c>
      <c r="AR122" t="s">
        <v>4014</v>
      </c>
      <c r="AS122">
        <v>0</v>
      </c>
      <c r="AT122">
        <v>654.4</v>
      </c>
      <c r="AU122">
        <v>654.4</v>
      </c>
      <c r="AV122" t="s">
        <v>765</v>
      </c>
      <c r="AW122" t="s">
        <v>4015</v>
      </c>
      <c r="AX122">
        <v>0</v>
      </c>
      <c r="AY122">
        <v>653.6</v>
      </c>
      <c r="AZ122">
        <v>653.6</v>
      </c>
      <c r="BA122" t="s">
        <v>765</v>
      </c>
      <c r="BB122">
        <v>0</v>
      </c>
      <c r="BC122">
        <v>1</v>
      </c>
      <c r="BD122">
        <v>31958</v>
      </c>
      <c r="BE122">
        <v>32.67807437827971</v>
      </c>
      <c r="BF122" t="s">
        <v>767</v>
      </c>
      <c r="BG122">
        <v>43977</v>
      </c>
      <c r="BH122">
        <v>93.084974658789193</v>
      </c>
      <c r="BI122" t="s">
        <v>4143</v>
      </c>
      <c r="BJ122" t="s">
        <v>4144</v>
      </c>
      <c r="BK122" t="s">
        <v>4145</v>
      </c>
      <c r="BL122" t="s">
        <v>4139</v>
      </c>
      <c r="BM122">
        <v>4</v>
      </c>
      <c r="BN122">
        <v>3.9</v>
      </c>
    </row>
    <row r="123" spans="1:66" x14ac:dyDescent="0.25">
      <c r="A123">
        <v>34728</v>
      </c>
      <c r="B123">
        <v>12016</v>
      </c>
      <c r="C123" t="s">
        <v>182</v>
      </c>
      <c r="D123" t="s">
        <v>21</v>
      </c>
      <c r="E123" t="s">
        <v>29</v>
      </c>
      <c r="F123">
        <v>44491.666666666664</v>
      </c>
      <c r="G123">
        <v>7</v>
      </c>
      <c r="H123" t="s">
        <v>23</v>
      </c>
      <c r="I123">
        <v>0</v>
      </c>
      <c r="J123" t="s">
        <v>22</v>
      </c>
      <c r="K123" t="s">
        <v>22</v>
      </c>
      <c r="M123">
        <v>0</v>
      </c>
      <c r="O123">
        <v>2</v>
      </c>
      <c r="P123">
        <v>10</v>
      </c>
      <c r="Q123">
        <v>1.3</v>
      </c>
      <c r="R123">
        <v>2.2999999999999998</v>
      </c>
      <c r="S123">
        <v>2.9899999999999998</v>
      </c>
      <c r="T123">
        <v>1</v>
      </c>
      <c r="U123">
        <v>10</v>
      </c>
      <c r="V123">
        <v>8.6</v>
      </c>
      <c r="W123">
        <v>5.9</v>
      </c>
      <c r="X123">
        <v>50.74</v>
      </c>
      <c r="Y123">
        <v>5.68</v>
      </c>
      <c r="Z123">
        <v>4.46</v>
      </c>
      <c r="AA123">
        <v>25.332799999999999</v>
      </c>
      <c r="AB123">
        <v>7716165</v>
      </c>
      <c r="AC123" t="s">
        <v>3643</v>
      </c>
      <c r="AD123">
        <v>39844</v>
      </c>
      <c r="AE123" t="s">
        <v>760</v>
      </c>
      <c r="AF123" t="s">
        <v>761</v>
      </c>
      <c r="AG123" t="s">
        <v>762</v>
      </c>
      <c r="AH123" t="s">
        <v>768</v>
      </c>
      <c r="AI123">
        <v>1.5</v>
      </c>
      <c r="AJ123">
        <v>0</v>
      </c>
      <c r="AK123">
        <v>0</v>
      </c>
      <c r="AL123">
        <v>0</v>
      </c>
      <c r="AM123">
        <v>18</v>
      </c>
      <c r="AN123">
        <v>0</v>
      </c>
      <c r="AO123" t="s">
        <v>762</v>
      </c>
      <c r="AP123" t="s">
        <v>763</v>
      </c>
      <c r="AQ123" t="s">
        <v>769</v>
      </c>
      <c r="AR123" t="s">
        <v>3644</v>
      </c>
      <c r="AS123">
        <v>7.2</v>
      </c>
      <c r="AT123">
        <v>759.8</v>
      </c>
      <c r="AU123">
        <v>767</v>
      </c>
      <c r="AV123" t="s">
        <v>765</v>
      </c>
      <c r="AW123" t="s">
        <v>3311</v>
      </c>
      <c r="AX123">
        <v>6.9</v>
      </c>
      <c r="AY123">
        <v>756.1</v>
      </c>
      <c r="AZ123">
        <v>763</v>
      </c>
      <c r="BA123" t="s">
        <v>765</v>
      </c>
      <c r="BB123">
        <v>8.2764699999999993E-3</v>
      </c>
      <c r="BC123">
        <v>1</v>
      </c>
      <c r="BD123">
        <v>31549</v>
      </c>
      <c r="BE123">
        <v>35.435090120921735</v>
      </c>
      <c r="BF123" t="s">
        <v>767</v>
      </c>
      <c r="BG123">
        <v>44243</v>
      </c>
      <c r="BH123">
        <v>447.0503682564846</v>
      </c>
      <c r="BI123" t="s">
        <v>4098</v>
      </c>
      <c r="BJ123" t="s">
        <v>4099</v>
      </c>
      <c r="BK123" t="s">
        <v>4100</v>
      </c>
      <c r="BL123" t="s">
        <v>4097</v>
      </c>
      <c r="BM123">
        <v>1</v>
      </c>
      <c r="BN123">
        <v>3.7330000000000001</v>
      </c>
    </row>
    <row r="124" spans="1:66" x14ac:dyDescent="0.25">
      <c r="A124">
        <v>35243</v>
      </c>
      <c r="B124">
        <v>17671</v>
      </c>
      <c r="C124" t="s">
        <v>25</v>
      </c>
      <c r="D124" t="s">
        <v>26</v>
      </c>
      <c r="E124" t="s">
        <v>22</v>
      </c>
      <c r="F124">
        <v>43965.666666666664</v>
      </c>
      <c r="G124">
        <v>2.6</v>
      </c>
      <c r="I124">
        <v>0</v>
      </c>
      <c r="J124" t="s">
        <v>22</v>
      </c>
      <c r="K124" t="s">
        <v>22</v>
      </c>
      <c r="M124">
        <v>0</v>
      </c>
      <c r="O124">
        <v>2</v>
      </c>
      <c r="P124">
        <v>0</v>
      </c>
      <c r="Q124">
        <v>1.3</v>
      </c>
      <c r="R124">
        <v>0</v>
      </c>
      <c r="S124">
        <v>0</v>
      </c>
      <c r="T124">
        <v>1</v>
      </c>
      <c r="U124">
        <v>0</v>
      </c>
      <c r="V124">
        <v>7.8000000000000007</v>
      </c>
      <c r="W124">
        <v>0</v>
      </c>
      <c r="X124">
        <v>0</v>
      </c>
      <c r="Y124">
        <v>5.2000000000000011</v>
      </c>
      <c r="Z124">
        <v>0</v>
      </c>
      <c r="AA124">
        <v>0</v>
      </c>
      <c r="AB124">
        <v>7615073</v>
      </c>
      <c r="AC124" t="s">
        <v>770</v>
      </c>
      <c r="AD124">
        <v>39845</v>
      </c>
      <c r="AE124" t="s">
        <v>760</v>
      </c>
      <c r="AF124" t="s">
        <v>761</v>
      </c>
      <c r="AG124" t="s">
        <v>762</v>
      </c>
      <c r="AH124" t="s">
        <v>768</v>
      </c>
      <c r="AI124">
        <v>1.5</v>
      </c>
      <c r="AJ124">
        <v>0</v>
      </c>
      <c r="AK124">
        <v>0</v>
      </c>
      <c r="AL124">
        <v>0</v>
      </c>
      <c r="AM124">
        <v>18</v>
      </c>
      <c r="AN124">
        <v>0</v>
      </c>
      <c r="AO124" t="s">
        <v>762</v>
      </c>
      <c r="AP124" t="s">
        <v>763</v>
      </c>
      <c r="AQ124" t="s">
        <v>769</v>
      </c>
      <c r="AR124" t="s">
        <v>771</v>
      </c>
      <c r="AS124">
        <v>2.83</v>
      </c>
      <c r="AT124">
        <v>777.17</v>
      </c>
      <c r="AU124">
        <v>780</v>
      </c>
      <c r="AV124" t="s">
        <v>772</v>
      </c>
      <c r="AW124" t="s">
        <v>773</v>
      </c>
      <c r="AX124">
        <v>2.83</v>
      </c>
      <c r="AY124">
        <v>777.17</v>
      </c>
      <c r="AZ124">
        <v>780</v>
      </c>
      <c r="BA124" t="s">
        <v>772</v>
      </c>
      <c r="BB124">
        <v>0</v>
      </c>
      <c r="BC124">
        <v>1</v>
      </c>
      <c r="BD124">
        <v>22068</v>
      </c>
      <c r="BE124">
        <v>59.952543919689703</v>
      </c>
      <c r="BF124" t="s">
        <v>767</v>
      </c>
      <c r="BG124">
        <v>44293</v>
      </c>
      <c r="BH124">
        <v>60.950695082203389</v>
      </c>
      <c r="BI124" t="s">
        <v>4098</v>
      </c>
      <c r="BJ124" t="s">
        <v>4099</v>
      </c>
      <c r="BK124" t="s">
        <v>4100</v>
      </c>
      <c r="BL124" t="s">
        <v>4097</v>
      </c>
      <c r="BM124">
        <v>1</v>
      </c>
      <c r="BN124">
        <v>3.7509999999999999</v>
      </c>
    </row>
    <row r="125" spans="1:66" x14ac:dyDescent="0.25">
      <c r="A125">
        <v>36931</v>
      </c>
      <c r="B125">
        <v>12504</v>
      </c>
      <c r="C125" t="s">
        <v>186</v>
      </c>
      <c r="D125" t="s">
        <v>21</v>
      </c>
      <c r="E125" t="s">
        <v>29</v>
      </c>
      <c r="F125">
        <v>43852.708333333336</v>
      </c>
      <c r="G125">
        <v>5</v>
      </c>
      <c r="H125" t="s">
        <v>31</v>
      </c>
      <c r="I125">
        <v>7</v>
      </c>
      <c r="J125" t="s">
        <v>22</v>
      </c>
      <c r="K125" t="s">
        <v>22</v>
      </c>
      <c r="M125">
        <v>0</v>
      </c>
      <c r="O125">
        <v>2</v>
      </c>
      <c r="P125">
        <v>5</v>
      </c>
      <c r="Q125">
        <v>3.75</v>
      </c>
      <c r="R125">
        <v>2.15</v>
      </c>
      <c r="S125">
        <v>8.0625</v>
      </c>
      <c r="T125">
        <v>1</v>
      </c>
      <c r="U125">
        <v>5</v>
      </c>
      <c r="V125">
        <v>7.8000000000000007</v>
      </c>
      <c r="W125">
        <v>3.0500000000000003</v>
      </c>
      <c r="X125">
        <v>23.790000000000003</v>
      </c>
      <c r="Y125">
        <v>6.1800000000000006</v>
      </c>
      <c r="Z125">
        <v>2.69</v>
      </c>
      <c r="AA125">
        <v>16.624200000000002</v>
      </c>
      <c r="AB125">
        <v>7583460</v>
      </c>
      <c r="AC125" t="s">
        <v>3078</v>
      </c>
      <c r="AD125">
        <v>39846</v>
      </c>
      <c r="AE125" t="s">
        <v>760</v>
      </c>
      <c r="AF125" t="s">
        <v>761</v>
      </c>
      <c r="AG125" t="s">
        <v>762</v>
      </c>
      <c r="AH125" t="s">
        <v>768</v>
      </c>
      <c r="AI125">
        <v>3</v>
      </c>
      <c r="AJ125">
        <v>0</v>
      </c>
      <c r="AK125">
        <v>0</v>
      </c>
      <c r="AL125">
        <v>0</v>
      </c>
      <c r="AM125">
        <v>48</v>
      </c>
      <c r="AN125">
        <v>0</v>
      </c>
      <c r="AO125" t="s">
        <v>762</v>
      </c>
      <c r="AP125" t="s">
        <v>763</v>
      </c>
      <c r="AQ125" t="s">
        <v>769</v>
      </c>
      <c r="AR125" t="s">
        <v>3079</v>
      </c>
      <c r="AS125">
        <v>15.2</v>
      </c>
      <c r="AT125">
        <v>626.79999999999995</v>
      </c>
      <c r="AU125">
        <v>642</v>
      </c>
      <c r="AV125" t="s">
        <v>765</v>
      </c>
      <c r="AW125" t="s">
        <v>3080</v>
      </c>
      <c r="AX125">
        <v>3.3</v>
      </c>
      <c r="AY125">
        <v>626.70000000000005</v>
      </c>
      <c r="AZ125">
        <v>630</v>
      </c>
      <c r="BA125" t="s">
        <v>765</v>
      </c>
      <c r="BB125">
        <v>1.34497E-3</v>
      </c>
      <c r="BC125">
        <v>1</v>
      </c>
      <c r="BD125">
        <v>34270</v>
      </c>
      <c r="BE125">
        <v>26.236025553274018</v>
      </c>
      <c r="BF125" t="s">
        <v>767</v>
      </c>
      <c r="BG125">
        <v>44243</v>
      </c>
      <c r="BH125">
        <v>74.351259967406108</v>
      </c>
      <c r="BI125" t="s">
        <v>4101</v>
      </c>
      <c r="BJ125" t="s">
        <v>4102</v>
      </c>
      <c r="BK125" t="s">
        <v>4103</v>
      </c>
      <c r="BL125" t="s">
        <v>4097</v>
      </c>
      <c r="BM125">
        <v>1</v>
      </c>
      <c r="BN125">
        <v>3.72</v>
      </c>
    </row>
    <row r="126" spans="1:66" x14ac:dyDescent="0.25">
      <c r="A126">
        <v>36963</v>
      </c>
      <c r="B126">
        <v>11500</v>
      </c>
      <c r="C126" t="s">
        <v>62</v>
      </c>
      <c r="D126" t="s">
        <v>21</v>
      </c>
      <c r="E126" t="s">
        <v>29</v>
      </c>
      <c r="F126">
        <v>43717.666666666664</v>
      </c>
      <c r="G126">
        <v>3.5</v>
      </c>
      <c r="I126">
        <v>0</v>
      </c>
      <c r="K126" t="s">
        <v>22</v>
      </c>
      <c r="M126">
        <v>0</v>
      </c>
      <c r="O126">
        <v>2</v>
      </c>
      <c r="P126">
        <v>0</v>
      </c>
      <c r="Q126">
        <v>1.3</v>
      </c>
      <c r="R126">
        <v>0.8</v>
      </c>
      <c r="S126">
        <v>1.04</v>
      </c>
      <c r="T126">
        <v>1</v>
      </c>
      <c r="U126">
        <v>0</v>
      </c>
      <c r="V126">
        <v>1.4000000000000001</v>
      </c>
      <c r="W126">
        <v>0.8</v>
      </c>
      <c r="X126">
        <v>1.1200000000000001</v>
      </c>
      <c r="Y126">
        <v>1.36</v>
      </c>
      <c r="Z126">
        <v>0.8</v>
      </c>
      <c r="AA126">
        <v>1.0880000000000001</v>
      </c>
      <c r="AB126">
        <v>7654186</v>
      </c>
      <c r="AC126" t="s">
        <v>863</v>
      </c>
      <c r="AD126">
        <v>39847</v>
      </c>
      <c r="AE126" t="s">
        <v>760</v>
      </c>
      <c r="AF126" t="s">
        <v>761</v>
      </c>
      <c r="AG126" t="s">
        <v>762</v>
      </c>
      <c r="AH126" t="s">
        <v>768</v>
      </c>
      <c r="AI126">
        <v>2</v>
      </c>
      <c r="AJ126">
        <v>0</v>
      </c>
      <c r="AK126">
        <v>0</v>
      </c>
      <c r="AL126">
        <v>0</v>
      </c>
      <c r="AM126">
        <v>24</v>
      </c>
      <c r="AN126">
        <v>0</v>
      </c>
      <c r="AO126" t="s">
        <v>762</v>
      </c>
      <c r="AP126" t="s">
        <v>778</v>
      </c>
      <c r="AQ126" t="s">
        <v>781</v>
      </c>
      <c r="AR126" t="s">
        <v>864</v>
      </c>
      <c r="AS126">
        <v>4.17</v>
      </c>
      <c r="AT126">
        <v>755.83</v>
      </c>
      <c r="AU126">
        <v>760</v>
      </c>
      <c r="AV126" t="s">
        <v>765</v>
      </c>
      <c r="AW126" t="s">
        <v>865</v>
      </c>
      <c r="AX126">
        <v>4.5</v>
      </c>
      <c r="AY126">
        <v>752.5</v>
      </c>
      <c r="AZ126">
        <v>757</v>
      </c>
      <c r="BA126" t="s">
        <v>765</v>
      </c>
      <c r="BB126">
        <v>2.3074270000000001E-2</v>
      </c>
      <c r="BC126">
        <v>1</v>
      </c>
      <c r="BD126">
        <v>24473</v>
      </c>
      <c r="BE126">
        <v>52.689025781428242</v>
      </c>
      <c r="BF126" t="s">
        <v>767</v>
      </c>
      <c r="BG126">
        <v>43179</v>
      </c>
      <c r="BH126">
        <v>144.3166328259415</v>
      </c>
      <c r="BI126" t="s">
        <v>4094</v>
      </c>
      <c r="BJ126" t="s">
        <v>4095</v>
      </c>
      <c r="BK126" t="s">
        <v>4096</v>
      </c>
      <c r="BL126" t="s">
        <v>4097</v>
      </c>
      <c r="BM126">
        <v>1</v>
      </c>
      <c r="BN126">
        <v>3.8439999999999999</v>
      </c>
    </row>
    <row r="127" spans="1:66" x14ac:dyDescent="0.25">
      <c r="A127">
        <v>37406</v>
      </c>
      <c r="B127">
        <v>24157</v>
      </c>
      <c r="C127" t="s">
        <v>475</v>
      </c>
      <c r="D127" t="s">
        <v>21</v>
      </c>
      <c r="E127" t="s">
        <v>29</v>
      </c>
      <c r="F127">
        <v>44453.666666666664</v>
      </c>
      <c r="G127">
        <v>7.4</v>
      </c>
      <c r="I127">
        <v>0</v>
      </c>
      <c r="K127" t="s">
        <v>22</v>
      </c>
      <c r="M127">
        <v>0</v>
      </c>
      <c r="O127">
        <v>2</v>
      </c>
      <c r="P127">
        <v>0</v>
      </c>
      <c r="Q127">
        <v>1.3</v>
      </c>
      <c r="R127">
        <v>0.8</v>
      </c>
      <c r="S127">
        <v>1.04</v>
      </c>
      <c r="T127">
        <v>1</v>
      </c>
      <c r="U127">
        <v>10</v>
      </c>
      <c r="V127">
        <v>4.5999999999999996</v>
      </c>
      <c r="W127">
        <v>5</v>
      </c>
      <c r="X127">
        <v>23</v>
      </c>
      <c r="Y127">
        <v>3.28</v>
      </c>
      <c r="Z127">
        <v>3.3200000000000003</v>
      </c>
      <c r="AA127">
        <v>10.8896</v>
      </c>
      <c r="AB127">
        <v>7647394</v>
      </c>
      <c r="AC127" t="s">
        <v>2428</v>
      </c>
      <c r="AD127">
        <v>39848</v>
      </c>
      <c r="AE127" t="s">
        <v>760</v>
      </c>
      <c r="AF127" t="s">
        <v>761</v>
      </c>
      <c r="AG127" t="s">
        <v>762</v>
      </c>
      <c r="AH127" t="s">
        <v>768</v>
      </c>
      <c r="AI127">
        <v>1.25</v>
      </c>
      <c r="AJ127">
        <v>0</v>
      </c>
      <c r="AK127">
        <v>0</v>
      </c>
      <c r="AL127">
        <v>0</v>
      </c>
      <c r="AM127">
        <v>15</v>
      </c>
      <c r="AN127">
        <v>0</v>
      </c>
      <c r="AO127" t="s">
        <v>762</v>
      </c>
      <c r="AP127" t="s">
        <v>763</v>
      </c>
      <c r="AQ127" t="s">
        <v>769</v>
      </c>
      <c r="AR127" t="s">
        <v>2429</v>
      </c>
      <c r="AS127">
        <v>6</v>
      </c>
      <c r="AT127">
        <v>681.9</v>
      </c>
      <c r="AU127">
        <v>689.73</v>
      </c>
      <c r="AV127" t="s">
        <v>765</v>
      </c>
      <c r="AW127" t="s">
        <v>2430</v>
      </c>
      <c r="AX127">
        <v>7.4</v>
      </c>
      <c r="AY127">
        <v>680.4</v>
      </c>
      <c r="AZ127">
        <v>689.82</v>
      </c>
      <c r="BA127" t="s">
        <v>765</v>
      </c>
      <c r="BB127">
        <v>0</v>
      </c>
      <c r="BC127">
        <v>1</v>
      </c>
      <c r="BD127">
        <v>37209</v>
      </c>
      <c r="BE127">
        <v>19.834816335843023</v>
      </c>
      <c r="BF127" t="s">
        <v>767</v>
      </c>
      <c r="BG127">
        <v>44433</v>
      </c>
      <c r="BH127">
        <v>23.811585732826021</v>
      </c>
      <c r="BI127" t="s">
        <v>4136</v>
      </c>
      <c r="BJ127" t="s">
        <v>4137</v>
      </c>
      <c r="BK127" t="s">
        <v>4138</v>
      </c>
      <c r="BL127" t="s">
        <v>4139</v>
      </c>
      <c r="BM127">
        <v>4</v>
      </c>
      <c r="BN127">
        <v>3.82</v>
      </c>
    </row>
    <row r="128" spans="1:66" x14ac:dyDescent="0.25">
      <c r="A128">
        <v>37678</v>
      </c>
      <c r="B128">
        <v>12016</v>
      </c>
      <c r="C128" t="s">
        <v>182</v>
      </c>
      <c r="D128" t="s">
        <v>26</v>
      </c>
      <c r="E128" t="s">
        <v>29</v>
      </c>
      <c r="F128">
        <v>44491.666666666664</v>
      </c>
      <c r="G128">
        <v>6.4</v>
      </c>
      <c r="H128" t="s">
        <v>23</v>
      </c>
      <c r="I128">
        <v>0</v>
      </c>
      <c r="J128" t="s">
        <v>22</v>
      </c>
      <c r="K128" t="s">
        <v>22</v>
      </c>
      <c r="M128">
        <v>0</v>
      </c>
      <c r="O128">
        <v>2</v>
      </c>
      <c r="P128">
        <v>10</v>
      </c>
      <c r="Q128">
        <v>1.3</v>
      </c>
      <c r="R128">
        <v>3.5</v>
      </c>
      <c r="S128">
        <v>4.55</v>
      </c>
      <c r="T128">
        <v>1</v>
      </c>
      <c r="U128">
        <v>10</v>
      </c>
      <c r="V128">
        <v>7.8000000000000007</v>
      </c>
      <c r="W128">
        <v>7.1</v>
      </c>
      <c r="X128">
        <v>55.38</v>
      </c>
      <c r="Y128">
        <v>5.2000000000000011</v>
      </c>
      <c r="Z128">
        <v>5.66</v>
      </c>
      <c r="AA128">
        <v>29.432000000000006</v>
      </c>
      <c r="AB128">
        <v>7650326</v>
      </c>
      <c r="AC128" t="s">
        <v>3829</v>
      </c>
      <c r="AD128">
        <v>39849</v>
      </c>
      <c r="AE128" t="s">
        <v>760</v>
      </c>
      <c r="AF128" t="s">
        <v>761</v>
      </c>
      <c r="AG128" t="s">
        <v>762</v>
      </c>
      <c r="AH128" t="s">
        <v>768</v>
      </c>
      <c r="AI128">
        <v>2</v>
      </c>
      <c r="AJ128">
        <v>0</v>
      </c>
      <c r="AK128">
        <v>0</v>
      </c>
      <c r="AL128">
        <v>0</v>
      </c>
      <c r="AM128">
        <v>24</v>
      </c>
      <c r="AN128">
        <v>0</v>
      </c>
      <c r="AO128" t="s">
        <v>762</v>
      </c>
      <c r="AP128" t="s">
        <v>763</v>
      </c>
      <c r="AQ128" t="s">
        <v>769</v>
      </c>
      <c r="AR128" t="s">
        <v>3830</v>
      </c>
      <c r="AS128">
        <v>6.4</v>
      </c>
      <c r="AT128">
        <v>756.6</v>
      </c>
      <c r="AU128">
        <v>763</v>
      </c>
      <c r="AV128" t="s">
        <v>765</v>
      </c>
      <c r="AW128" t="s">
        <v>3311</v>
      </c>
      <c r="AX128">
        <v>6.9</v>
      </c>
      <c r="AY128">
        <v>756.1</v>
      </c>
      <c r="AZ128">
        <v>763</v>
      </c>
      <c r="BA128" t="s">
        <v>765</v>
      </c>
      <c r="BB128">
        <v>1.274256E-2</v>
      </c>
      <c r="BC128">
        <v>1</v>
      </c>
      <c r="BD128">
        <v>31549</v>
      </c>
      <c r="BE128">
        <v>35.435090120921735</v>
      </c>
      <c r="BF128" t="s">
        <v>767</v>
      </c>
      <c r="BG128">
        <v>44243</v>
      </c>
      <c r="BH128">
        <v>39.238585760935052</v>
      </c>
      <c r="BI128" t="s">
        <v>4098</v>
      </c>
      <c r="BJ128" t="s">
        <v>4099</v>
      </c>
      <c r="BK128" t="s">
        <v>4100</v>
      </c>
      <c r="BL128" t="s">
        <v>4097</v>
      </c>
      <c r="BM128">
        <v>1</v>
      </c>
      <c r="BN128">
        <v>3.7330000000000001</v>
      </c>
    </row>
    <row r="129" spans="1:66" x14ac:dyDescent="0.25">
      <c r="A129">
        <v>37820</v>
      </c>
      <c r="B129">
        <v>11106</v>
      </c>
      <c r="C129" t="s">
        <v>153</v>
      </c>
      <c r="D129" t="s">
        <v>26</v>
      </c>
      <c r="E129" t="s">
        <v>29</v>
      </c>
      <c r="F129">
        <v>43810.666666666664</v>
      </c>
      <c r="G129">
        <v>8.49</v>
      </c>
      <c r="H129" t="s">
        <v>23</v>
      </c>
      <c r="I129">
        <v>0</v>
      </c>
      <c r="J129" t="s">
        <v>22</v>
      </c>
      <c r="K129" t="s">
        <v>22</v>
      </c>
      <c r="L129" t="s">
        <v>115</v>
      </c>
      <c r="M129">
        <v>8</v>
      </c>
      <c r="O129">
        <v>2</v>
      </c>
      <c r="P129">
        <v>10</v>
      </c>
      <c r="Q129">
        <v>1.3</v>
      </c>
      <c r="R129">
        <v>7.5</v>
      </c>
      <c r="S129">
        <v>9.75</v>
      </c>
      <c r="T129">
        <v>1</v>
      </c>
      <c r="U129">
        <v>0</v>
      </c>
      <c r="V129">
        <v>2.2000000000000002</v>
      </c>
      <c r="W129">
        <v>2.4000000000000004</v>
      </c>
      <c r="X129">
        <v>5.2800000000000011</v>
      </c>
      <c r="Y129">
        <v>1.84</v>
      </c>
      <c r="Z129">
        <v>4.4400000000000004</v>
      </c>
      <c r="AA129">
        <v>8.1696000000000009</v>
      </c>
      <c r="AB129">
        <v>7659605</v>
      </c>
      <c r="AC129" t="s">
        <v>2056</v>
      </c>
      <c r="AD129">
        <v>39850</v>
      </c>
      <c r="AE129" t="s">
        <v>760</v>
      </c>
      <c r="AF129" t="s">
        <v>761</v>
      </c>
      <c r="AG129" t="s">
        <v>762</v>
      </c>
      <c r="AH129" t="s">
        <v>768</v>
      </c>
      <c r="AI129">
        <v>2.5</v>
      </c>
      <c r="AJ129">
        <v>0</v>
      </c>
      <c r="AK129">
        <v>0</v>
      </c>
      <c r="AL129">
        <v>0</v>
      </c>
      <c r="AM129">
        <v>30</v>
      </c>
      <c r="AN129">
        <v>0</v>
      </c>
      <c r="AO129" t="s">
        <v>762</v>
      </c>
      <c r="AP129" t="s">
        <v>763</v>
      </c>
      <c r="AQ129" t="s">
        <v>769</v>
      </c>
      <c r="AR129" t="s">
        <v>2057</v>
      </c>
      <c r="AS129">
        <v>5</v>
      </c>
      <c r="AT129">
        <v>626.55999999999995</v>
      </c>
      <c r="AU129">
        <v>631.55999999999995</v>
      </c>
      <c r="AV129" t="s">
        <v>765</v>
      </c>
      <c r="AW129" t="s">
        <v>2058</v>
      </c>
      <c r="AX129">
        <v>0</v>
      </c>
      <c r="AY129">
        <v>630.86</v>
      </c>
      <c r="AZ129">
        <v>630.86</v>
      </c>
      <c r="BA129" t="s">
        <v>765</v>
      </c>
      <c r="BB129">
        <v>0</v>
      </c>
      <c r="BC129">
        <v>1</v>
      </c>
      <c r="BD129">
        <v>33604</v>
      </c>
      <c r="BE129">
        <v>27.944330367328309</v>
      </c>
      <c r="BF129" t="s">
        <v>767</v>
      </c>
      <c r="BG129">
        <v>43185</v>
      </c>
      <c r="BH129">
        <v>96.624323832000769</v>
      </c>
      <c r="BI129" t="s">
        <v>4136</v>
      </c>
      <c r="BJ129" t="s">
        <v>4137</v>
      </c>
      <c r="BK129" t="s">
        <v>4138</v>
      </c>
      <c r="BL129" t="s">
        <v>4139</v>
      </c>
      <c r="BM129">
        <v>4</v>
      </c>
      <c r="BN129">
        <v>3.7189999999999999</v>
      </c>
    </row>
    <row r="130" spans="1:66" x14ac:dyDescent="0.25">
      <c r="A130">
        <v>37827</v>
      </c>
      <c r="B130">
        <v>11106</v>
      </c>
      <c r="C130" t="s">
        <v>153</v>
      </c>
      <c r="D130" t="s">
        <v>26</v>
      </c>
      <c r="E130" t="s">
        <v>29</v>
      </c>
      <c r="F130">
        <v>43810.666666666664</v>
      </c>
      <c r="G130">
        <v>5.9</v>
      </c>
      <c r="H130" t="s">
        <v>23</v>
      </c>
      <c r="I130">
        <v>0</v>
      </c>
      <c r="J130" t="s">
        <v>22</v>
      </c>
      <c r="K130" t="s">
        <v>22</v>
      </c>
      <c r="L130" t="s">
        <v>30</v>
      </c>
      <c r="M130">
        <v>6</v>
      </c>
      <c r="O130">
        <v>2</v>
      </c>
      <c r="P130">
        <v>10</v>
      </c>
      <c r="Q130">
        <v>1.3</v>
      </c>
      <c r="R130">
        <v>6.2</v>
      </c>
      <c r="S130">
        <v>8.06</v>
      </c>
      <c r="T130">
        <v>1</v>
      </c>
      <c r="U130">
        <v>0</v>
      </c>
      <c r="V130">
        <v>2.2000000000000002</v>
      </c>
      <c r="W130">
        <v>2</v>
      </c>
      <c r="X130">
        <v>4.4000000000000004</v>
      </c>
      <c r="Y130">
        <v>1.84</v>
      </c>
      <c r="Z130">
        <v>3.6800000000000006</v>
      </c>
      <c r="AA130">
        <v>6.7712000000000012</v>
      </c>
      <c r="AB130">
        <v>7622635</v>
      </c>
      <c r="AC130" t="s">
        <v>1738</v>
      </c>
      <c r="AD130">
        <v>39851</v>
      </c>
      <c r="AE130" t="s">
        <v>760</v>
      </c>
      <c r="AF130" t="s">
        <v>761</v>
      </c>
      <c r="AG130" t="s">
        <v>762</v>
      </c>
      <c r="AH130" t="s">
        <v>768</v>
      </c>
      <c r="AI130">
        <v>1.5</v>
      </c>
      <c r="AJ130">
        <v>0</v>
      </c>
      <c r="AK130">
        <v>0</v>
      </c>
      <c r="AL130">
        <v>0</v>
      </c>
      <c r="AM130">
        <v>15</v>
      </c>
      <c r="AN130">
        <v>0</v>
      </c>
      <c r="AO130" t="s">
        <v>762</v>
      </c>
      <c r="AP130" t="s">
        <v>763</v>
      </c>
      <c r="AQ130" t="s">
        <v>769</v>
      </c>
      <c r="AR130" t="s">
        <v>1739</v>
      </c>
      <c r="AS130">
        <v>7.6</v>
      </c>
      <c r="AT130">
        <v>695.4</v>
      </c>
      <c r="AU130">
        <v>703</v>
      </c>
      <c r="AV130" t="s">
        <v>765</v>
      </c>
      <c r="AW130" t="s">
        <v>1740</v>
      </c>
      <c r="AX130">
        <v>7.7</v>
      </c>
      <c r="AY130">
        <v>695.3</v>
      </c>
      <c r="AZ130">
        <v>703</v>
      </c>
      <c r="BA130" t="s">
        <v>765</v>
      </c>
      <c r="BB130">
        <v>4.2955199999999997E-3</v>
      </c>
      <c r="BC130">
        <v>1</v>
      </c>
      <c r="BD130">
        <v>23743</v>
      </c>
      <c r="BE130">
        <v>54.94227697923796</v>
      </c>
      <c r="BF130" t="s">
        <v>767</v>
      </c>
      <c r="BG130">
        <v>44250</v>
      </c>
      <c r="BH130">
        <v>23.28005656977097</v>
      </c>
      <c r="BI130" t="s">
        <v>4098</v>
      </c>
      <c r="BJ130" t="s">
        <v>4099</v>
      </c>
      <c r="BK130" t="s">
        <v>4100</v>
      </c>
      <c r="BL130" t="s">
        <v>4097</v>
      </c>
      <c r="BM130">
        <v>1</v>
      </c>
      <c r="BN130">
        <v>3.7290000000000001</v>
      </c>
    </row>
    <row r="131" spans="1:66" x14ac:dyDescent="0.25">
      <c r="A131">
        <v>37982</v>
      </c>
      <c r="B131">
        <v>12016</v>
      </c>
      <c r="C131" t="s">
        <v>183</v>
      </c>
      <c r="D131" t="s">
        <v>21</v>
      </c>
      <c r="E131" t="s">
        <v>29</v>
      </c>
      <c r="F131">
        <v>44491.666666666664</v>
      </c>
      <c r="G131">
        <v>7.25</v>
      </c>
      <c r="H131" t="s">
        <v>23</v>
      </c>
      <c r="I131">
        <v>0</v>
      </c>
      <c r="J131" t="s">
        <v>22</v>
      </c>
      <c r="K131" t="s">
        <v>22</v>
      </c>
      <c r="M131">
        <v>0</v>
      </c>
      <c r="O131">
        <v>2</v>
      </c>
      <c r="P131">
        <v>0</v>
      </c>
      <c r="Q131">
        <v>1.3</v>
      </c>
      <c r="R131">
        <v>1.4</v>
      </c>
      <c r="S131">
        <v>1.8199999999999998</v>
      </c>
      <c r="T131">
        <v>2</v>
      </c>
      <c r="U131">
        <v>10</v>
      </c>
      <c r="V131">
        <v>8.6</v>
      </c>
      <c r="W131">
        <v>4.7</v>
      </c>
      <c r="X131">
        <v>40.42</v>
      </c>
      <c r="Y131">
        <v>5.68</v>
      </c>
      <c r="Z131">
        <v>3.38</v>
      </c>
      <c r="AA131">
        <v>19.198399999999999</v>
      </c>
      <c r="AB131">
        <v>7714747</v>
      </c>
      <c r="AC131" t="s">
        <v>3310</v>
      </c>
      <c r="AD131">
        <v>39852</v>
      </c>
      <c r="AE131" t="s">
        <v>760</v>
      </c>
      <c r="AF131" t="s">
        <v>761</v>
      </c>
      <c r="AG131" t="s">
        <v>762</v>
      </c>
      <c r="AH131" t="s">
        <v>768</v>
      </c>
      <c r="AI131">
        <v>3</v>
      </c>
      <c r="AJ131">
        <v>0</v>
      </c>
      <c r="AK131">
        <v>0</v>
      </c>
      <c r="AL131">
        <v>0</v>
      </c>
      <c r="AM131">
        <v>36</v>
      </c>
      <c r="AN131">
        <v>0</v>
      </c>
      <c r="AO131" t="s">
        <v>762</v>
      </c>
      <c r="AP131" t="s">
        <v>763</v>
      </c>
      <c r="AQ131" t="s">
        <v>769</v>
      </c>
      <c r="AR131" t="s">
        <v>3311</v>
      </c>
      <c r="AS131">
        <v>6.92</v>
      </c>
      <c r="AT131">
        <v>756.08</v>
      </c>
      <c r="AU131">
        <v>763</v>
      </c>
      <c r="AV131" t="s">
        <v>765</v>
      </c>
      <c r="AW131" t="s">
        <v>3312</v>
      </c>
      <c r="AX131">
        <v>7.58</v>
      </c>
      <c r="AY131">
        <v>757.42</v>
      </c>
      <c r="AZ131">
        <v>765</v>
      </c>
      <c r="BA131" t="s">
        <v>765</v>
      </c>
      <c r="BB131">
        <v>-7.7929399999999999E-3</v>
      </c>
      <c r="BC131">
        <v>1</v>
      </c>
      <c r="BD131">
        <v>35157</v>
      </c>
      <c r="BE131">
        <v>25.556924480949114</v>
      </c>
      <c r="BF131" t="s">
        <v>767</v>
      </c>
      <c r="BG131">
        <v>44239</v>
      </c>
      <c r="BH131">
        <v>171.95061267060461</v>
      </c>
      <c r="BI131" t="s">
        <v>4098</v>
      </c>
      <c r="BJ131" t="s">
        <v>4099</v>
      </c>
      <c r="BK131" t="s">
        <v>4100</v>
      </c>
      <c r="BL131" t="s">
        <v>4097</v>
      </c>
      <c r="BM131">
        <v>1</v>
      </c>
      <c r="BN131">
        <v>3.7330000000000001</v>
      </c>
    </row>
    <row r="132" spans="1:66" x14ac:dyDescent="0.25">
      <c r="A132">
        <v>38076</v>
      </c>
      <c r="B132">
        <v>11106</v>
      </c>
      <c r="C132" t="s">
        <v>153</v>
      </c>
      <c r="D132" t="s">
        <v>21</v>
      </c>
      <c r="E132" t="s">
        <v>29</v>
      </c>
      <c r="F132">
        <v>43810.666666666664</v>
      </c>
      <c r="G132">
        <v>9.09</v>
      </c>
      <c r="H132" t="s">
        <v>23</v>
      </c>
      <c r="I132">
        <v>0</v>
      </c>
      <c r="J132" t="s">
        <v>22</v>
      </c>
      <c r="K132" t="s">
        <v>22</v>
      </c>
      <c r="L132" t="s">
        <v>174</v>
      </c>
      <c r="M132">
        <v>8</v>
      </c>
      <c r="N132" t="s">
        <v>33</v>
      </c>
      <c r="O132">
        <v>0</v>
      </c>
      <c r="P132">
        <v>10</v>
      </c>
      <c r="Q132">
        <v>0</v>
      </c>
      <c r="R132">
        <v>7.5</v>
      </c>
      <c r="S132">
        <v>0</v>
      </c>
      <c r="T132">
        <v>1</v>
      </c>
      <c r="U132">
        <v>10</v>
      </c>
      <c r="V132">
        <v>6.8000000000000007</v>
      </c>
      <c r="W132">
        <v>7.5</v>
      </c>
      <c r="X132">
        <v>51.000000000000007</v>
      </c>
      <c r="Y132">
        <v>4.08</v>
      </c>
      <c r="Z132">
        <v>7.5</v>
      </c>
      <c r="AA132">
        <v>30.6</v>
      </c>
      <c r="AB132">
        <v>7708416</v>
      </c>
      <c r="AC132" t="s">
        <v>3869</v>
      </c>
      <c r="AD132">
        <v>39853</v>
      </c>
      <c r="AE132" t="s">
        <v>760</v>
      </c>
      <c r="AF132" t="s">
        <v>761</v>
      </c>
      <c r="AG132" t="s">
        <v>762</v>
      </c>
      <c r="AH132" t="s">
        <v>768</v>
      </c>
      <c r="AI132">
        <v>4.5</v>
      </c>
      <c r="AJ132">
        <v>0</v>
      </c>
      <c r="AK132">
        <v>0</v>
      </c>
      <c r="AL132">
        <v>0</v>
      </c>
      <c r="AM132">
        <v>54</v>
      </c>
      <c r="AN132">
        <v>0</v>
      </c>
      <c r="AO132" t="s">
        <v>762</v>
      </c>
      <c r="AP132" t="s">
        <v>778</v>
      </c>
      <c r="AQ132" t="s">
        <v>781</v>
      </c>
      <c r="AR132" t="s">
        <v>3774</v>
      </c>
      <c r="AS132">
        <v>9.69</v>
      </c>
      <c r="AT132">
        <v>721.31</v>
      </c>
      <c r="AU132">
        <v>731</v>
      </c>
      <c r="AV132" t="s">
        <v>765</v>
      </c>
      <c r="AW132" t="s">
        <v>1248</v>
      </c>
      <c r="AX132">
        <v>8.5</v>
      </c>
      <c r="AY132">
        <v>721.5</v>
      </c>
      <c r="AZ132">
        <v>730</v>
      </c>
      <c r="BA132" t="s">
        <v>765</v>
      </c>
      <c r="BB132">
        <v>-9.3091000000000007E-3</v>
      </c>
      <c r="BC132">
        <v>1</v>
      </c>
      <c r="BD132">
        <v>37437</v>
      </c>
      <c r="BE132">
        <v>17.450148300250962</v>
      </c>
      <c r="BF132" t="s">
        <v>767</v>
      </c>
      <c r="BG132">
        <v>44243</v>
      </c>
      <c r="BH132">
        <v>41.894481839006822</v>
      </c>
      <c r="BI132" t="s">
        <v>4094</v>
      </c>
      <c r="BJ132" t="s">
        <v>4095</v>
      </c>
      <c r="BK132" t="s">
        <v>4096</v>
      </c>
      <c r="BL132" t="s">
        <v>4097</v>
      </c>
      <c r="BM132">
        <v>1</v>
      </c>
      <c r="BN132">
        <v>3.8050000000000002</v>
      </c>
    </row>
    <row r="133" spans="1:66" x14ac:dyDescent="0.25">
      <c r="A133">
        <v>38249</v>
      </c>
      <c r="B133">
        <v>24203</v>
      </c>
      <c r="C133" t="s">
        <v>562</v>
      </c>
      <c r="D133" t="s">
        <v>26</v>
      </c>
      <c r="E133" t="s">
        <v>29</v>
      </c>
      <c r="F133">
        <v>44482.666666666664</v>
      </c>
      <c r="G133">
        <v>5</v>
      </c>
      <c r="H133" t="s">
        <v>23</v>
      </c>
      <c r="I133">
        <v>0</v>
      </c>
      <c r="J133" t="s">
        <v>22</v>
      </c>
      <c r="K133" t="s">
        <v>22</v>
      </c>
      <c r="M133">
        <v>0</v>
      </c>
      <c r="O133">
        <v>2</v>
      </c>
      <c r="P133">
        <v>10</v>
      </c>
      <c r="Q133">
        <v>1.3</v>
      </c>
      <c r="R133">
        <v>2.9</v>
      </c>
      <c r="S133">
        <v>3.77</v>
      </c>
      <c r="T133">
        <v>1</v>
      </c>
      <c r="U133">
        <v>10</v>
      </c>
      <c r="V133">
        <v>3.8000000000000007</v>
      </c>
      <c r="W133">
        <v>6.5</v>
      </c>
      <c r="X133">
        <v>24.700000000000003</v>
      </c>
      <c r="Y133">
        <v>2.8000000000000003</v>
      </c>
      <c r="Z133">
        <v>5.0599999999999996</v>
      </c>
      <c r="AA133">
        <v>14.168000000000001</v>
      </c>
      <c r="AB133">
        <v>7690533</v>
      </c>
      <c r="AC133" t="s">
        <v>2812</v>
      </c>
      <c r="AD133">
        <v>39854</v>
      </c>
      <c r="AE133" t="s">
        <v>760</v>
      </c>
      <c r="AF133" t="s">
        <v>761</v>
      </c>
      <c r="AG133" t="s">
        <v>762</v>
      </c>
      <c r="AH133" t="s">
        <v>768</v>
      </c>
      <c r="AI133">
        <v>1.25</v>
      </c>
      <c r="AJ133">
        <v>0</v>
      </c>
      <c r="AK133">
        <v>0</v>
      </c>
      <c r="AL133">
        <v>0</v>
      </c>
      <c r="AM133">
        <v>15</v>
      </c>
      <c r="AN133">
        <v>0</v>
      </c>
      <c r="AO133" t="s">
        <v>762</v>
      </c>
      <c r="AP133" t="s">
        <v>763</v>
      </c>
      <c r="AQ133" t="s">
        <v>769</v>
      </c>
      <c r="AR133" t="s">
        <v>2813</v>
      </c>
      <c r="AS133">
        <v>4.4000000000000004</v>
      </c>
      <c r="AT133">
        <v>595.6</v>
      </c>
      <c r="AU133">
        <v>600</v>
      </c>
      <c r="AV133" t="s">
        <v>765</v>
      </c>
      <c r="AW133" t="s">
        <v>2814</v>
      </c>
      <c r="AX133">
        <v>4.7</v>
      </c>
      <c r="AY133">
        <v>595.29999999999995</v>
      </c>
      <c r="AZ133">
        <v>600</v>
      </c>
      <c r="BA133" t="s">
        <v>765</v>
      </c>
      <c r="BB133">
        <v>5.5631300000000003E-3</v>
      </c>
      <c r="BC133">
        <v>1</v>
      </c>
      <c r="BD133">
        <v>32689</v>
      </c>
      <c r="BE133">
        <v>32.289299566506955</v>
      </c>
      <c r="BF133" t="s">
        <v>767</v>
      </c>
      <c r="BG133">
        <v>44243</v>
      </c>
      <c r="BH133">
        <v>53.926467263136672</v>
      </c>
      <c r="BI133" t="s">
        <v>4136</v>
      </c>
      <c r="BJ133" t="s">
        <v>4137</v>
      </c>
      <c r="BK133" t="s">
        <v>4138</v>
      </c>
      <c r="BL133" t="s">
        <v>4139</v>
      </c>
      <c r="BM133">
        <v>4</v>
      </c>
      <c r="BN133">
        <v>3.722</v>
      </c>
    </row>
    <row r="134" spans="1:66" x14ac:dyDescent="0.25">
      <c r="A134">
        <v>38250</v>
      </c>
      <c r="B134">
        <v>24203</v>
      </c>
      <c r="C134" t="s">
        <v>562</v>
      </c>
      <c r="D134" t="s">
        <v>26</v>
      </c>
      <c r="E134" t="s">
        <v>29</v>
      </c>
      <c r="F134">
        <v>44482.666666666664</v>
      </c>
      <c r="G134">
        <v>3.6</v>
      </c>
      <c r="H134" t="s">
        <v>23</v>
      </c>
      <c r="I134">
        <v>0</v>
      </c>
      <c r="J134" t="s">
        <v>22</v>
      </c>
      <c r="K134" t="s">
        <v>22</v>
      </c>
      <c r="M134">
        <v>0</v>
      </c>
      <c r="O134">
        <v>2</v>
      </c>
      <c r="P134">
        <v>10</v>
      </c>
      <c r="Q134">
        <v>1.3</v>
      </c>
      <c r="R134">
        <v>2.9</v>
      </c>
      <c r="S134">
        <v>3.77</v>
      </c>
      <c r="T134">
        <v>1</v>
      </c>
      <c r="U134">
        <v>10</v>
      </c>
      <c r="V134">
        <v>3.8000000000000007</v>
      </c>
      <c r="W134">
        <v>6.5</v>
      </c>
      <c r="X134">
        <v>24.700000000000003</v>
      </c>
      <c r="Y134">
        <v>2.8000000000000003</v>
      </c>
      <c r="Z134">
        <v>5.0599999999999996</v>
      </c>
      <c r="AA134">
        <v>14.168000000000001</v>
      </c>
      <c r="AB134">
        <v>7577568</v>
      </c>
      <c r="AC134" t="s">
        <v>2815</v>
      </c>
      <c r="AD134">
        <v>39855</v>
      </c>
      <c r="AE134" t="s">
        <v>760</v>
      </c>
      <c r="AF134" t="s">
        <v>761</v>
      </c>
      <c r="AG134" t="s">
        <v>762</v>
      </c>
      <c r="AH134" t="s">
        <v>768</v>
      </c>
      <c r="AI134">
        <v>4</v>
      </c>
      <c r="AJ134">
        <v>0</v>
      </c>
      <c r="AK134">
        <v>0</v>
      </c>
      <c r="AL134">
        <v>0</v>
      </c>
      <c r="AM134">
        <v>48</v>
      </c>
      <c r="AN134">
        <v>0</v>
      </c>
      <c r="AO134" t="s">
        <v>762</v>
      </c>
      <c r="AP134" t="s">
        <v>763</v>
      </c>
      <c r="AQ134" t="s">
        <v>769</v>
      </c>
      <c r="AR134" t="s">
        <v>2816</v>
      </c>
      <c r="AS134">
        <v>0</v>
      </c>
      <c r="AT134">
        <v>0</v>
      </c>
      <c r="AU134">
        <v>674</v>
      </c>
      <c r="AV134" t="s">
        <v>772</v>
      </c>
      <c r="AW134" t="s">
        <v>2817</v>
      </c>
      <c r="AX134">
        <v>12.1</v>
      </c>
      <c r="AY134">
        <v>662.9</v>
      </c>
      <c r="AZ134">
        <v>675</v>
      </c>
      <c r="BA134" t="s">
        <v>765</v>
      </c>
      <c r="BB134">
        <v>0</v>
      </c>
      <c r="BC134">
        <v>1</v>
      </c>
      <c r="BD134">
        <v>36161</v>
      </c>
      <c r="BE134">
        <v>22.783481633584298</v>
      </c>
      <c r="BF134" t="s">
        <v>767</v>
      </c>
      <c r="BG134">
        <v>44243</v>
      </c>
      <c r="BH134">
        <v>86.028466927312209</v>
      </c>
      <c r="BI134" t="s">
        <v>4098</v>
      </c>
      <c r="BJ134" t="s">
        <v>4099</v>
      </c>
      <c r="BK134" t="s">
        <v>4100</v>
      </c>
      <c r="BL134" t="s">
        <v>4097</v>
      </c>
      <c r="BM134">
        <v>1</v>
      </c>
      <c r="BN134">
        <v>3.7189999999999999</v>
      </c>
    </row>
    <row r="135" spans="1:66" x14ac:dyDescent="0.25">
      <c r="A135">
        <v>38332</v>
      </c>
      <c r="B135">
        <v>11106</v>
      </c>
      <c r="C135" t="s">
        <v>153</v>
      </c>
      <c r="D135" t="s">
        <v>21</v>
      </c>
      <c r="E135" t="s">
        <v>29</v>
      </c>
      <c r="F135">
        <v>43810.666666666664</v>
      </c>
      <c r="G135">
        <v>8</v>
      </c>
      <c r="H135" t="s">
        <v>23</v>
      </c>
      <c r="I135">
        <v>0</v>
      </c>
      <c r="J135" t="s">
        <v>22</v>
      </c>
      <c r="K135" t="s">
        <v>22</v>
      </c>
      <c r="L135" t="s">
        <v>24</v>
      </c>
      <c r="M135">
        <v>0</v>
      </c>
      <c r="O135">
        <v>2</v>
      </c>
      <c r="P135">
        <v>10</v>
      </c>
      <c r="Q135">
        <v>1.3</v>
      </c>
      <c r="R135">
        <v>3.5</v>
      </c>
      <c r="S135">
        <v>4.55</v>
      </c>
      <c r="T135">
        <v>1</v>
      </c>
      <c r="U135">
        <v>10</v>
      </c>
      <c r="V135">
        <v>6.8000000000000007</v>
      </c>
      <c r="W135">
        <v>4.4000000000000004</v>
      </c>
      <c r="X135">
        <v>29.920000000000005</v>
      </c>
      <c r="Y135">
        <v>4.5999999999999996</v>
      </c>
      <c r="Z135">
        <v>4.04</v>
      </c>
      <c r="AA135">
        <v>18.584</v>
      </c>
      <c r="AB135">
        <v>7557632</v>
      </c>
      <c r="AC135" t="s">
        <v>3233</v>
      </c>
      <c r="AD135">
        <v>39856</v>
      </c>
      <c r="AE135" t="s">
        <v>760</v>
      </c>
      <c r="AF135" t="s">
        <v>761</v>
      </c>
      <c r="AG135" t="s">
        <v>762</v>
      </c>
      <c r="AH135" t="s">
        <v>768</v>
      </c>
      <c r="AI135">
        <v>4.5</v>
      </c>
      <c r="AJ135">
        <v>0</v>
      </c>
      <c r="AK135">
        <v>0</v>
      </c>
      <c r="AL135">
        <v>0</v>
      </c>
      <c r="AM135">
        <v>54</v>
      </c>
      <c r="AN135">
        <v>0</v>
      </c>
      <c r="AO135" t="s">
        <v>762</v>
      </c>
      <c r="AP135" t="s">
        <v>778</v>
      </c>
      <c r="AQ135" t="s">
        <v>781</v>
      </c>
      <c r="AR135" t="s">
        <v>3234</v>
      </c>
      <c r="AS135">
        <v>0</v>
      </c>
      <c r="AT135">
        <v>0</v>
      </c>
      <c r="AU135">
        <v>725</v>
      </c>
      <c r="AV135" t="s">
        <v>772</v>
      </c>
      <c r="AW135" t="s">
        <v>3235</v>
      </c>
      <c r="AX135">
        <v>6.3</v>
      </c>
      <c r="AY135">
        <v>714.7</v>
      </c>
      <c r="AZ135">
        <v>721</v>
      </c>
      <c r="BA135" t="s">
        <v>765</v>
      </c>
      <c r="BB135">
        <v>0</v>
      </c>
      <c r="BC135">
        <v>1</v>
      </c>
      <c r="BD135">
        <v>37437</v>
      </c>
      <c r="BE135">
        <v>17.450148300250962</v>
      </c>
      <c r="BF135" t="s">
        <v>767</v>
      </c>
      <c r="BG135">
        <v>43257</v>
      </c>
      <c r="BH135">
        <v>79.959785112339304</v>
      </c>
      <c r="BI135" t="s">
        <v>4094</v>
      </c>
      <c r="BJ135" t="s">
        <v>4095</v>
      </c>
      <c r="BK135" t="s">
        <v>4096</v>
      </c>
      <c r="BL135" t="s">
        <v>4097</v>
      </c>
      <c r="BM135">
        <v>1</v>
      </c>
      <c r="BN135">
        <v>3.8050000000000002</v>
      </c>
    </row>
    <row r="136" spans="1:66" x14ac:dyDescent="0.25">
      <c r="A136">
        <v>38374</v>
      </c>
      <c r="B136">
        <v>11106</v>
      </c>
      <c r="C136" t="s">
        <v>153</v>
      </c>
      <c r="D136" t="s">
        <v>21</v>
      </c>
      <c r="E136" t="s">
        <v>29</v>
      </c>
      <c r="F136">
        <v>43810.666666666664</v>
      </c>
      <c r="G136">
        <v>8.0500000000000007</v>
      </c>
      <c r="H136" t="s">
        <v>23</v>
      </c>
      <c r="I136">
        <v>0</v>
      </c>
      <c r="J136" t="s">
        <v>22</v>
      </c>
      <c r="K136" t="s">
        <v>22</v>
      </c>
      <c r="L136" t="s">
        <v>24</v>
      </c>
      <c r="M136">
        <v>0</v>
      </c>
      <c r="O136">
        <v>2</v>
      </c>
      <c r="P136">
        <v>10</v>
      </c>
      <c r="Q136">
        <v>1.3</v>
      </c>
      <c r="R136">
        <v>3.9000000000000004</v>
      </c>
      <c r="S136">
        <v>5.07</v>
      </c>
      <c r="T136">
        <v>1</v>
      </c>
      <c r="U136">
        <v>10</v>
      </c>
      <c r="V136">
        <v>6.8000000000000007</v>
      </c>
      <c r="W136">
        <v>4.8000000000000007</v>
      </c>
      <c r="X136">
        <v>32.640000000000008</v>
      </c>
      <c r="Y136">
        <v>4.5999999999999996</v>
      </c>
      <c r="Z136">
        <v>4.4400000000000004</v>
      </c>
      <c r="AA136">
        <v>20.423999999999999</v>
      </c>
      <c r="AB136">
        <v>7563130</v>
      </c>
      <c r="AC136" t="s">
        <v>3391</v>
      </c>
      <c r="AD136">
        <v>39857</v>
      </c>
      <c r="AE136" t="s">
        <v>760</v>
      </c>
      <c r="AF136" t="s">
        <v>761</v>
      </c>
      <c r="AG136" t="s">
        <v>762</v>
      </c>
      <c r="AH136" t="s">
        <v>768</v>
      </c>
      <c r="AI136">
        <v>4.5</v>
      </c>
      <c r="AJ136">
        <v>0</v>
      </c>
      <c r="AK136">
        <v>0</v>
      </c>
      <c r="AL136">
        <v>0</v>
      </c>
      <c r="AM136">
        <v>54</v>
      </c>
      <c r="AN136">
        <v>0</v>
      </c>
      <c r="AO136" t="s">
        <v>762</v>
      </c>
      <c r="AP136" t="s">
        <v>778</v>
      </c>
      <c r="AQ136" t="s">
        <v>781</v>
      </c>
      <c r="AR136" t="s">
        <v>3235</v>
      </c>
      <c r="AS136">
        <v>8</v>
      </c>
      <c r="AT136">
        <v>713</v>
      </c>
      <c r="AU136">
        <v>721</v>
      </c>
      <c r="AV136" t="s">
        <v>765</v>
      </c>
      <c r="AW136" t="s">
        <v>3392</v>
      </c>
      <c r="AX136">
        <v>8</v>
      </c>
      <c r="AY136">
        <v>712</v>
      </c>
      <c r="AZ136">
        <v>720</v>
      </c>
      <c r="BA136" t="s">
        <v>765</v>
      </c>
      <c r="BB136">
        <v>1.8783080000000001E-2</v>
      </c>
      <c r="BC136">
        <v>1</v>
      </c>
      <c r="BD136">
        <v>37437</v>
      </c>
      <c r="BE136">
        <v>17.450148300250962</v>
      </c>
      <c r="BF136" t="s">
        <v>767</v>
      </c>
      <c r="BG136">
        <v>43258</v>
      </c>
      <c r="BH136">
        <v>53.239395683494408</v>
      </c>
      <c r="BI136" t="s">
        <v>4094</v>
      </c>
      <c r="BJ136" t="s">
        <v>4095</v>
      </c>
      <c r="BK136" t="s">
        <v>4096</v>
      </c>
      <c r="BL136" t="s">
        <v>4097</v>
      </c>
      <c r="BM136">
        <v>1</v>
      </c>
      <c r="BN136">
        <v>3.8029999999999999</v>
      </c>
    </row>
    <row r="137" spans="1:66" x14ac:dyDescent="0.25">
      <c r="A137">
        <v>38678</v>
      </c>
      <c r="B137">
        <v>11106</v>
      </c>
      <c r="C137" t="s">
        <v>153</v>
      </c>
      <c r="D137" t="s">
        <v>21</v>
      </c>
      <c r="E137" t="s">
        <v>29</v>
      </c>
      <c r="F137">
        <v>43810.666666666664</v>
      </c>
      <c r="G137">
        <v>9.44</v>
      </c>
      <c r="H137" t="s">
        <v>23</v>
      </c>
      <c r="I137">
        <v>0</v>
      </c>
      <c r="J137" t="s">
        <v>22</v>
      </c>
      <c r="K137" t="s">
        <v>22</v>
      </c>
      <c r="L137" t="s">
        <v>174</v>
      </c>
      <c r="M137">
        <v>8</v>
      </c>
      <c r="N137" t="s">
        <v>202</v>
      </c>
      <c r="O137">
        <v>3</v>
      </c>
      <c r="P137">
        <v>10</v>
      </c>
      <c r="Q137">
        <v>1.9500000000000002</v>
      </c>
      <c r="R137">
        <v>7.5</v>
      </c>
      <c r="S137">
        <v>14.625000000000002</v>
      </c>
      <c r="T137">
        <v>1</v>
      </c>
      <c r="U137">
        <v>10</v>
      </c>
      <c r="V137">
        <v>6.8000000000000007</v>
      </c>
      <c r="W137">
        <v>4.8000000000000007</v>
      </c>
      <c r="X137">
        <v>32.640000000000008</v>
      </c>
      <c r="Y137">
        <v>4.8600000000000003</v>
      </c>
      <c r="Z137">
        <v>5.8800000000000008</v>
      </c>
      <c r="AA137">
        <v>28.576800000000006</v>
      </c>
      <c r="AB137">
        <v>7576996</v>
      </c>
      <c r="AC137" t="s">
        <v>3772</v>
      </c>
      <c r="AD137">
        <v>39858</v>
      </c>
      <c r="AE137" t="s">
        <v>760</v>
      </c>
      <c r="AF137" t="s">
        <v>761</v>
      </c>
      <c r="AG137" t="s">
        <v>762</v>
      </c>
      <c r="AH137" t="s">
        <v>768</v>
      </c>
      <c r="AI137">
        <v>4.5</v>
      </c>
      <c r="AJ137">
        <v>0</v>
      </c>
      <c r="AK137">
        <v>0</v>
      </c>
      <c r="AL137">
        <v>0</v>
      </c>
      <c r="AM137">
        <v>54</v>
      </c>
      <c r="AN137">
        <v>0</v>
      </c>
      <c r="AO137" t="s">
        <v>762</v>
      </c>
      <c r="AP137" t="s">
        <v>778</v>
      </c>
      <c r="AQ137" t="s">
        <v>781</v>
      </c>
      <c r="AR137" t="s">
        <v>3773</v>
      </c>
      <c r="AS137">
        <v>7.19</v>
      </c>
      <c r="AT137">
        <v>721.81</v>
      </c>
      <c r="AU137">
        <v>729</v>
      </c>
      <c r="AV137" t="s">
        <v>765</v>
      </c>
      <c r="AW137" t="s">
        <v>3774</v>
      </c>
      <c r="AX137">
        <v>9.5500000000000007</v>
      </c>
      <c r="AY137">
        <v>721.45</v>
      </c>
      <c r="AZ137">
        <v>731</v>
      </c>
      <c r="BA137" t="s">
        <v>765</v>
      </c>
      <c r="BB137">
        <v>2.4660300000000001E-3</v>
      </c>
      <c r="BC137">
        <v>1</v>
      </c>
      <c r="BD137">
        <v>37437</v>
      </c>
      <c r="BE137">
        <v>17.450148300250962</v>
      </c>
      <c r="BF137" t="s">
        <v>767</v>
      </c>
      <c r="BG137">
        <v>44243</v>
      </c>
      <c r="BH137">
        <v>145.98360787220781</v>
      </c>
      <c r="BI137" t="s">
        <v>4094</v>
      </c>
      <c r="BJ137" t="s">
        <v>4095</v>
      </c>
      <c r="BK137" t="s">
        <v>4096</v>
      </c>
      <c r="BL137" t="s">
        <v>4097</v>
      </c>
      <c r="BM137">
        <v>1</v>
      </c>
      <c r="BN137">
        <v>3.8039999999999998</v>
      </c>
    </row>
    <row r="138" spans="1:66" x14ac:dyDescent="0.25">
      <c r="A138">
        <v>39074</v>
      </c>
      <c r="B138">
        <v>12900</v>
      </c>
      <c r="C138" t="s">
        <v>83</v>
      </c>
      <c r="D138" t="s">
        <v>21</v>
      </c>
      <c r="E138" t="s">
        <v>29</v>
      </c>
      <c r="F138">
        <v>43888.666666666664</v>
      </c>
      <c r="G138">
        <v>2.2999999999999998</v>
      </c>
      <c r="H138" t="s">
        <v>23</v>
      </c>
      <c r="I138">
        <v>0</v>
      </c>
      <c r="J138" t="s">
        <v>22</v>
      </c>
      <c r="K138" t="s">
        <v>22</v>
      </c>
      <c r="L138" t="s">
        <v>30</v>
      </c>
      <c r="M138">
        <v>6</v>
      </c>
      <c r="N138" t="s">
        <v>202</v>
      </c>
      <c r="O138">
        <v>3</v>
      </c>
      <c r="P138">
        <v>0</v>
      </c>
      <c r="Q138">
        <v>1.9500000000000002</v>
      </c>
      <c r="R138">
        <v>3.5000000000000004</v>
      </c>
      <c r="S138">
        <v>6.8250000000000011</v>
      </c>
      <c r="T138">
        <v>1</v>
      </c>
      <c r="U138">
        <v>0</v>
      </c>
      <c r="V138">
        <v>8.6</v>
      </c>
      <c r="W138">
        <v>1.7000000000000002</v>
      </c>
      <c r="X138">
        <v>14.620000000000001</v>
      </c>
      <c r="Y138">
        <v>5.9399999999999995</v>
      </c>
      <c r="Z138">
        <v>2.4200000000000004</v>
      </c>
      <c r="AA138">
        <v>14.3748</v>
      </c>
      <c r="AB138">
        <v>7597952</v>
      </c>
      <c r="AC138" t="s">
        <v>2842</v>
      </c>
      <c r="AD138">
        <v>39859</v>
      </c>
      <c r="AE138" t="s">
        <v>760</v>
      </c>
      <c r="AF138" t="s">
        <v>761</v>
      </c>
      <c r="AG138" t="s">
        <v>762</v>
      </c>
      <c r="AH138" t="s">
        <v>768</v>
      </c>
      <c r="AI138">
        <v>1.5</v>
      </c>
      <c r="AJ138">
        <v>0</v>
      </c>
      <c r="AK138">
        <v>0</v>
      </c>
      <c r="AL138">
        <v>0</v>
      </c>
      <c r="AM138">
        <v>18</v>
      </c>
      <c r="AN138">
        <v>0</v>
      </c>
      <c r="AO138" t="s">
        <v>762</v>
      </c>
      <c r="AP138" t="s">
        <v>763</v>
      </c>
      <c r="AQ138" t="s">
        <v>769</v>
      </c>
      <c r="AR138" t="s">
        <v>2843</v>
      </c>
      <c r="AS138">
        <v>3.5</v>
      </c>
      <c r="AT138">
        <v>575.5</v>
      </c>
      <c r="AU138">
        <v>579</v>
      </c>
      <c r="AV138" t="s">
        <v>765</v>
      </c>
      <c r="AW138" t="s">
        <v>2844</v>
      </c>
      <c r="AX138">
        <v>1.2</v>
      </c>
      <c r="AY138">
        <v>570.29999999999995</v>
      </c>
      <c r="AZ138">
        <v>571.5</v>
      </c>
      <c r="BA138" t="s">
        <v>762</v>
      </c>
      <c r="BB138">
        <v>0</v>
      </c>
      <c r="BC138">
        <v>1</v>
      </c>
      <c r="BD138">
        <v>35611</v>
      </c>
      <c r="BE138">
        <v>22.663016198950483</v>
      </c>
      <c r="BF138" t="s">
        <v>767</v>
      </c>
      <c r="BG138">
        <v>43185</v>
      </c>
      <c r="BH138">
        <v>172.11085245997751</v>
      </c>
      <c r="BI138" t="s">
        <v>4124</v>
      </c>
      <c r="BJ138" t="s">
        <v>4125</v>
      </c>
      <c r="BK138" t="s">
        <v>4126</v>
      </c>
      <c r="BL138" t="s">
        <v>768</v>
      </c>
      <c r="BM138">
        <v>2</v>
      </c>
      <c r="BN138">
        <v>3.7029999999999998</v>
      </c>
    </row>
    <row r="139" spans="1:66" x14ac:dyDescent="0.25">
      <c r="A139">
        <v>39563</v>
      </c>
      <c r="B139">
        <v>11471</v>
      </c>
      <c r="C139" t="s">
        <v>510</v>
      </c>
      <c r="D139" t="s">
        <v>21</v>
      </c>
      <c r="E139" t="s">
        <v>29</v>
      </c>
      <c r="F139">
        <v>43713.708333333336</v>
      </c>
      <c r="G139">
        <v>3.6</v>
      </c>
      <c r="H139" t="s">
        <v>23</v>
      </c>
      <c r="I139">
        <v>0</v>
      </c>
      <c r="K139" t="s">
        <v>22</v>
      </c>
      <c r="L139" t="s">
        <v>24</v>
      </c>
      <c r="M139">
        <v>0</v>
      </c>
      <c r="N139" t="s">
        <v>202</v>
      </c>
      <c r="O139">
        <v>3</v>
      </c>
      <c r="P139">
        <v>0</v>
      </c>
      <c r="Q139">
        <v>1.9500000000000002</v>
      </c>
      <c r="R139">
        <v>0.8</v>
      </c>
      <c r="S139">
        <v>1.5600000000000003</v>
      </c>
      <c r="T139">
        <v>1</v>
      </c>
      <c r="U139">
        <v>10</v>
      </c>
      <c r="V139">
        <v>7.8000000000000007</v>
      </c>
      <c r="W139">
        <v>3.2</v>
      </c>
      <c r="X139">
        <v>24.960000000000004</v>
      </c>
      <c r="Y139">
        <v>5.4600000000000009</v>
      </c>
      <c r="Z139">
        <v>2.2400000000000002</v>
      </c>
      <c r="AA139">
        <v>12.230400000000003</v>
      </c>
      <c r="AB139">
        <v>7556653</v>
      </c>
      <c r="AC139" t="s">
        <v>2569</v>
      </c>
      <c r="AD139">
        <v>39860</v>
      </c>
      <c r="AE139" t="s">
        <v>760</v>
      </c>
      <c r="AF139" t="s">
        <v>761</v>
      </c>
      <c r="AG139" t="s">
        <v>762</v>
      </c>
      <c r="AH139" t="s">
        <v>768</v>
      </c>
      <c r="AI139">
        <v>1.5</v>
      </c>
      <c r="AJ139">
        <v>0</v>
      </c>
      <c r="AK139">
        <v>0</v>
      </c>
      <c r="AL139">
        <v>0</v>
      </c>
      <c r="AM139">
        <v>18</v>
      </c>
      <c r="AN139">
        <v>0</v>
      </c>
      <c r="AO139" t="s">
        <v>762</v>
      </c>
      <c r="AP139" t="s">
        <v>763</v>
      </c>
      <c r="AQ139" t="s">
        <v>769</v>
      </c>
      <c r="AR139" t="s">
        <v>2570</v>
      </c>
      <c r="AS139">
        <v>7</v>
      </c>
      <c r="AT139">
        <v>678.2</v>
      </c>
      <c r="AU139">
        <v>685.2</v>
      </c>
      <c r="AV139" t="s">
        <v>765</v>
      </c>
      <c r="AW139" t="s">
        <v>2571</v>
      </c>
      <c r="AX139">
        <v>7.5</v>
      </c>
      <c r="AY139">
        <v>677.8</v>
      </c>
      <c r="AZ139">
        <v>685.3</v>
      </c>
      <c r="BA139" t="s">
        <v>765</v>
      </c>
      <c r="BB139">
        <v>0</v>
      </c>
      <c r="BC139">
        <v>1</v>
      </c>
      <c r="BD139">
        <v>37182</v>
      </c>
      <c r="BE139">
        <v>17.882842801733979</v>
      </c>
      <c r="BF139" t="s">
        <v>767</v>
      </c>
      <c r="BG139">
        <v>43185</v>
      </c>
      <c r="BH139">
        <v>25.43012752615655</v>
      </c>
      <c r="BI139" t="s">
        <v>4098</v>
      </c>
      <c r="BJ139" t="s">
        <v>4099</v>
      </c>
      <c r="BK139" t="s">
        <v>4100</v>
      </c>
      <c r="BL139" t="s">
        <v>4097</v>
      </c>
      <c r="BM139">
        <v>1</v>
      </c>
      <c r="BN139">
        <v>3.74</v>
      </c>
    </row>
    <row r="140" spans="1:66" x14ac:dyDescent="0.25">
      <c r="A140">
        <v>39565</v>
      </c>
      <c r="B140">
        <v>11831</v>
      </c>
      <c r="C140" t="s">
        <v>471</v>
      </c>
      <c r="D140" t="s">
        <v>26</v>
      </c>
      <c r="E140" t="s">
        <v>29</v>
      </c>
      <c r="F140">
        <v>43766.666666666664</v>
      </c>
      <c r="G140">
        <v>3.1</v>
      </c>
      <c r="H140" t="s">
        <v>23</v>
      </c>
      <c r="I140">
        <v>0</v>
      </c>
      <c r="J140" t="s">
        <v>22</v>
      </c>
      <c r="K140" t="s">
        <v>22</v>
      </c>
      <c r="L140" t="s">
        <v>472</v>
      </c>
      <c r="M140">
        <v>10</v>
      </c>
      <c r="N140" t="s">
        <v>40</v>
      </c>
      <c r="O140">
        <v>8</v>
      </c>
      <c r="P140">
        <v>10</v>
      </c>
      <c r="Q140">
        <v>5.2</v>
      </c>
      <c r="R140">
        <v>6.8</v>
      </c>
      <c r="S140">
        <v>35.36</v>
      </c>
      <c r="T140">
        <v>1</v>
      </c>
      <c r="U140">
        <v>0</v>
      </c>
      <c r="V140">
        <v>2.2000000000000002</v>
      </c>
      <c r="W140">
        <v>0.8</v>
      </c>
      <c r="X140">
        <v>1.7600000000000002</v>
      </c>
      <c r="Y140">
        <v>3.4000000000000004</v>
      </c>
      <c r="Z140">
        <v>3.2</v>
      </c>
      <c r="AA140">
        <v>10.880000000000003</v>
      </c>
      <c r="AB140">
        <v>7622467</v>
      </c>
      <c r="AC140" t="s">
        <v>2418</v>
      </c>
      <c r="AD140">
        <v>39861</v>
      </c>
      <c r="AE140" t="s">
        <v>760</v>
      </c>
      <c r="AF140" t="s">
        <v>761</v>
      </c>
      <c r="AG140" t="s">
        <v>762</v>
      </c>
      <c r="AH140" t="s">
        <v>768</v>
      </c>
      <c r="AI140">
        <v>1.25</v>
      </c>
      <c r="AJ140">
        <v>0</v>
      </c>
      <c r="AK140">
        <v>0</v>
      </c>
      <c r="AL140">
        <v>0</v>
      </c>
      <c r="AM140">
        <v>15</v>
      </c>
      <c r="AN140">
        <v>0</v>
      </c>
      <c r="AO140" t="s">
        <v>762</v>
      </c>
      <c r="AP140" t="s">
        <v>763</v>
      </c>
      <c r="AQ140" t="s">
        <v>769</v>
      </c>
      <c r="AR140" t="s">
        <v>2419</v>
      </c>
      <c r="AS140">
        <v>9</v>
      </c>
      <c r="AT140">
        <v>737</v>
      </c>
      <c r="AU140">
        <v>746</v>
      </c>
      <c r="AV140" t="s">
        <v>765</v>
      </c>
      <c r="AW140" t="s">
        <v>2420</v>
      </c>
      <c r="AX140">
        <v>0</v>
      </c>
      <c r="AY140">
        <v>736.5</v>
      </c>
      <c r="AZ140">
        <v>736.5</v>
      </c>
      <c r="BA140" t="s">
        <v>765</v>
      </c>
      <c r="BB140">
        <v>0</v>
      </c>
      <c r="BC140">
        <v>1</v>
      </c>
      <c r="BD140">
        <v>35065</v>
      </c>
      <c r="BE140">
        <v>23.823864932694494</v>
      </c>
      <c r="BF140" t="s">
        <v>767</v>
      </c>
      <c r="BG140">
        <v>43185</v>
      </c>
      <c r="BH140">
        <v>21.599093453476549</v>
      </c>
      <c r="BI140" t="s">
        <v>4098</v>
      </c>
      <c r="BJ140" t="s">
        <v>4099</v>
      </c>
      <c r="BK140" t="s">
        <v>4100</v>
      </c>
      <c r="BL140" t="s">
        <v>4097</v>
      </c>
      <c r="BM140">
        <v>1</v>
      </c>
      <c r="BN140">
        <v>3.9020000000000001</v>
      </c>
    </row>
    <row r="141" spans="1:66" x14ac:dyDescent="0.25">
      <c r="A141">
        <v>40396</v>
      </c>
      <c r="B141">
        <v>12016</v>
      </c>
      <c r="C141" t="s">
        <v>183</v>
      </c>
      <c r="D141" t="s">
        <v>26</v>
      </c>
      <c r="E141" t="s">
        <v>29</v>
      </c>
      <c r="F141">
        <v>44491.666666666664</v>
      </c>
      <c r="G141">
        <v>7.2</v>
      </c>
      <c r="H141" t="s">
        <v>23</v>
      </c>
      <c r="I141">
        <v>0</v>
      </c>
      <c r="J141" t="s">
        <v>22</v>
      </c>
      <c r="K141" t="s">
        <v>22</v>
      </c>
      <c r="M141">
        <v>0</v>
      </c>
      <c r="O141">
        <v>2</v>
      </c>
      <c r="P141">
        <v>10</v>
      </c>
      <c r="Q141">
        <v>1.3</v>
      </c>
      <c r="R141">
        <v>3.5</v>
      </c>
      <c r="S141">
        <v>4.55</v>
      </c>
      <c r="T141">
        <v>1</v>
      </c>
      <c r="U141">
        <v>0</v>
      </c>
      <c r="V141">
        <v>1.4000000000000001</v>
      </c>
      <c r="W141">
        <v>2</v>
      </c>
      <c r="X141">
        <v>2.8000000000000003</v>
      </c>
      <c r="Y141">
        <v>1.36</v>
      </c>
      <c r="Z141">
        <v>2.6</v>
      </c>
      <c r="AA141">
        <v>3.5360000000000005</v>
      </c>
      <c r="AB141">
        <v>7608731</v>
      </c>
      <c r="AC141" t="s">
        <v>1199</v>
      </c>
      <c r="AD141">
        <v>39862</v>
      </c>
      <c r="AE141" t="s">
        <v>760</v>
      </c>
      <c r="AF141" t="s">
        <v>761</v>
      </c>
      <c r="AG141" t="s">
        <v>762</v>
      </c>
      <c r="AH141" t="s">
        <v>768</v>
      </c>
      <c r="AI141">
        <v>1.25</v>
      </c>
      <c r="AJ141">
        <v>0</v>
      </c>
      <c r="AK141">
        <v>0</v>
      </c>
      <c r="AL141">
        <v>0</v>
      </c>
      <c r="AM141">
        <v>15</v>
      </c>
      <c r="AN141">
        <v>0</v>
      </c>
      <c r="AO141" t="s">
        <v>762</v>
      </c>
      <c r="AP141" t="s">
        <v>763</v>
      </c>
      <c r="AQ141" t="s">
        <v>769</v>
      </c>
      <c r="AR141" t="s">
        <v>1200</v>
      </c>
      <c r="AS141">
        <v>3.67</v>
      </c>
      <c r="AT141">
        <v>600.6</v>
      </c>
      <c r="AU141">
        <v>604.27</v>
      </c>
      <c r="AV141" t="s">
        <v>765</v>
      </c>
      <c r="AW141" t="s">
        <v>1201</v>
      </c>
      <c r="AX141">
        <v>4.83</v>
      </c>
      <c r="AY141">
        <v>599.9</v>
      </c>
      <c r="AZ141">
        <v>604.73</v>
      </c>
      <c r="BA141" t="s">
        <v>765</v>
      </c>
      <c r="BB141">
        <v>0</v>
      </c>
      <c r="BC141">
        <v>1</v>
      </c>
      <c r="BD141">
        <v>37257</v>
      </c>
      <c r="BE141">
        <v>19.807437827971704</v>
      </c>
      <c r="BF141" t="s">
        <v>767</v>
      </c>
      <c r="BG141">
        <v>43185</v>
      </c>
      <c r="BH141">
        <v>89.369768562421214</v>
      </c>
      <c r="BI141" t="s">
        <v>4104</v>
      </c>
      <c r="BJ141" t="s">
        <v>4105</v>
      </c>
      <c r="BK141" t="s">
        <v>4106</v>
      </c>
      <c r="BL141" t="s">
        <v>4107</v>
      </c>
      <c r="BM141">
        <v>3</v>
      </c>
      <c r="BN141">
        <v>3.7050000000000001</v>
      </c>
    </row>
    <row r="142" spans="1:66" x14ac:dyDescent="0.25">
      <c r="A142">
        <v>40397</v>
      </c>
      <c r="B142">
        <v>12016</v>
      </c>
      <c r="C142" t="s">
        <v>182</v>
      </c>
      <c r="D142" t="s">
        <v>26</v>
      </c>
      <c r="E142" t="s">
        <v>29</v>
      </c>
      <c r="F142">
        <v>44491.666666666664</v>
      </c>
      <c r="G142">
        <v>6.4</v>
      </c>
      <c r="I142">
        <v>0</v>
      </c>
      <c r="J142" t="s">
        <v>22</v>
      </c>
      <c r="K142" t="s">
        <v>22</v>
      </c>
      <c r="M142">
        <v>0</v>
      </c>
      <c r="O142">
        <v>2</v>
      </c>
      <c r="P142">
        <v>10</v>
      </c>
      <c r="Q142">
        <v>1.3</v>
      </c>
      <c r="R142">
        <v>3.5</v>
      </c>
      <c r="S142">
        <v>4.55</v>
      </c>
      <c r="T142">
        <v>1</v>
      </c>
      <c r="U142">
        <v>0</v>
      </c>
      <c r="V142">
        <v>1.4000000000000001</v>
      </c>
      <c r="W142">
        <v>2</v>
      </c>
      <c r="X142">
        <v>2.8000000000000003</v>
      </c>
      <c r="Y142">
        <v>1.36</v>
      </c>
      <c r="Z142">
        <v>2.6</v>
      </c>
      <c r="AA142">
        <v>3.5360000000000005</v>
      </c>
      <c r="AB142">
        <v>7657987</v>
      </c>
      <c r="AC142" t="s">
        <v>1196</v>
      </c>
      <c r="AD142">
        <v>39863</v>
      </c>
      <c r="AE142" t="s">
        <v>760</v>
      </c>
      <c r="AF142" t="s">
        <v>761</v>
      </c>
      <c r="AG142" t="s">
        <v>762</v>
      </c>
      <c r="AH142" t="s">
        <v>768</v>
      </c>
      <c r="AI142">
        <v>1.25</v>
      </c>
      <c r="AJ142">
        <v>0</v>
      </c>
      <c r="AK142">
        <v>0</v>
      </c>
      <c r="AL142">
        <v>0</v>
      </c>
      <c r="AM142">
        <v>15</v>
      </c>
      <c r="AN142">
        <v>0</v>
      </c>
      <c r="AO142" t="s">
        <v>762</v>
      </c>
      <c r="AP142" t="s">
        <v>763</v>
      </c>
      <c r="AQ142" t="s">
        <v>769</v>
      </c>
      <c r="AR142" t="s">
        <v>1197</v>
      </c>
      <c r="AS142">
        <v>3.83</v>
      </c>
      <c r="AT142">
        <v>609.5</v>
      </c>
      <c r="AU142">
        <v>613.33000000000004</v>
      </c>
      <c r="AV142" t="s">
        <v>765</v>
      </c>
      <c r="AW142" t="s">
        <v>1198</v>
      </c>
      <c r="AX142">
        <v>3.92</v>
      </c>
      <c r="AY142">
        <v>609.20000000000005</v>
      </c>
      <c r="AZ142">
        <v>613.12</v>
      </c>
      <c r="BA142" t="s">
        <v>765</v>
      </c>
      <c r="BB142">
        <v>0</v>
      </c>
      <c r="BC142">
        <v>1</v>
      </c>
      <c r="BD142">
        <v>35611</v>
      </c>
      <c r="BE142">
        <v>24.313940223591143</v>
      </c>
      <c r="BF142" t="s">
        <v>767</v>
      </c>
      <c r="BG142">
        <v>43185</v>
      </c>
      <c r="BH142">
        <v>49.812367958261788</v>
      </c>
      <c r="BI142" t="s">
        <v>4104</v>
      </c>
      <c r="BJ142" t="s">
        <v>4105</v>
      </c>
      <c r="BK142" t="s">
        <v>4106</v>
      </c>
      <c r="BL142" t="s">
        <v>4107</v>
      </c>
      <c r="BM142">
        <v>3</v>
      </c>
      <c r="BN142">
        <v>3.7069999999999999</v>
      </c>
    </row>
    <row r="143" spans="1:66" x14ac:dyDescent="0.25">
      <c r="A143">
        <v>40408</v>
      </c>
      <c r="B143">
        <v>22239</v>
      </c>
      <c r="C143" t="s">
        <v>101</v>
      </c>
      <c r="D143" t="s">
        <v>21</v>
      </c>
      <c r="E143" t="s">
        <v>29</v>
      </c>
      <c r="F143">
        <v>44383.666666666664</v>
      </c>
      <c r="G143">
        <v>5</v>
      </c>
      <c r="H143" t="s">
        <v>23</v>
      </c>
      <c r="I143">
        <v>0</v>
      </c>
      <c r="J143" t="s">
        <v>22</v>
      </c>
      <c r="K143" t="s">
        <v>22</v>
      </c>
      <c r="L143" t="s">
        <v>24</v>
      </c>
      <c r="M143">
        <v>0</v>
      </c>
      <c r="O143">
        <v>2</v>
      </c>
      <c r="P143">
        <v>10</v>
      </c>
      <c r="Q143">
        <v>1.3</v>
      </c>
      <c r="R143">
        <v>2.2999999999999998</v>
      </c>
      <c r="S143">
        <v>2.9899999999999998</v>
      </c>
      <c r="T143">
        <v>1</v>
      </c>
      <c r="U143">
        <v>10</v>
      </c>
      <c r="V143">
        <v>7.8000000000000007</v>
      </c>
      <c r="W143">
        <v>4.0999999999999996</v>
      </c>
      <c r="X143">
        <v>31.98</v>
      </c>
      <c r="Y143">
        <v>5.2000000000000011</v>
      </c>
      <c r="Z143">
        <v>3.3799999999999994</v>
      </c>
      <c r="AA143">
        <v>17.576000000000001</v>
      </c>
      <c r="AB143">
        <v>7624711</v>
      </c>
      <c r="AC143" t="s">
        <v>3138</v>
      </c>
      <c r="AD143">
        <v>39864</v>
      </c>
      <c r="AE143" t="s">
        <v>760</v>
      </c>
      <c r="AF143" t="s">
        <v>761</v>
      </c>
      <c r="AG143" t="s">
        <v>762</v>
      </c>
      <c r="AH143" t="s">
        <v>768</v>
      </c>
      <c r="AI143">
        <v>1.5</v>
      </c>
      <c r="AJ143">
        <v>0</v>
      </c>
      <c r="AK143">
        <v>0</v>
      </c>
      <c r="AL143">
        <v>0</v>
      </c>
      <c r="AM143">
        <v>18</v>
      </c>
      <c r="AN143">
        <v>0</v>
      </c>
      <c r="AO143" t="s">
        <v>762</v>
      </c>
      <c r="AP143" t="s">
        <v>763</v>
      </c>
      <c r="AQ143" t="s">
        <v>769</v>
      </c>
      <c r="AR143" t="s">
        <v>3139</v>
      </c>
      <c r="AS143">
        <v>4</v>
      </c>
      <c r="AT143">
        <v>630.1</v>
      </c>
      <c r="AU143">
        <v>634.1</v>
      </c>
      <c r="AV143" t="s">
        <v>765</v>
      </c>
      <c r="AW143" t="s">
        <v>967</v>
      </c>
      <c r="AX143">
        <v>4.2</v>
      </c>
      <c r="AY143">
        <v>619.9</v>
      </c>
      <c r="AZ143">
        <v>624.1</v>
      </c>
      <c r="BA143" t="s">
        <v>765</v>
      </c>
      <c r="BB143">
        <v>0</v>
      </c>
      <c r="BC143">
        <v>1</v>
      </c>
      <c r="BD143">
        <v>33239</v>
      </c>
      <c r="BE143">
        <v>30.512434405658219</v>
      </c>
      <c r="BF143" t="s">
        <v>767</v>
      </c>
      <c r="BG143">
        <v>44243</v>
      </c>
      <c r="BH143">
        <v>200.10725539904561</v>
      </c>
      <c r="BI143" t="s">
        <v>4140</v>
      </c>
      <c r="BJ143" t="s">
        <v>4141</v>
      </c>
      <c r="BK143" t="s">
        <v>4142</v>
      </c>
      <c r="BL143" t="s">
        <v>768</v>
      </c>
      <c r="BM143">
        <v>2</v>
      </c>
      <c r="BN143">
        <v>3.8260000000000001</v>
      </c>
    </row>
    <row r="144" spans="1:66" x14ac:dyDescent="0.25">
      <c r="A144">
        <v>40870</v>
      </c>
      <c r="B144">
        <v>11332</v>
      </c>
      <c r="C144" t="s">
        <v>223</v>
      </c>
      <c r="D144" t="s">
        <v>26</v>
      </c>
      <c r="E144" t="s">
        <v>29</v>
      </c>
      <c r="F144">
        <v>43700.666666666664</v>
      </c>
      <c r="G144">
        <v>3.1</v>
      </c>
      <c r="H144" t="s">
        <v>23</v>
      </c>
      <c r="I144">
        <v>0</v>
      </c>
      <c r="J144" t="s">
        <v>22</v>
      </c>
      <c r="K144" t="s">
        <v>22</v>
      </c>
      <c r="L144" t="s">
        <v>115</v>
      </c>
      <c r="M144">
        <v>8</v>
      </c>
      <c r="O144">
        <v>2</v>
      </c>
      <c r="P144">
        <v>10</v>
      </c>
      <c r="Q144">
        <v>1.3</v>
      </c>
      <c r="R144">
        <v>5.9</v>
      </c>
      <c r="S144">
        <v>7.6700000000000008</v>
      </c>
      <c r="T144">
        <v>1</v>
      </c>
      <c r="U144">
        <v>0</v>
      </c>
      <c r="V144">
        <v>2.2000000000000002</v>
      </c>
      <c r="W144">
        <v>0.8</v>
      </c>
      <c r="X144">
        <v>1.7600000000000002</v>
      </c>
      <c r="Y144">
        <v>1.84</v>
      </c>
      <c r="Z144">
        <v>2.8400000000000003</v>
      </c>
      <c r="AA144">
        <v>5.2256000000000009</v>
      </c>
      <c r="AB144">
        <v>7682351</v>
      </c>
      <c r="AC144" t="s">
        <v>1486</v>
      </c>
      <c r="AD144">
        <v>39865</v>
      </c>
      <c r="AE144" t="s">
        <v>760</v>
      </c>
      <c r="AF144" t="s">
        <v>761</v>
      </c>
      <c r="AG144" t="s">
        <v>762</v>
      </c>
      <c r="AH144" t="s">
        <v>768</v>
      </c>
      <c r="AI144">
        <v>1.25</v>
      </c>
      <c r="AJ144">
        <v>0</v>
      </c>
      <c r="AK144">
        <v>0</v>
      </c>
      <c r="AL144">
        <v>0</v>
      </c>
      <c r="AM144">
        <v>15</v>
      </c>
      <c r="AN144">
        <v>0</v>
      </c>
      <c r="AO144" t="s">
        <v>762</v>
      </c>
      <c r="AP144" t="s">
        <v>763</v>
      </c>
      <c r="AQ144" t="s">
        <v>769</v>
      </c>
      <c r="AR144" t="s">
        <v>1487</v>
      </c>
      <c r="AS144">
        <v>2.8</v>
      </c>
      <c r="AT144">
        <v>648.20000000000005</v>
      </c>
      <c r="AU144">
        <v>651</v>
      </c>
      <c r="AV144" t="s">
        <v>765</v>
      </c>
      <c r="AW144" t="s">
        <v>1488</v>
      </c>
      <c r="AX144">
        <v>4.5</v>
      </c>
      <c r="AY144">
        <v>646.5</v>
      </c>
      <c r="AZ144">
        <v>651</v>
      </c>
      <c r="BA144" t="s">
        <v>765</v>
      </c>
      <c r="BB144">
        <v>1.0128160000000001E-2</v>
      </c>
      <c r="BC144">
        <v>1</v>
      </c>
      <c r="BD144">
        <v>36892</v>
      </c>
      <c r="BE144">
        <v>18.641113392653427</v>
      </c>
      <c r="BF144" t="s">
        <v>767</v>
      </c>
      <c r="BG144">
        <v>44243</v>
      </c>
      <c r="BH144">
        <v>167.84878806385399</v>
      </c>
      <c r="BI144" t="s">
        <v>4124</v>
      </c>
      <c r="BJ144" t="s">
        <v>4125</v>
      </c>
      <c r="BK144" t="s">
        <v>4126</v>
      </c>
      <c r="BL144" t="s">
        <v>768</v>
      </c>
      <c r="BM144">
        <v>2</v>
      </c>
      <c r="BN144">
        <v>3.722</v>
      </c>
    </row>
    <row r="145" spans="1:66" x14ac:dyDescent="0.25">
      <c r="A145">
        <v>41119</v>
      </c>
      <c r="B145">
        <v>24136</v>
      </c>
      <c r="C145" t="s">
        <v>553</v>
      </c>
      <c r="D145" t="s">
        <v>26</v>
      </c>
      <c r="E145" t="s">
        <v>29</v>
      </c>
      <c r="F145">
        <v>44383.666666666664</v>
      </c>
      <c r="G145">
        <v>11</v>
      </c>
      <c r="I145">
        <v>0</v>
      </c>
      <c r="J145" t="s">
        <v>22</v>
      </c>
      <c r="K145" t="s">
        <v>22</v>
      </c>
      <c r="M145">
        <v>0</v>
      </c>
      <c r="O145">
        <v>2</v>
      </c>
      <c r="P145">
        <v>10</v>
      </c>
      <c r="Q145">
        <v>1.3</v>
      </c>
      <c r="R145">
        <v>3.3</v>
      </c>
      <c r="S145">
        <v>4.29</v>
      </c>
      <c r="T145">
        <v>1</v>
      </c>
      <c r="U145">
        <v>10</v>
      </c>
      <c r="V145">
        <v>6.2000000000000011</v>
      </c>
      <c r="W145">
        <v>6</v>
      </c>
      <c r="X145">
        <v>37.200000000000003</v>
      </c>
      <c r="Y145">
        <v>4.24</v>
      </c>
      <c r="Z145">
        <v>4.92</v>
      </c>
      <c r="AA145">
        <v>20.860800000000001</v>
      </c>
      <c r="AB145">
        <v>7615037</v>
      </c>
      <c r="AC145" t="s">
        <v>3430</v>
      </c>
      <c r="AD145">
        <v>39866</v>
      </c>
      <c r="AE145" t="s">
        <v>760</v>
      </c>
      <c r="AF145" t="s">
        <v>761</v>
      </c>
      <c r="AG145" t="s">
        <v>762</v>
      </c>
      <c r="AH145" t="s">
        <v>768</v>
      </c>
      <c r="AI145">
        <v>3</v>
      </c>
      <c r="AJ145">
        <v>0</v>
      </c>
      <c r="AK145">
        <v>0</v>
      </c>
      <c r="AL145">
        <v>0</v>
      </c>
      <c r="AM145">
        <v>36</v>
      </c>
      <c r="AN145">
        <v>0</v>
      </c>
      <c r="AO145" t="s">
        <v>762</v>
      </c>
      <c r="AP145" t="s">
        <v>763</v>
      </c>
      <c r="AQ145" t="s">
        <v>769</v>
      </c>
      <c r="AR145" t="s">
        <v>3431</v>
      </c>
      <c r="AS145">
        <v>10</v>
      </c>
      <c r="AT145">
        <v>645.20000000000005</v>
      </c>
      <c r="AU145">
        <v>655.20000000000005</v>
      </c>
      <c r="AV145" t="s">
        <v>765</v>
      </c>
      <c r="AW145" t="s">
        <v>3432</v>
      </c>
      <c r="AX145">
        <v>0</v>
      </c>
      <c r="AY145">
        <v>644.75</v>
      </c>
      <c r="AZ145">
        <v>644.75</v>
      </c>
      <c r="BA145" t="s">
        <v>765</v>
      </c>
      <c r="BB145">
        <v>0</v>
      </c>
      <c r="BC145">
        <v>1</v>
      </c>
      <c r="BD145">
        <v>36525</v>
      </c>
      <c r="BE145">
        <v>21.515856719142132</v>
      </c>
      <c r="BF145" t="s">
        <v>767</v>
      </c>
      <c r="BG145">
        <v>43185</v>
      </c>
      <c r="BH145">
        <v>107.9551409693415</v>
      </c>
      <c r="BI145" t="s">
        <v>4130</v>
      </c>
      <c r="BJ145" t="s">
        <v>4131</v>
      </c>
      <c r="BK145" t="s">
        <v>4132</v>
      </c>
      <c r="BL145" t="s">
        <v>768</v>
      </c>
      <c r="BM145">
        <v>2</v>
      </c>
      <c r="BN145">
        <v>3.7549999999999999</v>
      </c>
    </row>
    <row r="146" spans="1:66" x14ac:dyDescent="0.25">
      <c r="A146">
        <v>41120</v>
      </c>
      <c r="B146">
        <v>24136</v>
      </c>
      <c r="C146" t="s">
        <v>634</v>
      </c>
      <c r="D146" t="s">
        <v>26</v>
      </c>
      <c r="E146" t="s">
        <v>29</v>
      </c>
      <c r="F146">
        <v>44383.666666666664</v>
      </c>
      <c r="G146">
        <v>12</v>
      </c>
      <c r="H146" t="s">
        <v>23</v>
      </c>
      <c r="I146">
        <v>0</v>
      </c>
      <c r="J146" t="s">
        <v>22</v>
      </c>
      <c r="K146" t="s">
        <v>22</v>
      </c>
      <c r="L146" t="s">
        <v>24</v>
      </c>
      <c r="M146">
        <v>0</v>
      </c>
      <c r="O146">
        <v>2</v>
      </c>
      <c r="P146">
        <v>10</v>
      </c>
      <c r="Q146">
        <v>1.3</v>
      </c>
      <c r="R146">
        <v>3.3</v>
      </c>
      <c r="S146">
        <v>4.29</v>
      </c>
      <c r="T146">
        <v>1</v>
      </c>
      <c r="U146">
        <v>10</v>
      </c>
      <c r="V146">
        <v>5.4</v>
      </c>
      <c r="W146">
        <v>6</v>
      </c>
      <c r="X146">
        <v>32.400000000000006</v>
      </c>
      <c r="Y146">
        <v>3.7600000000000002</v>
      </c>
      <c r="Z146">
        <v>4.92</v>
      </c>
      <c r="AA146">
        <v>18.499200000000002</v>
      </c>
      <c r="AB146">
        <v>7643675</v>
      </c>
      <c r="AC146" t="s">
        <v>3214</v>
      </c>
      <c r="AD146">
        <v>39867</v>
      </c>
      <c r="AE146" t="s">
        <v>760</v>
      </c>
      <c r="AF146" t="s">
        <v>761</v>
      </c>
      <c r="AG146" t="s">
        <v>762</v>
      </c>
      <c r="AH146" t="s">
        <v>768</v>
      </c>
      <c r="AI146">
        <v>1.25</v>
      </c>
      <c r="AJ146">
        <v>0</v>
      </c>
      <c r="AK146">
        <v>0</v>
      </c>
      <c r="AL146">
        <v>0</v>
      </c>
      <c r="AM146">
        <v>15</v>
      </c>
      <c r="AN146">
        <v>0</v>
      </c>
      <c r="AO146" t="s">
        <v>762</v>
      </c>
      <c r="AP146" t="s">
        <v>763</v>
      </c>
      <c r="AQ146" t="s">
        <v>769</v>
      </c>
      <c r="AR146" t="s">
        <v>3215</v>
      </c>
      <c r="AS146">
        <v>3.92</v>
      </c>
      <c r="AT146">
        <v>652.79999999999995</v>
      </c>
      <c r="AU146">
        <v>656.72</v>
      </c>
      <c r="AV146" t="s">
        <v>765</v>
      </c>
      <c r="AW146" t="s">
        <v>3216</v>
      </c>
      <c r="AX146">
        <v>5.18</v>
      </c>
      <c r="AY146">
        <v>650</v>
      </c>
      <c r="AZ146">
        <v>655.17999999999995</v>
      </c>
      <c r="BA146" t="s">
        <v>765</v>
      </c>
      <c r="BB146">
        <v>0</v>
      </c>
      <c r="BC146">
        <v>1</v>
      </c>
      <c r="BD146">
        <v>36952</v>
      </c>
      <c r="BE146">
        <v>20.346794433036727</v>
      </c>
      <c r="BF146" t="s">
        <v>767</v>
      </c>
      <c r="BG146">
        <v>43185</v>
      </c>
      <c r="BH146">
        <v>80.153115312194544</v>
      </c>
      <c r="BI146" t="s">
        <v>4136</v>
      </c>
      <c r="BJ146" t="s">
        <v>4137</v>
      </c>
      <c r="BK146" t="s">
        <v>4138</v>
      </c>
      <c r="BL146" t="s">
        <v>4139</v>
      </c>
      <c r="BM146">
        <v>4</v>
      </c>
      <c r="BN146">
        <v>3.7570000000000001</v>
      </c>
    </row>
    <row r="147" spans="1:66" x14ac:dyDescent="0.25">
      <c r="A147">
        <v>41355</v>
      </c>
      <c r="B147">
        <v>18406</v>
      </c>
      <c r="C147" t="s">
        <v>678</v>
      </c>
      <c r="D147" t="s">
        <v>21</v>
      </c>
      <c r="E147" t="s">
        <v>29</v>
      </c>
      <c r="F147">
        <v>44384.666666666664</v>
      </c>
      <c r="G147">
        <v>7.5</v>
      </c>
      <c r="H147" t="s">
        <v>23</v>
      </c>
      <c r="I147">
        <v>0</v>
      </c>
      <c r="J147" t="s">
        <v>22</v>
      </c>
      <c r="K147" t="s">
        <v>22</v>
      </c>
      <c r="M147">
        <v>0</v>
      </c>
      <c r="O147">
        <v>2</v>
      </c>
      <c r="P147">
        <v>10</v>
      </c>
      <c r="Q147">
        <v>1.3</v>
      </c>
      <c r="R147">
        <v>2.9</v>
      </c>
      <c r="S147">
        <v>3.77</v>
      </c>
      <c r="T147">
        <v>1</v>
      </c>
      <c r="U147">
        <v>10</v>
      </c>
      <c r="V147">
        <v>7.8000000000000007</v>
      </c>
      <c r="W147">
        <v>5.6</v>
      </c>
      <c r="X147">
        <v>43.68</v>
      </c>
      <c r="Y147">
        <v>5.2000000000000011</v>
      </c>
      <c r="Z147">
        <v>4.5199999999999996</v>
      </c>
      <c r="AA147">
        <v>23.504000000000001</v>
      </c>
      <c r="AB147">
        <v>7641649</v>
      </c>
      <c r="AC147" t="s">
        <v>3571</v>
      </c>
      <c r="AD147">
        <v>39868</v>
      </c>
      <c r="AE147" t="s">
        <v>760</v>
      </c>
      <c r="AF147" t="s">
        <v>761</v>
      </c>
      <c r="AG147" t="s">
        <v>762</v>
      </c>
      <c r="AH147" t="s">
        <v>768</v>
      </c>
      <c r="AI147">
        <v>3</v>
      </c>
      <c r="AJ147">
        <v>0</v>
      </c>
      <c r="AK147">
        <v>0</v>
      </c>
      <c r="AL147">
        <v>0</v>
      </c>
      <c r="AM147">
        <v>42</v>
      </c>
      <c r="AN147">
        <v>0</v>
      </c>
      <c r="AO147" t="s">
        <v>762</v>
      </c>
      <c r="AP147" t="s">
        <v>763</v>
      </c>
      <c r="AQ147" t="s">
        <v>769</v>
      </c>
      <c r="AR147" t="s">
        <v>3572</v>
      </c>
      <c r="AS147">
        <v>6.9</v>
      </c>
      <c r="AT147">
        <v>649.1</v>
      </c>
      <c r="AU147">
        <v>656</v>
      </c>
      <c r="AV147" t="s">
        <v>765</v>
      </c>
      <c r="AW147" t="s">
        <v>3573</v>
      </c>
      <c r="AX147">
        <v>7.8</v>
      </c>
      <c r="AY147">
        <v>647.20000000000005</v>
      </c>
      <c r="AZ147">
        <v>655</v>
      </c>
      <c r="BA147" t="s">
        <v>765</v>
      </c>
      <c r="BB147">
        <v>2.618732E-2</v>
      </c>
      <c r="BC147">
        <v>1</v>
      </c>
      <c r="BD147">
        <v>27210</v>
      </c>
      <c r="BE147">
        <v>47.021674652064789</v>
      </c>
      <c r="BF147" t="s">
        <v>767</v>
      </c>
      <c r="BG147">
        <v>44243</v>
      </c>
      <c r="BH147">
        <v>72.554201697126757</v>
      </c>
      <c r="BI147" t="s">
        <v>4120</v>
      </c>
      <c r="BJ147" t="s">
        <v>4121</v>
      </c>
      <c r="BK147" t="s">
        <v>4122</v>
      </c>
      <c r="BL147" t="s">
        <v>4123</v>
      </c>
      <c r="BM147">
        <v>4</v>
      </c>
      <c r="BN147">
        <v>3.7210000000000001</v>
      </c>
    </row>
    <row r="148" spans="1:66" x14ac:dyDescent="0.25">
      <c r="A148">
        <v>41442</v>
      </c>
      <c r="B148">
        <v>12473</v>
      </c>
      <c r="C148" t="s">
        <v>291</v>
      </c>
      <c r="D148" t="s">
        <v>80</v>
      </c>
      <c r="E148" t="s">
        <v>29</v>
      </c>
      <c r="F148">
        <v>43859.708333333336</v>
      </c>
      <c r="G148">
        <v>1</v>
      </c>
      <c r="H148" t="s">
        <v>23</v>
      </c>
      <c r="I148">
        <v>0</v>
      </c>
      <c r="J148" t="s">
        <v>22</v>
      </c>
      <c r="K148" t="s">
        <v>22</v>
      </c>
      <c r="L148" t="s">
        <v>292</v>
      </c>
      <c r="M148">
        <v>3</v>
      </c>
      <c r="N148" t="s">
        <v>40</v>
      </c>
      <c r="O148">
        <v>8</v>
      </c>
      <c r="P148">
        <v>10</v>
      </c>
      <c r="Q148">
        <v>5.2</v>
      </c>
      <c r="R148">
        <v>3.6500000000000004</v>
      </c>
      <c r="S148">
        <v>18.980000000000004</v>
      </c>
      <c r="T148">
        <v>1</v>
      </c>
      <c r="U148">
        <v>0</v>
      </c>
      <c r="V148">
        <v>1.8</v>
      </c>
      <c r="W148">
        <v>0.8</v>
      </c>
      <c r="X148">
        <v>1.4400000000000002</v>
      </c>
      <c r="Y148">
        <v>3.16</v>
      </c>
      <c r="Z148">
        <v>1.9400000000000002</v>
      </c>
      <c r="AA148">
        <v>6.1304000000000007</v>
      </c>
      <c r="AB148">
        <v>7691671</v>
      </c>
      <c r="AC148" t="s">
        <v>1643</v>
      </c>
      <c r="AD148">
        <v>39869</v>
      </c>
      <c r="AE148" t="s">
        <v>760</v>
      </c>
      <c r="AF148" t="s">
        <v>761</v>
      </c>
      <c r="AG148" t="s">
        <v>762</v>
      </c>
      <c r="AH148" t="s">
        <v>768</v>
      </c>
      <c r="AI148">
        <v>2.5</v>
      </c>
      <c r="AJ148">
        <v>0</v>
      </c>
      <c r="AK148">
        <v>0</v>
      </c>
      <c r="AL148">
        <v>0</v>
      </c>
      <c r="AM148">
        <v>30</v>
      </c>
      <c r="AN148">
        <v>0</v>
      </c>
      <c r="AO148" t="s">
        <v>762</v>
      </c>
      <c r="AP148" t="s">
        <v>763</v>
      </c>
      <c r="AQ148" t="s">
        <v>769</v>
      </c>
      <c r="AR148" t="s">
        <v>1644</v>
      </c>
      <c r="AS148">
        <v>5.5</v>
      </c>
      <c r="AT148">
        <v>664.6</v>
      </c>
      <c r="AU148">
        <v>670.1</v>
      </c>
      <c r="AV148" t="s">
        <v>765</v>
      </c>
      <c r="AW148" t="s">
        <v>1645</v>
      </c>
      <c r="AX148">
        <v>6.7</v>
      </c>
      <c r="AY148">
        <v>661.2</v>
      </c>
      <c r="AZ148">
        <v>667.9</v>
      </c>
      <c r="BA148" t="s">
        <v>765</v>
      </c>
      <c r="BB148">
        <v>0</v>
      </c>
      <c r="BC148">
        <v>1</v>
      </c>
      <c r="BD148">
        <v>36525</v>
      </c>
      <c r="BE148">
        <v>20.081336983801055</v>
      </c>
      <c r="BF148" t="s">
        <v>767</v>
      </c>
      <c r="BG148">
        <v>43185</v>
      </c>
      <c r="BH148">
        <v>62.913560383048193</v>
      </c>
      <c r="BI148" t="s">
        <v>4130</v>
      </c>
      <c r="BJ148" t="s">
        <v>4131</v>
      </c>
      <c r="BK148" t="s">
        <v>4132</v>
      </c>
      <c r="BL148" t="s">
        <v>768</v>
      </c>
      <c r="BM148">
        <v>2</v>
      </c>
      <c r="BN148">
        <v>3.7559999999999998</v>
      </c>
    </row>
    <row r="149" spans="1:66" x14ac:dyDescent="0.25">
      <c r="A149">
        <v>41443</v>
      </c>
      <c r="B149">
        <v>22784</v>
      </c>
      <c r="C149" t="s">
        <v>324</v>
      </c>
      <c r="D149" t="s">
        <v>21</v>
      </c>
      <c r="E149" t="s">
        <v>29</v>
      </c>
      <c r="F149">
        <v>44327.666666666664</v>
      </c>
      <c r="G149">
        <v>2.5</v>
      </c>
      <c r="H149" t="s">
        <v>28</v>
      </c>
      <c r="I149">
        <v>5</v>
      </c>
      <c r="J149" t="s">
        <v>29</v>
      </c>
      <c r="K149" t="s">
        <v>29</v>
      </c>
      <c r="L149" t="s">
        <v>30</v>
      </c>
      <c r="M149">
        <v>6</v>
      </c>
      <c r="N149" t="s">
        <v>35</v>
      </c>
      <c r="O149">
        <v>2</v>
      </c>
      <c r="P149">
        <v>10</v>
      </c>
      <c r="Q149">
        <v>4.8</v>
      </c>
      <c r="R149">
        <v>5</v>
      </c>
      <c r="S149">
        <v>24</v>
      </c>
      <c r="T149">
        <v>1</v>
      </c>
      <c r="U149">
        <v>0</v>
      </c>
      <c r="V149">
        <v>1.4000000000000001</v>
      </c>
      <c r="W149">
        <v>0.8</v>
      </c>
      <c r="X149">
        <v>1.1200000000000001</v>
      </c>
      <c r="Y149">
        <v>2.76</v>
      </c>
      <c r="Z149">
        <v>2.48</v>
      </c>
      <c r="AA149">
        <v>6.8447999999999993</v>
      </c>
      <c r="AB149">
        <v>7692274</v>
      </c>
      <c r="AC149" t="s">
        <v>1767</v>
      </c>
      <c r="AD149">
        <v>39870</v>
      </c>
      <c r="AE149" t="s">
        <v>760</v>
      </c>
      <c r="AF149" t="s">
        <v>761</v>
      </c>
      <c r="AG149" t="s">
        <v>762</v>
      </c>
      <c r="AH149" t="s">
        <v>768</v>
      </c>
      <c r="AI149">
        <v>1</v>
      </c>
      <c r="AJ149">
        <v>0</v>
      </c>
      <c r="AK149">
        <v>0</v>
      </c>
      <c r="AL149">
        <v>0</v>
      </c>
      <c r="AM149">
        <v>12</v>
      </c>
      <c r="AN149">
        <v>0</v>
      </c>
      <c r="AO149" t="s">
        <v>762</v>
      </c>
      <c r="AP149" t="s">
        <v>763</v>
      </c>
      <c r="AQ149" t="s">
        <v>769</v>
      </c>
      <c r="AR149" t="s">
        <v>1768</v>
      </c>
      <c r="AS149">
        <v>1.2</v>
      </c>
      <c r="AT149">
        <v>744.01</v>
      </c>
      <c r="AU149">
        <v>0</v>
      </c>
      <c r="AV149" t="s">
        <v>762</v>
      </c>
      <c r="AW149" t="s">
        <v>1769</v>
      </c>
      <c r="AX149">
        <v>1.2</v>
      </c>
      <c r="AY149">
        <v>743.65</v>
      </c>
      <c r="AZ149">
        <v>0</v>
      </c>
      <c r="BA149" t="s">
        <v>762</v>
      </c>
      <c r="BB149">
        <v>0</v>
      </c>
      <c r="BC149">
        <v>1</v>
      </c>
      <c r="BD149">
        <v>21916</v>
      </c>
      <c r="BE149">
        <v>61.359799224275605</v>
      </c>
      <c r="BF149" t="s">
        <v>767</v>
      </c>
      <c r="BG149">
        <v>44343</v>
      </c>
      <c r="BH149">
        <v>24.023234849569981</v>
      </c>
      <c r="BI149" t="s">
        <v>4094</v>
      </c>
      <c r="BJ149" t="s">
        <v>4095</v>
      </c>
      <c r="BK149" t="s">
        <v>4096</v>
      </c>
      <c r="BL149" t="s">
        <v>4097</v>
      </c>
      <c r="BM149">
        <v>1</v>
      </c>
      <c r="BN149">
        <v>3.7629999999999999</v>
      </c>
    </row>
    <row r="150" spans="1:66" x14ac:dyDescent="0.25">
      <c r="A150">
        <v>41764</v>
      </c>
      <c r="B150">
        <v>20668</v>
      </c>
      <c r="C150" t="s">
        <v>652</v>
      </c>
      <c r="D150" t="s">
        <v>21</v>
      </c>
      <c r="E150" t="s">
        <v>29</v>
      </c>
      <c r="F150">
        <v>44182.708333333336</v>
      </c>
      <c r="G150">
        <v>8</v>
      </c>
      <c r="H150" t="s">
        <v>28</v>
      </c>
      <c r="I150">
        <v>5</v>
      </c>
      <c r="J150" t="s">
        <v>29</v>
      </c>
      <c r="K150" t="s">
        <v>29</v>
      </c>
      <c r="L150" t="s">
        <v>30</v>
      </c>
      <c r="M150">
        <v>6</v>
      </c>
      <c r="N150" t="s">
        <v>35</v>
      </c>
      <c r="O150">
        <v>2</v>
      </c>
      <c r="P150">
        <v>10</v>
      </c>
      <c r="Q150">
        <v>4.8</v>
      </c>
      <c r="R150">
        <v>5</v>
      </c>
      <c r="S150">
        <v>24</v>
      </c>
      <c r="T150">
        <v>1</v>
      </c>
      <c r="U150">
        <v>5</v>
      </c>
      <c r="V150">
        <v>6.2000000000000011</v>
      </c>
      <c r="W150">
        <v>2.4500000000000002</v>
      </c>
      <c r="X150">
        <v>15.190000000000003</v>
      </c>
      <c r="Y150">
        <v>5.6400000000000006</v>
      </c>
      <c r="Z150">
        <v>3.4699999999999998</v>
      </c>
      <c r="AA150">
        <v>19.570800000000002</v>
      </c>
      <c r="AB150">
        <v>7628610</v>
      </c>
      <c r="AC150" t="s">
        <v>3337</v>
      </c>
      <c r="AD150">
        <v>39871</v>
      </c>
      <c r="AE150" t="s">
        <v>760</v>
      </c>
      <c r="AF150" t="s">
        <v>761</v>
      </c>
      <c r="AG150" t="s">
        <v>762</v>
      </c>
      <c r="AH150" t="s">
        <v>768</v>
      </c>
      <c r="AI150">
        <v>1.25</v>
      </c>
      <c r="AJ150">
        <v>0</v>
      </c>
      <c r="AK150">
        <v>0</v>
      </c>
      <c r="AL150">
        <v>0</v>
      </c>
      <c r="AM150">
        <v>15</v>
      </c>
      <c r="AN150">
        <v>0</v>
      </c>
      <c r="AO150" t="s">
        <v>762</v>
      </c>
      <c r="AP150" t="s">
        <v>763</v>
      </c>
      <c r="AQ150" t="s">
        <v>769</v>
      </c>
      <c r="AR150" t="s">
        <v>3338</v>
      </c>
      <c r="AS150">
        <v>8.6</v>
      </c>
      <c r="AT150">
        <v>658.7</v>
      </c>
      <c r="AU150">
        <v>667.3</v>
      </c>
      <c r="AV150" t="s">
        <v>765</v>
      </c>
      <c r="AW150" t="s">
        <v>3339</v>
      </c>
      <c r="AX150">
        <v>0</v>
      </c>
      <c r="AY150">
        <v>658</v>
      </c>
      <c r="AZ150">
        <v>658</v>
      </c>
      <c r="BA150" t="s">
        <v>765</v>
      </c>
      <c r="BB150">
        <v>0</v>
      </c>
      <c r="BC150">
        <v>1</v>
      </c>
      <c r="BD150">
        <v>36525</v>
      </c>
      <c r="BE150">
        <v>20.965662788044725</v>
      </c>
      <c r="BF150" t="s">
        <v>767</v>
      </c>
      <c r="BG150">
        <v>43185</v>
      </c>
      <c r="BH150">
        <v>41.664104344588551</v>
      </c>
      <c r="BI150" t="s">
        <v>4101</v>
      </c>
      <c r="BJ150" t="s">
        <v>4102</v>
      </c>
      <c r="BK150" t="s">
        <v>4103</v>
      </c>
      <c r="BL150" t="s">
        <v>4097</v>
      </c>
      <c r="BM150">
        <v>1</v>
      </c>
      <c r="BN150">
        <v>3.7559999999999998</v>
      </c>
    </row>
    <row r="151" spans="1:66" x14ac:dyDescent="0.25">
      <c r="A151">
        <v>42766</v>
      </c>
      <c r="B151">
        <v>10935</v>
      </c>
      <c r="C151" t="s">
        <v>438</v>
      </c>
      <c r="D151" t="s">
        <v>21</v>
      </c>
      <c r="E151" t="s">
        <v>29</v>
      </c>
      <c r="F151">
        <v>43662.166666666664</v>
      </c>
      <c r="G151">
        <v>3</v>
      </c>
      <c r="H151" t="s">
        <v>23</v>
      </c>
      <c r="I151">
        <v>0</v>
      </c>
      <c r="J151" t="s">
        <v>29</v>
      </c>
      <c r="K151" t="s">
        <v>29</v>
      </c>
      <c r="L151" t="s">
        <v>37</v>
      </c>
      <c r="M151">
        <v>8</v>
      </c>
      <c r="N151" t="s">
        <v>40</v>
      </c>
      <c r="O151">
        <v>8</v>
      </c>
      <c r="P151">
        <v>0</v>
      </c>
      <c r="Q151">
        <v>8.6999999999999993</v>
      </c>
      <c r="R151">
        <v>4.4000000000000004</v>
      </c>
      <c r="S151">
        <v>38.28</v>
      </c>
      <c r="T151">
        <v>1</v>
      </c>
      <c r="U151">
        <v>0</v>
      </c>
      <c r="V151">
        <v>1.4000000000000001</v>
      </c>
      <c r="W151">
        <v>0.8</v>
      </c>
      <c r="X151">
        <v>1.1200000000000001</v>
      </c>
      <c r="Y151">
        <v>4.32</v>
      </c>
      <c r="Z151">
        <v>2.2400000000000002</v>
      </c>
      <c r="AA151">
        <v>9.6768000000000018</v>
      </c>
      <c r="AB151">
        <v>7595673</v>
      </c>
      <c r="AC151" t="s">
        <v>2266</v>
      </c>
      <c r="AD151">
        <v>39872</v>
      </c>
      <c r="AE151" t="s">
        <v>760</v>
      </c>
      <c r="AF151" t="s">
        <v>761</v>
      </c>
      <c r="AG151" t="s">
        <v>839</v>
      </c>
      <c r="AH151" t="s">
        <v>768</v>
      </c>
      <c r="AI151">
        <v>2</v>
      </c>
      <c r="AJ151">
        <v>0</v>
      </c>
      <c r="AK151">
        <v>0</v>
      </c>
      <c r="AL151">
        <v>0</v>
      </c>
      <c r="AM151">
        <v>24</v>
      </c>
      <c r="AN151">
        <v>0</v>
      </c>
      <c r="AO151" t="s">
        <v>762</v>
      </c>
      <c r="AP151" t="s">
        <v>763</v>
      </c>
      <c r="AQ151" t="s">
        <v>769</v>
      </c>
      <c r="AR151" t="s">
        <v>2267</v>
      </c>
      <c r="AS151">
        <v>3.9</v>
      </c>
      <c r="AT151">
        <v>662.1</v>
      </c>
      <c r="AU151">
        <v>666</v>
      </c>
      <c r="AV151" t="s">
        <v>765</v>
      </c>
      <c r="AW151" t="s">
        <v>2268</v>
      </c>
      <c r="AX151">
        <v>2.2999999999999998</v>
      </c>
      <c r="AY151">
        <v>661.7</v>
      </c>
      <c r="AZ151">
        <v>664</v>
      </c>
      <c r="BA151" t="s">
        <v>765</v>
      </c>
      <c r="BB151">
        <v>9.5501400000000004E-3</v>
      </c>
      <c r="BC151">
        <v>1</v>
      </c>
      <c r="BD151">
        <v>28671</v>
      </c>
      <c r="BE151">
        <v>41.043577458361845</v>
      </c>
      <c r="BF151" t="s">
        <v>767</v>
      </c>
      <c r="BG151">
        <v>44343</v>
      </c>
      <c r="BH151">
        <v>41.884203222453031</v>
      </c>
      <c r="BI151" t="s">
        <v>4111</v>
      </c>
      <c r="BJ151" t="s">
        <v>4112</v>
      </c>
      <c r="BK151" t="s">
        <v>4113</v>
      </c>
      <c r="BL151" t="s">
        <v>4097</v>
      </c>
      <c r="BM151">
        <v>1</v>
      </c>
      <c r="BN151">
        <v>3.7309999999999999</v>
      </c>
    </row>
    <row r="152" spans="1:66" x14ac:dyDescent="0.25">
      <c r="A152">
        <v>42792</v>
      </c>
      <c r="B152">
        <v>19949</v>
      </c>
      <c r="C152" t="s">
        <v>402</v>
      </c>
      <c r="D152" t="s">
        <v>21</v>
      </c>
      <c r="E152" t="s">
        <v>29</v>
      </c>
      <c r="F152">
        <v>44104.666666666664</v>
      </c>
      <c r="G152">
        <v>3.5</v>
      </c>
      <c r="I152">
        <v>0</v>
      </c>
      <c r="J152" t="s">
        <v>22</v>
      </c>
      <c r="K152" t="s">
        <v>22</v>
      </c>
      <c r="L152" t="s">
        <v>30</v>
      </c>
      <c r="M152">
        <v>6</v>
      </c>
      <c r="N152" t="s">
        <v>40</v>
      </c>
      <c r="O152">
        <v>8</v>
      </c>
      <c r="P152">
        <v>10</v>
      </c>
      <c r="Q152">
        <v>5.2</v>
      </c>
      <c r="R152">
        <v>5</v>
      </c>
      <c r="S152">
        <v>26</v>
      </c>
      <c r="T152">
        <v>1</v>
      </c>
      <c r="U152">
        <v>0</v>
      </c>
      <c r="V152">
        <v>2.2000000000000002</v>
      </c>
      <c r="W152">
        <v>0.8</v>
      </c>
      <c r="X152">
        <v>1.7600000000000002</v>
      </c>
      <c r="Y152">
        <v>3.4000000000000004</v>
      </c>
      <c r="Z152">
        <v>2.48</v>
      </c>
      <c r="AA152">
        <v>8.4320000000000004</v>
      </c>
      <c r="AB152">
        <v>7696206</v>
      </c>
      <c r="AC152" t="s">
        <v>2095</v>
      </c>
      <c r="AD152">
        <v>39873</v>
      </c>
      <c r="AE152" t="s">
        <v>760</v>
      </c>
      <c r="AF152" t="s">
        <v>761</v>
      </c>
      <c r="AG152" t="s">
        <v>762</v>
      </c>
      <c r="AH152" t="s">
        <v>768</v>
      </c>
      <c r="AI152">
        <v>1.25</v>
      </c>
      <c r="AJ152">
        <v>0</v>
      </c>
      <c r="AK152">
        <v>0</v>
      </c>
      <c r="AL152">
        <v>0</v>
      </c>
      <c r="AM152">
        <v>24</v>
      </c>
      <c r="AN152">
        <v>0</v>
      </c>
      <c r="AO152" t="s">
        <v>762</v>
      </c>
      <c r="AP152" t="s">
        <v>902</v>
      </c>
      <c r="AQ152" t="s">
        <v>905</v>
      </c>
      <c r="AR152" t="s">
        <v>2096</v>
      </c>
      <c r="AS152">
        <v>2.2999999999999998</v>
      </c>
      <c r="AT152">
        <v>677.7</v>
      </c>
      <c r="AU152">
        <v>680</v>
      </c>
      <c r="AV152" t="s">
        <v>765</v>
      </c>
      <c r="AW152" t="s">
        <v>2097</v>
      </c>
      <c r="AX152">
        <v>3.4</v>
      </c>
      <c r="AY152">
        <v>677.7</v>
      </c>
      <c r="AZ152">
        <v>685</v>
      </c>
      <c r="BA152" t="s">
        <v>765</v>
      </c>
      <c r="BB152">
        <v>0</v>
      </c>
      <c r="BC152">
        <v>1</v>
      </c>
      <c r="BD152">
        <v>18629</v>
      </c>
      <c r="BE152">
        <v>69.748574036048367</v>
      </c>
      <c r="BF152" t="s">
        <v>767</v>
      </c>
      <c r="BG152">
        <v>44243</v>
      </c>
      <c r="BH152">
        <v>24.025123879850749</v>
      </c>
      <c r="BI152" t="s">
        <v>4094</v>
      </c>
      <c r="BJ152" t="s">
        <v>4095</v>
      </c>
      <c r="BK152" t="s">
        <v>4096</v>
      </c>
      <c r="BL152" t="s">
        <v>4097</v>
      </c>
      <c r="BM152">
        <v>1</v>
      </c>
      <c r="BN152">
        <v>3.746</v>
      </c>
    </row>
    <row r="153" spans="1:66" x14ac:dyDescent="0.25">
      <c r="A153">
        <v>43697</v>
      </c>
      <c r="B153">
        <v>17562</v>
      </c>
      <c r="C153" t="s">
        <v>317</v>
      </c>
      <c r="D153" t="s">
        <v>21</v>
      </c>
      <c r="E153" t="s">
        <v>29</v>
      </c>
      <c r="F153">
        <v>43969.666666666664</v>
      </c>
      <c r="G153">
        <v>6.9</v>
      </c>
      <c r="H153" t="s">
        <v>23</v>
      </c>
      <c r="I153">
        <v>0</v>
      </c>
      <c r="J153" t="s">
        <v>22</v>
      </c>
      <c r="K153" t="s">
        <v>22</v>
      </c>
      <c r="L153" t="s">
        <v>30</v>
      </c>
      <c r="M153">
        <v>6</v>
      </c>
      <c r="N153" t="s">
        <v>33</v>
      </c>
      <c r="O153">
        <v>0</v>
      </c>
      <c r="P153">
        <v>5</v>
      </c>
      <c r="Q153">
        <v>0</v>
      </c>
      <c r="R153">
        <v>5.45</v>
      </c>
      <c r="S153">
        <v>0</v>
      </c>
      <c r="T153">
        <v>3</v>
      </c>
      <c r="U153">
        <v>5</v>
      </c>
      <c r="V153">
        <v>5.2</v>
      </c>
      <c r="W153">
        <v>3.6500000000000004</v>
      </c>
      <c r="X153">
        <v>18.980000000000004</v>
      </c>
      <c r="Y153">
        <v>3.12</v>
      </c>
      <c r="Z153">
        <v>4.37</v>
      </c>
      <c r="AA153">
        <v>13.634400000000001</v>
      </c>
      <c r="AB153">
        <v>7556330</v>
      </c>
      <c r="AC153" t="s">
        <v>2729</v>
      </c>
      <c r="AD153">
        <v>39874</v>
      </c>
      <c r="AE153" t="s">
        <v>760</v>
      </c>
      <c r="AF153" t="s">
        <v>761</v>
      </c>
      <c r="AG153" t="s">
        <v>762</v>
      </c>
      <c r="AH153" t="s">
        <v>768</v>
      </c>
      <c r="AI153">
        <v>5</v>
      </c>
      <c r="AJ153">
        <v>0</v>
      </c>
      <c r="AK153">
        <v>0</v>
      </c>
      <c r="AL153">
        <v>0</v>
      </c>
      <c r="AM153">
        <v>60</v>
      </c>
      <c r="AN153">
        <v>0</v>
      </c>
      <c r="AO153" t="s">
        <v>762</v>
      </c>
      <c r="AP153" t="s">
        <v>763</v>
      </c>
      <c r="AQ153" t="s">
        <v>769</v>
      </c>
      <c r="AR153" t="s">
        <v>2730</v>
      </c>
      <c r="AS153">
        <v>7.3</v>
      </c>
      <c r="AT153">
        <v>704.7</v>
      </c>
      <c r="AU153">
        <v>712</v>
      </c>
      <c r="AV153" t="s">
        <v>765</v>
      </c>
      <c r="AW153" t="s">
        <v>2731</v>
      </c>
      <c r="AX153">
        <v>6.5</v>
      </c>
      <c r="AY153">
        <v>701.5</v>
      </c>
      <c r="AZ153">
        <v>708</v>
      </c>
      <c r="BA153" t="s">
        <v>765</v>
      </c>
      <c r="BB153">
        <v>2.689341E-2</v>
      </c>
      <c r="BC153">
        <v>1</v>
      </c>
      <c r="BD153">
        <v>35796</v>
      </c>
      <c r="BE153">
        <v>22.378279717088745</v>
      </c>
      <c r="BF153" t="s">
        <v>767</v>
      </c>
      <c r="BG153">
        <v>44243</v>
      </c>
      <c r="BH153">
        <v>118.9883407613774</v>
      </c>
      <c r="BI153" t="s">
        <v>4149</v>
      </c>
      <c r="BJ153" t="s">
        <v>4150</v>
      </c>
      <c r="BK153" t="s">
        <v>4151</v>
      </c>
      <c r="BL153" t="s">
        <v>768</v>
      </c>
      <c r="BM153">
        <v>2</v>
      </c>
      <c r="BN153">
        <v>3.8769999999999998</v>
      </c>
    </row>
    <row r="154" spans="1:66" x14ac:dyDescent="0.25">
      <c r="A154">
        <v>43789</v>
      </c>
      <c r="B154">
        <v>24132</v>
      </c>
      <c r="C154" t="s">
        <v>476</v>
      </c>
      <c r="D154" t="s">
        <v>26</v>
      </c>
      <c r="E154" t="s">
        <v>29</v>
      </c>
      <c r="F154">
        <v>44459.666666666664</v>
      </c>
      <c r="G154">
        <v>8.5</v>
      </c>
      <c r="I154">
        <v>0</v>
      </c>
      <c r="K154" t="s">
        <v>22</v>
      </c>
      <c r="M154">
        <v>0</v>
      </c>
      <c r="O154">
        <v>2</v>
      </c>
      <c r="P154">
        <v>0</v>
      </c>
      <c r="Q154">
        <v>1.3</v>
      </c>
      <c r="R154">
        <v>1.8</v>
      </c>
      <c r="S154">
        <v>2.3400000000000003</v>
      </c>
      <c r="T154">
        <v>1</v>
      </c>
      <c r="U154">
        <v>10</v>
      </c>
      <c r="V154">
        <v>3.8000000000000007</v>
      </c>
      <c r="W154">
        <v>6</v>
      </c>
      <c r="X154">
        <v>22.800000000000004</v>
      </c>
      <c r="Y154">
        <v>2.8000000000000003</v>
      </c>
      <c r="Z154">
        <v>4.3199999999999994</v>
      </c>
      <c r="AA154">
        <v>12.096</v>
      </c>
      <c r="AB154">
        <v>7572188</v>
      </c>
      <c r="AC154" t="s">
        <v>2557</v>
      </c>
      <c r="AD154">
        <v>39875</v>
      </c>
      <c r="AE154" t="s">
        <v>760</v>
      </c>
      <c r="AF154" t="s">
        <v>761</v>
      </c>
      <c r="AG154" t="s">
        <v>762</v>
      </c>
      <c r="AH154" t="s">
        <v>768</v>
      </c>
      <c r="AI154">
        <v>1</v>
      </c>
      <c r="AJ154">
        <v>0</v>
      </c>
      <c r="AK154">
        <v>0</v>
      </c>
      <c r="AL154">
        <v>0</v>
      </c>
      <c r="AM154">
        <v>12</v>
      </c>
      <c r="AN154">
        <v>0</v>
      </c>
      <c r="AO154" t="s">
        <v>762</v>
      </c>
      <c r="AP154" t="s">
        <v>763</v>
      </c>
      <c r="AQ154" t="s">
        <v>769</v>
      </c>
      <c r="AR154" t="s">
        <v>2558</v>
      </c>
      <c r="AS154">
        <v>4.2</v>
      </c>
      <c r="AT154">
        <v>733.8</v>
      </c>
      <c r="AU154">
        <v>738</v>
      </c>
      <c r="AV154" t="s">
        <v>765</v>
      </c>
      <c r="AW154" t="s">
        <v>2559</v>
      </c>
      <c r="AX154">
        <v>0</v>
      </c>
      <c r="AY154">
        <v>741</v>
      </c>
      <c r="AZ154">
        <v>741</v>
      </c>
      <c r="BA154" t="s">
        <v>772</v>
      </c>
      <c r="BB154">
        <v>0</v>
      </c>
      <c r="BC154">
        <v>1</v>
      </c>
      <c r="BD154">
        <v>21916</v>
      </c>
      <c r="BE154">
        <v>61.721195528177041</v>
      </c>
      <c r="BF154" t="s">
        <v>767</v>
      </c>
      <c r="BG154">
        <v>44243</v>
      </c>
      <c r="BH154">
        <v>47.559482379761377</v>
      </c>
      <c r="BI154" t="s">
        <v>4120</v>
      </c>
      <c r="BJ154" t="s">
        <v>4121</v>
      </c>
      <c r="BK154" t="s">
        <v>4122</v>
      </c>
      <c r="BL154" t="s">
        <v>4123</v>
      </c>
      <c r="BM154">
        <v>4</v>
      </c>
      <c r="BN154">
        <v>3.7320000000000002</v>
      </c>
    </row>
    <row r="155" spans="1:66" x14ac:dyDescent="0.25">
      <c r="A155">
        <v>43828</v>
      </c>
      <c r="B155">
        <v>13429</v>
      </c>
      <c r="C155" t="s">
        <v>490</v>
      </c>
      <c r="D155" t="s">
        <v>21</v>
      </c>
      <c r="E155" t="s">
        <v>29</v>
      </c>
      <c r="F155">
        <v>43935.666666666664</v>
      </c>
      <c r="G155">
        <v>8.5</v>
      </c>
      <c r="H155" t="s">
        <v>23</v>
      </c>
      <c r="I155">
        <v>0</v>
      </c>
      <c r="J155" t="s">
        <v>22</v>
      </c>
      <c r="K155" t="s">
        <v>22</v>
      </c>
      <c r="L155" t="s">
        <v>24</v>
      </c>
      <c r="M155">
        <v>0</v>
      </c>
      <c r="O155">
        <v>2</v>
      </c>
      <c r="P155">
        <v>0</v>
      </c>
      <c r="Q155">
        <v>1.3</v>
      </c>
      <c r="R155">
        <v>1.2</v>
      </c>
      <c r="S155">
        <v>1.56</v>
      </c>
      <c r="T155">
        <v>1</v>
      </c>
      <c r="U155">
        <v>5</v>
      </c>
      <c r="V155">
        <v>7.8000000000000007</v>
      </c>
      <c r="W155">
        <v>2.85</v>
      </c>
      <c r="X155">
        <v>22.230000000000004</v>
      </c>
      <c r="Y155">
        <v>5.2000000000000011</v>
      </c>
      <c r="Z155">
        <v>2.19</v>
      </c>
      <c r="AA155">
        <v>11.388000000000002</v>
      </c>
      <c r="AB155">
        <v>7566271</v>
      </c>
      <c r="AC155" t="s">
        <v>2496</v>
      </c>
      <c r="AD155">
        <v>39876</v>
      </c>
      <c r="AE155" t="s">
        <v>760</v>
      </c>
      <c r="AF155" t="s">
        <v>761</v>
      </c>
      <c r="AG155" t="s">
        <v>762</v>
      </c>
      <c r="AH155" t="s">
        <v>768</v>
      </c>
      <c r="AI155">
        <v>1.5</v>
      </c>
      <c r="AJ155">
        <v>0</v>
      </c>
      <c r="AK155">
        <v>0</v>
      </c>
      <c r="AL155">
        <v>0</v>
      </c>
      <c r="AM155">
        <v>15</v>
      </c>
      <c r="AN155">
        <v>0</v>
      </c>
      <c r="AO155" t="s">
        <v>762</v>
      </c>
      <c r="AP155" t="s">
        <v>763</v>
      </c>
      <c r="AQ155" t="s">
        <v>769</v>
      </c>
      <c r="AR155" t="s">
        <v>2497</v>
      </c>
      <c r="AS155">
        <v>9.1999999999999993</v>
      </c>
      <c r="AT155">
        <v>667.8</v>
      </c>
      <c r="AU155">
        <v>677</v>
      </c>
      <c r="AV155" t="s">
        <v>765</v>
      </c>
      <c r="AW155" t="s">
        <v>2498</v>
      </c>
      <c r="AX155">
        <v>7.8</v>
      </c>
      <c r="AY155">
        <v>666.2</v>
      </c>
      <c r="AZ155">
        <v>674</v>
      </c>
      <c r="BA155" t="s">
        <v>765</v>
      </c>
      <c r="BB155">
        <v>1.3086499999999999E-2</v>
      </c>
      <c r="BC155">
        <v>1</v>
      </c>
      <c r="BD155">
        <v>34183</v>
      </c>
      <c r="BE155">
        <v>26.701346109970334</v>
      </c>
      <c r="BF155" t="s">
        <v>767</v>
      </c>
      <c r="BG155">
        <v>44287</v>
      </c>
      <c r="BH155">
        <v>122.2634229246183</v>
      </c>
      <c r="BI155" t="s">
        <v>4124</v>
      </c>
      <c r="BJ155" t="s">
        <v>4125</v>
      </c>
      <c r="BK155" t="s">
        <v>4126</v>
      </c>
      <c r="BL155" t="s">
        <v>768</v>
      </c>
      <c r="BM155">
        <v>2</v>
      </c>
      <c r="BN155">
        <v>3.734</v>
      </c>
    </row>
    <row r="156" spans="1:66" x14ac:dyDescent="0.25">
      <c r="A156">
        <v>43879</v>
      </c>
      <c r="B156">
        <v>82224</v>
      </c>
      <c r="C156" t="s">
        <v>483</v>
      </c>
      <c r="D156" t="s">
        <v>21</v>
      </c>
      <c r="E156" t="s">
        <v>29</v>
      </c>
      <c r="F156">
        <v>44342.666666666664</v>
      </c>
      <c r="G156">
        <v>5</v>
      </c>
      <c r="H156" t="s">
        <v>23</v>
      </c>
      <c r="I156">
        <v>0</v>
      </c>
      <c r="J156" t="s">
        <v>22</v>
      </c>
      <c r="K156" t="s">
        <v>22</v>
      </c>
      <c r="L156" t="s">
        <v>24</v>
      </c>
      <c r="M156">
        <v>0</v>
      </c>
      <c r="O156">
        <v>2</v>
      </c>
      <c r="P156">
        <v>10</v>
      </c>
      <c r="Q156">
        <v>1.3</v>
      </c>
      <c r="R156">
        <v>2.2999999999999998</v>
      </c>
      <c r="S156">
        <v>2.9899999999999998</v>
      </c>
      <c r="T156">
        <v>1</v>
      </c>
      <c r="U156">
        <v>10</v>
      </c>
      <c r="V156">
        <v>4.5999999999999996</v>
      </c>
      <c r="W156">
        <v>4.0999999999999996</v>
      </c>
      <c r="X156">
        <v>18.859999999999996</v>
      </c>
      <c r="Y156">
        <v>3.28</v>
      </c>
      <c r="Z156">
        <v>3.3799999999999994</v>
      </c>
      <c r="AA156">
        <v>11.086399999999998</v>
      </c>
      <c r="AB156">
        <v>7613111</v>
      </c>
      <c r="AC156" t="s">
        <v>2471</v>
      </c>
      <c r="AD156">
        <v>39877</v>
      </c>
      <c r="AE156" t="s">
        <v>760</v>
      </c>
      <c r="AF156" t="s">
        <v>761</v>
      </c>
      <c r="AG156" t="s">
        <v>762</v>
      </c>
      <c r="AH156" t="s">
        <v>768</v>
      </c>
      <c r="AI156">
        <v>1.25</v>
      </c>
      <c r="AJ156">
        <v>0</v>
      </c>
      <c r="AK156">
        <v>0</v>
      </c>
      <c r="AL156">
        <v>0</v>
      </c>
      <c r="AM156">
        <v>15</v>
      </c>
      <c r="AN156">
        <v>0</v>
      </c>
      <c r="AO156" t="s">
        <v>762</v>
      </c>
      <c r="AP156" t="s">
        <v>763</v>
      </c>
      <c r="AQ156" t="s">
        <v>769</v>
      </c>
      <c r="AR156" t="s">
        <v>2472</v>
      </c>
      <c r="AS156">
        <v>4</v>
      </c>
      <c r="AT156">
        <v>667.5</v>
      </c>
      <c r="AU156">
        <v>671.5</v>
      </c>
      <c r="AV156" t="s">
        <v>765</v>
      </c>
      <c r="AW156" t="s">
        <v>2473</v>
      </c>
      <c r="AX156">
        <v>5.4</v>
      </c>
      <c r="AY156">
        <v>660.7</v>
      </c>
      <c r="AZ156">
        <v>666.1</v>
      </c>
      <c r="BA156" t="s">
        <v>765</v>
      </c>
      <c r="BB156">
        <v>0</v>
      </c>
      <c r="BC156">
        <v>1</v>
      </c>
      <c r="BD156">
        <v>37077</v>
      </c>
      <c r="BE156">
        <v>19.892311202372799</v>
      </c>
      <c r="BF156" t="s">
        <v>767</v>
      </c>
      <c r="BG156">
        <v>43185</v>
      </c>
      <c r="BH156">
        <v>200.78545169426471</v>
      </c>
      <c r="BI156" t="s">
        <v>4104</v>
      </c>
      <c r="BJ156" t="s">
        <v>4105</v>
      </c>
      <c r="BK156" t="s">
        <v>4106</v>
      </c>
      <c r="BL156" t="s">
        <v>4107</v>
      </c>
      <c r="BM156">
        <v>3</v>
      </c>
      <c r="BN156">
        <v>3.8639999999999999</v>
      </c>
    </row>
    <row r="157" spans="1:66" x14ac:dyDescent="0.25">
      <c r="A157">
        <v>43879</v>
      </c>
      <c r="B157">
        <v>21595</v>
      </c>
      <c r="C157" t="s">
        <v>483</v>
      </c>
      <c r="D157" t="s">
        <v>21</v>
      </c>
      <c r="E157" t="s">
        <v>29</v>
      </c>
      <c r="F157">
        <v>44256.666666666664</v>
      </c>
      <c r="G157">
        <v>5</v>
      </c>
      <c r="H157" t="s">
        <v>23</v>
      </c>
      <c r="I157">
        <v>0</v>
      </c>
      <c r="J157" t="s">
        <v>22</v>
      </c>
      <c r="K157" t="s">
        <v>22</v>
      </c>
      <c r="L157" t="s">
        <v>24</v>
      </c>
      <c r="M157">
        <v>0</v>
      </c>
      <c r="O157">
        <v>2</v>
      </c>
      <c r="P157">
        <v>10</v>
      </c>
      <c r="Q157">
        <v>1.3</v>
      </c>
      <c r="R157">
        <v>2.2999999999999998</v>
      </c>
      <c r="S157">
        <v>2.9899999999999998</v>
      </c>
      <c r="T157">
        <v>1</v>
      </c>
      <c r="U157">
        <v>10</v>
      </c>
      <c r="V157">
        <v>7.8000000000000007</v>
      </c>
      <c r="W157">
        <v>5</v>
      </c>
      <c r="X157">
        <v>39</v>
      </c>
      <c r="Y157">
        <v>5.2000000000000011</v>
      </c>
      <c r="Z157">
        <v>3.92</v>
      </c>
      <c r="AA157">
        <v>20.384000000000004</v>
      </c>
      <c r="AB157">
        <v>7613111</v>
      </c>
      <c r="AC157" t="s">
        <v>2471</v>
      </c>
      <c r="AD157">
        <v>39878</v>
      </c>
      <c r="AE157" t="s">
        <v>760</v>
      </c>
      <c r="AF157" t="s">
        <v>761</v>
      </c>
      <c r="AG157" t="s">
        <v>762</v>
      </c>
      <c r="AH157" t="s">
        <v>768</v>
      </c>
      <c r="AI157">
        <v>1.25</v>
      </c>
      <c r="AJ157">
        <v>0</v>
      </c>
      <c r="AK157">
        <v>0</v>
      </c>
      <c r="AL157">
        <v>0</v>
      </c>
      <c r="AM157">
        <v>15</v>
      </c>
      <c r="AN157">
        <v>0</v>
      </c>
      <c r="AO157" t="s">
        <v>762</v>
      </c>
      <c r="AP157" t="s">
        <v>763</v>
      </c>
      <c r="AQ157" t="s">
        <v>769</v>
      </c>
      <c r="AR157" t="s">
        <v>2472</v>
      </c>
      <c r="AS157">
        <v>4</v>
      </c>
      <c r="AT157">
        <v>667.5</v>
      </c>
      <c r="AU157">
        <v>671.5</v>
      </c>
      <c r="AV157" t="s">
        <v>765</v>
      </c>
      <c r="AW157" t="s">
        <v>2473</v>
      </c>
      <c r="AX157">
        <v>5.4</v>
      </c>
      <c r="AY157">
        <v>660.7</v>
      </c>
      <c r="AZ157">
        <v>666.1</v>
      </c>
      <c r="BA157" t="s">
        <v>765</v>
      </c>
      <c r="BB157">
        <v>0</v>
      </c>
      <c r="BC157">
        <v>1</v>
      </c>
      <c r="BD157">
        <v>37077</v>
      </c>
      <c r="BE157">
        <v>19.656856034679436</v>
      </c>
      <c r="BF157" t="s">
        <v>767</v>
      </c>
      <c r="BG157">
        <v>43185</v>
      </c>
      <c r="BH157">
        <v>200.78545169426471</v>
      </c>
      <c r="BI157" t="s">
        <v>4104</v>
      </c>
      <c r="BJ157" t="s">
        <v>4105</v>
      </c>
      <c r="BK157" t="s">
        <v>4106</v>
      </c>
      <c r="BL157" t="s">
        <v>4107</v>
      </c>
      <c r="BM157">
        <v>3</v>
      </c>
      <c r="BN157">
        <v>3.8639999999999999</v>
      </c>
    </row>
    <row r="158" spans="1:66" x14ac:dyDescent="0.25">
      <c r="A158">
        <v>43936</v>
      </c>
      <c r="B158">
        <v>13429</v>
      </c>
      <c r="C158" t="s">
        <v>490</v>
      </c>
      <c r="D158" t="s">
        <v>21</v>
      </c>
      <c r="E158" t="s">
        <v>29</v>
      </c>
      <c r="F158">
        <v>43935.666666666664</v>
      </c>
      <c r="G158">
        <v>7.5</v>
      </c>
      <c r="H158" t="s">
        <v>23</v>
      </c>
      <c r="I158">
        <v>0</v>
      </c>
      <c r="J158" t="s">
        <v>22</v>
      </c>
      <c r="K158" t="s">
        <v>22</v>
      </c>
      <c r="L158" t="s">
        <v>24</v>
      </c>
      <c r="M158">
        <v>0</v>
      </c>
      <c r="O158">
        <v>2</v>
      </c>
      <c r="P158">
        <v>10</v>
      </c>
      <c r="Q158">
        <v>1.3</v>
      </c>
      <c r="R158">
        <v>2.2999999999999998</v>
      </c>
      <c r="S158">
        <v>2.9899999999999998</v>
      </c>
      <c r="T158">
        <v>2</v>
      </c>
      <c r="U158">
        <v>10</v>
      </c>
      <c r="V158">
        <v>5.4</v>
      </c>
      <c r="W158">
        <v>5</v>
      </c>
      <c r="X158">
        <v>27</v>
      </c>
      <c r="Y158">
        <v>3.7600000000000002</v>
      </c>
      <c r="Z158">
        <v>3.92</v>
      </c>
      <c r="AA158">
        <v>14.7392</v>
      </c>
      <c r="AB158">
        <v>7682134</v>
      </c>
      <c r="AC158" t="s">
        <v>2884</v>
      </c>
      <c r="AD158">
        <v>39879</v>
      </c>
      <c r="AE158" t="s">
        <v>760</v>
      </c>
      <c r="AF158" t="s">
        <v>761</v>
      </c>
      <c r="AG158" t="s">
        <v>762</v>
      </c>
      <c r="AH158" t="s">
        <v>768</v>
      </c>
      <c r="AI158">
        <v>1.5</v>
      </c>
      <c r="AJ158">
        <v>0</v>
      </c>
      <c r="AK158">
        <v>0</v>
      </c>
      <c r="AL158">
        <v>0</v>
      </c>
      <c r="AM158">
        <v>15</v>
      </c>
      <c r="AN158">
        <v>0</v>
      </c>
      <c r="AO158" t="s">
        <v>762</v>
      </c>
      <c r="AP158" t="s">
        <v>763</v>
      </c>
      <c r="AQ158" t="s">
        <v>769</v>
      </c>
      <c r="AR158" t="s">
        <v>2498</v>
      </c>
      <c r="AS158">
        <v>8.1</v>
      </c>
      <c r="AT158">
        <v>665.9</v>
      </c>
      <c r="AU158">
        <v>674</v>
      </c>
      <c r="AV158" t="s">
        <v>765</v>
      </c>
      <c r="AW158" t="s">
        <v>2885</v>
      </c>
      <c r="AX158">
        <v>7.7</v>
      </c>
      <c r="AY158">
        <v>665.3</v>
      </c>
      <c r="AZ158">
        <v>673</v>
      </c>
      <c r="BA158" t="s">
        <v>765</v>
      </c>
      <c r="BB158">
        <v>9.3723000000000001E-3</v>
      </c>
      <c r="BC158">
        <v>1</v>
      </c>
      <c r="BD158">
        <v>35608</v>
      </c>
      <c r="BE158">
        <v>22.799908738307089</v>
      </c>
      <c r="BF158" t="s">
        <v>767</v>
      </c>
      <c r="BG158">
        <v>44287</v>
      </c>
      <c r="BH158">
        <v>64.018464531285829</v>
      </c>
      <c r="BI158" t="s">
        <v>4124</v>
      </c>
      <c r="BJ158" t="s">
        <v>4125</v>
      </c>
      <c r="BK158" t="s">
        <v>4126</v>
      </c>
      <c r="BL158" t="s">
        <v>768</v>
      </c>
      <c r="BM158">
        <v>2</v>
      </c>
      <c r="BN158">
        <v>3.734</v>
      </c>
    </row>
    <row r="159" spans="1:66" x14ac:dyDescent="0.25">
      <c r="A159">
        <v>46041</v>
      </c>
      <c r="B159">
        <v>11054</v>
      </c>
      <c r="C159" t="s">
        <v>408</v>
      </c>
      <c r="D159" t="s">
        <v>21</v>
      </c>
      <c r="E159" t="s">
        <v>29</v>
      </c>
      <c r="F159">
        <v>36930.666666666664</v>
      </c>
      <c r="G159">
        <v>8.75</v>
      </c>
      <c r="H159" t="s">
        <v>23</v>
      </c>
      <c r="I159">
        <v>0</v>
      </c>
      <c r="J159" t="s">
        <v>22</v>
      </c>
      <c r="K159" t="s">
        <v>22</v>
      </c>
      <c r="L159" t="s">
        <v>115</v>
      </c>
      <c r="M159">
        <v>8</v>
      </c>
      <c r="N159" t="s">
        <v>33</v>
      </c>
      <c r="O159">
        <v>0</v>
      </c>
      <c r="P159">
        <v>10</v>
      </c>
      <c r="Q159">
        <v>0</v>
      </c>
      <c r="R159">
        <v>8.1</v>
      </c>
      <c r="S159">
        <v>0</v>
      </c>
      <c r="T159">
        <v>1</v>
      </c>
      <c r="U159">
        <v>0</v>
      </c>
      <c r="V159">
        <v>2.8</v>
      </c>
      <c r="W159">
        <v>3</v>
      </c>
      <c r="X159">
        <v>8.3999999999999986</v>
      </c>
      <c r="Y159">
        <v>1.68</v>
      </c>
      <c r="Z159">
        <v>5.04</v>
      </c>
      <c r="AA159">
        <v>8.4672000000000001</v>
      </c>
      <c r="AB159">
        <v>7684058</v>
      </c>
      <c r="AC159" t="s">
        <v>2122</v>
      </c>
      <c r="AD159">
        <v>39880</v>
      </c>
      <c r="AE159" t="s">
        <v>760</v>
      </c>
      <c r="AF159" t="s">
        <v>761</v>
      </c>
      <c r="AG159" t="s">
        <v>762</v>
      </c>
      <c r="AH159" t="s">
        <v>768</v>
      </c>
      <c r="AI159">
        <v>7</v>
      </c>
      <c r="AJ159">
        <v>7</v>
      </c>
      <c r="AK159">
        <v>0</v>
      </c>
      <c r="AL159">
        <v>0</v>
      </c>
      <c r="AM159">
        <v>84</v>
      </c>
      <c r="AN159">
        <v>0</v>
      </c>
      <c r="AO159" t="s">
        <v>762</v>
      </c>
      <c r="AP159" t="s">
        <v>778</v>
      </c>
      <c r="AQ159" t="s">
        <v>781</v>
      </c>
      <c r="AR159" t="s">
        <v>2123</v>
      </c>
      <c r="AS159">
        <v>9.5</v>
      </c>
      <c r="AT159">
        <v>738.5</v>
      </c>
      <c r="AU159">
        <v>748</v>
      </c>
      <c r="AV159" t="s">
        <v>765</v>
      </c>
      <c r="AW159" t="s">
        <v>2124</v>
      </c>
      <c r="AX159">
        <v>8</v>
      </c>
      <c r="AY159">
        <v>738</v>
      </c>
      <c r="AZ159">
        <v>746</v>
      </c>
      <c r="BA159" t="s">
        <v>765</v>
      </c>
      <c r="BB159">
        <v>2.813506E-2</v>
      </c>
      <c r="BC159">
        <v>1</v>
      </c>
      <c r="BD159">
        <v>32400</v>
      </c>
      <c r="BE159">
        <v>12.4042892995665</v>
      </c>
      <c r="BF159" t="s">
        <v>767</v>
      </c>
      <c r="BG159">
        <v>44243</v>
      </c>
      <c r="BH159">
        <v>17.771423897504029</v>
      </c>
      <c r="BI159" t="s">
        <v>4114</v>
      </c>
      <c r="BJ159" t="s">
        <v>4115</v>
      </c>
      <c r="BK159" t="s">
        <v>4116</v>
      </c>
      <c r="BL159" t="s">
        <v>768</v>
      </c>
      <c r="BM159">
        <v>2</v>
      </c>
      <c r="BN159">
        <v>3.8260000000000001</v>
      </c>
    </row>
    <row r="160" spans="1:66" x14ac:dyDescent="0.25">
      <c r="A160">
        <v>46154</v>
      </c>
      <c r="B160">
        <v>11054</v>
      </c>
      <c r="C160" t="s">
        <v>408</v>
      </c>
      <c r="D160" t="s">
        <v>21</v>
      </c>
      <c r="E160" t="s">
        <v>29</v>
      </c>
      <c r="F160">
        <v>43139.666666666664</v>
      </c>
      <c r="G160">
        <v>8.85</v>
      </c>
      <c r="H160" t="s">
        <v>23</v>
      </c>
      <c r="I160">
        <v>0</v>
      </c>
      <c r="J160" t="s">
        <v>22</v>
      </c>
      <c r="K160" t="s">
        <v>22</v>
      </c>
      <c r="L160" t="s">
        <v>115</v>
      </c>
      <c r="M160">
        <v>8</v>
      </c>
      <c r="N160" t="s">
        <v>33</v>
      </c>
      <c r="O160">
        <v>0</v>
      </c>
      <c r="P160">
        <v>10</v>
      </c>
      <c r="Q160">
        <v>0</v>
      </c>
      <c r="R160">
        <v>8.1</v>
      </c>
      <c r="S160">
        <v>0</v>
      </c>
      <c r="T160">
        <v>1</v>
      </c>
      <c r="U160">
        <v>10</v>
      </c>
      <c r="V160">
        <v>5.2</v>
      </c>
      <c r="W160">
        <v>8.1</v>
      </c>
      <c r="X160">
        <v>42.12</v>
      </c>
      <c r="Y160">
        <v>3.12</v>
      </c>
      <c r="Z160">
        <v>8.1</v>
      </c>
      <c r="AA160">
        <v>25.271999999999998</v>
      </c>
      <c r="AB160">
        <v>7651847</v>
      </c>
      <c r="AC160" t="s">
        <v>3635</v>
      </c>
      <c r="AD160">
        <v>39881</v>
      </c>
      <c r="AE160" t="s">
        <v>760</v>
      </c>
      <c r="AF160" t="s">
        <v>761</v>
      </c>
      <c r="AG160" t="s">
        <v>762</v>
      </c>
      <c r="AH160" t="s">
        <v>768</v>
      </c>
      <c r="AI160">
        <v>7</v>
      </c>
      <c r="AJ160">
        <v>7</v>
      </c>
      <c r="AK160">
        <v>0</v>
      </c>
      <c r="AL160">
        <v>0</v>
      </c>
      <c r="AM160">
        <v>84</v>
      </c>
      <c r="AN160">
        <v>0</v>
      </c>
      <c r="AO160" t="s">
        <v>762</v>
      </c>
      <c r="AP160" t="s">
        <v>778</v>
      </c>
      <c r="AQ160" t="s">
        <v>781</v>
      </c>
      <c r="AR160" t="s">
        <v>3636</v>
      </c>
      <c r="AS160">
        <v>8.1999999999999993</v>
      </c>
      <c r="AT160">
        <v>738.8</v>
      </c>
      <c r="AU160">
        <v>747</v>
      </c>
      <c r="AV160" t="s">
        <v>765</v>
      </c>
      <c r="AW160" t="s">
        <v>2123</v>
      </c>
      <c r="AX160">
        <v>9.5</v>
      </c>
      <c r="AY160">
        <v>738.5</v>
      </c>
      <c r="AZ160">
        <v>748</v>
      </c>
      <c r="BA160" t="s">
        <v>765</v>
      </c>
      <c r="BB160">
        <v>6.0524100000000003E-3</v>
      </c>
      <c r="BC160">
        <v>1</v>
      </c>
      <c r="BD160">
        <v>32400</v>
      </c>
      <c r="BE160">
        <v>29.403604836869718</v>
      </c>
      <c r="BF160" t="s">
        <v>767</v>
      </c>
      <c r="BG160">
        <v>44243</v>
      </c>
      <c r="BH160">
        <v>49.56700874081541</v>
      </c>
      <c r="BI160" t="s">
        <v>4114</v>
      </c>
      <c r="BJ160" t="s">
        <v>4115</v>
      </c>
      <c r="BK160" t="s">
        <v>4116</v>
      </c>
      <c r="BL160" t="s">
        <v>768</v>
      </c>
      <c r="BM160">
        <v>2</v>
      </c>
      <c r="BN160">
        <v>3.8260000000000001</v>
      </c>
    </row>
    <row r="161" spans="1:66" x14ac:dyDescent="0.25">
      <c r="A161">
        <v>46169</v>
      </c>
      <c r="B161">
        <v>22239</v>
      </c>
      <c r="C161" t="s">
        <v>101</v>
      </c>
      <c r="D161" t="s">
        <v>26</v>
      </c>
      <c r="E161" t="s">
        <v>29</v>
      </c>
      <c r="F161">
        <v>44383.666666666664</v>
      </c>
      <c r="G161">
        <v>5</v>
      </c>
      <c r="H161" t="s">
        <v>23</v>
      </c>
      <c r="I161">
        <v>0</v>
      </c>
      <c r="J161" t="s">
        <v>22</v>
      </c>
      <c r="K161" t="s">
        <v>22</v>
      </c>
      <c r="L161" t="s">
        <v>24</v>
      </c>
      <c r="M161">
        <v>0</v>
      </c>
      <c r="O161">
        <v>2</v>
      </c>
      <c r="P161">
        <v>10</v>
      </c>
      <c r="Q161">
        <v>1.3</v>
      </c>
      <c r="R161">
        <v>2.9</v>
      </c>
      <c r="S161">
        <v>3.77</v>
      </c>
      <c r="T161">
        <v>2</v>
      </c>
      <c r="U161">
        <v>10</v>
      </c>
      <c r="V161">
        <v>8.6</v>
      </c>
      <c r="W161">
        <v>4.7</v>
      </c>
      <c r="X161">
        <v>40.42</v>
      </c>
      <c r="Y161">
        <v>5.68</v>
      </c>
      <c r="Z161">
        <v>3.9799999999999995</v>
      </c>
      <c r="AA161">
        <v>22.606399999999997</v>
      </c>
      <c r="AB161">
        <v>7706144</v>
      </c>
      <c r="AC161" t="s">
        <v>3519</v>
      </c>
      <c r="AD161">
        <v>39882</v>
      </c>
      <c r="AE161" t="s">
        <v>760</v>
      </c>
      <c r="AF161" t="s">
        <v>761</v>
      </c>
      <c r="AG161" t="s">
        <v>762</v>
      </c>
      <c r="AH161" t="s">
        <v>768</v>
      </c>
      <c r="AI161">
        <v>1.25</v>
      </c>
      <c r="AJ161">
        <v>0</v>
      </c>
      <c r="AK161">
        <v>0</v>
      </c>
      <c r="AL161">
        <v>0</v>
      </c>
      <c r="AM161">
        <v>15</v>
      </c>
      <c r="AN161">
        <v>0</v>
      </c>
      <c r="AO161" t="s">
        <v>762</v>
      </c>
      <c r="AP161" t="s">
        <v>763</v>
      </c>
      <c r="AQ161" t="s">
        <v>769</v>
      </c>
      <c r="AR161" t="s">
        <v>3520</v>
      </c>
      <c r="AS161">
        <v>6.9</v>
      </c>
      <c r="AT161">
        <v>755.1</v>
      </c>
      <c r="AU161">
        <v>762</v>
      </c>
      <c r="AV161" t="s">
        <v>765</v>
      </c>
      <c r="AW161" t="s">
        <v>3521</v>
      </c>
      <c r="AX161">
        <v>3.1</v>
      </c>
      <c r="AY161">
        <v>754.9</v>
      </c>
      <c r="AZ161">
        <v>758</v>
      </c>
      <c r="BA161" t="s">
        <v>765</v>
      </c>
      <c r="BB161">
        <v>3.9809600000000004E-3</v>
      </c>
      <c r="BC161">
        <v>1</v>
      </c>
      <c r="BD161">
        <v>35065</v>
      </c>
      <c r="BE161">
        <v>25.513118868355001</v>
      </c>
      <c r="BF161" t="s">
        <v>767</v>
      </c>
      <c r="BG161">
        <v>44243</v>
      </c>
      <c r="BH161">
        <v>50.239092941189853</v>
      </c>
      <c r="BI161" t="s">
        <v>4098</v>
      </c>
      <c r="BJ161" t="s">
        <v>4099</v>
      </c>
      <c r="BK161" t="s">
        <v>4100</v>
      </c>
      <c r="BL161" t="s">
        <v>4097</v>
      </c>
      <c r="BM161">
        <v>1</v>
      </c>
      <c r="BN161">
        <v>3.802</v>
      </c>
    </row>
    <row r="162" spans="1:66" x14ac:dyDescent="0.25">
      <c r="A162">
        <v>46387</v>
      </c>
      <c r="B162">
        <v>22239</v>
      </c>
      <c r="C162" t="s">
        <v>192</v>
      </c>
      <c r="D162" t="s">
        <v>26</v>
      </c>
      <c r="E162" t="s">
        <v>29</v>
      </c>
      <c r="F162">
        <v>44383.666666666664</v>
      </c>
      <c r="G162">
        <v>5</v>
      </c>
      <c r="H162" t="s">
        <v>23</v>
      </c>
      <c r="I162">
        <v>0</v>
      </c>
      <c r="J162" t="s">
        <v>22</v>
      </c>
      <c r="K162" t="s">
        <v>22</v>
      </c>
      <c r="L162" t="s">
        <v>24</v>
      </c>
      <c r="M162">
        <v>0</v>
      </c>
      <c r="O162">
        <v>2</v>
      </c>
      <c r="P162">
        <v>10</v>
      </c>
      <c r="Q162">
        <v>1.3</v>
      </c>
      <c r="R162">
        <v>2.9</v>
      </c>
      <c r="S162">
        <v>3.77</v>
      </c>
      <c r="T162">
        <v>1</v>
      </c>
      <c r="U162">
        <v>0</v>
      </c>
      <c r="V162">
        <v>2.2000000000000002</v>
      </c>
      <c r="W162">
        <v>1.4</v>
      </c>
      <c r="X162">
        <v>3.08</v>
      </c>
      <c r="Y162">
        <v>1.84</v>
      </c>
      <c r="Z162">
        <v>2</v>
      </c>
      <c r="AA162">
        <v>3.68</v>
      </c>
      <c r="AB162">
        <v>7671247</v>
      </c>
      <c r="AC162" t="s">
        <v>1229</v>
      </c>
      <c r="AD162">
        <v>39883</v>
      </c>
      <c r="AE162" t="s">
        <v>760</v>
      </c>
      <c r="AF162" t="s">
        <v>761</v>
      </c>
      <c r="AG162" t="s">
        <v>762</v>
      </c>
      <c r="AH162" t="s">
        <v>768</v>
      </c>
      <c r="AI162">
        <v>2.5</v>
      </c>
      <c r="AJ162">
        <v>0</v>
      </c>
      <c r="AK162">
        <v>0</v>
      </c>
      <c r="AL162">
        <v>0</v>
      </c>
      <c r="AM162">
        <v>30</v>
      </c>
      <c r="AN162">
        <v>0</v>
      </c>
      <c r="AO162" t="s">
        <v>762</v>
      </c>
      <c r="AP162" t="s">
        <v>763</v>
      </c>
      <c r="AQ162" t="s">
        <v>769</v>
      </c>
      <c r="AR162" t="s">
        <v>1230</v>
      </c>
      <c r="AS162">
        <v>6.9</v>
      </c>
      <c r="AT162">
        <v>659.1</v>
      </c>
      <c r="AU162">
        <v>666</v>
      </c>
      <c r="AV162" t="s">
        <v>765</v>
      </c>
      <c r="AW162" t="s">
        <v>1231</v>
      </c>
      <c r="AX162">
        <v>7.9</v>
      </c>
      <c r="AY162">
        <v>649.1</v>
      </c>
      <c r="AZ162">
        <v>657</v>
      </c>
      <c r="BA162" t="s">
        <v>765</v>
      </c>
      <c r="BB162">
        <v>6.8971500000000005E-2</v>
      </c>
      <c r="BC162">
        <v>1</v>
      </c>
      <c r="BD162">
        <v>30682</v>
      </c>
      <c r="BE162">
        <v>37.513118868355001</v>
      </c>
      <c r="BF162" t="s">
        <v>767</v>
      </c>
      <c r="BG162">
        <v>44243</v>
      </c>
      <c r="BH162">
        <v>144.98743093720779</v>
      </c>
      <c r="BI162" t="s">
        <v>4098</v>
      </c>
      <c r="BJ162" t="s">
        <v>4099</v>
      </c>
      <c r="BK162" t="s">
        <v>4100</v>
      </c>
      <c r="BL162" t="s">
        <v>4097</v>
      </c>
      <c r="BM162">
        <v>1</v>
      </c>
      <c r="BN162">
        <v>3.7919999999999998</v>
      </c>
    </row>
    <row r="163" spans="1:66" x14ac:dyDescent="0.25">
      <c r="A163">
        <v>46391</v>
      </c>
      <c r="B163">
        <v>81588</v>
      </c>
      <c r="C163" t="s">
        <v>190</v>
      </c>
      <c r="D163" t="s">
        <v>26</v>
      </c>
      <c r="E163" t="s">
        <v>29</v>
      </c>
      <c r="F163">
        <v>44179.708333333336</v>
      </c>
      <c r="G163">
        <v>4.5</v>
      </c>
      <c r="H163" t="s">
        <v>23</v>
      </c>
      <c r="I163">
        <v>0</v>
      </c>
      <c r="J163" t="s">
        <v>22</v>
      </c>
      <c r="K163" t="s">
        <v>22</v>
      </c>
      <c r="L163" t="s">
        <v>24</v>
      </c>
      <c r="M163">
        <v>0</v>
      </c>
      <c r="O163">
        <v>2</v>
      </c>
      <c r="P163">
        <v>10</v>
      </c>
      <c r="Q163">
        <v>1.3</v>
      </c>
      <c r="R163">
        <v>2.9</v>
      </c>
      <c r="S163">
        <v>3.77</v>
      </c>
      <c r="T163">
        <v>1</v>
      </c>
      <c r="U163">
        <v>0</v>
      </c>
      <c r="V163">
        <v>2.2000000000000002</v>
      </c>
      <c r="W163">
        <v>1.4</v>
      </c>
      <c r="X163">
        <v>3.08</v>
      </c>
      <c r="Y163">
        <v>1.84</v>
      </c>
      <c r="Z163">
        <v>2</v>
      </c>
      <c r="AA163">
        <v>3.68</v>
      </c>
      <c r="AB163">
        <v>7665116</v>
      </c>
      <c r="AC163" t="s">
        <v>1223</v>
      </c>
      <c r="AD163">
        <v>39884</v>
      </c>
      <c r="AE163" t="s">
        <v>760</v>
      </c>
      <c r="AF163" t="s">
        <v>761</v>
      </c>
      <c r="AG163" t="s">
        <v>762</v>
      </c>
      <c r="AH163" t="s">
        <v>768</v>
      </c>
      <c r="AI163">
        <v>3</v>
      </c>
      <c r="AJ163">
        <v>0</v>
      </c>
      <c r="AK163">
        <v>0</v>
      </c>
      <c r="AL163">
        <v>0</v>
      </c>
      <c r="AM163">
        <v>36</v>
      </c>
      <c r="AN163">
        <v>0</v>
      </c>
      <c r="AO163" t="s">
        <v>762</v>
      </c>
      <c r="AP163" t="s">
        <v>778</v>
      </c>
      <c r="AQ163" t="s">
        <v>781</v>
      </c>
      <c r="AR163" t="s">
        <v>1224</v>
      </c>
      <c r="AS163">
        <v>3</v>
      </c>
      <c r="AT163">
        <v>677</v>
      </c>
      <c r="AU163">
        <v>680</v>
      </c>
      <c r="AV163" t="s">
        <v>765</v>
      </c>
      <c r="AW163" t="s">
        <v>1225</v>
      </c>
      <c r="AX163">
        <v>3</v>
      </c>
      <c r="AY163">
        <v>677</v>
      </c>
      <c r="AZ163">
        <v>680</v>
      </c>
      <c r="BA163" t="s">
        <v>765</v>
      </c>
      <c r="BB163">
        <v>0</v>
      </c>
      <c r="BC163">
        <v>1</v>
      </c>
      <c r="BD163">
        <v>30317</v>
      </c>
      <c r="BE163">
        <v>37.954026922199411</v>
      </c>
      <c r="BF163" t="s">
        <v>767</v>
      </c>
      <c r="BG163">
        <v>44341</v>
      </c>
      <c r="BH163">
        <v>51.163574564625549</v>
      </c>
      <c r="BI163" t="s">
        <v>4098</v>
      </c>
      <c r="BJ163" t="s">
        <v>4099</v>
      </c>
      <c r="BK163" t="s">
        <v>4100</v>
      </c>
      <c r="BL163" t="s">
        <v>4097</v>
      </c>
      <c r="BM163">
        <v>1</v>
      </c>
      <c r="BN163">
        <v>3.7309999999999999</v>
      </c>
    </row>
    <row r="164" spans="1:66" x14ac:dyDescent="0.25">
      <c r="A164">
        <v>46416</v>
      </c>
      <c r="B164">
        <v>11383</v>
      </c>
      <c r="C164" t="s">
        <v>639</v>
      </c>
      <c r="D164" t="s">
        <v>21</v>
      </c>
      <c r="E164" t="s">
        <v>29</v>
      </c>
      <c r="F164">
        <v>43705.666666666664</v>
      </c>
      <c r="G164">
        <v>3</v>
      </c>
      <c r="H164" t="s">
        <v>28</v>
      </c>
      <c r="I164">
        <v>5</v>
      </c>
      <c r="J164" t="s">
        <v>22</v>
      </c>
      <c r="K164" t="s">
        <v>22</v>
      </c>
      <c r="L164" t="s">
        <v>24</v>
      </c>
      <c r="M164">
        <v>0</v>
      </c>
      <c r="N164" t="s">
        <v>40</v>
      </c>
      <c r="O164">
        <v>8</v>
      </c>
      <c r="P164">
        <v>10</v>
      </c>
      <c r="Q164">
        <v>6.95</v>
      </c>
      <c r="R164">
        <v>2.2999999999999998</v>
      </c>
      <c r="S164">
        <v>15.984999999999999</v>
      </c>
      <c r="T164">
        <v>1</v>
      </c>
      <c r="U164">
        <v>10</v>
      </c>
      <c r="V164">
        <v>4.5999999999999996</v>
      </c>
      <c r="W164">
        <v>4.0999999999999996</v>
      </c>
      <c r="X164">
        <v>18.859999999999996</v>
      </c>
      <c r="Y164">
        <v>5.54</v>
      </c>
      <c r="Z164">
        <v>3.3799999999999994</v>
      </c>
      <c r="AA164">
        <v>18.725199999999997</v>
      </c>
      <c r="AB164">
        <v>7674999</v>
      </c>
      <c r="AC164" t="s">
        <v>3239</v>
      </c>
      <c r="AD164">
        <v>39885</v>
      </c>
      <c r="AE164" t="s">
        <v>760</v>
      </c>
      <c r="AF164" t="s">
        <v>761</v>
      </c>
      <c r="AG164" t="s">
        <v>762</v>
      </c>
      <c r="AH164" t="s">
        <v>768</v>
      </c>
      <c r="AI164">
        <v>1.25</v>
      </c>
      <c r="AJ164">
        <v>0</v>
      </c>
      <c r="AK164">
        <v>0</v>
      </c>
      <c r="AL164">
        <v>0</v>
      </c>
      <c r="AM164">
        <v>15</v>
      </c>
      <c r="AN164">
        <v>0</v>
      </c>
      <c r="AO164" t="s">
        <v>762</v>
      </c>
      <c r="AP164" t="s">
        <v>763</v>
      </c>
      <c r="AQ164" t="s">
        <v>769</v>
      </c>
      <c r="AR164" t="s">
        <v>3240</v>
      </c>
      <c r="AS164">
        <v>1.4</v>
      </c>
      <c r="AT164">
        <v>679.6</v>
      </c>
      <c r="AU164">
        <v>681</v>
      </c>
      <c r="AV164" t="s">
        <v>765</v>
      </c>
      <c r="AW164" t="s">
        <v>3241</v>
      </c>
      <c r="AX164">
        <v>1.6</v>
      </c>
      <c r="AY164">
        <v>678.4</v>
      </c>
      <c r="AZ164">
        <v>680</v>
      </c>
      <c r="BA164" t="s">
        <v>765</v>
      </c>
      <c r="BB164">
        <v>3.7119560000000003E-2</v>
      </c>
      <c r="BC164">
        <v>1</v>
      </c>
      <c r="BD164">
        <v>28671</v>
      </c>
      <c r="BE164">
        <v>41.162673967602089</v>
      </c>
      <c r="BF164" t="s">
        <v>767</v>
      </c>
      <c r="BG164">
        <v>44343</v>
      </c>
      <c r="BH164">
        <v>32.327972747504127</v>
      </c>
      <c r="BI164" t="s">
        <v>4094</v>
      </c>
      <c r="BJ164" t="s">
        <v>4095</v>
      </c>
      <c r="BK164" t="s">
        <v>4096</v>
      </c>
      <c r="BL164" t="s">
        <v>4097</v>
      </c>
      <c r="BM164">
        <v>1</v>
      </c>
      <c r="BN164">
        <v>3.7309999999999999</v>
      </c>
    </row>
    <row r="165" spans="1:66" x14ac:dyDescent="0.25">
      <c r="A165">
        <v>46496</v>
      </c>
      <c r="B165">
        <v>12696</v>
      </c>
      <c r="C165" t="s">
        <v>150</v>
      </c>
      <c r="D165" t="s">
        <v>26</v>
      </c>
      <c r="E165" t="s">
        <v>29</v>
      </c>
      <c r="F165">
        <v>43868.666666666664</v>
      </c>
      <c r="G165">
        <v>1.4</v>
      </c>
      <c r="H165" t="s">
        <v>32</v>
      </c>
      <c r="I165">
        <v>10</v>
      </c>
      <c r="J165" t="s">
        <v>22</v>
      </c>
      <c r="K165" t="s">
        <v>22</v>
      </c>
      <c r="L165" t="s">
        <v>24</v>
      </c>
      <c r="M165">
        <v>0</v>
      </c>
      <c r="O165">
        <v>2</v>
      </c>
      <c r="P165">
        <v>5</v>
      </c>
      <c r="Q165">
        <v>4.8</v>
      </c>
      <c r="R165">
        <v>1.55</v>
      </c>
      <c r="S165">
        <v>7.4399999999999995</v>
      </c>
      <c r="T165">
        <v>1</v>
      </c>
      <c r="U165">
        <v>0</v>
      </c>
      <c r="V165">
        <v>1.4000000000000001</v>
      </c>
      <c r="W165">
        <v>0.8</v>
      </c>
      <c r="X165">
        <v>1.1200000000000001</v>
      </c>
      <c r="Y165">
        <v>2.76</v>
      </c>
      <c r="Z165">
        <v>1.1000000000000001</v>
      </c>
      <c r="AA165">
        <v>3.036</v>
      </c>
      <c r="AB165">
        <v>7629520</v>
      </c>
      <c r="AC165" t="s">
        <v>1093</v>
      </c>
      <c r="AD165">
        <v>39886</v>
      </c>
      <c r="AE165" t="s">
        <v>760</v>
      </c>
      <c r="AF165" t="s">
        <v>761</v>
      </c>
      <c r="AG165" t="s">
        <v>762</v>
      </c>
      <c r="AH165" t="s">
        <v>768</v>
      </c>
      <c r="AI165">
        <v>1.25</v>
      </c>
      <c r="AJ165">
        <v>0</v>
      </c>
      <c r="AK165">
        <v>0</v>
      </c>
      <c r="AL165">
        <v>0</v>
      </c>
      <c r="AM165">
        <v>15</v>
      </c>
      <c r="AN165">
        <v>0</v>
      </c>
      <c r="AO165" t="s">
        <v>762</v>
      </c>
      <c r="AP165" t="s">
        <v>763</v>
      </c>
      <c r="AQ165" t="s">
        <v>769</v>
      </c>
      <c r="AR165" t="s">
        <v>1094</v>
      </c>
      <c r="AS165">
        <v>11.9</v>
      </c>
      <c r="AT165">
        <v>713.1</v>
      </c>
      <c r="AU165">
        <v>725</v>
      </c>
      <c r="AV165" t="s">
        <v>765</v>
      </c>
      <c r="AW165" t="s">
        <v>1095</v>
      </c>
      <c r="AX165">
        <v>1.4</v>
      </c>
      <c r="AY165">
        <v>714.6</v>
      </c>
      <c r="AZ165">
        <v>716</v>
      </c>
      <c r="BA165" t="s">
        <v>772</v>
      </c>
      <c r="BB165">
        <v>-2.717294E-2</v>
      </c>
      <c r="BC165">
        <v>1</v>
      </c>
      <c r="BD165">
        <v>36434</v>
      </c>
      <c r="BE165">
        <v>20.355007985398121</v>
      </c>
      <c r="BF165" t="s">
        <v>767</v>
      </c>
      <c r="BG165">
        <v>44340</v>
      </c>
      <c r="BH165">
        <v>55.201983975967153</v>
      </c>
      <c r="BI165" t="s">
        <v>4164</v>
      </c>
      <c r="BJ165" t="s">
        <v>4165</v>
      </c>
      <c r="BK165" t="s">
        <v>4166</v>
      </c>
      <c r="BL165" t="s">
        <v>4097</v>
      </c>
      <c r="BM165">
        <v>1</v>
      </c>
      <c r="BN165">
        <v>3.7320000000000002</v>
      </c>
    </row>
    <row r="166" spans="1:66" x14ac:dyDescent="0.25">
      <c r="A166">
        <v>46841</v>
      </c>
      <c r="B166">
        <v>11205</v>
      </c>
      <c r="C166" t="s">
        <v>409</v>
      </c>
      <c r="D166" t="s">
        <v>21</v>
      </c>
      <c r="E166" t="s">
        <v>29</v>
      </c>
      <c r="F166">
        <v>44028.666666666664</v>
      </c>
      <c r="G166">
        <v>9</v>
      </c>
      <c r="H166" t="s">
        <v>28</v>
      </c>
      <c r="I166">
        <v>5</v>
      </c>
      <c r="J166" t="s">
        <v>22</v>
      </c>
      <c r="K166" t="s">
        <v>22</v>
      </c>
      <c r="L166" t="s">
        <v>37</v>
      </c>
      <c r="M166">
        <v>8</v>
      </c>
      <c r="N166" t="s">
        <v>33</v>
      </c>
      <c r="O166">
        <v>0</v>
      </c>
      <c r="P166">
        <v>10</v>
      </c>
      <c r="Q166">
        <v>1.75</v>
      </c>
      <c r="R166">
        <v>7.5</v>
      </c>
      <c r="S166">
        <v>13.125</v>
      </c>
      <c r="T166">
        <v>1</v>
      </c>
      <c r="U166">
        <v>10</v>
      </c>
      <c r="V166">
        <v>5.4</v>
      </c>
      <c r="W166">
        <v>6.6000000000000005</v>
      </c>
      <c r="X166">
        <v>35.640000000000008</v>
      </c>
      <c r="Y166">
        <v>3.9400000000000004</v>
      </c>
      <c r="Z166">
        <v>6.96</v>
      </c>
      <c r="AA166">
        <v>27.422400000000003</v>
      </c>
      <c r="AB166">
        <v>7662064</v>
      </c>
      <c r="AC166" t="s">
        <v>3728</v>
      </c>
      <c r="AD166">
        <v>39887</v>
      </c>
      <c r="AE166" t="s">
        <v>760</v>
      </c>
      <c r="AF166" t="s">
        <v>761</v>
      </c>
      <c r="AG166" t="s">
        <v>762</v>
      </c>
      <c r="AH166" t="s">
        <v>768</v>
      </c>
      <c r="AI166">
        <v>5</v>
      </c>
      <c r="AJ166">
        <v>0</v>
      </c>
      <c r="AK166">
        <v>0</v>
      </c>
      <c r="AL166">
        <v>0</v>
      </c>
      <c r="AM166">
        <v>60</v>
      </c>
      <c r="AN166">
        <v>0</v>
      </c>
      <c r="AO166" t="s">
        <v>762</v>
      </c>
      <c r="AP166" t="s">
        <v>763</v>
      </c>
      <c r="AQ166" t="s">
        <v>769</v>
      </c>
      <c r="AR166" t="s">
        <v>3729</v>
      </c>
      <c r="AS166">
        <v>10</v>
      </c>
      <c r="AT166">
        <v>597.58000000000004</v>
      </c>
      <c r="AU166">
        <v>607.58000000000004</v>
      </c>
      <c r="AV166" t="s">
        <v>765</v>
      </c>
      <c r="AW166" t="s">
        <v>3730</v>
      </c>
      <c r="AX166">
        <v>8</v>
      </c>
      <c r="AY166">
        <v>595.84</v>
      </c>
      <c r="AZ166">
        <v>603.84</v>
      </c>
      <c r="BA166" t="s">
        <v>765</v>
      </c>
      <c r="BB166">
        <v>1.803397E-2</v>
      </c>
      <c r="BC166">
        <v>1</v>
      </c>
      <c r="BD166">
        <v>39119</v>
      </c>
      <c r="BE166">
        <v>13.441934747889567</v>
      </c>
      <c r="BF166" t="s">
        <v>767</v>
      </c>
      <c r="BG166">
        <v>43185</v>
      </c>
      <c r="BH166">
        <v>96.484519947035025</v>
      </c>
      <c r="BI166" t="s">
        <v>4167</v>
      </c>
      <c r="BJ166" t="s">
        <v>4168</v>
      </c>
      <c r="BK166" t="s">
        <v>4169</v>
      </c>
      <c r="BL166" t="s">
        <v>768</v>
      </c>
      <c r="BM166">
        <v>2</v>
      </c>
      <c r="BN166">
        <v>3.6960000000000002</v>
      </c>
    </row>
    <row r="167" spans="1:66" x14ac:dyDescent="0.25">
      <c r="A167">
        <v>46856</v>
      </c>
      <c r="B167">
        <v>13391</v>
      </c>
      <c r="C167" t="s">
        <v>126</v>
      </c>
      <c r="D167" t="s">
        <v>21</v>
      </c>
      <c r="E167" t="s">
        <v>29</v>
      </c>
      <c r="F167">
        <v>43923.666666666664</v>
      </c>
      <c r="G167">
        <v>4.5</v>
      </c>
      <c r="I167">
        <v>0</v>
      </c>
      <c r="K167" t="s">
        <v>22</v>
      </c>
      <c r="M167">
        <v>0</v>
      </c>
      <c r="O167">
        <v>2</v>
      </c>
      <c r="P167">
        <v>0</v>
      </c>
      <c r="Q167">
        <v>1.3</v>
      </c>
      <c r="R167">
        <v>1.4</v>
      </c>
      <c r="S167">
        <v>1.8199999999999998</v>
      </c>
      <c r="T167">
        <v>1</v>
      </c>
      <c r="U167">
        <v>0</v>
      </c>
      <c r="V167">
        <v>2.2000000000000002</v>
      </c>
      <c r="W167">
        <v>4.0999999999999996</v>
      </c>
      <c r="X167">
        <v>9.02</v>
      </c>
      <c r="Y167">
        <v>1.84</v>
      </c>
      <c r="Z167">
        <v>3.0199999999999996</v>
      </c>
      <c r="AA167">
        <v>5.5567999999999991</v>
      </c>
      <c r="AB167">
        <v>7669079</v>
      </c>
      <c r="AC167" t="s">
        <v>1544</v>
      </c>
      <c r="AD167">
        <v>39888</v>
      </c>
      <c r="AE167" t="s">
        <v>760</v>
      </c>
      <c r="AF167" t="s">
        <v>761</v>
      </c>
      <c r="AG167" t="s">
        <v>762</v>
      </c>
      <c r="AH167" t="s">
        <v>768</v>
      </c>
      <c r="AI167">
        <v>3</v>
      </c>
      <c r="AJ167">
        <v>0</v>
      </c>
      <c r="AK167">
        <v>0</v>
      </c>
      <c r="AL167">
        <v>0</v>
      </c>
      <c r="AM167">
        <v>36</v>
      </c>
      <c r="AN167">
        <v>0</v>
      </c>
      <c r="AO167" t="s">
        <v>762</v>
      </c>
      <c r="AP167" t="s">
        <v>902</v>
      </c>
      <c r="AQ167" t="s">
        <v>905</v>
      </c>
      <c r="AR167" t="s">
        <v>1543</v>
      </c>
      <c r="AS167">
        <v>4.8</v>
      </c>
      <c r="AT167">
        <v>687.38</v>
      </c>
      <c r="AU167">
        <v>692.18</v>
      </c>
      <c r="AV167" t="s">
        <v>765</v>
      </c>
      <c r="AW167" t="s">
        <v>1545</v>
      </c>
      <c r="AX167">
        <v>3.4</v>
      </c>
      <c r="AY167">
        <v>684.42</v>
      </c>
      <c r="AZ167">
        <v>687.82</v>
      </c>
      <c r="BA167" t="s">
        <v>765</v>
      </c>
      <c r="BB167">
        <v>3.9939210000000003E-2</v>
      </c>
      <c r="BC167">
        <v>1</v>
      </c>
      <c r="BD167">
        <v>38650</v>
      </c>
      <c r="BE167">
        <v>14.438512434405652</v>
      </c>
      <c r="BF167" t="s">
        <v>767</v>
      </c>
      <c r="BG167">
        <v>43185</v>
      </c>
      <c r="BH167">
        <v>74.112391211953991</v>
      </c>
      <c r="BI167" t="s">
        <v>4094</v>
      </c>
      <c r="BJ167" t="s">
        <v>4095</v>
      </c>
      <c r="BK167" t="s">
        <v>4096</v>
      </c>
      <c r="BL167" t="s">
        <v>4097</v>
      </c>
      <c r="BM167">
        <v>1</v>
      </c>
      <c r="BN167">
        <v>3.694</v>
      </c>
    </row>
    <row r="168" spans="1:66" x14ac:dyDescent="0.25">
      <c r="A168">
        <v>46912</v>
      </c>
      <c r="B168">
        <v>20593</v>
      </c>
      <c r="C168" t="s">
        <v>234</v>
      </c>
      <c r="D168" t="s">
        <v>26</v>
      </c>
      <c r="E168" t="s">
        <v>29</v>
      </c>
      <c r="F168">
        <v>44148.708333333336</v>
      </c>
      <c r="G168">
        <v>3.5</v>
      </c>
      <c r="I168">
        <v>0</v>
      </c>
      <c r="K168" t="s">
        <v>22</v>
      </c>
      <c r="L168" t="s">
        <v>30</v>
      </c>
      <c r="M168">
        <v>6</v>
      </c>
      <c r="N168" t="s">
        <v>40</v>
      </c>
      <c r="O168">
        <v>8</v>
      </c>
      <c r="P168">
        <v>10</v>
      </c>
      <c r="Q168">
        <v>5.2</v>
      </c>
      <c r="R168">
        <v>5.6</v>
      </c>
      <c r="S168">
        <v>29.119999999999997</v>
      </c>
      <c r="T168">
        <v>1</v>
      </c>
      <c r="U168">
        <v>0</v>
      </c>
      <c r="V168">
        <v>2.2000000000000002</v>
      </c>
      <c r="W168">
        <v>1.4</v>
      </c>
      <c r="X168">
        <v>3.08</v>
      </c>
      <c r="Y168">
        <v>3.4000000000000004</v>
      </c>
      <c r="Z168">
        <v>3.0799999999999996</v>
      </c>
      <c r="AA168">
        <v>10.472</v>
      </c>
      <c r="AB168">
        <v>7650686</v>
      </c>
      <c r="AC168" t="s">
        <v>2368</v>
      </c>
      <c r="AD168">
        <v>39889</v>
      </c>
      <c r="AE168" t="s">
        <v>760</v>
      </c>
      <c r="AF168" t="s">
        <v>761</v>
      </c>
      <c r="AG168" t="s">
        <v>762</v>
      </c>
      <c r="AH168" t="s">
        <v>768</v>
      </c>
      <c r="AI168">
        <v>1.25</v>
      </c>
      <c r="AJ168">
        <v>0</v>
      </c>
      <c r="AK168">
        <v>0</v>
      </c>
      <c r="AL168">
        <v>0</v>
      </c>
      <c r="AM168">
        <v>15</v>
      </c>
      <c r="AN168">
        <v>0</v>
      </c>
      <c r="AO168" t="s">
        <v>762</v>
      </c>
      <c r="AP168" t="s">
        <v>902</v>
      </c>
      <c r="AQ168" t="s">
        <v>905</v>
      </c>
      <c r="AR168" t="s">
        <v>2369</v>
      </c>
      <c r="AS168">
        <v>5.5</v>
      </c>
      <c r="AT168">
        <v>604.4</v>
      </c>
      <c r="AU168">
        <v>0</v>
      </c>
      <c r="AV168" t="s">
        <v>762</v>
      </c>
      <c r="AW168" t="s">
        <v>2370</v>
      </c>
      <c r="AX168">
        <v>1.5</v>
      </c>
      <c r="AY168">
        <v>599.67999999999995</v>
      </c>
      <c r="AZ168">
        <v>0</v>
      </c>
      <c r="BA168" t="s">
        <v>762</v>
      </c>
      <c r="BB168">
        <v>0</v>
      </c>
      <c r="BC168">
        <v>1</v>
      </c>
      <c r="BD168">
        <v>35698</v>
      </c>
      <c r="BE168">
        <v>23.136778462240482</v>
      </c>
      <c r="BF168" t="s">
        <v>767</v>
      </c>
      <c r="BG168">
        <v>43185</v>
      </c>
      <c r="BH168">
        <v>22.07122353168289</v>
      </c>
      <c r="BI168" t="s">
        <v>4114</v>
      </c>
      <c r="BJ168" t="s">
        <v>4115</v>
      </c>
      <c r="BK168" t="s">
        <v>4116</v>
      </c>
      <c r="BL168" t="s">
        <v>768</v>
      </c>
      <c r="BM168">
        <v>2</v>
      </c>
      <c r="BN168">
        <v>3.77</v>
      </c>
    </row>
    <row r="169" spans="1:66" x14ac:dyDescent="0.25">
      <c r="A169">
        <v>46941</v>
      </c>
      <c r="B169">
        <v>11837</v>
      </c>
      <c r="C169" t="s">
        <v>584</v>
      </c>
      <c r="D169" t="s">
        <v>21</v>
      </c>
      <c r="E169" t="s">
        <v>29</v>
      </c>
      <c r="F169">
        <v>43762.666666666664</v>
      </c>
      <c r="G169">
        <v>5</v>
      </c>
      <c r="H169" t="s">
        <v>23</v>
      </c>
      <c r="I169">
        <v>0</v>
      </c>
      <c r="J169" t="s">
        <v>22</v>
      </c>
      <c r="K169" t="s">
        <v>22</v>
      </c>
      <c r="L169" t="s">
        <v>30</v>
      </c>
      <c r="M169">
        <v>6</v>
      </c>
      <c r="N169" t="s">
        <v>202</v>
      </c>
      <c r="O169">
        <v>3</v>
      </c>
      <c r="P169">
        <v>5</v>
      </c>
      <c r="Q169">
        <v>1.9500000000000002</v>
      </c>
      <c r="R169">
        <v>4.25</v>
      </c>
      <c r="S169">
        <v>8.2875000000000014</v>
      </c>
      <c r="T169">
        <v>1</v>
      </c>
      <c r="U169">
        <v>0</v>
      </c>
      <c r="V169">
        <v>7.8000000000000007</v>
      </c>
      <c r="W169">
        <v>1.7000000000000002</v>
      </c>
      <c r="X169">
        <v>13.260000000000003</v>
      </c>
      <c r="Y169">
        <v>5.4600000000000009</v>
      </c>
      <c r="Z169">
        <v>2.72</v>
      </c>
      <c r="AA169">
        <v>14.851200000000004</v>
      </c>
      <c r="AB169">
        <v>7565348</v>
      </c>
      <c r="AC169" t="s">
        <v>2927</v>
      </c>
      <c r="AD169">
        <v>39890</v>
      </c>
      <c r="AE169" t="s">
        <v>760</v>
      </c>
      <c r="AF169" t="s">
        <v>761</v>
      </c>
      <c r="AG169" t="s">
        <v>762</v>
      </c>
      <c r="AH169" t="s">
        <v>768</v>
      </c>
      <c r="AI169">
        <v>1.5</v>
      </c>
      <c r="AJ169">
        <v>0</v>
      </c>
      <c r="AK169">
        <v>0</v>
      </c>
      <c r="AL169">
        <v>0</v>
      </c>
      <c r="AM169">
        <v>18</v>
      </c>
      <c r="AN169">
        <v>0</v>
      </c>
      <c r="AO169" t="s">
        <v>762</v>
      </c>
      <c r="AP169" t="s">
        <v>763</v>
      </c>
      <c r="AQ169" t="s">
        <v>769</v>
      </c>
      <c r="AR169" t="s">
        <v>2928</v>
      </c>
      <c r="AS169">
        <v>5.2</v>
      </c>
      <c r="AT169">
        <v>681.8</v>
      </c>
      <c r="AU169">
        <v>687</v>
      </c>
      <c r="AV169" t="s">
        <v>765</v>
      </c>
      <c r="AW169" t="s">
        <v>2929</v>
      </c>
      <c r="AX169">
        <v>1.8</v>
      </c>
      <c r="AY169">
        <v>669.2</v>
      </c>
      <c r="AZ169">
        <v>671</v>
      </c>
      <c r="BA169" t="s">
        <v>765</v>
      </c>
      <c r="BB169">
        <v>9.0886960000000003E-2</v>
      </c>
      <c r="BC169">
        <v>1</v>
      </c>
      <c r="BD169">
        <v>32007</v>
      </c>
      <c r="BE169">
        <v>32.185261236595935</v>
      </c>
      <c r="BF169" t="s">
        <v>767</v>
      </c>
      <c r="BG169">
        <v>44343</v>
      </c>
      <c r="BH169">
        <v>138.63375109496519</v>
      </c>
      <c r="BI169" t="s">
        <v>4111</v>
      </c>
      <c r="BJ169" t="s">
        <v>4112</v>
      </c>
      <c r="BK169" t="s">
        <v>4113</v>
      </c>
      <c r="BL169" t="s">
        <v>4097</v>
      </c>
      <c r="BM169">
        <v>1</v>
      </c>
      <c r="BN169">
        <v>3.73</v>
      </c>
    </row>
    <row r="170" spans="1:66" x14ac:dyDescent="0.25">
      <c r="A170">
        <v>47015</v>
      </c>
      <c r="B170">
        <v>13391</v>
      </c>
      <c r="C170" t="s">
        <v>266</v>
      </c>
      <c r="D170" t="s">
        <v>21</v>
      </c>
      <c r="E170" t="s">
        <v>29</v>
      </c>
      <c r="F170">
        <v>43923.666666666664</v>
      </c>
      <c r="G170">
        <v>4.5</v>
      </c>
      <c r="I170">
        <v>0</v>
      </c>
      <c r="K170" t="s">
        <v>22</v>
      </c>
      <c r="M170">
        <v>0</v>
      </c>
      <c r="O170">
        <v>2</v>
      </c>
      <c r="P170">
        <v>0</v>
      </c>
      <c r="Q170">
        <v>1.3</v>
      </c>
      <c r="R170">
        <v>1.4</v>
      </c>
      <c r="S170">
        <v>1.8199999999999998</v>
      </c>
      <c r="T170">
        <v>1</v>
      </c>
      <c r="U170">
        <v>0</v>
      </c>
      <c r="V170">
        <v>2.2000000000000002</v>
      </c>
      <c r="W170">
        <v>4.0999999999999996</v>
      </c>
      <c r="X170">
        <v>9.02</v>
      </c>
      <c r="Y170">
        <v>1.84</v>
      </c>
      <c r="Z170">
        <v>3.0199999999999996</v>
      </c>
      <c r="AA170">
        <v>5.5567999999999991</v>
      </c>
      <c r="AB170">
        <v>7724742</v>
      </c>
      <c r="AC170" t="s">
        <v>1541</v>
      </c>
      <c r="AD170">
        <v>39891</v>
      </c>
      <c r="AE170" t="s">
        <v>760</v>
      </c>
      <c r="AF170" t="s">
        <v>761</v>
      </c>
      <c r="AG170" t="s">
        <v>762</v>
      </c>
      <c r="AH170" t="s">
        <v>768</v>
      </c>
      <c r="AI170">
        <v>3</v>
      </c>
      <c r="AJ170">
        <v>0</v>
      </c>
      <c r="AK170">
        <v>0</v>
      </c>
      <c r="AL170">
        <v>0</v>
      </c>
      <c r="AM170">
        <v>36</v>
      </c>
      <c r="AN170">
        <v>0</v>
      </c>
      <c r="AO170" t="s">
        <v>762</v>
      </c>
      <c r="AP170" t="s">
        <v>902</v>
      </c>
      <c r="AQ170" t="s">
        <v>905</v>
      </c>
      <c r="AR170" t="s">
        <v>1542</v>
      </c>
      <c r="AS170">
        <v>6.2</v>
      </c>
      <c r="AT170">
        <v>688.36</v>
      </c>
      <c r="AU170">
        <v>694.56</v>
      </c>
      <c r="AV170" t="s">
        <v>765</v>
      </c>
      <c r="AW170" t="s">
        <v>1543</v>
      </c>
      <c r="AX170">
        <v>4.7</v>
      </c>
      <c r="AY170">
        <v>687.48</v>
      </c>
      <c r="AZ170">
        <v>692.18</v>
      </c>
      <c r="BA170" t="s">
        <v>765</v>
      </c>
      <c r="BB170">
        <v>2.006782E-2</v>
      </c>
      <c r="BC170">
        <v>1</v>
      </c>
      <c r="BD170">
        <v>38650</v>
      </c>
      <c r="BE170">
        <v>14.438512434405652</v>
      </c>
      <c r="BF170" t="s">
        <v>767</v>
      </c>
      <c r="BG170">
        <v>43185</v>
      </c>
      <c r="BH170">
        <v>43.851476193932051</v>
      </c>
      <c r="BI170" t="s">
        <v>4094</v>
      </c>
      <c r="BJ170" t="s">
        <v>4095</v>
      </c>
      <c r="BK170" t="s">
        <v>4096</v>
      </c>
      <c r="BL170" t="s">
        <v>4097</v>
      </c>
      <c r="BM170">
        <v>1</v>
      </c>
      <c r="BN170">
        <v>3.694</v>
      </c>
    </row>
    <row r="171" spans="1:66" x14ac:dyDescent="0.25">
      <c r="A171">
        <v>47048</v>
      </c>
      <c r="B171">
        <v>11053</v>
      </c>
      <c r="C171" t="s">
        <v>315</v>
      </c>
      <c r="D171" t="s">
        <v>21</v>
      </c>
      <c r="E171" t="s">
        <v>29</v>
      </c>
      <c r="F171">
        <v>43412.666666666664</v>
      </c>
      <c r="G171">
        <v>9.3000000000000007</v>
      </c>
      <c r="H171" t="s">
        <v>23</v>
      </c>
      <c r="I171">
        <v>0</v>
      </c>
      <c r="J171" t="s">
        <v>22</v>
      </c>
      <c r="K171" t="s">
        <v>22</v>
      </c>
      <c r="L171" t="s">
        <v>30</v>
      </c>
      <c r="M171">
        <v>6</v>
      </c>
      <c r="N171" t="s">
        <v>33</v>
      </c>
      <c r="O171">
        <v>0</v>
      </c>
      <c r="P171">
        <v>10</v>
      </c>
      <c r="Q171">
        <v>0</v>
      </c>
      <c r="R171">
        <v>6.6000000000000005</v>
      </c>
      <c r="S171">
        <v>0</v>
      </c>
      <c r="T171">
        <v>1</v>
      </c>
      <c r="U171">
        <v>10</v>
      </c>
      <c r="V171">
        <v>6.8000000000000007</v>
      </c>
      <c r="W171">
        <v>6.6000000000000005</v>
      </c>
      <c r="X171">
        <v>44.88000000000001</v>
      </c>
      <c r="Y171">
        <v>4.08</v>
      </c>
      <c r="Z171">
        <v>6.6000000000000005</v>
      </c>
      <c r="AA171">
        <v>26.928000000000004</v>
      </c>
      <c r="AB171">
        <v>7554042</v>
      </c>
      <c r="AC171" t="s">
        <v>3710</v>
      </c>
      <c r="AD171">
        <v>39892</v>
      </c>
      <c r="AE171" t="s">
        <v>760</v>
      </c>
      <c r="AF171" t="s">
        <v>761</v>
      </c>
      <c r="AG171" t="s">
        <v>762</v>
      </c>
      <c r="AH171" t="s">
        <v>768</v>
      </c>
      <c r="AI171">
        <v>4.5</v>
      </c>
      <c r="AJ171">
        <v>0</v>
      </c>
      <c r="AK171">
        <v>0</v>
      </c>
      <c r="AL171">
        <v>0</v>
      </c>
      <c r="AM171">
        <v>54</v>
      </c>
      <c r="AN171">
        <v>0</v>
      </c>
      <c r="AO171" t="s">
        <v>762</v>
      </c>
      <c r="AP171" t="s">
        <v>778</v>
      </c>
      <c r="AQ171" t="s">
        <v>781</v>
      </c>
      <c r="AR171" t="s">
        <v>3711</v>
      </c>
      <c r="AS171">
        <v>6.8</v>
      </c>
      <c r="AT171">
        <v>686.2</v>
      </c>
      <c r="AU171">
        <v>693</v>
      </c>
      <c r="AV171" t="s">
        <v>765</v>
      </c>
      <c r="AW171" t="s">
        <v>3712</v>
      </c>
      <c r="AX171">
        <v>12</v>
      </c>
      <c r="AY171">
        <v>683</v>
      </c>
      <c r="AZ171">
        <v>695</v>
      </c>
      <c r="BA171" t="s">
        <v>765</v>
      </c>
      <c r="BB171">
        <v>1.453491E-2</v>
      </c>
      <c r="BC171">
        <v>1</v>
      </c>
      <c r="BD171">
        <v>30690</v>
      </c>
      <c r="BE171">
        <v>34.832762947752677</v>
      </c>
      <c r="BF171" t="s">
        <v>767</v>
      </c>
      <c r="BG171">
        <v>44243</v>
      </c>
      <c r="BH171">
        <v>220.15963638824661</v>
      </c>
      <c r="BI171" t="s">
        <v>4111</v>
      </c>
      <c r="BJ171" t="s">
        <v>4112</v>
      </c>
      <c r="BK171" t="s">
        <v>4113</v>
      </c>
      <c r="BL171" t="s">
        <v>4097</v>
      </c>
      <c r="BM171">
        <v>1</v>
      </c>
      <c r="BN171">
        <v>3.7919999999999998</v>
      </c>
    </row>
    <row r="172" spans="1:66" x14ac:dyDescent="0.25">
      <c r="A172">
        <v>47170</v>
      </c>
      <c r="B172">
        <v>18752</v>
      </c>
      <c r="C172" t="s">
        <v>682</v>
      </c>
      <c r="D172" t="s">
        <v>26</v>
      </c>
      <c r="E172" t="s">
        <v>29</v>
      </c>
      <c r="F172">
        <v>43950.666666666664</v>
      </c>
      <c r="G172">
        <v>9</v>
      </c>
      <c r="H172" t="s">
        <v>23</v>
      </c>
      <c r="I172">
        <v>0</v>
      </c>
      <c r="J172" t="s">
        <v>22</v>
      </c>
      <c r="K172" t="s">
        <v>22</v>
      </c>
      <c r="M172">
        <v>0</v>
      </c>
      <c r="O172">
        <v>2</v>
      </c>
      <c r="P172">
        <v>10</v>
      </c>
      <c r="Q172">
        <v>1.3</v>
      </c>
      <c r="R172">
        <v>3.9000000000000004</v>
      </c>
      <c r="S172">
        <v>5.07</v>
      </c>
      <c r="T172">
        <v>1</v>
      </c>
      <c r="U172">
        <v>10</v>
      </c>
      <c r="V172">
        <v>5.4</v>
      </c>
      <c r="W172">
        <v>8.4</v>
      </c>
      <c r="X172">
        <v>45.360000000000007</v>
      </c>
      <c r="Y172">
        <v>3.7600000000000002</v>
      </c>
      <c r="Z172">
        <v>6.6000000000000005</v>
      </c>
      <c r="AA172">
        <v>24.816000000000003</v>
      </c>
      <c r="AB172">
        <v>7579138</v>
      </c>
      <c r="AC172" t="s">
        <v>3623</v>
      </c>
      <c r="AD172">
        <v>39893</v>
      </c>
      <c r="AE172" t="s">
        <v>760</v>
      </c>
      <c r="AF172" t="s">
        <v>761</v>
      </c>
      <c r="AG172" t="s">
        <v>762</v>
      </c>
      <c r="AH172" t="s">
        <v>768</v>
      </c>
      <c r="AI172">
        <v>4</v>
      </c>
      <c r="AJ172">
        <v>0</v>
      </c>
      <c r="AK172">
        <v>0</v>
      </c>
      <c r="AL172">
        <v>0</v>
      </c>
      <c r="AM172">
        <v>48</v>
      </c>
      <c r="AN172">
        <v>0</v>
      </c>
      <c r="AO172" t="s">
        <v>762</v>
      </c>
      <c r="AP172" t="s">
        <v>763</v>
      </c>
      <c r="AQ172" t="s">
        <v>769</v>
      </c>
      <c r="AR172" t="s">
        <v>3624</v>
      </c>
      <c r="AS172">
        <v>4.0999999999999996</v>
      </c>
      <c r="AT172">
        <v>698.49</v>
      </c>
      <c r="AU172">
        <v>0</v>
      </c>
      <c r="AV172" t="s">
        <v>762</v>
      </c>
      <c r="AW172" t="s">
        <v>3625</v>
      </c>
      <c r="AX172">
        <v>5.5</v>
      </c>
      <c r="AY172">
        <v>693.11</v>
      </c>
      <c r="AZ172">
        <v>0</v>
      </c>
      <c r="BA172" t="s">
        <v>762</v>
      </c>
      <c r="BB172">
        <v>2.1316729999999999E-2</v>
      </c>
      <c r="BC172">
        <v>1</v>
      </c>
      <c r="BD172">
        <v>39203</v>
      </c>
      <c r="BE172">
        <v>12.998402920374167</v>
      </c>
      <c r="BF172" t="s">
        <v>767</v>
      </c>
      <c r="BG172">
        <v>44243</v>
      </c>
      <c r="BH172">
        <v>252.38390142428059</v>
      </c>
      <c r="BI172" t="s">
        <v>4120</v>
      </c>
      <c r="BJ172" t="s">
        <v>4121</v>
      </c>
      <c r="BK172" t="s">
        <v>4122</v>
      </c>
      <c r="BL172" t="s">
        <v>4123</v>
      </c>
      <c r="BM172">
        <v>4</v>
      </c>
      <c r="BN172">
        <v>3.7829999999999999</v>
      </c>
    </row>
    <row r="173" spans="1:66" x14ac:dyDescent="0.25">
      <c r="A173">
        <v>47172</v>
      </c>
      <c r="B173">
        <v>12235</v>
      </c>
      <c r="C173" t="s">
        <v>160</v>
      </c>
      <c r="D173" t="s">
        <v>26</v>
      </c>
      <c r="E173" t="s">
        <v>29</v>
      </c>
      <c r="F173">
        <v>43826.708333333336</v>
      </c>
      <c r="G173">
        <v>12</v>
      </c>
      <c r="I173">
        <v>0</v>
      </c>
      <c r="K173" t="s">
        <v>22</v>
      </c>
      <c r="M173">
        <v>0</v>
      </c>
      <c r="O173">
        <v>2</v>
      </c>
      <c r="P173">
        <v>0</v>
      </c>
      <c r="Q173">
        <v>1.3</v>
      </c>
      <c r="R173">
        <v>3</v>
      </c>
      <c r="S173">
        <v>3.9000000000000004</v>
      </c>
      <c r="T173">
        <v>1</v>
      </c>
      <c r="U173">
        <v>0</v>
      </c>
      <c r="V173">
        <v>2.2000000000000002</v>
      </c>
      <c r="W173">
        <v>3</v>
      </c>
      <c r="X173">
        <v>6.6000000000000005</v>
      </c>
      <c r="Y173">
        <v>1.84</v>
      </c>
      <c r="Z173">
        <v>3</v>
      </c>
      <c r="AA173">
        <v>5.5200000000000005</v>
      </c>
      <c r="AB173">
        <v>7687828</v>
      </c>
      <c r="AC173" t="s">
        <v>1526</v>
      </c>
      <c r="AD173">
        <v>39894</v>
      </c>
      <c r="AE173" t="s">
        <v>760</v>
      </c>
      <c r="AF173" t="s">
        <v>761</v>
      </c>
      <c r="AG173" t="s">
        <v>762</v>
      </c>
      <c r="AH173" t="s">
        <v>768</v>
      </c>
      <c r="AI173">
        <v>2</v>
      </c>
      <c r="AJ173">
        <v>0</v>
      </c>
      <c r="AK173">
        <v>0</v>
      </c>
      <c r="AL173">
        <v>0</v>
      </c>
      <c r="AM173">
        <v>24</v>
      </c>
      <c r="AN173">
        <v>0</v>
      </c>
      <c r="AO173" t="s">
        <v>762</v>
      </c>
      <c r="AP173" t="s">
        <v>763</v>
      </c>
      <c r="AQ173" t="s">
        <v>769</v>
      </c>
      <c r="AR173" t="s">
        <v>1527</v>
      </c>
      <c r="AS173">
        <v>4.5</v>
      </c>
      <c r="AT173">
        <v>669.5</v>
      </c>
      <c r="AU173">
        <v>674</v>
      </c>
      <c r="AV173" t="s">
        <v>765</v>
      </c>
      <c r="AW173" t="s">
        <v>1528</v>
      </c>
      <c r="AX173">
        <v>4.5</v>
      </c>
      <c r="AY173">
        <v>667.5</v>
      </c>
      <c r="AZ173">
        <v>672</v>
      </c>
      <c r="BA173" t="s">
        <v>765</v>
      </c>
      <c r="BB173">
        <v>2.9078050000000001E-2</v>
      </c>
      <c r="BC173">
        <v>1</v>
      </c>
      <c r="BD173">
        <v>36622</v>
      </c>
      <c r="BE173">
        <v>19.725416381473885</v>
      </c>
      <c r="BF173" t="s">
        <v>767</v>
      </c>
      <c r="BG173">
        <v>44243</v>
      </c>
      <c r="BH173">
        <v>68.78041030984545</v>
      </c>
      <c r="BI173" t="s">
        <v>4098</v>
      </c>
      <c r="BJ173" t="s">
        <v>4099</v>
      </c>
      <c r="BK173" t="s">
        <v>4100</v>
      </c>
      <c r="BL173" t="s">
        <v>4097</v>
      </c>
      <c r="BM173">
        <v>1</v>
      </c>
      <c r="BN173">
        <v>3.7810000000000001</v>
      </c>
    </row>
    <row r="174" spans="1:66" x14ac:dyDescent="0.25">
      <c r="A174">
        <v>47249</v>
      </c>
      <c r="B174">
        <v>12001</v>
      </c>
      <c r="C174" t="s">
        <v>50</v>
      </c>
      <c r="D174" t="s">
        <v>21</v>
      </c>
      <c r="E174" t="s">
        <v>29</v>
      </c>
      <c r="F174">
        <v>43789.708333333336</v>
      </c>
      <c r="G174">
        <v>2</v>
      </c>
      <c r="H174" t="s">
        <v>28</v>
      </c>
      <c r="I174">
        <v>5</v>
      </c>
      <c r="J174" t="s">
        <v>29</v>
      </c>
      <c r="K174" t="s">
        <v>29</v>
      </c>
      <c r="L174" t="s">
        <v>145</v>
      </c>
      <c r="M174">
        <v>10</v>
      </c>
      <c r="N174" t="s">
        <v>33</v>
      </c>
      <c r="O174">
        <v>0</v>
      </c>
      <c r="P174">
        <v>10</v>
      </c>
      <c r="Q174">
        <v>3.5</v>
      </c>
      <c r="R174">
        <v>6.8</v>
      </c>
      <c r="S174">
        <v>23.8</v>
      </c>
      <c r="T174">
        <v>1</v>
      </c>
      <c r="U174">
        <v>10</v>
      </c>
      <c r="V174">
        <v>1.4000000000000001</v>
      </c>
      <c r="W174">
        <v>3.2</v>
      </c>
      <c r="X174">
        <v>4.4800000000000004</v>
      </c>
      <c r="Y174">
        <v>2.2400000000000002</v>
      </c>
      <c r="Z174">
        <v>4.6400000000000006</v>
      </c>
      <c r="AA174">
        <v>10.393600000000003</v>
      </c>
      <c r="AB174">
        <v>7599901</v>
      </c>
      <c r="AC174" t="s">
        <v>2354</v>
      </c>
      <c r="AD174">
        <v>39895</v>
      </c>
      <c r="AE174" t="s">
        <v>760</v>
      </c>
      <c r="AF174" t="s">
        <v>761</v>
      </c>
      <c r="AG174" t="s">
        <v>762</v>
      </c>
      <c r="AH174" t="s">
        <v>768</v>
      </c>
      <c r="AI174">
        <v>1.25</v>
      </c>
      <c r="AJ174">
        <v>0</v>
      </c>
      <c r="AK174">
        <v>0</v>
      </c>
      <c r="AL174">
        <v>0</v>
      </c>
      <c r="AM174">
        <v>15</v>
      </c>
      <c r="AN174">
        <v>0</v>
      </c>
      <c r="AO174" t="s">
        <v>762</v>
      </c>
      <c r="AP174" t="s">
        <v>763</v>
      </c>
      <c r="AQ174" t="s">
        <v>769</v>
      </c>
      <c r="AR174" t="s">
        <v>2216</v>
      </c>
      <c r="AS174">
        <v>2.2000000000000002</v>
      </c>
      <c r="AT174">
        <v>723.8</v>
      </c>
      <c r="AU174">
        <v>726</v>
      </c>
      <c r="AV174" t="s">
        <v>986</v>
      </c>
      <c r="AW174" t="s">
        <v>2355</v>
      </c>
      <c r="AX174">
        <v>1.5</v>
      </c>
      <c r="AY174">
        <v>723.5</v>
      </c>
      <c r="AZ174">
        <v>725</v>
      </c>
      <c r="BA174" t="s">
        <v>765</v>
      </c>
      <c r="BB174">
        <v>2.0736810000000001E-2</v>
      </c>
      <c r="BC174">
        <v>1</v>
      </c>
      <c r="BD174">
        <v>29402</v>
      </c>
      <c r="BE174">
        <v>39.391398585443767</v>
      </c>
      <c r="BF174" t="s">
        <v>767</v>
      </c>
      <c r="BG174">
        <v>43276</v>
      </c>
      <c r="BH174">
        <v>14.46703011878571</v>
      </c>
      <c r="BI174" t="s">
        <v>4155</v>
      </c>
      <c r="BJ174" t="s">
        <v>4156</v>
      </c>
      <c r="BK174" t="s">
        <v>4157</v>
      </c>
      <c r="BL174" t="s">
        <v>768</v>
      </c>
      <c r="BM174">
        <v>2</v>
      </c>
      <c r="BN174">
        <v>3.76</v>
      </c>
    </row>
    <row r="175" spans="1:66" x14ac:dyDescent="0.25">
      <c r="A175">
        <v>47249</v>
      </c>
      <c r="B175">
        <v>20768</v>
      </c>
      <c r="C175" t="s">
        <v>50</v>
      </c>
      <c r="D175" t="s">
        <v>21</v>
      </c>
      <c r="E175" t="s">
        <v>29</v>
      </c>
      <c r="F175">
        <v>44166.708333333336</v>
      </c>
      <c r="G175">
        <v>2</v>
      </c>
      <c r="H175" t="s">
        <v>23</v>
      </c>
      <c r="I175">
        <v>0</v>
      </c>
      <c r="J175" t="s">
        <v>22</v>
      </c>
      <c r="K175" t="s">
        <v>22</v>
      </c>
      <c r="M175">
        <v>0</v>
      </c>
      <c r="N175" t="s">
        <v>33</v>
      </c>
      <c r="O175">
        <v>0</v>
      </c>
      <c r="P175">
        <v>10</v>
      </c>
      <c r="Q175">
        <v>0</v>
      </c>
      <c r="R175">
        <v>2.2999999999999998</v>
      </c>
      <c r="S175">
        <v>0</v>
      </c>
      <c r="T175">
        <v>1</v>
      </c>
      <c r="U175">
        <v>10</v>
      </c>
      <c r="V175">
        <v>4.5999999999999996</v>
      </c>
      <c r="W175">
        <v>5</v>
      </c>
      <c r="X175">
        <v>23</v>
      </c>
      <c r="Y175">
        <v>2.76</v>
      </c>
      <c r="Z175">
        <v>3.92</v>
      </c>
      <c r="AA175">
        <v>10.819199999999999</v>
      </c>
      <c r="AB175">
        <v>7599901</v>
      </c>
      <c r="AC175" t="s">
        <v>2354</v>
      </c>
      <c r="AD175">
        <v>39896</v>
      </c>
      <c r="AE175" t="s">
        <v>760</v>
      </c>
      <c r="AF175" t="s">
        <v>761</v>
      </c>
      <c r="AG175" t="s">
        <v>762</v>
      </c>
      <c r="AH175" t="s">
        <v>768</v>
      </c>
      <c r="AI175">
        <v>1.25</v>
      </c>
      <c r="AJ175">
        <v>0</v>
      </c>
      <c r="AK175">
        <v>0</v>
      </c>
      <c r="AL175">
        <v>0</v>
      </c>
      <c r="AM175">
        <v>15</v>
      </c>
      <c r="AN175">
        <v>0</v>
      </c>
      <c r="AO175" t="s">
        <v>762</v>
      </c>
      <c r="AP175" t="s">
        <v>763</v>
      </c>
      <c r="AQ175" t="s">
        <v>769</v>
      </c>
      <c r="AR175" t="s">
        <v>2216</v>
      </c>
      <c r="AS175">
        <v>2.2000000000000002</v>
      </c>
      <c r="AT175">
        <v>723.8</v>
      </c>
      <c r="AU175">
        <v>726</v>
      </c>
      <c r="AV175" t="s">
        <v>986</v>
      </c>
      <c r="AW175" t="s">
        <v>2355</v>
      </c>
      <c r="AX175">
        <v>1.5</v>
      </c>
      <c r="AY175">
        <v>723.5</v>
      </c>
      <c r="AZ175">
        <v>725</v>
      </c>
      <c r="BA175" t="s">
        <v>765</v>
      </c>
      <c r="BB175">
        <v>2.0736810000000001E-2</v>
      </c>
      <c r="BC175">
        <v>1</v>
      </c>
      <c r="BD175">
        <v>29402</v>
      </c>
      <c r="BE175">
        <v>40.423568332192566</v>
      </c>
      <c r="BF175" t="s">
        <v>767</v>
      </c>
      <c r="BG175">
        <v>43276</v>
      </c>
      <c r="BH175">
        <v>14.46703011878571</v>
      </c>
      <c r="BI175" t="s">
        <v>4155</v>
      </c>
      <c r="BJ175" t="s">
        <v>4156</v>
      </c>
      <c r="BK175" t="s">
        <v>4157</v>
      </c>
      <c r="BL175" t="s">
        <v>768</v>
      </c>
      <c r="BM175">
        <v>2</v>
      </c>
      <c r="BN175">
        <v>3.76</v>
      </c>
    </row>
    <row r="176" spans="1:66" x14ac:dyDescent="0.25">
      <c r="A176">
        <v>47297</v>
      </c>
      <c r="B176">
        <v>24111</v>
      </c>
      <c r="C176" t="s">
        <v>395</v>
      </c>
      <c r="D176" t="s">
        <v>80</v>
      </c>
      <c r="E176" t="s">
        <v>29</v>
      </c>
      <c r="F176">
        <v>44452.666666666664</v>
      </c>
      <c r="G176">
        <v>1</v>
      </c>
      <c r="H176" t="s">
        <v>31</v>
      </c>
      <c r="I176">
        <v>7</v>
      </c>
      <c r="J176" t="s">
        <v>29</v>
      </c>
      <c r="K176" t="s">
        <v>29</v>
      </c>
      <c r="L176" t="s">
        <v>115</v>
      </c>
      <c r="M176">
        <v>8</v>
      </c>
      <c r="N176" t="s">
        <v>40</v>
      </c>
      <c r="O176">
        <v>8</v>
      </c>
      <c r="P176">
        <v>10</v>
      </c>
      <c r="Q176">
        <v>8.6999999999999993</v>
      </c>
      <c r="R176">
        <v>6.5</v>
      </c>
      <c r="S176">
        <v>56.55</v>
      </c>
      <c r="T176">
        <v>1</v>
      </c>
      <c r="U176">
        <v>0</v>
      </c>
      <c r="V176">
        <v>1.8</v>
      </c>
      <c r="W176">
        <v>1.4</v>
      </c>
      <c r="X176">
        <v>2.52</v>
      </c>
      <c r="Y176">
        <v>4.5600000000000005</v>
      </c>
      <c r="Z176">
        <v>3.44</v>
      </c>
      <c r="AA176">
        <v>15.686400000000001</v>
      </c>
      <c r="AB176">
        <v>7560905</v>
      </c>
      <c r="AC176" t="s">
        <v>2981</v>
      </c>
      <c r="AD176">
        <v>39897</v>
      </c>
      <c r="AE176" t="s">
        <v>760</v>
      </c>
      <c r="AF176" t="s">
        <v>761</v>
      </c>
      <c r="AG176" t="s">
        <v>762</v>
      </c>
      <c r="AH176" t="s">
        <v>768</v>
      </c>
      <c r="AI176">
        <v>4</v>
      </c>
      <c r="AJ176">
        <v>0</v>
      </c>
      <c r="AK176">
        <v>0</v>
      </c>
      <c r="AL176">
        <v>0</v>
      </c>
      <c r="AM176">
        <v>48</v>
      </c>
      <c r="AN176">
        <v>0</v>
      </c>
      <c r="AO176" t="s">
        <v>762</v>
      </c>
      <c r="AP176" t="s">
        <v>763</v>
      </c>
      <c r="AQ176" t="s">
        <v>769</v>
      </c>
      <c r="AR176" t="s">
        <v>2982</v>
      </c>
      <c r="AS176">
        <v>8.67</v>
      </c>
      <c r="AT176">
        <v>721.33</v>
      </c>
      <c r="AU176">
        <v>730</v>
      </c>
      <c r="AV176" t="s">
        <v>765</v>
      </c>
      <c r="AW176" t="s">
        <v>2983</v>
      </c>
      <c r="AX176">
        <v>12.2</v>
      </c>
      <c r="AY176">
        <v>719.8</v>
      </c>
      <c r="AZ176">
        <v>732</v>
      </c>
      <c r="BA176" t="s">
        <v>765</v>
      </c>
      <c r="BB176">
        <v>7.1091000000000001E-3</v>
      </c>
      <c r="BC176">
        <v>1</v>
      </c>
      <c r="BD176">
        <v>37449</v>
      </c>
      <c r="BE176">
        <v>19.174994296144188</v>
      </c>
      <c r="BF176" t="s">
        <v>767</v>
      </c>
      <c r="BG176">
        <v>44243</v>
      </c>
      <c r="BH176">
        <v>215.21706863322811</v>
      </c>
      <c r="BI176" t="s">
        <v>4140</v>
      </c>
      <c r="BJ176" t="s">
        <v>4141</v>
      </c>
      <c r="BK176" t="s">
        <v>4142</v>
      </c>
      <c r="BL176" t="s">
        <v>768</v>
      </c>
      <c r="BM176">
        <v>2</v>
      </c>
      <c r="BN176">
        <v>3.7709999999999999</v>
      </c>
    </row>
    <row r="177" spans="1:66" x14ac:dyDescent="0.25">
      <c r="A177">
        <v>47363</v>
      </c>
      <c r="B177">
        <v>24136</v>
      </c>
      <c r="C177" t="s">
        <v>553</v>
      </c>
      <c r="D177" t="s">
        <v>21</v>
      </c>
      <c r="E177" t="s">
        <v>29</v>
      </c>
      <c r="F177">
        <v>44383.666666666664</v>
      </c>
      <c r="G177">
        <v>12</v>
      </c>
      <c r="H177" t="s">
        <v>23</v>
      </c>
      <c r="I177">
        <v>0</v>
      </c>
      <c r="J177" t="s">
        <v>22</v>
      </c>
      <c r="K177" t="s">
        <v>22</v>
      </c>
      <c r="L177" t="s">
        <v>24</v>
      </c>
      <c r="M177">
        <v>0</v>
      </c>
      <c r="O177">
        <v>2</v>
      </c>
      <c r="P177">
        <v>10</v>
      </c>
      <c r="Q177">
        <v>1.3</v>
      </c>
      <c r="R177">
        <v>3.3</v>
      </c>
      <c r="S177">
        <v>4.29</v>
      </c>
      <c r="T177">
        <v>1</v>
      </c>
      <c r="U177">
        <v>0</v>
      </c>
      <c r="V177">
        <v>7</v>
      </c>
      <c r="W177">
        <v>2.7</v>
      </c>
      <c r="X177">
        <v>18.900000000000002</v>
      </c>
      <c r="Y177">
        <v>4.7200000000000006</v>
      </c>
      <c r="Z177">
        <v>2.9400000000000004</v>
      </c>
      <c r="AA177">
        <v>13.876800000000003</v>
      </c>
      <c r="AB177">
        <v>7638671</v>
      </c>
      <c r="AC177" t="s">
        <v>2761</v>
      </c>
      <c r="AD177">
        <v>39898</v>
      </c>
      <c r="AE177" t="s">
        <v>760</v>
      </c>
      <c r="AF177" t="s">
        <v>761</v>
      </c>
      <c r="AG177" t="s">
        <v>762</v>
      </c>
      <c r="AH177" t="s">
        <v>768</v>
      </c>
      <c r="AI177">
        <v>3.5</v>
      </c>
      <c r="AJ177">
        <v>0</v>
      </c>
      <c r="AK177">
        <v>0</v>
      </c>
      <c r="AL177">
        <v>0</v>
      </c>
      <c r="AM177">
        <v>42</v>
      </c>
      <c r="AN177">
        <v>0</v>
      </c>
      <c r="AO177" t="s">
        <v>762</v>
      </c>
      <c r="AP177" t="s">
        <v>763</v>
      </c>
      <c r="AQ177" t="s">
        <v>769</v>
      </c>
      <c r="AR177" t="s">
        <v>2762</v>
      </c>
      <c r="AS177">
        <v>11.1</v>
      </c>
      <c r="AT177">
        <v>654.9</v>
      </c>
      <c r="AU177">
        <v>666</v>
      </c>
      <c r="AV177" t="s">
        <v>765</v>
      </c>
      <c r="AW177" t="s">
        <v>2763</v>
      </c>
      <c r="AX177">
        <v>5.9</v>
      </c>
      <c r="AY177">
        <v>649.1</v>
      </c>
      <c r="AZ177">
        <v>655</v>
      </c>
      <c r="BA177" t="s">
        <v>765</v>
      </c>
      <c r="BB177">
        <v>3.309376E-2</v>
      </c>
      <c r="BC177">
        <v>1</v>
      </c>
      <c r="BD177">
        <v>29701</v>
      </c>
      <c r="BE177">
        <v>40.198950490531594</v>
      </c>
      <c r="BF177" t="s">
        <v>767</v>
      </c>
      <c r="BG177">
        <v>43853</v>
      </c>
      <c r="BH177">
        <v>175.25962466625859</v>
      </c>
      <c r="BI177" t="s">
        <v>4161</v>
      </c>
      <c r="BJ177" t="s">
        <v>4162</v>
      </c>
      <c r="BK177" t="s">
        <v>4163</v>
      </c>
      <c r="BL177" t="s">
        <v>4097</v>
      </c>
      <c r="BM177">
        <v>1</v>
      </c>
      <c r="BN177">
        <v>3.794</v>
      </c>
    </row>
    <row r="178" spans="1:66" x14ac:dyDescent="0.25">
      <c r="A178">
        <v>47422</v>
      </c>
      <c r="B178">
        <v>13391</v>
      </c>
      <c r="C178" t="s">
        <v>126</v>
      </c>
      <c r="D178" t="s">
        <v>21</v>
      </c>
      <c r="E178" t="s">
        <v>29</v>
      </c>
      <c r="F178">
        <v>43923.666666666664</v>
      </c>
      <c r="G178">
        <v>4.5</v>
      </c>
      <c r="I178">
        <v>0</v>
      </c>
      <c r="K178" t="s">
        <v>22</v>
      </c>
      <c r="M178">
        <v>0</v>
      </c>
      <c r="O178">
        <v>2</v>
      </c>
      <c r="P178">
        <v>0</v>
      </c>
      <c r="Q178">
        <v>1.3</v>
      </c>
      <c r="R178">
        <v>1.4</v>
      </c>
      <c r="S178">
        <v>1.8199999999999998</v>
      </c>
      <c r="T178">
        <v>1</v>
      </c>
      <c r="U178">
        <v>0</v>
      </c>
      <c r="V178">
        <v>8.6</v>
      </c>
      <c r="W178">
        <v>2.3000000000000003</v>
      </c>
      <c r="X178">
        <v>19.78</v>
      </c>
      <c r="Y178">
        <v>5.68</v>
      </c>
      <c r="Z178">
        <v>1.94</v>
      </c>
      <c r="AA178">
        <v>11.0192</v>
      </c>
      <c r="AB178">
        <v>7721744</v>
      </c>
      <c r="AC178" t="s">
        <v>2443</v>
      </c>
      <c r="AD178">
        <v>39899</v>
      </c>
      <c r="AE178" t="s">
        <v>760</v>
      </c>
      <c r="AF178" t="s">
        <v>761</v>
      </c>
      <c r="AG178" t="s">
        <v>762</v>
      </c>
      <c r="AH178" t="s">
        <v>768</v>
      </c>
      <c r="AI178">
        <v>3</v>
      </c>
      <c r="AJ178">
        <v>0</v>
      </c>
      <c r="AK178">
        <v>0</v>
      </c>
      <c r="AL178">
        <v>0</v>
      </c>
      <c r="AM178">
        <v>36</v>
      </c>
      <c r="AN178">
        <v>0</v>
      </c>
      <c r="AO178" t="s">
        <v>762</v>
      </c>
      <c r="AP178" t="s">
        <v>902</v>
      </c>
      <c r="AQ178" t="s">
        <v>905</v>
      </c>
      <c r="AR178" t="s">
        <v>2069</v>
      </c>
      <c r="AS178">
        <v>7</v>
      </c>
      <c r="AT178">
        <v>690.27</v>
      </c>
      <c r="AU178">
        <v>697.27</v>
      </c>
      <c r="AV178" t="s">
        <v>765</v>
      </c>
      <c r="AW178" t="s">
        <v>1542</v>
      </c>
      <c r="AX178">
        <v>6.1</v>
      </c>
      <c r="AY178">
        <v>688.46</v>
      </c>
      <c r="AZ178">
        <v>694.56</v>
      </c>
      <c r="BA178" t="s">
        <v>765</v>
      </c>
      <c r="BB178">
        <v>3.134733E-2</v>
      </c>
      <c r="BC178">
        <v>1</v>
      </c>
      <c r="BD178">
        <v>38650</v>
      </c>
      <c r="BE178">
        <v>14.438512434405652</v>
      </c>
      <c r="BF178" t="s">
        <v>767</v>
      </c>
      <c r="BG178">
        <v>43185</v>
      </c>
      <c r="BH178">
        <v>57.739923583442263</v>
      </c>
      <c r="BI178" t="s">
        <v>4094</v>
      </c>
      <c r="BJ178" t="s">
        <v>4095</v>
      </c>
      <c r="BK178" t="s">
        <v>4096</v>
      </c>
      <c r="BL178" t="s">
        <v>4097</v>
      </c>
      <c r="BM178">
        <v>1</v>
      </c>
      <c r="BN178">
        <v>3.694</v>
      </c>
    </row>
    <row r="179" spans="1:66" x14ac:dyDescent="0.25">
      <c r="A179">
        <v>47443</v>
      </c>
      <c r="B179">
        <v>24203</v>
      </c>
      <c r="C179" t="s">
        <v>562</v>
      </c>
      <c r="D179" t="s">
        <v>21</v>
      </c>
      <c r="E179" t="s">
        <v>29</v>
      </c>
      <c r="F179">
        <v>44482.666666666664</v>
      </c>
      <c r="G179">
        <v>5.5</v>
      </c>
      <c r="H179" t="s">
        <v>23</v>
      </c>
      <c r="I179">
        <v>0</v>
      </c>
      <c r="J179" t="s">
        <v>22</v>
      </c>
      <c r="K179" t="s">
        <v>22</v>
      </c>
      <c r="M179">
        <v>0</v>
      </c>
      <c r="O179">
        <v>2</v>
      </c>
      <c r="P179">
        <v>10</v>
      </c>
      <c r="Q179">
        <v>1.3</v>
      </c>
      <c r="R179">
        <v>2.2999999999999998</v>
      </c>
      <c r="S179">
        <v>2.9899999999999998</v>
      </c>
      <c r="T179">
        <v>1</v>
      </c>
      <c r="U179">
        <v>10</v>
      </c>
      <c r="V179">
        <v>4.5999999999999996</v>
      </c>
      <c r="W179">
        <v>5.9</v>
      </c>
      <c r="X179">
        <v>27.14</v>
      </c>
      <c r="Y179">
        <v>3.28</v>
      </c>
      <c r="Z179">
        <v>4.46</v>
      </c>
      <c r="AA179">
        <v>14.628799999999998</v>
      </c>
      <c r="AB179">
        <v>7608687</v>
      </c>
      <c r="AC179" t="s">
        <v>2876</v>
      </c>
      <c r="AD179">
        <v>39900</v>
      </c>
      <c r="AE179" t="s">
        <v>760</v>
      </c>
      <c r="AF179" t="s">
        <v>761</v>
      </c>
      <c r="AG179" t="s">
        <v>762</v>
      </c>
      <c r="AH179" t="s">
        <v>768</v>
      </c>
      <c r="AI179">
        <v>1.25</v>
      </c>
      <c r="AJ179">
        <v>0</v>
      </c>
      <c r="AK179">
        <v>0</v>
      </c>
      <c r="AL179">
        <v>0</v>
      </c>
      <c r="AM179">
        <v>15</v>
      </c>
      <c r="AN179">
        <v>0</v>
      </c>
      <c r="AO179" t="s">
        <v>762</v>
      </c>
      <c r="AP179" t="s">
        <v>763</v>
      </c>
      <c r="AQ179" t="s">
        <v>769</v>
      </c>
      <c r="AR179" t="s">
        <v>2877</v>
      </c>
      <c r="AS179">
        <v>6</v>
      </c>
      <c r="AT179">
        <v>749</v>
      </c>
      <c r="AU179">
        <v>755</v>
      </c>
      <c r="AV179" t="s">
        <v>765</v>
      </c>
      <c r="AW179" t="s">
        <v>2878</v>
      </c>
      <c r="AX179">
        <v>4.9000000000000004</v>
      </c>
      <c r="AY179">
        <v>750.1</v>
      </c>
      <c r="AZ179">
        <v>755</v>
      </c>
      <c r="BA179" t="s">
        <v>765</v>
      </c>
      <c r="BB179">
        <v>-2.9430080000000001E-2</v>
      </c>
      <c r="BC179">
        <v>1</v>
      </c>
      <c r="BD179">
        <v>29402</v>
      </c>
      <c r="BE179">
        <v>41.288615103810166</v>
      </c>
      <c r="BF179" t="s">
        <v>767</v>
      </c>
      <c r="BG179">
        <v>44329</v>
      </c>
      <c r="BH179">
        <v>37.376722727261793</v>
      </c>
      <c r="BI179" t="s">
        <v>4120</v>
      </c>
      <c r="BJ179" t="s">
        <v>4121</v>
      </c>
      <c r="BK179" t="s">
        <v>4122</v>
      </c>
      <c r="BL179" t="s">
        <v>4123</v>
      </c>
      <c r="BM179">
        <v>4</v>
      </c>
      <c r="BN179">
        <v>3.734</v>
      </c>
    </row>
    <row r="180" spans="1:66" x14ac:dyDescent="0.25">
      <c r="A180">
        <v>47681</v>
      </c>
      <c r="B180">
        <v>24203</v>
      </c>
      <c r="C180" t="s">
        <v>562</v>
      </c>
      <c r="D180" t="s">
        <v>21</v>
      </c>
      <c r="E180" t="s">
        <v>29</v>
      </c>
      <c r="F180">
        <v>44482.666666666664</v>
      </c>
      <c r="G180">
        <v>5</v>
      </c>
      <c r="H180" t="s">
        <v>23</v>
      </c>
      <c r="I180">
        <v>0</v>
      </c>
      <c r="J180" t="s">
        <v>22</v>
      </c>
      <c r="K180" t="s">
        <v>22</v>
      </c>
      <c r="M180">
        <v>0</v>
      </c>
      <c r="O180">
        <v>2</v>
      </c>
      <c r="P180">
        <v>10</v>
      </c>
      <c r="Q180">
        <v>1.3</v>
      </c>
      <c r="R180">
        <v>2.2999999999999998</v>
      </c>
      <c r="S180">
        <v>2.9899999999999998</v>
      </c>
      <c r="T180">
        <v>1</v>
      </c>
      <c r="U180">
        <v>10</v>
      </c>
      <c r="V180">
        <v>4.5999999999999996</v>
      </c>
      <c r="W180">
        <v>5.9</v>
      </c>
      <c r="X180">
        <v>27.14</v>
      </c>
      <c r="Y180">
        <v>3.28</v>
      </c>
      <c r="Z180">
        <v>4.46</v>
      </c>
      <c r="AA180">
        <v>14.628799999999998</v>
      </c>
      <c r="AB180">
        <v>7586460</v>
      </c>
      <c r="AC180" t="s">
        <v>2879</v>
      </c>
      <c r="AD180">
        <v>39901</v>
      </c>
      <c r="AE180" t="s">
        <v>760</v>
      </c>
      <c r="AF180" t="s">
        <v>761</v>
      </c>
      <c r="AG180" t="s">
        <v>762</v>
      </c>
      <c r="AH180" t="s">
        <v>768</v>
      </c>
      <c r="AI180">
        <v>1.25</v>
      </c>
      <c r="AJ180">
        <v>0</v>
      </c>
      <c r="AK180">
        <v>0</v>
      </c>
      <c r="AL180">
        <v>0</v>
      </c>
      <c r="AM180">
        <v>15</v>
      </c>
      <c r="AN180">
        <v>0</v>
      </c>
      <c r="AO180" t="s">
        <v>762</v>
      </c>
      <c r="AP180" t="s">
        <v>763</v>
      </c>
      <c r="AQ180" t="s">
        <v>769</v>
      </c>
      <c r="AR180" t="s">
        <v>2880</v>
      </c>
      <c r="AS180">
        <v>3.6</v>
      </c>
      <c r="AT180">
        <v>751.4</v>
      </c>
      <c r="AU180">
        <v>755</v>
      </c>
      <c r="AV180" t="s">
        <v>765</v>
      </c>
      <c r="AW180" t="s">
        <v>2877</v>
      </c>
      <c r="AX180">
        <v>6</v>
      </c>
      <c r="AY180">
        <v>749</v>
      </c>
      <c r="AZ180">
        <v>755</v>
      </c>
      <c r="BA180" t="s">
        <v>765</v>
      </c>
      <c r="BB180">
        <v>4.6502229999999999E-2</v>
      </c>
      <c r="BC180">
        <v>1</v>
      </c>
      <c r="BD180">
        <v>29402</v>
      </c>
      <c r="BE180">
        <v>41.288615103810166</v>
      </c>
      <c r="BF180" t="s">
        <v>767</v>
      </c>
      <c r="BG180">
        <v>44329</v>
      </c>
      <c r="BH180">
        <v>51.61043139379467</v>
      </c>
      <c r="BI180" t="s">
        <v>4120</v>
      </c>
      <c r="BJ180" t="s">
        <v>4121</v>
      </c>
      <c r="BK180" t="s">
        <v>4122</v>
      </c>
      <c r="BL180" t="s">
        <v>4123</v>
      </c>
      <c r="BM180">
        <v>4</v>
      </c>
      <c r="BN180">
        <v>3.734</v>
      </c>
    </row>
    <row r="181" spans="1:66" x14ac:dyDescent="0.25">
      <c r="A181">
        <v>47721</v>
      </c>
      <c r="B181">
        <v>13391</v>
      </c>
      <c r="C181" t="s">
        <v>126</v>
      </c>
      <c r="D181" t="s">
        <v>21</v>
      </c>
      <c r="E181" t="s">
        <v>29</v>
      </c>
      <c r="F181">
        <v>43923.666666666664</v>
      </c>
      <c r="G181">
        <v>4.5</v>
      </c>
      <c r="I181">
        <v>0</v>
      </c>
      <c r="K181" t="s">
        <v>22</v>
      </c>
      <c r="M181">
        <v>0</v>
      </c>
      <c r="O181">
        <v>2</v>
      </c>
      <c r="P181">
        <v>0</v>
      </c>
      <c r="Q181">
        <v>1.3</v>
      </c>
      <c r="R181">
        <v>1.4</v>
      </c>
      <c r="S181">
        <v>1.8199999999999998</v>
      </c>
      <c r="T181">
        <v>1</v>
      </c>
      <c r="U181">
        <v>10</v>
      </c>
      <c r="V181">
        <v>2.2000000000000002</v>
      </c>
      <c r="W181">
        <v>6.5</v>
      </c>
      <c r="X181">
        <v>14.3</v>
      </c>
      <c r="Y181">
        <v>1.84</v>
      </c>
      <c r="Z181">
        <v>4.46</v>
      </c>
      <c r="AA181">
        <v>8.2064000000000004</v>
      </c>
      <c r="AB181">
        <v>7670370</v>
      </c>
      <c r="AC181" t="s">
        <v>2067</v>
      </c>
      <c r="AD181">
        <v>39902</v>
      </c>
      <c r="AE181" t="s">
        <v>760</v>
      </c>
      <c r="AF181" t="s">
        <v>761</v>
      </c>
      <c r="AG181" t="s">
        <v>762</v>
      </c>
      <c r="AH181" t="s">
        <v>768</v>
      </c>
      <c r="AI181">
        <v>2.5</v>
      </c>
      <c r="AJ181">
        <v>0</v>
      </c>
      <c r="AK181">
        <v>0</v>
      </c>
      <c r="AL181">
        <v>0</v>
      </c>
      <c r="AM181">
        <v>30</v>
      </c>
      <c r="AN181">
        <v>0</v>
      </c>
      <c r="AO181" t="s">
        <v>762</v>
      </c>
      <c r="AP181" t="s">
        <v>902</v>
      </c>
      <c r="AQ181" t="s">
        <v>905</v>
      </c>
      <c r="AR181" t="s">
        <v>2068</v>
      </c>
      <c r="AS181">
        <v>0</v>
      </c>
      <c r="AT181">
        <v>0</v>
      </c>
      <c r="AU181">
        <v>696.99</v>
      </c>
      <c r="AV181" t="s">
        <v>765</v>
      </c>
      <c r="AW181" t="s">
        <v>2069</v>
      </c>
      <c r="AX181">
        <v>6.8</v>
      </c>
      <c r="AY181">
        <v>690.47</v>
      </c>
      <c r="AZ181">
        <v>697.27</v>
      </c>
      <c r="BA181" t="s">
        <v>765</v>
      </c>
      <c r="BB181">
        <v>0</v>
      </c>
      <c r="BC181">
        <v>1</v>
      </c>
      <c r="BD181">
        <v>38650</v>
      </c>
      <c r="BE181">
        <v>14.438512434405652</v>
      </c>
      <c r="BF181" t="s">
        <v>767</v>
      </c>
      <c r="BG181">
        <v>44434</v>
      </c>
      <c r="BH181">
        <v>8.5027744791252164</v>
      </c>
      <c r="BI181" t="s">
        <v>4094</v>
      </c>
      <c r="BJ181" t="s">
        <v>4095</v>
      </c>
      <c r="BK181" t="s">
        <v>4096</v>
      </c>
      <c r="BL181" t="s">
        <v>4097</v>
      </c>
      <c r="BM181">
        <v>1</v>
      </c>
      <c r="BN181">
        <v>3.694</v>
      </c>
    </row>
    <row r="182" spans="1:66" x14ac:dyDescent="0.25">
      <c r="A182">
        <v>47817</v>
      </c>
      <c r="B182">
        <v>12001</v>
      </c>
      <c r="C182" t="s">
        <v>50</v>
      </c>
      <c r="D182" t="s">
        <v>21</v>
      </c>
      <c r="E182" t="s">
        <v>29</v>
      </c>
      <c r="F182">
        <v>43789.708333333336</v>
      </c>
      <c r="G182">
        <v>2</v>
      </c>
      <c r="H182" t="s">
        <v>32</v>
      </c>
      <c r="I182">
        <v>10</v>
      </c>
      <c r="J182" t="s">
        <v>29</v>
      </c>
      <c r="K182" t="s">
        <v>29</v>
      </c>
      <c r="L182" t="s">
        <v>145</v>
      </c>
      <c r="M182">
        <v>10</v>
      </c>
      <c r="N182" t="s">
        <v>33</v>
      </c>
      <c r="O182">
        <v>0</v>
      </c>
      <c r="P182">
        <v>10</v>
      </c>
      <c r="Q182">
        <v>3.5</v>
      </c>
      <c r="R182">
        <v>6.8</v>
      </c>
      <c r="S182">
        <v>23.8</v>
      </c>
      <c r="T182">
        <v>1</v>
      </c>
      <c r="U182">
        <v>10</v>
      </c>
      <c r="V182">
        <v>1.4000000000000001</v>
      </c>
      <c r="W182">
        <v>2.2999999999999998</v>
      </c>
      <c r="X182">
        <v>3.22</v>
      </c>
      <c r="Y182">
        <v>2.2400000000000002</v>
      </c>
      <c r="Z182">
        <v>4.0999999999999996</v>
      </c>
      <c r="AA182">
        <v>9.1839999999999993</v>
      </c>
      <c r="AB182">
        <v>7645193</v>
      </c>
      <c r="AC182" t="s">
        <v>2214</v>
      </c>
      <c r="AD182">
        <v>39903</v>
      </c>
      <c r="AE182" t="s">
        <v>760</v>
      </c>
      <c r="AF182" t="s">
        <v>761</v>
      </c>
      <c r="AG182" t="s">
        <v>762</v>
      </c>
      <c r="AH182" t="s">
        <v>768</v>
      </c>
      <c r="AI182">
        <v>1.25</v>
      </c>
      <c r="AJ182">
        <v>0</v>
      </c>
      <c r="AK182">
        <v>0</v>
      </c>
      <c r="AL182">
        <v>0</v>
      </c>
      <c r="AM182">
        <v>15</v>
      </c>
      <c r="AN182">
        <v>0</v>
      </c>
      <c r="AO182" t="s">
        <v>762</v>
      </c>
      <c r="AP182" t="s">
        <v>763</v>
      </c>
      <c r="AQ182" t="s">
        <v>769</v>
      </c>
      <c r="AR182" t="s">
        <v>2215</v>
      </c>
      <c r="AS182">
        <v>2.4</v>
      </c>
      <c r="AT182">
        <v>723.6</v>
      </c>
      <c r="AU182">
        <v>726</v>
      </c>
      <c r="AV182" t="s">
        <v>765</v>
      </c>
      <c r="AW182" t="s">
        <v>2216</v>
      </c>
      <c r="AX182">
        <v>2.2000000000000002</v>
      </c>
      <c r="AY182">
        <v>723.8</v>
      </c>
      <c r="AZ182">
        <v>726</v>
      </c>
      <c r="BA182" t="s">
        <v>986</v>
      </c>
      <c r="BB182">
        <v>-4.9864799999999997E-3</v>
      </c>
      <c r="BC182">
        <v>1</v>
      </c>
      <c r="BD182">
        <v>29402</v>
      </c>
      <c r="BE182">
        <v>39.391398585443767</v>
      </c>
      <c r="BF182" t="s">
        <v>767</v>
      </c>
      <c r="BG182">
        <v>43272</v>
      </c>
      <c r="BH182">
        <v>40.108415598450222</v>
      </c>
      <c r="BI182" t="s">
        <v>4155</v>
      </c>
      <c r="BJ182" t="s">
        <v>4156</v>
      </c>
      <c r="BK182" t="s">
        <v>4157</v>
      </c>
      <c r="BL182" t="s">
        <v>768</v>
      </c>
      <c r="BM182">
        <v>2</v>
      </c>
      <c r="BN182">
        <v>3.76</v>
      </c>
    </row>
    <row r="183" spans="1:66" x14ac:dyDescent="0.25">
      <c r="A183">
        <v>47817</v>
      </c>
      <c r="B183">
        <v>12001</v>
      </c>
      <c r="C183" t="s">
        <v>50</v>
      </c>
      <c r="D183" t="s">
        <v>21</v>
      </c>
      <c r="E183" t="s">
        <v>29</v>
      </c>
      <c r="F183">
        <v>43789.708333333336</v>
      </c>
      <c r="G183">
        <v>2</v>
      </c>
      <c r="H183" t="s">
        <v>23</v>
      </c>
      <c r="I183">
        <v>0</v>
      </c>
      <c r="J183" t="s">
        <v>22</v>
      </c>
      <c r="K183" t="s">
        <v>22</v>
      </c>
      <c r="M183">
        <v>0</v>
      </c>
      <c r="O183">
        <v>2</v>
      </c>
      <c r="P183">
        <v>10</v>
      </c>
      <c r="Q183">
        <v>1.3</v>
      </c>
      <c r="R183">
        <v>2.2999999999999998</v>
      </c>
      <c r="S183">
        <v>2.9899999999999998</v>
      </c>
      <c r="T183">
        <v>1</v>
      </c>
      <c r="U183">
        <v>10</v>
      </c>
      <c r="V183">
        <v>3.0000000000000004</v>
      </c>
      <c r="W183">
        <v>5.9</v>
      </c>
      <c r="X183">
        <v>17.700000000000003</v>
      </c>
      <c r="Y183">
        <v>2.3200000000000003</v>
      </c>
      <c r="Z183">
        <v>4.46</v>
      </c>
      <c r="AA183">
        <v>10.347200000000001</v>
      </c>
      <c r="AB183">
        <v>7645193</v>
      </c>
      <c r="AC183" t="s">
        <v>2214</v>
      </c>
      <c r="AD183">
        <v>39904</v>
      </c>
      <c r="AE183" t="s">
        <v>760</v>
      </c>
      <c r="AF183" t="s">
        <v>761</v>
      </c>
      <c r="AG183" t="s">
        <v>762</v>
      </c>
      <c r="AH183" t="s">
        <v>768</v>
      </c>
      <c r="AI183">
        <v>1.25</v>
      </c>
      <c r="AJ183">
        <v>0</v>
      </c>
      <c r="AK183">
        <v>0</v>
      </c>
      <c r="AL183">
        <v>0</v>
      </c>
      <c r="AM183">
        <v>15</v>
      </c>
      <c r="AN183">
        <v>0</v>
      </c>
      <c r="AO183" t="s">
        <v>762</v>
      </c>
      <c r="AP183" t="s">
        <v>763</v>
      </c>
      <c r="AQ183" t="s">
        <v>769</v>
      </c>
      <c r="AR183" t="s">
        <v>2215</v>
      </c>
      <c r="AS183">
        <v>2.4</v>
      </c>
      <c r="AT183">
        <v>723.6</v>
      </c>
      <c r="AU183">
        <v>726</v>
      </c>
      <c r="AV183" t="s">
        <v>765</v>
      </c>
      <c r="AW183" t="s">
        <v>2216</v>
      </c>
      <c r="AX183">
        <v>2.2000000000000002</v>
      </c>
      <c r="AY183">
        <v>723.8</v>
      </c>
      <c r="AZ183">
        <v>726</v>
      </c>
      <c r="BA183" t="s">
        <v>986</v>
      </c>
      <c r="BB183">
        <v>-4.9864799999999997E-3</v>
      </c>
      <c r="BC183">
        <v>1</v>
      </c>
      <c r="BD183">
        <v>29402</v>
      </c>
      <c r="BE183">
        <v>39.391398585443767</v>
      </c>
      <c r="BF183" t="s">
        <v>767</v>
      </c>
      <c r="BG183">
        <v>43272</v>
      </c>
      <c r="BH183">
        <v>40.108415598450222</v>
      </c>
      <c r="BI183" t="s">
        <v>4155</v>
      </c>
      <c r="BJ183" t="s">
        <v>4156</v>
      </c>
      <c r="BK183" t="s">
        <v>4157</v>
      </c>
      <c r="BL183" t="s">
        <v>768</v>
      </c>
      <c r="BM183">
        <v>2</v>
      </c>
      <c r="BN183">
        <v>3.76</v>
      </c>
    </row>
    <row r="184" spans="1:66" x14ac:dyDescent="0.25">
      <c r="A184">
        <v>47817</v>
      </c>
      <c r="B184">
        <v>20768</v>
      </c>
      <c r="C184" t="s">
        <v>568</v>
      </c>
      <c r="D184" t="s">
        <v>21</v>
      </c>
      <c r="E184" t="s">
        <v>29</v>
      </c>
      <c r="F184">
        <v>44176.708333333336</v>
      </c>
      <c r="G184">
        <v>2</v>
      </c>
      <c r="H184" t="s">
        <v>23</v>
      </c>
      <c r="I184">
        <v>0</v>
      </c>
      <c r="J184" t="s">
        <v>22</v>
      </c>
      <c r="K184" t="s">
        <v>22</v>
      </c>
      <c r="M184">
        <v>0</v>
      </c>
      <c r="N184" t="s">
        <v>33</v>
      </c>
      <c r="O184">
        <v>0</v>
      </c>
      <c r="P184">
        <v>0</v>
      </c>
      <c r="Q184">
        <v>0</v>
      </c>
      <c r="R184">
        <v>0.8</v>
      </c>
      <c r="S184">
        <v>0</v>
      </c>
      <c r="T184">
        <v>2</v>
      </c>
      <c r="U184">
        <v>10</v>
      </c>
      <c r="V184">
        <v>6.2000000000000011</v>
      </c>
      <c r="W184">
        <v>5.9</v>
      </c>
      <c r="X184">
        <v>36.580000000000005</v>
      </c>
      <c r="Y184">
        <v>3.7200000000000006</v>
      </c>
      <c r="Z184">
        <v>3.8600000000000003</v>
      </c>
      <c r="AA184">
        <v>14.359200000000003</v>
      </c>
      <c r="AB184">
        <v>7645193</v>
      </c>
      <c r="AC184" t="s">
        <v>2214</v>
      </c>
      <c r="AD184">
        <v>39905</v>
      </c>
      <c r="AE184" t="s">
        <v>760</v>
      </c>
      <c r="AF184" t="s">
        <v>761</v>
      </c>
      <c r="AG184" t="s">
        <v>762</v>
      </c>
      <c r="AH184" t="s">
        <v>768</v>
      </c>
      <c r="AI184">
        <v>1.25</v>
      </c>
      <c r="AJ184">
        <v>0</v>
      </c>
      <c r="AK184">
        <v>0</v>
      </c>
      <c r="AL184">
        <v>0</v>
      </c>
      <c r="AM184">
        <v>15</v>
      </c>
      <c r="AN184">
        <v>0</v>
      </c>
      <c r="AO184" t="s">
        <v>762</v>
      </c>
      <c r="AP184" t="s">
        <v>763</v>
      </c>
      <c r="AQ184" t="s">
        <v>769</v>
      </c>
      <c r="AR184" t="s">
        <v>2215</v>
      </c>
      <c r="AS184">
        <v>2.4</v>
      </c>
      <c r="AT184">
        <v>723.6</v>
      </c>
      <c r="AU184">
        <v>726</v>
      </c>
      <c r="AV184" t="s">
        <v>765</v>
      </c>
      <c r="AW184" t="s">
        <v>2216</v>
      </c>
      <c r="AX184">
        <v>2.2000000000000002</v>
      </c>
      <c r="AY184">
        <v>723.8</v>
      </c>
      <c r="AZ184">
        <v>726</v>
      </c>
      <c r="BA184" t="s">
        <v>986</v>
      </c>
      <c r="BB184">
        <v>-4.9864799999999997E-3</v>
      </c>
      <c r="BC184">
        <v>1</v>
      </c>
      <c r="BD184">
        <v>29402</v>
      </c>
      <c r="BE184">
        <v>40.450946840063892</v>
      </c>
      <c r="BF184" t="s">
        <v>767</v>
      </c>
      <c r="BG184">
        <v>43272</v>
      </c>
      <c r="BH184">
        <v>40.108415598450222</v>
      </c>
      <c r="BI184" t="s">
        <v>4155</v>
      </c>
      <c r="BJ184" t="s">
        <v>4156</v>
      </c>
      <c r="BK184" t="s">
        <v>4157</v>
      </c>
      <c r="BL184" t="s">
        <v>768</v>
      </c>
      <c r="BM184">
        <v>2</v>
      </c>
      <c r="BN184">
        <v>3.76</v>
      </c>
    </row>
    <row r="185" spans="1:66" x14ac:dyDescent="0.25">
      <c r="A185">
        <v>47955</v>
      </c>
      <c r="B185">
        <v>11116</v>
      </c>
      <c r="C185" t="s">
        <v>422</v>
      </c>
      <c r="D185" t="s">
        <v>21</v>
      </c>
      <c r="E185" t="s">
        <v>29</v>
      </c>
      <c r="F185">
        <v>43682.708333333336</v>
      </c>
      <c r="G185">
        <v>8</v>
      </c>
      <c r="H185" t="s">
        <v>23</v>
      </c>
      <c r="I185">
        <v>0</v>
      </c>
      <c r="J185" t="s">
        <v>22</v>
      </c>
      <c r="K185" t="s">
        <v>22</v>
      </c>
      <c r="L185" t="s">
        <v>24</v>
      </c>
      <c r="M185">
        <v>0</v>
      </c>
      <c r="N185" t="s">
        <v>33</v>
      </c>
      <c r="O185">
        <v>0</v>
      </c>
      <c r="P185">
        <v>0</v>
      </c>
      <c r="Q185">
        <v>0</v>
      </c>
      <c r="R185">
        <v>1.4</v>
      </c>
      <c r="S185">
        <v>0</v>
      </c>
      <c r="T185">
        <v>1</v>
      </c>
      <c r="U185">
        <v>0</v>
      </c>
      <c r="V185">
        <v>7.8000000000000007</v>
      </c>
      <c r="W185">
        <v>2.3000000000000003</v>
      </c>
      <c r="X185">
        <v>17.940000000000005</v>
      </c>
      <c r="Y185">
        <v>4.6800000000000006</v>
      </c>
      <c r="Z185">
        <v>1.94</v>
      </c>
      <c r="AA185">
        <v>9.0792000000000002</v>
      </c>
      <c r="AB185">
        <v>7609020</v>
      </c>
      <c r="AC185" t="s">
        <v>2196</v>
      </c>
      <c r="AD185">
        <v>39906</v>
      </c>
      <c r="AE185" t="s">
        <v>760</v>
      </c>
      <c r="AF185" t="s">
        <v>761</v>
      </c>
      <c r="AG185" t="s">
        <v>762</v>
      </c>
      <c r="AH185" t="s">
        <v>768</v>
      </c>
      <c r="AI185">
        <v>2.5</v>
      </c>
      <c r="AJ185">
        <v>0</v>
      </c>
      <c r="AK185">
        <v>0</v>
      </c>
      <c r="AL185">
        <v>0</v>
      </c>
      <c r="AM185">
        <v>30</v>
      </c>
      <c r="AN185">
        <v>0</v>
      </c>
      <c r="AO185" t="s">
        <v>762</v>
      </c>
      <c r="AP185" t="s">
        <v>763</v>
      </c>
      <c r="AQ185" t="s">
        <v>769</v>
      </c>
      <c r="AR185" t="s">
        <v>2197</v>
      </c>
      <c r="AS185">
        <v>4.83</v>
      </c>
      <c r="AT185">
        <v>714.17</v>
      </c>
      <c r="AU185">
        <v>719</v>
      </c>
      <c r="AV185" t="s">
        <v>765</v>
      </c>
      <c r="AW185" t="s">
        <v>2198</v>
      </c>
      <c r="AX185">
        <v>6.1</v>
      </c>
      <c r="AY185">
        <v>704.9</v>
      </c>
      <c r="AZ185">
        <v>711</v>
      </c>
      <c r="BA185" t="s">
        <v>765</v>
      </c>
      <c r="BB185">
        <v>6.2090720000000002E-2</v>
      </c>
      <c r="BC185">
        <v>1</v>
      </c>
      <c r="BD185">
        <v>31778</v>
      </c>
      <c r="BE185">
        <v>32.593315080994756</v>
      </c>
      <c r="BF185" t="s">
        <v>767</v>
      </c>
      <c r="BG185">
        <v>44336</v>
      </c>
      <c r="BH185">
        <v>149.29766665463569</v>
      </c>
      <c r="BI185" t="s">
        <v>4111</v>
      </c>
      <c r="BJ185" t="s">
        <v>4112</v>
      </c>
      <c r="BK185" t="s">
        <v>4113</v>
      </c>
      <c r="BL185" t="s">
        <v>4097</v>
      </c>
      <c r="BM185">
        <v>1</v>
      </c>
      <c r="BN185">
        <v>3.7330000000000001</v>
      </c>
    </row>
    <row r="186" spans="1:66" x14ac:dyDescent="0.25">
      <c r="A186">
        <v>48536</v>
      </c>
      <c r="B186">
        <v>11831</v>
      </c>
      <c r="C186" t="s">
        <v>471</v>
      </c>
      <c r="D186" t="s">
        <v>26</v>
      </c>
      <c r="E186" t="s">
        <v>29</v>
      </c>
      <c r="F186">
        <v>43766.666666666664</v>
      </c>
      <c r="G186">
        <v>2.6</v>
      </c>
      <c r="H186" t="s">
        <v>23</v>
      </c>
      <c r="I186">
        <v>0</v>
      </c>
      <c r="J186" t="s">
        <v>22</v>
      </c>
      <c r="K186" t="s">
        <v>22</v>
      </c>
      <c r="L186" t="s">
        <v>472</v>
      </c>
      <c r="M186">
        <v>10</v>
      </c>
      <c r="N186" t="s">
        <v>40</v>
      </c>
      <c r="O186">
        <v>8</v>
      </c>
      <c r="P186">
        <v>10</v>
      </c>
      <c r="Q186">
        <v>5.2</v>
      </c>
      <c r="R186">
        <v>6.8</v>
      </c>
      <c r="S186">
        <v>35.36</v>
      </c>
      <c r="T186">
        <v>1</v>
      </c>
      <c r="U186">
        <v>0</v>
      </c>
      <c r="V186">
        <v>2.2000000000000002</v>
      </c>
      <c r="W186">
        <v>0.8</v>
      </c>
      <c r="X186">
        <v>1.7600000000000002</v>
      </c>
      <c r="Y186">
        <v>3.4000000000000004</v>
      </c>
      <c r="Z186">
        <v>3.2</v>
      </c>
      <c r="AA186">
        <v>10.880000000000003</v>
      </c>
      <c r="AB186">
        <v>7615609</v>
      </c>
      <c r="AC186" t="s">
        <v>2412</v>
      </c>
      <c r="AD186">
        <v>39907</v>
      </c>
      <c r="AE186" t="s">
        <v>760</v>
      </c>
      <c r="AF186" t="s">
        <v>761</v>
      </c>
      <c r="AG186" t="s">
        <v>762</v>
      </c>
      <c r="AH186" t="s">
        <v>768</v>
      </c>
      <c r="AI186">
        <v>2.5</v>
      </c>
      <c r="AJ186">
        <v>0</v>
      </c>
      <c r="AK186">
        <v>0</v>
      </c>
      <c r="AL186">
        <v>0</v>
      </c>
      <c r="AM186">
        <v>30</v>
      </c>
      <c r="AN186">
        <v>0</v>
      </c>
      <c r="AO186" t="s">
        <v>762</v>
      </c>
      <c r="AP186" t="s">
        <v>763</v>
      </c>
      <c r="AQ186" t="s">
        <v>769</v>
      </c>
      <c r="AR186" t="s">
        <v>2413</v>
      </c>
      <c r="AS186">
        <v>5.9</v>
      </c>
      <c r="AT186">
        <v>703.26</v>
      </c>
      <c r="AU186">
        <v>0</v>
      </c>
      <c r="AV186" t="s">
        <v>762</v>
      </c>
      <c r="AW186" t="s">
        <v>2414</v>
      </c>
      <c r="AX186">
        <v>8.1</v>
      </c>
      <c r="AY186">
        <v>700.22</v>
      </c>
      <c r="AZ186">
        <v>0</v>
      </c>
      <c r="BA186" t="s">
        <v>762</v>
      </c>
      <c r="BB186">
        <v>0.10386405</v>
      </c>
      <c r="BC186">
        <v>1</v>
      </c>
      <c r="BD186">
        <v>20637</v>
      </c>
      <c r="BE186">
        <v>63.325576089436453</v>
      </c>
      <c r="BF186" t="s">
        <v>767</v>
      </c>
      <c r="BG186">
        <v>43188</v>
      </c>
      <c r="BH186">
        <v>29.269031037071901</v>
      </c>
      <c r="BI186" t="s">
        <v>4120</v>
      </c>
      <c r="BJ186" t="s">
        <v>4121</v>
      </c>
      <c r="BK186" t="s">
        <v>4122</v>
      </c>
      <c r="BL186" t="s">
        <v>4123</v>
      </c>
      <c r="BM186">
        <v>4</v>
      </c>
      <c r="BN186">
        <v>3.7679999999999998</v>
      </c>
    </row>
    <row r="187" spans="1:66" x14ac:dyDescent="0.25">
      <c r="A187">
        <v>48539</v>
      </c>
      <c r="B187">
        <v>11831</v>
      </c>
      <c r="C187" t="s">
        <v>471</v>
      </c>
      <c r="D187" t="s">
        <v>26</v>
      </c>
      <c r="E187" t="s">
        <v>29</v>
      </c>
      <c r="F187">
        <v>43766.666666666664</v>
      </c>
      <c r="G187">
        <v>2</v>
      </c>
      <c r="H187" t="s">
        <v>23</v>
      </c>
      <c r="I187">
        <v>0</v>
      </c>
      <c r="J187" t="s">
        <v>22</v>
      </c>
      <c r="K187" t="s">
        <v>22</v>
      </c>
      <c r="L187" t="s">
        <v>472</v>
      </c>
      <c r="M187">
        <v>10</v>
      </c>
      <c r="N187" t="s">
        <v>40</v>
      </c>
      <c r="O187">
        <v>8</v>
      </c>
      <c r="P187">
        <v>10</v>
      </c>
      <c r="Q187">
        <v>5.2</v>
      </c>
      <c r="R187">
        <v>6.8</v>
      </c>
      <c r="S187">
        <v>35.36</v>
      </c>
      <c r="T187">
        <v>1</v>
      </c>
      <c r="U187">
        <v>0</v>
      </c>
      <c r="V187">
        <v>2.2000000000000002</v>
      </c>
      <c r="W187">
        <v>0.8</v>
      </c>
      <c r="X187">
        <v>1.7600000000000002</v>
      </c>
      <c r="Y187">
        <v>3.4000000000000004</v>
      </c>
      <c r="Z187">
        <v>3.2</v>
      </c>
      <c r="AA187">
        <v>10.880000000000003</v>
      </c>
      <c r="AB187">
        <v>7724108</v>
      </c>
      <c r="AC187" t="s">
        <v>2415</v>
      </c>
      <c r="AD187">
        <v>39908</v>
      </c>
      <c r="AE187" t="s">
        <v>760</v>
      </c>
      <c r="AF187" t="s">
        <v>761</v>
      </c>
      <c r="AG187" t="s">
        <v>762</v>
      </c>
      <c r="AH187" t="s">
        <v>768</v>
      </c>
      <c r="AI187">
        <v>1.25</v>
      </c>
      <c r="AJ187">
        <v>0</v>
      </c>
      <c r="AK187">
        <v>0</v>
      </c>
      <c r="AL187">
        <v>0</v>
      </c>
      <c r="AM187">
        <v>15</v>
      </c>
      <c r="AN187">
        <v>0</v>
      </c>
      <c r="AO187" t="s">
        <v>762</v>
      </c>
      <c r="AP187" t="s">
        <v>763</v>
      </c>
      <c r="AQ187" t="s">
        <v>769</v>
      </c>
      <c r="AR187" t="s">
        <v>2416</v>
      </c>
      <c r="AS187">
        <v>3</v>
      </c>
      <c r="AT187">
        <v>769</v>
      </c>
      <c r="AU187">
        <v>772</v>
      </c>
      <c r="AV187" t="s">
        <v>986</v>
      </c>
      <c r="AW187" t="s">
        <v>2417</v>
      </c>
      <c r="AX187">
        <v>3.7</v>
      </c>
      <c r="AY187">
        <v>759.3</v>
      </c>
      <c r="AZ187">
        <v>763</v>
      </c>
      <c r="BA187" t="s">
        <v>765</v>
      </c>
      <c r="BB187">
        <v>3.2881260000000002E-2</v>
      </c>
      <c r="BC187">
        <v>1</v>
      </c>
      <c r="BD187">
        <v>19725</v>
      </c>
      <c r="BE187">
        <v>65.822496007300927</v>
      </c>
      <c r="BF187" t="s">
        <v>767</v>
      </c>
      <c r="BG187">
        <v>44243</v>
      </c>
      <c r="BH187">
        <v>295.00084537696341</v>
      </c>
      <c r="BI187" t="s">
        <v>4094</v>
      </c>
      <c r="BJ187" t="s">
        <v>4095</v>
      </c>
      <c r="BK187" t="s">
        <v>4096</v>
      </c>
      <c r="BL187" t="s">
        <v>4097</v>
      </c>
      <c r="BM187">
        <v>1</v>
      </c>
      <c r="BN187">
        <v>3.798</v>
      </c>
    </row>
    <row r="188" spans="1:66" x14ac:dyDescent="0.25">
      <c r="A188">
        <v>48798</v>
      </c>
      <c r="B188">
        <v>15329</v>
      </c>
      <c r="C188" t="s">
        <v>690</v>
      </c>
      <c r="D188" t="s">
        <v>21</v>
      </c>
      <c r="E188" t="s">
        <v>29</v>
      </c>
      <c r="F188">
        <v>42948.666666666664</v>
      </c>
      <c r="G188">
        <v>8.5</v>
      </c>
      <c r="H188" t="s">
        <v>23</v>
      </c>
      <c r="I188">
        <v>0</v>
      </c>
      <c r="J188" t="s">
        <v>22</v>
      </c>
      <c r="K188" t="s">
        <v>22</v>
      </c>
      <c r="L188" t="s">
        <v>115</v>
      </c>
      <c r="M188">
        <v>8</v>
      </c>
      <c r="N188" t="s">
        <v>33</v>
      </c>
      <c r="O188">
        <v>0</v>
      </c>
      <c r="P188">
        <v>10</v>
      </c>
      <c r="Q188">
        <v>0</v>
      </c>
      <c r="R188">
        <v>8.1</v>
      </c>
      <c r="S188">
        <v>0</v>
      </c>
      <c r="T188">
        <v>1</v>
      </c>
      <c r="U188">
        <v>10</v>
      </c>
      <c r="V188">
        <v>8.4</v>
      </c>
      <c r="W188">
        <v>8.1</v>
      </c>
      <c r="X188">
        <v>68.040000000000006</v>
      </c>
      <c r="Y188">
        <v>5.04</v>
      </c>
      <c r="Z188">
        <v>8.1</v>
      </c>
      <c r="AA188">
        <v>40.823999999999998</v>
      </c>
      <c r="AB188">
        <v>7679639</v>
      </c>
      <c r="AC188" t="s">
        <v>4024</v>
      </c>
      <c r="AD188">
        <v>39909</v>
      </c>
      <c r="AE188" t="s">
        <v>760</v>
      </c>
      <c r="AF188" t="s">
        <v>785</v>
      </c>
      <c r="AG188" t="s">
        <v>762</v>
      </c>
      <c r="AH188" t="s">
        <v>1823</v>
      </c>
      <c r="AI188">
        <v>0</v>
      </c>
      <c r="AJ188">
        <v>0</v>
      </c>
      <c r="AK188">
        <v>5</v>
      </c>
      <c r="AL188">
        <v>7</v>
      </c>
      <c r="AM188">
        <v>60</v>
      </c>
      <c r="AN188">
        <v>84</v>
      </c>
      <c r="AO188" t="s">
        <v>762</v>
      </c>
      <c r="AP188" t="s">
        <v>778</v>
      </c>
      <c r="AQ188" t="s">
        <v>781</v>
      </c>
      <c r="AR188" t="s">
        <v>3705</v>
      </c>
      <c r="AS188">
        <v>8.5</v>
      </c>
      <c r="AT188">
        <v>633.5</v>
      </c>
      <c r="AU188">
        <v>642</v>
      </c>
      <c r="AV188" t="s">
        <v>765</v>
      </c>
      <c r="AW188" t="s">
        <v>3824</v>
      </c>
      <c r="AX188">
        <v>9</v>
      </c>
      <c r="AY188">
        <v>633</v>
      </c>
      <c r="AZ188">
        <v>642</v>
      </c>
      <c r="BA188" t="s">
        <v>765</v>
      </c>
      <c r="BB188">
        <v>1.880712E-2</v>
      </c>
      <c r="BC188">
        <v>1</v>
      </c>
      <c r="BD188">
        <v>29717</v>
      </c>
      <c r="BE188">
        <v>36.226328998402913</v>
      </c>
      <c r="BF188" t="s">
        <v>767</v>
      </c>
      <c r="BG188">
        <v>44243</v>
      </c>
      <c r="BH188">
        <v>26.585674292595801</v>
      </c>
      <c r="BI188" t="s">
        <v>4140</v>
      </c>
      <c r="BJ188" t="s">
        <v>4141</v>
      </c>
      <c r="BK188" t="s">
        <v>4142</v>
      </c>
      <c r="BL188" t="s">
        <v>768</v>
      </c>
      <c r="BM188">
        <v>2</v>
      </c>
      <c r="BN188">
        <v>3.7890000000000001</v>
      </c>
    </row>
    <row r="189" spans="1:66" x14ac:dyDescent="0.25">
      <c r="A189">
        <v>48948</v>
      </c>
      <c r="B189">
        <v>12107</v>
      </c>
      <c r="C189" t="s">
        <v>253</v>
      </c>
      <c r="D189" t="s">
        <v>26</v>
      </c>
      <c r="E189" t="s">
        <v>29</v>
      </c>
      <c r="F189">
        <v>43817.708333333336</v>
      </c>
      <c r="G189">
        <v>5.2</v>
      </c>
      <c r="H189" t="s">
        <v>23</v>
      </c>
      <c r="I189">
        <v>0</v>
      </c>
      <c r="J189" t="s">
        <v>22</v>
      </c>
      <c r="K189" t="s">
        <v>22</v>
      </c>
      <c r="M189">
        <v>0</v>
      </c>
      <c r="O189">
        <v>2</v>
      </c>
      <c r="P189">
        <v>10</v>
      </c>
      <c r="Q189">
        <v>1.3</v>
      </c>
      <c r="R189">
        <v>3.5</v>
      </c>
      <c r="S189">
        <v>4.55</v>
      </c>
      <c r="T189">
        <v>1</v>
      </c>
      <c r="U189">
        <v>10</v>
      </c>
      <c r="V189">
        <v>5.4</v>
      </c>
      <c r="W189">
        <v>6.2</v>
      </c>
      <c r="X189">
        <v>33.480000000000004</v>
      </c>
      <c r="Y189">
        <v>3.7600000000000002</v>
      </c>
      <c r="Z189">
        <v>5.12</v>
      </c>
      <c r="AA189">
        <v>19.251200000000001</v>
      </c>
      <c r="AB189">
        <v>7717482</v>
      </c>
      <c r="AC189" t="s">
        <v>3317</v>
      </c>
      <c r="AD189">
        <v>39910</v>
      </c>
      <c r="AE189" t="s">
        <v>760</v>
      </c>
      <c r="AF189" t="s">
        <v>761</v>
      </c>
      <c r="AG189" t="s">
        <v>762</v>
      </c>
      <c r="AH189" t="s">
        <v>768</v>
      </c>
      <c r="AI189">
        <v>2</v>
      </c>
      <c r="AJ189">
        <v>0</v>
      </c>
      <c r="AK189">
        <v>0</v>
      </c>
      <c r="AL189">
        <v>0</v>
      </c>
      <c r="AM189">
        <v>24</v>
      </c>
      <c r="AN189">
        <v>0</v>
      </c>
      <c r="AO189" t="s">
        <v>762</v>
      </c>
      <c r="AP189" t="s">
        <v>763</v>
      </c>
      <c r="AQ189" t="s">
        <v>769</v>
      </c>
      <c r="AR189" t="s">
        <v>3318</v>
      </c>
      <c r="AS189">
        <v>6.59</v>
      </c>
      <c r="AT189">
        <v>747.41</v>
      </c>
      <c r="AU189">
        <v>754</v>
      </c>
      <c r="AV189" t="s">
        <v>765</v>
      </c>
      <c r="AW189" t="s">
        <v>3319</v>
      </c>
      <c r="AX189">
        <v>4.2</v>
      </c>
      <c r="AY189">
        <v>746.8</v>
      </c>
      <c r="AZ189">
        <v>751</v>
      </c>
      <c r="BA189" t="s">
        <v>765</v>
      </c>
      <c r="BB189">
        <v>7.6057900000000003E-3</v>
      </c>
      <c r="BC189">
        <v>1</v>
      </c>
      <c r="BD189">
        <v>39107</v>
      </c>
      <c r="BE189">
        <v>12.897216518366422</v>
      </c>
      <c r="BF189" t="s">
        <v>767</v>
      </c>
      <c r="BG189">
        <v>43185</v>
      </c>
      <c r="BH189">
        <v>80.202033186026952</v>
      </c>
      <c r="BI189" t="s">
        <v>4120</v>
      </c>
      <c r="BJ189" t="s">
        <v>4121</v>
      </c>
      <c r="BK189" t="s">
        <v>4122</v>
      </c>
      <c r="BL189" t="s">
        <v>4123</v>
      </c>
      <c r="BM189">
        <v>4</v>
      </c>
      <c r="BN189">
        <v>3.702</v>
      </c>
    </row>
    <row r="190" spans="1:66" x14ac:dyDescent="0.25">
      <c r="A190">
        <v>48949</v>
      </c>
      <c r="B190">
        <v>12107</v>
      </c>
      <c r="C190" t="s">
        <v>253</v>
      </c>
      <c r="D190" t="s">
        <v>26</v>
      </c>
      <c r="E190" t="s">
        <v>29</v>
      </c>
      <c r="F190">
        <v>43817.708333333336</v>
      </c>
      <c r="G190">
        <v>5.5</v>
      </c>
      <c r="H190" t="s">
        <v>23</v>
      </c>
      <c r="I190">
        <v>0</v>
      </c>
      <c r="J190" t="s">
        <v>22</v>
      </c>
      <c r="K190" t="s">
        <v>22</v>
      </c>
      <c r="M190">
        <v>0</v>
      </c>
      <c r="O190">
        <v>2</v>
      </c>
      <c r="P190">
        <v>10</v>
      </c>
      <c r="Q190">
        <v>1.3</v>
      </c>
      <c r="R190">
        <v>3.5</v>
      </c>
      <c r="S190">
        <v>4.55</v>
      </c>
      <c r="T190">
        <v>1</v>
      </c>
      <c r="U190">
        <v>10</v>
      </c>
      <c r="V190">
        <v>8.6</v>
      </c>
      <c r="W190">
        <v>5.3000000000000007</v>
      </c>
      <c r="X190">
        <v>45.580000000000005</v>
      </c>
      <c r="Y190">
        <v>5.68</v>
      </c>
      <c r="Z190">
        <v>4.58</v>
      </c>
      <c r="AA190">
        <v>26.014399999999998</v>
      </c>
      <c r="AB190">
        <v>7718024</v>
      </c>
      <c r="AC190" t="s">
        <v>3659</v>
      </c>
      <c r="AD190">
        <v>39911</v>
      </c>
      <c r="AE190" t="s">
        <v>760</v>
      </c>
      <c r="AF190" t="s">
        <v>761</v>
      </c>
      <c r="AG190" t="s">
        <v>762</v>
      </c>
      <c r="AH190" t="s">
        <v>768</v>
      </c>
      <c r="AI190">
        <v>1.25</v>
      </c>
      <c r="AJ190">
        <v>0</v>
      </c>
      <c r="AK190">
        <v>0</v>
      </c>
      <c r="AL190">
        <v>0</v>
      </c>
      <c r="AM190">
        <v>15</v>
      </c>
      <c r="AN190">
        <v>0</v>
      </c>
      <c r="AO190" t="s">
        <v>762</v>
      </c>
      <c r="AP190" t="s">
        <v>763</v>
      </c>
      <c r="AQ190" t="s">
        <v>769</v>
      </c>
      <c r="AR190" t="s">
        <v>3660</v>
      </c>
      <c r="AS190">
        <v>2.5</v>
      </c>
      <c r="AT190">
        <v>738.5</v>
      </c>
      <c r="AU190">
        <v>741</v>
      </c>
      <c r="AV190" t="s">
        <v>765</v>
      </c>
      <c r="AW190" t="s">
        <v>3661</v>
      </c>
      <c r="AX190">
        <v>0</v>
      </c>
      <c r="AY190">
        <v>0</v>
      </c>
      <c r="AZ190">
        <v>739</v>
      </c>
      <c r="BA190" t="s">
        <v>986</v>
      </c>
      <c r="BB190">
        <v>0</v>
      </c>
      <c r="BC190">
        <v>1</v>
      </c>
      <c r="BD190">
        <v>30317</v>
      </c>
      <c r="BE190">
        <v>36.96292493725759</v>
      </c>
      <c r="BF190" t="s">
        <v>767</v>
      </c>
      <c r="BG190">
        <v>44243</v>
      </c>
      <c r="BH190">
        <v>101.69220644915831</v>
      </c>
      <c r="BI190" t="s">
        <v>4098</v>
      </c>
      <c r="BJ190" t="s">
        <v>4099</v>
      </c>
      <c r="BK190" t="s">
        <v>4100</v>
      </c>
      <c r="BL190" t="s">
        <v>4097</v>
      </c>
      <c r="BM190">
        <v>1</v>
      </c>
      <c r="BN190">
        <v>3.73</v>
      </c>
    </row>
    <row r="191" spans="1:66" x14ac:dyDescent="0.25">
      <c r="A191">
        <v>48950</v>
      </c>
      <c r="B191">
        <v>12107</v>
      </c>
      <c r="C191" t="s">
        <v>253</v>
      </c>
      <c r="D191" t="s">
        <v>26</v>
      </c>
      <c r="E191" t="s">
        <v>29</v>
      </c>
      <c r="F191">
        <v>43817.708333333336</v>
      </c>
      <c r="G191">
        <v>5.5</v>
      </c>
      <c r="H191" t="s">
        <v>23</v>
      </c>
      <c r="I191">
        <v>0</v>
      </c>
      <c r="J191" t="s">
        <v>22</v>
      </c>
      <c r="K191" t="s">
        <v>22</v>
      </c>
      <c r="M191">
        <v>0</v>
      </c>
      <c r="O191">
        <v>2</v>
      </c>
      <c r="P191">
        <v>10</v>
      </c>
      <c r="Q191">
        <v>1.3</v>
      </c>
      <c r="R191">
        <v>3.5</v>
      </c>
      <c r="S191">
        <v>4.55</v>
      </c>
      <c r="T191">
        <v>1</v>
      </c>
      <c r="U191">
        <v>10</v>
      </c>
      <c r="V191">
        <v>2.2000000000000002</v>
      </c>
      <c r="W191">
        <v>3.5</v>
      </c>
      <c r="X191">
        <v>7.7000000000000011</v>
      </c>
      <c r="Y191">
        <v>1.84</v>
      </c>
      <c r="Z191">
        <v>3.5</v>
      </c>
      <c r="AA191">
        <v>6.44</v>
      </c>
      <c r="AB191">
        <v>7663980</v>
      </c>
      <c r="AC191" t="s">
        <v>1695</v>
      </c>
      <c r="AD191">
        <v>39912</v>
      </c>
      <c r="AE191" t="s">
        <v>760</v>
      </c>
      <c r="AF191" t="s">
        <v>761</v>
      </c>
      <c r="AG191" t="s">
        <v>762</v>
      </c>
      <c r="AH191" t="s">
        <v>768</v>
      </c>
      <c r="AI191">
        <v>4</v>
      </c>
      <c r="AJ191">
        <v>0</v>
      </c>
      <c r="AK191">
        <v>0</v>
      </c>
      <c r="AL191">
        <v>0</v>
      </c>
      <c r="AM191">
        <v>48</v>
      </c>
      <c r="AN191">
        <v>0</v>
      </c>
      <c r="AO191" t="s">
        <v>762</v>
      </c>
      <c r="AP191" t="s">
        <v>763</v>
      </c>
      <c r="AQ191" t="s">
        <v>769</v>
      </c>
      <c r="AR191" t="s">
        <v>1696</v>
      </c>
      <c r="AS191">
        <v>4.5</v>
      </c>
      <c r="AT191">
        <v>667.75</v>
      </c>
      <c r="AU191">
        <v>0</v>
      </c>
      <c r="AV191" t="s">
        <v>762</v>
      </c>
      <c r="AW191" t="s">
        <v>1697</v>
      </c>
      <c r="AX191">
        <v>37.9</v>
      </c>
      <c r="AY191">
        <v>660.56</v>
      </c>
      <c r="AZ191">
        <v>0</v>
      </c>
      <c r="BA191" t="s">
        <v>762</v>
      </c>
      <c r="BB191">
        <v>0</v>
      </c>
      <c r="BC191">
        <v>1</v>
      </c>
      <c r="BD191">
        <v>41303</v>
      </c>
      <c r="BE191">
        <v>10.693246634725082</v>
      </c>
      <c r="BF191" t="s">
        <v>767</v>
      </c>
      <c r="BG191">
        <v>44243</v>
      </c>
      <c r="BH191">
        <v>290.13528536411621</v>
      </c>
      <c r="BI191" t="s">
        <v>4149</v>
      </c>
      <c r="BJ191" t="s">
        <v>4150</v>
      </c>
      <c r="BK191" t="s">
        <v>4151</v>
      </c>
      <c r="BL191" t="s">
        <v>768</v>
      </c>
      <c r="BM191">
        <v>2</v>
      </c>
      <c r="BN191">
        <v>3.9039999999999999</v>
      </c>
    </row>
    <row r="192" spans="1:66" x14ac:dyDescent="0.25">
      <c r="A192">
        <v>49350</v>
      </c>
      <c r="B192">
        <v>22851</v>
      </c>
      <c r="C192" t="s">
        <v>53</v>
      </c>
      <c r="D192" t="s">
        <v>26</v>
      </c>
      <c r="E192" t="s">
        <v>29</v>
      </c>
      <c r="F192">
        <v>44340.666666666664</v>
      </c>
      <c r="G192">
        <v>4.2</v>
      </c>
      <c r="I192">
        <v>0</v>
      </c>
      <c r="K192" t="s">
        <v>22</v>
      </c>
      <c r="M192">
        <v>0</v>
      </c>
      <c r="N192" t="s">
        <v>33</v>
      </c>
      <c r="O192">
        <v>0</v>
      </c>
      <c r="P192">
        <v>0</v>
      </c>
      <c r="Q192">
        <v>0</v>
      </c>
      <c r="R192">
        <v>0.8</v>
      </c>
      <c r="S192">
        <v>0</v>
      </c>
      <c r="T192">
        <v>1</v>
      </c>
      <c r="U192">
        <v>0</v>
      </c>
      <c r="V192">
        <v>2.2000000000000002</v>
      </c>
      <c r="W192">
        <v>0.8</v>
      </c>
      <c r="X192">
        <v>1.7600000000000002</v>
      </c>
      <c r="Y192">
        <v>1.32</v>
      </c>
      <c r="Z192">
        <v>0.8</v>
      </c>
      <c r="AA192">
        <v>1.056</v>
      </c>
      <c r="AB192">
        <v>7638381</v>
      </c>
      <c r="AC192" t="s">
        <v>834</v>
      </c>
      <c r="AD192">
        <v>39913</v>
      </c>
      <c r="AE192" t="s">
        <v>760</v>
      </c>
      <c r="AF192" t="s">
        <v>761</v>
      </c>
      <c r="AG192" t="s">
        <v>762</v>
      </c>
      <c r="AH192" t="s">
        <v>768</v>
      </c>
      <c r="AI192">
        <v>2</v>
      </c>
      <c r="AJ192">
        <v>0</v>
      </c>
      <c r="AK192">
        <v>0</v>
      </c>
      <c r="AL192">
        <v>0</v>
      </c>
      <c r="AM192">
        <v>24</v>
      </c>
      <c r="AN192">
        <v>0</v>
      </c>
      <c r="AO192" t="s">
        <v>762</v>
      </c>
      <c r="AP192" t="s">
        <v>763</v>
      </c>
      <c r="AQ192" t="s">
        <v>769</v>
      </c>
      <c r="AR192" t="s">
        <v>835</v>
      </c>
      <c r="AS192">
        <v>9.6999999999999993</v>
      </c>
      <c r="AT192">
        <v>670.54</v>
      </c>
      <c r="AU192">
        <v>680.24</v>
      </c>
      <c r="AV192" t="s">
        <v>765</v>
      </c>
      <c r="AW192" t="s">
        <v>836</v>
      </c>
      <c r="AX192">
        <v>2.9</v>
      </c>
      <c r="AY192">
        <v>671.18</v>
      </c>
      <c r="AZ192">
        <v>674.08</v>
      </c>
      <c r="BA192" t="s">
        <v>765</v>
      </c>
      <c r="BB192">
        <v>-8.7749100000000003E-3</v>
      </c>
      <c r="BC192">
        <v>1</v>
      </c>
      <c r="BD192">
        <v>32509</v>
      </c>
      <c r="BE192">
        <v>32.393337896417975</v>
      </c>
      <c r="BF192" t="s">
        <v>767</v>
      </c>
      <c r="BG192">
        <v>44243</v>
      </c>
      <c r="BH192">
        <v>72.935150921421595</v>
      </c>
      <c r="BI192" t="s">
        <v>4161</v>
      </c>
      <c r="BJ192" t="s">
        <v>4162</v>
      </c>
      <c r="BK192" t="s">
        <v>4163</v>
      </c>
      <c r="BL192" t="s">
        <v>4097</v>
      </c>
      <c r="BM192">
        <v>1</v>
      </c>
      <c r="BN192">
        <v>3.6890000000000001</v>
      </c>
    </row>
    <row r="193" spans="1:66" x14ac:dyDescent="0.25">
      <c r="A193">
        <v>49595</v>
      </c>
      <c r="B193">
        <v>11210</v>
      </c>
      <c r="C193" t="s">
        <v>596</v>
      </c>
      <c r="D193" t="s">
        <v>21</v>
      </c>
      <c r="E193" t="s">
        <v>29</v>
      </c>
      <c r="F193">
        <v>43983.666666666664</v>
      </c>
      <c r="G193">
        <v>10</v>
      </c>
      <c r="H193" t="s">
        <v>23</v>
      </c>
      <c r="I193">
        <v>0</v>
      </c>
      <c r="J193" t="s">
        <v>22</v>
      </c>
      <c r="K193" t="s">
        <v>22</v>
      </c>
      <c r="L193" t="s">
        <v>115</v>
      </c>
      <c r="M193">
        <v>8</v>
      </c>
      <c r="N193" t="s">
        <v>202</v>
      </c>
      <c r="O193">
        <v>3</v>
      </c>
      <c r="P193">
        <v>10</v>
      </c>
      <c r="Q193">
        <v>1.9500000000000002</v>
      </c>
      <c r="R193">
        <v>8.1</v>
      </c>
      <c r="S193">
        <v>15.795</v>
      </c>
      <c r="T193">
        <v>1</v>
      </c>
      <c r="U193">
        <v>10</v>
      </c>
      <c r="V193">
        <v>6.8000000000000007</v>
      </c>
      <c r="W193">
        <v>8.1</v>
      </c>
      <c r="X193">
        <v>55.080000000000005</v>
      </c>
      <c r="Y193">
        <v>4.8600000000000003</v>
      </c>
      <c r="Z193">
        <v>8.1</v>
      </c>
      <c r="AA193">
        <v>39.366</v>
      </c>
      <c r="AB193">
        <v>7657407</v>
      </c>
      <c r="AC193" t="s">
        <v>4016</v>
      </c>
      <c r="AD193">
        <v>39914</v>
      </c>
      <c r="AE193" t="s">
        <v>760</v>
      </c>
      <c r="AF193" t="s">
        <v>785</v>
      </c>
      <c r="AG193" t="s">
        <v>762</v>
      </c>
      <c r="AH193" t="s">
        <v>1823</v>
      </c>
      <c r="AI193">
        <v>0</v>
      </c>
      <c r="AJ193">
        <v>0</v>
      </c>
      <c r="AK193">
        <v>7.1</v>
      </c>
      <c r="AL193">
        <v>10.3</v>
      </c>
      <c r="AM193">
        <v>85</v>
      </c>
      <c r="AN193">
        <v>124</v>
      </c>
      <c r="AO193" t="s">
        <v>762</v>
      </c>
      <c r="AP193" t="s">
        <v>778</v>
      </c>
      <c r="AQ193" t="s">
        <v>781</v>
      </c>
      <c r="AR193" t="s">
        <v>4017</v>
      </c>
      <c r="AS193">
        <v>8.5</v>
      </c>
      <c r="AT193">
        <v>610.5</v>
      </c>
      <c r="AU193">
        <v>619</v>
      </c>
      <c r="AV193" t="s">
        <v>765</v>
      </c>
      <c r="AW193" t="s">
        <v>4018</v>
      </c>
      <c r="AX193">
        <v>0</v>
      </c>
      <c r="AY193">
        <v>625</v>
      </c>
      <c r="AZ193">
        <v>625</v>
      </c>
      <c r="BA193" t="s">
        <v>765</v>
      </c>
      <c r="BB193">
        <v>-0.20928962000000001</v>
      </c>
      <c r="BC193">
        <v>1</v>
      </c>
      <c r="BD193">
        <v>29402</v>
      </c>
      <c r="BE193">
        <v>39.922427561031249</v>
      </c>
      <c r="BF193" t="s">
        <v>767</v>
      </c>
      <c r="BG193">
        <v>44243</v>
      </c>
      <c r="BH193">
        <v>69.281982693475143</v>
      </c>
      <c r="BI193" t="s">
        <v>4114</v>
      </c>
      <c r="BJ193" t="s">
        <v>4115</v>
      </c>
      <c r="BK193" t="s">
        <v>4116</v>
      </c>
      <c r="BL193" t="s">
        <v>768</v>
      </c>
      <c r="BM193">
        <v>2</v>
      </c>
      <c r="BN193">
        <v>3.79</v>
      </c>
    </row>
    <row r="194" spans="1:66" x14ac:dyDescent="0.25">
      <c r="A194">
        <v>49787</v>
      </c>
      <c r="B194">
        <v>20508</v>
      </c>
      <c r="C194" t="s">
        <v>358</v>
      </c>
      <c r="D194" t="s">
        <v>21</v>
      </c>
      <c r="E194" t="s">
        <v>29</v>
      </c>
      <c r="F194">
        <v>44155.708333333336</v>
      </c>
      <c r="G194">
        <v>0</v>
      </c>
      <c r="I194">
        <v>0</v>
      </c>
      <c r="K194" t="s">
        <v>22</v>
      </c>
      <c r="L194" t="s">
        <v>30</v>
      </c>
      <c r="M194">
        <v>6</v>
      </c>
      <c r="N194" t="s">
        <v>40</v>
      </c>
      <c r="O194">
        <v>8</v>
      </c>
      <c r="P194">
        <v>10</v>
      </c>
      <c r="Q194">
        <v>5.2</v>
      </c>
      <c r="R194">
        <v>5</v>
      </c>
      <c r="S194">
        <v>26</v>
      </c>
      <c r="T194">
        <v>1</v>
      </c>
      <c r="U194">
        <v>0</v>
      </c>
      <c r="V194">
        <v>1.4000000000000001</v>
      </c>
      <c r="W194">
        <v>0.8</v>
      </c>
      <c r="X194">
        <v>1.1200000000000001</v>
      </c>
      <c r="Y194">
        <v>2.92</v>
      </c>
      <c r="Z194">
        <v>2.48</v>
      </c>
      <c r="AA194">
        <v>7.2416</v>
      </c>
      <c r="AB194">
        <v>7710619</v>
      </c>
      <c r="AC194" t="s">
        <v>1891</v>
      </c>
      <c r="AD194">
        <v>39915</v>
      </c>
      <c r="AE194" t="s">
        <v>760</v>
      </c>
      <c r="AF194" t="s">
        <v>761</v>
      </c>
      <c r="AG194" t="s">
        <v>762</v>
      </c>
      <c r="AH194" t="s">
        <v>768</v>
      </c>
      <c r="AI194">
        <v>1.5</v>
      </c>
      <c r="AJ194">
        <v>0</v>
      </c>
      <c r="AK194">
        <v>0</v>
      </c>
      <c r="AL194">
        <v>0</v>
      </c>
      <c r="AM194">
        <v>15</v>
      </c>
      <c r="AN194">
        <v>0</v>
      </c>
      <c r="AO194" t="s">
        <v>762</v>
      </c>
      <c r="AP194" t="s">
        <v>763</v>
      </c>
      <c r="AQ194" t="s">
        <v>769</v>
      </c>
      <c r="AR194" t="s">
        <v>1892</v>
      </c>
      <c r="AS194">
        <v>6.7</v>
      </c>
      <c r="AT194">
        <v>0</v>
      </c>
      <c r="AU194">
        <v>0</v>
      </c>
      <c r="AV194" t="s">
        <v>765</v>
      </c>
      <c r="AW194" t="s">
        <v>1893</v>
      </c>
      <c r="AX194">
        <v>1.6</v>
      </c>
      <c r="AY194">
        <v>0</v>
      </c>
      <c r="AZ194">
        <v>0</v>
      </c>
      <c r="BA194" t="s">
        <v>765</v>
      </c>
      <c r="BB194">
        <v>0</v>
      </c>
      <c r="BC194">
        <v>0</v>
      </c>
      <c r="BD194">
        <v>37041</v>
      </c>
      <c r="BE194">
        <v>19.479009810631993</v>
      </c>
      <c r="BF194" t="s">
        <v>767</v>
      </c>
      <c r="BG194">
        <v>44340</v>
      </c>
      <c r="BH194">
        <v>196.52775235135911</v>
      </c>
      <c r="BI194" t="s">
        <v>4104</v>
      </c>
      <c r="BJ194" t="s">
        <v>4105</v>
      </c>
      <c r="BK194" t="s">
        <v>4106</v>
      </c>
      <c r="BL194" t="s">
        <v>4107</v>
      </c>
      <c r="BM194">
        <v>3</v>
      </c>
      <c r="BN194">
        <v>3.7040000000000002</v>
      </c>
    </row>
    <row r="195" spans="1:66" x14ac:dyDescent="0.25">
      <c r="A195">
        <v>49915</v>
      </c>
      <c r="B195">
        <v>21639</v>
      </c>
      <c r="C195" t="s">
        <v>545</v>
      </c>
      <c r="D195" t="s">
        <v>21</v>
      </c>
      <c r="E195" t="s">
        <v>29</v>
      </c>
      <c r="F195">
        <v>44257.708333333336</v>
      </c>
      <c r="G195">
        <v>3</v>
      </c>
      <c r="H195" t="s">
        <v>28</v>
      </c>
      <c r="I195">
        <v>5</v>
      </c>
      <c r="J195" t="s">
        <v>22</v>
      </c>
      <c r="K195" t="s">
        <v>22</v>
      </c>
      <c r="M195">
        <v>0</v>
      </c>
      <c r="O195">
        <v>2</v>
      </c>
      <c r="P195">
        <v>10</v>
      </c>
      <c r="Q195">
        <v>3.05</v>
      </c>
      <c r="R195">
        <v>2.2999999999999998</v>
      </c>
      <c r="S195">
        <v>7.0149999999999988</v>
      </c>
      <c r="T195">
        <v>1</v>
      </c>
      <c r="U195">
        <v>10</v>
      </c>
      <c r="V195">
        <v>4.5999999999999996</v>
      </c>
      <c r="W195">
        <v>4.0999999999999996</v>
      </c>
      <c r="X195">
        <v>18.859999999999996</v>
      </c>
      <c r="Y195">
        <v>3.9799999999999995</v>
      </c>
      <c r="Z195">
        <v>3.3799999999999994</v>
      </c>
      <c r="AA195">
        <v>13.452399999999995</v>
      </c>
      <c r="AB195">
        <v>7559368</v>
      </c>
      <c r="AC195" t="s">
        <v>2711</v>
      </c>
      <c r="AD195">
        <v>39916</v>
      </c>
      <c r="AE195" t="s">
        <v>760</v>
      </c>
      <c r="AF195" t="s">
        <v>761</v>
      </c>
      <c r="AG195" t="s">
        <v>762</v>
      </c>
      <c r="AH195" t="s">
        <v>768</v>
      </c>
      <c r="AI195">
        <v>1.5</v>
      </c>
      <c r="AJ195">
        <v>0</v>
      </c>
      <c r="AK195">
        <v>0</v>
      </c>
      <c r="AL195">
        <v>0</v>
      </c>
      <c r="AM195">
        <v>18</v>
      </c>
      <c r="AN195">
        <v>0</v>
      </c>
      <c r="AO195" t="s">
        <v>762</v>
      </c>
      <c r="AP195" t="s">
        <v>763</v>
      </c>
      <c r="AQ195" t="s">
        <v>769</v>
      </c>
      <c r="AR195" t="s">
        <v>2712</v>
      </c>
      <c r="AS195">
        <v>2</v>
      </c>
      <c r="AT195">
        <v>0</v>
      </c>
      <c r="AU195">
        <v>0</v>
      </c>
      <c r="AV195" t="s">
        <v>762</v>
      </c>
      <c r="AW195" t="s">
        <v>2713</v>
      </c>
      <c r="AX195">
        <v>3</v>
      </c>
      <c r="AY195">
        <v>0</v>
      </c>
      <c r="AZ195">
        <v>0</v>
      </c>
      <c r="BA195" t="s">
        <v>762</v>
      </c>
      <c r="BB195">
        <v>0</v>
      </c>
      <c r="BC195">
        <v>0</v>
      </c>
      <c r="BD195">
        <v>39374</v>
      </c>
      <c r="BE195">
        <v>13.370864704540276</v>
      </c>
      <c r="BF195" t="s">
        <v>767</v>
      </c>
      <c r="BG195">
        <v>43185</v>
      </c>
      <c r="BH195">
        <v>21.899667400401061</v>
      </c>
      <c r="BI195" t="s">
        <v>4111</v>
      </c>
      <c r="BJ195" t="s">
        <v>4112</v>
      </c>
      <c r="BK195" t="s">
        <v>4113</v>
      </c>
      <c r="BL195" t="s">
        <v>4097</v>
      </c>
      <c r="BM195">
        <v>1</v>
      </c>
      <c r="BN195">
        <v>3.8140000000000001</v>
      </c>
    </row>
    <row r="196" spans="1:66" x14ac:dyDescent="0.25">
      <c r="A196">
        <v>50044</v>
      </c>
      <c r="B196">
        <v>12882</v>
      </c>
      <c r="C196" t="s">
        <v>669</v>
      </c>
      <c r="D196" t="s">
        <v>21</v>
      </c>
      <c r="E196" t="s">
        <v>29</v>
      </c>
      <c r="F196">
        <v>43880.708333333336</v>
      </c>
      <c r="G196">
        <v>7.5</v>
      </c>
      <c r="H196" t="s">
        <v>23</v>
      </c>
      <c r="I196">
        <v>0</v>
      </c>
      <c r="J196" t="s">
        <v>22</v>
      </c>
      <c r="K196" t="s">
        <v>22</v>
      </c>
      <c r="M196">
        <v>0</v>
      </c>
      <c r="O196">
        <v>2</v>
      </c>
      <c r="P196">
        <v>10</v>
      </c>
      <c r="Q196">
        <v>1.3</v>
      </c>
      <c r="R196">
        <v>2.2999999999999998</v>
      </c>
      <c r="S196">
        <v>2.9899999999999998</v>
      </c>
      <c r="T196">
        <v>1</v>
      </c>
      <c r="U196">
        <v>10</v>
      </c>
      <c r="V196">
        <v>8.4</v>
      </c>
      <c r="W196">
        <v>5</v>
      </c>
      <c r="X196">
        <v>42</v>
      </c>
      <c r="Y196">
        <v>5.5600000000000005</v>
      </c>
      <c r="Z196">
        <v>3.92</v>
      </c>
      <c r="AA196">
        <v>21.795200000000001</v>
      </c>
      <c r="AB196">
        <v>7649631</v>
      </c>
      <c r="AC196" t="s">
        <v>3482</v>
      </c>
      <c r="AD196">
        <v>39917</v>
      </c>
      <c r="AE196" t="s">
        <v>760</v>
      </c>
      <c r="AF196" t="s">
        <v>761</v>
      </c>
      <c r="AG196" t="s">
        <v>762</v>
      </c>
      <c r="AH196" t="s">
        <v>768</v>
      </c>
      <c r="AI196">
        <v>2</v>
      </c>
      <c r="AJ196">
        <v>0</v>
      </c>
      <c r="AK196">
        <v>0</v>
      </c>
      <c r="AL196">
        <v>0</v>
      </c>
      <c r="AM196">
        <v>24</v>
      </c>
      <c r="AN196">
        <v>0</v>
      </c>
      <c r="AO196" t="s">
        <v>762</v>
      </c>
      <c r="AP196" t="s">
        <v>763</v>
      </c>
      <c r="AQ196" t="s">
        <v>769</v>
      </c>
      <c r="AR196" t="s">
        <v>3483</v>
      </c>
      <c r="AS196">
        <v>0</v>
      </c>
      <c r="AT196">
        <v>0</v>
      </c>
      <c r="AU196">
        <v>665</v>
      </c>
      <c r="AV196" t="s">
        <v>762</v>
      </c>
      <c r="AW196" t="s">
        <v>3484</v>
      </c>
      <c r="AX196">
        <v>8.3000000000000007</v>
      </c>
      <c r="AY196">
        <v>657.3</v>
      </c>
      <c r="AZ196">
        <v>0</v>
      </c>
      <c r="BA196" t="s">
        <v>762</v>
      </c>
      <c r="BB196">
        <v>0</v>
      </c>
      <c r="BC196">
        <v>1</v>
      </c>
      <c r="BD196">
        <v>22647</v>
      </c>
      <c r="BE196">
        <v>58.134725074150133</v>
      </c>
      <c r="BF196" t="s">
        <v>767</v>
      </c>
      <c r="BG196">
        <v>44267</v>
      </c>
      <c r="BH196">
        <v>58.144284938017528</v>
      </c>
      <c r="BI196" t="s">
        <v>4094</v>
      </c>
      <c r="BJ196" t="s">
        <v>4095</v>
      </c>
      <c r="BK196" t="s">
        <v>4096</v>
      </c>
      <c r="BL196" t="s">
        <v>4097</v>
      </c>
      <c r="BM196">
        <v>1</v>
      </c>
      <c r="BN196">
        <v>3.7530000000000001</v>
      </c>
    </row>
    <row r="197" spans="1:66" x14ac:dyDescent="0.25">
      <c r="A197">
        <v>50182</v>
      </c>
      <c r="B197">
        <v>23862</v>
      </c>
      <c r="C197" t="s">
        <v>514</v>
      </c>
      <c r="D197" t="s">
        <v>21</v>
      </c>
      <c r="E197" t="s">
        <v>29</v>
      </c>
      <c r="F197">
        <v>44427.666666666664</v>
      </c>
      <c r="G197">
        <v>5</v>
      </c>
      <c r="I197">
        <v>0</v>
      </c>
      <c r="J197" t="s">
        <v>22</v>
      </c>
      <c r="K197" t="s">
        <v>22</v>
      </c>
      <c r="M197">
        <v>0</v>
      </c>
      <c r="N197" t="s">
        <v>33</v>
      </c>
      <c r="O197">
        <v>0</v>
      </c>
      <c r="P197">
        <v>0</v>
      </c>
      <c r="Q197">
        <v>0</v>
      </c>
      <c r="R197">
        <v>0.8</v>
      </c>
      <c r="S197">
        <v>0</v>
      </c>
      <c r="T197">
        <v>1</v>
      </c>
      <c r="U197">
        <v>10</v>
      </c>
      <c r="V197">
        <v>6.2000000000000011</v>
      </c>
      <c r="W197">
        <v>5</v>
      </c>
      <c r="X197">
        <v>31.000000000000007</v>
      </c>
      <c r="Y197">
        <v>3.7200000000000006</v>
      </c>
      <c r="Z197">
        <v>3.3200000000000003</v>
      </c>
      <c r="AA197">
        <v>12.350400000000004</v>
      </c>
      <c r="AB197">
        <v>7612540</v>
      </c>
      <c r="AC197" t="s">
        <v>2581</v>
      </c>
      <c r="AD197">
        <v>39918</v>
      </c>
      <c r="AE197" t="s">
        <v>760</v>
      </c>
      <c r="AF197" t="s">
        <v>761</v>
      </c>
      <c r="AG197" t="s">
        <v>762</v>
      </c>
      <c r="AH197" t="s">
        <v>768</v>
      </c>
      <c r="AI197">
        <v>2</v>
      </c>
      <c r="AJ197">
        <v>0</v>
      </c>
      <c r="AK197">
        <v>0</v>
      </c>
      <c r="AL197">
        <v>0</v>
      </c>
      <c r="AM197">
        <v>24</v>
      </c>
      <c r="AN197">
        <v>0</v>
      </c>
      <c r="AO197" t="s">
        <v>762</v>
      </c>
      <c r="AP197" t="s">
        <v>763</v>
      </c>
      <c r="AQ197" t="s">
        <v>769</v>
      </c>
      <c r="AR197" t="s">
        <v>2582</v>
      </c>
      <c r="AS197">
        <v>5.8</v>
      </c>
      <c r="AT197">
        <v>734.2</v>
      </c>
      <c r="AU197">
        <v>740</v>
      </c>
      <c r="AV197" t="s">
        <v>765</v>
      </c>
      <c r="AW197" t="s">
        <v>2583</v>
      </c>
      <c r="AX197">
        <v>4.5</v>
      </c>
      <c r="AY197">
        <v>719.5</v>
      </c>
      <c r="AZ197">
        <v>724</v>
      </c>
      <c r="BA197" t="s">
        <v>765</v>
      </c>
      <c r="BB197">
        <v>4.2326419999999997E-2</v>
      </c>
      <c r="BC197">
        <v>1</v>
      </c>
      <c r="BD197">
        <v>24782</v>
      </c>
      <c r="BE197">
        <v>53.786903947068211</v>
      </c>
      <c r="BF197" t="s">
        <v>767</v>
      </c>
      <c r="BG197">
        <v>44243</v>
      </c>
      <c r="BH197">
        <v>347.30083337759612</v>
      </c>
      <c r="BI197" t="s">
        <v>4094</v>
      </c>
      <c r="BJ197" t="s">
        <v>4095</v>
      </c>
      <c r="BK197" t="s">
        <v>4096</v>
      </c>
      <c r="BL197" t="s">
        <v>4097</v>
      </c>
      <c r="BM197">
        <v>1</v>
      </c>
      <c r="BN197">
        <v>3.74</v>
      </c>
    </row>
    <row r="198" spans="1:66" x14ac:dyDescent="0.25">
      <c r="A198">
        <v>50365</v>
      </c>
      <c r="B198">
        <v>22818</v>
      </c>
      <c r="C198" t="s">
        <v>420</v>
      </c>
      <c r="D198" t="s">
        <v>21</v>
      </c>
      <c r="E198" t="s">
        <v>29</v>
      </c>
      <c r="F198">
        <v>44335.666666666664</v>
      </c>
      <c r="G198">
        <v>8</v>
      </c>
      <c r="H198" t="s">
        <v>23</v>
      </c>
      <c r="I198">
        <v>0</v>
      </c>
      <c r="J198" t="s">
        <v>22</v>
      </c>
      <c r="K198" t="s">
        <v>22</v>
      </c>
      <c r="L198" t="s">
        <v>30</v>
      </c>
      <c r="M198">
        <v>6</v>
      </c>
      <c r="N198" t="s">
        <v>40</v>
      </c>
      <c r="O198">
        <v>8</v>
      </c>
      <c r="P198">
        <v>10</v>
      </c>
      <c r="Q198">
        <v>5.2</v>
      </c>
      <c r="R198">
        <v>5.6</v>
      </c>
      <c r="S198">
        <v>29.119999999999997</v>
      </c>
      <c r="T198">
        <v>1</v>
      </c>
      <c r="U198">
        <v>0</v>
      </c>
      <c r="V198">
        <v>1.4000000000000001</v>
      </c>
      <c r="W198">
        <v>1.4</v>
      </c>
      <c r="X198">
        <v>1.96</v>
      </c>
      <c r="Y198">
        <v>2.92</v>
      </c>
      <c r="Z198">
        <v>3.0799999999999996</v>
      </c>
      <c r="AA198">
        <v>8.9935999999999989</v>
      </c>
      <c r="AB198">
        <v>7688045</v>
      </c>
      <c r="AC198" t="s">
        <v>2188</v>
      </c>
      <c r="AD198">
        <v>39919</v>
      </c>
      <c r="AE198" t="s">
        <v>760</v>
      </c>
      <c r="AF198" t="s">
        <v>761</v>
      </c>
      <c r="AG198" t="s">
        <v>762</v>
      </c>
      <c r="AH198" t="s">
        <v>768</v>
      </c>
      <c r="AI198">
        <v>3</v>
      </c>
      <c r="AJ198">
        <v>0</v>
      </c>
      <c r="AK198">
        <v>0</v>
      </c>
      <c r="AL198">
        <v>0</v>
      </c>
      <c r="AM198">
        <v>36</v>
      </c>
      <c r="AN198">
        <v>0</v>
      </c>
      <c r="AO198" t="s">
        <v>762</v>
      </c>
      <c r="AP198" t="s">
        <v>763</v>
      </c>
      <c r="AQ198" t="s">
        <v>769</v>
      </c>
      <c r="AR198" t="s">
        <v>2189</v>
      </c>
      <c r="AS198">
        <v>8.4</v>
      </c>
      <c r="AT198">
        <v>677.77</v>
      </c>
      <c r="AU198">
        <v>686.17</v>
      </c>
      <c r="AV198" t="s">
        <v>762</v>
      </c>
      <c r="AW198" t="s">
        <v>2190</v>
      </c>
      <c r="AX198">
        <v>4.7</v>
      </c>
      <c r="AY198">
        <v>676.81</v>
      </c>
      <c r="AZ198">
        <v>681.51</v>
      </c>
      <c r="BA198" t="s">
        <v>762</v>
      </c>
      <c r="BB198">
        <v>1.633484E-2</v>
      </c>
      <c r="BC198">
        <v>1</v>
      </c>
      <c r="BD198">
        <v>38418</v>
      </c>
      <c r="BE198">
        <v>16.201688341318725</v>
      </c>
      <c r="BF198" t="s">
        <v>767</v>
      </c>
      <c r="BG198">
        <v>43185</v>
      </c>
      <c r="BH198">
        <v>58.770265873048871</v>
      </c>
      <c r="BI198" t="s">
        <v>4094</v>
      </c>
      <c r="BJ198" t="s">
        <v>4095</v>
      </c>
      <c r="BK198" t="s">
        <v>4096</v>
      </c>
      <c r="BL198" t="s">
        <v>4097</v>
      </c>
      <c r="BM198">
        <v>1</v>
      </c>
      <c r="BN198">
        <v>3.6890000000000001</v>
      </c>
    </row>
    <row r="199" spans="1:66" x14ac:dyDescent="0.25">
      <c r="A199">
        <v>51358</v>
      </c>
      <c r="B199">
        <v>21768</v>
      </c>
      <c r="C199" t="s">
        <v>688</v>
      </c>
      <c r="D199" t="s">
        <v>21</v>
      </c>
      <c r="E199" t="s">
        <v>29</v>
      </c>
      <c r="F199">
        <v>44265.666666666664</v>
      </c>
      <c r="G199">
        <v>13</v>
      </c>
      <c r="H199" t="s">
        <v>23</v>
      </c>
      <c r="I199">
        <v>0</v>
      </c>
      <c r="J199" t="s">
        <v>22</v>
      </c>
      <c r="K199" t="s">
        <v>22</v>
      </c>
      <c r="L199" t="s">
        <v>145</v>
      </c>
      <c r="M199">
        <v>10</v>
      </c>
      <c r="N199" t="s">
        <v>35</v>
      </c>
      <c r="O199">
        <v>2</v>
      </c>
      <c r="P199">
        <v>10</v>
      </c>
      <c r="Q199">
        <v>1.3</v>
      </c>
      <c r="R199">
        <v>8.3000000000000007</v>
      </c>
      <c r="S199">
        <v>10.790000000000001</v>
      </c>
      <c r="T199">
        <v>1</v>
      </c>
      <c r="U199">
        <v>10</v>
      </c>
      <c r="V199">
        <v>6.2000000000000011</v>
      </c>
      <c r="W199">
        <v>4.7</v>
      </c>
      <c r="X199">
        <v>29.140000000000008</v>
      </c>
      <c r="Y199">
        <v>4.24</v>
      </c>
      <c r="Z199">
        <v>6.1400000000000006</v>
      </c>
      <c r="AA199">
        <v>26.033600000000003</v>
      </c>
      <c r="AB199">
        <v>7658577</v>
      </c>
      <c r="AC199" t="s">
        <v>3664</v>
      </c>
      <c r="AD199">
        <v>39920</v>
      </c>
      <c r="AE199" t="s">
        <v>760</v>
      </c>
      <c r="AF199" t="s">
        <v>761</v>
      </c>
      <c r="AG199" t="s">
        <v>762</v>
      </c>
      <c r="AH199" t="s">
        <v>768</v>
      </c>
      <c r="AI199">
        <v>3</v>
      </c>
      <c r="AJ199">
        <v>0</v>
      </c>
      <c r="AK199">
        <v>0</v>
      </c>
      <c r="AL199">
        <v>0</v>
      </c>
      <c r="AM199">
        <v>36</v>
      </c>
      <c r="AN199">
        <v>0</v>
      </c>
      <c r="AO199" t="s">
        <v>762</v>
      </c>
      <c r="AP199" t="s">
        <v>763</v>
      </c>
      <c r="AQ199" t="s">
        <v>769</v>
      </c>
      <c r="AR199" t="s">
        <v>3665</v>
      </c>
      <c r="AS199">
        <v>12.9</v>
      </c>
      <c r="AT199">
        <v>622.54999999999995</v>
      </c>
      <c r="AU199">
        <v>635.45000000000005</v>
      </c>
      <c r="AV199" t="s">
        <v>762</v>
      </c>
      <c r="AW199" t="s">
        <v>3666</v>
      </c>
      <c r="AX199">
        <v>8.5</v>
      </c>
      <c r="AY199">
        <v>621.29999999999995</v>
      </c>
      <c r="AZ199">
        <v>629.79999999999995</v>
      </c>
      <c r="BA199" t="s">
        <v>762</v>
      </c>
      <c r="BB199">
        <v>1.8612630000000002E-2</v>
      </c>
      <c r="BC199">
        <v>1</v>
      </c>
      <c r="BD199">
        <v>39094</v>
      </c>
      <c r="BE199">
        <v>14.159251654118178</v>
      </c>
      <c r="BF199" t="s">
        <v>767</v>
      </c>
      <c r="BG199">
        <v>44243</v>
      </c>
      <c r="BH199">
        <v>67.158611085790639</v>
      </c>
      <c r="BI199" t="s">
        <v>4094</v>
      </c>
      <c r="BJ199" t="s">
        <v>4095</v>
      </c>
      <c r="BK199" t="s">
        <v>4096</v>
      </c>
      <c r="BL199" t="s">
        <v>4097</v>
      </c>
      <c r="BM199">
        <v>1</v>
      </c>
      <c r="BN199">
        <v>3.7040000000000002</v>
      </c>
    </row>
    <row r="200" spans="1:66" x14ac:dyDescent="0.25">
      <c r="A200">
        <v>52100</v>
      </c>
      <c r="B200">
        <v>20768</v>
      </c>
      <c r="C200" t="s">
        <v>52</v>
      </c>
      <c r="D200" t="s">
        <v>26</v>
      </c>
      <c r="E200" t="s">
        <v>29</v>
      </c>
      <c r="F200">
        <v>44175.708333333336</v>
      </c>
      <c r="G200">
        <v>0</v>
      </c>
      <c r="I200">
        <v>0</v>
      </c>
      <c r="J200" t="s">
        <v>22</v>
      </c>
      <c r="K200" t="s">
        <v>22</v>
      </c>
      <c r="M200">
        <v>0</v>
      </c>
      <c r="N200" t="s">
        <v>33</v>
      </c>
      <c r="O200">
        <v>0</v>
      </c>
      <c r="P200">
        <v>0</v>
      </c>
      <c r="Q200">
        <v>0</v>
      </c>
      <c r="R200">
        <v>0.8</v>
      </c>
      <c r="S200">
        <v>0</v>
      </c>
      <c r="T200">
        <v>1</v>
      </c>
      <c r="U200">
        <v>0</v>
      </c>
      <c r="V200">
        <v>2.2000000000000002</v>
      </c>
      <c r="W200">
        <v>0.8</v>
      </c>
      <c r="X200">
        <v>1.7600000000000002</v>
      </c>
      <c r="Y200">
        <v>1.32</v>
      </c>
      <c r="Z200">
        <v>0.8</v>
      </c>
      <c r="AA200">
        <v>1.056</v>
      </c>
      <c r="AB200">
        <v>7601754</v>
      </c>
      <c r="AC200" t="s">
        <v>831</v>
      </c>
      <c r="AD200">
        <v>39921</v>
      </c>
      <c r="AE200" t="s">
        <v>760</v>
      </c>
      <c r="AF200" t="s">
        <v>761</v>
      </c>
      <c r="AG200" t="s">
        <v>762</v>
      </c>
      <c r="AH200" t="s">
        <v>768</v>
      </c>
      <c r="AI200">
        <v>2</v>
      </c>
      <c r="AJ200">
        <v>0</v>
      </c>
      <c r="AK200">
        <v>0</v>
      </c>
      <c r="AL200">
        <v>0</v>
      </c>
      <c r="AM200">
        <v>30</v>
      </c>
      <c r="AN200">
        <v>0</v>
      </c>
      <c r="AO200" t="s">
        <v>762</v>
      </c>
      <c r="AP200" t="s">
        <v>763</v>
      </c>
      <c r="AQ200" t="s">
        <v>769</v>
      </c>
      <c r="AR200" t="s">
        <v>832</v>
      </c>
      <c r="AS200">
        <v>2.5</v>
      </c>
      <c r="AT200">
        <v>636.5</v>
      </c>
      <c r="AU200">
        <v>639</v>
      </c>
      <c r="AV200" t="s">
        <v>765</v>
      </c>
      <c r="AW200" t="s">
        <v>833</v>
      </c>
      <c r="AX200">
        <v>3.8</v>
      </c>
      <c r="AY200">
        <v>635.20000000000005</v>
      </c>
      <c r="AZ200">
        <v>639</v>
      </c>
      <c r="BA200" t="s">
        <v>765</v>
      </c>
      <c r="BB200">
        <v>5.9397480000000002E-2</v>
      </c>
      <c r="BC200">
        <v>0</v>
      </c>
      <c r="BD200">
        <v>34150</v>
      </c>
      <c r="BE200">
        <v>27.448893451973539</v>
      </c>
      <c r="BF200" t="s">
        <v>767</v>
      </c>
      <c r="BG200">
        <v>44432</v>
      </c>
      <c r="BH200">
        <v>21.88644908391883</v>
      </c>
      <c r="BI200" t="s">
        <v>4133</v>
      </c>
      <c r="BJ200" t="s">
        <v>4134</v>
      </c>
      <c r="BK200" t="s">
        <v>4135</v>
      </c>
      <c r="BL200" t="s">
        <v>4107</v>
      </c>
      <c r="BM200">
        <v>3</v>
      </c>
      <c r="BN200">
        <v>3.7490000000000001</v>
      </c>
    </row>
    <row r="201" spans="1:66" x14ac:dyDescent="0.25">
      <c r="A201">
        <v>52100</v>
      </c>
      <c r="B201">
        <v>12001</v>
      </c>
      <c r="C201" t="s">
        <v>50</v>
      </c>
      <c r="D201" t="s">
        <v>26</v>
      </c>
      <c r="E201" t="s">
        <v>29</v>
      </c>
      <c r="F201">
        <v>43789.708333333336</v>
      </c>
      <c r="G201">
        <v>0</v>
      </c>
      <c r="H201" t="s">
        <v>32</v>
      </c>
      <c r="I201">
        <v>10</v>
      </c>
      <c r="J201" t="s">
        <v>29</v>
      </c>
      <c r="K201" t="s">
        <v>29</v>
      </c>
      <c r="L201" t="s">
        <v>145</v>
      </c>
      <c r="M201">
        <v>10</v>
      </c>
      <c r="N201" t="s">
        <v>33</v>
      </c>
      <c r="O201">
        <v>0</v>
      </c>
      <c r="P201">
        <v>10</v>
      </c>
      <c r="Q201">
        <v>3.5</v>
      </c>
      <c r="R201">
        <v>7.3999999999999995</v>
      </c>
      <c r="S201">
        <v>25.9</v>
      </c>
      <c r="T201">
        <v>1</v>
      </c>
      <c r="U201">
        <v>10</v>
      </c>
      <c r="V201">
        <v>2.2000000000000002</v>
      </c>
      <c r="W201">
        <v>2.9</v>
      </c>
      <c r="X201">
        <v>6.38</v>
      </c>
      <c r="Y201">
        <v>2.72</v>
      </c>
      <c r="Z201">
        <v>4.7</v>
      </c>
      <c r="AA201">
        <v>12.784000000000001</v>
      </c>
      <c r="AB201">
        <v>7601754</v>
      </c>
      <c r="AC201" t="s">
        <v>831</v>
      </c>
      <c r="AD201">
        <v>39922</v>
      </c>
      <c r="AE201" t="s">
        <v>760</v>
      </c>
      <c r="AF201" t="s">
        <v>761</v>
      </c>
      <c r="AG201" t="s">
        <v>762</v>
      </c>
      <c r="AH201" t="s">
        <v>768</v>
      </c>
      <c r="AI201">
        <v>2</v>
      </c>
      <c r="AJ201">
        <v>0</v>
      </c>
      <c r="AK201">
        <v>0</v>
      </c>
      <c r="AL201">
        <v>0</v>
      </c>
      <c r="AM201">
        <v>30</v>
      </c>
      <c r="AN201">
        <v>0</v>
      </c>
      <c r="AO201" t="s">
        <v>762</v>
      </c>
      <c r="AP201" t="s">
        <v>763</v>
      </c>
      <c r="AQ201" t="s">
        <v>769</v>
      </c>
      <c r="AR201" t="s">
        <v>832</v>
      </c>
      <c r="AS201">
        <v>2.5</v>
      </c>
      <c r="AT201">
        <v>636.5</v>
      </c>
      <c r="AU201">
        <v>639</v>
      </c>
      <c r="AV201" t="s">
        <v>765</v>
      </c>
      <c r="AW201" t="s">
        <v>833</v>
      </c>
      <c r="AX201">
        <v>3.8</v>
      </c>
      <c r="AY201">
        <v>635.20000000000005</v>
      </c>
      <c r="AZ201">
        <v>639</v>
      </c>
      <c r="BA201" t="s">
        <v>765</v>
      </c>
      <c r="BB201">
        <v>5.9397480000000002E-2</v>
      </c>
      <c r="BC201">
        <v>0</v>
      </c>
      <c r="BD201">
        <v>34150</v>
      </c>
      <c r="BE201">
        <v>26.392083048140549</v>
      </c>
      <c r="BF201" t="s">
        <v>767</v>
      </c>
      <c r="BG201">
        <v>44432</v>
      </c>
      <c r="BH201">
        <v>21.88644908391883</v>
      </c>
      <c r="BI201" t="s">
        <v>4133</v>
      </c>
      <c r="BJ201" t="s">
        <v>4134</v>
      </c>
      <c r="BK201" t="s">
        <v>4135</v>
      </c>
      <c r="BL201" t="s">
        <v>4107</v>
      </c>
      <c r="BM201">
        <v>3</v>
      </c>
      <c r="BN201">
        <v>3.7490000000000001</v>
      </c>
    </row>
    <row r="202" spans="1:66" x14ac:dyDescent="0.25">
      <c r="A202">
        <v>52112</v>
      </c>
      <c r="B202">
        <v>17671</v>
      </c>
      <c r="C202" t="s">
        <v>25</v>
      </c>
      <c r="D202" t="s">
        <v>21</v>
      </c>
      <c r="E202" t="s">
        <v>22</v>
      </c>
      <c r="F202">
        <v>43965.666666666664</v>
      </c>
      <c r="G202">
        <v>2.7</v>
      </c>
      <c r="I202">
        <v>0</v>
      </c>
      <c r="J202" t="s">
        <v>22</v>
      </c>
      <c r="K202" t="s">
        <v>22</v>
      </c>
      <c r="M202">
        <v>0</v>
      </c>
      <c r="O202">
        <v>2</v>
      </c>
      <c r="P202">
        <v>0</v>
      </c>
      <c r="Q202">
        <v>1.3</v>
      </c>
      <c r="R202">
        <v>0</v>
      </c>
      <c r="S202">
        <v>0</v>
      </c>
      <c r="T202">
        <v>1</v>
      </c>
      <c r="U202">
        <v>10</v>
      </c>
      <c r="V202">
        <v>7.8000000000000007</v>
      </c>
      <c r="W202">
        <v>0</v>
      </c>
      <c r="X202">
        <v>0</v>
      </c>
      <c r="Y202">
        <v>5.2000000000000011</v>
      </c>
      <c r="Z202">
        <v>0</v>
      </c>
      <c r="AA202">
        <v>0</v>
      </c>
      <c r="AB202">
        <v>7616400</v>
      </c>
      <c r="AC202" t="s">
        <v>774</v>
      </c>
      <c r="AD202">
        <v>39923</v>
      </c>
      <c r="AE202" t="s">
        <v>760</v>
      </c>
      <c r="AF202" t="s">
        <v>761</v>
      </c>
      <c r="AG202" t="s">
        <v>762</v>
      </c>
      <c r="AH202" t="s">
        <v>768</v>
      </c>
      <c r="AI202">
        <v>1.5</v>
      </c>
      <c r="AJ202">
        <v>0</v>
      </c>
      <c r="AK202">
        <v>0</v>
      </c>
      <c r="AL202">
        <v>0</v>
      </c>
      <c r="AM202">
        <v>18</v>
      </c>
      <c r="AN202">
        <v>0</v>
      </c>
      <c r="AO202" t="s">
        <v>762</v>
      </c>
      <c r="AP202" t="s">
        <v>763</v>
      </c>
      <c r="AQ202" t="s">
        <v>769</v>
      </c>
      <c r="AR202" t="s">
        <v>775</v>
      </c>
      <c r="AS202">
        <v>2.6</v>
      </c>
      <c r="AT202">
        <v>636.4</v>
      </c>
      <c r="AU202">
        <v>639</v>
      </c>
      <c r="AV202" t="s">
        <v>765</v>
      </c>
      <c r="AW202" t="s">
        <v>776</v>
      </c>
      <c r="AX202">
        <v>2.9</v>
      </c>
      <c r="AY202">
        <v>632.1</v>
      </c>
      <c r="AZ202">
        <v>635</v>
      </c>
      <c r="BA202" t="s">
        <v>765</v>
      </c>
      <c r="BB202">
        <v>2.6544539999999998E-2</v>
      </c>
      <c r="BC202">
        <v>0</v>
      </c>
      <c r="BD202">
        <v>36405</v>
      </c>
      <c r="BE202">
        <v>20.699977184576767</v>
      </c>
      <c r="BF202" t="s">
        <v>767</v>
      </c>
      <c r="BG202">
        <v>44432</v>
      </c>
      <c r="BH202">
        <v>161.9918832420542</v>
      </c>
      <c r="BI202" t="s">
        <v>4133</v>
      </c>
      <c r="BJ202" t="s">
        <v>4134</v>
      </c>
      <c r="BK202" t="s">
        <v>4135</v>
      </c>
      <c r="BL202" t="s">
        <v>4107</v>
      </c>
      <c r="BM202">
        <v>3</v>
      </c>
      <c r="BN202">
        <v>3.7490000000000001</v>
      </c>
    </row>
    <row r="203" spans="1:66" x14ac:dyDescent="0.25">
      <c r="A203">
        <v>52356</v>
      </c>
      <c r="B203">
        <v>18796</v>
      </c>
      <c r="C203" t="s">
        <v>226</v>
      </c>
      <c r="D203" t="s">
        <v>26</v>
      </c>
      <c r="E203" t="s">
        <v>29</v>
      </c>
      <c r="F203">
        <v>44026.666666666664</v>
      </c>
      <c r="G203">
        <v>4</v>
      </c>
      <c r="I203">
        <v>0</v>
      </c>
      <c r="K203" t="s">
        <v>22</v>
      </c>
      <c r="L203" t="s">
        <v>30</v>
      </c>
      <c r="M203">
        <v>6</v>
      </c>
      <c r="O203">
        <v>2</v>
      </c>
      <c r="P203">
        <v>10</v>
      </c>
      <c r="Q203">
        <v>1.3</v>
      </c>
      <c r="R203">
        <v>5</v>
      </c>
      <c r="S203">
        <v>6.5</v>
      </c>
      <c r="T203">
        <v>1</v>
      </c>
      <c r="U203">
        <v>0</v>
      </c>
      <c r="V203">
        <v>2.2000000000000002</v>
      </c>
      <c r="W203">
        <v>0.8</v>
      </c>
      <c r="X203">
        <v>1.7600000000000002</v>
      </c>
      <c r="Y203">
        <v>1.84</v>
      </c>
      <c r="Z203">
        <v>2.48</v>
      </c>
      <c r="AA203">
        <v>4.5632000000000001</v>
      </c>
      <c r="AB203">
        <v>7626118</v>
      </c>
      <c r="AC203" t="s">
        <v>1382</v>
      </c>
      <c r="AD203">
        <v>39924</v>
      </c>
      <c r="AE203" t="s">
        <v>760</v>
      </c>
      <c r="AF203" t="s">
        <v>761</v>
      </c>
      <c r="AG203" t="s">
        <v>762</v>
      </c>
      <c r="AH203" t="s">
        <v>768</v>
      </c>
      <c r="AI203">
        <v>1.25</v>
      </c>
      <c r="AJ203">
        <v>0</v>
      </c>
      <c r="AK203">
        <v>0</v>
      </c>
      <c r="AL203">
        <v>0</v>
      </c>
      <c r="AM203">
        <v>15</v>
      </c>
      <c r="AN203">
        <v>0</v>
      </c>
      <c r="AO203" t="s">
        <v>762</v>
      </c>
      <c r="AP203" t="s">
        <v>763</v>
      </c>
      <c r="AQ203" t="s">
        <v>769</v>
      </c>
      <c r="AR203" t="s">
        <v>1383</v>
      </c>
      <c r="AS203">
        <v>2.8</v>
      </c>
      <c r="AT203">
        <v>643.20000000000005</v>
      </c>
      <c r="AU203">
        <v>646</v>
      </c>
      <c r="AV203" t="s">
        <v>765</v>
      </c>
      <c r="AW203" t="s">
        <v>1384</v>
      </c>
      <c r="AX203">
        <v>3.8</v>
      </c>
      <c r="AY203">
        <v>643.20000000000005</v>
      </c>
      <c r="AZ203">
        <v>647</v>
      </c>
      <c r="BA203" t="s">
        <v>765</v>
      </c>
      <c r="BB203">
        <v>0</v>
      </c>
      <c r="BC203">
        <v>0</v>
      </c>
      <c r="BD203">
        <v>39463</v>
      </c>
      <c r="BE203">
        <v>12.494638375541859</v>
      </c>
      <c r="BF203" t="s">
        <v>767</v>
      </c>
      <c r="BG203">
        <v>44432</v>
      </c>
      <c r="BH203">
        <v>38.139021796879177</v>
      </c>
      <c r="BI203" t="s">
        <v>4133</v>
      </c>
      <c r="BJ203" t="s">
        <v>4134</v>
      </c>
      <c r="BK203" t="s">
        <v>4135</v>
      </c>
      <c r="BL203" t="s">
        <v>4107</v>
      </c>
      <c r="BM203">
        <v>3</v>
      </c>
      <c r="BN203">
        <v>3.7440000000000002</v>
      </c>
    </row>
    <row r="204" spans="1:66" x14ac:dyDescent="0.25">
      <c r="A204">
        <v>52584</v>
      </c>
      <c r="B204">
        <v>19352</v>
      </c>
      <c r="C204" t="s">
        <v>474</v>
      </c>
      <c r="D204" t="s">
        <v>21</v>
      </c>
      <c r="E204" t="s">
        <v>29</v>
      </c>
      <c r="F204">
        <v>44064.666666666664</v>
      </c>
      <c r="G204">
        <v>4.5</v>
      </c>
      <c r="I204">
        <v>0</v>
      </c>
      <c r="K204" t="s">
        <v>22</v>
      </c>
      <c r="M204">
        <v>0</v>
      </c>
      <c r="O204">
        <v>2</v>
      </c>
      <c r="P204">
        <v>0</v>
      </c>
      <c r="Q204">
        <v>1.3</v>
      </c>
      <c r="R204">
        <v>0.8</v>
      </c>
      <c r="S204">
        <v>1.04</v>
      </c>
      <c r="T204">
        <v>1</v>
      </c>
      <c r="U204">
        <v>10</v>
      </c>
      <c r="V204">
        <v>4.5999999999999996</v>
      </c>
      <c r="W204">
        <v>5</v>
      </c>
      <c r="X204">
        <v>23</v>
      </c>
      <c r="Y204">
        <v>3.28</v>
      </c>
      <c r="Z204">
        <v>3.3200000000000003</v>
      </c>
      <c r="AA204">
        <v>10.8896</v>
      </c>
      <c r="AB204">
        <v>7622780</v>
      </c>
      <c r="AC204" t="s">
        <v>2424</v>
      </c>
      <c r="AD204">
        <v>39925</v>
      </c>
      <c r="AE204" t="s">
        <v>760</v>
      </c>
      <c r="AF204" t="s">
        <v>761</v>
      </c>
      <c r="AG204" t="s">
        <v>762</v>
      </c>
      <c r="AH204" t="s">
        <v>768</v>
      </c>
      <c r="AI204">
        <v>1.25</v>
      </c>
      <c r="AJ204">
        <v>0</v>
      </c>
      <c r="AK204">
        <v>0</v>
      </c>
      <c r="AL204">
        <v>0</v>
      </c>
      <c r="AM204">
        <v>15</v>
      </c>
      <c r="AN204">
        <v>0</v>
      </c>
      <c r="AO204" t="s">
        <v>762</v>
      </c>
      <c r="AP204" t="s">
        <v>763</v>
      </c>
      <c r="AQ204" t="s">
        <v>769</v>
      </c>
      <c r="AR204" t="s">
        <v>2425</v>
      </c>
      <c r="AS204">
        <v>4.5</v>
      </c>
      <c r="AT204">
        <v>719.5</v>
      </c>
      <c r="AU204">
        <v>724</v>
      </c>
      <c r="AV204" t="s">
        <v>765</v>
      </c>
      <c r="AW204" t="s">
        <v>2426</v>
      </c>
      <c r="AX204">
        <v>5.2</v>
      </c>
      <c r="AY204">
        <v>716.8</v>
      </c>
      <c r="AZ204">
        <v>722</v>
      </c>
      <c r="BA204" t="s">
        <v>765</v>
      </c>
      <c r="BB204">
        <v>5.7289439999999997E-2</v>
      </c>
      <c r="BC204">
        <v>0</v>
      </c>
      <c r="BD204">
        <v>37390</v>
      </c>
      <c r="BE204">
        <v>18.274241387177725</v>
      </c>
      <c r="BF204" t="s">
        <v>767</v>
      </c>
      <c r="BG204">
        <v>44243</v>
      </c>
      <c r="BH204">
        <v>47.129102498767011</v>
      </c>
      <c r="BI204" t="s">
        <v>4140</v>
      </c>
      <c r="BJ204" t="s">
        <v>4141</v>
      </c>
      <c r="BK204" t="s">
        <v>4142</v>
      </c>
      <c r="BL204" t="s">
        <v>768</v>
      </c>
      <c r="BM204">
        <v>2</v>
      </c>
      <c r="BN204">
        <v>3.859</v>
      </c>
    </row>
    <row r="205" spans="1:66" x14ac:dyDescent="0.25">
      <c r="A205">
        <v>52603</v>
      </c>
      <c r="B205">
        <v>21039</v>
      </c>
      <c r="C205" t="s">
        <v>139</v>
      </c>
      <c r="D205" t="s">
        <v>21</v>
      </c>
      <c r="E205" t="s">
        <v>29</v>
      </c>
      <c r="F205">
        <v>44175.708333333336</v>
      </c>
      <c r="G205">
        <v>2</v>
      </c>
      <c r="H205" t="s">
        <v>28</v>
      </c>
      <c r="I205">
        <v>5</v>
      </c>
      <c r="J205" t="s">
        <v>22</v>
      </c>
      <c r="K205" t="s">
        <v>22</v>
      </c>
      <c r="M205">
        <v>0</v>
      </c>
      <c r="N205" t="s">
        <v>35</v>
      </c>
      <c r="O205">
        <v>2</v>
      </c>
      <c r="P205">
        <v>10</v>
      </c>
      <c r="Q205">
        <v>3.05</v>
      </c>
      <c r="R205">
        <v>2.2999999999999998</v>
      </c>
      <c r="S205">
        <v>7.0149999999999988</v>
      </c>
      <c r="T205">
        <v>1</v>
      </c>
      <c r="U205">
        <v>0</v>
      </c>
      <c r="V205">
        <v>1.4000000000000001</v>
      </c>
      <c r="W205">
        <v>0.8</v>
      </c>
      <c r="X205">
        <v>1.1200000000000001</v>
      </c>
      <c r="Y205">
        <v>2.06</v>
      </c>
      <c r="Z205">
        <v>1.4</v>
      </c>
      <c r="AA205">
        <v>2.8839999999999999</v>
      </c>
      <c r="AB205">
        <v>7684106</v>
      </c>
      <c r="AC205" t="s">
        <v>1067</v>
      </c>
      <c r="AD205">
        <v>39926</v>
      </c>
      <c r="AE205" t="s">
        <v>760</v>
      </c>
      <c r="AF205" t="s">
        <v>761</v>
      </c>
      <c r="AG205" t="s">
        <v>762</v>
      </c>
      <c r="AH205" t="s">
        <v>768</v>
      </c>
      <c r="AI205">
        <v>1.5</v>
      </c>
      <c r="AJ205">
        <v>0</v>
      </c>
      <c r="AK205">
        <v>0</v>
      </c>
      <c r="AL205">
        <v>0</v>
      </c>
      <c r="AM205">
        <v>18</v>
      </c>
      <c r="AN205">
        <v>0</v>
      </c>
      <c r="AO205" t="s">
        <v>762</v>
      </c>
      <c r="AP205" t="s">
        <v>763</v>
      </c>
      <c r="AQ205" t="s">
        <v>769</v>
      </c>
      <c r="AR205" t="s">
        <v>1068</v>
      </c>
      <c r="AS205">
        <v>1.6</v>
      </c>
      <c r="AT205">
        <v>617.4</v>
      </c>
      <c r="AU205">
        <v>619</v>
      </c>
      <c r="AV205" t="s">
        <v>765</v>
      </c>
      <c r="AW205" t="s">
        <v>1069</v>
      </c>
      <c r="AX205">
        <v>2</v>
      </c>
      <c r="AY205">
        <v>618</v>
      </c>
      <c r="AZ205">
        <v>620</v>
      </c>
      <c r="BA205" t="s">
        <v>986</v>
      </c>
      <c r="BB205">
        <v>-1.7207469999999999E-2</v>
      </c>
      <c r="BC205">
        <v>0</v>
      </c>
      <c r="BD205">
        <v>34150</v>
      </c>
      <c r="BE205">
        <v>27.448893451973539</v>
      </c>
      <c r="BF205" t="s">
        <v>767</v>
      </c>
      <c r="BG205">
        <v>44432</v>
      </c>
      <c r="BH205">
        <v>34.868582340488928</v>
      </c>
      <c r="BI205" t="s">
        <v>4104</v>
      </c>
      <c r="BJ205" t="s">
        <v>4105</v>
      </c>
      <c r="BK205" t="s">
        <v>4106</v>
      </c>
      <c r="BL205" t="s">
        <v>4107</v>
      </c>
      <c r="BM205">
        <v>3</v>
      </c>
      <c r="BN205">
        <v>3.7469999999999999</v>
      </c>
    </row>
    <row r="206" spans="1:66" x14ac:dyDescent="0.25">
      <c r="A206">
        <v>52951</v>
      </c>
      <c r="B206">
        <v>20743</v>
      </c>
      <c r="C206" t="s">
        <v>451</v>
      </c>
      <c r="D206" t="s">
        <v>21</v>
      </c>
      <c r="E206" t="s">
        <v>29</v>
      </c>
      <c r="F206">
        <v>44165.708333333336</v>
      </c>
      <c r="G206">
        <v>6.25</v>
      </c>
      <c r="I206">
        <v>0</v>
      </c>
      <c r="K206" t="s">
        <v>22</v>
      </c>
      <c r="M206">
        <v>0</v>
      </c>
      <c r="O206">
        <v>2</v>
      </c>
      <c r="P206">
        <v>0</v>
      </c>
      <c r="Q206">
        <v>1.3</v>
      </c>
      <c r="R206">
        <v>1.4</v>
      </c>
      <c r="S206">
        <v>1.8199999999999998</v>
      </c>
      <c r="T206">
        <v>1</v>
      </c>
      <c r="U206">
        <v>0</v>
      </c>
      <c r="V206">
        <v>7.8000000000000007</v>
      </c>
      <c r="W206">
        <v>2.3000000000000003</v>
      </c>
      <c r="X206">
        <v>17.940000000000005</v>
      </c>
      <c r="Y206">
        <v>5.2000000000000011</v>
      </c>
      <c r="Z206">
        <v>1.94</v>
      </c>
      <c r="AA206">
        <v>10.088000000000001</v>
      </c>
      <c r="AB206">
        <v>7562230</v>
      </c>
      <c r="AC206" t="s">
        <v>2312</v>
      </c>
      <c r="AD206">
        <v>39927</v>
      </c>
      <c r="AE206" t="s">
        <v>760</v>
      </c>
      <c r="AF206" t="s">
        <v>761</v>
      </c>
      <c r="AG206" t="s">
        <v>762</v>
      </c>
      <c r="AH206" t="s">
        <v>768</v>
      </c>
      <c r="AI206">
        <v>2.5</v>
      </c>
      <c r="AJ206">
        <v>0</v>
      </c>
      <c r="AK206">
        <v>0</v>
      </c>
      <c r="AL206">
        <v>0</v>
      </c>
      <c r="AM206">
        <v>30</v>
      </c>
      <c r="AN206">
        <v>0</v>
      </c>
      <c r="AO206" t="s">
        <v>762</v>
      </c>
      <c r="AP206" t="s">
        <v>763</v>
      </c>
      <c r="AQ206" t="s">
        <v>769</v>
      </c>
      <c r="AR206" t="s">
        <v>2313</v>
      </c>
      <c r="AS206">
        <v>6.34</v>
      </c>
      <c r="AT206">
        <v>783.07</v>
      </c>
      <c r="AU206">
        <v>789.41</v>
      </c>
      <c r="AV206" t="s">
        <v>765</v>
      </c>
      <c r="AW206" t="s">
        <v>2314</v>
      </c>
      <c r="AX206">
        <v>2.8</v>
      </c>
      <c r="AY206">
        <v>782</v>
      </c>
      <c r="AZ206">
        <v>782</v>
      </c>
      <c r="BA206" t="s">
        <v>765</v>
      </c>
      <c r="BB206">
        <v>0</v>
      </c>
      <c r="BC206">
        <v>0</v>
      </c>
      <c r="BD206">
        <v>39994</v>
      </c>
      <c r="BE206">
        <v>11.60495094684007</v>
      </c>
      <c r="BF206" t="s">
        <v>767</v>
      </c>
      <c r="BG206">
        <v>44287</v>
      </c>
      <c r="BH206">
        <v>145.17940458201949</v>
      </c>
      <c r="BI206" t="s">
        <v>4140</v>
      </c>
      <c r="BJ206" t="s">
        <v>4141</v>
      </c>
      <c r="BK206" t="s">
        <v>4142</v>
      </c>
      <c r="BL206" t="s">
        <v>768</v>
      </c>
      <c r="BM206">
        <v>2</v>
      </c>
      <c r="BN206">
        <v>3.7389999999999999</v>
      </c>
    </row>
    <row r="207" spans="1:66" x14ac:dyDescent="0.25">
      <c r="A207">
        <v>53687</v>
      </c>
      <c r="B207">
        <v>11930</v>
      </c>
      <c r="C207" t="s">
        <v>352</v>
      </c>
      <c r="D207" t="s">
        <v>21</v>
      </c>
      <c r="E207" t="s">
        <v>29</v>
      </c>
      <c r="F207">
        <v>43777.666666666664</v>
      </c>
      <c r="G207">
        <v>3.5</v>
      </c>
      <c r="H207" t="s">
        <v>23</v>
      </c>
      <c r="I207">
        <v>0</v>
      </c>
      <c r="J207" t="s">
        <v>22</v>
      </c>
      <c r="K207" t="s">
        <v>22</v>
      </c>
      <c r="L207" t="s">
        <v>30</v>
      </c>
      <c r="M207">
        <v>6</v>
      </c>
      <c r="N207" t="s">
        <v>33</v>
      </c>
      <c r="O207">
        <v>0</v>
      </c>
      <c r="P207">
        <v>10</v>
      </c>
      <c r="Q207">
        <v>0</v>
      </c>
      <c r="R207">
        <v>5</v>
      </c>
      <c r="S207">
        <v>0</v>
      </c>
      <c r="T207">
        <v>1</v>
      </c>
      <c r="U207">
        <v>10</v>
      </c>
      <c r="V207">
        <v>3.0000000000000004</v>
      </c>
      <c r="W207">
        <v>3.2</v>
      </c>
      <c r="X207">
        <v>9.6000000000000014</v>
      </c>
      <c r="Y207">
        <v>1.8000000000000003</v>
      </c>
      <c r="Z207">
        <v>3.92</v>
      </c>
      <c r="AA207">
        <v>7.0560000000000009</v>
      </c>
      <c r="AB207">
        <v>7711395</v>
      </c>
      <c r="AC207" t="s">
        <v>1861</v>
      </c>
      <c r="AD207">
        <v>39928</v>
      </c>
      <c r="AE207" t="s">
        <v>760</v>
      </c>
      <c r="AF207" t="s">
        <v>761</v>
      </c>
      <c r="AG207" t="s">
        <v>762</v>
      </c>
      <c r="AH207" t="s">
        <v>768</v>
      </c>
      <c r="AI207">
        <v>1.25</v>
      </c>
      <c r="AJ207">
        <v>0</v>
      </c>
      <c r="AK207">
        <v>0</v>
      </c>
      <c r="AL207">
        <v>0</v>
      </c>
      <c r="AM207">
        <v>15</v>
      </c>
      <c r="AN207">
        <v>0</v>
      </c>
      <c r="AO207" t="s">
        <v>762</v>
      </c>
      <c r="AP207" t="s">
        <v>763</v>
      </c>
      <c r="AQ207" t="s">
        <v>769</v>
      </c>
      <c r="AR207" t="s">
        <v>1862</v>
      </c>
      <c r="AS207">
        <v>3.5</v>
      </c>
      <c r="AT207">
        <v>714.5</v>
      </c>
      <c r="AU207">
        <v>718</v>
      </c>
      <c r="AV207" t="s">
        <v>765</v>
      </c>
      <c r="AW207" t="s">
        <v>1153</v>
      </c>
      <c r="AX207">
        <v>3.9</v>
      </c>
      <c r="AY207">
        <v>712.1</v>
      </c>
      <c r="AZ207">
        <v>716</v>
      </c>
      <c r="BA207" t="s">
        <v>765</v>
      </c>
      <c r="BB207">
        <v>1.7712950000000002E-2</v>
      </c>
      <c r="BC207">
        <v>0</v>
      </c>
      <c r="BD207">
        <v>38070</v>
      </c>
      <c r="BE207">
        <v>15.626739676020984</v>
      </c>
      <c r="BF207" t="s">
        <v>767</v>
      </c>
      <c r="BG207">
        <v>44336</v>
      </c>
      <c r="BH207">
        <v>135.49408307886901</v>
      </c>
      <c r="BI207" t="s">
        <v>4101</v>
      </c>
      <c r="BJ207" t="s">
        <v>4102</v>
      </c>
      <c r="BK207" t="s">
        <v>4103</v>
      </c>
      <c r="BL207" t="s">
        <v>4097</v>
      </c>
      <c r="BM207">
        <v>1</v>
      </c>
      <c r="BN207">
        <v>3.7360000000000002</v>
      </c>
    </row>
    <row r="208" spans="1:66" x14ac:dyDescent="0.25">
      <c r="A208">
        <v>53843</v>
      </c>
      <c r="B208">
        <v>11930</v>
      </c>
      <c r="C208" t="s">
        <v>168</v>
      </c>
      <c r="D208" t="s">
        <v>21</v>
      </c>
      <c r="E208" t="s">
        <v>29</v>
      </c>
      <c r="F208">
        <v>43777.666666666664</v>
      </c>
      <c r="G208">
        <v>5</v>
      </c>
      <c r="H208" t="s">
        <v>23</v>
      </c>
      <c r="I208">
        <v>0</v>
      </c>
      <c r="J208" t="s">
        <v>22</v>
      </c>
      <c r="K208" t="s">
        <v>22</v>
      </c>
      <c r="L208" t="s">
        <v>30</v>
      </c>
      <c r="M208">
        <v>6</v>
      </c>
      <c r="N208" t="s">
        <v>33</v>
      </c>
      <c r="O208">
        <v>0</v>
      </c>
      <c r="P208">
        <v>10</v>
      </c>
      <c r="Q208">
        <v>0</v>
      </c>
      <c r="R208">
        <v>5</v>
      </c>
      <c r="S208">
        <v>0</v>
      </c>
      <c r="T208">
        <v>1</v>
      </c>
      <c r="U208">
        <v>10</v>
      </c>
      <c r="V208">
        <v>1.4000000000000001</v>
      </c>
      <c r="W208">
        <v>3.2</v>
      </c>
      <c r="X208">
        <v>4.4800000000000004</v>
      </c>
      <c r="Y208">
        <v>0.84000000000000008</v>
      </c>
      <c r="Z208">
        <v>3.92</v>
      </c>
      <c r="AA208">
        <v>3.2928000000000002</v>
      </c>
      <c r="AB208">
        <v>7577372</v>
      </c>
      <c r="AC208" t="s">
        <v>1152</v>
      </c>
      <c r="AD208">
        <v>39929</v>
      </c>
      <c r="AE208" t="s">
        <v>760</v>
      </c>
      <c r="AF208" t="s">
        <v>761</v>
      </c>
      <c r="AG208" t="s">
        <v>762</v>
      </c>
      <c r="AH208" t="s">
        <v>768</v>
      </c>
      <c r="AI208">
        <v>1.25</v>
      </c>
      <c r="AJ208">
        <v>0</v>
      </c>
      <c r="AK208">
        <v>0</v>
      </c>
      <c r="AL208">
        <v>0</v>
      </c>
      <c r="AM208">
        <v>15</v>
      </c>
      <c r="AN208">
        <v>0</v>
      </c>
      <c r="AO208" t="s">
        <v>762</v>
      </c>
      <c r="AP208" t="s">
        <v>763</v>
      </c>
      <c r="AQ208" t="s">
        <v>769</v>
      </c>
      <c r="AR208" t="s">
        <v>1153</v>
      </c>
      <c r="AS208">
        <v>4</v>
      </c>
      <c r="AT208">
        <v>712</v>
      </c>
      <c r="AU208">
        <v>716</v>
      </c>
      <c r="AV208" t="s">
        <v>765</v>
      </c>
      <c r="AW208" t="s">
        <v>1154</v>
      </c>
      <c r="AX208">
        <v>6.1</v>
      </c>
      <c r="AY208">
        <v>709.9</v>
      </c>
      <c r="AZ208">
        <v>716</v>
      </c>
      <c r="BA208" t="s">
        <v>765</v>
      </c>
      <c r="BB208">
        <v>4.1376450000000002E-2</v>
      </c>
      <c r="BC208">
        <v>0</v>
      </c>
      <c r="BD208">
        <v>38070</v>
      </c>
      <c r="BE208">
        <v>15.626739676020984</v>
      </c>
      <c r="BF208" t="s">
        <v>767</v>
      </c>
      <c r="BG208">
        <v>44336</v>
      </c>
      <c r="BH208">
        <v>50.753511532103168</v>
      </c>
      <c r="BI208" t="s">
        <v>4101</v>
      </c>
      <c r="BJ208" t="s">
        <v>4102</v>
      </c>
      <c r="BK208" t="s">
        <v>4103</v>
      </c>
      <c r="BL208" t="s">
        <v>4097</v>
      </c>
      <c r="BM208">
        <v>1</v>
      </c>
      <c r="BN208">
        <v>3.7360000000000002</v>
      </c>
    </row>
    <row r="209" spans="1:66" x14ac:dyDescent="0.25">
      <c r="A209">
        <v>53866</v>
      </c>
      <c r="B209">
        <v>22737</v>
      </c>
      <c r="C209" t="s">
        <v>424</v>
      </c>
      <c r="D209" t="s">
        <v>21</v>
      </c>
      <c r="E209" t="s">
        <v>29</v>
      </c>
      <c r="F209">
        <v>44323.666666666664</v>
      </c>
      <c r="G209">
        <v>3.2</v>
      </c>
      <c r="H209" t="s">
        <v>23</v>
      </c>
      <c r="I209">
        <v>0</v>
      </c>
      <c r="J209" t="s">
        <v>22</v>
      </c>
      <c r="K209" t="s">
        <v>22</v>
      </c>
      <c r="M209">
        <v>0</v>
      </c>
      <c r="O209">
        <v>2</v>
      </c>
      <c r="P209">
        <v>10</v>
      </c>
      <c r="Q209">
        <v>1.3</v>
      </c>
      <c r="R209">
        <v>2.2999999999999998</v>
      </c>
      <c r="S209">
        <v>2.9899999999999998</v>
      </c>
      <c r="T209">
        <v>2</v>
      </c>
      <c r="U209">
        <v>10</v>
      </c>
      <c r="V209">
        <v>3.0000000000000004</v>
      </c>
      <c r="W209">
        <v>5</v>
      </c>
      <c r="X209">
        <v>15.000000000000002</v>
      </c>
      <c r="Y209">
        <v>2.3200000000000003</v>
      </c>
      <c r="Z209">
        <v>3.92</v>
      </c>
      <c r="AA209">
        <v>9.0944000000000003</v>
      </c>
      <c r="AB209">
        <v>7640916</v>
      </c>
      <c r="AC209" t="s">
        <v>2202</v>
      </c>
      <c r="AD209">
        <v>39930</v>
      </c>
      <c r="AE209" t="s">
        <v>760</v>
      </c>
      <c r="AF209" t="s">
        <v>761</v>
      </c>
      <c r="AG209" t="s">
        <v>762</v>
      </c>
      <c r="AH209" t="s">
        <v>768</v>
      </c>
      <c r="AI209">
        <v>3</v>
      </c>
      <c r="AJ209">
        <v>0</v>
      </c>
      <c r="AK209">
        <v>0</v>
      </c>
      <c r="AL209">
        <v>0</v>
      </c>
      <c r="AM209">
        <v>36</v>
      </c>
      <c r="AN209">
        <v>0</v>
      </c>
      <c r="AO209" t="s">
        <v>762</v>
      </c>
      <c r="AP209" t="s">
        <v>763</v>
      </c>
      <c r="AQ209" t="s">
        <v>769</v>
      </c>
      <c r="AR209" t="s">
        <v>2203</v>
      </c>
      <c r="AS209">
        <v>7.5</v>
      </c>
      <c r="AT209">
        <v>701.5</v>
      </c>
      <c r="AU209">
        <v>709</v>
      </c>
      <c r="AV209" t="s">
        <v>765</v>
      </c>
      <c r="AW209" t="s">
        <v>2204</v>
      </c>
      <c r="AX209">
        <v>7.5</v>
      </c>
      <c r="AY209">
        <v>700.5</v>
      </c>
      <c r="AZ209">
        <v>708</v>
      </c>
      <c r="BA209" t="s">
        <v>765</v>
      </c>
      <c r="BB209">
        <v>2.409435E-2</v>
      </c>
      <c r="BC209">
        <v>1</v>
      </c>
      <c r="BD209">
        <v>23012</v>
      </c>
      <c r="BE209">
        <v>58.348163358430291</v>
      </c>
      <c r="BF209" t="s">
        <v>767</v>
      </c>
      <c r="BG209">
        <v>44243</v>
      </c>
      <c r="BH209">
        <v>41.503499526675753</v>
      </c>
      <c r="BI209" t="s">
        <v>4094</v>
      </c>
      <c r="BJ209" t="s">
        <v>4095</v>
      </c>
      <c r="BK209" t="s">
        <v>4096</v>
      </c>
      <c r="BL209" t="s">
        <v>4097</v>
      </c>
      <c r="BM209">
        <v>1</v>
      </c>
      <c r="BN209">
        <v>3.7570000000000001</v>
      </c>
    </row>
    <row r="210" spans="1:66" x14ac:dyDescent="0.25">
      <c r="A210">
        <v>54010</v>
      </c>
      <c r="B210">
        <v>11930</v>
      </c>
      <c r="C210" t="s">
        <v>168</v>
      </c>
      <c r="D210" t="s">
        <v>21</v>
      </c>
      <c r="E210" t="s">
        <v>29</v>
      </c>
      <c r="F210">
        <v>43777.666666666664</v>
      </c>
      <c r="G210">
        <v>4</v>
      </c>
      <c r="H210" t="s">
        <v>23</v>
      </c>
      <c r="I210">
        <v>0</v>
      </c>
      <c r="J210" t="s">
        <v>22</v>
      </c>
      <c r="K210" t="s">
        <v>22</v>
      </c>
      <c r="L210" t="s">
        <v>30</v>
      </c>
      <c r="M210">
        <v>6</v>
      </c>
      <c r="N210" t="s">
        <v>33</v>
      </c>
      <c r="O210">
        <v>0</v>
      </c>
      <c r="P210">
        <v>10</v>
      </c>
      <c r="Q210">
        <v>0</v>
      </c>
      <c r="R210">
        <v>5</v>
      </c>
      <c r="S210">
        <v>0</v>
      </c>
      <c r="T210">
        <v>1</v>
      </c>
      <c r="U210">
        <v>10</v>
      </c>
      <c r="V210">
        <v>1.4000000000000001</v>
      </c>
      <c r="W210">
        <v>3.2</v>
      </c>
      <c r="X210">
        <v>4.4800000000000004</v>
      </c>
      <c r="Y210">
        <v>0.84000000000000008</v>
      </c>
      <c r="Z210">
        <v>3.92</v>
      </c>
      <c r="AA210">
        <v>3.2928000000000002</v>
      </c>
      <c r="AB210">
        <v>7674801</v>
      </c>
      <c r="AC210" t="s">
        <v>1155</v>
      </c>
      <c r="AD210">
        <v>39931</v>
      </c>
      <c r="AE210" t="s">
        <v>760</v>
      </c>
      <c r="AF210" t="s">
        <v>761</v>
      </c>
      <c r="AG210" t="s">
        <v>762</v>
      </c>
      <c r="AH210" t="s">
        <v>768</v>
      </c>
      <c r="AI210">
        <v>1.25</v>
      </c>
      <c r="AJ210">
        <v>0</v>
      </c>
      <c r="AK210">
        <v>0</v>
      </c>
      <c r="AL210">
        <v>0</v>
      </c>
      <c r="AM210">
        <v>15</v>
      </c>
      <c r="AN210">
        <v>0</v>
      </c>
      <c r="AO210" t="s">
        <v>762</v>
      </c>
      <c r="AP210" t="s">
        <v>763</v>
      </c>
      <c r="AQ210" t="s">
        <v>769</v>
      </c>
      <c r="AR210" t="s">
        <v>1156</v>
      </c>
      <c r="AS210">
        <v>3.5</v>
      </c>
      <c r="AT210">
        <v>712.5</v>
      </c>
      <c r="AU210">
        <v>716</v>
      </c>
      <c r="AV210" t="s">
        <v>765</v>
      </c>
      <c r="AW210" t="s">
        <v>1153</v>
      </c>
      <c r="AX210">
        <v>4</v>
      </c>
      <c r="AY210">
        <v>712</v>
      </c>
      <c r="AZ210">
        <v>716</v>
      </c>
      <c r="BA210" t="s">
        <v>765</v>
      </c>
      <c r="BB210">
        <v>2.0234889999999998E-2</v>
      </c>
      <c r="BC210">
        <v>0</v>
      </c>
      <c r="BD210">
        <v>38070</v>
      </c>
      <c r="BE210">
        <v>15.626739676020984</v>
      </c>
      <c r="BF210" t="s">
        <v>767</v>
      </c>
      <c r="BG210">
        <v>44336</v>
      </c>
      <c r="BH210">
        <v>24.709795471119811</v>
      </c>
      <c r="BI210" t="s">
        <v>4101</v>
      </c>
      <c r="BJ210" t="s">
        <v>4102</v>
      </c>
      <c r="BK210" t="s">
        <v>4103</v>
      </c>
      <c r="BL210" t="s">
        <v>4097</v>
      </c>
      <c r="BM210">
        <v>1</v>
      </c>
      <c r="BN210">
        <v>3.7360000000000002</v>
      </c>
    </row>
    <row r="211" spans="1:66" x14ac:dyDescent="0.25">
      <c r="A211">
        <v>54084</v>
      </c>
      <c r="B211">
        <v>18115</v>
      </c>
      <c r="C211" t="s">
        <v>204</v>
      </c>
      <c r="D211" t="s">
        <v>21</v>
      </c>
      <c r="E211" t="s">
        <v>29</v>
      </c>
      <c r="F211">
        <v>44063.666666666664</v>
      </c>
      <c r="G211">
        <v>6.9</v>
      </c>
      <c r="H211" t="s">
        <v>23</v>
      </c>
      <c r="I211">
        <v>0</v>
      </c>
      <c r="J211" t="s">
        <v>22</v>
      </c>
      <c r="K211" t="s">
        <v>22</v>
      </c>
      <c r="L211" t="s">
        <v>30</v>
      </c>
      <c r="M211">
        <v>6</v>
      </c>
      <c r="N211" t="s">
        <v>35</v>
      </c>
      <c r="O211">
        <v>2</v>
      </c>
      <c r="P211">
        <v>10</v>
      </c>
      <c r="Q211">
        <v>1.3</v>
      </c>
      <c r="R211">
        <v>5.6</v>
      </c>
      <c r="S211">
        <v>7.2799999999999994</v>
      </c>
      <c r="T211">
        <v>1</v>
      </c>
      <c r="U211">
        <v>10</v>
      </c>
      <c r="V211">
        <v>4.5999999999999996</v>
      </c>
      <c r="W211">
        <v>5.6</v>
      </c>
      <c r="X211">
        <v>25.759999999999998</v>
      </c>
      <c r="Y211">
        <v>3.28</v>
      </c>
      <c r="Z211">
        <v>5.6</v>
      </c>
      <c r="AA211">
        <v>18.367999999999999</v>
      </c>
      <c r="AB211">
        <v>7643049</v>
      </c>
      <c r="AC211" t="s">
        <v>3207</v>
      </c>
      <c r="AD211">
        <v>39932</v>
      </c>
      <c r="AE211" t="s">
        <v>760</v>
      </c>
      <c r="AF211" t="s">
        <v>761</v>
      </c>
      <c r="AG211" t="s">
        <v>762</v>
      </c>
      <c r="AH211" t="s">
        <v>768</v>
      </c>
      <c r="AI211">
        <v>3</v>
      </c>
      <c r="AJ211">
        <v>0</v>
      </c>
      <c r="AK211">
        <v>0</v>
      </c>
      <c r="AL211">
        <v>0</v>
      </c>
      <c r="AM211">
        <v>36</v>
      </c>
      <c r="AN211">
        <v>0</v>
      </c>
      <c r="AO211" t="s">
        <v>762</v>
      </c>
      <c r="AP211" t="s">
        <v>763</v>
      </c>
      <c r="AQ211" t="s">
        <v>769</v>
      </c>
      <c r="AR211" t="s">
        <v>2955</v>
      </c>
      <c r="AS211">
        <v>7.3</v>
      </c>
      <c r="AT211">
        <v>586.70000000000005</v>
      </c>
      <c r="AU211">
        <v>594</v>
      </c>
      <c r="AV211" t="s">
        <v>765</v>
      </c>
      <c r="AW211" t="s">
        <v>3208</v>
      </c>
      <c r="AX211">
        <v>6.9</v>
      </c>
      <c r="AY211">
        <v>587.1</v>
      </c>
      <c r="AZ211">
        <v>594</v>
      </c>
      <c r="BA211" t="s">
        <v>765</v>
      </c>
      <c r="BB211">
        <v>-1.40838E-2</v>
      </c>
      <c r="BC211">
        <v>1</v>
      </c>
      <c r="BD211">
        <v>27603</v>
      </c>
      <c r="BE211">
        <v>45.066849190052466</v>
      </c>
      <c r="BF211" t="s">
        <v>767</v>
      </c>
      <c r="BG211">
        <v>44243</v>
      </c>
      <c r="BH211">
        <v>28.401419699517309</v>
      </c>
      <c r="BI211" t="s">
        <v>4155</v>
      </c>
      <c r="BJ211" t="s">
        <v>4156</v>
      </c>
      <c r="BK211" t="s">
        <v>4157</v>
      </c>
      <c r="BL211" t="s">
        <v>768</v>
      </c>
      <c r="BM211">
        <v>2</v>
      </c>
      <c r="BN211">
        <v>3.72</v>
      </c>
    </row>
    <row r="212" spans="1:66" x14ac:dyDescent="0.25">
      <c r="A212">
        <v>54935</v>
      </c>
      <c r="B212">
        <v>23723</v>
      </c>
      <c r="C212" t="s">
        <v>401</v>
      </c>
      <c r="D212" t="s">
        <v>26</v>
      </c>
      <c r="E212" t="s">
        <v>29</v>
      </c>
      <c r="F212">
        <v>44420.666666666664</v>
      </c>
      <c r="G212">
        <v>3.5</v>
      </c>
      <c r="H212" t="s">
        <v>28</v>
      </c>
      <c r="I212">
        <v>5</v>
      </c>
      <c r="J212" t="s">
        <v>29</v>
      </c>
      <c r="K212" t="s">
        <v>29</v>
      </c>
      <c r="M212">
        <v>0</v>
      </c>
      <c r="O212">
        <v>2</v>
      </c>
      <c r="P212">
        <v>10</v>
      </c>
      <c r="Q212">
        <v>4.8</v>
      </c>
      <c r="R212">
        <v>3.5</v>
      </c>
      <c r="S212">
        <v>16.8</v>
      </c>
      <c r="T212">
        <v>1</v>
      </c>
      <c r="U212">
        <v>0</v>
      </c>
      <c r="V212">
        <v>2.2000000000000002</v>
      </c>
      <c r="W212">
        <v>2</v>
      </c>
      <c r="X212">
        <v>4.4000000000000004</v>
      </c>
      <c r="Y212">
        <v>3.24</v>
      </c>
      <c r="Z212">
        <v>2.6</v>
      </c>
      <c r="AA212">
        <v>8.4240000000000013</v>
      </c>
      <c r="AB212">
        <v>7556776</v>
      </c>
      <c r="AC212" t="s">
        <v>2087</v>
      </c>
      <c r="AD212">
        <v>39933</v>
      </c>
      <c r="AE212" t="s">
        <v>760</v>
      </c>
      <c r="AF212" t="s">
        <v>761</v>
      </c>
      <c r="AG212" t="s">
        <v>762</v>
      </c>
      <c r="AH212" t="s">
        <v>768</v>
      </c>
      <c r="AI212">
        <v>1.25</v>
      </c>
      <c r="AJ212">
        <v>0</v>
      </c>
      <c r="AK212">
        <v>0</v>
      </c>
      <c r="AL212">
        <v>0</v>
      </c>
      <c r="AM212">
        <v>15</v>
      </c>
      <c r="AN212">
        <v>0</v>
      </c>
      <c r="AO212" t="s">
        <v>762</v>
      </c>
      <c r="AP212" t="s">
        <v>763</v>
      </c>
      <c r="AQ212" t="s">
        <v>769</v>
      </c>
      <c r="AR212" t="s">
        <v>2088</v>
      </c>
      <c r="AS212">
        <v>1.44</v>
      </c>
      <c r="AT212">
        <v>787.9</v>
      </c>
      <c r="AU212">
        <v>0</v>
      </c>
      <c r="AV212" t="s">
        <v>762</v>
      </c>
      <c r="AW212" t="s">
        <v>2089</v>
      </c>
      <c r="AX212">
        <v>4.5999999999999996</v>
      </c>
      <c r="AY212">
        <v>781.18</v>
      </c>
      <c r="AZ212">
        <v>0</v>
      </c>
      <c r="BA212" t="s">
        <v>762</v>
      </c>
      <c r="BB212">
        <v>0</v>
      </c>
      <c r="BC212">
        <v>1</v>
      </c>
      <c r="BD212">
        <v>37437</v>
      </c>
      <c r="BE212">
        <v>19.120237280401543</v>
      </c>
      <c r="BF212" t="s">
        <v>767</v>
      </c>
      <c r="BG212">
        <v>43185</v>
      </c>
      <c r="BH212">
        <v>37.993019904514362</v>
      </c>
      <c r="BI212" t="s">
        <v>4098</v>
      </c>
      <c r="BJ212" t="s">
        <v>4099</v>
      </c>
      <c r="BK212" t="s">
        <v>4100</v>
      </c>
      <c r="BL212" t="s">
        <v>4097</v>
      </c>
      <c r="BM212">
        <v>1</v>
      </c>
      <c r="BN212">
        <v>3.903</v>
      </c>
    </row>
    <row r="213" spans="1:66" x14ac:dyDescent="0.25">
      <c r="A213">
        <v>55185</v>
      </c>
      <c r="B213">
        <v>18039</v>
      </c>
      <c r="C213" t="s">
        <v>301</v>
      </c>
      <c r="D213" t="s">
        <v>26</v>
      </c>
      <c r="E213" t="s">
        <v>29</v>
      </c>
      <c r="F213">
        <v>44004.666666666664</v>
      </c>
      <c r="G213">
        <v>8</v>
      </c>
      <c r="H213" t="s">
        <v>23</v>
      </c>
      <c r="I213">
        <v>0</v>
      </c>
      <c r="J213" t="s">
        <v>22</v>
      </c>
      <c r="K213" t="s">
        <v>22</v>
      </c>
      <c r="L213" t="s">
        <v>115</v>
      </c>
      <c r="M213">
        <v>8</v>
      </c>
      <c r="N213" t="s">
        <v>35</v>
      </c>
      <c r="O213">
        <v>2</v>
      </c>
      <c r="P213">
        <v>10</v>
      </c>
      <c r="Q213">
        <v>1.3</v>
      </c>
      <c r="R213">
        <v>6.5</v>
      </c>
      <c r="S213">
        <v>8.4500000000000011</v>
      </c>
      <c r="T213">
        <v>1</v>
      </c>
      <c r="U213">
        <v>0</v>
      </c>
      <c r="V213">
        <v>2.2000000000000002</v>
      </c>
      <c r="W213">
        <v>1.4</v>
      </c>
      <c r="X213">
        <v>3.08</v>
      </c>
      <c r="Y213">
        <v>1.84</v>
      </c>
      <c r="Z213">
        <v>3.44</v>
      </c>
      <c r="AA213">
        <v>6.3296000000000001</v>
      </c>
      <c r="AB213">
        <v>7674393</v>
      </c>
      <c r="AC213" t="s">
        <v>1678</v>
      </c>
      <c r="AD213">
        <v>39934</v>
      </c>
      <c r="AE213" t="s">
        <v>760</v>
      </c>
      <c r="AF213" t="s">
        <v>761</v>
      </c>
      <c r="AG213" t="s">
        <v>762</v>
      </c>
      <c r="AH213" t="s">
        <v>768</v>
      </c>
      <c r="AI213">
        <v>1.25</v>
      </c>
      <c r="AJ213">
        <v>0</v>
      </c>
      <c r="AK213">
        <v>0</v>
      </c>
      <c r="AL213">
        <v>0</v>
      </c>
      <c r="AM213">
        <v>15</v>
      </c>
      <c r="AN213">
        <v>0</v>
      </c>
      <c r="AO213" t="s">
        <v>762</v>
      </c>
      <c r="AP213" t="s">
        <v>763</v>
      </c>
      <c r="AQ213" t="s">
        <v>769</v>
      </c>
      <c r="AR213" t="s">
        <v>1679</v>
      </c>
      <c r="AS213">
        <v>1.5</v>
      </c>
      <c r="AT213">
        <v>742</v>
      </c>
      <c r="AU213">
        <v>742</v>
      </c>
      <c r="AV213" t="s">
        <v>765</v>
      </c>
      <c r="AW213" t="s">
        <v>1680</v>
      </c>
      <c r="AX213">
        <v>1.5</v>
      </c>
      <c r="AY213">
        <v>740.5</v>
      </c>
      <c r="AZ213">
        <v>742</v>
      </c>
      <c r="BA213" t="s">
        <v>765</v>
      </c>
      <c r="BB213">
        <v>7.24524E-2</v>
      </c>
      <c r="BC213">
        <v>1</v>
      </c>
      <c r="BD213">
        <v>28671</v>
      </c>
      <c r="BE213">
        <v>41.981291352954592</v>
      </c>
      <c r="BF213" t="s">
        <v>767</v>
      </c>
      <c r="BG213">
        <v>44243</v>
      </c>
      <c r="BH213">
        <v>20.7033138327436</v>
      </c>
      <c r="BI213" t="s">
        <v>4098</v>
      </c>
      <c r="BJ213" t="s">
        <v>4099</v>
      </c>
      <c r="BK213" t="s">
        <v>4100</v>
      </c>
      <c r="BL213" t="s">
        <v>4097</v>
      </c>
      <c r="BM213">
        <v>1</v>
      </c>
      <c r="BN213">
        <v>3.734</v>
      </c>
    </row>
    <row r="214" spans="1:66" x14ac:dyDescent="0.25">
      <c r="A214">
        <v>55186</v>
      </c>
      <c r="B214">
        <v>18039</v>
      </c>
      <c r="C214" t="s">
        <v>301</v>
      </c>
      <c r="D214" t="s">
        <v>26</v>
      </c>
      <c r="E214" t="s">
        <v>29</v>
      </c>
      <c r="F214">
        <v>44004.666666666664</v>
      </c>
      <c r="G214">
        <v>8.3000000000000007</v>
      </c>
      <c r="H214" t="s">
        <v>23</v>
      </c>
      <c r="I214">
        <v>0</v>
      </c>
      <c r="J214" t="s">
        <v>22</v>
      </c>
      <c r="K214" t="s">
        <v>22</v>
      </c>
      <c r="L214" t="s">
        <v>115</v>
      </c>
      <c r="M214">
        <v>8</v>
      </c>
      <c r="N214" t="s">
        <v>35</v>
      </c>
      <c r="O214">
        <v>2</v>
      </c>
      <c r="P214">
        <v>10</v>
      </c>
      <c r="Q214">
        <v>1.3</v>
      </c>
      <c r="R214">
        <v>6.9</v>
      </c>
      <c r="S214">
        <v>8.9700000000000006</v>
      </c>
      <c r="T214">
        <v>1</v>
      </c>
      <c r="U214">
        <v>0</v>
      </c>
      <c r="V214">
        <v>2.2000000000000002</v>
      </c>
      <c r="W214">
        <v>1.8</v>
      </c>
      <c r="X214">
        <v>3.9600000000000004</v>
      </c>
      <c r="Y214">
        <v>1.84</v>
      </c>
      <c r="Z214">
        <v>3.8400000000000003</v>
      </c>
      <c r="AA214">
        <v>7.0656000000000008</v>
      </c>
      <c r="AB214">
        <v>7606368</v>
      </c>
      <c r="AC214" t="s">
        <v>1866</v>
      </c>
      <c r="AD214">
        <v>39935</v>
      </c>
      <c r="AE214" t="s">
        <v>760</v>
      </c>
      <c r="AF214" t="s">
        <v>761</v>
      </c>
      <c r="AG214" t="s">
        <v>762</v>
      </c>
      <c r="AH214" t="s">
        <v>768</v>
      </c>
      <c r="AI214">
        <v>2.5</v>
      </c>
      <c r="AJ214">
        <v>0</v>
      </c>
      <c r="AK214">
        <v>0</v>
      </c>
      <c r="AL214">
        <v>0</v>
      </c>
      <c r="AM214">
        <v>30</v>
      </c>
      <c r="AN214">
        <v>0</v>
      </c>
      <c r="AO214" t="s">
        <v>762</v>
      </c>
      <c r="AP214" t="s">
        <v>763</v>
      </c>
      <c r="AQ214" t="s">
        <v>769</v>
      </c>
      <c r="AR214" t="s">
        <v>1867</v>
      </c>
      <c r="AS214">
        <v>9.4499999999999993</v>
      </c>
      <c r="AT214">
        <v>791.82</v>
      </c>
      <c r="AU214">
        <v>0</v>
      </c>
      <c r="AV214" t="s">
        <v>762</v>
      </c>
      <c r="AW214" t="s">
        <v>1868</v>
      </c>
      <c r="AX214">
        <v>9.94</v>
      </c>
      <c r="AY214">
        <v>790.33</v>
      </c>
      <c r="AZ214">
        <v>0</v>
      </c>
      <c r="BA214" t="s">
        <v>762</v>
      </c>
      <c r="BB214">
        <v>0</v>
      </c>
      <c r="BC214">
        <v>1</v>
      </c>
      <c r="BD214">
        <v>41304</v>
      </c>
      <c r="BE214">
        <v>11.142140086698602</v>
      </c>
      <c r="BF214" t="s">
        <v>767</v>
      </c>
      <c r="BG214">
        <v>43185</v>
      </c>
      <c r="BH214">
        <v>21.855650523650571</v>
      </c>
      <c r="BI214" t="s">
        <v>4098</v>
      </c>
      <c r="BJ214" t="s">
        <v>4099</v>
      </c>
      <c r="BK214" t="s">
        <v>4100</v>
      </c>
      <c r="BL214" t="s">
        <v>4097</v>
      </c>
      <c r="BM214">
        <v>1</v>
      </c>
      <c r="BN214">
        <v>3.9009999999999998</v>
      </c>
    </row>
    <row r="215" spans="1:66" x14ac:dyDescent="0.25">
      <c r="A215">
        <v>55380</v>
      </c>
      <c r="B215">
        <v>20525</v>
      </c>
      <c r="C215" t="s">
        <v>513</v>
      </c>
      <c r="D215" t="s">
        <v>21</v>
      </c>
      <c r="E215" t="s">
        <v>29</v>
      </c>
      <c r="F215">
        <v>44151.708333333336</v>
      </c>
      <c r="G215">
        <v>1.75</v>
      </c>
      <c r="I215">
        <v>0</v>
      </c>
      <c r="K215" t="s">
        <v>22</v>
      </c>
      <c r="M215">
        <v>0</v>
      </c>
      <c r="O215">
        <v>2</v>
      </c>
      <c r="P215">
        <v>0</v>
      </c>
      <c r="Q215">
        <v>1.3</v>
      </c>
      <c r="R215">
        <v>0.8</v>
      </c>
      <c r="S215">
        <v>1.04</v>
      </c>
      <c r="T215">
        <v>1</v>
      </c>
      <c r="U215">
        <v>10</v>
      </c>
      <c r="V215">
        <v>6.2000000000000011</v>
      </c>
      <c r="W215">
        <v>5.9</v>
      </c>
      <c r="X215">
        <v>36.580000000000005</v>
      </c>
      <c r="Y215">
        <v>4.24</v>
      </c>
      <c r="Z215">
        <v>3.8600000000000003</v>
      </c>
      <c r="AA215">
        <v>16.366400000000002</v>
      </c>
      <c r="AB215">
        <v>7629857</v>
      </c>
      <c r="AC215" t="s">
        <v>3035</v>
      </c>
      <c r="AD215">
        <v>39936</v>
      </c>
      <c r="AE215" t="s">
        <v>760</v>
      </c>
      <c r="AF215" t="s">
        <v>761</v>
      </c>
      <c r="AG215" t="s">
        <v>762</v>
      </c>
      <c r="AH215" t="s">
        <v>768</v>
      </c>
      <c r="AI215">
        <v>1.25</v>
      </c>
      <c r="AJ215">
        <v>0</v>
      </c>
      <c r="AK215">
        <v>0</v>
      </c>
      <c r="AL215">
        <v>0</v>
      </c>
      <c r="AM215">
        <v>15</v>
      </c>
      <c r="AN215">
        <v>0</v>
      </c>
      <c r="AO215" t="s">
        <v>762</v>
      </c>
      <c r="AP215" t="s">
        <v>763</v>
      </c>
      <c r="AQ215" t="s">
        <v>769</v>
      </c>
      <c r="AR215" t="s">
        <v>3036</v>
      </c>
      <c r="AS215">
        <v>2.15</v>
      </c>
      <c r="AT215">
        <v>777.28</v>
      </c>
      <c r="AU215">
        <v>0</v>
      </c>
      <c r="AV215" t="s">
        <v>762</v>
      </c>
      <c r="AW215" t="s">
        <v>2882</v>
      </c>
      <c r="AX215">
        <v>1.75</v>
      </c>
      <c r="AY215">
        <v>776.61</v>
      </c>
      <c r="AZ215">
        <v>0</v>
      </c>
      <c r="BA215" t="s">
        <v>762</v>
      </c>
      <c r="BB215">
        <v>0</v>
      </c>
      <c r="BC215">
        <v>1</v>
      </c>
      <c r="BD215">
        <v>41304</v>
      </c>
      <c r="BE215">
        <v>11.541980378736032</v>
      </c>
      <c r="BF215" t="s">
        <v>767</v>
      </c>
      <c r="BG215">
        <v>43185</v>
      </c>
      <c r="BH215">
        <v>43.766301070408574</v>
      </c>
      <c r="BI215" t="s">
        <v>4098</v>
      </c>
      <c r="BJ215" t="s">
        <v>4099</v>
      </c>
      <c r="BK215" t="s">
        <v>4100</v>
      </c>
      <c r="BL215" t="s">
        <v>4097</v>
      </c>
      <c r="BM215">
        <v>1</v>
      </c>
      <c r="BN215">
        <v>3.9060000000000001</v>
      </c>
    </row>
    <row r="216" spans="1:66" x14ac:dyDescent="0.25">
      <c r="A216">
        <v>55489</v>
      </c>
      <c r="B216">
        <v>20525</v>
      </c>
      <c r="C216" t="s">
        <v>513</v>
      </c>
      <c r="D216" t="s">
        <v>21</v>
      </c>
      <c r="E216" t="s">
        <v>29</v>
      </c>
      <c r="F216">
        <v>44151.708333333336</v>
      </c>
      <c r="G216">
        <v>1.75</v>
      </c>
      <c r="H216" t="s">
        <v>32</v>
      </c>
      <c r="I216">
        <v>10</v>
      </c>
      <c r="J216" t="s">
        <v>29</v>
      </c>
      <c r="K216" t="s">
        <v>29</v>
      </c>
      <c r="L216" t="s">
        <v>115</v>
      </c>
      <c r="M216">
        <v>8</v>
      </c>
      <c r="N216" t="s">
        <v>40</v>
      </c>
      <c r="O216">
        <v>8</v>
      </c>
      <c r="P216">
        <v>10</v>
      </c>
      <c r="Q216">
        <v>8.6999999999999993</v>
      </c>
      <c r="R216">
        <v>5.9</v>
      </c>
      <c r="S216">
        <v>51.33</v>
      </c>
      <c r="T216">
        <v>1</v>
      </c>
      <c r="U216">
        <v>0</v>
      </c>
      <c r="V216">
        <v>2.8</v>
      </c>
      <c r="W216">
        <v>0.8</v>
      </c>
      <c r="X216">
        <v>2.2399999999999998</v>
      </c>
      <c r="Y216">
        <v>5.16</v>
      </c>
      <c r="Z216">
        <v>2.8400000000000003</v>
      </c>
      <c r="AA216">
        <v>14.654400000000003</v>
      </c>
      <c r="AB216">
        <v>7605404</v>
      </c>
      <c r="AC216" t="s">
        <v>2881</v>
      </c>
      <c r="AD216">
        <v>39937</v>
      </c>
      <c r="AE216" t="s">
        <v>760</v>
      </c>
      <c r="AF216" t="s">
        <v>761</v>
      </c>
      <c r="AG216" t="s">
        <v>762</v>
      </c>
      <c r="AH216" t="s">
        <v>768</v>
      </c>
      <c r="AI216">
        <v>1.25</v>
      </c>
      <c r="AJ216">
        <v>0</v>
      </c>
      <c r="AK216">
        <v>0</v>
      </c>
      <c r="AL216">
        <v>0</v>
      </c>
      <c r="AM216">
        <v>15</v>
      </c>
      <c r="AN216">
        <v>0</v>
      </c>
      <c r="AO216" t="s">
        <v>762</v>
      </c>
      <c r="AP216" t="s">
        <v>763</v>
      </c>
      <c r="AQ216" t="s">
        <v>769</v>
      </c>
      <c r="AR216" t="s">
        <v>2882</v>
      </c>
      <c r="AS216">
        <v>1.75</v>
      </c>
      <c r="AT216">
        <v>776.61</v>
      </c>
      <c r="AU216">
        <v>0</v>
      </c>
      <c r="AV216" t="s">
        <v>762</v>
      </c>
      <c r="AW216" t="s">
        <v>2883</v>
      </c>
      <c r="AX216">
        <v>0</v>
      </c>
      <c r="AY216">
        <v>776.73</v>
      </c>
      <c r="AZ216">
        <v>0</v>
      </c>
      <c r="BA216" t="s">
        <v>762</v>
      </c>
      <c r="BB216">
        <v>0</v>
      </c>
      <c r="BC216">
        <v>1</v>
      </c>
      <c r="BD216">
        <v>32143</v>
      </c>
      <c r="BE216">
        <v>32.878051562856498</v>
      </c>
      <c r="BF216" t="s">
        <v>767</v>
      </c>
      <c r="BG216">
        <v>43185</v>
      </c>
      <c r="BH216">
        <v>83.364392916412072</v>
      </c>
      <c r="BI216" t="s">
        <v>4098</v>
      </c>
      <c r="BJ216" t="s">
        <v>4099</v>
      </c>
      <c r="BK216" t="s">
        <v>4100</v>
      </c>
      <c r="BL216" t="s">
        <v>4097</v>
      </c>
      <c r="BM216">
        <v>1</v>
      </c>
      <c r="BN216">
        <v>3.9060000000000001</v>
      </c>
    </row>
    <row r="217" spans="1:66" x14ac:dyDescent="0.25">
      <c r="A217">
        <v>55744</v>
      </c>
      <c r="B217">
        <v>11058</v>
      </c>
      <c r="C217" t="s">
        <v>728</v>
      </c>
      <c r="D217" t="s">
        <v>21</v>
      </c>
      <c r="E217" t="s">
        <v>29</v>
      </c>
      <c r="F217">
        <v>42983.666666666664</v>
      </c>
      <c r="G217">
        <v>10</v>
      </c>
      <c r="H217" t="s">
        <v>23</v>
      </c>
      <c r="I217">
        <v>0</v>
      </c>
      <c r="J217" t="s">
        <v>22</v>
      </c>
      <c r="K217" t="s">
        <v>22</v>
      </c>
      <c r="L217" t="s">
        <v>115</v>
      </c>
      <c r="M217">
        <v>8</v>
      </c>
      <c r="N217" t="s">
        <v>202</v>
      </c>
      <c r="O217">
        <v>3</v>
      </c>
      <c r="P217">
        <v>10</v>
      </c>
      <c r="Q217">
        <v>1.9500000000000002</v>
      </c>
      <c r="R217">
        <v>7.5</v>
      </c>
      <c r="S217">
        <v>14.625000000000002</v>
      </c>
      <c r="T217">
        <v>1</v>
      </c>
      <c r="U217">
        <v>10</v>
      </c>
      <c r="V217">
        <v>8.4</v>
      </c>
      <c r="W217">
        <v>7.5</v>
      </c>
      <c r="X217">
        <v>63</v>
      </c>
      <c r="Y217">
        <v>5.82</v>
      </c>
      <c r="Z217">
        <v>7.5</v>
      </c>
      <c r="AA217">
        <v>43.650000000000006</v>
      </c>
      <c r="AB217">
        <v>7608759</v>
      </c>
      <c r="AC217" t="s">
        <v>4038</v>
      </c>
      <c r="AD217">
        <v>39938</v>
      </c>
      <c r="AE217" t="s">
        <v>760</v>
      </c>
      <c r="AF217" t="s">
        <v>761</v>
      </c>
      <c r="AG217" t="s">
        <v>2099</v>
      </c>
      <c r="AH217" t="s">
        <v>768</v>
      </c>
      <c r="AI217">
        <v>6</v>
      </c>
      <c r="AJ217">
        <v>0</v>
      </c>
      <c r="AK217">
        <v>0</v>
      </c>
      <c r="AL217">
        <v>0</v>
      </c>
      <c r="AM217">
        <v>72</v>
      </c>
      <c r="AN217">
        <v>0</v>
      </c>
      <c r="AO217" t="s">
        <v>762</v>
      </c>
      <c r="AP217" t="s">
        <v>778</v>
      </c>
      <c r="AQ217" t="s">
        <v>781</v>
      </c>
      <c r="AR217" t="s">
        <v>4039</v>
      </c>
      <c r="AS217">
        <v>6</v>
      </c>
      <c r="AT217">
        <v>586</v>
      </c>
      <c r="AU217">
        <v>592</v>
      </c>
      <c r="AV217" t="s">
        <v>765</v>
      </c>
      <c r="AW217" t="s">
        <v>4040</v>
      </c>
      <c r="AX217">
        <v>6</v>
      </c>
      <c r="AY217">
        <v>580</v>
      </c>
      <c r="AZ217">
        <v>586</v>
      </c>
      <c r="BA217" t="s">
        <v>765</v>
      </c>
      <c r="BB217">
        <v>5.1933960000000001E-2</v>
      </c>
      <c r="BC217">
        <v>1</v>
      </c>
      <c r="BD217">
        <v>28471</v>
      </c>
      <c r="BE217">
        <v>39.733515856719137</v>
      </c>
      <c r="BF217" t="s">
        <v>767</v>
      </c>
      <c r="BG217">
        <v>44243</v>
      </c>
      <c r="BH217">
        <v>115.5313436714012</v>
      </c>
      <c r="BI217" t="s">
        <v>4114</v>
      </c>
      <c r="BJ217" t="s">
        <v>4115</v>
      </c>
      <c r="BK217" t="s">
        <v>4116</v>
      </c>
      <c r="BL217" t="s">
        <v>768</v>
      </c>
      <c r="BM217">
        <v>2</v>
      </c>
      <c r="BN217">
        <v>3.7930000000000001</v>
      </c>
    </row>
    <row r="218" spans="1:66" x14ac:dyDescent="0.25">
      <c r="A218">
        <v>56258</v>
      </c>
      <c r="B218">
        <v>18406</v>
      </c>
      <c r="C218" t="s">
        <v>611</v>
      </c>
      <c r="D218" t="s">
        <v>26</v>
      </c>
      <c r="E218" t="s">
        <v>29</v>
      </c>
      <c r="F218">
        <v>44384.666666666664</v>
      </c>
      <c r="G218">
        <v>8</v>
      </c>
      <c r="H218" t="s">
        <v>23</v>
      </c>
      <c r="I218">
        <v>0</v>
      </c>
      <c r="J218" t="s">
        <v>22</v>
      </c>
      <c r="K218" t="s">
        <v>22</v>
      </c>
      <c r="M218">
        <v>0</v>
      </c>
      <c r="O218">
        <v>2</v>
      </c>
      <c r="P218">
        <v>10</v>
      </c>
      <c r="Q218">
        <v>1.3</v>
      </c>
      <c r="R218">
        <v>2.9</v>
      </c>
      <c r="S218">
        <v>3.77</v>
      </c>
      <c r="T218">
        <v>2</v>
      </c>
      <c r="U218">
        <v>10</v>
      </c>
      <c r="V218">
        <v>5.4</v>
      </c>
      <c r="W218">
        <v>5.6</v>
      </c>
      <c r="X218">
        <v>30.24</v>
      </c>
      <c r="Y218">
        <v>3.7600000000000002</v>
      </c>
      <c r="Z218">
        <v>4.5199999999999996</v>
      </c>
      <c r="AA218">
        <v>16.995200000000001</v>
      </c>
      <c r="AB218">
        <v>7669871</v>
      </c>
      <c r="AC218" t="s">
        <v>3103</v>
      </c>
      <c r="AD218">
        <v>39939</v>
      </c>
      <c r="AE218" t="s">
        <v>760</v>
      </c>
      <c r="AF218" t="s">
        <v>761</v>
      </c>
      <c r="AG218" t="s">
        <v>762</v>
      </c>
      <c r="AH218" t="s">
        <v>768</v>
      </c>
      <c r="AI218">
        <v>2.5</v>
      </c>
      <c r="AJ218">
        <v>0</v>
      </c>
      <c r="AK218">
        <v>0</v>
      </c>
      <c r="AL218">
        <v>0</v>
      </c>
      <c r="AM218">
        <v>30</v>
      </c>
      <c r="AN218">
        <v>0</v>
      </c>
      <c r="AO218" t="s">
        <v>762</v>
      </c>
      <c r="AP218" t="s">
        <v>763</v>
      </c>
      <c r="AQ218" t="s">
        <v>769</v>
      </c>
      <c r="AR218" t="s">
        <v>3104</v>
      </c>
      <c r="AS218">
        <v>6.6</v>
      </c>
      <c r="AT218">
        <v>711.4</v>
      </c>
      <c r="AU218">
        <v>718</v>
      </c>
      <c r="AV218" t="s">
        <v>765</v>
      </c>
      <c r="AW218" t="s">
        <v>3105</v>
      </c>
      <c r="AX218">
        <v>0</v>
      </c>
      <c r="AY218">
        <v>0</v>
      </c>
      <c r="AZ218">
        <v>718</v>
      </c>
      <c r="BA218" t="s">
        <v>765</v>
      </c>
      <c r="BB218">
        <v>0</v>
      </c>
      <c r="BC218">
        <v>1</v>
      </c>
      <c r="BD218">
        <v>23743</v>
      </c>
      <c r="BE218">
        <v>56.513803331051783</v>
      </c>
      <c r="BF218" t="s">
        <v>767</v>
      </c>
      <c r="BG218">
        <v>44243</v>
      </c>
      <c r="BH218">
        <v>276.66618859722229</v>
      </c>
      <c r="BI218" t="s">
        <v>4120</v>
      </c>
      <c r="BJ218" t="s">
        <v>4121</v>
      </c>
      <c r="BK218" t="s">
        <v>4122</v>
      </c>
      <c r="BL218" t="s">
        <v>4123</v>
      </c>
      <c r="BM218">
        <v>4</v>
      </c>
      <c r="BN218">
        <v>3.7290000000000001</v>
      </c>
    </row>
    <row r="219" spans="1:66" x14ac:dyDescent="0.25">
      <c r="A219">
        <v>56408</v>
      </c>
      <c r="B219">
        <v>19113</v>
      </c>
      <c r="C219" t="s">
        <v>556</v>
      </c>
      <c r="D219" t="s">
        <v>21</v>
      </c>
      <c r="E219" t="s">
        <v>29</v>
      </c>
      <c r="F219">
        <v>44050.666666666664</v>
      </c>
      <c r="G219">
        <v>5</v>
      </c>
      <c r="I219">
        <v>0</v>
      </c>
      <c r="J219" t="s">
        <v>22</v>
      </c>
      <c r="K219" t="s">
        <v>22</v>
      </c>
      <c r="M219">
        <v>0</v>
      </c>
      <c r="O219">
        <v>2</v>
      </c>
      <c r="P219">
        <v>0</v>
      </c>
      <c r="Q219">
        <v>1.3</v>
      </c>
      <c r="R219">
        <v>0.8</v>
      </c>
      <c r="S219">
        <v>1.04</v>
      </c>
      <c r="T219">
        <v>2</v>
      </c>
      <c r="U219">
        <v>10</v>
      </c>
      <c r="V219">
        <v>6.2000000000000011</v>
      </c>
      <c r="W219">
        <v>5</v>
      </c>
      <c r="X219">
        <v>31.000000000000007</v>
      </c>
      <c r="Y219">
        <v>4.24</v>
      </c>
      <c r="Z219">
        <v>3.3200000000000003</v>
      </c>
      <c r="AA219">
        <v>14.076800000000002</v>
      </c>
      <c r="AB219">
        <v>7694899</v>
      </c>
      <c r="AC219" t="s">
        <v>2786</v>
      </c>
      <c r="AD219">
        <v>39940</v>
      </c>
      <c r="AE219" t="s">
        <v>760</v>
      </c>
      <c r="AF219" t="s">
        <v>761</v>
      </c>
      <c r="AG219" t="s">
        <v>762</v>
      </c>
      <c r="AH219" t="s">
        <v>768</v>
      </c>
      <c r="AI219">
        <v>1.25</v>
      </c>
      <c r="AJ219">
        <v>0</v>
      </c>
      <c r="AK219">
        <v>0</v>
      </c>
      <c r="AL219">
        <v>0</v>
      </c>
      <c r="AM219">
        <v>15</v>
      </c>
      <c r="AN219">
        <v>0</v>
      </c>
      <c r="AO219" t="s">
        <v>762</v>
      </c>
      <c r="AP219" t="s">
        <v>763</v>
      </c>
      <c r="AQ219" t="s">
        <v>769</v>
      </c>
      <c r="AR219" t="s">
        <v>2787</v>
      </c>
      <c r="AS219">
        <v>4.0999999999999996</v>
      </c>
      <c r="AT219">
        <v>732.9</v>
      </c>
      <c r="AU219">
        <v>737</v>
      </c>
      <c r="AV219" t="s">
        <v>765</v>
      </c>
      <c r="AW219" t="s">
        <v>2788</v>
      </c>
      <c r="AX219">
        <v>5.3</v>
      </c>
      <c r="AY219">
        <v>727.7</v>
      </c>
      <c r="AZ219">
        <v>733</v>
      </c>
      <c r="BA219" t="s">
        <v>765</v>
      </c>
      <c r="BB219">
        <v>2.13256E-2</v>
      </c>
      <c r="BC219">
        <v>1</v>
      </c>
      <c r="BD219">
        <v>27210</v>
      </c>
      <c r="BE219">
        <v>46.107232489162669</v>
      </c>
      <c r="BF219" t="s">
        <v>767</v>
      </c>
      <c r="BG219">
        <v>44243</v>
      </c>
      <c r="BH219">
        <v>243.83838920963979</v>
      </c>
      <c r="BI219" t="s">
        <v>4094</v>
      </c>
      <c r="BJ219" t="s">
        <v>4095</v>
      </c>
      <c r="BK219" t="s">
        <v>4096</v>
      </c>
      <c r="BL219" t="s">
        <v>4097</v>
      </c>
      <c r="BM219">
        <v>1</v>
      </c>
      <c r="BN219">
        <v>3.7909999999999999</v>
      </c>
    </row>
    <row r="220" spans="1:66" x14ac:dyDescent="0.25">
      <c r="A220">
        <v>56516</v>
      </c>
      <c r="B220">
        <v>23904</v>
      </c>
      <c r="C220" t="s">
        <v>454</v>
      </c>
      <c r="D220" t="s">
        <v>21</v>
      </c>
      <c r="E220" t="s">
        <v>29</v>
      </c>
      <c r="F220">
        <v>44435.666666666664</v>
      </c>
      <c r="G220">
        <v>6.5</v>
      </c>
      <c r="H220" t="s">
        <v>23</v>
      </c>
      <c r="I220">
        <v>0</v>
      </c>
      <c r="J220" t="s">
        <v>22</v>
      </c>
      <c r="K220" t="s">
        <v>22</v>
      </c>
      <c r="M220">
        <v>0</v>
      </c>
      <c r="O220">
        <v>2</v>
      </c>
      <c r="P220">
        <v>0</v>
      </c>
      <c r="Q220">
        <v>1.3</v>
      </c>
      <c r="R220">
        <v>1.4</v>
      </c>
      <c r="S220">
        <v>1.8199999999999998</v>
      </c>
      <c r="T220">
        <v>1</v>
      </c>
      <c r="U220">
        <v>0</v>
      </c>
      <c r="V220">
        <v>7.8000000000000007</v>
      </c>
      <c r="W220">
        <v>2.3000000000000003</v>
      </c>
      <c r="X220">
        <v>17.940000000000005</v>
      </c>
      <c r="Y220">
        <v>5.2000000000000011</v>
      </c>
      <c r="Z220">
        <v>1.94</v>
      </c>
      <c r="AA220">
        <v>10.088000000000001</v>
      </c>
      <c r="AB220">
        <v>7565896</v>
      </c>
      <c r="AC220" t="s">
        <v>2324</v>
      </c>
      <c r="AD220">
        <v>39941</v>
      </c>
      <c r="AE220" t="s">
        <v>760</v>
      </c>
      <c r="AF220" t="s">
        <v>761</v>
      </c>
      <c r="AG220" t="s">
        <v>762</v>
      </c>
      <c r="AH220" t="s">
        <v>768</v>
      </c>
      <c r="AI220">
        <v>3</v>
      </c>
      <c r="AJ220">
        <v>0</v>
      </c>
      <c r="AK220">
        <v>0</v>
      </c>
      <c r="AL220">
        <v>0</v>
      </c>
      <c r="AM220">
        <v>36</v>
      </c>
      <c r="AN220">
        <v>0</v>
      </c>
      <c r="AO220" t="s">
        <v>762</v>
      </c>
      <c r="AP220" t="s">
        <v>763</v>
      </c>
      <c r="AQ220" t="s">
        <v>769</v>
      </c>
      <c r="AR220" t="s">
        <v>2325</v>
      </c>
      <c r="AS220">
        <v>8.42</v>
      </c>
      <c r="AT220">
        <v>683.58</v>
      </c>
      <c r="AU220">
        <v>692</v>
      </c>
      <c r="AV220" t="s">
        <v>765</v>
      </c>
      <c r="AW220" t="s">
        <v>2326</v>
      </c>
      <c r="AX220">
        <v>3.6</v>
      </c>
      <c r="AY220">
        <v>680.4</v>
      </c>
      <c r="AZ220">
        <v>684</v>
      </c>
      <c r="BA220" t="s">
        <v>765</v>
      </c>
      <c r="BB220">
        <v>2.7401450000000001E-2</v>
      </c>
      <c r="BC220">
        <v>1</v>
      </c>
      <c r="BD220">
        <v>36266</v>
      </c>
      <c r="BE220">
        <v>22.367328313940217</v>
      </c>
      <c r="BF220" t="s">
        <v>767</v>
      </c>
      <c r="BG220">
        <v>44266</v>
      </c>
      <c r="BH220">
        <v>116.0522500447092</v>
      </c>
      <c r="BI220" t="s">
        <v>4111</v>
      </c>
      <c r="BJ220" t="s">
        <v>4112</v>
      </c>
      <c r="BK220" t="s">
        <v>4113</v>
      </c>
      <c r="BL220" t="s">
        <v>4097</v>
      </c>
      <c r="BM220">
        <v>1</v>
      </c>
      <c r="BN220">
        <v>3.7480000000000002</v>
      </c>
    </row>
    <row r="221" spans="1:66" x14ac:dyDescent="0.25">
      <c r="A221">
        <v>56710</v>
      </c>
      <c r="B221">
        <v>23053</v>
      </c>
      <c r="C221" t="s">
        <v>305</v>
      </c>
      <c r="D221" t="s">
        <v>21</v>
      </c>
      <c r="E221" t="s">
        <v>29</v>
      </c>
      <c r="F221">
        <v>44355.666666666664</v>
      </c>
      <c r="G221">
        <v>5</v>
      </c>
      <c r="I221">
        <v>0</v>
      </c>
      <c r="J221" t="s">
        <v>22</v>
      </c>
      <c r="K221" t="s">
        <v>22</v>
      </c>
      <c r="M221">
        <v>0</v>
      </c>
      <c r="N221" t="s">
        <v>202</v>
      </c>
      <c r="O221">
        <v>3</v>
      </c>
      <c r="P221">
        <v>10</v>
      </c>
      <c r="Q221">
        <v>1.9500000000000002</v>
      </c>
      <c r="R221">
        <v>3.5</v>
      </c>
      <c r="S221">
        <v>6.8250000000000011</v>
      </c>
      <c r="T221">
        <v>1</v>
      </c>
      <c r="U221">
        <v>0</v>
      </c>
      <c r="V221">
        <v>2.8</v>
      </c>
      <c r="W221">
        <v>2</v>
      </c>
      <c r="X221">
        <v>5.6</v>
      </c>
      <c r="Y221">
        <v>2.46</v>
      </c>
      <c r="Z221">
        <v>2.6</v>
      </c>
      <c r="AA221">
        <v>6.3959999999999999</v>
      </c>
      <c r="AB221">
        <v>7550341</v>
      </c>
      <c r="AC221" t="s">
        <v>1690</v>
      </c>
      <c r="AD221">
        <v>39942</v>
      </c>
      <c r="AE221" t="s">
        <v>760</v>
      </c>
      <c r="AF221" t="s">
        <v>761</v>
      </c>
      <c r="AG221" t="s">
        <v>762</v>
      </c>
      <c r="AH221" t="s">
        <v>768</v>
      </c>
      <c r="AI221">
        <v>4</v>
      </c>
      <c r="AJ221">
        <v>0</v>
      </c>
      <c r="AK221">
        <v>0</v>
      </c>
      <c r="AL221">
        <v>0</v>
      </c>
      <c r="AM221">
        <v>48</v>
      </c>
      <c r="AN221">
        <v>0</v>
      </c>
      <c r="AO221" t="s">
        <v>762</v>
      </c>
      <c r="AP221" t="s">
        <v>763</v>
      </c>
      <c r="AQ221" t="s">
        <v>769</v>
      </c>
      <c r="AR221" t="s">
        <v>1691</v>
      </c>
      <c r="AS221">
        <v>0</v>
      </c>
      <c r="AT221">
        <v>694</v>
      </c>
      <c r="AU221">
        <v>699.83</v>
      </c>
      <c r="AV221" t="s">
        <v>765</v>
      </c>
      <c r="AW221" t="s">
        <v>1692</v>
      </c>
      <c r="AX221">
        <v>0</v>
      </c>
      <c r="AY221">
        <v>693.36</v>
      </c>
      <c r="AZ221">
        <v>701.16</v>
      </c>
      <c r="BA221" t="s">
        <v>765</v>
      </c>
      <c r="BB221">
        <v>1.7686980000000001E-2</v>
      </c>
      <c r="BC221">
        <v>1</v>
      </c>
      <c r="BD221">
        <v>38961</v>
      </c>
      <c r="BE221">
        <v>14.769792379648635</v>
      </c>
      <c r="BF221" t="s">
        <v>767</v>
      </c>
      <c r="BG221">
        <v>44330</v>
      </c>
      <c r="BH221">
        <v>96.115896559168974</v>
      </c>
      <c r="BI221" t="s">
        <v>4094</v>
      </c>
      <c r="BJ221" t="s">
        <v>4095</v>
      </c>
      <c r="BK221" t="s">
        <v>4096</v>
      </c>
      <c r="BL221" t="s">
        <v>4097</v>
      </c>
      <c r="BM221">
        <v>1</v>
      </c>
      <c r="BN221">
        <v>3.7930000000000001</v>
      </c>
    </row>
    <row r="222" spans="1:66" x14ac:dyDescent="0.25">
      <c r="A222">
        <v>56880</v>
      </c>
      <c r="B222">
        <v>18889</v>
      </c>
      <c r="C222" t="s">
        <v>664</v>
      </c>
      <c r="D222" t="s">
        <v>21</v>
      </c>
      <c r="E222" t="s">
        <v>29</v>
      </c>
      <c r="F222">
        <v>44033.666666666664</v>
      </c>
      <c r="G222">
        <v>4.5</v>
      </c>
      <c r="H222" t="s">
        <v>31</v>
      </c>
      <c r="I222">
        <v>7</v>
      </c>
      <c r="J222" t="s">
        <v>22</v>
      </c>
      <c r="K222" t="s">
        <v>22</v>
      </c>
      <c r="M222">
        <v>0</v>
      </c>
      <c r="O222">
        <v>2</v>
      </c>
      <c r="P222">
        <v>0</v>
      </c>
      <c r="Q222">
        <v>3.75</v>
      </c>
      <c r="R222">
        <v>1.4</v>
      </c>
      <c r="S222">
        <v>5.25</v>
      </c>
      <c r="T222">
        <v>1</v>
      </c>
      <c r="U222">
        <v>0</v>
      </c>
      <c r="V222">
        <v>9.1999999999999993</v>
      </c>
      <c r="W222">
        <v>4.0999999999999996</v>
      </c>
      <c r="X222">
        <v>37.719999999999992</v>
      </c>
      <c r="Y222">
        <v>7.02</v>
      </c>
      <c r="Z222">
        <v>3.0199999999999996</v>
      </c>
      <c r="AA222">
        <v>21.200399999999995</v>
      </c>
      <c r="AB222">
        <v>7559157</v>
      </c>
      <c r="AC222" t="s">
        <v>3458</v>
      </c>
      <c r="AD222">
        <v>39943</v>
      </c>
      <c r="AE222" t="s">
        <v>760</v>
      </c>
      <c r="AF222" t="s">
        <v>761</v>
      </c>
      <c r="AG222" t="s">
        <v>762</v>
      </c>
      <c r="AH222" t="s">
        <v>768</v>
      </c>
      <c r="AI222">
        <v>3</v>
      </c>
      <c r="AJ222">
        <v>0</v>
      </c>
      <c r="AK222">
        <v>0</v>
      </c>
      <c r="AL222">
        <v>0</v>
      </c>
      <c r="AM222">
        <v>36</v>
      </c>
      <c r="AN222">
        <v>0</v>
      </c>
      <c r="AO222" t="s">
        <v>762</v>
      </c>
      <c r="AP222" t="s">
        <v>778</v>
      </c>
      <c r="AQ222" t="s">
        <v>781</v>
      </c>
      <c r="AR222" t="s">
        <v>3459</v>
      </c>
      <c r="AS222">
        <v>2</v>
      </c>
      <c r="AT222">
        <v>670</v>
      </c>
      <c r="AU222">
        <v>672</v>
      </c>
      <c r="AV222" t="s">
        <v>765</v>
      </c>
      <c r="AW222" t="s">
        <v>3460</v>
      </c>
      <c r="AX222">
        <v>3.5</v>
      </c>
      <c r="AY222">
        <v>669.5</v>
      </c>
      <c r="AZ222">
        <v>673</v>
      </c>
      <c r="BA222" t="s">
        <v>765</v>
      </c>
      <c r="BB222">
        <v>9.87794E-3</v>
      </c>
      <c r="BC222">
        <v>1</v>
      </c>
      <c r="BD222">
        <v>27210</v>
      </c>
      <c r="BE222">
        <v>46.060689025781421</v>
      </c>
      <c r="BF222" t="s">
        <v>767</v>
      </c>
      <c r="BG222">
        <v>44243</v>
      </c>
      <c r="BH222">
        <v>50.617857326833303</v>
      </c>
      <c r="BI222" t="s">
        <v>4164</v>
      </c>
      <c r="BJ222" t="s">
        <v>4165</v>
      </c>
      <c r="BK222" t="s">
        <v>4166</v>
      </c>
      <c r="BL222" t="s">
        <v>4097</v>
      </c>
      <c r="BM222">
        <v>1</v>
      </c>
      <c r="BN222">
        <v>3.7959999999999998</v>
      </c>
    </row>
    <row r="223" spans="1:66" x14ac:dyDescent="0.25">
      <c r="A223">
        <v>57629</v>
      </c>
      <c r="B223">
        <v>13391</v>
      </c>
      <c r="C223" t="s">
        <v>126</v>
      </c>
      <c r="D223" t="s">
        <v>26</v>
      </c>
      <c r="E223" t="s">
        <v>29</v>
      </c>
      <c r="F223">
        <v>43923.666666666664</v>
      </c>
      <c r="G223">
        <v>5.5</v>
      </c>
      <c r="I223">
        <v>0</v>
      </c>
      <c r="K223" t="s">
        <v>22</v>
      </c>
      <c r="M223">
        <v>0</v>
      </c>
      <c r="O223">
        <v>2</v>
      </c>
      <c r="P223">
        <v>0</v>
      </c>
      <c r="Q223">
        <v>1.3</v>
      </c>
      <c r="R223">
        <v>1.4</v>
      </c>
      <c r="S223">
        <v>1.8199999999999998</v>
      </c>
      <c r="T223">
        <v>1</v>
      </c>
      <c r="U223">
        <v>10</v>
      </c>
      <c r="V223">
        <v>7.0000000000000009</v>
      </c>
      <c r="W223">
        <v>7.3999999999999995</v>
      </c>
      <c r="X223">
        <v>51.800000000000004</v>
      </c>
      <c r="Y223">
        <v>4.7200000000000006</v>
      </c>
      <c r="Z223">
        <v>4.9999999999999991</v>
      </c>
      <c r="AA223">
        <v>23.599999999999998</v>
      </c>
      <c r="AB223">
        <v>7595352</v>
      </c>
      <c r="AC223" t="s">
        <v>3574</v>
      </c>
      <c r="AD223">
        <v>39944</v>
      </c>
      <c r="AE223" t="s">
        <v>760</v>
      </c>
      <c r="AF223" t="s">
        <v>761</v>
      </c>
      <c r="AG223" t="s">
        <v>762</v>
      </c>
      <c r="AH223" t="s">
        <v>768</v>
      </c>
      <c r="AI223">
        <v>2.5</v>
      </c>
      <c r="AJ223">
        <v>0</v>
      </c>
      <c r="AK223">
        <v>0</v>
      </c>
      <c r="AL223">
        <v>0</v>
      </c>
      <c r="AM223">
        <v>30</v>
      </c>
      <c r="AN223">
        <v>0</v>
      </c>
      <c r="AO223" t="s">
        <v>762</v>
      </c>
      <c r="AP223" t="s">
        <v>763</v>
      </c>
      <c r="AQ223" t="s">
        <v>769</v>
      </c>
      <c r="AR223" t="s">
        <v>3575</v>
      </c>
      <c r="AS223">
        <v>8.3000000000000007</v>
      </c>
      <c r="AT223">
        <v>678.7</v>
      </c>
      <c r="AU223">
        <v>687</v>
      </c>
      <c r="AV223" t="s">
        <v>765</v>
      </c>
      <c r="AW223" t="s">
        <v>3576</v>
      </c>
      <c r="AX223">
        <v>7.8</v>
      </c>
      <c r="AY223">
        <v>678.2</v>
      </c>
      <c r="AZ223">
        <v>686</v>
      </c>
      <c r="BA223" t="s">
        <v>765</v>
      </c>
      <c r="BB223">
        <v>3.6851499999999999E-3</v>
      </c>
      <c r="BC223">
        <v>0</v>
      </c>
      <c r="BD223">
        <v>39290</v>
      </c>
      <c r="BE223">
        <v>12.686287930641107</v>
      </c>
      <c r="BF223" t="s">
        <v>767</v>
      </c>
      <c r="BG223">
        <v>43874</v>
      </c>
      <c r="BH223">
        <v>135.67950885515381</v>
      </c>
      <c r="BI223" t="s">
        <v>4098</v>
      </c>
      <c r="BJ223" t="s">
        <v>4099</v>
      </c>
      <c r="BK223" t="s">
        <v>4100</v>
      </c>
      <c r="BL223" t="s">
        <v>4097</v>
      </c>
      <c r="BM223">
        <v>1</v>
      </c>
      <c r="BN223">
        <v>3.7869999999999999</v>
      </c>
    </row>
    <row r="224" spans="1:66" x14ac:dyDescent="0.25">
      <c r="A224">
        <v>58088</v>
      </c>
      <c r="B224">
        <v>11915</v>
      </c>
      <c r="C224" t="s">
        <v>701</v>
      </c>
      <c r="D224" t="s">
        <v>26</v>
      </c>
      <c r="E224" t="s">
        <v>29</v>
      </c>
      <c r="F224">
        <v>43774.708333333336</v>
      </c>
      <c r="G224">
        <v>7.6</v>
      </c>
      <c r="H224" t="s">
        <v>23</v>
      </c>
      <c r="I224">
        <v>0</v>
      </c>
      <c r="J224" t="s">
        <v>22</v>
      </c>
      <c r="K224" t="s">
        <v>22</v>
      </c>
      <c r="L224" t="s">
        <v>30</v>
      </c>
      <c r="M224">
        <v>6</v>
      </c>
      <c r="O224">
        <v>2</v>
      </c>
      <c r="P224">
        <v>10</v>
      </c>
      <c r="Q224">
        <v>1.3</v>
      </c>
      <c r="R224">
        <v>6.2</v>
      </c>
      <c r="S224">
        <v>8.06</v>
      </c>
      <c r="T224">
        <v>1</v>
      </c>
      <c r="U224">
        <v>10</v>
      </c>
      <c r="V224">
        <v>7.0000000000000009</v>
      </c>
      <c r="W224">
        <v>6.2</v>
      </c>
      <c r="X224">
        <v>43.400000000000006</v>
      </c>
      <c r="Y224">
        <v>4.7200000000000006</v>
      </c>
      <c r="Z224">
        <v>6.2</v>
      </c>
      <c r="AA224">
        <v>29.264000000000006</v>
      </c>
      <c r="AB224">
        <v>7708447</v>
      </c>
      <c r="AC224" t="s">
        <v>3811</v>
      </c>
      <c r="AD224">
        <v>39945</v>
      </c>
      <c r="AE224" t="s">
        <v>760</v>
      </c>
      <c r="AF224" t="s">
        <v>761</v>
      </c>
      <c r="AG224" t="s">
        <v>762</v>
      </c>
      <c r="AH224" t="s">
        <v>768</v>
      </c>
      <c r="AI224">
        <v>1.5</v>
      </c>
      <c r="AJ224">
        <v>0</v>
      </c>
      <c r="AK224">
        <v>0</v>
      </c>
      <c r="AL224">
        <v>0</v>
      </c>
      <c r="AM224">
        <v>18</v>
      </c>
      <c r="AN224">
        <v>0</v>
      </c>
      <c r="AO224" t="s">
        <v>762</v>
      </c>
      <c r="AP224" t="s">
        <v>763</v>
      </c>
      <c r="AQ224" t="s">
        <v>769</v>
      </c>
      <c r="AR224" t="s">
        <v>3812</v>
      </c>
      <c r="AS224">
        <v>3</v>
      </c>
      <c r="AT224">
        <v>647</v>
      </c>
      <c r="AU224">
        <v>650</v>
      </c>
      <c r="AV224" t="s">
        <v>765</v>
      </c>
      <c r="AW224" t="s">
        <v>3813</v>
      </c>
      <c r="AX224">
        <v>4.4000000000000004</v>
      </c>
      <c r="AY224">
        <v>645.6</v>
      </c>
      <c r="AZ224">
        <v>650</v>
      </c>
      <c r="BA224" t="s">
        <v>765</v>
      </c>
      <c r="BB224">
        <v>5.3967790000000002E-2</v>
      </c>
      <c r="BC224">
        <v>0</v>
      </c>
      <c r="BD224">
        <v>28331</v>
      </c>
      <c r="BE224">
        <v>42.282569016655266</v>
      </c>
      <c r="BF224" t="s">
        <v>767</v>
      </c>
      <c r="BG224">
        <v>44243</v>
      </c>
      <c r="BH224">
        <v>25.74391072815726</v>
      </c>
      <c r="BI224" t="s">
        <v>4170</v>
      </c>
      <c r="BJ224" t="s">
        <v>4171</v>
      </c>
      <c r="BK224" t="s">
        <v>4172</v>
      </c>
      <c r="BL224" t="s">
        <v>4139</v>
      </c>
      <c r="BM224">
        <v>4</v>
      </c>
      <c r="BN224">
        <v>3.7610000000000001</v>
      </c>
    </row>
    <row r="225" spans="1:66" x14ac:dyDescent="0.25">
      <c r="A225">
        <v>58342</v>
      </c>
      <c r="B225">
        <v>18510</v>
      </c>
      <c r="C225" t="s">
        <v>225</v>
      </c>
      <c r="D225" t="s">
        <v>26</v>
      </c>
      <c r="E225" t="s">
        <v>29</v>
      </c>
      <c r="F225">
        <v>44011.666666666664</v>
      </c>
      <c r="G225">
        <v>3.2</v>
      </c>
      <c r="H225" t="s">
        <v>23</v>
      </c>
      <c r="I225">
        <v>0</v>
      </c>
      <c r="J225" t="s">
        <v>22</v>
      </c>
      <c r="K225" t="s">
        <v>22</v>
      </c>
      <c r="L225" t="s">
        <v>30</v>
      </c>
      <c r="M225">
        <v>6</v>
      </c>
      <c r="N225" t="s">
        <v>35</v>
      </c>
      <c r="O225">
        <v>2</v>
      </c>
      <c r="P225">
        <v>10</v>
      </c>
      <c r="Q225">
        <v>1.3</v>
      </c>
      <c r="R225">
        <v>5</v>
      </c>
      <c r="S225">
        <v>6.5</v>
      </c>
      <c r="T225">
        <v>1</v>
      </c>
      <c r="U225">
        <v>0</v>
      </c>
      <c r="V225">
        <v>2.2000000000000002</v>
      </c>
      <c r="W225">
        <v>0.8</v>
      </c>
      <c r="X225">
        <v>1.7600000000000002</v>
      </c>
      <c r="Y225">
        <v>1.84</v>
      </c>
      <c r="Z225">
        <v>2.48</v>
      </c>
      <c r="AA225">
        <v>4.5632000000000001</v>
      </c>
      <c r="AB225">
        <v>7613108</v>
      </c>
      <c r="AC225" t="s">
        <v>1380</v>
      </c>
      <c r="AD225">
        <v>39946</v>
      </c>
      <c r="AE225" t="s">
        <v>760</v>
      </c>
      <c r="AF225" t="s">
        <v>761</v>
      </c>
      <c r="AG225" t="s">
        <v>762</v>
      </c>
      <c r="AH225" t="s">
        <v>768</v>
      </c>
      <c r="AI225">
        <v>2</v>
      </c>
      <c r="AJ225">
        <v>0</v>
      </c>
      <c r="AK225">
        <v>0</v>
      </c>
      <c r="AL225">
        <v>0</v>
      </c>
      <c r="AM225">
        <v>24</v>
      </c>
      <c r="AN225">
        <v>0</v>
      </c>
      <c r="AO225" t="s">
        <v>762</v>
      </c>
      <c r="AP225" t="s">
        <v>763</v>
      </c>
      <c r="AQ225" t="s">
        <v>769</v>
      </c>
      <c r="AR225" t="s">
        <v>1381</v>
      </c>
      <c r="AS225">
        <v>5</v>
      </c>
      <c r="AT225">
        <v>701</v>
      </c>
      <c r="AU225">
        <v>706</v>
      </c>
      <c r="AV225" t="s">
        <v>765</v>
      </c>
      <c r="AW225" t="s">
        <v>1378</v>
      </c>
      <c r="AX225">
        <v>5.4</v>
      </c>
      <c r="AY225">
        <v>700.6</v>
      </c>
      <c r="AZ225">
        <v>706</v>
      </c>
      <c r="BA225" t="s">
        <v>765</v>
      </c>
      <c r="BB225">
        <v>2.3725389999999999E-2</v>
      </c>
      <c r="BC225">
        <v>0</v>
      </c>
      <c r="BD225">
        <v>40274</v>
      </c>
      <c r="BE225">
        <v>11.131188683550073</v>
      </c>
      <c r="BF225" t="s">
        <v>767</v>
      </c>
      <c r="BG225">
        <v>44243</v>
      </c>
      <c r="BH225">
        <v>16.859576327381141</v>
      </c>
      <c r="BI225" t="s">
        <v>4098</v>
      </c>
      <c r="BJ225" t="s">
        <v>4099</v>
      </c>
      <c r="BK225" t="s">
        <v>4100</v>
      </c>
      <c r="BL225" t="s">
        <v>4097</v>
      </c>
      <c r="BM225">
        <v>1</v>
      </c>
      <c r="BN225">
        <v>3.7869999999999999</v>
      </c>
    </row>
    <row r="226" spans="1:66" x14ac:dyDescent="0.25">
      <c r="A226">
        <v>58343</v>
      </c>
      <c r="B226">
        <v>18510</v>
      </c>
      <c r="C226" t="s">
        <v>225</v>
      </c>
      <c r="D226" t="s">
        <v>26</v>
      </c>
      <c r="E226" t="s">
        <v>29</v>
      </c>
      <c r="F226">
        <v>44011.666666666664</v>
      </c>
      <c r="G226">
        <v>4.3</v>
      </c>
      <c r="H226" t="s">
        <v>23</v>
      </c>
      <c r="I226">
        <v>0</v>
      </c>
      <c r="J226" t="s">
        <v>22</v>
      </c>
      <c r="K226" t="s">
        <v>22</v>
      </c>
      <c r="L226" t="s">
        <v>30</v>
      </c>
      <c r="M226">
        <v>6</v>
      </c>
      <c r="N226" t="s">
        <v>35</v>
      </c>
      <c r="O226">
        <v>2</v>
      </c>
      <c r="P226">
        <v>10</v>
      </c>
      <c r="Q226">
        <v>1.3</v>
      </c>
      <c r="R226">
        <v>5</v>
      </c>
      <c r="S226">
        <v>6.5</v>
      </c>
      <c r="T226">
        <v>1</v>
      </c>
      <c r="U226">
        <v>0</v>
      </c>
      <c r="V226">
        <v>2.2000000000000002</v>
      </c>
      <c r="W226">
        <v>0.8</v>
      </c>
      <c r="X226">
        <v>1.7600000000000002</v>
      </c>
      <c r="Y226">
        <v>1.84</v>
      </c>
      <c r="Z226">
        <v>2.48</v>
      </c>
      <c r="AA226">
        <v>4.5632000000000001</v>
      </c>
      <c r="AB226">
        <v>7548821</v>
      </c>
      <c r="AC226" t="s">
        <v>1377</v>
      </c>
      <c r="AD226">
        <v>39947</v>
      </c>
      <c r="AE226" t="s">
        <v>760</v>
      </c>
      <c r="AF226" t="s">
        <v>761</v>
      </c>
      <c r="AG226" t="s">
        <v>762</v>
      </c>
      <c r="AH226" t="s">
        <v>768</v>
      </c>
      <c r="AI226">
        <v>2</v>
      </c>
      <c r="AJ226">
        <v>0</v>
      </c>
      <c r="AK226">
        <v>0</v>
      </c>
      <c r="AL226">
        <v>0</v>
      </c>
      <c r="AM226">
        <v>24</v>
      </c>
      <c r="AN226">
        <v>0</v>
      </c>
      <c r="AO226" t="s">
        <v>762</v>
      </c>
      <c r="AP226" t="s">
        <v>763</v>
      </c>
      <c r="AQ226" t="s">
        <v>769</v>
      </c>
      <c r="AR226" t="s">
        <v>1378</v>
      </c>
      <c r="AS226">
        <v>5.3</v>
      </c>
      <c r="AT226">
        <v>700.7</v>
      </c>
      <c r="AU226">
        <v>706</v>
      </c>
      <c r="AV226" t="s">
        <v>765</v>
      </c>
      <c r="AW226" t="s">
        <v>1379</v>
      </c>
      <c r="AX226">
        <v>7.3</v>
      </c>
      <c r="AY226">
        <v>700.7</v>
      </c>
      <c r="AZ226">
        <v>708</v>
      </c>
      <c r="BA226" t="s">
        <v>765</v>
      </c>
      <c r="BB226">
        <v>0</v>
      </c>
      <c r="BC226">
        <v>0</v>
      </c>
      <c r="BD226">
        <v>40274</v>
      </c>
      <c r="BE226">
        <v>11.12845083276294</v>
      </c>
      <c r="BF226" t="s">
        <v>767</v>
      </c>
      <c r="BG226">
        <v>44243</v>
      </c>
      <c r="BH226">
        <v>94.276012518779623</v>
      </c>
      <c r="BI226" t="s">
        <v>4098</v>
      </c>
      <c r="BJ226" t="s">
        <v>4099</v>
      </c>
      <c r="BK226" t="s">
        <v>4100</v>
      </c>
      <c r="BL226" t="s">
        <v>4097</v>
      </c>
      <c r="BM226">
        <v>1</v>
      </c>
      <c r="BN226">
        <v>3.7869999999999999</v>
      </c>
    </row>
    <row r="227" spans="1:66" x14ac:dyDescent="0.25">
      <c r="A227">
        <v>59033</v>
      </c>
      <c r="B227">
        <v>22900</v>
      </c>
      <c r="C227" t="s">
        <v>141</v>
      </c>
      <c r="D227" t="s">
        <v>21</v>
      </c>
      <c r="E227" t="s">
        <v>29</v>
      </c>
      <c r="F227">
        <v>44340.666666666664</v>
      </c>
      <c r="G227">
        <v>5</v>
      </c>
      <c r="H227" t="s">
        <v>23</v>
      </c>
      <c r="I227">
        <v>0</v>
      </c>
      <c r="J227" t="s">
        <v>22</v>
      </c>
      <c r="K227" t="s">
        <v>22</v>
      </c>
      <c r="M227">
        <v>0</v>
      </c>
      <c r="N227" t="s">
        <v>33</v>
      </c>
      <c r="O227">
        <v>0</v>
      </c>
      <c r="P227">
        <v>10</v>
      </c>
      <c r="Q227">
        <v>0</v>
      </c>
      <c r="R227">
        <v>2.9</v>
      </c>
      <c r="S227">
        <v>0</v>
      </c>
      <c r="T227">
        <v>1</v>
      </c>
      <c r="U227">
        <v>10</v>
      </c>
      <c r="V227">
        <v>1.4000000000000001</v>
      </c>
      <c r="W227">
        <v>3.8000000000000003</v>
      </c>
      <c r="X227">
        <v>5.3200000000000012</v>
      </c>
      <c r="Y227">
        <v>0.84000000000000008</v>
      </c>
      <c r="Z227">
        <v>3.4400000000000004</v>
      </c>
      <c r="AA227">
        <v>2.8896000000000006</v>
      </c>
      <c r="AB227">
        <v>7591133</v>
      </c>
      <c r="AC227" t="s">
        <v>1072</v>
      </c>
      <c r="AD227">
        <v>39948</v>
      </c>
      <c r="AE227" t="s">
        <v>760</v>
      </c>
      <c r="AF227" t="s">
        <v>761</v>
      </c>
      <c r="AG227" t="s">
        <v>762</v>
      </c>
      <c r="AH227" t="s">
        <v>768</v>
      </c>
      <c r="AI227">
        <v>2.5</v>
      </c>
      <c r="AJ227">
        <v>0</v>
      </c>
      <c r="AK227">
        <v>0</v>
      </c>
      <c r="AL227">
        <v>0</v>
      </c>
      <c r="AM227">
        <v>30</v>
      </c>
      <c r="AN227">
        <v>0</v>
      </c>
      <c r="AO227" t="s">
        <v>762</v>
      </c>
      <c r="AP227" t="s">
        <v>763</v>
      </c>
      <c r="AQ227" t="s">
        <v>769</v>
      </c>
      <c r="AR227" t="s">
        <v>1073</v>
      </c>
      <c r="AS227">
        <v>6.75</v>
      </c>
      <c r="AT227">
        <v>673.88</v>
      </c>
      <c r="AU227">
        <v>680.63</v>
      </c>
      <c r="AV227" t="s">
        <v>772</v>
      </c>
      <c r="AW227" t="s">
        <v>1074</v>
      </c>
      <c r="AX227">
        <v>3.29</v>
      </c>
      <c r="AY227">
        <v>673.29</v>
      </c>
      <c r="AZ227">
        <v>676.58</v>
      </c>
      <c r="BA227" t="s">
        <v>772</v>
      </c>
      <c r="BB227">
        <v>0.5</v>
      </c>
      <c r="BC227">
        <v>0</v>
      </c>
      <c r="BD227">
        <v>42599</v>
      </c>
      <c r="BE227">
        <v>12.026465890942271</v>
      </c>
      <c r="BF227" t="s">
        <v>767</v>
      </c>
      <c r="BG227">
        <v>44243</v>
      </c>
      <c r="BH227">
        <v>120.8521813127642</v>
      </c>
      <c r="BI227" t="s">
        <v>4114</v>
      </c>
      <c r="BJ227" t="s">
        <v>4115</v>
      </c>
      <c r="BK227" t="s">
        <v>4116</v>
      </c>
      <c r="BL227" t="s">
        <v>768</v>
      </c>
      <c r="BM227">
        <v>2</v>
      </c>
      <c r="BN227">
        <v>3.8069999999999999</v>
      </c>
    </row>
    <row r="228" spans="1:66" x14ac:dyDescent="0.25">
      <c r="A228">
        <v>60659</v>
      </c>
      <c r="B228">
        <v>11031</v>
      </c>
      <c r="C228" t="s">
        <v>706</v>
      </c>
      <c r="D228" t="s">
        <v>21</v>
      </c>
      <c r="E228" t="s">
        <v>29</v>
      </c>
      <c r="F228">
        <v>43467.666666666664</v>
      </c>
      <c r="G228">
        <v>8.85</v>
      </c>
      <c r="H228" t="s">
        <v>23</v>
      </c>
      <c r="I228">
        <v>0</v>
      </c>
      <c r="J228" t="s">
        <v>22</v>
      </c>
      <c r="K228" t="s">
        <v>22</v>
      </c>
      <c r="L228" t="s">
        <v>115</v>
      </c>
      <c r="M228">
        <v>8</v>
      </c>
      <c r="N228" t="s">
        <v>705</v>
      </c>
      <c r="O228">
        <v>10</v>
      </c>
      <c r="P228">
        <v>10</v>
      </c>
      <c r="Q228">
        <v>6.5</v>
      </c>
      <c r="R228">
        <v>8.1</v>
      </c>
      <c r="S228">
        <v>52.65</v>
      </c>
      <c r="T228">
        <v>1</v>
      </c>
      <c r="U228">
        <v>10</v>
      </c>
      <c r="V228">
        <v>6.8000000000000007</v>
      </c>
      <c r="W228">
        <v>8.1</v>
      </c>
      <c r="X228">
        <v>55.080000000000005</v>
      </c>
      <c r="Y228">
        <v>6.68</v>
      </c>
      <c r="Z228">
        <v>8.1</v>
      </c>
      <c r="AA228">
        <v>54.107999999999997</v>
      </c>
      <c r="AB228">
        <v>7689933</v>
      </c>
      <c r="AC228" t="s">
        <v>4060</v>
      </c>
      <c r="AD228">
        <v>39949</v>
      </c>
      <c r="AE228" t="s">
        <v>760</v>
      </c>
      <c r="AF228" t="s">
        <v>761</v>
      </c>
      <c r="AG228" t="s">
        <v>762</v>
      </c>
      <c r="AH228" t="s">
        <v>768</v>
      </c>
      <c r="AI228">
        <v>0</v>
      </c>
      <c r="AJ228">
        <v>8</v>
      </c>
      <c r="AK228">
        <v>0</v>
      </c>
      <c r="AL228">
        <v>0</v>
      </c>
      <c r="AM228">
        <v>96</v>
      </c>
      <c r="AN228">
        <v>0</v>
      </c>
      <c r="AO228" t="s">
        <v>762</v>
      </c>
      <c r="AP228" t="s">
        <v>778</v>
      </c>
      <c r="AQ228" t="s">
        <v>781</v>
      </c>
      <c r="AR228" t="s">
        <v>4061</v>
      </c>
      <c r="AS228">
        <v>9</v>
      </c>
      <c r="AT228">
        <v>0</v>
      </c>
      <c r="AU228">
        <v>0</v>
      </c>
      <c r="AV228" t="s">
        <v>765</v>
      </c>
      <c r="AW228" t="s">
        <v>4062</v>
      </c>
      <c r="AX228">
        <v>8.6999999999999993</v>
      </c>
      <c r="AY228">
        <v>0</v>
      </c>
      <c r="AZ228">
        <v>0</v>
      </c>
      <c r="BA228" t="s">
        <v>765</v>
      </c>
      <c r="BB228">
        <v>0</v>
      </c>
      <c r="BC228">
        <v>0</v>
      </c>
      <c r="BD228">
        <v>40203</v>
      </c>
      <c r="BE228">
        <v>9.6335843029888135</v>
      </c>
      <c r="BF228" t="s">
        <v>767</v>
      </c>
      <c r="BG228">
        <v>44243</v>
      </c>
      <c r="BH228">
        <v>41.617733356725147</v>
      </c>
      <c r="BI228" t="s">
        <v>4114</v>
      </c>
      <c r="BJ228" t="s">
        <v>4115</v>
      </c>
      <c r="BK228" t="s">
        <v>4116</v>
      </c>
      <c r="BL228" t="s">
        <v>768</v>
      </c>
      <c r="BM228">
        <v>2</v>
      </c>
      <c r="BN228">
        <v>3.8490000000000002</v>
      </c>
    </row>
    <row r="229" spans="1:66" x14ac:dyDescent="0.25">
      <c r="A229">
        <v>61183</v>
      </c>
      <c r="B229">
        <v>13365</v>
      </c>
      <c r="C229" t="s">
        <v>228</v>
      </c>
      <c r="D229" t="s">
        <v>21</v>
      </c>
      <c r="E229" t="s">
        <v>29</v>
      </c>
      <c r="F229">
        <v>43917.666666666664</v>
      </c>
      <c r="G229">
        <v>3</v>
      </c>
      <c r="H229" t="s">
        <v>68</v>
      </c>
      <c r="I229">
        <v>0</v>
      </c>
      <c r="J229" t="s">
        <v>22</v>
      </c>
      <c r="K229" t="s">
        <v>22</v>
      </c>
      <c r="L229" t="s">
        <v>30</v>
      </c>
      <c r="M229">
        <v>6</v>
      </c>
      <c r="N229" t="s">
        <v>35</v>
      </c>
      <c r="O229">
        <v>2</v>
      </c>
      <c r="P229">
        <v>5</v>
      </c>
      <c r="Q229">
        <v>1.3</v>
      </c>
      <c r="R229">
        <v>4.25</v>
      </c>
      <c r="S229">
        <v>5.5250000000000004</v>
      </c>
      <c r="T229">
        <v>1</v>
      </c>
      <c r="U229">
        <v>5</v>
      </c>
      <c r="V229">
        <v>4.5999999999999996</v>
      </c>
      <c r="W229">
        <v>2.4500000000000002</v>
      </c>
      <c r="X229">
        <v>11.27</v>
      </c>
      <c r="Y229">
        <v>3.28</v>
      </c>
      <c r="Z229">
        <v>3.17</v>
      </c>
      <c r="AA229">
        <v>10.397599999999999</v>
      </c>
      <c r="AB229">
        <v>7612690</v>
      </c>
      <c r="AC229" t="s">
        <v>2359</v>
      </c>
      <c r="AD229">
        <v>39950</v>
      </c>
      <c r="AE229" t="s">
        <v>760</v>
      </c>
      <c r="AF229" t="s">
        <v>761</v>
      </c>
      <c r="AG229" t="s">
        <v>762</v>
      </c>
      <c r="AH229" t="s">
        <v>768</v>
      </c>
      <c r="AI229">
        <v>1.25</v>
      </c>
      <c r="AJ229">
        <v>0</v>
      </c>
      <c r="AK229">
        <v>0</v>
      </c>
      <c r="AL229">
        <v>0</v>
      </c>
      <c r="AM229">
        <v>15</v>
      </c>
      <c r="AN229">
        <v>0</v>
      </c>
      <c r="AO229" t="s">
        <v>762</v>
      </c>
      <c r="AP229" t="s">
        <v>763</v>
      </c>
      <c r="AQ229" t="s">
        <v>769</v>
      </c>
      <c r="AR229" t="s">
        <v>2360</v>
      </c>
      <c r="AS229">
        <v>3.3</v>
      </c>
      <c r="AT229">
        <v>538.70000000000005</v>
      </c>
      <c r="AU229">
        <v>542</v>
      </c>
      <c r="AV229" t="s">
        <v>765</v>
      </c>
      <c r="AW229" t="s">
        <v>2361</v>
      </c>
      <c r="AX229">
        <v>0</v>
      </c>
      <c r="AY229">
        <v>0</v>
      </c>
      <c r="AZ229">
        <v>529</v>
      </c>
      <c r="BA229" t="s">
        <v>772</v>
      </c>
      <c r="BB229">
        <v>0</v>
      </c>
      <c r="BC229">
        <v>0</v>
      </c>
      <c r="BD229">
        <v>30132</v>
      </c>
      <c r="BE229">
        <v>37.743098334474098</v>
      </c>
      <c r="BF229" t="s">
        <v>767</v>
      </c>
      <c r="BG229">
        <v>44243</v>
      </c>
      <c r="BH229">
        <v>228.07893813498191</v>
      </c>
      <c r="BI229" t="s">
        <v>4136</v>
      </c>
      <c r="BJ229" t="s">
        <v>4137</v>
      </c>
      <c r="BK229" t="s">
        <v>4138</v>
      </c>
      <c r="BL229" t="s">
        <v>4139</v>
      </c>
      <c r="BM229">
        <v>4</v>
      </c>
      <c r="BN229">
        <v>3.7189999999999999</v>
      </c>
    </row>
    <row r="230" spans="1:66" x14ac:dyDescent="0.25">
      <c r="A230">
        <v>61408</v>
      </c>
      <c r="B230">
        <v>11004</v>
      </c>
      <c r="C230" t="s">
        <v>314</v>
      </c>
      <c r="D230" t="s">
        <v>21</v>
      </c>
      <c r="E230" t="s">
        <v>29</v>
      </c>
      <c r="F230">
        <v>43955.666666666664</v>
      </c>
      <c r="G230">
        <v>9.5</v>
      </c>
      <c r="H230" t="s">
        <v>23</v>
      </c>
      <c r="I230">
        <v>0</v>
      </c>
      <c r="J230" t="s">
        <v>22</v>
      </c>
      <c r="K230" t="s">
        <v>22</v>
      </c>
      <c r="L230" t="s">
        <v>30</v>
      </c>
      <c r="M230">
        <v>6</v>
      </c>
      <c r="N230" t="s">
        <v>33</v>
      </c>
      <c r="O230">
        <v>0</v>
      </c>
      <c r="P230">
        <v>10</v>
      </c>
      <c r="Q230">
        <v>0</v>
      </c>
      <c r="R230">
        <v>6.6000000000000005</v>
      </c>
      <c r="S230">
        <v>0</v>
      </c>
      <c r="T230">
        <v>1</v>
      </c>
      <c r="U230">
        <v>10</v>
      </c>
      <c r="V230">
        <v>7</v>
      </c>
      <c r="W230">
        <v>6.6000000000000005</v>
      </c>
      <c r="X230">
        <v>46.2</v>
      </c>
      <c r="Y230">
        <v>4.2</v>
      </c>
      <c r="Z230">
        <v>6.6000000000000005</v>
      </c>
      <c r="AA230">
        <v>27.720000000000002</v>
      </c>
      <c r="AB230">
        <v>7671497</v>
      </c>
      <c r="AC230" t="s">
        <v>3745</v>
      </c>
      <c r="AD230">
        <v>39951</v>
      </c>
      <c r="AE230" t="s">
        <v>760</v>
      </c>
      <c r="AF230" t="s">
        <v>761</v>
      </c>
      <c r="AG230" t="s">
        <v>762</v>
      </c>
      <c r="AH230" t="s">
        <v>768</v>
      </c>
      <c r="AI230">
        <v>4.5</v>
      </c>
      <c r="AJ230">
        <v>0</v>
      </c>
      <c r="AK230">
        <v>0</v>
      </c>
      <c r="AL230">
        <v>0</v>
      </c>
      <c r="AM230">
        <v>54</v>
      </c>
      <c r="AN230">
        <v>0</v>
      </c>
      <c r="AO230" t="s">
        <v>762</v>
      </c>
      <c r="AP230" t="s">
        <v>763</v>
      </c>
      <c r="AQ230" t="s">
        <v>769</v>
      </c>
      <c r="AR230" t="s">
        <v>3743</v>
      </c>
      <c r="AS230">
        <v>0</v>
      </c>
      <c r="AT230">
        <v>755.1</v>
      </c>
      <c r="AU230">
        <v>755.1</v>
      </c>
      <c r="AV230" t="s">
        <v>765</v>
      </c>
      <c r="AW230" t="s">
        <v>3744</v>
      </c>
      <c r="AX230">
        <v>0</v>
      </c>
      <c r="AY230">
        <v>755</v>
      </c>
      <c r="AZ230">
        <v>755</v>
      </c>
      <c r="BA230" t="s">
        <v>765</v>
      </c>
      <c r="BB230">
        <v>0</v>
      </c>
      <c r="BC230">
        <v>0</v>
      </c>
      <c r="BD230">
        <v>36693</v>
      </c>
      <c r="BE230">
        <v>19.884097650011402</v>
      </c>
      <c r="BF230" t="s">
        <v>767</v>
      </c>
      <c r="BG230">
        <v>43185</v>
      </c>
      <c r="BH230">
        <v>64.573074273061664</v>
      </c>
      <c r="BI230" t="s">
        <v>4108</v>
      </c>
      <c r="BJ230" t="s">
        <v>4109</v>
      </c>
      <c r="BK230" t="s">
        <v>4110</v>
      </c>
      <c r="BL230" t="s">
        <v>768</v>
      </c>
      <c r="BM230">
        <v>2</v>
      </c>
      <c r="BN230">
        <v>3.8159999999999998</v>
      </c>
    </row>
    <row r="231" spans="1:66" x14ac:dyDescent="0.25">
      <c r="A231">
        <v>61423</v>
      </c>
      <c r="B231">
        <v>11004</v>
      </c>
      <c r="C231" t="s">
        <v>314</v>
      </c>
      <c r="D231" t="s">
        <v>21</v>
      </c>
      <c r="E231" t="s">
        <v>29</v>
      </c>
      <c r="F231">
        <v>43955.666666666664</v>
      </c>
      <c r="G231">
        <v>9.5</v>
      </c>
      <c r="H231" t="s">
        <v>23</v>
      </c>
      <c r="I231">
        <v>0</v>
      </c>
      <c r="J231" t="s">
        <v>22</v>
      </c>
      <c r="K231" t="s">
        <v>22</v>
      </c>
      <c r="L231" t="s">
        <v>30</v>
      </c>
      <c r="M231">
        <v>6</v>
      </c>
      <c r="N231" t="s">
        <v>33</v>
      </c>
      <c r="O231">
        <v>0</v>
      </c>
      <c r="P231">
        <v>10</v>
      </c>
      <c r="Q231">
        <v>0</v>
      </c>
      <c r="R231">
        <v>6.6000000000000005</v>
      </c>
      <c r="S231">
        <v>0</v>
      </c>
      <c r="T231">
        <v>1</v>
      </c>
      <c r="U231">
        <v>10</v>
      </c>
      <c r="V231">
        <v>7</v>
      </c>
      <c r="W231">
        <v>6.6000000000000005</v>
      </c>
      <c r="X231">
        <v>46.2</v>
      </c>
      <c r="Y231">
        <v>4.2</v>
      </c>
      <c r="Z231">
        <v>6.6000000000000005</v>
      </c>
      <c r="AA231">
        <v>27.720000000000002</v>
      </c>
      <c r="AB231">
        <v>7656103</v>
      </c>
      <c r="AC231" t="s">
        <v>3742</v>
      </c>
      <c r="AD231">
        <v>39952</v>
      </c>
      <c r="AE231" t="s">
        <v>760</v>
      </c>
      <c r="AF231" t="s">
        <v>761</v>
      </c>
      <c r="AG231" t="s">
        <v>762</v>
      </c>
      <c r="AH231" t="s">
        <v>768</v>
      </c>
      <c r="AI231">
        <v>4.5</v>
      </c>
      <c r="AJ231">
        <v>0</v>
      </c>
      <c r="AK231">
        <v>0</v>
      </c>
      <c r="AL231">
        <v>0</v>
      </c>
      <c r="AM231">
        <v>54</v>
      </c>
      <c r="AN231">
        <v>0</v>
      </c>
      <c r="AO231" t="s">
        <v>762</v>
      </c>
      <c r="AP231" t="s">
        <v>763</v>
      </c>
      <c r="AQ231" t="s">
        <v>769</v>
      </c>
      <c r="AR231" t="s">
        <v>3743</v>
      </c>
      <c r="AS231">
        <v>0</v>
      </c>
      <c r="AT231">
        <v>755.1</v>
      </c>
      <c r="AU231">
        <v>755.1</v>
      </c>
      <c r="AV231" t="s">
        <v>765</v>
      </c>
      <c r="AW231" t="s">
        <v>3744</v>
      </c>
      <c r="AX231">
        <v>0</v>
      </c>
      <c r="AY231">
        <v>755</v>
      </c>
      <c r="AZ231">
        <v>755</v>
      </c>
      <c r="BA231" t="s">
        <v>765</v>
      </c>
      <c r="BB231">
        <v>0</v>
      </c>
      <c r="BC231">
        <v>0</v>
      </c>
      <c r="BD231">
        <v>36693</v>
      </c>
      <c r="BE231">
        <v>19.884097650011402</v>
      </c>
      <c r="BF231" t="s">
        <v>767</v>
      </c>
      <c r="BG231">
        <v>43185</v>
      </c>
      <c r="BH231">
        <v>69.073150509171228</v>
      </c>
      <c r="BI231" t="s">
        <v>4108</v>
      </c>
      <c r="BJ231" t="s">
        <v>4109</v>
      </c>
      <c r="BK231" t="s">
        <v>4110</v>
      </c>
      <c r="BL231" t="s">
        <v>768</v>
      </c>
      <c r="BM231">
        <v>2</v>
      </c>
      <c r="BN231">
        <v>3.8159999999999998</v>
      </c>
    </row>
    <row r="232" spans="1:66" x14ac:dyDescent="0.25">
      <c r="A232">
        <v>61554</v>
      </c>
      <c r="B232">
        <v>20851</v>
      </c>
      <c r="C232" t="s">
        <v>527</v>
      </c>
      <c r="D232" t="s">
        <v>21</v>
      </c>
      <c r="E232" t="s">
        <v>29</v>
      </c>
      <c r="F232">
        <v>44169.666666666664</v>
      </c>
      <c r="G232">
        <v>3.4</v>
      </c>
      <c r="H232" t="s">
        <v>23</v>
      </c>
      <c r="I232">
        <v>0</v>
      </c>
      <c r="J232" t="s">
        <v>22</v>
      </c>
      <c r="K232" t="s">
        <v>22</v>
      </c>
      <c r="L232" t="s">
        <v>30</v>
      </c>
      <c r="M232">
        <v>6</v>
      </c>
      <c r="N232" t="s">
        <v>33</v>
      </c>
      <c r="O232">
        <v>0</v>
      </c>
      <c r="P232">
        <v>10</v>
      </c>
      <c r="Q232">
        <v>0</v>
      </c>
      <c r="R232">
        <v>5.6</v>
      </c>
      <c r="S232">
        <v>0</v>
      </c>
      <c r="T232">
        <v>1</v>
      </c>
      <c r="U232">
        <v>10</v>
      </c>
      <c r="V232">
        <v>3.8000000000000003</v>
      </c>
      <c r="W232">
        <v>5.6</v>
      </c>
      <c r="X232">
        <v>21.28</v>
      </c>
      <c r="Y232">
        <v>2.2800000000000002</v>
      </c>
      <c r="Z232">
        <v>5.6</v>
      </c>
      <c r="AA232">
        <v>12.768000000000001</v>
      </c>
      <c r="AB232">
        <v>7682192</v>
      </c>
      <c r="AC232" t="s">
        <v>2637</v>
      </c>
      <c r="AD232">
        <v>39953</v>
      </c>
      <c r="AE232" t="s">
        <v>760</v>
      </c>
      <c r="AF232" t="s">
        <v>761</v>
      </c>
      <c r="AG232" t="s">
        <v>762</v>
      </c>
      <c r="AH232" t="s">
        <v>768</v>
      </c>
      <c r="AI232">
        <v>2.5</v>
      </c>
      <c r="AJ232">
        <v>0</v>
      </c>
      <c r="AK232">
        <v>0</v>
      </c>
      <c r="AL232">
        <v>0</v>
      </c>
      <c r="AM232">
        <v>30</v>
      </c>
      <c r="AN232">
        <v>0</v>
      </c>
      <c r="AO232" t="s">
        <v>762</v>
      </c>
      <c r="AP232" t="s">
        <v>763</v>
      </c>
      <c r="AQ232" t="s">
        <v>769</v>
      </c>
      <c r="AR232" t="s">
        <v>2638</v>
      </c>
      <c r="AS232">
        <v>3.4</v>
      </c>
      <c r="AT232">
        <v>559.6</v>
      </c>
      <c r="AU232">
        <v>563</v>
      </c>
      <c r="AV232" t="s">
        <v>765</v>
      </c>
      <c r="AW232" t="s">
        <v>2639</v>
      </c>
      <c r="AX232">
        <v>0</v>
      </c>
      <c r="AY232">
        <v>0</v>
      </c>
      <c r="AZ232">
        <v>0</v>
      </c>
      <c r="BA232" t="s">
        <v>765</v>
      </c>
      <c r="BB232">
        <v>0</v>
      </c>
      <c r="BC232">
        <v>0</v>
      </c>
      <c r="BD232">
        <v>30046</v>
      </c>
      <c r="BE232">
        <v>38.668491900524749</v>
      </c>
      <c r="BF232" t="s">
        <v>767</v>
      </c>
      <c r="BG232">
        <v>44243</v>
      </c>
      <c r="BH232">
        <v>115.2212876053364</v>
      </c>
      <c r="BI232" t="s">
        <v>4136</v>
      </c>
      <c r="BJ232" t="s">
        <v>4137</v>
      </c>
      <c r="BK232" t="s">
        <v>4138</v>
      </c>
      <c r="BL232" t="s">
        <v>4139</v>
      </c>
      <c r="BM232">
        <v>4</v>
      </c>
      <c r="BN232">
        <v>3.7170000000000001</v>
      </c>
    </row>
    <row r="233" spans="1:66" x14ac:dyDescent="0.25">
      <c r="A233">
        <v>61555</v>
      </c>
      <c r="B233">
        <v>20851</v>
      </c>
      <c r="C233" t="s">
        <v>527</v>
      </c>
      <c r="D233" t="s">
        <v>21</v>
      </c>
      <c r="E233" t="s">
        <v>29</v>
      </c>
      <c r="F233">
        <v>44169.666666666664</v>
      </c>
      <c r="G233">
        <v>3.5</v>
      </c>
      <c r="H233" t="s">
        <v>23</v>
      </c>
      <c r="I233">
        <v>0</v>
      </c>
      <c r="J233" t="s">
        <v>22</v>
      </c>
      <c r="K233" t="s">
        <v>22</v>
      </c>
      <c r="L233" t="s">
        <v>30</v>
      </c>
      <c r="M233">
        <v>6</v>
      </c>
      <c r="N233" t="s">
        <v>33</v>
      </c>
      <c r="O233">
        <v>0</v>
      </c>
      <c r="P233">
        <v>5</v>
      </c>
      <c r="Q233">
        <v>0</v>
      </c>
      <c r="R233">
        <v>4.8499999999999996</v>
      </c>
      <c r="S233">
        <v>0</v>
      </c>
      <c r="T233">
        <v>1</v>
      </c>
      <c r="U233">
        <v>5</v>
      </c>
      <c r="V233">
        <v>7.8000000000000007</v>
      </c>
      <c r="W233">
        <v>2.15</v>
      </c>
      <c r="X233">
        <v>16.77</v>
      </c>
      <c r="Y233">
        <v>4.6800000000000006</v>
      </c>
      <c r="Z233">
        <v>3.2299999999999995</v>
      </c>
      <c r="AA233">
        <v>15.116400000000001</v>
      </c>
      <c r="AB233">
        <v>7561707</v>
      </c>
      <c r="AC233" t="s">
        <v>2942</v>
      </c>
      <c r="AD233">
        <v>39954</v>
      </c>
      <c r="AE233" t="s">
        <v>760</v>
      </c>
      <c r="AF233" t="s">
        <v>761</v>
      </c>
      <c r="AG233" t="s">
        <v>762</v>
      </c>
      <c r="AH233" t="s">
        <v>768</v>
      </c>
      <c r="AI233">
        <v>2.5</v>
      </c>
      <c r="AJ233">
        <v>0</v>
      </c>
      <c r="AK233">
        <v>0</v>
      </c>
      <c r="AL233">
        <v>0</v>
      </c>
      <c r="AM233">
        <v>18</v>
      </c>
      <c r="AN233">
        <v>0</v>
      </c>
      <c r="AO233" t="s">
        <v>762</v>
      </c>
      <c r="AP233" t="s">
        <v>763</v>
      </c>
      <c r="AQ233" t="s">
        <v>769</v>
      </c>
      <c r="AR233" t="s">
        <v>2943</v>
      </c>
      <c r="AS233">
        <v>3.6</v>
      </c>
      <c r="AT233">
        <v>560.4</v>
      </c>
      <c r="AU233">
        <v>564</v>
      </c>
      <c r="AV233" t="s">
        <v>765</v>
      </c>
      <c r="AW233" t="s">
        <v>2638</v>
      </c>
      <c r="AX233">
        <v>3.2</v>
      </c>
      <c r="AY233">
        <v>559.79999999999995</v>
      </c>
      <c r="AZ233">
        <v>563</v>
      </c>
      <c r="BA233" t="s">
        <v>765</v>
      </c>
      <c r="BB233">
        <v>2.9732410000000001E-2</v>
      </c>
      <c r="BC233">
        <v>0</v>
      </c>
      <c r="BD233">
        <v>30046</v>
      </c>
      <c r="BE233">
        <v>38.668491900524749</v>
      </c>
      <c r="BF233" t="s">
        <v>767</v>
      </c>
      <c r="BG233">
        <v>44243</v>
      </c>
      <c r="BH233">
        <v>20.180001370963069</v>
      </c>
      <c r="BI233" t="s">
        <v>4136</v>
      </c>
      <c r="BJ233" t="s">
        <v>4137</v>
      </c>
      <c r="BK233" t="s">
        <v>4138</v>
      </c>
      <c r="BL233" t="s">
        <v>4139</v>
      </c>
      <c r="BM233">
        <v>4</v>
      </c>
      <c r="BN233">
        <v>3.7170000000000001</v>
      </c>
    </row>
    <row r="234" spans="1:66" x14ac:dyDescent="0.25">
      <c r="A234">
        <v>62387</v>
      </c>
      <c r="B234">
        <v>22011</v>
      </c>
      <c r="C234" t="s">
        <v>299</v>
      </c>
      <c r="D234" t="s">
        <v>21</v>
      </c>
      <c r="E234" t="s">
        <v>29</v>
      </c>
      <c r="F234">
        <v>44285.708333333336</v>
      </c>
      <c r="G234">
        <v>2.5</v>
      </c>
      <c r="H234" t="s">
        <v>32</v>
      </c>
      <c r="I234">
        <v>10</v>
      </c>
      <c r="J234" t="s">
        <v>22</v>
      </c>
      <c r="K234" t="s">
        <v>22</v>
      </c>
      <c r="M234">
        <v>0</v>
      </c>
      <c r="O234">
        <v>2</v>
      </c>
      <c r="P234">
        <v>5</v>
      </c>
      <c r="Q234">
        <v>4.8</v>
      </c>
      <c r="R234">
        <v>1.55</v>
      </c>
      <c r="S234">
        <v>7.4399999999999995</v>
      </c>
      <c r="T234">
        <v>1</v>
      </c>
      <c r="U234">
        <v>5</v>
      </c>
      <c r="V234">
        <v>7.8000000000000007</v>
      </c>
      <c r="W234">
        <v>2.4500000000000002</v>
      </c>
      <c r="X234">
        <v>19.110000000000003</v>
      </c>
      <c r="Y234">
        <v>6.6000000000000005</v>
      </c>
      <c r="Z234">
        <v>2.09</v>
      </c>
      <c r="AA234">
        <v>13.794</v>
      </c>
      <c r="AB234">
        <v>7557118</v>
      </c>
      <c r="AC234" t="s">
        <v>2752</v>
      </c>
      <c r="AD234">
        <v>39955</v>
      </c>
      <c r="AE234" t="s">
        <v>760</v>
      </c>
      <c r="AF234" t="s">
        <v>761</v>
      </c>
      <c r="AG234" t="s">
        <v>762</v>
      </c>
      <c r="AH234" t="s">
        <v>768</v>
      </c>
      <c r="AI234">
        <v>1.25</v>
      </c>
      <c r="AJ234">
        <v>0</v>
      </c>
      <c r="AK234">
        <v>0</v>
      </c>
      <c r="AL234">
        <v>0</v>
      </c>
      <c r="AM234">
        <v>15</v>
      </c>
      <c r="AN234">
        <v>0</v>
      </c>
      <c r="AO234" t="s">
        <v>762</v>
      </c>
      <c r="AP234" t="s">
        <v>763</v>
      </c>
      <c r="AQ234" t="s">
        <v>769</v>
      </c>
      <c r="AR234" t="s">
        <v>2753</v>
      </c>
      <c r="AS234">
        <v>3.8</v>
      </c>
      <c r="AT234">
        <v>614.6</v>
      </c>
      <c r="AU234">
        <v>618.4</v>
      </c>
      <c r="AV234" t="s">
        <v>765</v>
      </c>
      <c r="AW234" t="s">
        <v>2754</v>
      </c>
      <c r="AX234">
        <v>0</v>
      </c>
      <c r="AY234">
        <v>613.4</v>
      </c>
      <c r="AZ234">
        <v>613.4</v>
      </c>
      <c r="BA234" t="s">
        <v>765</v>
      </c>
      <c r="BB234">
        <v>0</v>
      </c>
      <c r="BC234">
        <v>0</v>
      </c>
      <c r="BD234">
        <v>37202</v>
      </c>
      <c r="BE234">
        <v>19.394136436230898</v>
      </c>
      <c r="BF234" t="s">
        <v>767</v>
      </c>
      <c r="BG234">
        <v>43185</v>
      </c>
      <c r="BH234">
        <v>115.36076147488821</v>
      </c>
      <c r="BI234" t="s">
        <v>4104</v>
      </c>
      <c r="BJ234" t="s">
        <v>4105</v>
      </c>
      <c r="BK234" t="s">
        <v>4106</v>
      </c>
      <c r="BL234" t="s">
        <v>4107</v>
      </c>
      <c r="BM234">
        <v>3</v>
      </c>
      <c r="BN234">
        <v>3.7010000000000001</v>
      </c>
    </row>
    <row r="235" spans="1:66" x14ac:dyDescent="0.25">
      <c r="A235">
        <v>62651</v>
      </c>
      <c r="B235">
        <v>22993</v>
      </c>
      <c r="C235" t="s">
        <v>216</v>
      </c>
      <c r="D235" t="s">
        <v>21</v>
      </c>
      <c r="E235" t="s">
        <v>29</v>
      </c>
      <c r="F235">
        <v>44351.666666666664</v>
      </c>
      <c r="G235">
        <v>3.5</v>
      </c>
      <c r="I235">
        <v>0</v>
      </c>
      <c r="J235" t="s">
        <v>22</v>
      </c>
      <c r="K235" t="s">
        <v>22</v>
      </c>
      <c r="M235">
        <v>0</v>
      </c>
      <c r="N235" t="s">
        <v>35</v>
      </c>
      <c r="O235">
        <v>2</v>
      </c>
      <c r="P235">
        <v>0</v>
      </c>
      <c r="Q235">
        <v>1.3</v>
      </c>
      <c r="R235">
        <v>0.8</v>
      </c>
      <c r="S235">
        <v>1.04</v>
      </c>
      <c r="T235">
        <v>1</v>
      </c>
      <c r="U235">
        <v>0</v>
      </c>
      <c r="V235">
        <v>4.5999999999999996</v>
      </c>
      <c r="W235">
        <v>1.7000000000000002</v>
      </c>
      <c r="X235">
        <v>7.82</v>
      </c>
      <c r="Y235">
        <v>3.28</v>
      </c>
      <c r="Z235">
        <v>1.34</v>
      </c>
      <c r="AA235">
        <v>4.3952</v>
      </c>
      <c r="AB235">
        <v>7682965</v>
      </c>
      <c r="AC235" t="s">
        <v>1336</v>
      </c>
      <c r="AD235">
        <v>39956</v>
      </c>
      <c r="AE235" t="s">
        <v>760</v>
      </c>
      <c r="AF235" t="s">
        <v>761</v>
      </c>
      <c r="AG235" t="s">
        <v>762</v>
      </c>
      <c r="AH235" t="s">
        <v>768</v>
      </c>
      <c r="AI235">
        <v>1.25</v>
      </c>
      <c r="AJ235">
        <v>0</v>
      </c>
      <c r="AK235">
        <v>0</v>
      </c>
      <c r="AL235">
        <v>0</v>
      </c>
      <c r="AM235">
        <v>15</v>
      </c>
      <c r="AN235">
        <v>0</v>
      </c>
      <c r="AO235" t="s">
        <v>762</v>
      </c>
      <c r="AP235" t="s">
        <v>763</v>
      </c>
      <c r="AQ235" t="s">
        <v>769</v>
      </c>
      <c r="AR235" t="s">
        <v>1337</v>
      </c>
      <c r="AS235">
        <v>3.2</v>
      </c>
      <c r="AT235">
        <v>565.79999999999995</v>
      </c>
      <c r="AU235">
        <v>569</v>
      </c>
      <c r="AV235" t="s">
        <v>765</v>
      </c>
      <c r="AW235" t="s">
        <v>1338</v>
      </c>
      <c r="AX235">
        <v>1</v>
      </c>
      <c r="AY235">
        <v>562</v>
      </c>
      <c r="AZ235">
        <v>563</v>
      </c>
      <c r="BA235" t="s">
        <v>765</v>
      </c>
      <c r="BB235">
        <v>2.9076230000000002E-2</v>
      </c>
      <c r="BC235">
        <v>0</v>
      </c>
      <c r="BD235">
        <v>31229</v>
      </c>
      <c r="BE235">
        <v>35.927903262605511</v>
      </c>
      <c r="BF235" t="s">
        <v>767</v>
      </c>
      <c r="BG235">
        <v>44379</v>
      </c>
      <c r="BH235">
        <v>130.690959597351</v>
      </c>
      <c r="BI235" t="s">
        <v>4094</v>
      </c>
      <c r="BJ235" t="s">
        <v>4095</v>
      </c>
      <c r="BK235" t="s">
        <v>4096</v>
      </c>
      <c r="BL235" t="s">
        <v>4097</v>
      </c>
      <c r="BM235">
        <v>1</v>
      </c>
      <c r="BN235">
        <v>3.76</v>
      </c>
    </row>
    <row r="236" spans="1:66" x14ac:dyDescent="0.25">
      <c r="A236">
        <v>63783</v>
      </c>
      <c r="B236">
        <v>17671</v>
      </c>
      <c r="C236" t="s">
        <v>25</v>
      </c>
      <c r="D236" t="s">
        <v>26</v>
      </c>
      <c r="E236" t="s">
        <v>29</v>
      </c>
      <c r="F236">
        <v>43965.666666666664</v>
      </c>
      <c r="G236">
        <v>2.9</v>
      </c>
      <c r="I236">
        <v>0</v>
      </c>
      <c r="J236" t="s">
        <v>22</v>
      </c>
      <c r="K236" t="s">
        <v>22</v>
      </c>
      <c r="M236">
        <v>0</v>
      </c>
      <c r="O236">
        <v>2</v>
      </c>
      <c r="P236">
        <v>0</v>
      </c>
      <c r="Q236">
        <v>1.3</v>
      </c>
      <c r="R236">
        <v>0.8</v>
      </c>
      <c r="S236">
        <v>1.04</v>
      </c>
      <c r="T236">
        <v>1</v>
      </c>
      <c r="U236">
        <v>10</v>
      </c>
      <c r="V236">
        <v>7.8000000000000007</v>
      </c>
      <c r="W236">
        <v>5</v>
      </c>
      <c r="X236">
        <v>39</v>
      </c>
      <c r="Y236">
        <v>5.2000000000000011</v>
      </c>
      <c r="Z236">
        <v>3.3200000000000003</v>
      </c>
      <c r="AA236">
        <v>17.264000000000006</v>
      </c>
      <c r="AB236">
        <v>7556442</v>
      </c>
      <c r="AC236" t="s">
        <v>3113</v>
      </c>
      <c r="AD236">
        <v>39957</v>
      </c>
      <c r="AE236" t="s">
        <v>760</v>
      </c>
      <c r="AF236" t="s">
        <v>761</v>
      </c>
      <c r="AG236" t="s">
        <v>762</v>
      </c>
      <c r="AH236" t="s">
        <v>768</v>
      </c>
      <c r="AI236">
        <v>3</v>
      </c>
      <c r="AJ236">
        <v>0</v>
      </c>
      <c r="AK236">
        <v>0</v>
      </c>
      <c r="AL236">
        <v>0</v>
      </c>
      <c r="AM236">
        <v>36</v>
      </c>
      <c r="AN236">
        <v>0</v>
      </c>
      <c r="AO236" t="s">
        <v>762</v>
      </c>
      <c r="AP236" t="s">
        <v>763</v>
      </c>
      <c r="AQ236" t="s">
        <v>769</v>
      </c>
      <c r="AR236" t="s">
        <v>3114</v>
      </c>
      <c r="AS236">
        <v>10.3</v>
      </c>
      <c r="AT236">
        <v>612.79999999999995</v>
      </c>
      <c r="AU236">
        <v>623.1</v>
      </c>
      <c r="AV236" t="s">
        <v>765</v>
      </c>
      <c r="AW236" t="s">
        <v>3115</v>
      </c>
      <c r="AX236">
        <v>11.9</v>
      </c>
      <c r="AY236">
        <v>612.5</v>
      </c>
      <c r="AZ236">
        <v>624.4</v>
      </c>
      <c r="BA236" t="s">
        <v>765</v>
      </c>
      <c r="BB236">
        <v>0</v>
      </c>
      <c r="BC236">
        <v>0</v>
      </c>
      <c r="BD236">
        <v>37622</v>
      </c>
      <c r="BE236">
        <v>17.368012776636998</v>
      </c>
      <c r="BF236" t="s">
        <v>767</v>
      </c>
      <c r="BG236">
        <v>43185</v>
      </c>
      <c r="BH236">
        <v>34.586986806419397</v>
      </c>
      <c r="BI236" t="s">
        <v>4167</v>
      </c>
      <c r="BJ236" t="s">
        <v>4168</v>
      </c>
      <c r="BK236" t="s">
        <v>4169</v>
      </c>
      <c r="BL236" t="s">
        <v>768</v>
      </c>
      <c r="BM236">
        <v>2</v>
      </c>
      <c r="BN236">
        <v>3.706</v>
      </c>
    </row>
    <row r="237" spans="1:66" x14ac:dyDescent="0.25">
      <c r="A237">
        <v>64039</v>
      </c>
      <c r="B237">
        <v>17503</v>
      </c>
      <c r="C237" t="s">
        <v>165</v>
      </c>
      <c r="D237" t="s">
        <v>21</v>
      </c>
      <c r="E237" t="s">
        <v>29</v>
      </c>
      <c r="F237">
        <v>43973.666666666664</v>
      </c>
      <c r="G237">
        <v>10</v>
      </c>
      <c r="H237" t="s">
        <v>68</v>
      </c>
      <c r="I237">
        <v>0</v>
      </c>
      <c r="J237" t="s">
        <v>22</v>
      </c>
      <c r="K237" t="s">
        <v>22</v>
      </c>
      <c r="L237" t="s">
        <v>24</v>
      </c>
      <c r="M237">
        <v>0</v>
      </c>
      <c r="N237" t="s">
        <v>35</v>
      </c>
      <c r="O237">
        <v>2</v>
      </c>
      <c r="P237">
        <v>0</v>
      </c>
      <c r="Q237">
        <v>1.3</v>
      </c>
      <c r="R237">
        <v>2.4000000000000004</v>
      </c>
      <c r="S237">
        <v>3.1200000000000006</v>
      </c>
      <c r="T237">
        <v>1</v>
      </c>
      <c r="U237">
        <v>0</v>
      </c>
      <c r="V237">
        <v>1.4000000000000001</v>
      </c>
      <c r="W237">
        <v>2.4000000000000004</v>
      </c>
      <c r="X237">
        <v>3.3600000000000008</v>
      </c>
      <c r="Y237">
        <v>1.36</v>
      </c>
      <c r="Z237">
        <v>2.4000000000000004</v>
      </c>
      <c r="AA237">
        <v>3.2640000000000007</v>
      </c>
      <c r="AB237">
        <v>7634403</v>
      </c>
      <c r="AC237" t="s">
        <v>1141</v>
      </c>
      <c r="AD237">
        <v>39958</v>
      </c>
      <c r="AE237" t="s">
        <v>760</v>
      </c>
      <c r="AF237" t="s">
        <v>761</v>
      </c>
      <c r="AG237" t="s">
        <v>762</v>
      </c>
      <c r="AH237" t="s">
        <v>768</v>
      </c>
      <c r="AI237">
        <v>4</v>
      </c>
      <c r="AJ237">
        <v>0</v>
      </c>
      <c r="AK237">
        <v>0</v>
      </c>
      <c r="AL237">
        <v>0</v>
      </c>
      <c r="AM237">
        <v>48</v>
      </c>
      <c r="AN237">
        <v>0</v>
      </c>
      <c r="AO237" t="s">
        <v>762</v>
      </c>
      <c r="AP237" t="s">
        <v>763</v>
      </c>
      <c r="AQ237" t="s">
        <v>769</v>
      </c>
      <c r="AR237" t="s">
        <v>1142</v>
      </c>
      <c r="AS237">
        <v>9.9</v>
      </c>
      <c r="AT237">
        <v>623.20000000000005</v>
      </c>
      <c r="AU237">
        <v>633.1</v>
      </c>
      <c r="AV237" t="s">
        <v>765</v>
      </c>
      <c r="AW237" t="s">
        <v>1143</v>
      </c>
      <c r="AX237">
        <v>9.5</v>
      </c>
      <c r="AY237">
        <v>622.1</v>
      </c>
      <c r="AZ237">
        <v>631.6</v>
      </c>
      <c r="BA237" t="s">
        <v>765</v>
      </c>
      <c r="BB237">
        <v>0</v>
      </c>
      <c r="BC237">
        <v>0</v>
      </c>
      <c r="BD237">
        <v>37222</v>
      </c>
      <c r="BE237">
        <v>18.485055897786896</v>
      </c>
      <c r="BF237" t="s">
        <v>767</v>
      </c>
      <c r="BG237">
        <v>43185</v>
      </c>
      <c r="BH237">
        <v>114.9407295658727</v>
      </c>
      <c r="BI237" t="s">
        <v>4140</v>
      </c>
      <c r="BJ237" t="s">
        <v>4141</v>
      </c>
      <c r="BK237" t="s">
        <v>4142</v>
      </c>
      <c r="BL237" t="s">
        <v>768</v>
      </c>
      <c r="BM237">
        <v>2</v>
      </c>
      <c r="BN237">
        <v>3.714</v>
      </c>
    </row>
    <row r="238" spans="1:66" x14ac:dyDescent="0.25">
      <c r="A238">
        <v>64729</v>
      </c>
      <c r="B238">
        <v>11930</v>
      </c>
      <c r="C238" t="s">
        <v>169</v>
      </c>
      <c r="D238" t="s">
        <v>26</v>
      </c>
      <c r="E238" t="s">
        <v>29</v>
      </c>
      <c r="F238">
        <v>43777.666666666664</v>
      </c>
      <c r="G238">
        <v>3.5</v>
      </c>
      <c r="H238" t="s">
        <v>23</v>
      </c>
      <c r="I238">
        <v>0</v>
      </c>
      <c r="J238" t="s">
        <v>22</v>
      </c>
      <c r="K238" t="s">
        <v>22</v>
      </c>
      <c r="L238" t="s">
        <v>30</v>
      </c>
      <c r="M238">
        <v>6</v>
      </c>
      <c r="O238">
        <v>2</v>
      </c>
      <c r="P238">
        <v>10</v>
      </c>
      <c r="Q238">
        <v>1.3</v>
      </c>
      <c r="R238">
        <v>5</v>
      </c>
      <c r="S238">
        <v>6.5</v>
      </c>
      <c r="T238">
        <v>1</v>
      </c>
      <c r="U238">
        <v>0</v>
      </c>
      <c r="V238">
        <v>1.4000000000000001</v>
      </c>
      <c r="W238">
        <v>0.8</v>
      </c>
      <c r="X238">
        <v>1.1200000000000001</v>
      </c>
      <c r="Y238">
        <v>1.36</v>
      </c>
      <c r="Z238">
        <v>2.48</v>
      </c>
      <c r="AA238">
        <v>3.3728000000000002</v>
      </c>
      <c r="AB238">
        <v>7701127</v>
      </c>
      <c r="AC238" t="s">
        <v>1163</v>
      </c>
      <c r="AD238">
        <v>39959</v>
      </c>
      <c r="AE238" t="s">
        <v>760</v>
      </c>
      <c r="AF238" t="s">
        <v>761</v>
      </c>
      <c r="AG238" t="s">
        <v>762</v>
      </c>
      <c r="AH238" t="s">
        <v>768</v>
      </c>
      <c r="AI238">
        <v>1.25</v>
      </c>
      <c r="AJ238">
        <v>0</v>
      </c>
      <c r="AK238">
        <v>0</v>
      </c>
      <c r="AL238">
        <v>0</v>
      </c>
      <c r="AM238">
        <v>15</v>
      </c>
      <c r="AN238">
        <v>0</v>
      </c>
      <c r="AO238" t="s">
        <v>762</v>
      </c>
      <c r="AP238" t="s">
        <v>763</v>
      </c>
      <c r="AQ238" t="s">
        <v>769</v>
      </c>
      <c r="AR238" t="s">
        <v>1164</v>
      </c>
      <c r="AS238">
        <v>4.25</v>
      </c>
      <c r="AT238">
        <v>633.5</v>
      </c>
      <c r="AU238">
        <v>637.75</v>
      </c>
      <c r="AV238" t="s">
        <v>765</v>
      </c>
      <c r="AW238" t="s">
        <v>1165</v>
      </c>
      <c r="AX238">
        <v>4.75</v>
      </c>
      <c r="AY238">
        <v>633.29999999999995</v>
      </c>
      <c r="AZ238">
        <v>638.04999999999995</v>
      </c>
      <c r="BA238" t="s">
        <v>765</v>
      </c>
      <c r="BB238">
        <v>0</v>
      </c>
      <c r="BC238">
        <v>0</v>
      </c>
      <c r="BD238">
        <v>37326</v>
      </c>
      <c r="BE238">
        <v>17.663700661647265</v>
      </c>
      <c r="BF238" t="s">
        <v>767</v>
      </c>
      <c r="BG238">
        <v>43185</v>
      </c>
      <c r="BH238">
        <v>36.484876170422268</v>
      </c>
      <c r="BI238" t="s">
        <v>4124</v>
      </c>
      <c r="BJ238" t="s">
        <v>4125</v>
      </c>
      <c r="BK238" t="s">
        <v>4126</v>
      </c>
      <c r="BL238" t="s">
        <v>768</v>
      </c>
      <c r="BM238">
        <v>2</v>
      </c>
      <c r="BN238">
        <v>3.7389999999999999</v>
      </c>
    </row>
    <row r="239" spans="1:66" x14ac:dyDescent="0.25">
      <c r="A239">
        <v>64730</v>
      </c>
      <c r="B239">
        <v>11930</v>
      </c>
      <c r="C239" t="s">
        <v>168</v>
      </c>
      <c r="D239" t="s">
        <v>26</v>
      </c>
      <c r="E239" t="s">
        <v>29</v>
      </c>
      <c r="F239">
        <v>43777.666666666664</v>
      </c>
      <c r="G239">
        <v>3.5</v>
      </c>
      <c r="H239" t="s">
        <v>23</v>
      </c>
      <c r="I239">
        <v>0</v>
      </c>
      <c r="J239" t="s">
        <v>22</v>
      </c>
      <c r="K239" t="s">
        <v>22</v>
      </c>
      <c r="L239" t="s">
        <v>30</v>
      </c>
      <c r="M239">
        <v>6</v>
      </c>
      <c r="O239">
        <v>2</v>
      </c>
      <c r="P239">
        <v>10</v>
      </c>
      <c r="Q239">
        <v>1.3</v>
      </c>
      <c r="R239">
        <v>5</v>
      </c>
      <c r="S239">
        <v>6.5</v>
      </c>
      <c r="T239">
        <v>1</v>
      </c>
      <c r="U239">
        <v>10</v>
      </c>
      <c r="V239">
        <v>1.4000000000000001</v>
      </c>
      <c r="W239">
        <v>3.2</v>
      </c>
      <c r="X239">
        <v>4.4800000000000004</v>
      </c>
      <c r="Y239">
        <v>1.36</v>
      </c>
      <c r="Z239">
        <v>3.92</v>
      </c>
      <c r="AA239">
        <v>5.3311999999999999</v>
      </c>
      <c r="AB239">
        <v>7668667</v>
      </c>
      <c r="AC239" t="s">
        <v>1498</v>
      </c>
      <c r="AD239">
        <v>39960</v>
      </c>
      <c r="AE239" t="s">
        <v>760</v>
      </c>
      <c r="AF239" t="s">
        <v>761</v>
      </c>
      <c r="AG239" t="s">
        <v>762</v>
      </c>
      <c r="AH239" t="s">
        <v>768</v>
      </c>
      <c r="AI239">
        <v>1.25</v>
      </c>
      <c r="AJ239">
        <v>0</v>
      </c>
      <c r="AK239">
        <v>0</v>
      </c>
      <c r="AL239">
        <v>0</v>
      </c>
      <c r="AM239">
        <v>15</v>
      </c>
      <c r="AN239">
        <v>0</v>
      </c>
      <c r="AO239" t="s">
        <v>762</v>
      </c>
      <c r="AP239" t="s">
        <v>763</v>
      </c>
      <c r="AQ239" t="s">
        <v>769</v>
      </c>
      <c r="AR239" t="s">
        <v>1165</v>
      </c>
      <c r="AS239">
        <v>4.75</v>
      </c>
      <c r="AT239">
        <v>633.29999999999995</v>
      </c>
      <c r="AU239">
        <v>638</v>
      </c>
      <c r="AV239" t="s">
        <v>765</v>
      </c>
      <c r="AW239" t="s">
        <v>1499</v>
      </c>
      <c r="AX239">
        <v>4.25</v>
      </c>
      <c r="AY239">
        <v>632.75</v>
      </c>
      <c r="AZ239">
        <v>637</v>
      </c>
      <c r="BA239" t="s">
        <v>765</v>
      </c>
      <c r="BB239">
        <v>0</v>
      </c>
      <c r="BC239">
        <v>0</v>
      </c>
      <c r="BD239">
        <v>37326</v>
      </c>
      <c r="BE239">
        <v>17.663700661647265</v>
      </c>
      <c r="BF239" t="s">
        <v>767</v>
      </c>
      <c r="BG239">
        <v>43185</v>
      </c>
      <c r="BH239">
        <v>78.355776579010779</v>
      </c>
      <c r="BI239" t="s">
        <v>4124</v>
      </c>
      <c r="BJ239" t="s">
        <v>4125</v>
      </c>
      <c r="BK239" t="s">
        <v>4126</v>
      </c>
      <c r="BL239" t="s">
        <v>768</v>
      </c>
      <c r="BM239">
        <v>2</v>
      </c>
      <c r="BN239">
        <v>3.7389999999999999</v>
      </c>
    </row>
    <row r="240" spans="1:66" x14ac:dyDescent="0.25">
      <c r="A240">
        <v>64731</v>
      </c>
      <c r="B240">
        <v>11930</v>
      </c>
      <c r="C240" t="s">
        <v>168</v>
      </c>
      <c r="D240" t="s">
        <v>26</v>
      </c>
      <c r="E240" t="s">
        <v>29</v>
      </c>
      <c r="F240">
        <v>43777.666666666664</v>
      </c>
      <c r="G240">
        <v>4</v>
      </c>
      <c r="H240" t="s">
        <v>23</v>
      </c>
      <c r="I240">
        <v>0</v>
      </c>
      <c r="J240" t="s">
        <v>22</v>
      </c>
      <c r="K240" t="s">
        <v>22</v>
      </c>
      <c r="L240" t="s">
        <v>30</v>
      </c>
      <c r="M240">
        <v>6</v>
      </c>
      <c r="O240">
        <v>2</v>
      </c>
      <c r="P240">
        <v>10</v>
      </c>
      <c r="Q240">
        <v>1.3</v>
      </c>
      <c r="R240">
        <v>5</v>
      </c>
      <c r="S240">
        <v>6.5</v>
      </c>
      <c r="T240">
        <v>1</v>
      </c>
      <c r="U240">
        <v>10</v>
      </c>
      <c r="V240">
        <v>1.4000000000000001</v>
      </c>
      <c r="W240">
        <v>4.0999999999999996</v>
      </c>
      <c r="X240">
        <v>5.74</v>
      </c>
      <c r="Y240">
        <v>1.36</v>
      </c>
      <c r="Z240">
        <v>4.4599999999999991</v>
      </c>
      <c r="AA240">
        <v>6.065599999999999</v>
      </c>
      <c r="AB240">
        <v>7565421</v>
      </c>
      <c r="AC240" t="s">
        <v>1630</v>
      </c>
      <c r="AD240">
        <v>39961</v>
      </c>
      <c r="AE240" t="s">
        <v>760</v>
      </c>
      <c r="AF240" t="s">
        <v>761</v>
      </c>
      <c r="AG240" t="s">
        <v>762</v>
      </c>
      <c r="AH240" t="s">
        <v>768</v>
      </c>
      <c r="AI240">
        <v>1.25</v>
      </c>
      <c r="AJ240">
        <v>0</v>
      </c>
      <c r="AK240">
        <v>0</v>
      </c>
      <c r="AL240">
        <v>0</v>
      </c>
      <c r="AM240">
        <v>15</v>
      </c>
      <c r="AN240">
        <v>0</v>
      </c>
      <c r="AO240" t="s">
        <v>762</v>
      </c>
      <c r="AP240" t="s">
        <v>763</v>
      </c>
      <c r="AQ240" t="s">
        <v>769</v>
      </c>
      <c r="AR240" t="s">
        <v>1499</v>
      </c>
      <c r="AS240">
        <v>4.25</v>
      </c>
      <c r="AT240">
        <v>632.75</v>
      </c>
      <c r="AU240">
        <v>637</v>
      </c>
      <c r="AV240" t="s">
        <v>765</v>
      </c>
      <c r="AW240" t="s">
        <v>1631</v>
      </c>
      <c r="AX240">
        <v>4</v>
      </c>
      <c r="AY240">
        <v>627</v>
      </c>
      <c r="AZ240">
        <v>631</v>
      </c>
      <c r="BA240" t="s">
        <v>765</v>
      </c>
      <c r="BB240">
        <v>0</v>
      </c>
      <c r="BC240">
        <v>0</v>
      </c>
      <c r="BD240">
        <v>37326</v>
      </c>
      <c r="BE240">
        <v>17.663700661647265</v>
      </c>
      <c r="BF240" t="s">
        <v>767</v>
      </c>
      <c r="BG240">
        <v>43185</v>
      </c>
      <c r="BH240">
        <v>291.06079311152502</v>
      </c>
      <c r="BI240" t="s">
        <v>4124</v>
      </c>
      <c r="BJ240" t="s">
        <v>4125</v>
      </c>
      <c r="BK240" t="s">
        <v>4126</v>
      </c>
      <c r="BL240" t="s">
        <v>768</v>
      </c>
      <c r="BM240">
        <v>2</v>
      </c>
      <c r="BN240">
        <v>3.7389999999999999</v>
      </c>
    </row>
    <row r="241" spans="1:66" x14ac:dyDescent="0.25">
      <c r="A241">
        <v>64733</v>
      </c>
      <c r="B241">
        <v>11930</v>
      </c>
      <c r="C241" t="s">
        <v>168</v>
      </c>
      <c r="D241" t="s">
        <v>26</v>
      </c>
      <c r="E241" t="s">
        <v>29</v>
      </c>
      <c r="F241">
        <v>43777.666666666664</v>
      </c>
      <c r="G241">
        <v>6.5</v>
      </c>
      <c r="H241" t="s">
        <v>23</v>
      </c>
      <c r="I241">
        <v>0</v>
      </c>
      <c r="J241" t="s">
        <v>22</v>
      </c>
      <c r="K241" t="s">
        <v>22</v>
      </c>
      <c r="L241" t="s">
        <v>30</v>
      </c>
      <c r="M241">
        <v>6</v>
      </c>
      <c r="O241">
        <v>2</v>
      </c>
      <c r="P241">
        <v>10</v>
      </c>
      <c r="Q241">
        <v>1.3</v>
      </c>
      <c r="R241">
        <v>5</v>
      </c>
      <c r="S241">
        <v>6.5</v>
      </c>
      <c r="T241">
        <v>1</v>
      </c>
      <c r="U241">
        <v>10</v>
      </c>
      <c r="V241">
        <v>1.4000000000000001</v>
      </c>
      <c r="W241">
        <v>2.2999999999999998</v>
      </c>
      <c r="X241">
        <v>3.22</v>
      </c>
      <c r="Y241">
        <v>1.36</v>
      </c>
      <c r="Z241">
        <v>3.38</v>
      </c>
      <c r="AA241">
        <v>4.5968</v>
      </c>
      <c r="AB241">
        <v>7690415</v>
      </c>
      <c r="AC241" t="s">
        <v>1411</v>
      </c>
      <c r="AD241">
        <v>39962</v>
      </c>
      <c r="AE241" t="s">
        <v>760</v>
      </c>
      <c r="AF241" t="s">
        <v>761</v>
      </c>
      <c r="AG241" t="s">
        <v>762</v>
      </c>
      <c r="AH241" t="s">
        <v>768</v>
      </c>
      <c r="AI241">
        <v>1.5</v>
      </c>
      <c r="AJ241">
        <v>0</v>
      </c>
      <c r="AK241">
        <v>0</v>
      </c>
      <c r="AL241">
        <v>0</v>
      </c>
      <c r="AM241">
        <v>18</v>
      </c>
      <c r="AN241">
        <v>0</v>
      </c>
      <c r="AO241" t="s">
        <v>762</v>
      </c>
      <c r="AP241" t="s">
        <v>763</v>
      </c>
      <c r="AQ241" t="s">
        <v>769</v>
      </c>
      <c r="AR241" t="s">
        <v>1412</v>
      </c>
      <c r="AS241">
        <v>6.3</v>
      </c>
      <c r="AT241">
        <v>626.6</v>
      </c>
      <c r="AU241">
        <v>632.9</v>
      </c>
      <c r="AV241" t="s">
        <v>765</v>
      </c>
      <c r="AW241" t="s">
        <v>1413</v>
      </c>
      <c r="AX241">
        <v>4.5</v>
      </c>
      <c r="AY241">
        <v>625.20000000000005</v>
      </c>
      <c r="AZ241">
        <v>629.70000000000005</v>
      </c>
      <c r="BA241" t="s">
        <v>765</v>
      </c>
      <c r="BB241">
        <v>0</v>
      </c>
      <c r="BC241">
        <v>0</v>
      </c>
      <c r="BD241">
        <v>37326</v>
      </c>
      <c r="BE241">
        <v>17.663700661647265</v>
      </c>
      <c r="BF241" t="s">
        <v>767</v>
      </c>
      <c r="BG241">
        <v>43185</v>
      </c>
      <c r="BH241">
        <v>274.71194072578618</v>
      </c>
      <c r="BI241" t="s">
        <v>4124</v>
      </c>
      <c r="BJ241" t="s">
        <v>4125</v>
      </c>
      <c r="BK241" t="s">
        <v>4126</v>
      </c>
      <c r="BL241" t="s">
        <v>768</v>
      </c>
      <c r="BM241">
        <v>2</v>
      </c>
      <c r="BN241">
        <v>3.74</v>
      </c>
    </row>
    <row r="242" spans="1:66" x14ac:dyDescent="0.25">
      <c r="A242">
        <v>64793</v>
      </c>
      <c r="B242">
        <v>22784</v>
      </c>
      <c r="C242" t="s">
        <v>55</v>
      </c>
      <c r="D242" t="s">
        <v>21</v>
      </c>
      <c r="E242" t="s">
        <v>29</v>
      </c>
      <c r="F242">
        <v>44337.666666666664</v>
      </c>
      <c r="G242">
        <v>4</v>
      </c>
      <c r="H242" t="s">
        <v>28</v>
      </c>
      <c r="I242">
        <v>5</v>
      </c>
      <c r="J242" t="s">
        <v>22</v>
      </c>
      <c r="K242" t="s">
        <v>22</v>
      </c>
      <c r="M242">
        <v>0</v>
      </c>
      <c r="N242" t="s">
        <v>33</v>
      </c>
      <c r="O242">
        <v>0</v>
      </c>
      <c r="P242">
        <v>10</v>
      </c>
      <c r="Q242">
        <v>1.75</v>
      </c>
      <c r="R242">
        <v>2.2999999999999998</v>
      </c>
      <c r="S242">
        <v>4.0249999999999995</v>
      </c>
      <c r="T242">
        <v>1</v>
      </c>
      <c r="U242">
        <v>10</v>
      </c>
      <c r="V242">
        <v>7.8000000000000007</v>
      </c>
      <c r="W242">
        <v>4.0999999999999996</v>
      </c>
      <c r="X242">
        <v>31.98</v>
      </c>
      <c r="Y242">
        <v>5.3800000000000008</v>
      </c>
      <c r="Z242">
        <v>3.3799999999999994</v>
      </c>
      <c r="AA242">
        <v>18.1844</v>
      </c>
      <c r="AB242">
        <v>7660440</v>
      </c>
      <c r="AC242" t="s">
        <v>3188</v>
      </c>
      <c r="AD242">
        <v>39963</v>
      </c>
      <c r="AE242" t="s">
        <v>760</v>
      </c>
      <c r="AF242" t="s">
        <v>761</v>
      </c>
      <c r="AG242" t="s">
        <v>762</v>
      </c>
      <c r="AH242" t="s">
        <v>768</v>
      </c>
      <c r="AI242">
        <v>1.5</v>
      </c>
      <c r="AJ242">
        <v>0</v>
      </c>
      <c r="AK242">
        <v>0</v>
      </c>
      <c r="AL242">
        <v>0</v>
      </c>
      <c r="AM242">
        <v>18</v>
      </c>
      <c r="AN242">
        <v>0</v>
      </c>
      <c r="AO242" t="s">
        <v>762</v>
      </c>
      <c r="AP242" t="s">
        <v>763</v>
      </c>
      <c r="AQ242" t="s">
        <v>769</v>
      </c>
      <c r="AR242" t="s">
        <v>3189</v>
      </c>
      <c r="AS242">
        <v>3.9</v>
      </c>
      <c r="AT242">
        <v>612.79999999999995</v>
      </c>
      <c r="AU242">
        <v>616.70000000000005</v>
      </c>
      <c r="AV242" t="s">
        <v>765</v>
      </c>
      <c r="AW242" t="s">
        <v>2606</v>
      </c>
      <c r="AX242">
        <v>4.2</v>
      </c>
      <c r="AY242">
        <v>611.1</v>
      </c>
      <c r="AZ242">
        <v>615.29999999999995</v>
      </c>
      <c r="BA242" t="s">
        <v>765</v>
      </c>
      <c r="BB242">
        <v>0</v>
      </c>
      <c r="BC242">
        <v>0</v>
      </c>
      <c r="BD242">
        <v>37888</v>
      </c>
      <c r="BE242">
        <v>17.658224960073003</v>
      </c>
      <c r="BF242" t="s">
        <v>767</v>
      </c>
      <c r="BG242">
        <v>43185</v>
      </c>
      <c r="BH242">
        <v>98.456573803547215</v>
      </c>
      <c r="BI242" t="s">
        <v>4133</v>
      </c>
      <c r="BJ242" t="s">
        <v>4134</v>
      </c>
      <c r="BK242" t="s">
        <v>4135</v>
      </c>
      <c r="BL242" t="s">
        <v>4107</v>
      </c>
      <c r="BM242">
        <v>3</v>
      </c>
      <c r="BN242">
        <v>3.7389999999999999</v>
      </c>
    </row>
    <row r="243" spans="1:66" x14ac:dyDescent="0.25">
      <c r="A243">
        <v>64794</v>
      </c>
      <c r="B243">
        <v>22724</v>
      </c>
      <c r="C243" t="s">
        <v>56</v>
      </c>
      <c r="D243" t="s">
        <v>21</v>
      </c>
      <c r="E243" t="s">
        <v>29</v>
      </c>
      <c r="F243">
        <v>44337.666666666664</v>
      </c>
      <c r="G243">
        <v>4.2</v>
      </c>
      <c r="H243" t="s">
        <v>23</v>
      </c>
      <c r="I243">
        <v>0</v>
      </c>
      <c r="J243" t="s">
        <v>22</v>
      </c>
      <c r="K243" t="s">
        <v>22</v>
      </c>
      <c r="M243">
        <v>0</v>
      </c>
      <c r="N243" t="s">
        <v>33</v>
      </c>
      <c r="O243">
        <v>0</v>
      </c>
      <c r="P243">
        <v>10</v>
      </c>
      <c r="Q243">
        <v>0</v>
      </c>
      <c r="R243">
        <v>2.2999999999999998</v>
      </c>
      <c r="S243">
        <v>0</v>
      </c>
      <c r="T243">
        <v>1</v>
      </c>
      <c r="U243">
        <v>10</v>
      </c>
      <c r="V243">
        <v>6.2000000000000011</v>
      </c>
      <c r="W243">
        <v>4.0999999999999996</v>
      </c>
      <c r="X243">
        <v>25.42</v>
      </c>
      <c r="Y243">
        <v>3.7200000000000006</v>
      </c>
      <c r="Z243">
        <v>3.3799999999999994</v>
      </c>
      <c r="AA243">
        <v>12.573600000000001</v>
      </c>
      <c r="AB243">
        <v>7700219</v>
      </c>
      <c r="AC243" t="s">
        <v>2605</v>
      </c>
      <c r="AD243">
        <v>39964</v>
      </c>
      <c r="AE243" t="s">
        <v>760</v>
      </c>
      <c r="AF243" t="s">
        <v>761</v>
      </c>
      <c r="AG243" t="s">
        <v>762</v>
      </c>
      <c r="AH243" t="s">
        <v>768</v>
      </c>
      <c r="AI243">
        <v>1.5</v>
      </c>
      <c r="AJ243">
        <v>0</v>
      </c>
      <c r="AK243">
        <v>0</v>
      </c>
      <c r="AL243">
        <v>0</v>
      </c>
      <c r="AM243">
        <v>18</v>
      </c>
      <c r="AN243">
        <v>0</v>
      </c>
      <c r="AO243" t="s">
        <v>762</v>
      </c>
      <c r="AP243" t="s">
        <v>763</v>
      </c>
      <c r="AQ243" t="s">
        <v>769</v>
      </c>
      <c r="AR243" t="s">
        <v>2606</v>
      </c>
      <c r="AS243">
        <v>4.2</v>
      </c>
      <c r="AT243">
        <v>611.1</v>
      </c>
      <c r="AU243">
        <v>615.29999999999995</v>
      </c>
      <c r="AV243" t="s">
        <v>765</v>
      </c>
      <c r="AW243" t="s">
        <v>2607</v>
      </c>
      <c r="AX243">
        <v>4.2</v>
      </c>
      <c r="AY243">
        <v>609</v>
      </c>
      <c r="AZ243">
        <v>613.20000000000005</v>
      </c>
      <c r="BA243" t="s">
        <v>765</v>
      </c>
      <c r="BB243">
        <v>0</v>
      </c>
      <c r="BC243">
        <v>0</v>
      </c>
      <c r="BD243">
        <v>37888</v>
      </c>
      <c r="BE243">
        <v>17.658224960073003</v>
      </c>
      <c r="BF243" t="s">
        <v>767</v>
      </c>
      <c r="BG243">
        <v>43185</v>
      </c>
      <c r="BH243">
        <v>114.1731228181183</v>
      </c>
      <c r="BI243" t="s">
        <v>4133</v>
      </c>
      <c r="BJ243" t="s">
        <v>4134</v>
      </c>
      <c r="BK243" t="s">
        <v>4135</v>
      </c>
      <c r="BL243" t="s">
        <v>4107</v>
      </c>
      <c r="BM243">
        <v>3</v>
      </c>
      <c r="BN243">
        <v>3.7389999999999999</v>
      </c>
    </row>
    <row r="244" spans="1:66" x14ac:dyDescent="0.25">
      <c r="A244">
        <v>64796</v>
      </c>
      <c r="B244">
        <v>22784</v>
      </c>
      <c r="C244" t="s">
        <v>574</v>
      </c>
      <c r="D244" t="s">
        <v>21</v>
      </c>
      <c r="E244" t="s">
        <v>29</v>
      </c>
      <c r="F244">
        <v>44337.666666666664</v>
      </c>
      <c r="G244">
        <v>4.5</v>
      </c>
      <c r="H244" t="s">
        <v>23</v>
      </c>
      <c r="I244">
        <v>0</v>
      </c>
      <c r="J244" t="s">
        <v>22</v>
      </c>
      <c r="K244" t="s">
        <v>22</v>
      </c>
      <c r="M244">
        <v>0</v>
      </c>
      <c r="N244" t="s">
        <v>33</v>
      </c>
      <c r="O244">
        <v>0</v>
      </c>
      <c r="P244">
        <v>10</v>
      </c>
      <c r="Q244">
        <v>0</v>
      </c>
      <c r="R244">
        <v>2.2999999999999998</v>
      </c>
      <c r="S244">
        <v>0</v>
      </c>
      <c r="T244">
        <v>1</v>
      </c>
      <c r="U244">
        <v>10</v>
      </c>
      <c r="V244">
        <v>6.2000000000000011</v>
      </c>
      <c r="W244">
        <v>5</v>
      </c>
      <c r="X244">
        <v>31.000000000000007</v>
      </c>
      <c r="Y244">
        <v>3.7200000000000006</v>
      </c>
      <c r="Z244">
        <v>3.92</v>
      </c>
      <c r="AA244">
        <v>14.582400000000002</v>
      </c>
      <c r="AB244">
        <v>7693121</v>
      </c>
      <c r="AC244" t="s">
        <v>2866</v>
      </c>
      <c r="AD244">
        <v>39965</v>
      </c>
      <c r="AE244" t="s">
        <v>760</v>
      </c>
      <c r="AF244" t="s">
        <v>761</v>
      </c>
      <c r="AG244" t="s">
        <v>762</v>
      </c>
      <c r="AH244" t="s">
        <v>768</v>
      </c>
      <c r="AI244">
        <v>1.5</v>
      </c>
      <c r="AJ244">
        <v>0</v>
      </c>
      <c r="AK244">
        <v>0</v>
      </c>
      <c r="AL244">
        <v>0</v>
      </c>
      <c r="AM244">
        <v>18</v>
      </c>
      <c r="AN244">
        <v>0</v>
      </c>
      <c r="AO244" t="s">
        <v>762</v>
      </c>
      <c r="AP244" t="s">
        <v>763</v>
      </c>
      <c r="AQ244" t="s">
        <v>769</v>
      </c>
      <c r="AR244" t="s">
        <v>2607</v>
      </c>
      <c r="AS244">
        <v>4.2</v>
      </c>
      <c r="AT244">
        <v>609</v>
      </c>
      <c r="AU244">
        <v>613.20000000000005</v>
      </c>
      <c r="AV244" t="s">
        <v>765</v>
      </c>
      <c r="AW244" t="s">
        <v>1604</v>
      </c>
      <c r="AX244">
        <v>5</v>
      </c>
      <c r="AY244">
        <v>603.79999999999995</v>
      </c>
      <c r="AZ244">
        <v>608.79999999999995</v>
      </c>
      <c r="BA244" t="s">
        <v>765</v>
      </c>
      <c r="BB244">
        <v>0</v>
      </c>
      <c r="BC244">
        <v>0</v>
      </c>
      <c r="BD244">
        <v>37888</v>
      </c>
      <c r="BE244">
        <v>17.658224960073003</v>
      </c>
      <c r="BF244" t="s">
        <v>767</v>
      </c>
      <c r="BG244">
        <v>43185</v>
      </c>
      <c r="BH244">
        <v>303.92928025204952</v>
      </c>
      <c r="BI244" t="s">
        <v>4104</v>
      </c>
      <c r="BJ244" t="s">
        <v>4105</v>
      </c>
      <c r="BK244" t="s">
        <v>4106</v>
      </c>
      <c r="BL244" t="s">
        <v>4107</v>
      </c>
      <c r="BM244">
        <v>3</v>
      </c>
      <c r="BN244">
        <v>3.7389999999999999</v>
      </c>
    </row>
    <row r="245" spans="1:66" x14ac:dyDescent="0.25">
      <c r="A245">
        <v>64804</v>
      </c>
      <c r="B245">
        <v>22784</v>
      </c>
      <c r="C245" t="s">
        <v>282</v>
      </c>
      <c r="D245" t="s">
        <v>21</v>
      </c>
      <c r="E245" t="s">
        <v>29</v>
      </c>
      <c r="F245">
        <v>44337.666666666664</v>
      </c>
      <c r="G245">
        <v>5</v>
      </c>
      <c r="H245" t="s">
        <v>23</v>
      </c>
      <c r="I245">
        <v>0</v>
      </c>
      <c r="J245" t="s">
        <v>22</v>
      </c>
      <c r="K245" t="s">
        <v>22</v>
      </c>
      <c r="M245">
        <v>0</v>
      </c>
      <c r="N245" t="s">
        <v>33</v>
      </c>
      <c r="O245">
        <v>0</v>
      </c>
      <c r="P245">
        <v>0</v>
      </c>
      <c r="Q245">
        <v>0</v>
      </c>
      <c r="R245">
        <v>0.8</v>
      </c>
      <c r="S245">
        <v>0</v>
      </c>
      <c r="T245">
        <v>1</v>
      </c>
      <c r="U245">
        <v>10</v>
      </c>
      <c r="V245">
        <v>3.0000000000000004</v>
      </c>
      <c r="W245">
        <v>5</v>
      </c>
      <c r="X245">
        <v>15.000000000000002</v>
      </c>
      <c r="Y245">
        <v>1.8000000000000003</v>
      </c>
      <c r="Z245">
        <v>3.3200000000000003</v>
      </c>
      <c r="AA245">
        <v>5.9760000000000018</v>
      </c>
      <c r="AB245">
        <v>7551984</v>
      </c>
      <c r="AC245" t="s">
        <v>1602</v>
      </c>
      <c r="AD245">
        <v>39966</v>
      </c>
      <c r="AE245" t="s">
        <v>760</v>
      </c>
      <c r="AF245" t="s">
        <v>761</v>
      </c>
      <c r="AG245" t="s">
        <v>762</v>
      </c>
      <c r="AH245" t="s">
        <v>768</v>
      </c>
      <c r="AI245">
        <v>1.25</v>
      </c>
      <c r="AJ245">
        <v>0</v>
      </c>
      <c r="AK245">
        <v>0</v>
      </c>
      <c r="AL245">
        <v>0</v>
      </c>
      <c r="AM245">
        <v>15</v>
      </c>
      <c r="AN245">
        <v>0</v>
      </c>
      <c r="AO245" t="s">
        <v>762</v>
      </c>
      <c r="AP245" t="s">
        <v>763</v>
      </c>
      <c r="AQ245" t="s">
        <v>769</v>
      </c>
      <c r="AR245" t="s">
        <v>1603</v>
      </c>
      <c r="AS245">
        <v>3.75</v>
      </c>
      <c r="AT245">
        <v>604.70000000000005</v>
      </c>
      <c r="AU245">
        <v>608.45000000000005</v>
      </c>
      <c r="AV245" t="s">
        <v>765</v>
      </c>
      <c r="AW245" t="s">
        <v>1604</v>
      </c>
      <c r="AX245">
        <v>5</v>
      </c>
      <c r="AY245">
        <v>603.79999999999995</v>
      </c>
      <c r="AZ245">
        <v>608.79999999999995</v>
      </c>
      <c r="BA245" t="s">
        <v>765</v>
      </c>
      <c r="BB245">
        <v>0</v>
      </c>
      <c r="BC245">
        <v>0</v>
      </c>
      <c r="BD245">
        <v>37888</v>
      </c>
      <c r="BE245">
        <v>17.658224960073003</v>
      </c>
      <c r="BF245" t="s">
        <v>767</v>
      </c>
      <c r="BG245">
        <v>43185</v>
      </c>
      <c r="BH245">
        <v>30.918072810723881</v>
      </c>
      <c r="BI245" t="s">
        <v>4104</v>
      </c>
      <c r="BJ245" t="s">
        <v>4105</v>
      </c>
      <c r="BK245" t="s">
        <v>4106</v>
      </c>
      <c r="BL245" t="s">
        <v>4107</v>
      </c>
      <c r="BM245">
        <v>3</v>
      </c>
      <c r="BN245">
        <v>3.7389999999999999</v>
      </c>
    </row>
    <row r="246" spans="1:66" x14ac:dyDescent="0.25">
      <c r="A246">
        <v>65977</v>
      </c>
      <c r="B246">
        <v>10886</v>
      </c>
      <c r="C246" t="s">
        <v>161</v>
      </c>
      <c r="D246" t="s">
        <v>21</v>
      </c>
      <c r="E246" t="s">
        <v>29</v>
      </c>
      <c r="F246">
        <v>43608.666666666664</v>
      </c>
      <c r="G246">
        <v>7.1</v>
      </c>
      <c r="H246" t="s">
        <v>23</v>
      </c>
      <c r="I246">
        <v>0</v>
      </c>
      <c r="J246" t="s">
        <v>22</v>
      </c>
      <c r="K246" t="s">
        <v>22</v>
      </c>
      <c r="L246" t="s">
        <v>145</v>
      </c>
      <c r="M246">
        <v>10</v>
      </c>
      <c r="N246" t="s">
        <v>33</v>
      </c>
      <c r="O246">
        <v>0</v>
      </c>
      <c r="P246">
        <v>0</v>
      </c>
      <c r="Q246">
        <v>0</v>
      </c>
      <c r="R246">
        <v>6.5</v>
      </c>
      <c r="S246">
        <v>0</v>
      </c>
      <c r="T246">
        <v>1</v>
      </c>
      <c r="U246">
        <v>0</v>
      </c>
      <c r="V246">
        <v>1.4000000000000001</v>
      </c>
      <c r="W246">
        <v>2</v>
      </c>
      <c r="X246">
        <v>2.8000000000000003</v>
      </c>
      <c r="Y246">
        <v>0.84000000000000008</v>
      </c>
      <c r="Z246">
        <v>3.8</v>
      </c>
      <c r="AA246">
        <v>3.1920000000000002</v>
      </c>
      <c r="AB246">
        <v>7562906</v>
      </c>
      <c r="AC246" t="s">
        <v>1129</v>
      </c>
      <c r="AD246">
        <v>39968</v>
      </c>
      <c r="AE246" t="s">
        <v>760</v>
      </c>
      <c r="AF246" t="s">
        <v>761</v>
      </c>
      <c r="AG246" t="s">
        <v>762</v>
      </c>
      <c r="AH246" t="s">
        <v>768</v>
      </c>
      <c r="AI246">
        <v>4</v>
      </c>
      <c r="AJ246">
        <v>0</v>
      </c>
      <c r="AK246">
        <v>0</v>
      </c>
      <c r="AL246">
        <v>0</v>
      </c>
      <c r="AM246">
        <v>48</v>
      </c>
      <c r="AN246">
        <v>0</v>
      </c>
      <c r="AO246" t="s">
        <v>762</v>
      </c>
      <c r="AP246" t="s">
        <v>763</v>
      </c>
      <c r="AQ246" t="s">
        <v>769</v>
      </c>
      <c r="AR246" t="s">
        <v>1130</v>
      </c>
      <c r="AS246">
        <v>5</v>
      </c>
      <c r="AT246">
        <v>630</v>
      </c>
      <c r="AU246">
        <v>635</v>
      </c>
      <c r="AV246" t="s">
        <v>765</v>
      </c>
      <c r="AW246" t="s">
        <v>1131</v>
      </c>
      <c r="AX246">
        <v>9.1999999999999993</v>
      </c>
      <c r="AY246">
        <v>628.79999999999995</v>
      </c>
      <c r="AZ246">
        <v>638</v>
      </c>
      <c r="BA246" t="s">
        <v>765</v>
      </c>
      <c r="BB246">
        <v>4.9658979999999998E-2</v>
      </c>
      <c r="BC246">
        <v>0</v>
      </c>
      <c r="BD246">
        <v>35971</v>
      </c>
      <c r="BE246">
        <v>20.910791695185939</v>
      </c>
      <c r="BF246" t="s">
        <v>767</v>
      </c>
      <c r="BG246">
        <v>44243</v>
      </c>
      <c r="BH246">
        <v>24.164816097166529</v>
      </c>
      <c r="BI246" t="s">
        <v>4114</v>
      </c>
      <c r="BJ246" t="s">
        <v>4115</v>
      </c>
      <c r="BK246" t="s">
        <v>4116</v>
      </c>
      <c r="BL246" t="s">
        <v>768</v>
      </c>
      <c r="BM246">
        <v>2</v>
      </c>
      <c r="BN246">
        <v>3.72</v>
      </c>
    </row>
    <row r="247" spans="1:66" x14ac:dyDescent="0.25">
      <c r="A247">
        <v>66224</v>
      </c>
      <c r="B247">
        <v>12346</v>
      </c>
      <c r="C247" t="s">
        <v>155</v>
      </c>
      <c r="D247" t="s">
        <v>21</v>
      </c>
      <c r="E247" t="s">
        <v>29</v>
      </c>
      <c r="F247">
        <v>43836.708333333336</v>
      </c>
      <c r="G247">
        <v>2</v>
      </c>
      <c r="H247" t="s">
        <v>23</v>
      </c>
      <c r="I247">
        <v>0</v>
      </c>
      <c r="J247" t="s">
        <v>22</v>
      </c>
      <c r="K247" t="s">
        <v>22</v>
      </c>
      <c r="M247">
        <v>0</v>
      </c>
      <c r="O247">
        <v>2</v>
      </c>
      <c r="P247">
        <v>10</v>
      </c>
      <c r="Q247">
        <v>1.3</v>
      </c>
      <c r="R247">
        <v>2.2999999999999998</v>
      </c>
      <c r="S247">
        <v>2.9899999999999998</v>
      </c>
      <c r="T247">
        <v>1</v>
      </c>
      <c r="U247">
        <v>10</v>
      </c>
      <c r="V247">
        <v>1.4000000000000001</v>
      </c>
      <c r="W247">
        <v>2.2999999999999998</v>
      </c>
      <c r="X247">
        <v>3.22</v>
      </c>
      <c r="Y247">
        <v>1.36</v>
      </c>
      <c r="Z247">
        <v>2.2999999999999998</v>
      </c>
      <c r="AA247">
        <v>3.1280000000000001</v>
      </c>
      <c r="AB247">
        <v>7648891</v>
      </c>
      <c r="AC247" t="s">
        <v>1108</v>
      </c>
      <c r="AD247">
        <v>39969</v>
      </c>
      <c r="AE247" t="s">
        <v>760</v>
      </c>
      <c r="AF247" t="s">
        <v>761</v>
      </c>
      <c r="AG247" t="s">
        <v>762</v>
      </c>
      <c r="AH247" t="s">
        <v>768</v>
      </c>
      <c r="AI247">
        <v>1.25</v>
      </c>
      <c r="AJ247">
        <v>0</v>
      </c>
      <c r="AK247">
        <v>0</v>
      </c>
      <c r="AL247">
        <v>0</v>
      </c>
      <c r="AM247">
        <v>15</v>
      </c>
      <c r="AN247">
        <v>0</v>
      </c>
      <c r="AO247" t="s">
        <v>762</v>
      </c>
      <c r="AP247" t="s">
        <v>763</v>
      </c>
      <c r="AQ247" t="s">
        <v>769</v>
      </c>
      <c r="AR247" t="s">
        <v>1109</v>
      </c>
      <c r="AS247">
        <v>2.5</v>
      </c>
      <c r="AT247">
        <v>725.5</v>
      </c>
      <c r="AU247">
        <v>728</v>
      </c>
      <c r="AV247" t="s">
        <v>765</v>
      </c>
      <c r="AW247" t="s">
        <v>1110</v>
      </c>
      <c r="AX247">
        <v>2.5</v>
      </c>
      <c r="AY247">
        <v>725.5</v>
      </c>
      <c r="AZ247">
        <v>728</v>
      </c>
      <c r="BA247" t="s">
        <v>765</v>
      </c>
      <c r="BB247">
        <v>0</v>
      </c>
      <c r="BC247">
        <v>0</v>
      </c>
      <c r="BD247">
        <v>40603</v>
      </c>
      <c r="BE247">
        <v>10.589208304814061</v>
      </c>
      <c r="BF247" t="s">
        <v>767</v>
      </c>
      <c r="BG247">
        <v>44243</v>
      </c>
      <c r="BH247">
        <v>14.98396962829014</v>
      </c>
      <c r="BI247" t="s">
        <v>4094</v>
      </c>
      <c r="BJ247" t="s">
        <v>4095</v>
      </c>
      <c r="BK247" t="s">
        <v>4096</v>
      </c>
      <c r="BL247" t="s">
        <v>4097</v>
      </c>
      <c r="BM247">
        <v>1</v>
      </c>
      <c r="BN247">
        <v>3.8159999999999998</v>
      </c>
    </row>
    <row r="248" spans="1:66" x14ac:dyDescent="0.25">
      <c r="A248">
        <v>66242</v>
      </c>
      <c r="B248">
        <v>22733</v>
      </c>
      <c r="C248" t="s">
        <v>88</v>
      </c>
      <c r="D248" t="s">
        <v>21</v>
      </c>
      <c r="E248" t="s">
        <v>29</v>
      </c>
      <c r="F248">
        <v>44333.666666666664</v>
      </c>
      <c r="G248">
        <v>5.3</v>
      </c>
      <c r="I248">
        <v>0</v>
      </c>
      <c r="J248" t="s">
        <v>22</v>
      </c>
      <c r="K248" t="s">
        <v>22</v>
      </c>
      <c r="M248">
        <v>0</v>
      </c>
      <c r="O248">
        <v>2</v>
      </c>
      <c r="P248">
        <v>0</v>
      </c>
      <c r="Q248">
        <v>1.3</v>
      </c>
      <c r="R248">
        <v>1.4</v>
      </c>
      <c r="S248">
        <v>1.8199999999999998</v>
      </c>
      <c r="T248">
        <v>1</v>
      </c>
      <c r="U248">
        <v>10</v>
      </c>
      <c r="V248">
        <v>4.4000000000000004</v>
      </c>
      <c r="W248">
        <v>3.8000000000000003</v>
      </c>
      <c r="X248">
        <v>16.720000000000002</v>
      </c>
      <c r="Y248">
        <v>3.16</v>
      </c>
      <c r="Z248">
        <v>2.8400000000000003</v>
      </c>
      <c r="AA248">
        <v>8.974400000000001</v>
      </c>
      <c r="AB248">
        <v>7581154</v>
      </c>
      <c r="AC248" t="s">
        <v>2179</v>
      </c>
      <c r="AD248">
        <v>39970</v>
      </c>
      <c r="AE248" t="s">
        <v>760</v>
      </c>
      <c r="AF248" t="s">
        <v>761</v>
      </c>
      <c r="AG248" t="s">
        <v>762</v>
      </c>
      <c r="AH248" t="s">
        <v>768</v>
      </c>
      <c r="AI248">
        <v>3.5</v>
      </c>
      <c r="AJ248">
        <v>0</v>
      </c>
      <c r="AK248">
        <v>0</v>
      </c>
      <c r="AL248">
        <v>0</v>
      </c>
      <c r="AM248">
        <v>42</v>
      </c>
      <c r="AN248">
        <v>0</v>
      </c>
      <c r="AO248" t="s">
        <v>762</v>
      </c>
      <c r="AP248" t="s">
        <v>778</v>
      </c>
      <c r="AQ248" t="s">
        <v>781</v>
      </c>
      <c r="AR248" t="s">
        <v>2180</v>
      </c>
      <c r="AS248">
        <v>0</v>
      </c>
      <c r="AT248">
        <v>0</v>
      </c>
      <c r="AU248">
        <v>610</v>
      </c>
      <c r="AV248" t="s">
        <v>765</v>
      </c>
      <c r="AW248" t="s">
        <v>1101</v>
      </c>
      <c r="AX248">
        <v>5.3</v>
      </c>
      <c r="AY248">
        <v>602.70000000000005</v>
      </c>
      <c r="AZ248">
        <v>608</v>
      </c>
      <c r="BA248" t="s">
        <v>765</v>
      </c>
      <c r="BB248">
        <v>0</v>
      </c>
      <c r="BC248">
        <v>0</v>
      </c>
      <c r="BD248">
        <v>31229</v>
      </c>
      <c r="BE248">
        <v>35.878621948437136</v>
      </c>
      <c r="BF248" t="s">
        <v>767</v>
      </c>
      <c r="BG248">
        <v>44379</v>
      </c>
      <c r="BH248">
        <v>46.646916810441077</v>
      </c>
      <c r="BI248" t="s">
        <v>4170</v>
      </c>
      <c r="BJ248" t="s">
        <v>4171</v>
      </c>
      <c r="BK248" t="s">
        <v>4172</v>
      </c>
      <c r="BL248" t="s">
        <v>4139</v>
      </c>
      <c r="BM248">
        <v>4</v>
      </c>
      <c r="BN248">
        <v>3.766</v>
      </c>
    </row>
    <row r="249" spans="1:66" x14ac:dyDescent="0.25">
      <c r="A249">
        <v>66669</v>
      </c>
      <c r="B249">
        <v>20614</v>
      </c>
      <c r="C249" t="s">
        <v>250</v>
      </c>
      <c r="D249" t="s">
        <v>21</v>
      </c>
      <c r="E249" t="s">
        <v>29</v>
      </c>
      <c r="F249">
        <v>44147.708333333336</v>
      </c>
      <c r="G249">
        <v>5</v>
      </c>
      <c r="H249" t="s">
        <v>32</v>
      </c>
      <c r="I249">
        <v>10</v>
      </c>
      <c r="J249" t="s">
        <v>29</v>
      </c>
      <c r="K249" t="s">
        <v>29</v>
      </c>
      <c r="L249" t="s">
        <v>37</v>
      </c>
      <c r="M249">
        <v>8</v>
      </c>
      <c r="N249" t="s">
        <v>35</v>
      </c>
      <c r="O249">
        <v>2</v>
      </c>
      <c r="P249">
        <v>10</v>
      </c>
      <c r="Q249">
        <v>4.8</v>
      </c>
      <c r="R249">
        <v>5.9</v>
      </c>
      <c r="S249">
        <v>28.32</v>
      </c>
      <c r="T249">
        <v>1</v>
      </c>
      <c r="U249">
        <v>10</v>
      </c>
      <c r="V249">
        <v>6.2000000000000011</v>
      </c>
      <c r="W249">
        <v>5.9</v>
      </c>
      <c r="X249">
        <v>36.580000000000005</v>
      </c>
      <c r="Y249">
        <v>5.6400000000000006</v>
      </c>
      <c r="Z249">
        <v>5.9</v>
      </c>
      <c r="AA249">
        <v>33.276000000000003</v>
      </c>
      <c r="AB249">
        <v>7624258</v>
      </c>
      <c r="AC249" t="s">
        <v>3922</v>
      </c>
      <c r="AD249">
        <v>39972</v>
      </c>
      <c r="AE249" t="s">
        <v>760</v>
      </c>
      <c r="AF249" t="s">
        <v>761</v>
      </c>
      <c r="AG249" t="s">
        <v>762</v>
      </c>
      <c r="AH249" t="s">
        <v>768</v>
      </c>
      <c r="AI249">
        <v>2</v>
      </c>
      <c r="AJ249">
        <v>0</v>
      </c>
      <c r="AK249">
        <v>0</v>
      </c>
      <c r="AL249">
        <v>0</v>
      </c>
      <c r="AM249">
        <v>24</v>
      </c>
      <c r="AN249">
        <v>0</v>
      </c>
      <c r="AO249" t="s">
        <v>762</v>
      </c>
      <c r="AP249" t="s">
        <v>763</v>
      </c>
      <c r="AQ249" t="s">
        <v>769</v>
      </c>
      <c r="AR249" t="s">
        <v>3923</v>
      </c>
      <c r="AS249">
        <v>3.8</v>
      </c>
      <c r="AT249">
        <v>578.20000000000005</v>
      </c>
      <c r="AU249">
        <v>582</v>
      </c>
      <c r="AV249" t="s">
        <v>765</v>
      </c>
      <c r="AW249" t="s">
        <v>3924</v>
      </c>
      <c r="AX249">
        <v>1.2</v>
      </c>
      <c r="AY249">
        <v>572.79999999999995</v>
      </c>
      <c r="AZ249">
        <v>574</v>
      </c>
      <c r="BA249" t="s">
        <v>765</v>
      </c>
      <c r="BB249">
        <v>2.7815099999999999E-2</v>
      </c>
      <c r="BC249">
        <v>0</v>
      </c>
      <c r="BD249">
        <v>30046</v>
      </c>
      <c r="BE249">
        <v>38.608373260323987</v>
      </c>
      <c r="BF249" t="s">
        <v>767</v>
      </c>
      <c r="BG249">
        <v>43185</v>
      </c>
      <c r="BH249">
        <v>194.1391356504086</v>
      </c>
      <c r="BI249" t="s">
        <v>4152</v>
      </c>
      <c r="BJ249" t="s">
        <v>4153</v>
      </c>
      <c r="BK249" t="s">
        <v>4154</v>
      </c>
      <c r="BL249" t="s">
        <v>4139</v>
      </c>
      <c r="BM249">
        <v>4</v>
      </c>
      <c r="BN249">
        <v>3.6890000000000001</v>
      </c>
    </row>
    <row r="250" spans="1:66" x14ac:dyDescent="0.25">
      <c r="A250">
        <v>66695</v>
      </c>
      <c r="B250">
        <v>13317</v>
      </c>
      <c r="C250" t="s">
        <v>142</v>
      </c>
      <c r="D250" t="s">
        <v>21</v>
      </c>
      <c r="E250" t="s">
        <v>29</v>
      </c>
      <c r="F250">
        <v>43913.666666666664</v>
      </c>
      <c r="G250">
        <v>3</v>
      </c>
      <c r="H250" t="s">
        <v>68</v>
      </c>
      <c r="I250">
        <v>0</v>
      </c>
      <c r="J250" t="s">
        <v>22</v>
      </c>
      <c r="K250" t="s">
        <v>22</v>
      </c>
      <c r="L250" t="s">
        <v>30</v>
      </c>
      <c r="M250">
        <v>6</v>
      </c>
      <c r="N250" t="s">
        <v>35</v>
      </c>
      <c r="O250">
        <v>2</v>
      </c>
      <c r="P250">
        <v>5</v>
      </c>
      <c r="Q250">
        <v>1.3</v>
      </c>
      <c r="R250">
        <v>4.25</v>
      </c>
      <c r="S250">
        <v>5.5250000000000004</v>
      </c>
      <c r="T250">
        <v>1</v>
      </c>
      <c r="U250">
        <v>0</v>
      </c>
      <c r="V250">
        <v>1.4000000000000001</v>
      </c>
      <c r="W250">
        <v>0.8</v>
      </c>
      <c r="X250">
        <v>1.1200000000000001</v>
      </c>
      <c r="Y250">
        <v>1.36</v>
      </c>
      <c r="Z250">
        <v>2.1800000000000002</v>
      </c>
      <c r="AA250">
        <v>2.9648000000000003</v>
      </c>
      <c r="AB250">
        <v>7682391</v>
      </c>
      <c r="AC250" t="s">
        <v>1075</v>
      </c>
      <c r="AD250">
        <v>39973</v>
      </c>
      <c r="AE250" t="s">
        <v>760</v>
      </c>
      <c r="AF250" t="s">
        <v>761</v>
      </c>
      <c r="AG250" t="s">
        <v>762</v>
      </c>
      <c r="AH250" t="s">
        <v>768</v>
      </c>
      <c r="AI250">
        <v>1.5</v>
      </c>
      <c r="AJ250">
        <v>0</v>
      </c>
      <c r="AK250">
        <v>0</v>
      </c>
      <c r="AL250">
        <v>0</v>
      </c>
      <c r="AM250">
        <v>18</v>
      </c>
      <c r="AN250">
        <v>0</v>
      </c>
      <c r="AO250" t="s">
        <v>762</v>
      </c>
      <c r="AP250" t="s">
        <v>763</v>
      </c>
      <c r="AQ250" t="s">
        <v>769</v>
      </c>
      <c r="AR250" t="s">
        <v>1076</v>
      </c>
      <c r="AS250">
        <v>3</v>
      </c>
      <c r="AT250">
        <v>532</v>
      </c>
      <c r="AU250">
        <v>535</v>
      </c>
      <c r="AV250" t="s">
        <v>765</v>
      </c>
      <c r="AW250" t="s">
        <v>1077</v>
      </c>
      <c r="AX250">
        <v>0.8</v>
      </c>
      <c r="AY250">
        <v>528.20000000000005</v>
      </c>
      <c r="AZ250">
        <v>529</v>
      </c>
      <c r="BA250" t="s">
        <v>765</v>
      </c>
      <c r="BB250">
        <v>2.9489540000000002E-2</v>
      </c>
      <c r="BC250">
        <v>0</v>
      </c>
      <c r="BD250">
        <v>28856</v>
      </c>
      <c r="BE250">
        <v>41.225644535706131</v>
      </c>
      <c r="BF250" t="s">
        <v>767</v>
      </c>
      <c r="BG250">
        <v>43185</v>
      </c>
      <c r="BH250">
        <v>128.8591322821907</v>
      </c>
      <c r="BI250" t="s">
        <v>4136</v>
      </c>
      <c r="BJ250" t="s">
        <v>4137</v>
      </c>
      <c r="BK250" t="s">
        <v>4138</v>
      </c>
      <c r="BL250" t="s">
        <v>4139</v>
      </c>
      <c r="BM250">
        <v>4</v>
      </c>
      <c r="BN250">
        <v>3.6960000000000002</v>
      </c>
    </row>
    <row r="251" spans="1:66" x14ac:dyDescent="0.25">
      <c r="A251">
        <v>66764</v>
      </c>
      <c r="B251">
        <v>13176</v>
      </c>
      <c r="C251" t="s">
        <v>617</v>
      </c>
      <c r="D251" t="s">
        <v>21</v>
      </c>
      <c r="E251" t="s">
        <v>29</v>
      </c>
      <c r="F251">
        <v>43937.666666666664</v>
      </c>
      <c r="G251">
        <v>4</v>
      </c>
      <c r="H251" t="s">
        <v>68</v>
      </c>
      <c r="I251">
        <v>0</v>
      </c>
      <c r="K251" t="s">
        <v>22</v>
      </c>
      <c r="L251" t="s">
        <v>30</v>
      </c>
      <c r="M251">
        <v>6</v>
      </c>
      <c r="N251" t="s">
        <v>35</v>
      </c>
      <c r="O251">
        <v>2</v>
      </c>
      <c r="P251">
        <v>10</v>
      </c>
      <c r="Q251">
        <v>1.3</v>
      </c>
      <c r="R251">
        <v>5</v>
      </c>
      <c r="S251">
        <v>6.5</v>
      </c>
      <c r="T251">
        <v>1</v>
      </c>
      <c r="U251">
        <v>5</v>
      </c>
      <c r="V251">
        <v>7.8000000000000007</v>
      </c>
      <c r="W251">
        <v>2.4500000000000002</v>
      </c>
      <c r="X251">
        <v>19.110000000000003</v>
      </c>
      <c r="Y251">
        <v>5.2000000000000011</v>
      </c>
      <c r="Z251">
        <v>3.4699999999999998</v>
      </c>
      <c r="AA251">
        <v>18.044000000000004</v>
      </c>
      <c r="AB251">
        <v>7653967</v>
      </c>
      <c r="AC251" t="s">
        <v>3167</v>
      </c>
      <c r="AD251">
        <v>39974</v>
      </c>
      <c r="AE251" t="s">
        <v>760</v>
      </c>
      <c r="AF251" t="s">
        <v>761</v>
      </c>
      <c r="AG251" t="s">
        <v>762</v>
      </c>
      <c r="AH251" t="s">
        <v>768</v>
      </c>
      <c r="AI251">
        <v>1.25</v>
      </c>
      <c r="AJ251">
        <v>0</v>
      </c>
      <c r="AK251">
        <v>0</v>
      </c>
      <c r="AL251">
        <v>0</v>
      </c>
      <c r="AM251">
        <v>15</v>
      </c>
      <c r="AN251">
        <v>0</v>
      </c>
      <c r="AO251" t="s">
        <v>762</v>
      </c>
      <c r="AP251" t="s">
        <v>763</v>
      </c>
      <c r="AQ251" t="s">
        <v>769</v>
      </c>
      <c r="AR251" t="s">
        <v>3168</v>
      </c>
      <c r="AS251">
        <v>4</v>
      </c>
      <c r="AT251">
        <v>538</v>
      </c>
      <c r="AU251">
        <v>542</v>
      </c>
      <c r="AV251" t="s">
        <v>765</v>
      </c>
      <c r="AW251" t="s">
        <v>3169</v>
      </c>
      <c r="AX251">
        <v>0.8</v>
      </c>
      <c r="AY251">
        <v>538.20000000000005</v>
      </c>
      <c r="AZ251">
        <v>539</v>
      </c>
      <c r="BA251" t="s">
        <v>765</v>
      </c>
      <c r="BB251">
        <v>-1.4725199999999999E-3</v>
      </c>
      <c r="BC251">
        <v>0</v>
      </c>
      <c r="BD251">
        <v>30046</v>
      </c>
      <c r="BE251">
        <v>38.033310517910103</v>
      </c>
      <c r="BF251" t="s">
        <v>767</v>
      </c>
      <c r="BG251">
        <v>43185</v>
      </c>
      <c r="BH251">
        <v>135.82077671926089</v>
      </c>
      <c r="BI251" t="s">
        <v>4152</v>
      </c>
      <c r="BJ251" t="s">
        <v>4153</v>
      </c>
      <c r="BK251" t="s">
        <v>4154</v>
      </c>
      <c r="BL251" t="s">
        <v>4139</v>
      </c>
      <c r="BM251">
        <v>4</v>
      </c>
      <c r="BN251">
        <v>3.6909999999999998</v>
      </c>
    </row>
    <row r="252" spans="1:66" x14ac:dyDescent="0.25">
      <c r="A252">
        <v>66925</v>
      </c>
      <c r="B252">
        <v>22900</v>
      </c>
      <c r="C252" t="s">
        <v>141</v>
      </c>
      <c r="D252" t="s">
        <v>26</v>
      </c>
      <c r="E252" t="s">
        <v>29</v>
      </c>
      <c r="F252">
        <v>44340.666666666664</v>
      </c>
      <c r="G252">
        <v>6.7</v>
      </c>
      <c r="H252" t="s">
        <v>23</v>
      </c>
      <c r="I252">
        <v>0</v>
      </c>
      <c r="J252" t="s">
        <v>22</v>
      </c>
      <c r="K252" t="s">
        <v>22</v>
      </c>
      <c r="M252">
        <v>0</v>
      </c>
      <c r="N252" t="s">
        <v>33</v>
      </c>
      <c r="O252">
        <v>0</v>
      </c>
      <c r="P252">
        <v>10</v>
      </c>
      <c r="Q252">
        <v>0</v>
      </c>
      <c r="R252">
        <v>2.9</v>
      </c>
      <c r="S252">
        <v>0</v>
      </c>
      <c r="T252">
        <v>1</v>
      </c>
      <c r="U252">
        <v>10</v>
      </c>
      <c r="V252">
        <v>1.4000000000000001</v>
      </c>
      <c r="W252">
        <v>4.7</v>
      </c>
      <c r="X252">
        <v>6.580000000000001</v>
      </c>
      <c r="Y252">
        <v>0.84000000000000008</v>
      </c>
      <c r="Z252">
        <v>3.9799999999999995</v>
      </c>
      <c r="AA252">
        <v>3.3431999999999999</v>
      </c>
      <c r="AB252">
        <v>7591310</v>
      </c>
      <c r="AC252" t="s">
        <v>1160</v>
      </c>
      <c r="AD252">
        <v>39975</v>
      </c>
      <c r="AE252" t="s">
        <v>760</v>
      </c>
      <c r="AF252" t="s">
        <v>761</v>
      </c>
      <c r="AG252" t="s">
        <v>762</v>
      </c>
      <c r="AH252" t="s">
        <v>768</v>
      </c>
      <c r="AI252">
        <v>2</v>
      </c>
      <c r="AJ252">
        <v>0</v>
      </c>
      <c r="AK252">
        <v>0</v>
      </c>
      <c r="AL252">
        <v>0</v>
      </c>
      <c r="AM252">
        <v>24</v>
      </c>
      <c r="AN252">
        <v>0</v>
      </c>
      <c r="AO252" t="s">
        <v>762</v>
      </c>
      <c r="AP252" t="s">
        <v>763</v>
      </c>
      <c r="AQ252" t="s">
        <v>769</v>
      </c>
      <c r="AR252" t="s">
        <v>1161</v>
      </c>
      <c r="AS252">
        <v>12.1</v>
      </c>
      <c r="AT252">
        <v>587.9</v>
      </c>
      <c r="AU252">
        <v>600</v>
      </c>
      <c r="AV252" t="s">
        <v>765</v>
      </c>
      <c r="AW252" t="s">
        <v>1162</v>
      </c>
      <c r="AX252">
        <v>0</v>
      </c>
      <c r="AY252">
        <v>597</v>
      </c>
      <c r="AZ252">
        <v>597</v>
      </c>
      <c r="BA252" t="s">
        <v>772</v>
      </c>
      <c r="BB252">
        <v>-7.1950050000000002E-2</v>
      </c>
      <c r="BC252">
        <v>0</v>
      </c>
      <c r="BD252">
        <v>35431</v>
      </c>
      <c r="BE252">
        <v>24.393337896417972</v>
      </c>
      <c r="BF252" t="s">
        <v>767</v>
      </c>
      <c r="BG252">
        <v>44243</v>
      </c>
      <c r="BH252">
        <v>126.4765557722575</v>
      </c>
      <c r="BI252" t="s">
        <v>4152</v>
      </c>
      <c r="BJ252" t="s">
        <v>4153</v>
      </c>
      <c r="BK252" t="s">
        <v>4154</v>
      </c>
      <c r="BL252" t="s">
        <v>4139</v>
      </c>
      <c r="BM252">
        <v>4</v>
      </c>
      <c r="BN252">
        <v>3.6949999999999998</v>
      </c>
    </row>
    <row r="253" spans="1:66" x14ac:dyDescent="0.25">
      <c r="A253">
        <v>67132</v>
      </c>
      <c r="B253">
        <v>11809</v>
      </c>
      <c r="C253" t="s">
        <v>215</v>
      </c>
      <c r="D253" t="s">
        <v>26</v>
      </c>
      <c r="E253" t="s">
        <v>29</v>
      </c>
      <c r="F253">
        <v>43766.666666666664</v>
      </c>
      <c r="G253">
        <v>2.2000000000000002</v>
      </c>
      <c r="H253" t="s">
        <v>28</v>
      </c>
      <c r="I253">
        <v>5</v>
      </c>
      <c r="J253" t="s">
        <v>22</v>
      </c>
      <c r="K253" t="s">
        <v>22</v>
      </c>
      <c r="L253" t="s">
        <v>24</v>
      </c>
      <c r="M253">
        <v>0</v>
      </c>
      <c r="O253">
        <v>2</v>
      </c>
      <c r="P253">
        <v>5</v>
      </c>
      <c r="Q253">
        <v>3.05</v>
      </c>
      <c r="R253">
        <v>1.55</v>
      </c>
      <c r="S253">
        <v>4.7275</v>
      </c>
      <c r="T253">
        <v>1</v>
      </c>
      <c r="U253">
        <v>5</v>
      </c>
      <c r="V253">
        <v>1.4000000000000001</v>
      </c>
      <c r="W253">
        <v>2.4500000000000002</v>
      </c>
      <c r="X253">
        <v>3.4300000000000006</v>
      </c>
      <c r="Y253">
        <v>2.06</v>
      </c>
      <c r="Z253">
        <v>2.09</v>
      </c>
      <c r="AA253">
        <v>4.3053999999999997</v>
      </c>
      <c r="AB253">
        <v>7706959</v>
      </c>
      <c r="AC253" t="s">
        <v>1330</v>
      </c>
      <c r="AD253">
        <v>39978</v>
      </c>
      <c r="AE253" t="s">
        <v>760</v>
      </c>
      <c r="AF253" t="s">
        <v>761</v>
      </c>
      <c r="AG253" t="s">
        <v>762</v>
      </c>
      <c r="AH253" t="s">
        <v>768</v>
      </c>
      <c r="AI253">
        <v>1.25</v>
      </c>
      <c r="AJ253">
        <v>0</v>
      </c>
      <c r="AK253">
        <v>0</v>
      </c>
      <c r="AL253">
        <v>0</v>
      </c>
      <c r="AM253">
        <v>15</v>
      </c>
      <c r="AN253">
        <v>0</v>
      </c>
      <c r="AO253" t="s">
        <v>762</v>
      </c>
      <c r="AP253" t="s">
        <v>763</v>
      </c>
      <c r="AQ253" t="s">
        <v>769</v>
      </c>
      <c r="AR253" t="s">
        <v>1331</v>
      </c>
      <c r="AS253">
        <v>3.2</v>
      </c>
      <c r="AT253">
        <v>591.79999999999995</v>
      </c>
      <c r="AU253">
        <v>595</v>
      </c>
      <c r="AV253" t="s">
        <v>765</v>
      </c>
      <c r="AW253" t="s">
        <v>1332</v>
      </c>
      <c r="AX253">
        <v>5.3</v>
      </c>
      <c r="AY253">
        <v>591.70000000000005</v>
      </c>
      <c r="AZ253">
        <v>597</v>
      </c>
      <c r="BA253" t="s">
        <v>765</v>
      </c>
      <c r="BB253">
        <v>2.16467E-3</v>
      </c>
      <c r="BC253">
        <v>0</v>
      </c>
      <c r="BD253">
        <v>26299</v>
      </c>
      <c r="BE253">
        <v>47.823864932694498</v>
      </c>
      <c r="BF253" t="s">
        <v>767</v>
      </c>
      <c r="BG253">
        <v>44403</v>
      </c>
      <c r="BH253">
        <v>46.196414053877753</v>
      </c>
      <c r="BI253" t="s">
        <v>4149</v>
      </c>
      <c r="BJ253" t="s">
        <v>4150</v>
      </c>
      <c r="BK253" t="s">
        <v>4151</v>
      </c>
      <c r="BL253" t="s">
        <v>768</v>
      </c>
      <c r="BM253">
        <v>2</v>
      </c>
      <c r="BN253">
        <v>3.7639999999999998</v>
      </c>
    </row>
    <row r="254" spans="1:66" x14ac:dyDescent="0.25">
      <c r="A254">
        <v>67402</v>
      </c>
      <c r="B254">
        <v>23163</v>
      </c>
      <c r="C254" t="s">
        <v>708</v>
      </c>
      <c r="D254" t="s">
        <v>21</v>
      </c>
      <c r="E254" t="s">
        <v>29</v>
      </c>
      <c r="F254">
        <v>44368.666666666664</v>
      </c>
      <c r="G254">
        <v>3.5</v>
      </c>
      <c r="H254" t="s">
        <v>32</v>
      </c>
      <c r="I254">
        <v>10</v>
      </c>
      <c r="J254" t="s">
        <v>29</v>
      </c>
      <c r="K254" t="s">
        <v>29</v>
      </c>
      <c r="L254" t="s">
        <v>30</v>
      </c>
      <c r="M254">
        <v>6</v>
      </c>
      <c r="N254" t="s">
        <v>35</v>
      </c>
      <c r="O254">
        <v>2</v>
      </c>
      <c r="P254">
        <v>10</v>
      </c>
      <c r="Q254">
        <v>4.8</v>
      </c>
      <c r="R254">
        <v>5</v>
      </c>
      <c r="S254">
        <v>24</v>
      </c>
      <c r="T254">
        <v>1</v>
      </c>
      <c r="U254">
        <v>10</v>
      </c>
      <c r="V254">
        <v>7.0000000000000009</v>
      </c>
      <c r="W254">
        <v>5</v>
      </c>
      <c r="X254">
        <v>35.000000000000007</v>
      </c>
      <c r="Y254">
        <v>6.12</v>
      </c>
      <c r="Z254">
        <v>5</v>
      </c>
      <c r="AA254">
        <v>30.6</v>
      </c>
      <c r="AB254">
        <v>7613873</v>
      </c>
      <c r="AC254" t="s">
        <v>3873</v>
      </c>
      <c r="AD254">
        <v>39979</v>
      </c>
      <c r="AE254" t="s">
        <v>760</v>
      </c>
      <c r="AF254" t="s">
        <v>761</v>
      </c>
      <c r="AG254" t="s">
        <v>762</v>
      </c>
      <c r="AH254" t="s">
        <v>768</v>
      </c>
      <c r="AI254">
        <v>1.25</v>
      </c>
      <c r="AJ254">
        <v>0</v>
      </c>
      <c r="AK254">
        <v>0</v>
      </c>
      <c r="AL254">
        <v>0</v>
      </c>
      <c r="AM254">
        <v>15</v>
      </c>
      <c r="AN254">
        <v>0</v>
      </c>
      <c r="AO254" t="s">
        <v>762</v>
      </c>
      <c r="AP254" t="s">
        <v>763</v>
      </c>
      <c r="AQ254" t="s">
        <v>769</v>
      </c>
      <c r="AR254" t="s">
        <v>3874</v>
      </c>
      <c r="AS254">
        <v>3.5</v>
      </c>
      <c r="AT254">
        <v>688.5</v>
      </c>
      <c r="AU254">
        <v>692</v>
      </c>
      <c r="AV254" t="s">
        <v>765</v>
      </c>
      <c r="AW254" t="s">
        <v>3875</v>
      </c>
      <c r="AX254">
        <v>3.8</v>
      </c>
      <c r="AY254">
        <v>686.2</v>
      </c>
      <c r="AZ254">
        <v>690</v>
      </c>
      <c r="BA254" t="s">
        <v>765</v>
      </c>
      <c r="BB254">
        <v>3.1780629999999997E-2</v>
      </c>
      <c r="BC254">
        <v>0</v>
      </c>
      <c r="BD254">
        <v>39966</v>
      </c>
      <c r="BE254">
        <v>12.053844398813592</v>
      </c>
      <c r="BF254" t="s">
        <v>767</v>
      </c>
      <c r="BG254">
        <v>44442</v>
      </c>
      <c r="BH254">
        <v>72.370937771808656</v>
      </c>
      <c r="BI254" t="s">
        <v>4094</v>
      </c>
      <c r="BJ254" t="s">
        <v>4095</v>
      </c>
      <c r="BK254" t="s">
        <v>4096</v>
      </c>
      <c r="BL254" t="s">
        <v>4097</v>
      </c>
      <c r="BM254">
        <v>1</v>
      </c>
      <c r="BN254">
        <v>3.7040000000000002</v>
      </c>
    </row>
    <row r="255" spans="1:66" x14ac:dyDescent="0.25">
      <c r="A255">
        <v>67607</v>
      </c>
      <c r="B255">
        <v>10885</v>
      </c>
      <c r="C255" t="s">
        <v>288</v>
      </c>
      <c r="D255" t="s">
        <v>21</v>
      </c>
      <c r="E255" t="s">
        <v>29</v>
      </c>
      <c r="F255">
        <v>42923.666666666664</v>
      </c>
      <c r="G255">
        <v>9</v>
      </c>
      <c r="H255" t="s">
        <v>23</v>
      </c>
      <c r="I255">
        <v>0</v>
      </c>
      <c r="J255" t="s">
        <v>22</v>
      </c>
      <c r="K255" t="s">
        <v>22</v>
      </c>
      <c r="L255" t="s">
        <v>145</v>
      </c>
      <c r="M255">
        <v>10</v>
      </c>
      <c r="N255" t="s">
        <v>705</v>
      </c>
      <c r="O255">
        <v>10</v>
      </c>
      <c r="P255">
        <v>10</v>
      </c>
      <c r="Q255">
        <v>6.5</v>
      </c>
      <c r="R255">
        <v>8.4</v>
      </c>
      <c r="S255">
        <v>54.6</v>
      </c>
      <c r="T255">
        <v>4</v>
      </c>
      <c r="U255">
        <v>10</v>
      </c>
      <c r="V255">
        <v>7</v>
      </c>
      <c r="W255">
        <v>4.8000000000000007</v>
      </c>
      <c r="X255">
        <v>33.600000000000009</v>
      </c>
      <c r="Y255">
        <v>6.8000000000000007</v>
      </c>
      <c r="Z255">
        <v>6.24</v>
      </c>
      <c r="AA255">
        <v>42.432000000000009</v>
      </c>
      <c r="AB255">
        <v>7702808</v>
      </c>
      <c r="AC255" t="s">
        <v>4029</v>
      </c>
      <c r="AD255">
        <v>39980</v>
      </c>
      <c r="AE255" t="s">
        <v>760</v>
      </c>
      <c r="AF255" t="s">
        <v>838</v>
      </c>
      <c r="AG255" t="s">
        <v>762</v>
      </c>
      <c r="AH255" t="s">
        <v>842</v>
      </c>
      <c r="AI255">
        <v>0</v>
      </c>
      <c r="AJ255">
        <v>0</v>
      </c>
      <c r="AK255">
        <v>5</v>
      </c>
      <c r="AL255">
        <v>8</v>
      </c>
      <c r="AM255">
        <v>60</v>
      </c>
      <c r="AN255">
        <v>96</v>
      </c>
      <c r="AO255" t="s">
        <v>762</v>
      </c>
      <c r="AP255" t="s">
        <v>763</v>
      </c>
      <c r="AQ255" t="s">
        <v>769</v>
      </c>
      <c r="AR255" t="s">
        <v>4030</v>
      </c>
      <c r="AS255">
        <v>13.89</v>
      </c>
      <c r="AT255">
        <v>617.47</v>
      </c>
      <c r="AU255">
        <v>631.36</v>
      </c>
      <c r="AV255" t="s">
        <v>882</v>
      </c>
      <c r="AW255" t="s">
        <v>4031</v>
      </c>
      <c r="AX255">
        <v>8</v>
      </c>
      <c r="AY255">
        <v>625</v>
      </c>
      <c r="AZ255">
        <v>633</v>
      </c>
      <c r="BA255" t="s">
        <v>765</v>
      </c>
      <c r="BB255">
        <v>-6.3302990000000003E-2</v>
      </c>
      <c r="BC255">
        <v>0</v>
      </c>
      <c r="BD255">
        <v>39968</v>
      </c>
      <c r="BE255">
        <v>8.0921743098334407</v>
      </c>
      <c r="BF255" t="s">
        <v>767</v>
      </c>
      <c r="BG255">
        <v>44461</v>
      </c>
      <c r="BH255">
        <v>118.9517242483879</v>
      </c>
      <c r="BI255" t="s">
        <v>4120</v>
      </c>
      <c r="BJ255" t="s">
        <v>4121</v>
      </c>
      <c r="BK255" t="s">
        <v>4122</v>
      </c>
      <c r="BL255" t="s">
        <v>4123</v>
      </c>
      <c r="BM255">
        <v>4</v>
      </c>
      <c r="BN255">
        <v>3.7080000000000002</v>
      </c>
    </row>
    <row r="256" spans="1:66" x14ac:dyDescent="0.25">
      <c r="A256">
        <v>67614</v>
      </c>
      <c r="B256">
        <v>10885</v>
      </c>
      <c r="C256" t="s">
        <v>288</v>
      </c>
      <c r="D256" t="s">
        <v>21</v>
      </c>
      <c r="E256" t="s">
        <v>29</v>
      </c>
      <c r="F256">
        <v>42923.666666666664</v>
      </c>
      <c r="G256">
        <v>12</v>
      </c>
      <c r="H256" t="s">
        <v>23</v>
      </c>
      <c r="I256">
        <v>0</v>
      </c>
      <c r="J256" t="s">
        <v>22</v>
      </c>
      <c r="K256" t="s">
        <v>22</v>
      </c>
      <c r="L256" t="s">
        <v>174</v>
      </c>
      <c r="M256">
        <v>8</v>
      </c>
      <c r="N256" t="s">
        <v>705</v>
      </c>
      <c r="O256">
        <v>10</v>
      </c>
      <c r="P256">
        <v>10</v>
      </c>
      <c r="Q256">
        <v>6.5</v>
      </c>
      <c r="R256">
        <v>7.5</v>
      </c>
      <c r="S256">
        <v>48.75</v>
      </c>
      <c r="T256">
        <v>1</v>
      </c>
      <c r="U256">
        <v>10</v>
      </c>
      <c r="V256">
        <v>7</v>
      </c>
      <c r="W256">
        <v>6.6000000000000005</v>
      </c>
      <c r="X256">
        <v>46.2</v>
      </c>
      <c r="Y256">
        <v>6.8000000000000007</v>
      </c>
      <c r="Z256">
        <v>6.96</v>
      </c>
      <c r="AA256">
        <v>47.328000000000003</v>
      </c>
      <c r="AB256">
        <v>7658110</v>
      </c>
      <c r="AC256" t="s">
        <v>4050</v>
      </c>
      <c r="AD256">
        <v>39981</v>
      </c>
      <c r="AE256" t="s">
        <v>760</v>
      </c>
      <c r="AF256" t="s">
        <v>838</v>
      </c>
      <c r="AG256" t="s">
        <v>762</v>
      </c>
      <c r="AH256" t="s">
        <v>842</v>
      </c>
      <c r="AI256">
        <v>0</v>
      </c>
      <c r="AJ256">
        <v>0</v>
      </c>
      <c r="AK256">
        <v>5</v>
      </c>
      <c r="AL256">
        <v>5</v>
      </c>
      <c r="AM256">
        <v>60</v>
      </c>
      <c r="AN256">
        <v>96</v>
      </c>
      <c r="AO256" t="s">
        <v>762</v>
      </c>
      <c r="AP256" t="s">
        <v>763</v>
      </c>
      <c r="AQ256" t="s">
        <v>769</v>
      </c>
      <c r="AR256" t="s">
        <v>4051</v>
      </c>
      <c r="AS256">
        <v>7.4</v>
      </c>
      <c r="AT256">
        <v>625.6</v>
      </c>
      <c r="AU256">
        <v>633</v>
      </c>
      <c r="AV256" t="s">
        <v>765</v>
      </c>
      <c r="AW256" t="s">
        <v>4052</v>
      </c>
      <c r="AX256">
        <v>0</v>
      </c>
      <c r="AY256">
        <v>621.66999999999996</v>
      </c>
      <c r="AZ256">
        <v>0</v>
      </c>
      <c r="BA256" t="s">
        <v>882</v>
      </c>
      <c r="BB256">
        <v>4.2989300000000001E-2</v>
      </c>
      <c r="BC256">
        <v>0</v>
      </c>
      <c r="BD256">
        <v>25204</v>
      </c>
      <c r="BE256">
        <v>48.513803331051783</v>
      </c>
      <c r="BF256" t="s">
        <v>767</v>
      </c>
      <c r="BG256">
        <v>44461</v>
      </c>
      <c r="BH256">
        <v>91.418093542554359</v>
      </c>
      <c r="BI256" t="s">
        <v>4120</v>
      </c>
      <c r="BJ256" t="s">
        <v>4121</v>
      </c>
      <c r="BK256" t="s">
        <v>4122</v>
      </c>
      <c r="BL256" t="s">
        <v>4123</v>
      </c>
      <c r="BM256">
        <v>4</v>
      </c>
      <c r="BN256">
        <v>3.7120000000000002</v>
      </c>
    </row>
    <row r="257" spans="1:66" x14ac:dyDescent="0.25">
      <c r="A257">
        <v>68479</v>
      </c>
      <c r="B257">
        <v>13164</v>
      </c>
      <c r="C257" t="s">
        <v>501</v>
      </c>
      <c r="D257" t="s">
        <v>21</v>
      </c>
      <c r="E257" t="s">
        <v>29</v>
      </c>
      <c r="F257">
        <v>42992.666666666664</v>
      </c>
      <c r="G257">
        <v>10</v>
      </c>
      <c r="H257" t="s">
        <v>31</v>
      </c>
      <c r="I257">
        <v>7</v>
      </c>
      <c r="J257" t="s">
        <v>22</v>
      </c>
      <c r="K257" t="s">
        <v>22</v>
      </c>
      <c r="L257" t="s">
        <v>37</v>
      </c>
      <c r="M257">
        <v>8</v>
      </c>
      <c r="N257" t="s">
        <v>33</v>
      </c>
      <c r="O257">
        <v>0</v>
      </c>
      <c r="P257">
        <v>10</v>
      </c>
      <c r="Q257">
        <v>2.4499999999999997</v>
      </c>
      <c r="R257">
        <v>7.5</v>
      </c>
      <c r="S257">
        <v>18.374999999999996</v>
      </c>
      <c r="T257">
        <v>1</v>
      </c>
      <c r="U257">
        <v>0</v>
      </c>
      <c r="V257">
        <v>2.8</v>
      </c>
      <c r="W257">
        <v>2.4000000000000004</v>
      </c>
      <c r="X257">
        <v>6.7200000000000006</v>
      </c>
      <c r="Y257">
        <v>2.66</v>
      </c>
      <c r="Z257">
        <v>4.4400000000000004</v>
      </c>
      <c r="AA257">
        <v>11.810400000000001</v>
      </c>
      <c r="AB257">
        <v>7604687</v>
      </c>
      <c r="AC257" t="s">
        <v>2539</v>
      </c>
      <c r="AD257">
        <v>39982</v>
      </c>
      <c r="AE257" t="s">
        <v>760</v>
      </c>
      <c r="AF257" t="s">
        <v>761</v>
      </c>
      <c r="AG257" t="s">
        <v>762</v>
      </c>
      <c r="AH257" t="s">
        <v>768</v>
      </c>
      <c r="AI257">
        <v>5</v>
      </c>
      <c r="AJ257">
        <v>0</v>
      </c>
      <c r="AK257">
        <v>0</v>
      </c>
      <c r="AL257">
        <v>0</v>
      </c>
      <c r="AM257">
        <v>60</v>
      </c>
      <c r="AN257">
        <v>0</v>
      </c>
      <c r="AO257" t="s">
        <v>762</v>
      </c>
      <c r="AP257" t="s">
        <v>778</v>
      </c>
      <c r="AQ257" t="s">
        <v>781</v>
      </c>
      <c r="AR257" t="s">
        <v>2540</v>
      </c>
      <c r="AS257">
        <v>5</v>
      </c>
      <c r="AT257">
        <v>757</v>
      </c>
      <c r="AU257">
        <v>762</v>
      </c>
      <c r="AV257" t="s">
        <v>765</v>
      </c>
      <c r="AW257" t="s">
        <v>2541</v>
      </c>
      <c r="AX257">
        <v>5</v>
      </c>
      <c r="AY257">
        <v>760</v>
      </c>
      <c r="AZ257">
        <v>765</v>
      </c>
      <c r="BA257" t="s">
        <v>765</v>
      </c>
      <c r="BB257">
        <v>-5.2915150000000001E-2</v>
      </c>
      <c r="BC257">
        <v>0</v>
      </c>
      <c r="BD257">
        <v>32689</v>
      </c>
      <c r="BE257">
        <v>28.209901893680122</v>
      </c>
      <c r="BF257" t="s">
        <v>767</v>
      </c>
      <c r="BG257">
        <v>43185</v>
      </c>
      <c r="BH257">
        <v>56.694055407037837</v>
      </c>
      <c r="BI257" t="s">
        <v>4149</v>
      </c>
      <c r="BJ257" t="s">
        <v>4150</v>
      </c>
      <c r="BK257" t="s">
        <v>4151</v>
      </c>
      <c r="BL257" t="s">
        <v>768</v>
      </c>
      <c r="BM257">
        <v>2</v>
      </c>
      <c r="BN257">
        <v>3.82</v>
      </c>
    </row>
    <row r="258" spans="1:66" x14ac:dyDescent="0.25">
      <c r="A258">
        <v>68808</v>
      </c>
      <c r="B258">
        <v>11195</v>
      </c>
      <c r="C258" t="s">
        <v>674</v>
      </c>
      <c r="D258" t="s">
        <v>26</v>
      </c>
      <c r="E258" t="s">
        <v>29</v>
      </c>
      <c r="F258">
        <v>43955.666666666664</v>
      </c>
      <c r="G258">
        <v>8.5</v>
      </c>
      <c r="H258" t="s">
        <v>23</v>
      </c>
      <c r="I258">
        <v>0</v>
      </c>
      <c r="J258" t="s">
        <v>22</v>
      </c>
      <c r="K258" t="s">
        <v>22</v>
      </c>
      <c r="L258" t="s">
        <v>115</v>
      </c>
      <c r="M258">
        <v>8</v>
      </c>
      <c r="O258">
        <v>2</v>
      </c>
      <c r="P258">
        <v>0</v>
      </c>
      <c r="Q258">
        <v>1.3</v>
      </c>
      <c r="R258">
        <v>6</v>
      </c>
      <c r="S258">
        <v>7.8000000000000007</v>
      </c>
      <c r="T258">
        <v>1</v>
      </c>
      <c r="U258">
        <v>0</v>
      </c>
      <c r="V258">
        <v>7.8000000000000007</v>
      </c>
      <c r="W258">
        <v>3.3000000000000003</v>
      </c>
      <c r="X258">
        <v>25.740000000000006</v>
      </c>
      <c r="Y258">
        <v>5.2000000000000011</v>
      </c>
      <c r="Z258">
        <v>4.3800000000000008</v>
      </c>
      <c r="AA258">
        <v>22.77600000000001</v>
      </c>
      <c r="AB258">
        <v>7716928</v>
      </c>
      <c r="AC258" t="s">
        <v>3531</v>
      </c>
      <c r="AD258">
        <v>39983</v>
      </c>
      <c r="AE258" t="s">
        <v>760</v>
      </c>
      <c r="AF258" t="s">
        <v>761</v>
      </c>
      <c r="AG258" t="s">
        <v>762</v>
      </c>
      <c r="AH258" t="s">
        <v>768</v>
      </c>
      <c r="AI258">
        <v>1.25</v>
      </c>
      <c r="AJ258">
        <v>0</v>
      </c>
      <c r="AK258">
        <v>0</v>
      </c>
      <c r="AL258">
        <v>0</v>
      </c>
      <c r="AM258">
        <v>15</v>
      </c>
      <c r="AN258">
        <v>0</v>
      </c>
      <c r="AO258" t="s">
        <v>762</v>
      </c>
      <c r="AP258" t="s">
        <v>763</v>
      </c>
      <c r="AQ258" t="s">
        <v>769</v>
      </c>
      <c r="AR258" t="s">
        <v>3532</v>
      </c>
      <c r="AS258">
        <v>3.8</v>
      </c>
      <c r="AT258">
        <v>729.2</v>
      </c>
      <c r="AU258">
        <v>733</v>
      </c>
      <c r="AV258" t="s">
        <v>765</v>
      </c>
      <c r="AW258" t="s">
        <v>3533</v>
      </c>
      <c r="AX258">
        <v>4.0999999999999996</v>
      </c>
      <c r="AY258">
        <v>728.9</v>
      </c>
      <c r="AZ258">
        <v>733</v>
      </c>
      <c r="BA258" t="s">
        <v>765</v>
      </c>
      <c r="BB258">
        <v>6.8105800000000001E-3</v>
      </c>
      <c r="BC258">
        <v>0</v>
      </c>
      <c r="BD258">
        <v>40570</v>
      </c>
      <c r="BE258">
        <v>10.876568560346788</v>
      </c>
      <c r="BF258" t="s">
        <v>767</v>
      </c>
      <c r="BG258">
        <v>44243</v>
      </c>
      <c r="BH258">
        <v>44.049046517155368</v>
      </c>
      <c r="BI258" t="s">
        <v>4094</v>
      </c>
      <c r="BJ258" t="s">
        <v>4095</v>
      </c>
      <c r="BK258" t="s">
        <v>4096</v>
      </c>
      <c r="BL258" t="s">
        <v>4097</v>
      </c>
      <c r="BM258">
        <v>1</v>
      </c>
      <c r="BN258">
        <v>3.786</v>
      </c>
    </row>
    <row r="259" spans="1:66" x14ac:dyDescent="0.25">
      <c r="A259">
        <v>68814</v>
      </c>
      <c r="B259">
        <v>22893</v>
      </c>
      <c r="C259" t="s">
        <v>662</v>
      </c>
      <c r="D259" t="s">
        <v>26</v>
      </c>
      <c r="E259" t="s">
        <v>29</v>
      </c>
      <c r="F259">
        <v>44355.666666666664</v>
      </c>
      <c r="G259">
        <v>3.25</v>
      </c>
      <c r="H259" t="s">
        <v>28</v>
      </c>
      <c r="I259">
        <v>5</v>
      </c>
      <c r="J259" t="s">
        <v>22</v>
      </c>
      <c r="K259" t="s">
        <v>22</v>
      </c>
      <c r="M259">
        <v>0</v>
      </c>
      <c r="O259">
        <v>2</v>
      </c>
      <c r="P259">
        <v>5</v>
      </c>
      <c r="Q259">
        <v>3.05</v>
      </c>
      <c r="R259">
        <v>2.75</v>
      </c>
      <c r="S259">
        <v>8.3874999999999993</v>
      </c>
      <c r="T259">
        <v>1</v>
      </c>
      <c r="U259">
        <v>5</v>
      </c>
      <c r="V259">
        <v>8.6</v>
      </c>
      <c r="W259">
        <v>3.6500000000000004</v>
      </c>
      <c r="X259">
        <v>31.39</v>
      </c>
      <c r="Y259">
        <v>6.379999999999999</v>
      </c>
      <c r="Z259">
        <v>3.29</v>
      </c>
      <c r="AA259">
        <v>20.990199999999998</v>
      </c>
      <c r="AB259">
        <v>7674493</v>
      </c>
      <c r="AC259" t="s">
        <v>3438</v>
      </c>
      <c r="AD259">
        <v>39984</v>
      </c>
      <c r="AE259" t="s">
        <v>760</v>
      </c>
      <c r="AF259" t="s">
        <v>761</v>
      </c>
      <c r="AG259" t="s">
        <v>762</v>
      </c>
      <c r="AH259" t="s">
        <v>768</v>
      </c>
      <c r="AI259">
        <v>1.25</v>
      </c>
      <c r="AJ259">
        <v>0</v>
      </c>
      <c r="AK259">
        <v>0</v>
      </c>
      <c r="AL259">
        <v>0</v>
      </c>
      <c r="AM259">
        <v>15</v>
      </c>
      <c r="AN259">
        <v>0</v>
      </c>
      <c r="AO259" t="s">
        <v>762</v>
      </c>
      <c r="AP259" t="s">
        <v>763</v>
      </c>
      <c r="AQ259" t="s">
        <v>769</v>
      </c>
      <c r="AR259" t="s">
        <v>3439</v>
      </c>
      <c r="AS259">
        <v>3.5</v>
      </c>
      <c r="AT259">
        <v>644.5</v>
      </c>
      <c r="AU259">
        <v>648</v>
      </c>
      <c r="AV259" t="s">
        <v>765</v>
      </c>
      <c r="AW259" t="s">
        <v>3440</v>
      </c>
      <c r="AX259">
        <v>9.4</v>
      </c>
      <c r="AY259">
        <v>638.6</v>
      </c>
      <c r="AZ259">
        <v>648</v>
      </c>
      <c r="BA259" t="s">
        <v>765</v>
      </c>
      <c r="BB259">
        <v>0.16790921</v>
      </c>
      <c r="BC259">
        <v>0</v>
      </c>
      <c r="BD259">
        <v>33420</v>
      </c>
      <c r="BE259">
        <v>29.94022359114761</v>
      </c>
      <c r="BF259" t="s">
        <v>767</v>
      </c>
      <c r="BG259">
        <v>44243</v>
      </c>
      <c r="BH259">
        <v>35.13829166672307</v>
      </c>
      <c r="BI259" t="s">
        <v>4161</v>
      </c>
      <c r="BJ259" t="s">
        <v>4162</v>
      </c>
      <c r="BK259" t="s">
        <v>4163</v>
      </c>
      <c r="BL259" t="s">
        <v>4097</v>
      </c>
      <c r="BM259">
        <v>1</v>
      </c>
      <c r="BN259">
        <v>3.7749999999999999</v>
      </c>
    </row>
    <row r="260" spans="1:66" x14ac:dyDescent="0.25">
      <c r="A260">
        <v>68897</v>
      </c>
      <c r="B260">
        <v>18255</v>
      </c>
      <c r="C260" t="s">
        <v>258</v>
      </c>
      <c r="D260" t="s">
        <v>21</v>
      </c>
      <c r="E260" t="s">
        <v>29</v>
      </c>
      <c r="F260">
        <v>43977.666666666664</v>
      </c>
      <c r="G260">
        <v>10</v>
      </c>
      <c r="H260" t="s">
        <v>23</v>
      </c>
      <c r="I260">
        <v>0</v>
      </c>
      <c r="J260" t="s">
        <v>22</v>
      </c>
      <c r="K260" t="s">
        <v>22</v>
      </c>
      <c r="L260" t="s">
        <v>30</v>
      </c>
      <c r="M260">
        <v>6</v>
      </c>
      <c r="N260" t="s">
        <v>33</v>
      </c>
      <c r="O260">
        <v>0</v>
      </c>
      <c r="P260">
        <v>10</v>
      </c>
      <c r="Q260">
        <v>0</v>
      </c>
      <c r="R260">
        <v>7.2</v>
      </c>
      <c r="S260">
        <v>0</v>
      </c>
      <c r="T260">
        <v>1</v>
      </c>
      <c r="U260">
        <v>10</v>
      </c>
      <c r="V260">
        <v>5.4</v>
      </c>
      <c r="W260">
        <v>7.2</v>
      </c>
      <c r="X260">
        <v>38.880000000000003</v>
      </c>
      <c r="Y260">
        <v>3.24</v>
      </c>
      <c r="Z260">
        <v>7.2000000000000011</v>
      </c>
      <c r="AA260">
        <v>23.328000000000007</v>
      </c>
      <c r="AB260">
        <v>7694200</v>
      </c>
      <c r="AC260" t="s">
        <v>3562</v>
      </c>
      <c r="AD260">
        <v>39985</v>
      </c>
      <c r="AE260" t="s">
        <v>760</v>
      </c>
      <c r="AF260" t="s">
        <v>785</v>
      </c>
      <c r="AG260" t="s">
        <v>762</v>
      </c>
      <c r="AH260" t="s">
        <v>1823</v>
      </c>
      <c r="AI260">
        <v>0</v>
      </c>
      <c r="AJ260">
        <v>0</v>
      </c>
      <c r="AK260">
        <v>5</v>
      </c>
      <c r="AL260">
        <v>8</v>
      </c>
      <c r="AM260">
        <v>60</v>
      </c>
      <c r="AN260">
        <v>96</v>
      </c>
      <c r="AO260" t="s">
        <v>762</v>
      </c>
      <c r="AP260" t="s">
        <v>763</v>
      </c>
      <c r="AQ260" t="s">
        <v>769</v>
      </c>
      <c r="AR260" t="s">
        <v>3563</v>
      </c>
      <c r="AS260">
        <v>6.6</v>
      </c>
      <c r="AT260">
        <v>685.4</v>
      </c>
      <c r="AU260">
        <v>692</v>
      </c>
      <c r="AV260" t="s">
        <v>765</v>
      </c>
      <c r="AW260" t="s">
        <v>3564</v>
      </c>
      <c r="AX260">
        <v>0</v>
      </c>
      <c r="AY260">
        <v>0</v>
      </c>
      <c r="AZ260">
        <v>702</v>
      </c>
      <c r="BA260" t="s">
        <v>762</v>
      </c>
      <c r="BB260">
        <v>0</v>
      </c>
      <c r="BC260">
        <v>0</v>
      </c>
      <c r="BD260">
        <v>28660</v>
      </c>
      <c r="BE260">
        <v>41.937485740360479</v>
      </c>
      <c r="BF260" t="s">
        <v>767</v>
      </c>
      <c r="BG260">
        <v>44243</v>
      </c>
      <c r="BH260">
        <v>73.768615007360452</v>
      </c>
      <c r="BI260" t="s">
        <v>4098</v>
      </c>
      <c r="BJ260" t="s">
        <v>4099</v>
      </c>
      <c r="BK260" t="s">
        <v>4100</v>
      </c>
      <c r="BL260" t="s">
        <v>4097</v>
      </c>
      <c r="BM260">
        <v>1</v>
      </c>
      <c r="BN260">
        <v>3.8029999999999999</v>
      </c>
    </row>
    <row r="261" spans="1:66" x14ac:dyDescent="0.25">
      <c r="A261">
        <v>69119</v>
      </c>
      <c r="B261">
        <v>11031</v>
      </c>
      <c r="C261" t="s">
        <v>706</v>
      </c>
      <c r="D261" t="s">
        <v>26</v>
      </c>
      <c r="E261" t="s">
        <v>29</v>
      </c>
      <c r="F261">
        <v>43467.666666666664</v>
      </c>
      <c r="G261">
        <v>8.6999999999999993</v>
      </c>
      <c r="H261" t="s">
        <v>23</v>
      </c>
      <c r="I261">
        <v>0</v>
      </c>
      <c r="J261" t="s">
        <v>22</v>
      </c>
      <c r="K261" t="s">
        <v>22</v>
      </c>
      <c r="L261" t="s">
        <v>115</v>
      </c>
      <c r="M261">
        <v>8</v>
      </c>
      <c r="O261">
        <v>2</v>
      </c>
      <c r="P261">
        <v>10</v>
      </c>
      <c r="Q261">
        <v>1.3</v>
      </c>
      <c r="R261">
        <v>8.1</v>
      </c>
      <c r="S261">
        <v>10.53</v>
      </c>
      <c r="T261">
        <v>1</v>
      </c>
      <c r="U261">
        <v>10</v>
      </c>
      <c r="V261">
        <v>5.4</v>
      </c>
      <c r="W261">
        <v>8.1</v>
      </c>
      <c r="X261">
        <v>43.74</v>
      </c>
      <c r="Y261">
        <v>3.7600000000000002</v>
      </c>
      <c r="Z261">
        <v>8.1</v>
      </c>
      <c r="AA261">
        <v>30.456</v>
      </c>
      <c r="AB261">
        <v>7667919</v>
      </c>
      <c r="AC261" t="s">
        <v>3862</v>
      </c>
      <c r="AD261">
        <v>39986</v>
      </c>
      <c r="AE261" t="s">
        <v>760</v>
      </c>
      <c r="AF261" t="s">
        <v>761</v>
      </c>
      <c r="AG261" t="s">
        <v>762</v>
      </c>
      <c r="AH261" t="s">
        <v>768</v>
      </c>
      <c r="AI261">
        <v>1.25</v>
      </c>
      <c r="AJ261">
        <v>0</v>
      </c>
      <c r="AK261">
        <v>0</v>
      </c>
      <c r="AL261">
        <v>0</v>
      </c>
      <c r="AM261">
        <v>15</v>
      </c>
      <c r="AN261">
        <v>0</v>
      </c>
      <c r="AO261" t="s">
        <v>762</v>
      </c>
      <c r="AP261" t="s">
        <v>763</v>
      </c>
      <c r="AQ261" t="s">
        <v>769</v>
      </c>
      <c r="AR261" t="s">
        <v>3863</v>
      </c>
      <c r="AS261">
        <v>4.7</v>
      </c>
      <c r="AT261">
        <v>729.3</v>
      </c>
      <c r="AU261">
        <v>734</v>
      </c>
      <c r="AV261" t="s">
        <v>765</v>
      </c>
      <c r="AW261" t="s">
        <v>3864</v>
      </c>
      <c r="AX261">
        <v>5.8</v>
      </c>
      <c r="AY261">
        <v>729.2</v>
      </c>
      <c r="AZ261">
        <v>735</v>
      </c>
      <c r="BA261" t="s">
        <v>765</v>
      </c>
      <c r="BB261">
        <v>2.4449799999999998E-3</v>
      </c>
      <c r="BC261">
        <v>0</v>
      </c>
      <c r="BD261">
        <v>40577</v>
      </c>
      <c r="BE261">
        <v>9.5322838238649261</v>
      </c>
      <c r="BF261" t="s">
        <v>767</v>
      </c>
      <c r="BG261">
        <v>44243</v>
      </c>
      <c r="BH261">
        <v>40.899712616784988</v>
      </c>
      <c r="BI261" t="s">
        <v>4120</v>
      </c>
      <c r="BJ261" t="s">
        <v>4121</v>
      </c>
      <c r="BK261" t="s">
        <v>4122</v>
      </c>
      <c r="BL261" t="s">
        <v>4123</v>
      </c>
      <c r="BM261">
        <v>4</v>
      </c>
      <c r="BN261">
        <v>3.7789999999999999</v>
      </c>
    </row>
    <row r="262" spans="1:66" x14ac:dyDescent="0.25">
      <c r="A262">
        <v>69120</v>
      </c>
      <c r="B262">
        <v>11031</v>
      </c>
      <c r="C262" t="s">
        <v>706</v>
      </c>
      <c r="D262" t="s">
        <v>26</v>
      </c>
      <c r="E262" t="s">
        <v>29</v>
      </c>
      <c r="F262">
        <v>43467.666666666664</v>
      </c>
      <c r="G262">
        <v>9</v>
      </c>
      <c r="H262" t="s">
        <v>23</v>
      </c>
      <c r="I262">
        <v>0</v>
      </c>
      <c r="J262" t="s">
        <v>22</v>
      </c>
      <c r="K262" t="s">
        <v>22</v>
      </c>
      <c r="L262" t="s">
        <v>115</v>
      </c>
      <c r="M262">
        <v>8</v>
      </c>
      <c r="O262">
        <v>2</v>
      </c>
      <c r="P262">
        <v>10</v>
      </c>
      <c r="Q262">
        <v>1.3</v>
      </c>
      <c r="R262">
        <v>8.1</v>
      </c>
      <c r="S262">
        <v>10.53</v>
      </c>
      <c r="T262">
        <v>1</v>
      </c>
      <c r="U262">
        <v>10</v>
      </c>
      <c r="V262">
        <v>7.0000000000000009</v>
      </c>
      <c r="W262">
        <v>8.1</v>
      </c>
      <c r="X262">
        <v>56.7</v>
      </c>
      <c r="Y262">
        <v>4.7200000000000006</v>
      </c>
      <c r="Z262">
        <v>8.1</v>
      </c>
      <c r="AA262">
        <v>38.232000000000006</v>
      </c>
      <c r="AB262">
        <v>7677137</v>
      </c>
      <c r="AC262" t="s">
        <v>4005</v>
      </c>
      <c r="AD262">
        <v>39987</v>
      </c>
      <c r="AE262" t="s">
        <v>760</v>
      </c>
      <c r="AF262" t="s">
        <v>761</v>
      </c>
      <c r="AG262" t="s">
        <v>762</v>
      </c>
      <c r="AH262" t="s">
        <v>768</v>
      </c>
      <c r="AI262">
        <v>1.25</v>
      </c>
      <c r="AJ262">
        <v>0</v>
      </c>
      <c r="AK262">
        <v>0</v>
      </c>
      <c r="AL262">
        <v>0</v>
      </c>
      <c r="AM262">
        <v>15</v>
      </c>
      <c r="AN262">
        <v>0</v>
      </c>
      <c r="AO262" t="s">
        <v>762</v>
      </c>
      <c r="AP262" t="s">
        <v>763</v>
      </c>
      <c r="AQ262" t="s">
        <v>769</v>
      </c>
      <c r="AR262" t="s">
        <v>3864</v>
      </c>
      <c r="AS262">
        <v>6</v>
      </c>
      <c r="AT262">
        <v>729</v>
      </c>
      <c r="AU262">
        <v>735</v>
      </c>
      <c r="AV262" t="s">
        <v>765</v>
      </c>
      <c r="AW262" t="s">
        <v>4006</v>
      </c>
      <c r="AX262">
        <v>8</v>
      </c>
      <c r="AY262">
        <v>726</v>
      </c>
      <c r="AZ262">
        <v>734</v>
      </c>
      <c r="BA262" t="s">
        <v>765</v>
      </c>
      <c r="BB262">
        <v>5.5090279999999998E-2</v>
      </c>
      <c r="BC262">
        <v>0</v>
      </c>
      <c r="BD262">
        <v>40577</v>
      </c>
      <c r="BE262">
        <v>9.5295459730777932</v>
      </c>
      <c r="BF262" t="s">
        <v>767</v>
      </c>
      <c r="BG262">
        <v>44243</v>
      </c>
      <c r="BH262">
        <v>54.456136311982434</v>
      </c>
      <c r="BI262" t="s">
        <v>4120</v>
      </c>
      <c r="BJ262" t="s">
        <v>4121</v>
      </c>
      <c r="BK262" t="s">
        <v>4122</v>
      </c>
      <c r="BL262" t="s">
        <v>4123</v>
      </c>
      <c r="BM262">
        <v>4</v>
      </c>
      <c r="BN262">
        <v>3.786</v>
      </c>
    </row>
    <row r="263" spans="1:66" x14ac:dyDescent="0.25">
      <c r="A263">
        <v>69446</v>
      </c>
      <c r="B263">
        <v>11009</v>
      </c>
      <c r="C263" t="s">
        <v>300</v>
      </c>
      <c r="D263" t="s">
        <v>21</v>
      </c>
      <c r="E263" t="s">
        <v>29</v>
      </c>
      <c r="F263">
        <v>43173.666666666664</v>
      </c>
      <c r="G263">
        <v>7</v>
      </c>
      <c r="H263" t="s">
        <v>23</v>
      </c>
      <c r="I263">
        <v>0</v>
      </c>
      <c r="J263" t="s">
        <v>22</v>
      </c>
      <c r="K263" t="s">
        <v>22</v>
      </c>
      <c r="L263" t="s">
        <v>115</v>
      </c>
      <c r="M263">
        <v>8</v>
      </c>
      <c r="N263" t="s">
        <v>202</v>
      </c>
      <c r="O263">
        <v>3</v>
      </c>
      <c r="P263">
        <v>10</v>
      </c>
      <c r="Q263">
        <v>1.9500000000000002</v>
      </c>
      <c r="R263">
        <v>7.6999999999999993</v>
      </c>
      <c r="S263">
        <v>15.015000000000001</v>
      </c>
      <c r="T263">
        <v>1</v>
      </c>
      <c r="U263">
        <v>0</v>
      </c>
      <c r="V263">
        <v>1.4000000000000001</v>
      </c>
      <c r="W263">
        <v>2.6</v>
      </c>
      <c r="X263">
        <v>3.6400000000000006</v>
      </c>
      <c r="Y263">
        <v>1.62</v>
      </c>
      <c r="Z263">
        <v>4.6400000000000006</v>
      </c>
      <c r="AA263">
        <v>7.5168000000000017</v>
      </c>
      <c r="AB263">
        <v>7603462</v>
      </c>
      <c r="AC263" t="s">
        <v>1948</v>
      </c>
      <c r="AD263">
        <v>39988</v>
      </c>
      <c r="AE263" t="s">
        <v>760</v>
      </c>
      <c r="AF263" t="s">
        <v>838</v>
      </c>
      <c r="AG263" t="s">
        <v>762</v>
      </c>
      <c r="AH263" t="s">
        <v>842</v>
      </c>
      <c r="AI263">
        <v>0</v>
      </c>
      <c r="AJ263">
        <v>0</v>
      </c>
      <c r="AK263">
        <v>6</v>
      </c>
      <c r="AL263">
        <v>16</v>
      </c>
      <c r="AM263">
        <v>72</v>
      </c>
      <c r="AN263">
        <v>192</v>
      </c>
      <c r="AO263" t="s">
        <v>762</v>
      </c>
      <c r="AP263" t="s">
        <v>763</v>
      </c>
      <c r="AQ263" t="s">
        <v>769</v>
      </c>
      <c r="AR263" t="s">
        <v>1947</v>
      </c>
      <c r="AS263">
        <v>7</v>
      </c>
      <c r="AT263">
        <v>689</v>
      </c>
      <c r="AU263">
        <v>696</v>
      </c>
      <c r="AV263" t="s">
        <v>765</v>
      </c>
      <c r="AW263" t="s">
        <v>1949</v>
      </c>
      <c r="AX263">
        <v>7</v>
      </c>
      <c r="AY263">
        <v>689</v>
      </c>
      <c r="AZ263">
        <v>696</v>
      </c>
      <c r="BA263" t="s">
        <v>765</v>
      </c>
      <c r="BB263">
        <v>0</v>
      </c>
      <c r="BC263">
        <v>0</v>
      </c>
      <c r="BD263">
        <v>35611</v>
      </c>
      <c r="BE263">
        <v>20.705452886151033</v>
      </c>
      <c r="BF263" t="s">
        <v>767</v>
      </c>
      <c r="BG263">
        <v>44340</v>
      </c>
      <c r="BH263">
        <v>24.95256081743991</v>
      </c>
      <c r="BI263" t="s">
        <v>4114</v>
      </c>
      <c r="BJ263" t="s">
        <v>4115</v>
      </c>
      <c r="BK263" t="s">
        <v>4116</v>
      </c>
      <c r="BL263" t="s">
        <v>768</v>
      </c>
      <c r="BM263">
        <v>2</v>
      </c>
      <c r="BN263">
        <v>3.7469999999999999</v>
      </c>
    </row>
    <row r="264" spans="1:66" x14ac:dyDescent="0.25">
      <c r="A264">
        <v>69945</v>
      </c>
      <c r="B264">
        <v>13365</v>
      </c>
      <c r="C264" t="s">
        <v>228</v>
      </c>
      <c r="D264" t="s">
        <v>26</v>
      </c>
      <c r="E264" t="s">
        <v>29</v>
      </c>
      <c r="F264">
        <v>43917.666666666664</v>
      </c>
      <c r="G264">
        <v>3.3</v>
      </c>
      <c r="H264" t="s">
        <v>23</v>
      </c>
      <c r="I264">
        <v>0</v>
      </c>
      <c r="J264" t="s">
        <v>22</v>
      </c>
      <c r="K264" t="s">
        <v>22</v>
      </c>
      <c r="L264" t="s">
        <v>30</v>
      </c>
      <c r="M264">
        <v>6</v>
      </c>
      <c r="N264" t="s">
        <v>35</v>
      </c>
      <c r="O264">
        <v>2</v>
      </c>
      <c r="P264">
        <v>10</v>
      </c>
      <c r="Q264">
        <v>1.3</v>
      </c>
      <c r="R264">
        <v>5</v>
      </c>
      <c r="S264">
        <v>6.5</v>
      </c>
      <c r="T264">
        <v>1</v>
      </c>
      <c r="U264">
        <v>0</v>
      </c>
      <c r="V264">
        <v>2.2000000000000002</v>
      </c>
      <c r="W264">
        <v>0.8</v>
      </c>
      <c r="X264">
        <v>1.7600000000000002</v>
      </c>
      <c r="Y264">
        <v>1.84</v>
      </c>
      <c r="Z264">
        <v>2.48</v>
      </c>
      <c r="AA264">
        <v>4.5632000000000001</v>
      </c>
      <c r="AB264">
        <v>7581310</v>
      </c>
      <c r="AC264" t="s">
        <v>1394</v>
      </c>
      <c r="AD264">
        <v>39989</v>
      </c>
      <c r="AE264" t="s">
        <v>760</v>
      </c>
      <c r="AF264" t="s">
        <v>761</v>
      </c>
      <c r="AG264" t="s">
        <v>762</v>
      </c>
      <c r="AH264" t="s">
        <v>768</v>
      </c>
      <c r="AI264">
        <v>2</v>
      </c>
      <c r="AJ264">
        <v>0</v>
      </c>
      <c r="AK264">
        <v>0</v>
      </c>
      <c r="AL264">
        <v>0</v>
      </c>
      <c r="AM264">
        <v>24</v>
      </c>
      <c r="AN264">
        <v>0</v>
      </c>
      <c r="AO264" t="s">
        <v>762</v>
      </c>
      <c r="AP264" t="s">
        <v>763</v>
      </c>
      <c r="AQ264" t="s">
        <v>769</v>
      </c>
      <c r="AR264" t="s">
        <v>1395</v>
      </c>
      <c r="AS264">
        <v>5.3</v>
      </c>
      <c r="AT264">
        <v>643.70000000000005</v>
      </c>
      <c r="AU264">
        <v>649</v>
      </c>
      <c r="AV264" t="s">
        <v>765</v>
      </c>
      <c r="AW264" t="s">
        <v>1396</v>
      </c>
      <c r="AX264">
        <v>5.4</v>
      </c>
      <c r="AY264">
        <v>638.6</v>
      </c>
      <c r="AZ264">
        <v>644</v>
      </c>
      <c r="BA264" t="s">
        <v>765</v>
      </c>
      <c r="BB264">
        <v>6.4978439999999998E-2</v>
      </c>
      <c r="BC264">
        <v>0</v>
      </c>
      <c r="BD264">
        <v>31832</v>
      </c>
      <c r="BE264">
        <v>33.088751996349522</v>
      </c>
      <c r="BF264" t="s">
        <v>767</v>
      </c>
      <c r="BG264">
        <v>44243</v>
      </c>
      <c r="BH264">
        <v>78.487566470597102</v>
      </c>
      <c r="BI264" t="s">
        <v>4143</v>
      </c>
      <c r="BJ264" t="s">
        <v>4144</v>
      </c>
      <c r="BK264" t="s">
        <v>4145</v>
      </c>
      <c r="BL264" t="s">
        <v>4139</v>
      </c>
      <c r="BM264">
        <v>4</v>
      </c>
      <c r="BN264">
        <v>3.7919999999999998</v>
      </c>
    </row>
    <row r="265" spans="1:66" x14ac:dyDescent="0.25">
      <c r="A265">
        <v>69946</v>
      </c>
      <c r="B265">
        <v>13365</v>
      </c>
      <c r="C265" t="s">
        <v>228</v>
      </c>
      <c r="D265" t="s">
        <v>26</v>
      </c>
      <c r="E265" t="s">
        <v>29</v>
      </c>
      <c r="F265">
        <v>43917.666666666664</v>
      </c>
      <c r="G265">
        <v>2</v>
      </c>
      <c r="H265" t="s">
        <v>32</v>
      </c>
      <c r="I265">
        <v>10</v>
      </c>
      <c r="J265" t="s">
        <v>22</v>
      </c>
      <c r="K265" t="s">
        <v>22</v>
      </c>
      <c r="L265" t="s">
        <v>30</v>
      </c>
      <c r="M265">
        <v>6</v>
      </c>
      <c r="N265" t="s">
        <v>35</v>
      </c>
      <c r="O265">
        <v>2</v>
      </c>
      <c r="P265">
        <v>5</v>
      </c>
      <c r="Q265">
        <v>4.8</v>
      </c>
      <c r="R265">
        <v>4.25</v>
      </c>
      <c r="S265">
        <v>20.399999999999999</v>
      </c>
      <c r="T265">
        <v>1</v>
      </c>
      <c r="U265">
        <v>0</v>
      </c>
      <c r="V265">
        <v>1.4000000000000001</v>
      </c>
      <c r="W265">
        <v>0.8</v>
      </c>
      <c r="X265">
        <v>1.1200000000000001</v>
      </c>
      <c r="Y265">
        <v>2.76</v>
      </c>
      <c r="Z265">
        <v>2.1800000000000002</v>
      </c>
      <c r="AA265">
        <v>6.0167999999999999</v>
      </c>
      <c r="AB265">
        <v>7695433</v>
      </c>
      <c r="AC265" t="s">
        <v>1616</v>
      </c>
      <c r="AD265">
        <v>39990</v>
      </c>
      <c r="AE265" t="s">
        <v>760</v>
      </c>
      <c r="AF265" t="s">
        <v>761</v>
      </c>
      <c r="AG265" t="s">
        <v>762</v>
      </c>
      <c r="AH265" t="s">
        <v>768</v>
      </c>
      <c r="AI265">
        <v>1.5</v>
      </c>
      <c r="AJ265">
        <v>0</v>
      </c>
      <c r="AK265">
        <v>0</v>
      </c>
      <c r="AL265">
        <v>0</v>
      </c>
      <c r="AM265">
        <v>18</v>
      </c>
      <c r="AN265">
        <v>0</v>
      </c>
      <c r="AO265" t="s">
        <v>762</v>
      </c>
      <c r="AP265" t="s">
        <v>763</v>
      </c>
      <c r="AQ265" t="s">
        <v>769</v>
      </c>
      <c r="AR265" t="s">
        <v>1617</v>
      </c>
      <c r="AS265">
        <v>5</v>
      </c>
      <c r="AT265">
        <v>643</v>
      </c>
      <c r="AU265">
        <v>648</v>
      </c>
      <c r="AV265" t="s">
        <v>765</v>
      </c>
      <c r="AW265" t="s">
        <v>1618</v>
      </c>
      <c r="AX265">
        <v>5</v>
      </c>
      <c r="AY265">
        <v>643</v>
      </c>
      <c r="AZ265">
        <v>648</v>
      </c>
      <c r="BA265" t="s">
        <v>765</v>
      </c>
      <c r="BB265">
        <v>0</v>
      </c>
      <c r="BC265">
        <v>0</v>
      </c>
      <c r="BD265">
        <v>31832</v>
      </c>
      <c r="BE265">
        <v>33.088751996349522</v>
      </c>
      <c r="BF265" t="s">
        <v>767</v>
      </c>
      <c r="BG265">
        <v>44243</v>
      </c>
      <c r="BH265">
        <v>23.614057464597678</v>
      </c>
      <c r="BI265" t="s">
        <v>4143</v>
      </c>
      <c r="BJ265" t="s">
        <v>4144</v>
      </c>
      <c r="BK265" t="s">
        <v>4145</v>
      </c>
      <c r="BL265" t="s">
        <v>4139</v>
      </c>
      <c r="BM265">
        <v>4</v>
      </c>
      <c r="BN265">
        <v>3.7919999999999998</v>
      </c>
    </row>
    <row r="266" spans="1:66" x14ac:dyDescent="0.25">
      <c r="A266">
        <v>69958</v>
      </c>
      <c r="B266">
        <v>20418</v>
      </c>
      <c r="C266" t="s">
        <v>625</v>
      </c>
      <c r="D266" t="s">
        <v>21</v>
      </c>
      <c r="E266" t="s">
        <v>29</v>
      </c>
      <c r="F266">
        <v>44138.708333333336</v>
      </c>
      <c r="G266">
        <v>7</v>
      </c>
      <c r="I266">
        <v>0</v>
      </c>
      <c r="J266" t="s">
        <v>22</v>
      </c>
      <c r="K266" t="s">
        <v>22</v>
      </c>
      <c r="M266">
        <v>0</v>
      </c>
      <c r="N266" t="s">
        <v>35</v>
      </c>
      <c r="O266">
        <v>2</v>
      </c>
      <c r="P266">
        <v>0</v>
      </c>
      <c r="Q266">
        <v>1.3</v>
      </c>
      <c r="R266">
        <v>1.4</v>
      </c>
      <c r="S266">
        <v>1.8199999999999998</v>
      </c>
      <c r="T266">
        <v>1</v>
      </c>
      <c r="U266">
        <v>5</v>
      </c>
      <c r="V266">
        <v>7.8000000000000007</v>
      </c>
      <c r="W266">
        <v>4.8499999999999996</v>
      </c>
      <c r="X266">
        <v>37.83</v>
      </c>
      <c r="Y266">
        <v>5.2000000000000011</v>
      </c>
      <c r="Z266">
        <v>3.4699999999999998</v>
      </c>
      <c r="AA266">
        <v>18.044000000000004</v>
      </c>
      <c r="AB266">
        <v>7571074</v>
      </c>
      <c r="AC266" t="s">
        <v>3173</v>
      </c>
      <c r="AD266">
        <v>39991</v>
      </c>
      <c r="AE266" t="s">
        <v>760</v>
      </c>
      <c r="AF266" t="s">
        <v>761</v>
      </c>
      <c r="AG266" t="s">
        <v>762</v>
      </c>
      <c r="AH266" t="s">
        <v>768</v>
      </c>
      <c r="AI266">
        <v>3</v>
      </c>
      <c r="AJ266">
        <v>0</v>
      </c>
      <c r="AK266">
        <v>0</v>
      </c>
      <c r="AL266">
        <v>0</v>
      </c>
      <c r="AM266">
        <v>36</v>
      </c>
      <c r="AN266">
        <v>0</v>
      </c>
      <c r="AO266" t="s">
        <v>762</v>
      </c>
      <c r="AP266" t="s">
        <v>763</v>
      </c>
      <c r="AQ266" t="s">
        <v>769</v>
      </c>
      <c r="AR266" t="s">
        <v>3174</v>
      </c>
      <c r="AS266">
        <v>5.9</v>
      </c>
      <c r="AT266">
        <v>631.1</v>
      </c>
      <c r="AU266">
        <v>637</v>
      </c>
      <c r="AV266" t="s">
        <v>765</v>
      </c>
      <c r="AW266" t="s">
        <v>3175</v>
      </c>
      <c r="AX266">
        <v>3.5</v>
      </c>
      <c r="AY266">
        <v>621.5</v>
      </c>
      <c r="AZ266">
        <v>625</v>
      </c>
      <c r="BA266" t="s">
        <v>765</v>
      </c>
      <c r="BB266">
        <v>6.7367709999999997E-2</v>
      </c>
      <c r="BC266">
        <v>0</v>
      </c>
      <c r="BD266">
        <v>31832</v>
      </c>
      <c r="BE266">
        <v>33.693931097421867</v>
      </c>
      <c r="BF266" t="s">
        <v>767</v>
      </c>
      <c r="BG266">
        <v>44243</v>
      </c>
      <c r="BH266">
        <v>142.50151091899491</v>
      </c>
      <c r="BI266" t="s">
        <v>4143</v>
      </c>
      <c r="BJ266" t="s">
        <v>4144</v>
      </c>
      <c r="BK266" t="s">
        <v>4145</v>
      </c>
      <c r="BL266" t="s">
        <v>4139</v>
      </c>
      <c r="BM266">
        <v>4</v>
      </c>
      <c r="BN266">
        <v>3.7919999999999998</v>
      </c>
    </row>
    <row r="267" spans="1:66" x14ac:dyDescent="0.25">
      <c r="A267">
        <v>70075</v>
      </c>
      <c r="B267">
        <v>13606</v>
      </c>
      <c r="C267" t="s">
        <v>170</v>
      </c>
      <c r="D267" t="s">
        <v>21</v>
      </c>
      <c r="E267" t="s">
        <v>29</v>
      </c>
      <c r="F267">
        <v>43945.666666666664</v>
      </c>
      <c r="G267">
        <v>6</v>
      </c>
      <c r="H267" t="s">
        <v>23</v>
      </c>
      <c r="I267">
        <v>0</v>
      </c>
      <c r="K267" t="s">
        <v>22</v>
      </c>
      <c r="L267" t="s">
        <v>30</v>
      </c>
      <c r="M267">
        <v>6</v>
      </c>
      <c r="N267" t="s">
        <v>35</v>
      </c>
      <c r="O267">
        <v>2</v>
      </c>
      <c r="P267">
        <v>10</v>
      </c>
      <c r="Q267">
        <v>1.3</v>
      </c>
      <c r="R267">
        <v>5</v>
      </c>
      <c r="S267">
        <v>6.5</v>
      </c>
      <c r="T267">
        <v>1</v>
      </c>
      <c r="U267">
        <v>5</v>
      </c>
      <c r="V267">
        <v>6.2000000000000011</v>
      </c>
      <c r="W267">
        <v>4.25</v>
      </c>
      <c r="X267">
        <v>26.350000000000005</v>
      </c>
      <c r="Y267">
        <v>4.24</v>
      </c>
      <c r="Z267">
        <v>4.55</v>
      </c>
      <c r="AA267">
        <v>19.292000000000002</v>
      </c>
      <c r="AB267">
        <v>7663622</v>
      </c>
      <c r="AC267" t="s">
        <v>3322</v>
      </c>
      <c r="AD267">
        <v>39992</v>
      </c>
      <c r="AE267" t="s">
        <v>760</v>
      </c>
      <c r="AF267" t="s">
        <v>761</v>
      </c>
      <c r="AG267" t="s">
        <v>762</v>
      </c>
      <c r="AH267" t="s">
        <v>768</v>
      </c>
      <c r="AI267">
        <v>3</v>
      </c>
      <c r="AJ267">
        <v>0</v>
      </c>
      <c r="AK267">
        <v>0</v>
      </c>
      <c r="AL267">
        <v>0</v>
      </c>
      <c r="AM267">
        <v>24</v>
      </c>
      <c r="AN267">
        <v>0</v>
      </c>
      <c r="AO267" t="s">
        <v>762</v>
      </c>
      <c r="AP267" t="s">
        <v>763</v>
      </c>
      <c r="AQ267" t="s">
        <v>769</v>
      </c>
      <c r="AR267" t="s">
        <v>3323</v>
      </c>
      <c r="AS267">
        <v>6.32</v>
      </c>
      <c r="AT267">
        <v>590.4</v>
      </c>
      <c r="AU267">
        <v>596.72</v>
      </c>
      <c r="AV267" t="s">
        <v>772</v>
      </c>
      <c r="AW267" t="s">
        <v>3324</v>
      </c>
      <c r="AX267">
        <v>3</v>
      </c>
      <c r="AY267">
        <v>589.32000000000005</v>
      </c>
      <c r="AZ267">
        <v>592.32000000000005</v>
      </c>
      <c r="BA267" t="s">
        <v>765</v>
      </c>
      <c r="BB267">
        <v>8.4011799999999994E-3</v>
      </c>
      <c r="BC267">
        <v>0</v>
      </c>
      <c r="BD267">
        <v>36168</v>
      </c>
      <c r="BE267">
        <v>21.294090805384432</v>
      </c>
      <c r="BF267" t="s">
        <v>767</v>
      </c>
      <c r="BG267">
        <v>44481</v>
      </c>
      <c r="BH267">
        <v>128.55338542954749</v>
      </c>
      <c r="BI267" t="s">
        <v>4111</v>
      </c>
      <c r="BJ267" t="s">
        <v>4112</v>
      </c>
      <c r="BK267" t="s">
        <v>4113</v>
      </c>
      <c r="BL267" t="s">
        <v>4097</v>
      </c>
      <c r="BM267">
        <v>1</v>
      </c>
      <c r="BN267">
        <v>3.718</v>
      </c>
    </row>
    <row r="268" spans="1:66" x14ac:dyDescent="0.25">
      <c r="A268">
        <v>70081</v>
      </c>
      <c r="B268">
        <v>24111</v>
      </c>
      <c r="C268" t="s">
        <v>395</v>
      </c>
      <c r="D268" t="s">
        <v>21</v>
      </c>
      <c r="E268" t="s">
        <v>29</v>
      </c>
      <c r="F268">
        <v>44452.666666666664</v>
      </c>
      <c r="G268">
        <v>2.5</v>
      </c>
      <c r="H268" t="s">
        <v>23</v>
      </c>
      <c r="I268">
        <v>0</v>
      </c>
      <c r="J268" t="s">
        <v>22</v>
      </c>
      <c r="K268" t="s">
        <v>22</v>
      </c>
      <c r="L268" t="s">
        <v>115</v>
      </c>
      <c r="M268">
        <v>8</v>
      </c>
      <c r="N268" t="s">
        <v>40</v>
      </c>
      <c r="O268">
        <v>8</v>
      </c>
      <c r="P268">
        <v>10</v>
      </c>
      <c r="Q268">
        <v>5.2</v>
      </c>
      <c r="R268">
        <v>5.9</v>
      </c>
      <c r="S268">
        <v>30.680000000000003</v>
      </c>
      <c r="T268">
        <v>1</v>
      </c>
      <c r="U268">
        <v>0</v>
      </c>
      <c r="V268">
        <v>1.4000000000000001</v>
      </c>
      <c r="W268">
        <v>0.8</v>
      </c>
      <c r="X268">
        <v>1.1200000000000001</v>
      </c>
      <c r="Y268">
        <v>2.92</v>
      </c>
      <c r="Z268">
        <v>2.8400000000000003</v>
      </c>
      <c r="AA268">
        <v>8.2928000000000015</v>
      </c>
      <c r="AB268">
        <v>7633935</v>
      </c>
      <c r="AC268" t="s">
        <v>2070</v>
      </c>
      <c r="AD268">
        <v>39993</v>
      </c>
      <c r="AE268" t="s">
        <v>760</v>
      </c>
      <c r="AF268" t="s">
        <v>761</v>
      </c>
      <c r="AG268" t="s">
        <v>762</v>
      </c>
      <c r="AH268" t="s">
        <v>768</v>
      </c>
      <c r="AI268">
        <v>1.25</v>
      </c>
      <c r="AJ268">
        <v>0</v>
      </c>
      <c r="AK268">
        <v>0</v>
      </c>
      <c r="AL268">
        <v>0</v>
      </c>
      <c r="AM268">
        <v>12</v>
      </c>
      <c r="AN268">
        <v>0</v>
      </c>
      <c r="AO268" t="s">
        <v>762</v>
      </c>
      <c r="AP268" t="s">
        <v>763</v>
      </c>
      <c r="AQ268" t="s">
        <v>769</v>
      </c>
      <c r="AR268" t="s">
        <v>2071</v>
      </c>
      <c r="AS268">
        <v>1.47</v>
      </c>
      <c r="AT268">
        <v>0</v>
      </c>
      <c r="AU268">
        <v>715.77</v>
      </c>
      <c r="AV268" t="s">
        <v>765</v>
      </c>
      <c r="AW268" t="s">
        <v>2072</v>
      </c>
      <c r="AX268">
        <v>1.29</v>
      </c>
      <c r="AY268">
        <v>0</v>
      </c>
      <c r="AZ268">
        <v>709.57550000000003</v>
      </c>
      <c r="BA268" t="s">
        <v>765</v>
      </c>
      <c r="BB268">
        <v>0</v>
      </c>
      <c r="BC268">
        <v>0</v>
      </c>
      <c r="BD268">
        <v>36747</v>
      </c>
      <c r="BE268">
        <v>21.096965548710923</v>
      </c>
      <c r="BF268" t="s">
        <v>767</v>
      </c>
      <c r="BG268">
        <v>44456</v>
      </c>
      <c r="BH268">
        <v>84.6815806325083</v>
      </c>
      <c r="BI268" t="s">
        <v>4140</v>
      </c>
      <c r="BJ268" t="s">
        <v>4141</v>
      </c>
      <c r="BK268" t="s">
        <v>4142</v>
      </c>
      <c r="BL268" t="s">
        <v>768</v>
      </c>
      <c r="BM268">
        <v>2</v>
      </c>
      <c r="BN268">
        <v>3.7559999999999998</v>
      </c>
    </row>
    <row r="269" spans="1:66" x14ac:dyDescent="0.25">
      <c r="A269">
        <v>70085</v>
      </c>
      <c r="B269">
        <v>22524</v>
      </c>
      <c r="C269" t="s">
        <v>626</v>
      </c>
      <c r="D269" t="s">
        <v>21</v>
      </c>
      <c r="E269" t="s">
        <v>29</v>
      </c>
      <c r="F269">
        <v>44307.666666666664</v>
      </c>
      <c r="G269">
        <v>4.5</v>
      </c>
      <c r="I269">
        <v>0</v>
      </c>
      <c r="J269" t="s">
        <v>22</v>
      </c>
      <c r="K269" t="s">
        <v>22</v>
      </c>
      <c r="M269">
        <v>0</v>
      </c>
      <c r="N269" t="s">
        <v>35</v>
      </c>
      <c r="O269">
        <v>2</v>
      </c>
      <c r="P269">
        <v>0</v>
      </c>
      <c r="Q269">
        <v>1.3</v>
      </c>
      <c r="R269">
        <v>1.4</v>
      </c>
      <c r="S269">
        <v>1.8199999999999998</v>
      </c>
      <c r="T269">
        <v>1</v>
      </c>
      <c r="U269">
        <v>5</v>
      </c>
      <c r="V269">
        <v>7.8000000000000007</v>
      </c>
      <c r="W269">
        <v>4.8499999999999996</v>
      </c>
      <c r="X269">
        <v>37.83</v>
      </c>
      <c r="Y269">
        <v>5.2000000000000011</v>
      </c>
      <c r="Z269">
        <v>3.4699999999999998</v>
      </c>
      <c r="AA269">
        <v>18.044000000000004</v>
      </c>
      <c r="AB269">
        <v>7703684</v>
      </c>
      <c r="AC269" t="s">
        <v>3176</v>
      </c>
      <c r="AD269">
        <v>39994</v>
      </c>
      <c r="AE269" t="s">
        <v>760</v>
      </c>
      <c r="AF269" t="s">
        <v>761</v>
      </c>
      <c r="AG269" t="s">
        <v>762</v>
      </c>
      <c r="AH269" t="s">
        <v>768</v>
      </c>
      <c r="AI269">
        <v>2.5</v>
      </c>
      <c r="AJ269">
        <v>0</v>
      </c>
      <c r="AK269">
        <v>0</v>
      </c>
      <c r="AL269">
        <v>0</v>
      </c>
      <c r="AM269">
        <v>36</v>
      </c>
      <c r="AN269">
        <v>0</v>
      </c>
      <c r="AO269" t="s">
        <v>762</v>
      </c>
      <c r="AP269" t="s">
        <v>763</v>
      </c>
      <c r="AQ269" t="s">
        <v>769</v>
      </c>
      <c r="AR269" t="s">
        <v>3177</v>
      </c>
      <c r="AS269">
        <v>4.3</v>
      </c>
      <c r="AT269">
        <v>628.70000000000005</v>
      </c>
      <c r="AU269">
        <v>633</v>
      </c>
      <c r="AV269" t="s">
        <v>765</v>
      </c>
      <c r="AW269" t="s">
        <v>3178</v>
      </c>
      <c r="AX269">
        <v>2.8</v>
      </c>
      <c r="AY269">
        <v>627.20000000000005</v>
      </c>
      <c r="AZ269">
        <v>630</v>
      </c>
      <c r="BA269" t="s">
        <v>765</v>
      </c>
      <c r="BB269">
        <v>9.3392500000000003E-3</v>
      </c>
      <c r="BC269">
        <v>0</v>
      </c>
      <c r="BD269">
        <v>38279</v>
      </c>
      <c r="BE269">
        <v>16.505589778690389</v>
      </c>
      <c r="BF269" t="s">
        <v>767</v>
      </c>
      <c r="BG269">
        <v>44432</v>
      </c>
      <c r="BH269">
        <v>160.61244825999199</v>
      </c>
      <c r="BI269" t="s">
        <v>4124</v>
      </c>
      <c r="BJ269" t="s">
        <v>4125</v>
      </c>
      <c r="BK269" t="s">
        <v>4126</v>
      </c>
      <c r="BL269" t="s">
        <v>768</v>
      </c>
      <c r="BM269">
        <v>2</v>
      </c>
      <c r="BN269">
        <v>3.7490000000000001</v>
      </c>
    </row>
    <row r="270" spans="1:66" x14ac:dyDescent="0.25">
      <c r="A270">
        <v>70403</v>
      </c>
      <c r="B270">
        <v>17570</v>
      </c>
      <c r="C270" t="s">
        <v>441</v>
      </c>
      <c r="D270" t="s">
        <v>21</v>
      </c>
      <c r="E270" t="s">
        <v>29</v>
      </c>
      <c r="F270">
        <v>43959.666666666664</v>
      </c>
      <c r="G270">
        <v>4</v>
      </c>
      <c r="I270">
        <v>0</v>
      </c>
      <c r="J270" t="s">
        <v>22</v>
      </c>
      <c r="K270" t="s">
        <v>22</v>
      </c>
      <c r="M270">
        <v>0</v>
      </c>
      <c r="O270">
        <v>2</v>
      </c>
      <c r="P270">
        <v>0</v>
      </c>
      <c r="Q270">
        <v>1.3</v>
      </c>
      <c r="R270">
        <v>0.8</v>
      </c>
      <c r="S270">
        <v>1.04</v>
      </c>
      <c r="T270">
        <v>1</v>
      </c>
      <c r="U270">
        <v>0</v>
      </c>
      <c r="V270">
        <v>7.8000000000000007</v>
      </c>
      <c r="W270">
        <v>2.6</v>
      </c>
      <c r="X270">
        <v>20.28</v>
      </c>
      <c r="Y270">
        <v>5.2000000000000011</v>
      </c>
      <c r="Z270">
        <v>1.8800000000000001</v>
      </c>
      <c r="AA270">
        <v>9.7760000000000034</v>
      </c>
      <c r="AB270">
        <v>7554773</v>
      </c>
      <c r="AC270" t="s">
        <v>2272</v>
      </c>
      <c r="AD270">
        <v>39995</v>
      </c>
      <c r="AE270" t="s">
        <v>760</v>
      </c>
      <c r="AF270" t="s">
        <v>761</v>
      </c>
      <c r="AG270" t="s">
        <v>762</v>
      </c>
      <c r="AH270" t="s">
        <v>768</v>
      </c>
      <c r="AI270">
        <v>1.5</v>
      </c>
      <c r="AJ270">
        <v>0</v>
      </c>
      <c r="AK270">
        <v>0</v>
      </c>
      <c r="AL270">
        <v>0</v>
      </c>
      <c r="AM270">
        <v>18</v>
      </c>
      <c r="AN270">
        <v>0</v>
      </c>
      <c r="AO270" t="s">
        <v>762</v>
      </c>
      <c r="AP270" t="s">
        <v>763</v>
      </c>
      <c r="AQ270" t="s">
        <v>769</v>
      </c>
      <c r="AR270" t="s">
        <v>2273</v>
      </c>
      <c r="AS270">
        <v>2.2000000000000002</v>
      </c>
      <c r="AT270">
        <v>624.79999999999995</v>
      </c>
      <c r="AU270">
        <v>627</v>
      </c>
      <c r="AV270" t="s">
        <v>765</v>
      </c>
      <c r="AW270" t="s">
        <v>2274</v>
      </c>
      <c r="AX270">
        <v>4.2</v>
      </c>
      <c r="AY270">
        <v>619.79999999999995</v>
      </c>
      <c r="AZ270">
        <v>624</v>
      </c>
      <c r="BA270" t="s">
        <v>765</v>
      </c>
      <c r="BB270">
        <v>3.862413E-2</v>
      </c>
      <c r="BC270">
        <v>0</v>
      </c>
      <c r="BD270">
        <v>29619</v>
      </c>
      <c r="BE270">
        <v>39.262605521332411</v>
      </c>
      <c r="BF270" t="s">
        <v>767</v>
      </c>
      <c r="BG270">
        <v>44243</v>
      </c>
      <c r="BH270">
        <v>129.45274657531169</v>
      </c>
      <c r="BI270" t="s">
        <v>4094</v>
      </c>
      <c r="BJ270" t="s">
        <v>4095</v>
      </c>
      <c r="BK270" t="s">
        <v>4096</v>
      </c>
      <c r="BL270" t="s">
        <v>4097</v>
      </c>
      <c r="BM270">
        <v>1</v>
      </c>
      <c r="BN270">
        <v>3.79</v>
      </c>
    </row>
    <row r="271" spans="1:66" x14ac:dyDescent="0.25">
      <c r="A271">
        <v>70453</v>
      </c>
      <c r="B271">
        <v>24538</v>
      </c>
      <c r="C271" t="s">
        <v>445</v>
      </c>
      <c r="D271" t="s">
        <v>21</v>
      </c>
      <c r="E271" t="s">
        <v>29</v>
      </c>
      <c r="F271">
        <v>44495.666666666664</v>
      </c>
      <c r="G271">
        <v>3</v>
      </c>
      <c r="H271" t="s">
        <v>32</v>
      </c>
      <c r="I271">
        <v>10</v>
      </c>
      <c r="J271" t="s">
        <v>22</v>
      </c>
      <c r="K271" t="s">
        <v>22</v>
      </c>
      <c r="M271">
        <v>0</v>
      </c>
      <c r="N271" t="s">
        <v>33</v>
      </c>
      <c r="O271">
        <v>0</v>
      </c>
      <c r="P271">
        <v>5</v>
      </c>
      <c r="Q271">
        <v>3.5</v>
      </c>
      <c r="R271">
        <v>1.55</v>
      </c>
      <c r="S271">
        <v>5.4249999999999998</v>
      </c>
      <c r="T271">
        <v>1</v>
      </c>
      <c r="U271">
        <v>0</v>
      </c>
      <c r="V271">
        <v>7.8000000000000007</v>
      </c>
      <c r="W271">
        <v>1.7000000000000002</v>
      </c>
      <c r="X271">
        <v>13.260000000000003</v>
      </c>
      <c r="Y271">
        <v>6.080000000000001</v>
      </c>
      <c r="Z271">
        <v>1.6400000000000001</v>
      </c>
      <c r="AA271">
        <v>9.9712000000000032</v>
      </c>
      <c r="AB271">
        <v>7642145</v>
      </c>
      <c r="AC271" t="s">
        <v>2290</v>
      </c>
      <c r="AD271">
        <v>39996</v>
      </c>
      <c r="AE271" t="s">
        <v>760</v>
      </c>
      <c r="AF271" t="s">
        <v>761</v>
      </c>
      <c r="AG271" t="s">
        <v>762</v>
      </c>
      <c r="AH271" t="s">
        <v>768</v>
      </c>
      <c r="AI271">
        <v>1.25</v>
      </c>
      <c r="AJ271">
        <v>0</v>
      </c>
      <c r="AK271">
        <v>0</v>
      </c>
      <c r="AL271">
        <v>0</v>
      </c>
      <c r="AM271">
        <v>15</v>
      </c>
      <c r="AN271">
        <v>0</v>
      </c>
      <c r="AO271" t="s">
        <v>762</v>
      </c>
      <c r="AP271" t="s">
        <v>763</v>
      </c>
      <c r="AQ271" t="s">
        <v>769</v>
      </c>
      <c r="AR271" t="s">
        <v>2291</v>
      </c>
      <c r="AS271">
        <v>3.2</v>
      </c>
      <c r="AT271">
        <v>669.8</v>
      </c>
      <c r="AU271">
        <v>673</v>
      </c>
      <c r="AV271" t="s">
        <v>765</v>
      </c>
      <c r="AW271" t="s">
        <v>2292</v>
      </c>
      <c r="AX271">
        <v>1.5</v>
      </c>
      <c r="AY271">
        <v>666.5</v>
      </c>
      <c r="AZ271">
        <v>668</v>
      </c>
      <c r="BA271" t="s">
        <v>765</v>
      </c>
      <c r="BB271">
        <v>2.8845309999999999E-2</v>
      </c>
      <c r="BC271">
        <v>0</v>
      </c>
      <c r="BD271">
        <v>29402</v>
      </c>
      <c r="BE271">
        <v>41.324207164042889</v>
      </c>
      <c r="BF271" t="s">
        <v>767</v>
      </c>
      <c r="BG271">
        <v>44243</v>
      </c>
      <c r="BH271">
        <v>114.4033663198278</v>
      </c>
      <c r="BI271" t="s">
        <v>4094</v>
      </c>
      <c r="BJ271" t="s">
        <v>4095</v>
      </c>
      <c r="BK271" t="s">
        <v>4096</v>
      </c>
      <c r="BL271" t="s">
        <v>4097</v>
      </c>
      <c r="BM271">
        <v>1</v>
      </c>
      <c r="BN271">
        <v>3.79</v>
      </c>
    </row>
    <row r="272" spans="1:66" x14ac:dyDescent="0.25">
      <c r="A272">
        <v>70616</v>
      </c>
      <c r="B272">
        <v>17311</v>
      </c>
      <c r="C272" t="s">
        <v>370</v>
      </c>
      <c r="D272" t="s">
        <v>21</v>
      </c>
      <c r="E272" t="s">
        <v>29</v>
      </c>
      <c r="F272">
        <v>43966.666666666664</v>
      </c>
      <c r="G272">
        <v>5</v>
      </c>
      <c r="H272" t="s">
        <v>28</v>
      </c>
      <c r="I272">
        <v>5</v>
      </c>
      <c r="J272" t="s">
        <v>29</v>
      </c>
      <c r="K272" t="s">
        <v>29</v>
      </c>
      <c r="L272" t="s">
        <v>30</v>
      </c>
      <c r="M272">
        <v>6</v>
      </c>
      <c r="N272" t="s">
        <v>202</v>
      </c>
      <c r="O272">
        <v>3</v>
      </c>
      <c r="P272">
        <v>5</v>
      </c>
      <c r="Q272">
        <v>5.45</v>
      </c>
      <c r="R272">
        <v>4.25</v>
      </c>
      <c r="S272">
        <v>23.162500000000001</v>
      </c>
      <c r="T272">
        <v>1</v>
      </c>
      <c r="U272">
        <v>10</v>
      </c>
      <c r="V272">
        <v>7.8000000000000007</v>
      </c>
      <c r="W272">
        <v>4.0999999999999996</v>
      </c>
      <c r="X272">
        <v>31.98</v>
      </c>
      <c r="Y272">
        <v>6.8600000000000012</v>
      </c>
      <c r="Z272">
        <v>4.16</v>
      </c>
      <c r="AA272">
        <v>28.537600000000005</v>
      </c>
      <c r="AB272">
        <v>7632425</v>
      </c>
      <c r="AC272" t="s">
        <v>3769</v>
      </c>
      <c r="AD272">
        <v>39997</v>
      </c>
      <c r="AE272" t="s">
        <v>760</v>
      </c>
      <c r="AF272" t="s">
        <v>761</v>
      </c>
      <c r="AG272" t="s">
        <v>762</v>
      </c>
      <c r="AH272" t="s">
        <v>768</v>
      </c>
      <c r="AI272">
        <v>2</v>
      </c>
      <c r="AJ272">
        <v>0</v>
      </c>
      <c r="AK272">
        <v>0</v>
      </c>
      <c r="AL272">
        <v>0</v>
      </c>
      <c r="AM272">
        <v>24</v>
      </c>
      <c r="AN272">
        <v>0</v>
      </c>
      <c r="AO272" t="s">
        <v>762</v>
      </c>
      <c r="AP272" t="s">
        <v>763</v>
      </c>
      <c r="AQ272" t="s">
        <v>769</v>
      </c>
      <c r="AR272" t="s">
        <v>3770</v>
      </c>
      <c r="AS272">
        <v>4.9000000000000004</v>
      </c>
      <c r="AT272">
        <v>782.6</v>
      </c>
      <c r="AU272">
        <v>787.5</v>
      </c>
      <c r="AV272" t="s">
        <v>765</v>
      </c>
      <c r="AW272" t="s">
        <v>3771</v>
      </c>
      <c r="AX272">
        <v>1.6</v>
      </c>
      <c r="AY272">
        <v>782</v>
      </c>
      <c r="AZ272">
        <v>783.6</v>
      </c>
      <c r="BA272" t="s">
        <v>986</v>
      </c>
      <c r="BB272">
        <v>0</v>
      </c>
      <c r="BC272">
        <v>0</v>
      </c>
      <c r="BD272">
        <v>37680</v>
      </c>
      <c r="BE272">
        <v>17.211955281770472</v>
      </c>
      <c r="BF272" t="s">
        <v>767</v>
      </c>
      <c r="BG272">
        <v>43185</v>
      </c>
      <c r="BH272">
        <v>86.819179259932341</v>
      </c>
      <c r="BI272" t="s">
        <v>4111</v>
      </c>
      <c r="BJ272" t="s">
        <v>4112</v>
      </c>
      <c r="BK272" t="s">
        <v>4113</v>
      </c>
      <c r="BL272" t="s">
        <v>4097</v>
      </c>
      <c r="BM272">
        <v>1</v>
      </c>
      <c r="BN272">
        <v>3.823</v>
      </c>
    </row>
    <row r="273" spans="1:66" x14ac:dyDescent="0.25">
      <c r="A273">
        <v>70617</v>
      </c>
      <c r="B273">
        <v>17311</v>
      </c>
      <c r="C273" t="s">
        <v>370</v>
      </c>
      <c r="D273" t="s">
        <v>21</v>
      </c>
      <c r="E273" t="s">
        <v>29</v>
      </c>
      <c r="F273">
        <v>43966.666666666664</v>
      </c>
      <c r="G273">
        <v>5</v>
      </c>
      <c r="H273" t="s">
        <v>31</v>
      </c>
      <c r="I273">
        <v>7</v>
      </c>
      <c r="J273" t="s">
        <v>29</v>
      </c>
      <c r="K273" t="s">
        <v>29</v>
      </c>
      <c r="L273" t="s">
        <v>30</v>
      </c>
      <c r="M273">
        <v>6</v>
      </c>
      <c r="N273" t="s">
        <v>202</v>
      </c>
      <c r="O273">
        <v>3</v>
      </c>
      <c r="P273">
        <v>10</v>
      </c>
      <c r="Q273">
        <v>5.45</v>
      </c>
      <c r="R273">
        <v>5</v>
      </c>
      <c r="S273">
        <v>27.25</v>
      </c>
      <c r="T273">
        <v>1</v>
      </c>
      <c r="U273">
        <v>0</v>
      </c>
      <c r="V273">
        <v>1.4000000000000001</v>
      </c>
      <c r="W273">
        <v>0.8</v>
      </c>
      <c r="X273">
        <v>1.1200000000000001</v>
      </c>
      <c r="Y273">
        <v>3.0200000000000005</v>
      </c>
      <c r="Z273">
        <v>2.48</v>
      </c>
      <c r="AA273">
        <v>7.4896000000000011</v>
      </c>
      <c r="AB273">
        <v>7632058</v>
      </c>
      <c r="AC273" t="s">
        <v>1938</v>
      </c>
      <c r="AD273">
        <v>39998</v>
      </c>
      <c r="AE273" t="s">
        <v>760</v>
      </c>
      <c r="AF273" t="s">
        <v>761</v>
      </c>
      <c r="AG273" t="s">
        <v>762</v>
      </c>
      <c r="AH273" t="s">
        <v>768</v>
      </c>
      <c r="AI273">
        <v>1.25</v>
      </c>
      <c r="AJ273">
        <v>0</v>
      </c>
      <c r="AK273">
        <v>0</v>
      </c>
      <c r="AL273">
        <v>0</v>
      </c>
      <c r="AM273">
        <v>15</v>
      </c>
      <c r="AN273">
        <v>0</v>
      </c>
      <c r="AO273" t="s">
        <v>762</v>
      </c>
      <c r="AP273" t="s">
        <v>763</v>
      </c>
      <c r="AQ273" t="s">
        <v>769</v>
      </c>
      <c r="AR273" t="s">
        <v>1937</v>
      </c>
      <c r="AS273">
        <v>3.75</v>
      </c>
      <c r="AT273">
        <v>781</v>
      </c>
      <c r="AU273">
        <v>784.75</v>
      </c>
      <c r="AV273" t="s">
        <v>765</v>
      </c>
      <c r="AW273" t="s">
        <v>1939</v>
      </c>
      <c r="AX273">
        <v>1.4</v>
      </c>
      <c r="AY273">
        <v>780.7</v>
      </c>
      <c r="AZ273">
        <v>782.1</v>
      </c>
      <c r="BA273" t="s">
        <v>986</v>
      </c>
      <c r="BB273">
        <v>0</v>
      </c>
      <c r="BC273">
        <v>0</v>
      </c>
      <c r="BD273">
        <v>34880</v>
      </c>
      <c r="BE273">
        <v>24.877937485740354</v>
      </c>
      <c r="BF273" t="s">
        <v>767</v>
      </c>
      <c r="BG273">
        <v>43185</v>
      </c>
      <c r="BH273">
        <v>11.27714261463894</v>
      </c>
      <c r="BI273" t="s">
        <v>4111</v>
      </c>
      <c r="BJ273" t="s">
        <v>4112</v>
      </c>
      <c r="BK273" t="s">
        <v>4113</v>
      </c>
      <c r="BL273" t="s">
        <v>4097</v>
      </c>
      <c r="BM273">
        <v>1</v>
      </c>
      <c r="BN273">
        <v>3.823</v>
      </c>
    </row>
    <row r="274" spans="1:66" x14ac:dyDescent="0.25">
      <c r="A274">
        <v>70827</v>
      </c>
      <c r="B274">
        <v>18428</v>
      </c>
      <c r="C274" t="s">
        <v>555</v>
      </c>
      <c r="D274" t="s">
        <v>21</v>
      </c>
      <c r="E274" t="s">
        <v>29</v>
      </c>
      <c r="F274">
        <v>44006.666666666664</v>
      </c>
      <c r="G274">
        <v>3.5</v>
      </c>
      <c r="I274">
        <v>0</v>
      </c>
      <c r="J274" t="s">
        <v>22</v>
      </c>
      <c r="K274" t="s">
        <v>22</v>
      </c>
      <c r="M274">
        <v>0</v>
      </c>
      <c r="O274">
        <v>2</v>
      </c>
      <c r="P274">
        <v>0</v>
      </c>
      <c r="Q274">
        <v>1.3</v>
      </c>
      <c r="R274">
        <v>0.8</v>
      </c>
      <c r="S274">
        <v>1.04</v>
      </c>
      <c r="T274">
        <v>1</v>
      </c>
      <c r="U274">
        <v>10</v>
      </c>
      <c r="V274">
        <v>6.2000000000000011</v>
      </c>
      <c r="W274">
        <v>5</v>
      </c>
      <c r="X274">
        <v>31.000000000000007</v>
      </c>
      <c r="Y274">
        <v>4.24</v>
      </c>
      <c r="Z274">
        <v>3.3200000000000003</v>
      </c>
      <c r="AA274">
        <v>14.076800000000002</v>
      </c>
      <c r="AB274">
        <v>7691967</v>
      </c>
      <c r="AC274" t="s">
        <v>2784</v>
      </c>
      <c r="AD274">
        <v>39999</v>
      </c>
      <c r="AE274" t="s">
        <v>760</v>
      </c>
      <c r="AF274" t="s">
        <v>761</v>
      </c>
      <c r="AG274" t="s">
        <v>762</v>
      </c>
      <c r="AH274" t="s">
        <v>768</v>
      </c>
      <c r="AI274">
        <v>1.5</v>
      </c>
      <c r="AJ274">
        <v>0</v>
      </c>
      <c r="AK274">
        <v>0</v>
      </c>
      <c r="AL274">
        <v>0</v>
      </c>
      <c r="AM274">
        <v>18</v>
      </c>
      <c r="AN274">
        <v>0</v>
      </c>
      <c r="AO274" t="s">
        <v>762</v>
      </c>
      <c r="AP274" t="s">
        <v>763</v>
      </c>
      <c r="AQ274" t="s">
        <v>769</v>
      </c>
      <c r="AR274" t="s">
        <v>2785</v>
      </c>
      <c r="AS274">
        <v>3.3</v>
      </c>
      <c r="AT274">
        <v>636.70000000000005</v>
      </c>
      <c r="AU274">
        <v>640</v>
      </c>
      <c r="AV274" t="s">
        <v>765</v>
      </c>
      <c r="AW274" t="s">
        <v>1594</v>
      </c>
      <c r="AX274">
        <v>3.9</v>
      </c>
      <c r="AY274">
        <v>632.1</v>
      </c>
      <c r="AZ274">
        <v>636</v>
      </c>
      <c r="BA274" t="s">
        <v>765</v>
      </c>
      <c r="BB274">
        <v>5.061301E-2</v>
      </c>
      <c r="BC274">
        <v>0</v>
      </c>
      <c r="BD274">
        <v>29701</v>
      </c>
      <c r="BE274">
        <v>39.166780743782788</v>
      </c>
      <c r="BF274" t="s">
        <v>767</v>
      </c>
      <c r="BG274">
        <v>44243</v>
      </c>
      <c r="BH274">
        <v>90.885726786299003</v>
      </c>
      <c r="BI274" t="s">
        <v>4161</v>
      </c>
      <c r="BJ274" t="s">
        <v>4162</v>
      </c>
      <c r="BK274" t="s">
        <v>4163</v>
      </c>
      <c r="BL274" t="s">
        <v>4097</v>
      </c>
      <c r="BM274">
        <v>1</v>
      </c>
      <c r="BN274">
        <v>3.7949999999999999</v>
      </c>
    </row>
    <row r="275" spans="1:66" x14ac:dyDescent="0.25">
      <c r="A275">
        <v>70828</v>
      </c>
      <c r="B275">
        <v>18428</v>
      </c>
      <c r="C275" t="s">
        <v>279</v>
      </c>
      <c r="D275" t="s">
        <v>21</v>
      </c>
      <c r="E275" t="s">
        <v>29</v>
      </c>
      <c r="F275">
        <v>44006.666666666664</v>
      </c>
      <c r="G275">
        <v>4</v>
      </c>
      <c r="H275" t="s">
        <v>23</v>
      </c>
      <c r="I275">
        <v>0</v>
      </c>
      <c r="J275" t="s">
        <v>22</v>
      </c>
      <c r="K275" t="s">
        <v>22</v>
      </c>
      <c r="M275">
        <v>0</v>
      </c>
      <c r="O275">
        <v>2</v>
      </c>
      <c r="P275">
        <v>10</v>
      </c>
      <c r="Q275">
        <v>1.3</v>
      </c>
      <c r="R275">
        <v>2.2999999999999998</v>
      </c>
      <c r="S275">
        <v>2.9899999999999998</v>
      </c>
      <c r="T275">
        <v>1</v>
      </c>
      <c r="U275">
        <v>10</v>
      </c>
      <c r="V275">
        <v>6.2000000000000011</v>
      </c>
      <c r="W275">
        <v>5</v>
      </c>
      <c r="X275">
        <v>31.000000000000007</v>
      </c>
      <c r="Y275">
        <v>4.24</v>
      </c>
      <c r="Z275">
        <v>3.92</v>
      </c>
      <c r="AA275">
        <v>16.620799999999999</v>
      </c>
      <c r="AB275">
        <v>7623902</v>
      </c>
      <c r="AC275" t="s">
        <v>3065</v>
      </c>
      <c r="AD275">
        <v>40000</v>
      </c>
      <c r="AE275" t="s">
        <v>760</v>
      </c>
      <c r="AF275" t="s">
        <v>761</v>
      </c>
      <c r="AG275" t="s">
        <v>762</v>
      </c>
      <c r="AH275" t="s">
        <v>768</v>
      </c>
      <c r="AI275">
        <v>1.5</v>
      </c>
      <c r="AJ275">
        <v>0</v>
      </c>
      <c r="AK275">
        <v>0</v>
      </c>
      <c r="AL275">
        <v>0</v>
      </c>
      <c r="AM275">
        <v>15</v>
      </c>
      <c r="AN275">
        <v>0</v>
      </c>
      <c r="AO275" t="s">
        <v>762</v>
      </c>
      <c r="AP275" t="s">
        <v>763</v>
      </c>
      <c r="AQ275" t="s">
        <v>769</v>
      </c>
      <c r="AR275" t="s">
        <v>3066</v>
      </c>
      <c r="AS275">
        <v>4.3</v>
      </c>
      <c r="AT275">
        <v>632.70000000000005</v>
      </c>
      <c r="AU275">
        <v>637</v>
      </c>
      <c r="AV275" t="s">
        <v>765</v>
      </c>
      <c r="AW275" t="s">
        <v>1594</v>
      </c>
      <c r="AX275">
        <v>3.8</v>
      </c>
      <c r="AY275">
        <v>632.20000000000005</v>
      </c>
      <c r="AZ275">
        <v>636</v>
      </c>
      <c r="BA275" t="s">
        <v>765</v>
      </c>
      <c r="BB275">
        <v>1.031727E-2</v>
      </c>
      <c r="BC275">
        <v>0</v>
      </c>
      <c r="BD275">
        <v>29701</v>
      </c>
      <c r="BE275">
        <v>39.166780743782788</v>
      </c>
      <c r="BF275" t="s">
        <v>767</v>
      </c>
      <c r="BG275">
        <v>44243</v>
      </c>
      <c r="BH275">
        <v>48.462428889791568</v>
      </c>
      <c r="BI275" t="s">
        <v>4161</v>
      </c>
      <c r="BJ275" t="s">
        <v>4162</v>
      </c>
      <c r="BK275" t="s">
        <v>4163</v>
      </c>
      <c r="BL275" t="s">
        <v>4097</v>
      </c>
      <c r="BM275">
        <v>1</v>
      </c>
      <c r="BN275">
        <v>3.7949999999999999</v>
      </c>
    </row>
    <row r="276" spans="1:66" x14ac:dyDescent="0.25">
      <c r="A276">
        <v>70829</v>
      </c>
      <c r="B276">
        <v>18428</v>
      </c>
      <c r="C276" t="s">
        <v>279</v>
      </c>
      <c r="D276" t="s">
        <v>21</v>
      </c>
      <c r="E276" t="s">
        <v>29</v>
      </c>
      <c r="F276">
        <v>44006.666666666664</v>
      </c>
      <c r="G276">
        <v>4</v>
      </c>
      <c r="H276" t="s">
        <v>23</v>
      </c>
      <c r="I276">
        <v>0</v>
      </c>
      <c r="J276" t="s">
        <v>22</v>
      </c>
      <c r="K276" t="s">
        <v>22</v>
      </c>
      <c r="M276">
        <v>0</v>
      </c>
      <c r="O276">
        <v>2</v>
      </c>
      <c r="P276">
        <v>0</v>
      </c>
      <c r="Q276">
        <v>1.3</v>
      </c>
      <c r="R276">
        <v>0.8</v>
      </c>
      <c r="S276">
        <v>1.04</v>
      </c>
      <c r="T276">
        <v>1</v>
      </c>
      <c r="U276">
        <v>5</v>
      </c>
      <c r="V276">
        <v>4.5999999999999996</v>
      </c>
      <c r="W276">
        <v>2.4500000000000002</v>
      </c>
      <c r="X276">
        <v>11.27</v>
      </c>
      <c r="Y276">
        <v>3.28</v>
      </c>
      <c r="Z276">
        <v>1.79</v>
      </c>
      <c r="AA276">
        <v>5.8712</v>
      </c>
      <c r="AB276">
        <v>7586446</v>
      </c>
      <c r="AC276" t="s">
        <v>1593</v>
      </c>
      <c r="AD276">
        <v>40001</v>
      </c>
      <c r="AE276" t="s">
        <v>760</v>
      </c>
      <c r="AF276" t="s">
        <v>761</v>
      </c>
      <c r="AG276" t="s">
        <v>762</v>
      </c>
      <c r="AH276" t="s">
        <v>768</v>
      </c>
      <c r="AI276">
        <v>1.5</v>
      </c>
      <c r="AJ276">
        <v>0</v>
      </c>
      <c r="AK276">
        <v>0</v>
      </c>
      <c r="AL276">
        <v>0</v>
      </c>
      <c r="AM276">
        <v>24</v>
      </c>
      <c r="AN276">
        <v>0</v>
      </c>
      <c r="AO276" t="s">
        <v>762</v>
      </c>
      <c r="AP276" t="s">
        <v>763</v>
      </c>
      <c r="AQ276" t="s">
        <v>769</v>
      </c>
      <c r="AR276" t="s">
        <v>1594</v>
      </c>
      <c r="AS276">
        <v>3.9</v>
      </c>
      <c r="AT276">
        <v>632.1</v>
      </c>
      <c r="AU276">
        <v>636</v>
      </c>
      <c r="AV276" t="s">
        <v>765</v>
      </c>
      <c r="AW276" t="s">
        <v>1595</v>
      </c>
      <c r="AX276">
        <v>4.2</v>
      </c>
      <c r="AY276">
        <v>630.79999999999995</v>
      </c>
      <c r="AZ276">
        <v>635</v>
      </c>
      <c r="BA276" t="s">
        <v>765</v>
      </c>
      <c r="BB276">
        <v>5.047505E-2</v>
      </c>
      <c r="BC276">
        <v>0</v>
      </c>
      <c r="BD276">
        <v>29701</v>
      </c>
      <c r="BE276">
        <v>39.166780743782788</v>
      </c>
      <c r="BF276" t="s">
        <v>767</v>
      </c>
      <c r="BG276">
        <v>44243</v>
      </c>
      <c r="BH276">
        <v>25.755298706787091</v>
      </c>
      <c r="BI276" t="s">
        <v>4161</v>
      </c>
      <c r="BJ276" t="s">
        <v>4162</v>
      </c>
      <c r="BK276" t="s">
        <v>4163</v>
      </c>
      <c r="BL276" t="s">
        <v>4097</v>
      </c>
      <c r="BM276">
        <v>1</v>
      </c>
      <c r="BN276">
        <v>3.7949999999999999</v>
      </c>
    </row>
    <row r="277" spans="1:66" x14ac:dyDescent="0.25">
      <c r="A277">
        <v>70907</v>
      </c>
      <c r="B277">
        <v>11004</v>
      </c>
      <c r="C277" t="s">
        <v>314</v>
      </c>
      <c r="D277" t="s">
        <v>26</v>
      </c>
      <c r="E277" t="s">
        <v>29</v>
      </c>
      <c r="F277">
        <v>43955.666666666664</v>
      </c>
      <c r="G277">
        <v>6.5</v>
      </c>
      <c r="H277" t="s">
        <v>23</v>
      </c>
      <c r="I277">
        <v>0</v>
      </c>
      <c r="J277" t="s">
        <v>22</v>
      </c>
      <c r="K277" t="s">
        <v>22</v>
      </c>
      <c r="L277" t="s">
        <v>30</v>
      </c>
      <c r="M277">
        <v>6</v>
      </c>
      <c r="O277">
        <v>2</v>
      </c>
      <c r="P277">
        <v>0</v>
      </c>
      <c r="Q277">
        <v>1.3</v>
      </c>
      <c r="R277">
        <v>5.3</v>
      </c>
      <c r="S277">
        <v>6.89</v>
      </c>
      <c r="T277">
        <v>1</v>
      </c>
      <c r="U277">
        <v>0</v>
      </c>
      <c r="V277">
        <v>2.2000000000000002</v>
      </c>
      <c r="W277">
        <v>2.6</v>
      </c>
      <c r="X277">
        <v>5.7200000000000006</v>
      </c>
      <c r="Y277">
        <v>1.84</v>
      </c>
      <c r="Z277">
        <v>3.68</v>
      </c>
      <c r="AA277">
        <v>6.7712000000000003</v>
      </c>
      <c r="AB277">
        <v>7634579</v>
      </c>
      <c r="AC277" t="s">
        <v>1726</v>
      </c>
      <c r="AD277">
        <v>40002</v>
      </c>
      <c r="AE277" t="s">
        <v>760</v>
      </c>
      <c r="AF277" t="s">
        <v>761</v>
      </c>
      <c r="AG277" t="s">
        <v>762</v>
      </c>
      <c r="AH277" t="s">
        <v>768</v>
      </c>
      <c r="AI277">
        <v>1.5</v>
      </c>
      <c r="AJ277">
        <v>0</v>
      </c>
      <c r="AK277">
        <v>0</v>
      </c>
      <c r="AL277">
        <v>0</v>
      </c>
      <c r="AM277">
        <v>18</v>
      </c>
      <c r="AN277">
        <v>0</v>
      </c>
      <c r="AO277" t="s">
        <v>762</v>
      </c>
      <c r="AP277" t="s">
        <v>763</v>
      </c>
      <c r="AQ277" t="s">
        <v>769</v>
      </c>
      <c r="AR277" t="s">
        <v>1727</v>
      </c>
      <c r="AS277">
        <v>6</v>
      </c>
      <c r="AT277">
        <v>735</v>
      </c>
      <c r="AU277">
        <v>741</v>
      </c>
      <c r="AV277" t="s">
        <v>765</v>
      </c>
      <c r="AW277" t="s">
        <v>1728</v>
      </c>
      <c r="AX277">
        <v>7.3</v>
      </c>
      <c r="AY277">
        <v>733.7</v>
      </c>
      <c r="AZ277">
        <v>741</v>
      </c>
      <c r="BA277" t="s">
        <v>765</v>
      </c>
      <c r="BB277">
        <v>5.1509880000000001E-2</v>
      </c>
      <c r="BC277">
        <v>0</v>
      </c>
      <c r="BD277">
        <v>40611</v>
      </c>
      <c r="BE277">
        <v>10.824549395391278</v>
      </c>
      <c r="BF277" t="s">
        <v>767</v>
      </c>
      <c r="BG277">
        <v>44243</v>
      </c>
      <c r="BH277">
        <v>25.237654895944281</v>
      </c>
      <c r="BI277" t="s">
        <v>4120</v>
      </c>
      <c r="BJ277" t="s">
        <v>4121</v>
      </c>
      <c r="BK277" t="s">
        <v>4122</v>
      </c>
      <c r="BL277" t="s">
        <v>4123</v>
      </c>
      <c r="BM277">
        <v>4</v>
      </c>
      <c r="BN277">
        <v>3.722</v>
      </c>
    </row>
    <row r="278" spans="1:66" x14ac:dyDescent="0.25">
      <c r="A278">
        <v>70908</v>
      </c>
      <c r="B278">
        <v>11004</v>
      </c>
      <c r="C278" t="s">
        <v>314</v>
      </c>
      <c r="D278" t="s">
        <v>26</v>
      </c>
      <c r="E278" t="s">
        <v>29</v>
      </c>
      <c r="F278">
        <v>43955.666666666664</v>
      </c>
      <c r="G278">
        <v>6.5</v>
      </c>
      <c r="H278" t="s">
        <v>23</v>
      </c>
      <c r="I278">
        <v>0</v>
      </c>
      <c r="J278" t="s">
        <v>22</v>
      </c>
      <c r="K278" t="s">
        <v>22</v>
      </c>
      <c r="L278" t="s">
        <v>30</v>
      </c>
      <c r="M278">
        <v>6</v>
      </c>
      <c r="O278">
        <v>2</v>
      </c>
      <c r="P278">
        <v>0</v>
      </c>
      <c r="Q278">
        <v>1.3</v>
      </c>
      <c r="R278">
        <v>5.3</v>
      </c>
      <c r="S278">
        <v>6.89</v>
      </c>
      <c r="T278">
        <v>1</v>
      </c>
      <c r="U278">
        <v>0</v>
      </c>
      <c r="V278">
        <v>5.4</v>
      </c>
      <c r="W278">
        <v>3.5</v>
      </c>
      <c r="X278">
        <v>18.900000000000002</v>
      </c>
      <c r="Y278">
        <v>3.7600000000000002</v>
      </c>
      <c r="Z278">
        <v>4.2200000000000006</v>
      </c>
      <c r="AA278">
        <v>15.867200000000004</v>
      </c>
      <c r="AB278">
        <v>7719920</v>
      </c>
      <c r="AC278" t="s">
        <v>1144</v>
      </c>
      <c r="AD278">
        <v>40003</v>
      </c>
      <c r="AE278" t="s">
        <v>985</v>
      </c>
      <c r="AF278" t="s">
        <v>761</v>
      </c>
      <c r="AG278" t="s">
        <v>762</v>
      </c>
      <c r="AH278" t="s">
        <v>768</v>
      </c>
      <c r="AI278">
        <v>1.25</v>
      </c>
      <c r="AJ278">
        <v>0</v>
      </c>
      <c r="AK278">
        <v>0</v>
      </c>
      <c r="AL278">
        <v>0</v>
      </c>
      <c r="AM278">
        <v>15</v>
      </c>
      <c r="AN278">
        <v>0</v>
      </c>
      <c r="AO278" t="s">
        <v>762</v>
      </c>
      <c r="AP278" t="s">
        <v>763</v>
      </c>
      <c r="AQ278" t="s">
        <v>769</v>
      </c>
      <c r="AR278" t="s">
        <v>762</v>
      </c>
      <c r="AS278">
        <v>0</v>
      </c>
      <c r="AT278">
        <v>0</v>
      </c>
      <c r="AU278">
        <v>0</v>
      </c>
      <c r="AV278" t="s">
        <v>772</v>
      </c>
      <c r="AW278" t="s">
        <v>1728</v>
      </c>
      <c r="AX278">
        <v>5.7</v>
      </c>
      <c r="AY278">
        <v>735.3</v>
      </c>
      <c r="AZ278">
        <v>741</v>
      </c>
      <c r="BA278" t="s">
        <v>765</v>
      </c>
      <c r="BB278">
        <v>0</v>
      </c>
      <c r="BC278">
        <v>0</v>
      </c>
      <c r="BD278">
        <v>40611</v>
      </c>
      <c r="BE278">
        <v>9.1571982660278284</v>
      </c>
      <c r="BF278" t="s">
        <v>767</v>
      </c>
      <c r="BG278">
        <v>44243</v>
      </c>
      <c r="BH278">
        <v>16.508684445257462</v>
      </c>
      <c r="BI278" t="s">
        <v>4120</v>
      </c>
      <c r="BJ278" t="s">
        <v>4121</v>
      </c>
      <c r="BK278" t="s">
        <v>4122</v>
      </c>
      <c r="BL278" t="s">
        <v>4123</v>
      </c>
      <c r="BM278">
        <v>4</v>
      </c>
      <c r="BN278">
        <v>3.722</v>
      </c>
    </row>
    <row r="279" spans="1:66" x14ac:dyDescent="0.25">
      <c r="A279">
        <v>71253</v>
      </c>
      <c r="B279">
        <v>23018</v>
      </c>
      <c r="C279" t="s">
        <v>344</v>
      </c>
      <c r="D279" t="s">
        <v>21</v>
      </c>
      <c r="E279" t="s">
        <v>29</v>
      </c>
      <c r="F279">
        <v>44357.666666666664</v>
      </c>
      <c r="G279">
        <v>3</v>
      </c>
      <c r="H279" t="s">
        <v>23</v>
      </c>
      <c r="I279">
        <v>0</v>
      </c>
      <c r="J279" t="s">
        <v>22</v>
      </c>
      <c r="K279" t="s">
        <v>22</v>
      </c>
      <c r="L279" t="s">
        <v>24</v>
      </c>
      <c r="M279">
        <v>0</v>
      </c>
      <c r="N279" t="s">
        <v>35</v>
      </c>
      <c r="O279">
        <v>2</v>
      </c>
      <c r="P279">
        <v>0</v>
      </c>
      <c r="Q279">
        <v>1.3</v>
      </c>
      <c r="R279">
        <v>0.8</v>
      </c>
      <c r="S279">
        <v>1.04</v>
      </c>
      <c r="T279">
        <v>1</v>
      </c>
      <c r="U279">
        <v>0</v>
      </c>
      <c r="V279">
        <v>7.8000000000000007</v>
      </c>
      <c r="W279">
        <v>1.7000000000000002</v>
      </c>
      <c r="X279">
        <v>13.260000000000003</v>
      </c>
      <c r="Y279">
        <v>5.2000000000000011</v>
      </c>
      <c r="Z279">
        <v>1.34</v>
      </c>
      <c r="AA279">
        <v>6.9680000000000017</v>
      </c>
      <c r="AB279">
        <v>7623572</v>
      </c>
      <c r="AC279" t="s">
        <v>1836</v>
      </c>
      <c r="AD279">
        <v>40004</v>
      </c>
      <c r="AE279" t="s">
        <v>760</v>
      </c>
      <c r="AF279" t="s">
        <v>761</v>
      </c>
      <c r="AG279" t="s">
        <v>762</v>
      </c>
      <c r="AH279" t="s">
        <v>768</v>
      </c>
      <c r="AI279">
        <v>2</v>
      </c>
      <c r="AJ279">
        <v>0</v>
      </c>
      <c r="AK279">
        <v>0</v>
      </c>
      <c r="AL279">
        <v>0</v>
      </c>
      <c r="AM279">
        <v>24</v>
      </c>
      <c r="AN279">
        <v>0</v>
      </c>
      <c r="AO279" t="s">
        <v>762</v>
      </c>
      <c r="AP279" t="s">
        <v>763</v>
      </c>
      <c r="AQ279" t="s">
        <v>769</v>
      </c>
      <c r="AR279" t="s">
        <v>1837</v>
      </c>
      <c r="AS279">
        <v>4.7</v>
      </c>
      <c r="AT279">
        <v>659.3</v>
      </c>
      <c r="AU279">
        <v>664</v>
      </c>
      <c r="AV279" t="s">
        <v>765</v>
      </c>
      <c r="AW279" t="s">
        <v>1838</v>
      </c>
      <c r="AX279">
        <v>2.9</v>
      </c>
      <c r="AY279">
        <v>653.1</v>
      </c>
      <c r="AZ279">
        <v>656</v>
      </c>
      <c r="BA279" t="s">
        <v>765</v>
      </c>
      <c r="BB279">
        <v>3.6369760000000001E-2</v>
      </c>
      <c r="BC279">
        <v>0</v>
      </c>
      <c r="BD279">
        <v>40870</v>
      </c>
      <c r="BE279">
        <v>11.919689710244118</v>
      </c>
      <c r="BF279" t="s">
        <v>767</v>
      </c>
      <c r="BG279">
        <v>43853</v>
      </c>
      <c r="BH279">
        <v>170.47128153051349</v>
      </c>
      <c r="BI279" t="s">
        <v>4161</v>
      </c>
      <c r="BJ279" t="s">
        <v>4162</v>
      </c>
      <c r="BK279" t="s">
        <v>4163</v>
      </c>
      <c r="BL279" t="s">
        <v>4097</v>
      </c>
      <c r="BM279">
        <v>1</v>
      </c>
      <c r="BN279">
        <v>3.7949999999999999</v>
      </c>
    </row>
    <row r="280" spans="1:66" x14ac:dyDescent="0.25">
      <c r="A280">
        <v>71319</v>
      </c>
      <c r="B280">
        <v>21216</v>
      </c>
      <c r="C280" t="s">
        <v>281</v>
      </c>
      <c r="D280" t="s">
        <v>26</v>
      </c>
      <c r="E280" t="s">
        <v>29</v>
      </c>
      <c r="F280">
        <v>44216.708333333336</v>
      </c>
      <c r="G280">
        <v>20</v>
      </c>
      <c r="H280" t="s">
        <v>23</v>
      </c>
      <c r="I280">
        <v>0</v>
      </c>
      <c r="J280" t="s">
        <v>22</v>
      </c>
      <c r="K280" t="s">
        <v>22</v>
      </c>
      <c r="M280">
        <v>0</v>
      </c>
      <c r="O280">
        <v>2</v>
      </c>
      <c r="P280">
        <v>10</v>
      </c>
      <c r="Q280">
        <v>1.3</v>
      </c>
      <c r="R280">
        <v>3.8</v>
      </c>
      <c r="S280">
        <v>4.9399999999999995</v>
      </c>
      <c r="T280">
        <v>1</v>
      </c>
      <c r="U280">
        <v>10</v>
      </c>
      <c r="V280">
        <v>5.4</v>
      </c>
      <c r="W280">
        <v>4.7</v>
      </c>
      <c r="X280">
        <v>25.380000000000003</v>
      </c>
      <c r="Y280">
        <v>3.7600000000000002</v>
      </c>
      <c r="Z280">
        <v>4.34</v>
      </c>
      <c r="AA280">
        <v>16.3184</v>
      </c>
      <c r="AB280">
        <v>7554618</v>
      </c>
      <c r="AC280" t="s">
        <v>3022</v>
      </c>
      <c r="AD280">
        <v>40005</v>
      </c>
      <c r="AE280" t="s">
        <v>760</v>
      </c>
      <c r="AF280" t="s">
        <v>761</v>
      </c>
      <c r="AG280" t="s">
        <v>762</v>
      </c>
      <c r="AH280" t="s">
        <v>768</v>
      </c>
      <c r="AI280">
        <v>1.25</v>
      </c>
      <c r="AJ280">
        <v>0</v>
      </c>
      <c r="AK280">
        <v>0</v>
      </c>
      <c r="AL280">
        <v>0</v>
      </c>
      <c r="AM280">
        <v>15</v>
      </c>
      <c r="AN280">
        <v>0</v>
      </c>
      <c r="AO280" t="s">
        <v>762</v>
      </c>
      <c r="AP280" t="s">
        <v>763</v>
      </c>
      <c r="AQ280" t="s">
        <v>769</v>
      </c>
      <c r="AR280" t="s">
        <v>3023</v>
      </c>
      <c r="AS280">
        <v>0</v>
      </c>
      <c r="AT280">
        <v>0</v>
      </c>
      <c r="AU280">
        <v>762</v>
      </c>
      <c r="AV280" t="s">
        <v>986</v>
      </c>
      <c r="AW280" t="s">
        <v>3024</v>
      </c>
      <c r="AX280">
        <v>2.6</v>
      </c>
      <c r="AY280">
        <v>757.4</v>
      </c>
      <c r="AZ280">
        <v>760</v>
      </c>
      <c r="BA280" t="s">
        <v>765</v>
      </c>
      <c r="BB280">
        <v>0</v>
      </c>
      <c r="BC280">
        <v>0</v>
      </c>
      <c r="BD280">
        <v>27210</v>
      </c>
      <c r="BE280">
        <v>46.561829796942739</v>
      </c>
      <c r="BF280" t="s">
        <v>767</v>
      </c>
      <c r="BG280">
        <v>44243</v>
      </c>
      <c r="BH280">
        <v>130.3408949804008</v>
      </c>
      <c r="BI280" t="s">
        <v>4094</v>
      </c>
      <c r="BJ280" t="s">
        <v>4095</v>
      </c>
      <c r="BK280" t="s">
        <v>4096</v>
      </c>
      <c r="BL280" t="s">
        <v>4097</v>
      </c>
      <c r="BM280">
        <v>1</v>
      </c>
      <c r="BN280">
        <v>3.798</v>
      </c>
    </row>
    <row r="281" spans="1:66" x14ac:dyDescent="0.25">
      <c r="A281">
        <v>71690</v>
      </c>
      <c r="B281">
        <v>11439</v>
      </c>
      <c r="C281" t="s">
        <v>312</v>
      </c>
      <c r="D281" t="s">
        <v>21</v>
      </c>
      <c r="E281" t="s">
        <v>29</v>
      </c>
      <c r="F281">
        <v>43711.666666666664</v>
      </c>
      <c r="G281">
        <v>11.7</v>
      </c>
      <c r="H281" t="s">
        <v>68</v>
      </c>
      <c r="I281">
        <v>0</v>
      </c>
      <c r="K281" t="s">
        <v>22</v>
      </c>
      <c r="L281" t="s">
        <v>30</v>
      </c>
      <c r="M281">
        <v>6</v>
      </c>
      <c r="N281" t="s">
        <v>202</v>
      </c>
      <c r="O281">
        <v>3</v>
      </c>
      <c r="P281">
        <v>10</v>
      </c>
      <c r="Q281">
        <v>1.9500000000000002</v>
      </c>
      <c r="R281">
        <v>6.6000000000000005</v>
      </c>
      <c r="S281">
        <v>12.870000000000003</v>
      </c>
      <c r="T281">
        <v>1</v>
      </c>
      <c r="U281">
        <v>0</v>
      </c>
      <c r="V281">
        <v>1.4000000000000001</v>
      </c>
      <c r="W281">
        <v>2.4000000000000004</v>
      </c>
      <c r="X281">
        <v>3.3600000000000008</v>
      </c>
      <c r="Y281">
        <v>1.62</v>
      </c>
      <c r="Z281">
        <v>4.080000000000001</v>
      </c>
      <c r="AA281">
        <v>6.6096000000000021</v>
      </c>
      <c r="AB281">
        <v>7656424</v>
      </c>
      <c r="AC281" t="s">
        <v>1714</v>
      </c>
      <c r="AD281">
        <v>40007</v>
      </c>
      <c r="AE281" t="s">
        <v>760</v>
      </c>
      <c r="AF281" t="s">
        <v>761</v>
      </c>
      <c r="AG281" t="s">
        <v>762</v>
      </c>
      <c r="AH281" t="s">
        <v>768</v>
      </c>
      <c r="AI281">
        <v>6</v>
      </c>
      <c r="AJ281">
        <v>0</v>
      </c>
      <c r="AK281">
        <v>0</v>
      </c>
      <c r="AL281">
        <v>0</v>
      </c>
      <c r="AM281">
        <v>72</v>
      </c>
      <c r="AN281">
        <v>0</v>
      </c>
      <c r="AO281" t="s">
        <v>762</v>
      </c>
      <c r="AP281" t="s">
        <v>763</v>
      </c>
      <c r="AQ281" t="s">
        <v>769</v>
      </c>
      <c r="AR281" t="s">
        <v>1715</v>
      </c>
      <c r="AS281">
        <v>0</v>
      </c>
      <c r="AT281">
        <v>654</v>
      </c>
      <c r="AU281">
        <v>654</v>
      </c>
      <c r="AV281" t="s">
        <v>772</v>
      </c>
      <c r="AW281" t="s">
        <v>1716</v>
      </c>
      <c r="AX281">
        <v>0</v>
      </c>
      <c r="AY281">
        <v>653</v>
      </c>
      <c r="AZ281">
        <v>653</v>
      </c>
      <c r="BA281" t="s">
        <v>772</v>
      </c>
      <c r="BB281">
        <v>1.0388939999999999E-2</v>
      </c>
      <c r="BC281">
        <v>0</v>
      </c>
      <c r="BD281">
        <v>40568</v>
      </c>
      <c r="BE281">
        <v>10.142824549395385</v>
      </c>
      <c r="BF281" t="s">
        <v>767</v>
      </c>
      <c r="BG281">
        <v>43266</v>
      </c>
      <c r="BH281">
        <v>96.255991215355991</v>
      </c>
      <c r="BI281" t="s">
        <v>4120</v>
      </c>
      <c r="BJ281" t="s">
        <v>4121</v>
      </c>
      <c r="BK281" t="s">
        <v>4122</v>
      </c>
      <c r="BL281" t="s">
        <v>4123</v>
      </c>
      <c r="BM281">
        <v>4</v>
      </c>
      <c r="BN281">
        <v>3.7519999999999998</v>
      </c>
    </row>
    <row r="282" spans="1:66" x14ac:dyDescent="0.25">
      <c r="A282">
        <v>71703</v>
      </c>
      <c r="B282">
        <v>17243</v>
      </c>
      <c r="C282" t="s">
        <v>157</v>
      </c>
      <c r="D282" t="s">
        <v>21</v>
      </c>
      <c r="E282" t="s">
        <v>29</v>
      </c>
      <c r="F282">
        <v>43950.666666666664</v>
      </c>
      <c r="G282">
        <v>3.5</v>
      </c>
      <c r="H282" t="s">
        <v>23</v>
      </c>
      <c r="I282">
        <v>0</v>
      </c>
      <c r="J282" t="s">
        <v>22</v>
      </c>
      <c r="K282" t="s">
        <v>22</v>
      </c>
      <c r="M282">
        <v>0</v>
      </c>
      <c r="O282">
        <v>2</v>
      </c>
      <c r="P282">
        <v>10</v>
      </c>
      <c r="Q282">
        <v>1.3</v>
      </c>
      <c r="R282">
        <v>2.2999999999999998</v>
      </c>
      <c r="S282">
        <v>2.9899999999999998</v>
      </c>
      <c r="T282">
        <v>1</v>
      </c>
      <c r="U282">
        <v>10</v>
      </c>
      <c r="V282">
        <v>1.4000000000000001</v>
      </c>
      <c r="W282">
        <v>2.2999999999999998</v>
      </c>
      <c r="X282">
        <v>3.22</v>
      </c>
      <c r="Y282">
        <v>1.36</v>
      </c>
      <c r="Z282">
        <v>2.2999999999999998</v>
      </c>
      <c r="AA282">
        <v>3.1280000000000001</v>
      </c>
      <c r="AB282">
        <v>7691657</v>
      </c>
      <c r="AC282" t="s">
        <v>1111</v>
      </c>
      <c r="AD282">
        <v>40008</v>
      </c>
      <c r="AE282" t="s">
        <v>760</v>
      </c>
      <c r="AF282" t="s">
        <v>761</v>
      </c>
      <c r="AG282" t="s">
        <v>762</v>
      </c>
      <c r="AH282" t="s">
        <v>768</v>
      </c>
      <c r="AI282">
        <v>1.5</v>
      </c>
      <c r="AJ282">
        <v>0</v>
      </c>
      <c r="AK282">
        <v>0</v>
      </c>
      <c r="AL282">
        <v>0</v>
      </c>
      <c r="AM282">
        <v>18</v>
      </c>
      <c r="AN282">
        <v>0</v>
      </c>
      <c r="AO282" t="s">
        <v>762</v>
      </c>
      <c r="AP282" t="s">
        <v>763</v>
      </c>
      <c r="AQ282" t="s">
        <v>769</v>
      </c>
      <c r="AR282" t="s">
        <v>1112</v>
      </c>
      <c r="AS282">
        <v>4.2</v>
      </c>
      <c r="AT282">
        <v>671.8</v>
      </c>
      <c r="AU282">
        <v>676</v>
      </c>
      <c r="AV282" t="s">
        <v>765</v>
      </c>
      <c r="AW282" t="s">
        <v>1113</v>
      </c>
      <c r="AX282">
        <v>4.5</v>
      </c>
      <c r="AY282">
        <v>672.5</v>
      </c>
      <c r="AZ282">
        <v>677</v>
      </c>
      <c r="BA282" t="s">
        <v>765</v>
      </c>
      <c r="BB282">
        <v>-7.8609499999999999E-2</v>
      </c>
      <c r="BC282">
        <v>0</v>
      </c>
      <c r="BD282">
        <v>20637</v>
      </c>
      <c r="BE282">
        <v>63.82934063426876</v>
      </c>
      <c r="BF282" t="s">
        <v>767</v>
      </c>
      <c r="BG282">
        <v>43266</v>
      </c>
      <c r="BH282">
        <v>8.9045226359135707</v>
      </c>
      <c r="BI282" t="s">
        <v>4120</v>
      </c>
      <c r="BJ282" t="s">
        <v>4121</v>
      </c>
      <c r="BK282" t="s">
        <v>4122</v>
      </c>
      <c r="BL282" t="s">
        <v>4123</v>
      </c>
      <c r="BM282">
        <v>4</v>
      </c>
      <c r="BN282">
        <v>3.7519999999999998</v>
      </c>
    </row>
    <row r="283" spans="1:66" x14ac:dyDescent="0.25">
      <c r="A283">
        <v>71704</v>
      </c>
      <c r="B283">
        <v>17243</v>
      </c>
      <c r="C283" t="s">
        <v>157</v>
      </c>
      <c r="D283" t="s">
        <v>21</v>
      </c>
      <c r="E283" t="s">
        <v>29</v>
      </c>
      <c r="F283">
        <v>43950.666666666664</v>
      </c>
      <c r="G283">
        <v>3</v>
      </c>
      <c r="H283" t="s">
        <v>28</v>
      </c>
      <c r="I283">
        <v>5</v>
      </c>
      <c r="J283" t="s">
        <v>22</v>
      </c>
      <c r="K283" t="s">
        <v>22</v>
      </c>
      <c r="M283">
        <v>0</v>
      </c>
      <c r="O283">
        <v>2</v>
      </c>
      <c r="P283">
        <v>10</v>
      </c>
      <c r="Q283">
        <v>3.05</v>
      </c>
      <c r="R283">
        <v>2.2999999999999998</v>
      </c>
      <c r="S283">
        <v>7.0149999999999988</v>
      </c>
      <c r="T283">
        <v>2</v>
      </c>
      <c r="U283">
        <v>10</v>
      </c>
      <c r="V283">
        <v>8.6</v>
      </c>
      <c r="W283">
        <v>5.9</v>
      </c>
      <c r="X283">
        <v>50.74</v>
      </c>
      <c r="Y283">
        <v>6.379999999999999</v>
      </c>
      <c r="Z283">
        <v>4.46</v>
      </c>
      <c r="AA283">
        <v>28.454799999999995</v>
      </c>
      <c r="AB283">
        <v>7694652</v>
      </c>
      <c r="AC283" t="s">
        <v>3764</v>
      </c>
      <c r="AD283">
        <v>40009</v>
      </c>
      <c r="AE283" t="s">
        <v>760</v>
      </c>
      <c r="AF283" t="s">
        <v>761</v>
      </c>
      <c r="AG283" t="s">
        <v>762</v>
      </c>
      <c r="AH283" t="s">
        <v>768</v>
      </c>
      <c r="AI283">
        <v>1.25</v>
      </c>
      <c r="AJ283">
        <v>0</v>
      </c>
      <c r="AK283">
        <v>0</v>
      </c>
      <c r="AL283">
        <v>0</v>
      </c>
      <c r="AM283">
        <v>15</v>
      </c>
      <c r="AN283">
        <v>0</v>
      </c>
      <c r="AO283" t="s">
        <v>762</v>
      </c>
      <c r="AP283" t="s">
        <v>763</v>
      </c>
      <c r="AQ283" t="s">
        <v>769</v>
      </c>
      <c r="AR283" t="s">
        <v>3765</v>
      </c>
      <c r="AS283">
        <v>2.5</v>
      </c>
      <c r="AT283">
        <v>673.5</v>
      </c>
      <c r="AU283">
        <v>676</v>
      </c>
      <c r="AV283" t="s">
        <v>765</v>
      </c>
      <c r="AW283" t="s">
        <v>1112</v>
      </c>
      <c r="AX283">
        <v>2.9</v>
      </c>
      <c r="AY283">
        <v>673.1</v>
      </c>
      <c r="AZ283">
        <v>676</v>
      </c>
      <c r="BA283" t="s">
        <v>765</v>
      </c>
      <c r="BB283">
        <v>1.3710099999999999E-2</v>
      </c>
      <c r="BC283">
        <v>0</v>
      </c>
      <c r="BD283">
        <v>20637</v>
      </c>
      <c r="BE283">
        <v>63.82934063426876</v>
      </c>
      <c r="BF283" t="s">
        <v>767</v>
      </c>
      <c r="BG283">
        <v>43266</v>
      </c>
      <c r="BH283">
        <v>29.175595195833839</v>
      </c>
      <c r="BI283" t="s">
        <v>4120</v>
      </c>
      <c r="BJ283" t="s">
        <v>4121</v>
      </c>
      <c r="BK283" t="s">
        <v>4122</v>
      </c>
      <c r="BL283" t="s">
        <v>4123</v>
      </c>
      <c r="BM283">
        <v>4</v>
      </c>
      <c r="BN283">
        <v>3.7519999999999998</v>
      </c>
    </row>
    <row r="284" spans="1:66" x14ac:dyDescent="0.25">
      <c r="A284">
        <v>71945</v>
      </c>
      <c r="B284">
        <v>11106</v>
      </c>
      <c r="C284" t="s">
        <v>153</v>
      </c>
      <c r="D284" t="s">
        <v>26</v>
      </c>
      <c r="E284" t="s">
        <v>29</v>
      </c>
      <c r="F284">
        <v>43810.666666666664</v>
      </c>
      <c r="G284">
        <v>9.69</v>
      </c>
      <c r="H284" t="s">
        <v>23</v>
      </c>
      <c r="I284">
        <v>0</v>
      </c>
      <c r="J284" t="s">
        <v>22</v>
      </c>
      <c r="K284" t="s">
        <v>22</v>
      </c>
      <c r="L284" t="s">
        <v>174</v>
      </c>
      <c r="M284">
        <v>8</v>
      </c>
      <c r="O284">
        <v>2</v>
      </c>
      <c r="P284">
        <v>10</v>
      </c>
      <c r="Q284">
        <v>1.3</v>
      </c>
      <c r="R284">
        <v>7.5</v>
      </c>
      <c r="S284">
        <v>9.75</v>
      </c>
      <c r="T284">
        <v>1</v>
      </c>
      <c r="U284">
        <v>0</v>
      </c>
      <c r="V284">
        <v>2.2000000000000002</v>
      </c>
      <c r="W284">
        <v>2.4000000000000004</v>
      </c>
      <c r="X284">
        <v>5.2800000000000011</v>
      </c>
      <c r="Y284">
        <v>1.84</v>
      </c>
      <c r="Z284">
        <v>4.4400000000000004</v>
      </c>
      <c r="AA284">
        <v>8.1696000000000009</v>
      </c>
      <c r="AB284">
        <v>7596213</v>
      </c>
      <c r="AC284" t="s">
        <v>2053</v>
      </c>
      <c r="AD284">
        <v>40010</v>
      </c>
      <c r="AE284" t="s">
        <v>760</v>
      </c>
      <c r="AF284" t="s">
        <v>761</v>
      </c>
      <c r="AG284" t="s">
        <v>762</v>
      </c>
      <c r="AH284" t="s">
        <v>768</v>
      </c>
      <c r="AI284">
        <v>2</v>
      </c>
      <c r="AJ284">
        <v>0</v>
      </c>
      <c r="AK284">
        <v>0</v>
      </c>
      <c r="AL284">
        <v>0</v>
      </c>
      <c r="AM284">
        <v>24</v>
      </c>
      <c r="AN284">
        <v>0</v>
      </c>
      <c r="AO284" t="s">
        <v>762</v>
      </c>
      <c r="AP284" t="s">
        <v>763</v>
      </c>
      <c r="AQ284" t="s">
        <v>769</v>
      </c>
      <c r="AR284" t="s">
        <v>2054</v>
      </c>
      <c r="AS284">
        <v>5.2</v>
      </c>
      <c r="AT284">
        <v>649.79999999999995</v>
      </c>
      <c r="AU284">
        <v>655</v>
      </c>
      <c r="AV284" t="s">
        <v>765</v>
      </c>
      <c r="AW284" t="s">
        <v>2055</v>
      </c>
      <c r="AX284">
        <v>3.9</v>
      </c>
      <c r="AY284">
        <v>647.1</v>
      </c>
      <c r="AZ284">
        <v>651</v>
      </c>
      <c r="BA284" t="s">
        <v>765</v>
      </c>
      <c r="BB284">
        <v>4.2342589999999999E-2</v>
      </c>
      <c r="BC284">
        <v>0</v>
      </c>
      <c r="BD284">
        <v>36208</v>
      </c>
      <c r="BE284">
        <v>20.814966917636315</v>
      </c>
      <c r="BF284" t="s">
        <v>767</v>
      </c>
      <c r="BG284">
        <v>43266</v>
      </c>
      <c r="BH284">
        <v>63.765089347079652</v>
      </c>
      <c r="BI284" t="s">
        <v>4094</v>
      </c>
      <c r="BJ284" t="s">
        <v>4095</v>
      </c>
      <c r="BK284" t="s">
        <v>4096</v>
      </c>
      <c r="BL284" t="s">
        <v>4097</v>
      </c>
      <c r="BM284">
        <v>1</v>
      </c>
      <c r="BN284">
        <v>3.7570000000000001</v>
      </c>
    </row>
    <row r="285" spans="1:66" x14ac:dyDescent="0.25">
      <c r="A285">
        <v>71946</v>
      </c>
      <c r="B285">
        <v>11106</v>
      </c>
      <c r="C285" t="s">
        <v>153</v>
      </c>
      <c r="D285" t="s">
        <v>26</v>
      </c>
      <c r="E285" t="s">
        <v>29</v>
      </c>
      <c r="F285">
        <v>43810.666666666664</v>
      </c>
      <c r="G285">
        <v>0</v>
      </c>
      <c r="H285" t="s">
        <v>23</v>
      </c>
      <c r="I285">
        <v>0</v>
      </c>
      <c r="J285" t="s">
        <v>22</v>
      </c>
      <c r="K285" t="s">
        <v>22</v>
      </c>
      <c r="L285" t="s">
        <v>24</v>
      </c>
      <c r="M285">
        <v>0</v>
      </c>
      <c r="O285">
        <v>2</v>
      </c>
      <c r="P285">
        <v>10</v>
      </c>
      <c r="Q285">
        <v>1.3</v>
      </c>
      <c r="R285">
        <v>3.5</v>
      </c>
      <c r="S285">
        <v>4.55</v>
      </c>
      <c r="T285">
        <v>1</v>
      </c>
      <c r="U285">
        <v>10</v>
      </c>
      <c r="V285">
        <v>7.0000000000000009</v>
      </c>
      <c r="W285">
        <v>4.4000000000000004</v>
      </c>
      <c r="X285">
        <v>30.800000000000008</v>
      </c>
      <c r="Y285">
        <v>4.7200000000000006</v>
      </c>
      <c r="Z285">
        <v>4.04</v>
      </c>
      <c r="AA285">
        <v>19.068800000000003</v>
      </c>
      <c r="AB285">
        <v>7570146</v>
      </c>
      <c r="AC285" t="s">
        <v>3291</v>
      </c>
      <c r="AD285">
        <v>40011</v>
      </c>
      <c r="AE285" t="s">
        <v>760</v>
      </c>
      <c r="AF285" t="s">
        <v>761</v>
      </c>
      <c r="AG285" t="s">
        <v>762</v>
      </c>
      <c r="AH285" t="s">
        <v>768</v>
      </c>
      <c r="AI285">
        <v>2</v>
      </c>
      <c r="AJ285">
        <v>0</v>
      </c>
      <c r="AK285">
        <v>0</v>
      </c>
      <c r="AL285">
        <v>0</v>
      </c>
      <c r="AM285">
        <v>24</v>
      </c>
      <c r="AN285">
        <v>0</v>
      </c>
      <c r="AO285" t="s">
        <v>762</v>
      </c>
      <c r="AP285" t="s">
        <v>763</v>
      </c>
      <c r="AQ285" t="s">
        <v>769</v>
      </c>
      <c r="AR285" t="s">
        <v>2055</v>
      </c>
      <c r="AS285">
        <v>3.9</v>
      </c>
      <c r="AT285">
        <v>647.1</v>
      </c>
      <c r="AU285">
        <v>651</v>
      </c>
      <c r="AV285" t="s">
        <v>765</v>
      </c>
      <c r="AW285" t="s">
        <v>3292</v>
      </c>
      <c r="AX285">
        <v>9</v>
      </c>
      <c r="AY285">
        <v>641</v>
      </c>
      <c r="AZ285">
        <v>650</v>
      </c>
      <c r="BA285" t="s">
        <v>765</v>
      </c>
      <c r="BB285">
        <v>8.5681599999999997E-2</v>
      </c>
      <c r="BC285">
        <v>0</v>
      </c>
      <c r="BD285">
        <v>36208</v>
      </c>
      <c r="BE285">
        <v>20.814966917636315</v>
      </c>
      <c r="BF285" t="s">
        <v>767</v>
      </c>
      <c r="BG285">
        <v>43266</v>
      </c>
      <c r="BH285">
        <v>71.194418791703711</v>
      </c>
      <c r="BI285" t="s">
        <v>4094</v>
      </c>
      <c r="BJ285" t="s">
        <v>4095</v>
      </c>
      <c r="BK285" t="s">
        <v>4096</v>
      </c>
      <c r="BL285" t="s">
        <v>4097</v>
      </c>
      <c r="BM285">
        <v>1</v>
      </c>
      <c r="BN285">
        <v>3.7570000000000001</v>
      </c>
    </row>
    <row r="286" spans="1:66" x14ac:dyDescent="0.25">
      <c r="A286">
        <v>71947</v>
      </c>
      <c r="B286">
        <v>11106</v>
      </c>
      <c r="C286" t="s">
        <v>153</v>
      </c>
      <c r="D286" t="s">
        <v>26</v>
      </c>
      <c r="E286" t="s">
        <v>29</v>
      </c>
      <c r="F286">
        <v>43810.666666666664</v>
      </c>
      <c r="G286">
        <v>8.1</v>
      </c>
      <c r="H286" t="s">
        <v>23</v>
      </c>
      <c r="I286">
        <v>0</v>
      </c>
      <c r="J286" t="s">
        <v>22</v>
      </c>
      <c r="K286" t="s">
        <v>22</v>
      </c>
      <c r="L286" t="s">
        <v>24</v>
      </c>
      <c r="M286">
        <v>0</v>
      </c>
      <c r="O286">
        <v>2</v>
      </c>
      <c r="P286">
        <v>10</v>
      </c>
      <c r="Q286">
        <v>1.3</v>
      </c>
      <c r="R286">
        <v>3.9000000000000004</v>
      </c>
      <c r="S286">
        <v>5.07</v>
      </c>
      <c r="T286">
        <v>1</v>
      </c>
      <c r="U286">
        <v>10</v>
      </c>
      <c r="V286">
        <v>5.4</v>
      </c>
      <c r="W286">
        <v>4.8000000000000007</v>
      </c>
      <c r="X286">
        <v>25.920000000000005</v>
      </c>
      <c r="Y286">
        <v>3.7600000000000002</v>
      </c>
      <c r="Z286">
        <v>4.4400000000000004</v>
      </c>
      <c r="AA286">
        <v>16.694400000000002</v>
      </c>
      <c r="AB286">
        <v>7550201</v>
      </c>
      <c r="AC286" t="s">
        <v>3087</v>
      </c>
      <c r="AD286">
        <v>40012</v>
      </c>
      <c r="AE286" t="s">
        <v>760</v>
      </c>
      <c r="AF286" t="s">
        <v>761</v>
      </c>
      <c r="AG286" t="s">
        <v>762</v>
      </c>
      <c r="AH286" t="s">
        <v>768</v>
      </c>
      <c r="AI286">
        <v>2</v>
      </c>
      <c r="AJ286">
        <v>0</v>
      </c>
      <c r="AK286">
        <v>0</v>
      </c>
      <c r="AL286">
        <v>0</v>
      </c>
      <c r="AM286">
        <v>24</v>
      </c>
      <c r="AN286">
        <v>0</v>
      </c>
      <c r="AO286" t="s">
        <v>762</v>
      </c>
      <c r="AP286" t="s">
        <v>763</v>
      </c>
      <c r="AQ286" t="s">
        <v>769</v>
      </c>
      <c r="AR286" t="s">
        <v>1639</v>
      </c>
      <c r="AS286">
        <v>0</v>
      </c>
      <c r="AT286">
        <v>656</v>
      </c>
      <c r="AU286">
        <v>656</v>
      </c>
      <c r="AV286" t="s">
        <v>772</v>
      </c>
      <c r="AW286" t="s">
        <v>2054</v>
      </c>
      <c r="AX286">
        <v>4.9000000000000004</v>
      </c>
      <c r="AY286">
        <v>650.1</v>
      </c>
      <c r="AZ286">
        <v>655</v>
      </c>
      <c r="BA286" t="s">
        <v>765</v>
      </c>
      <c r="BB286">
        <v>9.7185259999999996E-2</v>
      </c>
      <c r="BC286">
        <v>0</v>
      </c>
      <c r="BD286">
        <v>36208</v>
      </c>
      <c r="BE286">
        <v>20.814966917636315</v>
      </c>
      <c r="BF286" t="s">
        <v>767</v>
      </c>
      <c r="BG286">
        <v>43266</v>
      </c>
      <c r="BH286">
        <v>60.70889309369614</v>
      </c>
      <c r="BI286" t="s">
        <v>4094</v>
      </c>
      <c r="BJ286" t="s">
        <v>4095</v>
      </c>
      <c r="BK286" t="s">
        <v>4096</v>
      </c>
      <c r="BL286" t="s">
        <v>4097</v>
      </c>
      <c r="BM286">
        <v>1</v>
      </c>
      <c r="BN286">
        <v>3.7570000000000001</v>
      </c>
    </row>
    <row r="287" spans="1:66" x14ac:dyDescent="0.25">
      <c r="A287">
        <v>71948</v>
      </c>
      <c r="B287">
        <v>11106</v>
      </c>
      <c r="C287" t="s">
        <v>153</v>
      </c>
      <c r="D287" t="s">
        <v>26</v>
      </c>
      <c r="E287" t="s">
        <v>29</v>
      </c>
      <c r="F287">
        <v>43810.666666666664</v>
      </c>
      <c r="G287">
        <v>7.6</v>
      </c>
      <c r="H287" t="s">
        <v>23</v>
      </c>
      <c r="I287">
        <v>0</v>
      </c>
      <c r="J287" t="s">
        <v>22</v>
      </c>
      <c r="K287" t="s">
        <v>22</v>
      </c>
      <c r="L287" t="s">
        <v>44</v>
      </c>
      <c r="M287">
        <v>4</v>
      </c>
      <c r="O287">
        <v>2</v>
      </c>
      <c r="P287">
        <v>10</v>
      </c>
      <c r="Q287">
        <v>1.3</v>
      </c>
      <c r="R287">
        <v>5.3000000000000007</v>
      </c>
      <c r="S287">
        <v>6.8900000000000015</v>
      </c>
      <c r="T287">
        <v>1</v>
      </c>
      <c r="U287">
        <v>0</v>
      </c>
      <c r="V287">
        <v>2.2000000000000002</v>
      </c>
      <c r="W287">
        <v>2</v>
      </c>
      <c r="X287">
        <v>4.4000000000000004</v>
      </c>
      <c r="Y287">
        <v>1.84</v>
      </c>
      <c r="Z287">
        <v>3.3200000000000003</v>
      </c>
      <c r="AA287">
        <v>6.1088000000000005</v>
      </c>
      <c r="AB287">
        <v>7607469</v>
      </c>
      <c r="AC287" t="s">
        <v>1638</v>
      </c>
      <c r="AD287">
        <v>40013</v>
      </c>
      <c r="AE287" t="s">
        <v>760</v>
      </c>
      <c r="AF287" t="s">
        <v>761</v>
      </c>
      <c r="AG287" t="s">
        <v>762</v>
      </c>
      <c r="AH287" t="s">
        <v>768</v>
      </c>
      <c r="AI287">
        <v>2</v>
      </c>
      <c r="AJ287">
        <v>0</v>
      </c>
      <c r="AK287">
        <v>0</v>
      </c>
      <c r="AL287">
        <v>0</v>
      </c>
      <c r="AM287">
        <v>24</v>
      </c>
      <c r="AN287">
        <v>0</v>
      </c>
      <c r="AO287" t="s">
        <v>762</v>
      </c>
      <c r="AP287" t="s">
        <v>763</v>
      </c>
      <c r="AQ287" t="s">
        <v>769</v>
      </c>
      <c r="AR287" t="s">
        <v>1428</v>
      </c>
      <c r="AS287">
        <v>4.5999999999999996</v>
      </c>
      <c r="AT287">
        <v>651.4</v>
      </c>
      <c r="AU287">
        <v>656</v>
      </c>
      <c r="AV287" t="s">
        <v>765</v>
      </c>
      <c r="AW287" t="s">
        <v>1639</v>
      </c>
      <c r="AX287">
        <v>0</v>
      </c>
      <c r="AY287">
        <v>656</v>
      </c>
      <c r="AZ287">
        <v>656</v>
      </c>
      <c r="BA287" t="s">
        <v>772</v>
      </c>
      <c r="BB287">
        <v>-0.17827698</v>
      </c>
      <c r="BC287">
        <v>0</v>
      </c>
      <c r="BD287">
        <v>36208</v>
      </c>
      <c r="BE287">
        <v>20.814966917636315</v>
      </c>
      <c r="BF287" t="s">
        <v>767</v>
      </c>
      <c r="BG287">
        <v>43266</v>
      </c>
      <c r="BH287">
        <v>25.802919267633719</v>
      </c>
      <c r="BI287" t="s">
        <v>4094</v>
      </c>
      <c r="BJ287" t="s">
        <v>4095</v>
      </c>
      <c r="BK287" t="s">
        <v>4096</v>
      </c>
      <c r="BL287" t="s">
        <v>4097</v>
      </c>
      <c r="BM287">
        <v>1</v>
      </c>
      <c r="BN287">
        <v>3.7570000000000001</v>
      </c>
    </row>
    <row r="288" spans="1:66" x14ac:dyDescent="0.25">
      <c r="A288">
        <v>71949</v>
      </c>
      <c r="B288">
        <v>11106</v>
      </c>
      <c r="C288" t="s">
        <v>153</v>
      </c>
      <c r="D288" t="s">
        <v>26</v>
      </c>
      <c r="E288" t="s">
        <v>29</v>
      </c>
      <c r="F288">
        <v>43810.666666666664</v>
      </c>
      <c r="G288">
        <v>6</v>
      </c>
      <c r="H288" t="s">
        <v>23</v>
      </c>
      <c r="I288">
        <v>0</v>
      </c>
      <c r="J288" t="s">
        <v>22</v>
      </c>
      <c r="K288" t="s">
        <v>22</v>
      </c>
      <c r="L288" t="s">
        <v>24</v>
      </c>
      <c r="M288">
        <v>0</v>
      </c>
      <c r="O288">
        <v>2</v>
      </c>
      <c r="P288">
        <v>10</v>
      </c>
      <c r="Q288">
        <v>1.3</v>
      </c>
      <c r="R288">
        <v>3.5</v>
      </c>
      <c r="S288">
        <v>4.55</v>
      </c>
      <c r="T288">
        <v>1</v>
      </c>
      <c r="U288">
        <v>0</v>
      </c>
      <c r="V288">
        <v>2.2000000000000002</v>
      </c>
      <c r="W288">
        <v>2</v>
      </c>
      <c r="X288">
        <v>4.4000000000000004</v>
      </c>
      <c r="Y288">
        <v>1.84</v>
      </c>
      <c r="Z288">
        <v>2.6</v>
      </c>
      <c r="AA288">
        <v>4.7840000000000007</v>
      </c>
      <c r="AB288">
        <v>7577981</v>
      </c>
      <c r="AC288" t="s">
        <v>1426</v>
      </c>
      <c r="AD288">
        <v>40014</v>
      </c>
      <c r="AE288" t="s">
        <v>760</v>
      </c>
      <c r="AF288" t="s">
        <v>761</v>
      </c>
      <c r="AG288" t="s">
        <v>762</v>
      </c>
      <c r="AH288" t="s">
        <v>768</v>
      </c>
      <c r="AI288">
        <v>2</v>
      </c>
      <c r="AJ288">
        <v>0</v>
      </c>
      <c r="AK288">
        <v>0</v>
      </c>
      <c r="AL288">
        <v>0</v>
      </c>
      <c r="AM288">
        <v>24</v>
      </c>
      <c r="AN288">
        <v>0</v>
      </c>
      <c r="AO288" t="s">
        <v>762</v>
      </c>
      <c r="AP288" t="s">
        <v>763</v>
      </c>
      <c r="AQ288" t="s">
        <v>769</v>
      </c>
      <c r="AR288" t="s">
        <v>1427</v>
      </c>
      <c r="AS288">
        <v>5.6</v>
      </c>
      <c r="AT288">
        <v>654.4</v>
      </c>
      <c r="AU288">
        <v>660</v>
      </c>
      <c r="AV288" t="s">
        <v>765</v>
      </c>
      <c r="AW288" t="s">
        <v>1428</v>
      </c>
      <c r="AX288">
        <v>4.4000000000000004</v>
      </c>
      <c r="AY288">
        <v>651.6</v>
      </c>
      <c r="AZ288">
        <v>656</v>
      </c>
      <c r="BA288" t="s">
        <v>765</v>
      </c>
      <c r="BB288">
        <v>2.0575659999999999E-2</v>
      </c>
      <c r="BC288">
        <v>0</v>
      </c>
      <c r="BD288">
        <v>36208</v>
      </c>
      <c r="BE288">
        <v>20.814966917636315</v>
      </c>
      <c r="BF288" t="s">
        <v>767</v>
      </c>
      <c r="BG288">
        <v>43266</v>
      </c>
      <c r="BH288">
        <v>136.0832935051088</v>
      </c>
      <c r="BI288" t="s">
        <v>4094</v>
      </c>
      <c r="BJ288" t="s">
        <v>4095</v>
      </c>
      <c r="BK288" t="s">
        <v>4096</v>
      </c>
      <c r="BL288" t="s">
        <v>4097</v>
      </c>
      <c r="BM288">
        <v>1</v>
      </c>
      <c r="BN288">
        <v>3.7570000000000001</v>
      </c>
    </row>
    <row r="289" spans="1:66" x14ac:dyDescent="0.25">
      <c r="A289">
        <v>72107</v>
      </c>
      <c r="B289">
        <v>24203</v>
      </c>
      <c r="C289" t="s">
        <v>562</v>
      </c>
      <c r="D289" t="s">
        <v>26</v>
      </c>
      <c r="E289" t="s">
        <v>29</v>
      </c>
      <c r="F289">
        <v>44482.666666666664</v>
      </c>
      <c r="G289">
        <v>6</v>
      </c>
      <c r="H289" t="s">
        <v>23</v>
      </c>
      <c r="I289">
        <v>0</v>
      </c>
      <c r="J289" t="s">
        <v>22</v>
      </c>
      <c r="K289" t="s">
        <v>22</v>
      </c>
      <c r="M289">
        <v>0</v>
      </c>
      <c r="O289">
        <v>2</v>
      </c>
      <c r="P289">
        <v>10</v>
      </c>
      <c r="Q289">
        <v>1.3</v>
      </c>
      <c r="R289">
        <v>3.5</v>
      </c>
      <c r="S289">
        <v>4.55</v>
      </c>
      <c r="T289">
        <v>1</v>
      </c>
      <c r="U289">
        <v>10</v>
      </c>
      <c r="V289">
        <v>3.8000000000000007</v>
      </c>
      <c r="W289">
        <v>7.1</v>
      </c>
      <c r="X289">
        <v>26.980000000000004</v>
      </c>
      <c r="Y289">
        <v>2.8000000000000003</v>
      </c>
      <c r="Z289">
        <v>5.66</v>
      </c>
      <c r="AA289">
        <v>15.848000000000003</v>
      </c>
      <c r="AB289">
        <v>7650850</v>
      </c>
      <c r="AC289" t="s">
        <v>2992</v>
      </c>
      <c r="AD289">
        <v>40015</v>
      </c>
      <c r="AE289" t="s">
        <v>760</v>
      </c>
      <c r="AF289" t="s">
        <v>761</v>
      </c>
      <c r="AG289" t="s">
        <v>762</v>
      </c>
      <c r="AH289" t="s">
        <v>768</v>
      </c>
      <c r="AI289">
        <v>2.5</v>
      </c>
      <c r="AJ289">
        <v>0</v>
      </c>
      <c r="AK289">
        <v>0</v>
      </c>
      <c r="AL289">
        <v>0</v>
      </c>
      <c r="AM289">
        <v>30</v>
      </c>
      <c r="AN289">
        <v>0</v>
      </c>
      <c r="AO289" t="s">
        <v>762</v>
      </c>
      <c r="AP289" t="s">
        <v>763</v>
      </c>
      <c r="AQ289" t="s">
        <v>769</v>
      </c>
      <c r="AR289" t="s">
        <v>2993</v>
      </c>
      <c r="AS289">
        <v>4.8</v>
      </c>
      <c r="AT289">
        <v>713.2</v>
      </c>
      <c r="AU289">
        <v>718</v>
      </c>
      <c r="AV289" t="s">
        <v>765</v>
      </c>
      <c r="AW289" t="s">
        <v>2994</v>
      </c>
      <c r="AX289">
        <v>7.3</v>
      </c>
      <c r="AY289">
        <v>708.7</v>
      </c>
      <c r="AZ289">
        <v>716</v>
      </c>
      <c r="BA289" t="s">
        <v>765</v>
      </c>
      <c r="BB289">
        <v>2.271316E-2</v>
      </c>
      <c r="BC289">
        <v>0</v>
      </c>
      <c r="BD289">
        <v>33420</v>
      </c>
      <c r="BE289">
        <v>30.287930641113388</v>
      </c>
      <c r="BF289" t="s">
        <v>767</v>
      </c>
      <c r="BG289">
        <v>43266</v>
      </c>
      <c r="BH289">
        <v>198.12283993885401</v>
      </c>
      <c r="BI289" t="s">
        <v>4120</v>
      </c>
      <c r="BJ289" t="s">
        <v>4121</v>
      </c>
      <c r="BK289" t="s">
        <v>4122</v>
      </c>
      <c r="BL289" t="s">
        <v>4123</v>
      </c>
      <c r="BM289">
        <v>4</v>
      </c>
      <c r="BN289">
        <v>3.7650000000000001</v>
      </c>
    </row>
    <row r="290" spans="1:66" x14ac:dyDescent="0.25">
      <c r="A290">
        <v>72497</v>
      </c>
      <c r="B290">
        <v>22713</v>
      </c>
      <c r="C290" t="s">
        <v>105</v>
      </c>
      <c r="D290" t="s">
        <v>26</v>
      </c>
      <c r="E290" t="s">
        <v>29</v>
      </c>
      <c r="F290">
        <v>44321.666666666664</v>
      </c>
      <c r="G290">
        <v>1.6</v>
      </c>
      <c r="H290" t="s">
        <v>31</v>
      </c>
      <c r="I290">
        <v>7</v>
      </c>
      <c r="J290" t="s">
        <v>22</v>
      </c>
      <c r="K290" t="s">
        <v>22</v>
      </c>
      <c r="M290">
        <v>0</v>
      </c>
      <c r="N290" t="s">
        <v>33</v>
      </c>
      <c r="O290">
        <v>0</v>
      </c>
      <c r="P290">
        <v>5</v>
      </c>
      <c r="Q290">
        <v>2.4499999999999997</v>
      </c>
      <c r="R290">
        <v>1.55</v>
      </c>
      <c r="S290">
        <v>3.7974999999999999</v>
      </c>
      <c r="T290">
        <v>1</v>
      </c>
      <c r="U290">
        <v>0</v>
      </c>
      <c r="V290">
        <v>1.4000000000000001</v>
      </c>
      <c r="W290">
        <v>0.8</v>
      </c>
      <c r="X290">
        <v>1.1200000000000001</v>
      </c>
      <c r="Y290">
        <v>1.82</v>
      </c>
      <c r="Z290">
        <v>1.1000000000000001</v>
      </c>
      <c r="AA290">
        <v>2.0020000000000002</v>
      </c>
      <c r="AB290">
        <v>7679292</v>
      </c>
      <c r="AC290" t="s">
        <v>975</v>
      </c>
      <c r="AD290">
        <v>40016</v>
      </c>
      <c r="AE290" t="s">
        <v>760</v>
      </c>
      <c r="AF290" t="s">
        <v>761</v>
      </c>
      <c r="AG290" t="s">
        <v>762</v>
      </c>
      <c r="AH290" t="s">
        <v>768</v>
      </c>
      <c r="AI290">
        <v>1</v>
      </c>
      <c r="AJ290">
        <v>0</v>
      </c>
      <c r="AK290">
        <v>0</v>
      </c>
      <c r="AL290">
        <v>0</v>
      </c>
      <c r="AM290">
        <v>12</v>
      </c>
      <c r="AN290">
        <v>0</v>
      </c>
      <c r="AO290" t="s">
        <v>762</v>
      </c>
      <c r="AP290" t="s">
        <v>763</v>
      </c>
      <c r="AQ290" t="s">
        <v>769</v>
      </c>
      <c r="AR290" t="s">
        <v>976</v>
      </c>
      <c r="AS290">
        <v>3.8</v>
      </c>
      <c r="AT290">
        <v>751.2</v>
      </c>
      <c r="AU290">
        <v>755</v>
      </c>
      <c r="AV290" t="s">
        <v>765</v>
      </c>
      <c r="AW290" t="s">
        <v>977</v>
      </c>
      <c r="AX290">
        <v>3.8</v>
      </c>
      <c r="AY290">
        <v>749.2</v>
      </c>
      <c r="AZ290">
        <v>753</v>
      </c>
      <c r="BA290" t="s">
        <v>765</v>
      </c>
      <c r="BB290">
        <v>1.8253930000000002E-2</v>
      </c>
      <c r="BC290">
        <v>0</v>
      </c>
      <c r="BD290">
        <v>20090</v>
      </c>
      <c r="BE290">
        <v>66.342687656856029</v>
      </c>
      <c r="BF290" t="s">
        <v>767</v>
      </c>
      <c r="BG290">
        <v>43266</v>
      </c>
      <c r="BH290">
        <v>109.56538883377441</v>
      </c>
      <c r="BI290" t="s">
        <v>4120</v>
      </c>
      <c r="BJ290" t="s">
        <v>4121</v>
      </c>
      <c r="BK290" t="s">
        <v>4122</v>
      </c>
      <c r="BL290" t="s">
        <v>4123</v>
      </c>
      <c r="BM290">
        <v>4</v>
      </c>
      <c r="BN290">
        <v>3.7549999999999999</v>
      </c>
    </row>
    <row r="291" spans="1:66" x14ac:dyDescent="0.25">
      <c r="A291">
        <v>72616</v>
      </c>
      <c r="B291">
        <v>19755</v>
      </c>
      <c r="C291" t="s">
        <v>542</v>
      </c>
      <c r="D291" t="s">
        <v>26</v>
      </c>
      <c r="E291" t="s">
        <v>29</v>
      </c>
      <c r="F291">
        <v>44102.666666666664</v>
      </c>
      <c r="G291">
        <v>3.5</v>
      </c>
      <c r="H291" t="s">
        <v>28</v>
      </c>
      <c r="I291">
        <v>5</v>
      </c>
      <c r="J291" t="s">
        <v>22</v>
      </c>
      <c r="K291" t="s">
        <v>22</v>
      </c>
      <c r="M291">
        <v>0</v>
      </c>
      <c r="O291">
        <v>2</v>
      </c>
      <c r="P291">
        <v>5</v>
      </c>
      <c r="Q291">
        <v>3.05</v>
      </c>
      <c r="R291">
        <v>2.15</v>
      </c>
      <c r="S291">
        <v>6.5574999999999992</v>
      </c>
      <c r="T291">
        <v>1</v>
      </c>
      <c r="U291">
        <v>5</v>
      </c>
      <c r="V291">
        <v>6.2000000000000011</v>
      </c>
      <c r="W291">
        <v>3.0500000000000003</v>
      </c>
      <c r="X291">
        <v>18.910000000000004</v>
      </c>
      <c r="Y291">
        <v>4.9400000000000004</v>
      </c>
      <c r="Z291">
        <v>2.69</v>
      </c>
      <c r="AA291">
        <v>13.288600000000001</v>
      </c>
      <c r="AB291">
        <v>7659107</v>
      </c>
      <c r="AC291" t="s">
        <v>1144</v>
      </c>
      <c r="AD291">
        <v>40017</v>
      </c>
      <c r="AE291" t="s">
        <v>985</v>
      </c>
      <c r="AF291" t="s">
        <v>761</v>
      </c>
      <c r="AG291" t="s">
        <v>762</v>
      </c>
      <c r="AH291" t="s">
        <v>768</v>
      </c>
      <c r="AI291">
        <v>1.25</v>
      </c>
      <c r="AJ291">
        <v>0</v>
      </c>
      <c r="AK291">
        <v>0</v>
      </c>
      <c r="AL291">
        <v>0</v>
      </c>
      <c r="AM291">
        <v>15</v>
      </c>
      <c r="AN291">
        <v>0</v>
      </c>
      <c r="AO291" t="s">
        <v>762</v>
      </c>
      <c r="AP291" t="s">
        <v>763</v>
      </c>
      <c r="AQ291" t="s">
        <v>769</v>
      </c>
      <c r="AR291" t="s">
        <v>762</v>
      </c>
      <c r="AS291">
        <v>0</v>
      </c>
      <c r="AT291">
        <v>0</v>
      </c>
      <c r="AU291">
        <v>0</v>
      </c>
      <c r="AV291" t="s">
        <v>772</v>
      </c>
      <c r="AW291" t="s">
        <v>2704</v>
      </c>
      <c r="AX291">
        <v>9.8000000000000007</v>
      </c>
      <c r="AY291">
        <v>717.2</v>
      </c>
      <c r="AZ291">
        <v>727</v>
      </c>
      <c r="BA291" t="s">
        <v>765</v>
      </c>
      <c r="BB291">
        <v>0</v>
      </c>
      <c r="BC291">
        <v>0</v>
      </c>
      <c r="BD291">
        <v>40589</v>
      </c>
      <c r="BE291">
        <v>11.185945699292715</v>
      </c>
      <c r="BF291" t="s">
        <v>767</v>
      </c>
      <c r="BG291">
        <v>43266</v>
      </c>
      <c r="BH291">
        <v>47.613404486008122</v>
      </c>
      <c r="BI291" t="s">
        <v>4120</v>
      </c>
      <c r="BJ291" t="s">
        <v>4121</v>
      </c>
      <c r="BK291" t="s">
        <v>4122</v>
      </c>
      <c r="BL291" t="s">
        <v>4123</v>
      </c>
      <c r="BM291">
        <v>4</v>
      </c>
      <c r="BN291">
        <v>3.7610000000000001</v>
      </c>
    </row>
    <row r="292" spans="1:66" x14ac:dyDescent="0.25">
      <c r="A292">
        <v>72775</v>
      </c>
      <c r="B292">
        <v>23752</v>
      </c>
      <c r="C292" t="s">
        <v>637</v>
      </c>
      <c r="D292" t="s">
        <v>26</v>
      </c>
      <c r="E292" t="s">
        <v>29</v>
      </c>
      <c r="F292">
        <v>44420.666666666664</v>
      </c>
      <c r="G292">
        <v>10</v>
      </c>
      <c r="I292">
        <v>0</v>
      </c>
      <c r="K292" t="s">
        <v>22</v>
      </c>
      <c r="M292">
        <v>0</v>
      </c>
      <c r="O292">
        <v>2</v>
      </c>
      <c r="P292">
        <v>0</v>
      </c>
      <c r="Q292">
        <v>1.3</v>
      </c>
      <c r="R292">
        <v>2.4000000000000004</v>
      </c>
      <c r="S292">
        <v>3.1200000000000006</v>
      </c>
      <c r="T292">
        <v>1</v>
      </c>
      <c r="U292">
        <v>10</v>
      </c>
      <c r="V292">
        <v>5.4</v>
      </c>
      <c r="W292">
        <v>6.6000000000000005</v>
      </c>
      <c r="X292">
        <v>35.640000000000008</v>
      </c>
      <c r="Y292">
        <v>3.7600000000000002</v>
      </c>
      <c r="Z292">
        <v>4.92</v>
      </c>
      <c r="AA292">
        <v>18.499200000000002</v>
      </c>
      <c r="AB292">
        <v>7659646</v>
      </c>
      <c r="AC292" t="s">
        <v>3220</v>
      </c>
      <c r="AD292">
        <v>40018</v>
      </c>
      <c r="AE292" t="s">
        <v>760</v>
      </c>
      <c r="AF292" t="s">
        <v>761</v>
      </c>
      <c r="AG292" t="s">
        <v>762</v>
      </c>
      <c r="AH292" t="s">
        <v>768</v>
      </c>
      <c r="AI292">
        <v>1.25</v>
      </c>
      <c r="AJ292">
        <v>0</v>
      </c>
      <c r="AK292">
        <v>0</v>
      </c>
      <c r="AL292">
        <v>0</v>
      </c>
      <c r="AM292">
        <v>15</v>
      </c>
      <c r="AN292">
        <v>0</v>
      </c>
      <c r="AO292" t="s">
        <v>762</v>
      </c>
      <c r="AP292" t="s">
        <v>763</v>
      </c>
      <c r="AQ292" t="s">
        <v>769</v>
      </c>
      <c r="AR292" t="s">
        <v>3221</v>
      </c>
      <c r="AS292">
        <v>6.1</v>
      </c>
      <c r="AT292">
        <v>696.9</v>
      </c>
      <c r="AU292">
        <v>703</v>
      </c>
      <c r="AV292" t="s">
        <v>765</v>
      </c>
      <c r="AW292" t="s">
        <v>3222</v>
      </c>
      <c r="AX292">
        <v>5.3</v>
      </c>
      <c r="AY292">
        <v>694.7</v>
      </c>
      <c r="AZ292">
        <v>700</v>
      </c>
      <c r="BA292" t="s">
        <v>765</v>
      </c>
      <c r="BB292">
        <v>4.2666790000000003E-2</v>
      </c>
      <c r="BC292">
        <v>0</v>
      </c>
      <c r="BD292">
        <v>35065</v>
      </c>
      <c r="BE292">
        <v>25.61441934747889</v>
      </c>
      <c r="BF292" t="s">
        <v>767</v>
      </c>
      <c r="BG292">
        <v>43266</v>
      </c>
      <c r="BH292">
        <v>51.562340409825978</v>
      </c>
      <c r="BI292" t="s">
        <v>4120</v>
      </c>
      <c r="BJ292" t="s">
        <v>4121</v>
      </c>
      <c r="BK292" t="s">
        <v>4122</v>
      </c>
      <c r="BL292" t="s">
        <v>4123</v>
      </c>
      <c r="BM292">
        <v>4</v>
      </c>
      <c r="BN292">
        <v>3.746</v>
      </c>
    </row>
    <row r="293" spans="1:66" x14ac:dyDescent="0.25">
      <c r="A293">
        <v>72801</v>
      </c>
      <c r="B293">
        <v>17243</v>
      </c>
      <c r="C293" t="s">
        <v>157</v>
      </c>
      <c r="D293" t="s">
        <v>21</v>
      </c>
      <c r="E293" t="s">
        <v>29</v>
      </c>
      <c r="F293">
        <v>43950.666666666664</v>
      </c>
      <c r="G293">
        <v>5</v>
      </c>
      <c r="H293" t="s">
        <v>23</v>
      </c>
      <c r="I293">
        <v>0</v>
      </c>
      <c r="J293" t="s">
        <v>22</v>
      </c>
      <c r="K293" t="s">
        <v>22</v>
      </c>
      <c r="M293">
        <v>0</v>
      </c>
      <c r="O293">
        <v>2</v>
      </c>
      <c r="P293">
        <v>5</v>
      </c>
      <c r="Q293">
        <v>1.3</v>
      </c>
      <c r="R293">
        <v>1.55</v>
      </c>
      <c r="S293">
        <v>2.0150000000000001</v>
      </c>
      <c r="T293">
        <v>3</v>
      </c>
      <c r="U293">
        <v>5</v>
      </c>
      <c r="V293">
        <v>8.6</v>
      </c>
      <c r="W293">
        <v>4.25</v>
      </c>
      <c r="X293">
        <v>36.549999999999997</v>
      </c>
      <c r="Y293">
        <v>5.68</v>
      </c>
      <c r="Z293">
        <v>3.17</v>
      </c>
      <c r="AA293">
        <v>18.005599999999998</v>
      </c>
      <c r="AB293">
        <v>7554643</v>
      </c>
      <c r="AC293" t="s">
        <v>3165</v>
      </c>
      <c r="AD293">
        <v>40019</v>
      </c>
      <c r="AE293" t="s">
        <v>760</v>
      </c>
      <c r="AF293" t="s">
        <v>761</v>
      </c>
      <c r="AG293" t="s">
        <v>762</v>
      </c>
      <c r="AH293" t="s">
        <v>768</v>
      </c>
      <c r="AI293">
        <v>1.5</v>
      </c>
      <c r="AJ293">
        <v>0</v>
      </c>
      <c r="AK293">
        <v>0</v>
      </c>
      <c r="AL293">
        <v>0</v>
      </c>
      <c r="AM293">
        <v>18</v>
      </c>
      <c r="AN293">
        <v>0</v>
      </c>
      <c r="AO293" t="s">
        <v>762</v>
      </c>
      <c r="AP293" t="s">
        <v>763</v>
      </c>
      <c r="AQ293" t="s">
        <v>769</v>
      </c>
      <c r="AR293" t="s">
        <v>1113</v>
      </c>
      <c r="AS293">
        <v>5.5</v>
      </c>
      <c r="AT293">
        <v>671.5</v>
      </c>
      <c r="AU293">
        <v>677</v>
      </c>
      <c r="AV293" t="s">
        <v>765</v>
      </c>
      <c r="AW293" t="s">
        <v>3166</v>
      </c>
      <c r="AX293">
        <v>10.1</v>
      </c>
      <c r="AY293">
        <v>651.9</v>
      </c>
      <c r="AZ293">
        <v>662</v>
      </c>
      <c r="BA293" t="s">
        <v>765</v>
      </c>
      <c r="BB293">
        <v>6.7587480000000005E-2</v>
      </c>
      <c r="BC293">
        <v>0</v>
      </c>
      <c r="BD293">
        <v>20637</v>
      </c>
      <c r="BE293">
        <v>63.82934063426876</v>
      </c>
      <c r="BF293" t="s">
        <v>767</v>
      </c>
      <c r="BG293">
        <v>43266</v>
      </c>
      <c r="BH293">
        <v>289.99392566358301</v>
      </c>
      <c r="BI293" t="s">
        <v>4120</v>
      </c>
      <c r="BJ293" t="s">
        <v>4121</v>
      </c>
      <c r="BK293" t="s">
        <v>4122</v>
      </c>
      <c r="BL293" t="s">
        <v>4123</v>
      </c>
      <c r="BM293">
        <v>4</v>
      </c>
      <c r="BN293">
        <v>3.7519999999999998</v>
      </c>
    </row>
    <row r="294" spans="1:66" x14ac:dyDescent="0.25">
      <c r="A294">
        <v>73424</v>
      </c>
      <c r="B294">
        <v>19987</v>
      </c>
      <c r="C294" t="s">
        <v>206</v>
      </c>
      <c r="D294" t="s">
        <v>21</v>
      </c>
      <c r="E294" t="s">
        <v>29</v>
      </c>
      <c r="F294">
        <v>44112.666666666664</v>
      </c>
      <c r="G294">
        <v>3</v>
      </c>
      <c r="I294">
        <v>0</v>
      </c>
      <c r="K294" t="s">
        <v>22</v>
      </c>
      <c r="M294">
        <v>0</v>
      </c>
      <c r="O294">
        <v>2</v>
      </c>
      <c r="P294">
        <v>0</v>
      </c>
      <c r="Q294">
        <v>1.3</v>
      </c>
      <c r="R294">
        <v>0.8</v>
      </c>
      <c r="S294">
        <v>1.04</v>
      </c>
      <c r="T294">
        <v>1</v>
      </c>
      <c r="U294">
        <v>5</v>
      </c>
      <c r="V294">
        <v>3.0000000000000004</v>
      </c>
      <c r="W294">
        <v>2.4500000000000002</v>
      </c>
      <c r="X294">
        <v>7.3500000000000014</v>
      </c>
      <c r="Y294">
        <v>2.3200000000000003</v>
      </c>
      <c r="Z294">
        <v>1.79</v>
      </c>
      <c r="AA294">
        <v>4.1528000000000009</v>
      </c>
      <c r="AB294">
        <v>7653825</v>
      </c>
      <c r="AC294" t="s">
        <v>1291</v>
      </c>
      <c r="AD294">
        <v>40020</v>
      </c>
      <c r="AE294" t="s">
        <v>760</v>
      </c>
      <c r="AF294" t="s">
        <v>761</v>
      </c>
      <c r="AG294" t="s">
        <v>762</v>
      </c>
      <c r="AH294" t="s">
        <v>768</v>
      </c>
      <c r="AI294">
        <v>2</v>
      </c>
      <c r="AJ294">
        <v>0</v>
      </c>
      <c r="AK294">
        <v>0</v>
      </c>
      <c r="AL294">
        <v>0</v>
      </c>
      <c r="AM294">
        <v>24</v>
      </c>
      <c r="AN294">
        <v>0</v>
      </c>
      <c r="AO294" t="s">
        <v>762</v>
      </c>
      <c r="AP294" t="s">
        <v>763</v>
      </c>
      <c r="AQ294" t="s">
        <v>769</v>
      </c>
      <c r="AR294" t="s">
        <v>1292</v>
      </c>
      <c r="AS294">
        <v>3.8</v>
      </c>
      <c r="AT294">
        <v>752.7</v>
      </c>
      <c r="AU294">
        <v>756.5</v>
      </c>
      <c r="AV294" t="s">
        <v>765</v>
      </c>
      <c r="AW294" t="s">
        <v>1293</v>
      </c>
      <c r="AX294">
        <v>0</v>
      </c>
      <c r="AY294">
        <v>752.4</v>
      </c>
      <c r="AZ294">
        <v>752.4</v>
      </c>
      <c r="BA294" t="s">
        <v>765</v>
      </c>
      <c r="BB294">
        <v>0</v>
      </c>
      <c r="BC294">
        <v>0</v>
      </c>
      <c r="BD294">
        <v>37918</v>
      </c>
      <c r="BE294">
        <v>16.960073009354318</v>
      </c>
      <c r="BF294" t="s">
        <v>767</v>
      </c>
      <c r="BG294">
        <v>43185</v>
      </c>
      <c r="BH294">
        <v>46.082129484895937</v>
      </c>
      <c r="BI294" t="s">
        <v>4114</v>
      </c>
      <c r="BJ294" t="s">
        <v>4115</v>
      </c>
      <c r="BK294" t="s">
        <v>4116</v>
      </c>
      <c r="BL294" t="s">
        <v>768</v>
      </c>
      <c r="BM294">
        <v>2</v>
      </c>
      <c r="BN294">
        <v>3.6629999999999998</v>
      </c>
    </row>
    <row r="295" spans="1:66" x14ac:dyDescent="0.25">
      <c r="A295">
        <v>73929</v>
      </c>
      <c r="B295">
        <v>20014</v>
      </c>
      <c r="C295" t="s">
        <v>341</v>
      </c>
      <c r="D295" t="s">
        <v>21</v>
      </c>
      <c r="E295" t="s">
        <v>29</v>
      </c>
      <c r="F295">
        <v>44112.708333333336</v>
      </c>
      <c r="G295">
        <v>6</v>
      </c>
      <c r="I295">
        <v>0</v>
      </c>
      <c r="K295" t="s">
        <v>22</v>
      </c>
      <c r="M295">
        <v>0</v>
      </c>
      <c r="O295">
        <v>2</v>
      </c>
      <c r="P295">
        <v>0</v>
      </c>
      <c r="Q295">
        <v>1.3</v>
      </c>
      <c r="R295">
        <v>0.8</v>
      </c>
      <c r="S295">
        <v>1.04</v>
      </c>
      <c r="T295">
        <v>1</v>
      </c>
      <c r="U295">
        <v>0</v>
      </c>
      <c r="V295">
        <v>7.8000000000000007</v>
      </c>
      <c r="W295">
        <v>1.7000000000000002</v>
      </c>
      <c r="X295">
        <v>13.260000000000003</v>
      </c>
      <c r="Y295">
        <v>5.2000000000000011</v>
      </c>
      <c r="Z295">
        <v>1.34</v>
      </c>
      <c r="AA295">
        <v>6.9680000000000017</v>
      </c>
      <c r="AB295">
        <v>7583736</v>
      </c>
      <c r="AC295" t="s">
        <v>1827</v>
      </c>
      <c r="AD295">
        <v>40021</v>
      </c>
      <c r="AE295" t="s">
        <v>760</v>
      </c>
      <c r="AF295" t="s">
        <v>761</v>
      </c>
      <c r="AG295" t="s">
        <v>762</v>
      </c>
      <c r="AH295" t="s">
        <v>768</v>
      </c>
      <c r="AI295">
        <v>2</v>
      </c>
      <c r="AJ295">
        <v>0</v>
      </c>
      <c r="AK295">
        <v>0</v>
      </c>
      <c r="AL295">
        <v>0</v>
      </c>
      <c r="AM295">
        <v>24</v>
      </c>
      <c r="AN295">
        <v>0</v>
      </c>
      <c r="AO295" t="s">
        <v>762</v>
      </c>
      <c r="AP295" t="s">
        <v>763</v>
      </c>
      <c r="AQ295" t="s">
        <v>769</v>
      </c>
      <c r="AR295" t="s">
        <v>1828</v>
      </c>
      <c r="AS295">
        <v>6</v>
      </c>
      <c r="AT295">
        <v>749.1</v>
      </c>
      <c r="AU295">
        <v>755.1</v>
      </c>
      <c r="AV295" t="s">
        <v>765</v>
      </c>
      <c r="AW295" t="s">
        <v>1829</v>
      </c>
      <c r="AX295">
        <v>6</v>
      </c>
      <c r="AY295">
        <v>747.8</v>
      </c>
      <c r="AZ295">
        <v>753.8</v>
      </c>
      <c r="BA295" t="s">
        <v>765</v>
      </c>
      <c r="BB295">
        <v>0</v>
      </c>
      <c r="BC295">
        <v>0</v>
      </c>
      <c r="BD295">
        <v>37301</v>
      </c>
      <c r="BE295">
        <v>18.649441022130969</v>
      </c>
      <c r="BF295" t="s">
        <v>767</v>
      </c>
      <c r="BG295">
        <v>43185</v>
      </c>
      <c r="BH295">
        <v>194.89779662345529</v>
      </c>
      <c r="BI295" t="s">
        <v>4133</v>
      </c>
      <c r="BJ295" t="s">
        <v>4134</v>
      </c>
      <c r="BK295" t="s">
        <v>4135</v>
      </c>
      <c r="BL295" t="s">
        <v>4107</v>
      </c>
      <c r="BM295">
        <v>3</v>
      </c>
      <c r="BN295">
        <v>3.6709999999999998</v>
      </c>
    </row>
    <row r="296" spans="1:66" x14ac:dyDescent="0.25">
      <c r="A296">
        <v>73978</v>
      </c>
      <c r="B296">
        <v>11005</v>
      </c>
      <c r="C296" t="s">
        <v>268</v>
      </c>
      <c r="D296" t="s">
        <v>21</v>
      </c>
      <c r="E296" t="s">
        <v>29</v>
      </c>
      <c r="F296">
        <v>43123.666666666664</v>
      </c>
      <c r="G296">
        <v>20</v>
      </c>
      <c r="H296" t="s">
        <v>23</v>
      </c>
      <c r="I296">
        <v>0</v>
      </c>
      <c r="J296" t="s">
        <v>22</v>
      </c>
      <c r="K296" t="s">
        <v>22</v>
      </c>
      <c r="L296" t="s">
        <v>24</v>
      </c>
      <c r="M296">
        <v>0</v>
      </c>
      <c r="O296">
        <v>2</v>
      </c>
      <c r="P296">
        <v>10</v>
      </c>
      <c r="Q296">
        <v>1.3</v>
      </c>
      <c r="R296">
        <v>4.4000000000000004</v>
      </c>
      <c r="S296">
        <v>5.7200000000000006</v>
      </c>
      <c r="T296">
        <v>1</v>
      </c>
      <c r="U296">
        <v>10</v>
      </c>
      <c r="V296">
        <v>3.8000000000000003</v>
      </c>
      <c r="W296">
        <v>7.1000000000000005</v>
      </c>
      <c r="X296">
        <v>26.980000000000004</v>
      </c>
      <c r="Y296">
        <v>2.8000000000000003</v>
      </c>
      <c r="Z296">
        <v>6.02</v>
      </c>
      <c r="AA296">
        <v>16.856000000000002</v>
      </c>
      <c r="AB296">
        <v>7711000</v>
      </c>
      <c r="AC296" t="s">
        <v>3094</v>
      </c>
      <c r="AD296">
        <v>40022</v>
      </c>
      <c r="AE296" t="s">
        <v>760</v>
      </c>
      <c r="AF296" t="s">
        <v>761</v>
      </c>
      <c r="AG296" t="s">
        <v>762</v>
      </c>
      <c r="AH296" t="s">
        <v>768</v>
      </c>
      <c r="AI296">
        <v>5</v>
      </c>
      <c r="AJ296">
        <v>0</v>
      </c>
      <c r="AK296">
        <v>0</v>
      </c>
      <c r="AL296">
        <v>0</v>
      </c>
      <c r="AM296">
        <v>60</v>
      </c>
      <c r="AN296">
        <v>0</v>
      </c>
      <c r="AO296" t="s">
        <v>762</v>
      </c>
      <c r="AP296" t="s">
        <v>763</v>
      </c>
      <c r="AQ296" t="s">
        <v>769</v>
      </c>
      <c r="AR296" t="s">
        <v>3095</v>
      </c>
      <c r="AS296">
        <v>7</v>
      </c>
      <c r="AT296">
        <v>710.9</v>
      </c>
      <c r="AU296">
        <v>710.9</v>
      </c>
      <c r="AV296" t="s">
        <v>765</v>
      </c>
      <c r="AW296" t="s">
        <v>3096</v>
      </c>
      <c r="AX296">
        <v>6.8</v>
      </c>
      <c r="AY296">
        <v>709.2</v>
      </c>
      <c r="AZ296">
        <v>709.2</v>
      </c>
      <c r="BA296" t="s">
        <v>765</v>
      </c>
      <c r="BB296">
        <v>1.484882E-2</v>
      </c>
      <c r="BC296">
        <v>0</v>
      </c>
      <c r="BD296">
        <v>38951</v>
      </c>
      <c r="BE296">
        <v>11.424138717773207</v>
      </c>
      <c r="BF296" t="s">
        <v>767</v>
      </c>
      <c r="BG296">
        <v>44230</v>
      </c>
      <c r="BH296">
        <v>114.4870691970705</v>
      </c>
      <c r="BI296" t="s">
        <v>4130</v>
      </c>
      <c r="BJ296" t="s">
        <v>4131</v>
      </c>
      <c r="BK296" t="s">
        <v>4132</v>
      </c>
      <c r="BL296" t="s">
        <v>768</v>
      </c>
      <c r="BM296">
        <v>2</v>
      </c>
      <c r="BN296">
        <v>3.6720000000000002</v>
      </c>
    </row>
    <row r="297" spans="1:66" x14ac:dyDescent="0.25">
      <c r="A297">
        <v>74146</v>
      </c>
      <c r="B297">
        <v>7319</v>
      </c>
      <c r="C297" t="s">
        <v>205</v>
      </c>
      <c r="D297" t="s">
        <v>21</v>
      </c>
      <c r="E297" t="s">
        <v>29</v>
      </c>
      <c r="F297">
        <v>43943.666666666664</v>
      </c>
      <c r="G297">
        <v>9</v>
      </c>
      <c r="H297" t="s">
        <v>32</v>
      </c>
      <c r="I297">
        <v>10</v>
      </c>
      <c r="J297" t="s">
        <v>22</v>
      </c>
      <c r="K297" t="s">
        <v>22</v>
      </c>
      <c r="M297">
        <v>0</v>
      </c>
      <c r="O297">
        <v>2</v>
      </c>
      <c r="P297">
        <v>5</v>
      </c>
      <c r="Q297">
        <v>4.8</v>
      </c>
      <c r="R297">
        <v>1.95</v>
      </c>
      <c r="S297">
        <v>9.36</v>
      </c>
      <c r="T297">
        <v>1</v>
      </c>
      <c r="U297">
        <v>0</v>
      </c>
      <c r="V297">
        <v>1.4000000000000001</v>
      </c>
      <c r="W297">
        <v>1.2</v>
      </c>
      <c r="X297">
        <v>1.6800000000000002</v>
      </c>
      <c r="Y297">
        <v>2.76</v>
      </c>
      <c r="Z297">
        <v>1.5</v>
      </c>
      <c r="AA297">
        <v>4.1399999999999997</v>
      </c>
      <c r="AB297">
        <v>7710495</v>
      </c>
      <c r="AC297" t="s">
        <v>1288</v>
      </c>
      <c r="AD297">
        <v>40023</v>
      </c>
      <c r="AE297" t="s">
        <v>760</v>
      </c>
      <c r="AF297" t="s">
        <v>761</v>
      </c>
      <c r="AG297" t="s">
        <v>762</v>
      </c>
      <c r="AH297" t="s">
        <v>768</v>
      </c>
      <c r="AI297">
        <v>1.5</v>
      </c>
      <c r="AJ297">
        <v>0</v>
      </c>
      <c r="AK297">
        <v>0</v>
      </c>
      <c r="AL297">
        <v>0</v>
      </c>
      <c r="AM297">
        <v>18</v>
      </c>
      <c r="AN297">
        <v>0</v>
      </c>
      <c r="AO297" t="s">
        <v>762</v>
      </c>
      <c r="AP297" t="s">
        <v>763</v>
      </c>
      <c r="AQ297" t="s">
        <v>769</v>
      </c>
      <c r="AR297" t="s">
        <v>1289</v>
      </c>
      <c r="AS297">
        <v>8.1999999999999993</v>
      </c>
      <c r="AT297">
        <v>696.8</v>
      </c>
      <c r="AU297">
        <v>705</v>
      </c>
      <c r="AV297" t="s">
        <v>765</v>
      </c>
      <c r="AW297" t="s">
        <v>1290</v>
      </c>
      <c r="AX297">
        <v>1.8</v>
      </c>
      <c r="AY297">
        <v>696.2</v>
      </c>
      <c r="AZ297">
        <v>698</v>
      </c>
      <c r="BA297" t="s">
        <v>765</v>
      </c>
      <c r="BB297">
        <v>8.1683099999999998E-3</v>
      </c>
      <c r="BC297">
        <v>0</v>
      </c>
      <c r="BD297">
        <v>30690</v>
      </c>
      <c r="BE297">
        <v>36.28656171571982</v>
      </c>
      <c r="BF297" t="s">
        <v>767</v>
      </c>
      <c r="BG297">
        <v>44243</v>
      </c>
      <c r="BH297">
        <v>73.454608258996672</v>
      </c>
      <c r="BI297" t="s">
        <v>4111</v>
      </c>
      <c r="BJ297" t="s">
        <v>4112</v>
      </c>
      <c r="BK297" t="s">
        <v>4113</v>
      </c>
      <c r="BL297" t="s">
        <v>4097</v>
      </c>
      <c r="BM297">
        <v>1</v>
      </c>
      <c r="BN297">
        <v>3.79</v>
      </c>
    </row>
    <row r="298" spans="1:66" x14ac:dyDescent="0.25">
      <c r="A298">
        <v>74360</v>
      </c>
      <c r="B298">
        <v>13391</v>
      </c>
      <c r="C298" t="s">
        <v>126</v>
      </c>
      <c r="D298" t="s">
        <v>26</v>
      </c>
      <c r="E298" t="s">
        <v>29</v>
      </c>
      <c r="F298">
        <v>43923.666666666664</v>
      </c>
      <c r="G298">
        <v>4.5</v>
      </c>
      <c r="I298">
        <v>0</v>
      </c>
      <c r="K298" t="s">
        <v>22</v>
      </c>
      <c r="M298">
        <v>0</v>
      </c>
      <c r="O298">
        <v>2</v>
      </c>
      <c r="P298">
        <v>0</v>
      </c>
      <c r="Q298">
        <v>1.3</v>
      </c>
      <c r="R298">
        <v>1.4</v>
      </c>
      <c r="S298">
        <v>1.8199999999999998</v>
      </c>
      <c r="T298">
        <v>1</v>
      </c>
      <c r="U298">
        <v>10</v>
      </c>
      <c r="V298">
        <v>2.2000000000000002</v>
      </c>
      <c r="W298">
        <v>4.7</v>
      </c>
      <c r="X298">
        <v>10.340000000000002</v>
      </c>
      <c r="Y298">
        <v>1.84</v>
      </c>
      <c r="Z298">
        <v>3.38</v>
      </c>
      <c r="AA298">
        <v>6.2191999999999998</v>
      </c>
      <c r="AB298">
        <v>7637909</v>
      </c>
      <c r="AC298" t="s">
        <v>1655</v>
      </c>
      <c r="AD298">
        <v>40024</v>
      </c>
      <c r="AE298" t="s">
        <v>760</v>
      </c>
      <c r="AF298" t="s">
        <v>761</v>
      </c>
      <c r="AG298" t="s">
        <v>762</v>
      </c>
      <c r="AH298" t="s">
        <v>768</v>
      </c>
      <c r="AI298">
        <v>4</v>
      </c>
      <c r="AJ298">
        <v>0</v>
      </c>
      <c r="AK298">
        <v>0</v>
      </c>
      <c r="AL298">
        <v>0</v>
      </c>
      <c r="AM298">
        <v>48</v>
      </c>
      <c r="AN298">
        <v>0</v>
      </c>
      <c r="AO298" t="s">
        <v>762</v>
      </c>
      <c r="AP298" t="s">
        <v>763</v>
      </c>
      <c r="AQ298" t="s">
        <v>769</v>
      </c>
      <c r="AR298" t="s">
        <v>1656</v>
      </c>
      <c r="AS298">
        <v>6.2</v>
      </c>
      <c r="AT298">
        <v>707.8</v>
      </c>
      <c r="AU298">
        <v>714</v>
      </c>
      <c r="AV298" t="s">
        <v>765</v>
      </c>
      <c r="AW298" t="s">
        <v>1657</v>
      </c>
      <c r="AX298">
        <v>5.8</v>
      </c>
      <c r="AY298">
        <v>704.2</v>
      </c>
      <c r="AZ298">
        <v>710</v>
      </c>
      <c r="BA298" t="s">
        <v>765</v>
      </c>
      <c r="BB298">
        <v>0</v>
      </c>
      <c r="BC298">
        <v>0</v>
      </c>
      <c r="BD298">
        <v>40779</v>
      </c>
      <c r="BE298">
        <v>10.676705452886145</v>
      </c>
      <c r="BF298" t="s">
        <v>767</v>
      </c>
      <c r="BG298">
        <v>43185</v>
      </c>
      <c r="BH298">
        <v>110.5084298842802</v>
      </c>
      <c r="BI298" t="s">
        <v>4143</v>
      </c>
      <c r="BJ298" t="s">
        <v>4144</v>
      </c>
      <c r="BK298" t="s">
        <v>4145</v>
      </c>
      <c r="BL298" t="s">
        <v>4139</v>
      </c>
      <c r="BM298">
        <v>4</v>
      </c>
      <c r="BN298">
        <v>3.8420000000000001</v>
      </c>
    </row>
    <row r="299" spans="1:66" x14ac:dyDescent="0.25">
      <c r="A299">
        <v>74361</v>
      </c>
      <c r="B299">
        <v>13391</v>
      </c>
      <c r="C299" t="s">
        <v>266</v>
      </c>
      <c r="D299" t="s">
        <v>26</v>
      </c>
      <c r="E299" t="s">
        <v>29</v>
      </c>
      <c r="F299">
        <v>43923.666666666664</v>
      </c>
      <c r="G299">
        <v>4.5</v>
      </c>
      <c r="I299">
        <v>0</v>
      </c>
      <c r="K299" t="s">
        <v>22</v>
      </c>
      <c r="M299">
        <v>0</v>
      </c>
      <c r="O299">
        <v>2</v>
      </c>
      <c r="P299">
        <v>0</v>
      </c>
      <c r="Q299">
        <v>1.3</v>
      </c>
      <c r="R299">
        <v>1.4</v>
      </c>
      <c r="S299">
        <v>1.8199999999999998</v>
      </c>
      <c r="T299">
        <v>1</v>
      </c>
      <c r="U299">
        <v>0</v>
      </c>
      <c r="V299">
        <v>2.2000000000000002</v>
      </c>
      <c r="W299">
        <v>4.0999999999999996</v>
      </c>
      <c r="X299">
        <v>9.02</v>
      </c>
      <c r="Y299">
        <v>1.84</v>
      </c>
      <c r="Z299">
        <v>3.0199999999999996</v>
      </c>
      <c r="AA299">
        <v>5.5567999999999991</v>
      </c>
      <c r="AB299">
        <v>7656425</v>
      </c>
      <c r="AC299" t="s">
        <v>1538</v>
      </c>
      <c r="AD299">
        <v>40025</v>
      </c>
      <c r="AE299" t="s">
        <v>760</v>
      </c>
      <c r="AF299" t="s">
        <v>761</v>
      </c>
      <c r="AG299" t="s">
        <v>762</v>
      </c>
      <c r="AH299" t="s">
        <v>768</v>
      </c>
      <c r="AI299">
        <v>2</v>
      </c>
      <c r="AJ299">
        <v>0</v>
      </c>
      <c r="AK299">
        <v>0</v>
      </c>
      <c r="AL299">
        <v>0</v>
      </c>
      <c r="AM299">
        <v>24</v>
      </c>
      <c r="AN299">
        <v>0</v>
      </c>
      <c r="AO299" t="s">
        <v>762</v>
      </c>
      <c r="AP299" t="s">
        <v>763</v>
      </c>
      <c r="AQ299" t="s">
        <v>769</v>
      </c>
      <c r="AR299" t="s">
        <v>1539</v>
      </c>
      <c r="AS299">
        <v>6.2</v>
      </c>
      <c r="AT299">
        <v>636.79999999999995</v>
      </c>
      <c r="AU299">
        <v>643</v>
      </c>
      <c r="AV299" t="s">
        <v>765</v>
      </c>
      <c r="AW299" t="s">
        <v>1540</v>
      </c>
      <c r="AX299">
        <v>2.5</v>
      </c>
      <c r="AY299">
        <v>637.5</v>
      </c>
      <c r="AZ299">
        <v>640</v>
      </c>
      <c r="BA299" t="s">
        <v>765</v>
      </c>
      <c r="BB299">
        <v>-1.497534E-2</v>
      </c>
      <c r="BC299">
        <v>0</v>
      </c>
      <c r="BD299">
        <v>40757</v>
      </c>
      <c r="BE299">
        <v>10.673967602099012</v>
      </c>
      <c r="BF299" t="s">
        <v>767</v>
      </c>
      <c r="BG299">
        <v>43677</v>
      </c>
      <c r="BH299">
        <v>46.743509274239493</v>
      </c>
      <c r="BI299" t="s">
        <v>4130</v>
      </c>
      <c r="BJ299" t="s">
        <v>4131</v>
      </c>
      <c r="BK299" t="s">
        <v>4132</v>
      </c>
      <c r="BL299" t="s">
        <v>768</v>
      </c>
      <c r="BM299">
        <v>2</v>
      </c>
      <c r="BN299">
        <v>3.7320000000000002</v>
      </c>
    </row>
    <row r="300" spans="1:66" x14ac:dyDescent="0.25">
      <c r="A300">
        <v>74362</v>
      </c>
      <c r="B300">
        <v>13391</v>
      </c>
      <c r="C300" t="s">
        <v>126</v>
      </c>
      <c r="D300" t="s">
        <v>26</v>
      </c>
      <c r="E300" t="s">
        <v>29</v>
      </c>
      <c r="F300">
        <v>43923.666666666664</v>
      </c>
      <c r="G300">
        <v>3.5</v>
      </c>
      <c r="I300">
        <v>0</v>
      </c>
      <c r="K300" t="s">
        <v>22</v>
      </c>
      <c r="M300">
        <v>0</v>
      </c>
      <c r="O300">
        <v>2</v>
      </c>
      <c r="P300">
        <v>0</v>
      </c>
      <c r="Q300">
        <v>1.3</v>
      </c>
      <c r="R300">
        <v>1.4</v>
      </c>
      <c r="S300">
        <v>1.8199999999999998</v>
      </c>
      <c r="T300">
        <v>1</v>
      </c>
      <c r="U300">
        <v>0</v>
      </c>
      <c r="V300">
        <v>1.4000000000000001</v>
      </c>
      <c r="W300">
        <v>2.3000000000000003</v>
      </c>
      <c r="X300">
        <v>3.2200000000000006</v>
      </c>
      <c r="Y300">
        <v>1.36</v>
      </c>
      <c r="Z300">
        <v>1.94</v>
      </c>
      <c r="AA300">
        <v>2.6384000000000003</v>
      </c>
      <c r="AB300">
        <v>7609234</v>
      </c>
      <c r="AC300" t="s">
        <v>1028</v>
      </c>
      <c r="AD300">
        <v>40026</v>
      </c>
      <c r="AE300" t="s">
        <v>760</v>
      </c>
      <c r="AF300" t="s">
        <v>761</v>
      </c>
      <c r="AG300" t="s">
        <v>762</v>
      </c>
      <c r="AH300" t="s">
        <v>768</v>
      </c>
      <c r="AI300">
        <v>1.25</v>
      </c>
      <c r="AJ300">
        <v>0</v>
      </c>
      <c r="AK300">
        <v>0</v>
      </c>
      <c r="AL300">
        <v>0</v>
      </c>
      <c r="AM300">
        <v>15</v>
      </c>
      <c r="AN300">
        <v>0</v>
      </c>
      <c r="AO300" t="s">
        <v>762</v>
      </c>
      <c r="AP300" t="s">
        <v>763</v>
      </c>
      <c r="AQ300" t="s">
        <v>769</v>
      </c>
      <c r="AR300" t="s">
        <v>1029</v>
      </c>
      <c r="AS300">
        <v>3.7</v>
      </c>
      <c r="AT300">
        <v>647.29999999999995</v>
      </c>
      <c r="AU300">
        <v>651</v>
      </c>
      <c r="AV300" t="s">
        <v>765</v>
      </c>
      <c r="AW300" t="s">
        <v>1030</v>
      </c>
      <c r="AX300">
        <v>4.4000000000000004</v>
      </c>
      <c r="AY300">
        <v>646.6</v>
      </c>
      <c r="AZ300">
        <v>651</v>
      </c>
      <c r="BA300" t="s">
        <v>765</v>
      </c>
      <c r="BB300">
        <v>4.4345959999999997E-2</v>
      </c>
      <c r="BC300">
        <v>0</v>
      </c>
      <c r="BD300">
        <v>40767</v>
      </c>
      <c r="BE300">
        <v>10.671229751311881</v>
      </c>
      <c r="BF300" t="s">
        <v>767</v>
      </c>
      <c r="BG300">
        <v>43677</v>
      </c>
      <c r="BH300">
        <v>15.78497890822673</v>
      </c>
      <c r="BI300" t="s">
        <v>4130</v>
      </c>
      <c r="BJ300" t="s">
        <v>4131</v>
      </c>
      <c r="BK300" t="s">
        <v>4132</v>
      </c>
      <c r="BL300" t="s">
        <v>768</v>
      </c>
      <c r="BM300">
        <v>2</v>
      </c>
      <c r="BN300">
        <v>3.7320000000000002</v>
      </c>
    </row>
    <row r="301" spans="1:66" x14ac:dyDescent="0.25">
      <c r="A301">
        <v>74373</v>
      </c>
      <c r="B301">
        <v>10987</v>
      </c>
      <c r="C301" t="s">
        <v>581</v>
      </c>
      <c r="D301" t="s">
        <v>26</v>
      </c>
      <c r="E301" t="s">
        <v>29</v>
      </c>
      <c r="F301">
        <v>43665.708333333336</v>
      </c>
      <c r="G301">
        <v>8</v>
      </c>
      <c r="H301" t="s">
        <v>23</v>
      </c>
      <c r="I301">
        <v>0</v>
      </c>
      <c r="J301" t="s">
        <v>22</v>
      </c>
      <c r="K301" t="s">
        <v>22</v>
      </c>
      <c r="L301" t="s">
        <v>24</v>
      </c>
      <c r="M301">
        <v>0</v>
      </c>
      <c r="O301">
        <v>2</v>
      </c>
      <c r="P301">
        <v>0</v>
      </c>
      <c r="Q301">
        <v>1.3</v>
      </c>
      <c r="R301">
        <v>2</v>
      </c>
      <c r="S301">
        <v>2.6</v>
      </c>
      <c r="T301">
        <v>1</v>
      </c>
      <c r="U301">
        <v>10</v>
      </c>
      <c r="V301">
        <v>4.5999999999999996</v>
      </c>
      <c r="W301">
        <v>6.2</v>
      </c>
      <c r="X301">
        <v>28.52</v>
      </c>
      <c r="Y301">
        <v>3.28</v>
      </c>
      <c r="Z301">
        <v>4.5199999999999996</v>
      </c>
      <c r="AA301">
        <v>14.825599999999998</v>
      </c>
      <c r="AB301">
        <v>7651247</v>
      </c>
      <c r="AC301" t="s">
        <v>2915</v>
      </c>
      <c r="AD301">
        <v>40027</v>
      </c>
      <c r="AE301" t="s">
        <v>760</v>
      </c>
      <c r="AF301" t="s">
        <v>761</v>
      </c>
      <c r="AG301" t="s">
        <v>762</v>
      </c>
      <c r="AH301" t="s">
        <v>768</v>
      </c>
      <c r="AI301">
        <v>3</v>
      </c>
      <c r="AJ301">
        <v>0</v>
      </c>
      <c r="AK301">
        <v>0</v>
      </c>
      <c r="AL301">
        <v>0</v>
      </c>
      <c r="AM301">
        <v>36</v>
      </c>
      <c r="AN301">
        <v>0</v>
      </c>
      <c r="AO301" t="s">
        <v>762</v>
      </c>
      <c r="AP301" t="s">
        <v>763</v>
      </c>
      <c r="AQ301" t="s">
        <v>769</v>
      </c>
      <c r="AR301" t="s">
        <v>2916</v>
      </c>
      <c r="AS301">
        <v>9.5</v>
      </c>
      <c r="AT301">
        <v>736.5</v>
      </c>
      <c r="AU301">
        <v>746</v>
      </c>
      <c r="AV301" t="s">
        <v>765</v>
      </c>
      <c r="AW301" t="s">
        <v>2917</v>
      </c>
      <c r="AX301">
        <v>12</v>
      </c>
      <c r="AY301">
        <v>735</v>
      </c>
      <c r="AZ301">
        <v>747</v>
      </c>
      <c r="BA301" t="s">
        <v>765</v>
      </c>
      <c r="BB301">
        <v>1.7491199999999998E-2</v>
      </c>
      <c r="BC301">
        <v>0</v>
      </c>
      <c r="BD301">
        <v>40800</v>
      </c>
      <c r="BE301">
        <v>9.9622404745608097</v>
      </c>
      <c r="BF301" t="s">
        <v>767</v>
      </c>
      <c r="BG301">
        <v>44243</v>
      </c>
      <c r="BH301">
        <v>85.75739915385698</v>
      </c>
      <c r="BI301" t="s">
        <v>4155</v>
      </c>
      <c r="BJ301" t="s">
        <v>4156</v>
      </c>
      <c r="BK301" t="s">
        <v>4157</v>
      </c>
      <c r="BL301" t="s">
        <v>768</v>
      </c>
      <c r="BM301">
        <v>2</v>
      </c>
      <c r="BN301">
        <v>3.798</v>
      </c>
    </row>
    <row r="302" spans="1:66" x14ac:dyDescent="0.25">
      <c r="A302">
        <v>74455</v>
      </c>
      <c r="B302">
        <v>7325</v>
      </c>
      <c r="C302" t="s">
        <v>146</v>
      </c>
      <c r="D302" t="s">
        <v>21</v>
      </c>
      <c r="E302" t="s">
        <v>29</v>
      </c>
      <c r="F302">
        <v>43943.666666666664</v>
      </c>
      <c r="G302">
        <v>4</v>
      </c>
      <c r="H302" t="s">
        <v>32</v>
      </c>
      <c r="I302">
        <v>10</v>
      </c>
      <c r="J302" t="s">
        <v>22</v>
      </c>
      <c r="K302" t="s">
        <v>22</v>
      </c>
      <c r="M302">
        <v>0</v>
      </c>
      <c r="O302">
        <v>2</v>
      </c>
      <c r="P302">
        <v>5</v>
      </c>
      <c r="Q302">
        <v>4.8</v>
      </c>
      <c r="R302">
        <v>1.55</v>
      </c>
      <c r="S302">
        <v>7.4399999999999995</v>
      </c>
      <c r="T302">
        <v>1</v>
      </c>
      <c r="U302">
        <v>0</v>
      </c>
      <c r="V302">
        <v>1.4000000000000001</v>
      </c>
      <c r="W302">
        <v>0.8</v>
      </c>
      <c r="X302">
        <v>1.1200000000000001</v>
      </c>
      <c r="Y302">
        <v>2.76</v>
      </c>
      <c r="Z302">
        <v>1.1000000000000001</v>
      </c>
      <c r="AA302">
        <v>3.036</v>
      </c>
      <c r="AB302">
        <v>7598273</v>
      </c>
      <c r="AC302" t="s">
        <v>1081</v>
      </c>
      <c r="AD302">
        <v>40028</v>
      </c>
      <c r="AE302" t="s">
        <v>760</v>
      </c>
      <c r="AF302" t="s">
        <v>761</v>
      </c>
      <c r="AG302" t="s">
        <v>762</v>
      </c>
      <c r="AH302" t="s">
        <v>768</v>
      </c>
      <c r="AI302">
        <v>1.25</v>
      </c>
      <c r="AJ302">
        <v>0</v>
      </c>
      <c r="AK302">
        <v>0</v>
      </c>
      <c r="AL302">
        <v>0</v>
      </c>
      <c r="AM302">
        <v>15</v>
      </c>
      <c r="AN302">
        <v>0</v>
      </c>
      <c r="AO302" t="s">
        <v>762</v>
      </c>
      <c r="AP302" t="s">
        <v>763</v>
      </c>
      <c r="AQ302" t="s">
        <v>769</v>
      </c>
      <c r="AR302" t="s">
        <v>1082</v>
      </c>
      <c r="AS302">
        <v>4</v>
      </c>
      <c r="AT302">
        <v>660</v>
      </c>
      <c r="AU302">
        <v>664</v>
      </c>
      <c r="AV302" t="s">
        <v>765</v>
      </c>
      <c r="AW302" t="s">
        <v>1083</v>
      </c>
      <c r="AX302">
        <v>0.4</v>
      </c>
      <c r="AY302">
        <v>648.6</v>
      </c>
      <c r="AZ302">
        <v>649</v>
      </c>
      <c r="BA302" t="s">
        <v>765</v>
      </c>
      <c r="BB302">
        <v>6.0501140000000002E-2</v>
      </c>
      <c r="BC302">
        <v>0</v>
      </c>
      <c r="BD302">
        <v>30494</v>
      </c>
      <c r="BE302">
        <v>36.823180469997709</v>
      </c>
      <c r="BF302" t="s">
        <v>767</v>
      </c>
      <c r="BG302">
        <v>44243</v>
      </c>
      <c r="BH302">
        <v>188.42620417645409</v>
      </c>
      <c r="BI302" t="s">
        <v>4111</v>
      </c>
      <c r="BJ302" t="s">
        <v>4112</v>
      </c>
      <c r="BK302" t="s">
        <v>4113</v>
      </c>
      <c r="BL302" t="s">
        <v>4097</v>
      </c>
      <c r="BM302">
        <v>1</v>
      </c>
      <c r="BN302">
        <v>3.7869999999999999</v>
      </c>
    </row>
    <row r="303" spans="1:66" x14ac:dyDescent="0.25">
      <c r="A303">
        <v>74636</v>
      </c>
      <c r="B303">
        <v>19972</v>
      </c>
      <c r="C303" t="s">
        <v>364</v>
      </c>
      <c r="D303" t="s">
        <v>26</v>
      </c>
      <c r="E303" t="s">
        <v>29</v>
      </c>
      <c r="F303">
        <v>44111.666666666664</v>
      </c>
      <c r="G303">
        <v>0</v>
      </c>
      <c r="H303" t="s">
        <v>23</v>
      </c>
      <c r="I303">
        <v>0</v>
      </c>
      <c r="J303" t="s">
        <v>22</v>
      </c>
      <c r="K303" t="s">
        <v>22</v>
      </c>
      <c r="L303" t="s">
        <v>24</v>
      </c>
      <c r="M303">
        <v>0</v>
      </c>
      <c r="N303" t="s">
        <v>35</v>
      </c>
      <c r="O303">
        <v>2</v>
      </c>
      <c r="P303">
        <v>0</v>
      </c>
      <c r="Q303">
        <v>1.3</v>
      </c>
      <c r="R303">
        <v>1.4</v>
      </c>
      <c r="S303">
        <v>1.8199999999999998</v>
      </c>
      <c r="T303">
        <v>1</v>
      </c>
      <c r="U303">
        <v>0</v>
      </c>
      <c r="V303">
        <v>7.0000000000000009</v>
      </c>
      <c r="W303">
        <v>2.3000000000000003</v>
      </c>
      <c r="X303">
        <v>16.100000000000005</v>
      </c>
      <c r="Y303">
        <v>4.7200000000000006</v>
      </c>
      <c r="Z303">
        <v>1.94</v>
      </c>
      <c r="AA303">
        <v>9.1568000000000005</v>
      </c>
      <c r="AB303">
        <v>7631292</v>
      </c>
      <c r="AC303" t="s">
        <v>2211</v>
      </c>
      <c r="AD303">
        <v>40029</v>
      </c>
      <c r="AE303" t="s">
        <v>760</v>
      </c>
      <c r="AF303" t="s">
        <v>761</v>
      </c>
      <c r="AG303" t="s">
        <v>762</v>
      </c>
      <c r="AH303" t="s">
        <v>768</v>
      </c>
      <c r="AI303">
        <v>1.25</v>
      </c>
      <c r="AJ303">
        <v>0</v>
      </c>
      <c r="AK303">
        <v>0</v>
      </c>
      <c r="AL303">
        <v>0</v>
      </c>
      <c r="AM303">
        <v>15</v>
      </c>
      <c r="AN303">
        <v>0</v>
      </c>
      <c r="AO303" t="s">
        <v>762</v>
      </c>
      <c r="AP303" t="s">
        <v>763</v>
      </c>
      <c r="AQ303" t="s">
        <v>769</v>
      </c>
      <c r="AR303" t="s">
        <v>2212</v>
      </c>
      <c r="AS303">
        <v>7.4</v>
      </c>
      <c r="AT303">
        <v>781.42</v>
      </c>
      <c r="AU303">
        <v>788.82</v>
      </c>
      <c r="AV303" t="s">
        <v>765</v>
      </c>
      <c r="AW303" t="s">
        <v>2213</v>
      </c>
      <c r="AX303">
        <v>6.7999999899999999</v>
      </c>
      <c r="AY303">
        <v>780.7</v>
      </c>
      <c r="AZ303">
        <v>787.5</v>
      </c>
      <c r="BA303" t="s">
        <v>765</v>
      </c>
      <c r="BB303">
        <v>0</v>
      </c>
      <c r="BC303">
        <v>0</v>
      </c>
      <c r="BD303">
        <v>38461</v>
      </c>
      <c r="BE303">
        <v>15.470682181154453</v>
      </c>
      <c r="BF303" t="s">
        <v>767</v>
      </c>
      <c r="BG303">
        <v>43185</v>
      </c>
      <c r="BH303">
        <v>109.94526984663069</v>
      </c>
      <c r="BI303" t="s">
        <v>4133</v>
      </c>
      <c r="BJ303" t="s">
        <v>4134</v>
      </c>
      <c r="BK303" t="s">
        <v>4135</v>
      </c>
      <c r="BL303" t="s">
        <v>4107</v>
      </c>
      <c r="BM303">
        <v>3</v>
      </c>
      <c r="BN303">
        <v>3.6640000000000001</v>
      </c>
    </row>
    <row r="304" spans="1:66" x14ac:dyDescent="0.25">
      <c r="A304">
        <v>74776</v>
      </c>
      <c r="B304">
        <v>11205</v>
      </c>
      <c r="C304" t="s">
        <v>409</v>
      </c>
      <c r="D304" t="s">
        <v>26</v>
      </c>
      <c r="E304" t="s">
        <v>29</v>
      </c>
      <c r="F304">
        <v>44028.666666666664</v>
      </c>
      <c r="G304">
        <v>10</v>
      </c>
      <c r="H304" t="s">
        <v>28</v>
      </c>
      <c r="I304">
        <v>5</v>
      </c>
      <c r="J304" t="s">
        <v>22</v>
      </c>
      <c r="K304" t="s">
        <v>22</v>
      </c>
      <c r="L304" t="s">
        <v>37</v>
      </c>
      <c r="M304">
        <v>8</v>
      </c>
      <c r="O304">
        <v>2</v>
      </c>
      <c r="P304">
        <v>5</v>
      </c>
      <c r="Q304">
        <v>3.05</v>
      </c>
      <c r="R304">
        <v>6.75</v>
      </c>
      <c r="S304">
        <v>20.587499999999999</v>
      </c>
      <c r="T304">
        <v>1</v>
      </c>
      <c r="U304">
        <v>0</v>
      </c>
      <c r="V304">
        <v>1.4000000000000001</v>
      </c>
      <c r="W304">
        <v>2.4000000000000004</v>
      </c>
      <c r="X304">
        <v>3.3600000000000008</v>
      </c>
      <c r="Y304">
        <v>2.06</v>
      </c>
      <c r="Z304">
        <v>4.1400000000000006</v>
      </c>
      <c r="AA304">
        <v>8.5284000000000013</v>
      </c>
      <c r="AB304">
        <v>7555789</v>
      </c>
      <c r="AC304" t="s">
        <v>2128</v>
      </c>
      <c r="AD304">
        <v>40030</v>
      </c>
      <c r="AE304" t="s">
        <v>760</v>
      </c>
      <c r="AF304" t="s">
        <v>761</v>
      </c>
      <c r="AG304" t="s">
        <v>762</v>
      </c>
      <c r="AH304" t="s">
        <v>768</v>
      </c>
      <c r="AI304">
        <v>1.25</v>
      </c>
      <c r="AJ304">
        <v>0</v>
      </c>
      <c r="AK304">
        <v>0</v>
      </c>
      <c r="AL304">
        <v>0</v>
      </c>
      <c r="AM304">
        <v>15</v>
      </c>
      <c r="AN304">
        <v>0</v>
      </c>
      <c r="AO304" t="s">
        <v>762</v>
      </c>
      <c r="AP304" t="s">
        <v>763</v>
      </c>
      <c r="AQ304" t="s">
        <v>769</v>
      </c>
      <c r="AR304" t="s">
        <v>2129</v>
      </c>
      <c r="AS304">
        <v>5.0999999999999996</v>
      </c>
      <c r="AT304">
        <v>701.9</v>
      </c>
      <c r="AU304">
        <v>707</v>
      </c>
      <c r="AV304" t="s">
        <v>765</v>
      </c>
      <c r="AW304" t="s">
        <v>2130</v>
      </c>
      <c r="AX304">
        <v>5.0999999999999996</v>
      </c>
      <c r="AY304">
        <v>701.9</v>
      </c>
      <c r="AZ304">
        <v>707</v>
      </c>
      <c r="BA304" t="s">
        <v>765</v>
      </c>
      <c r="BB304">
        <v>0</v>
      </c>
      <c r="BC304">
        <v>0</v>
      </c>
      <c r="BD304">
        <v>40544</v>
      </c>
      <c r="BE304">
        <v>10.947752680812222</v>
      </c>
      <c r="BF304" t="s">
        <v>767</v>
      </c>
      <c r="BG304">
        <v>43258</v>
      </c>
      <c r="BH304">
        <v>25.308008843063192</v>
      </c>
      <c r="BI304" t="s">
        <v>4120</v>
      </c>
      <c r="BJ304" t="s">
        <v>4121</v>
      </c>
      <c r="BK304" t="s">
        <v>4122</v>
      </c>
      <c r="BL304" t="s">
        <v>4123</v>
      </c>
      <c r="BM304">
        <v>4</v>
      </c>
      <c r="BN304">
        <v>3.8029999999999999</v>
      </c>
    </row>
    <row r="305" spans="1:66" x14ac:dyDescent="0.25">
      <c r="A305">
        <v>74830</v>
      </c>
      <c r="B305">
        <v>7348</v>
      </c>
      <c r="C305" t="s">
        <v>147</v>
      </c>
      <c r="D305" t="s">
        <v>21</v>
      </c>
      <c r="E305" t="s">
        <v>29</v>
      </c>
      <c r="F305">
        <v>43941.666666666664</v>
      </c>
      <c r="G305">
        <v>3.5</v>
      </c>
      <c r="H305" t="s">
        <v>32</v>
      </c>
      <c r="I305">
        <v>10</v>
      </c>
      <c r="J305" t="s">
        <v>22</v>
      </c>
      <c r="K305" t="s">
        <v>22</v>
      </c>
      <c r="M305">
        <v>0</v>
      </c>
      <c r="O305">
        <v>2</v>
      </c>
      <c r="P305">
        <v>5</v>
      </c>
      <c r="Q305">
        <v>4.8</v>
      </c>
      <c r="R305">
        <v>1.55</v>
      </c>
      <c r="S305">
        <v>7.4399999999999995</v>
      </c>
      <c r="T305">
        <v>1</v>
      </c>
      <c r="U305">
        <v>0</v>
      </c>
      <c r="V305">
        <v>1.4000000000000001</v>
      </c>
      <c r="W305">
        <v>0.8</v>
      </c>
      <c r="X305">
        <v>1.1200000000000001</v>
      </c>
      <c r="Y305">
        <v>2.76</v>
      </c>
      <c r="Z305">
        <v>1.1000000000000001</v>
      </c>
      <c r="AA305">
        <v>3.036</v>
      </c>
      <c r="AB305">
        <v>7691194</v>
      </c>
      <c r="AC305" t="s">
        <v>1084</v>
      </c>
      <c r="AD305">
        <v>40031</v>
      </c>
      <c r="AE305" t="s">
        <v>760</v>
      </c>
      <c r="AF305" t="s">
        <v>761</v>
      </c>
      <c r="AG305" t="s">
        <v>762</v>
      </c>
      <c r="AH305" t="s">
        <v>768</v>
      </c>
      <c r="AI305">
        <v>1.25</v>
      </c>
      <c r="AJ305">
        <v>0</v>
      </c>
      <c r="AK305">
        <v>0</v>
      </c>
      <c r="AL305">
        <v>0</v>
      </c>
      <c r="AM305">
        <v>15</v>
      </c>
      <c r="AN305">
        <v>0</v>
      </c>
      <c r="AO305" t="s">
        <v>762</v>
      </c>
      <c r="AP305" t="s">
        <v>763</v>
      </c>
      <c r="AQ305" t="s">
        <v>769</v>
      </c>
      <c r="AR305" t="s">
        <v>1085</v>
      </c>
      <c r="AS305">
        <v>2.9</v>
      </c>
      <c r="AT305">
        <v>657.1</v>
      </c>
      <c r="AU305">
        <v>660</v>
      </c>
      <c r="AV305" t="s">
        <v>765</v>
      </c>
      <c r="AW305" t="s">
        <v>1086</v>
      </c>
      <c r="AX305">
        <v>1.8</v>
      </c>
      <c r="AY305">
        <v>651.20000000000005</v>
      </c>
      <c r="AZ305">
        <v>653</v>
      </c>
      <c r="BA305" t="s">
        <v>765</v>
      </c>
      <c r="BB305">
        <v>3.842284E-2</v>
      </c>
      <c r="BC305">
        <v>0</v>
      </c>
      <c r="BD305">
        <v>30690</v>
      </c>
      <c r="BE305">
        <v>36.281086014145558</v>
      </c>
      <c r="BF305" t="s">
        <v>767</v>
      </c>
      <c r="BG305">
        <v>44243</v>
      </c>
      <c r="BH305">
        <v>153.5544969625596</v>
      </c>
      <c r="BI305" t="s">
        <v>4098</v>
      </c>
      <c r="BJ305" t="s">
        <v>4099</v>
      </c>
      <c r="BK305" t="s">
        <v>4100</v>
      </c>
      <c r="BL305" t="s">
        <v>4097</v>
      </c>
      <c r="BM305">
        <v>1</v>
      </c>
      <c r="BN305">
        <v>3.7869999999999999</v>
      </c>
    </row>
    <row r="306" spans="1:66" x14ac:dyDescent="0.25">
      <c r="A306">
        <v>74996</v>
      </c>
      <c r="B306">
        <v>10886</v>
      </c>
      <c r="C306" t="s">
        <v>161</v>
      </c>
      <c r="D306" t="s">
        <v>26</v>
      </c>
      <c r="E306" t="s">
        <v>29</v>
      </c>
      <c r="F306">
        <v>43608.666666666664</v>
      </c>
      <c r="G306">
        <v>5</v>
      </c>
      <c r="H306" t="s">
        <v>23</v>
      </c>
      <c r="I306">
        <v>0</v>
      </c>
      <c r="J306" t="s">
        <v>22</v>
      </c>
      <c r="K306" t="s">
        <v>22</v>
      </c>
      <c r="L306" t="s">
        <v>145</v>
      </c>
      <c r="M306">
        <v>10</v>
      </c>
      <c r="O306">
        <v>2</v>
      </c>
      <c r="P306">
        <v>0</v>
      </c>
      <c r="Q306">
        <v>1.3</v>
      </c>
      <c r="R306">
        <v>6.5</v>
      </c>
      <c r="S306">
        <v>8.4500000000000011</v>
      </c>
      <c r="T306">
        <v>1</v>
      </c>
      <c r="U306">
        <v>0</v>
      </c>
      <c r="V306">
        <v>2.2000000000000002</v>
      </c>
      <c r="W306">
        <v>2</v>
      </c>
      <c r="X306">
        <v>4.4000000000000004</v>
      </c>
      <c r="Y306">
        <v>1.84</v>
      </c>
      <c r="Z306">
        <v>3.8</v>
      </c>
      <c r="AA306">
        <v>6.992</v>
      </c>
      <c r="AB306">
        <v>7609230</v>
      </c>
      <c r="AC306" t="s">
        <v>1144</v>
      </c>
      <c r="AD306">
        <v>40032</v>
      </c>
      <c r="AE306" t="s">
        <v>985</v>
      </c>
      <c r="AF306" t="s">
        <v>761</v>
      </c>
      <c r="AG306" t="s">
        <v>762</v>
      </c>
      <c r="AH306" t="s">
        <v>768</v>
      </c>
      <c r="AI306">
        <v>4</v>
      </c>
      <c r="AJ306">
        <v>0</v>
      </c>
      <c r="AK306">
        <v>0</v>
      </c>
      <c r="AL306">
        <v>0</v>
      </c>
      <c r="AM306">
        <v>48</v>
      </c>
      <c r="AN306">
        <v>0</v>
      </c>
      <c r="AO306" t="s">
        <v>762</v>
      </c>
      <c r="AP306" t="s">
        <v>763</v>
      </c>
      <c r="AQ306" t="s">
        <v>769</v>
      </c>
      <c r="AR306" t="s">
        <v>762</v>
      </c>
      <c r="AS306">
        <v>0</v>
      </c>
      <c r="AT306">
        <v>0</v>
      </c>
      <c r="AU306">
        <v>0</v>
      </c>
      <c r="AV306" t="s">
        <v>762</v>
      </c>
      <c r="AW306" t="s">
        <v>1842</v>
      </c>
      <c r="AX306">
        <v>4.3</v>
      </c>
      <c r="AY306">
        <v>0</v>
      </c>
      <c r="AZ306">
        <v>0</v>
      </c>
      <c r="BA306" t="s">
        <v>765</v>
      </c>
      <c r="BB306">
        <v>0</v>
      </c>
      <c r="BC306">
        <v>0</v>
      </c>
      <c r="BD306">
        <v>32143</v>
      </c>
      <c r="BE306">
        <v>31.391284508327622</v>
      </c>
      <c r="BF306" t="s">
        <v>767</v>
      </c>
      <c r="BG306">
        <v>44243</v>
      </c>
      <c r="BH306">
        <v>167.48434959196811</v>
      </c>
      <c r="BI306" t="s">
        <v>4114</v>
      </c>
      <c r="BJ306" t="s">
        <v>4115</v>
      </c>
      <c r="BK306" t="s">
        <v>4116</v>
      </c>
      <c r="BL306" t="s">
        <v>768</v>
      </c>
      <c r="BM306">
        <v>2</v>
      </c>
      <c r="BN306">
        <v>3.742</v>
      </c>
    </row>
    <row r="307" spans="1:66" x14ac:dyDescent="0.25">
      <c r="A307">
        <v>75036</v>
      </c>
      <c r="B307">
        <v>11190</v>
      </c>
      <c r="C307" t="s">
        <v>481</v>
      </c>
      <c r="D307" t="s">
        <v>21</v>
      </c>
      <c r="E307" t="s">
        <v>29</v>
      </c>
      <c r="F307">
        <v>43132.666666666664</v>
      </c>
      <c r="G307">
        <v>13.7</v>
      </c>
      <c r="H307" t="s">
        <v>28</v>
      </c>
      <c r="I307">
        <v>5</v>
      </c>
      <c r="J307" t="s">
        <v>29</v>
      </c>
      <c r="K307" t="s">
        <v>29</v>
      </c>
      <c r="L307" t="s">
        <v>115</v>
      </c>
      <c r="M307">
        <v>8</v>
      </c>
      <c r="N307" t="s">
        <v>33</v>
      </c>
      <c r="O307">
        <v>0</v>
      </c>
      <c r="P307">
        <v>10</v>
      </c>
      <c r="Q307">
        <v>3.5</v>
      </c>
      <c r="R307">
        <v>8</v>
      </c>
      <c r="S307">
        <v>28</v>
      </c>
      <c r="T307">
        <v>1</v>
      </c>
      <c r="U307">
        <v>0</v>
      </c>
      <c r="V307">
        <v>1.4000000000000001</v>
      </c>
      <c r="W307">
        <v>2.9000000000000004</v>
      </c>
      <c r="X307">
        <v>4.0600000000000005</v>
      </c>
      <c r="Y307">
        <v>2.2400000000000002</v>
      </c>
      <c r="Z307">
        <v>4.9400000000000004</v>
      </c>
      <c r="AA307">
        <v>11.065600000000002</v>
      </c>
      <c r="AB307">
        <v>7720037</v>
      </c>
      <c r="AC307" t="s">
        <v>2459</v>
      </c>
      <c r="AD307">
        <v>40033</v>
      </c>
      <c r="AE307" t="s">
        <v>760</v>
      </c>
      <c r="AF307" t="s">
        <v>761</v>
      </c>
      <c r="AG307" t="s">
        <v>2460</v>
      </c>
      <c r="AH307" t="s">
        <v>768</v>
      </c>
      <c r="AI307">
        <v>4.5</v>
      </c>
      <c r="AJ307">
        <v>0</v>
      </c>
      <c r="AK307">
        <v>0</v>
      </c>
      <c r="AL307">
        <v>0</v>
      </c>
      <c r="AM307">
        <v>54</v>
      </c>
      <c r="AN307">
        <v>0</v>
      </c>
      <c r="AO307" t="s">
        <v>762</v>
      </c>
      <c r="AP307" t="s">
        <v>763</v>
      </c>
      <c r="AQ307" t="s">
        <v>769</v>
      </c>
      <c r="AR307" t="s">
        <v>2461</v>
      </c>
      <c r="AS307">
        <v>0</v>
      </c>
      <c r="AT307">
        <v>592</v>
      </c>
      <c r="AU307">
        <v>592</v>
      </c>
      <c r="AV307" t="s">
        <v>765</v>
      </c>
      <c r="AW307" t="s">
        <v>2462</v>
      </c>
      <c r="AX307">
        <v>0</v>
      </c>
      <c r="AY307">
        <v>591.5</v>
      </c>
      <c r="AZ307">
        <v>591.5</v>
      </c>
      <c r="BA307" t="s">
        <v>765</v>
      </c>
      <c r="BB307">
        <v>0</v>
      </c>
      <c r="BC307">
        <v>1</v>
      </c>
      <c r="BD307">
        <v>36168</v>
      </c>
      <c r="BE307">
        <v>19.068218115446037</v>
      </c>
      <c r="BF307" t="s">
        <v>767</v>
      </c>
      <c r="BG307">
        <v>43185</v>
      </c>
      <c r="BH307">
        <v>99.572070818481748</v>
      </c>
      <c r="BI307" t="s">
        <v>4114</v>
      </c>
      <c r="BJ307" t="s">
        <v>4115</v>
      </c>
      <c r="BK307" t="s">
        <v>4116</v>
      </c>
      <c r="BL307" t="s">
        <v>768</v>
      </c>
      <c r="BM307">
        <v>2</v>
      </c>
      <c r="BN307">
        <v>3.7189999999999999</v>
      </c>
    </row>
    <row r="308" spans="1:66" x14ac:dyDescent="0.25">
      <c r="A308">
        <v>75037</v>
      </c>
      <c r="B308">
        <v>11190</v>
      </c>
      <c r="C308" t="s">
        <v>481</v>
      </c>
      <c r="D308" t="s">
        <v>21</v>
      </c>
      <c r="E308" t="s">
        <v>29</v>
      </c>
      <c r="F308">
        <v>43132.666666666664</v>
      </c>
      <c r="G308">
        <v>13.7</v>
      </c>
      <c r="H308" t="s">
        <v>28</v>
      </c>
      <c r="I308">
        <v>5</v>
      </c>
      <c r="J308" t="s">
        <v>29</v>
      </c>
      <c r="K308" t="s">
        <v>29</v>
      </c>
      <c r="L308" t="s">
        <v>115</v>
      </c>
      <c r="M308">
        <v>8</v>
      </c>
      <c r="N308" t="s">
        <v>33</v>
      </c>
      <c r="O308">
        <v>0</v>
      </c>
      <c r="P308">
        <v>10</v>
      </c>
      <c r="Q308">
        <v>3.5</v>
      </c>
      <c r="R308">
        <v>8</v>
      </c>
      <c r="S308">
        <v>28</v>
      </c>
      <c r="T308">
        <v>1</v>
      </c>
      <c r="U308">
        <v>0</v>
      </c>
      <c r="V308">
        <v>1.4000000000000001</v>
      </c>
      <c r="W308">
        <v>2.9000000000000004</v>
      </c>
      <c r="X308">
        <v>4.0600000000000005</v>
      </c>
      <c r="Y308">
        <v>2.2400000000000002</v>
      </c>
      <c r="Z308">
        <v>4.9400000000000004</v>
      </c>
      <c r="AA308">
        <v>11.065600000000002</v>
      </c>
      <c r="AB308">
        <v>7686019</v>
      </c>
      <c r="AC308" t="s">
        <v>2464</v>
      </c>
      <c r="AD308">
        <v>40034</v>
      </c>
      <c r="AE308" t="s">
        <v>760</v>
      </c>
      <c r="AF308" t="s">
        <v>761</v>
      </c>
      <c r="AG308" t="s">
        <v>2460</v>
      </c>
      <c r="AH308" t="s">
        <v>768</v>
      </c>
      <c r="AI308">
        <v>4.5</v>
      </c>
      <c r="AJ308">
        <v>0</v>
      </c>
      <c r="AK308">
        <v>0</v>
      </c>
      <c r="AL308">
        <v>0</v>
      </c>
      <c r="AM308">
        <v>54</v>
      </c>
      <c r="AN308">
        <v>0</v>
      </c>
      <c r="AO308" t="s">
        <v>762</v>
      </c>
      <c r="AP308" t="s">
        <v>763</v>
      </c>
      <c r="AQ308" t="s">
        <v>769</v>
      </c>
      <c r="AR308" t="s">
        <v>2461</v>
      </c>
      <c r="AS308">
        <v>0</v>
      </c>
      <c r="AT308">
        <v>592</v>
      </c>
      <c r="AU308">
        <v>592</v>
      </c>
      <c r="AV308" t="s">
        <v>765</v>
      </c>
      <c r="AW308" t="s">
        <v>2462</v>
      </c>
      <c r="AX308">
        <v>0</v>
      </c>
      <c r="AY308">
        <v>591.5</v>
      </c>
      <c r="AZ308">
        <v>591.5</v>
      </c>
      <c r="BA308" t="s">
        <v>765</v>
      </c>
      <c r="BB308">
        <v>0</v>
      </c>
      <c r="BC308">
        <v>1</v>
      </c>
      <c r="BD308">
        <v>36168</v>
      </c>
      <c r="BE308">
        <v>19.068218115446037</v>
      </c>
      <c r="BF308" t="s">
        <v>767</v>
      </c>
      <c r="BG308">
        <v>43185</v>
      </c>
      <c r="BH308">
        <v>100.994704065428</v>
      </c>
      <c r="BI308" t="s">
        <v>4114</v>
      </c>
      <c r="BJ308" t="s">
        <v>4115</v>
      </c>
      <c r="BK308" t="s">
        <v>4116</v>
      </c>
      <c r="BL308" t="s">
        <v>768</v>
      </c>
      <c r="BM308">
        <v>2</v>
      </c>
      <c r="BN308">
        <v>3.7189999999999999</v>
      </c>
    </row>
    <row r="309" spans="1:66" x14ac:dyDescent="0.25">
      <c r="A309">
        <v>75302</v>
      </c>
      <c r="B309">
        <v>11712</v>
      </c>
      <c r="C309" t="s">
        <v>96</v>
      </c>
      <c r="D309" t="s">
        <v>21</v>
      </c>
      <c r="E309" t="s">
        <v>29</v>
      </c>
      <c r="F309">
        <v>43759.666666666664</v>
      </c>
      <c r="G309">
        <v>5</v>
      </c>
      <c r="H309" t="s">
        <v>23</v>
      </c>
      <c r="I309">
        <v>0</v>
      </c>
      <c r="J309" t="s">
        <v>22</v>
      </c>
      <c r="K309" t="s">
        <v>22</v>
      </c>
      <c r="M309">
        <v>0</v>
      </c>
      <c r="O309">
        <v>2</v>
      </c>
      <c r="P309">
        <v>10</v>
      </c>
      <c r="Q309">
        <v>1.3</v>
      </c>
      <c r="R309">
        <v>2.2999999999999998</v>
      </c>
      <c r="S309">
        <v>2.9899999999999998</v>
      </c>
      <c r="T309">
        <v>1</v>
      </c>
      <c r="U309">
        <v>0</v>
      </c>
      <c r="V309">
        <v>1.4000000000000001</v>
      </c>
      <c r="W309">
        <v>0.8</v>
      </c>
      <c r="X309">
        <v>1.1200000000000001</v>
      </c>
      <c r="Y309">
        <v>1.36</v>
      </c>
      <c r="Z309">
        <v>1.4</v>
      </c>
      <c r="AA309">
        <v>1.9039999999999999</v>
      </c>
      <c r="AB309">
        <v>7599159</v>
      </c>
      <c r="AC309" t="s">
        <v>952</v>
      </c>
      <c r="AD309">
        <v>40036</v>
      </c>
      <c r="AE309" t="s">
        <v>760</v>
      </c>
      <c r="AF309" t="s">
        <v>761</v>
      </c>
      <c r="AG309" t="s">
        <v>762</v>
      </c>
      <c r="AH309" t="s">
        <v>768</v>
      </c>
      <c r="AI309">
        <v>1.5</v>
      </c>
      <c r="AJ309">
        <v>0</v>
      </c>
      <c r="AK309">
        <v>0</v>
      </c>
      <c r="AL309">
        <v>0</v>
      </c>
      <c r="AM309">
        <v>18</v>
      </c>
      <c r="AN309">
        <v>0</v>
      </c>
      <c r="AO309" t="s">
        <v>762</v>
      </c>
      <c r="AP309" t="s">
        <v>763</v>
      </c>
      <c r="AQ309" t="s">
        <v>769</v>
      </c>
      <c r="AR309" t="s">
        <v>953</v>
      </c>
      <c r="AS309">
        <v>3.3</v>
      </c>
      <c r="AT309">
        <v>576.70000000000005</v>
      </c>
      <c r="AU309">
        <v>580</v>
      </c>
      <c r="AV309" t="s">
        <v>765</v>
      </c>
      <c r="AW309" t="s">
        <v>954</v>
      </c>
      <c r="AX309">
        <v>0</v>
      </c>
      <c r="AY309">
        <v>0</v>
      </c>
      <c r="AZ309">
        <v>580</v>
      </c>
      <c r="BA309" t="s">
        <v>772</v>
      </c>
      <c r="BB309">
        <v>0</v>
      </c>
      <c r="BC309">
        <v>0</v>
      </c>
      <c r="BD309">
        <v>30046</v>
      </c>
      <c r="BE309">
        <v>37.545973077800589</v>
      </c>
      <c r="BF309" t="s">
        <v>767</v>
      </c>
      <c r="BG309">
        <v>44243</v>
      </c>
      <c r="BH309">
        <v>99.763830561894437</v>
      </c>
      <c r="BI309" t="s">
        <v>4152</v>
      </c>
      <c r="BJ309" t="s">
        <v>4153</v>
      </c>
      <c r="BK309" t="s">
        <v>4154</v>
      </c>
      <c r="BL309" t="s">
        <v>4139</v>
      </c>
      <c r="BM309">
        <v>4</v>
      </c>
      <c r="BN309">
        <v>3.7229999999999999</v>
      </c>
    </row>
    <row r="310" spans="1:66" x14ac:dyDescent="0.25">
      <c r="A310">
        <v>75413</v>
      </c>
      <c r="B310">
        <v>18108</v>
      </c>
      <c r="C310" t="s">
        <v>43</v>
      </c>
      <c r="D310" t="s">
        <v>21</v>
      </c>
      <c r="E310" t="s">
        <v>22</v>
      </c>
      <c r="F310">
        <v>43987.666666666664</v>
      </c>
      <c r="G310">
        <v>1.75</v>
      </c>
      <c r="H310" t="s">
        <v>28</v>
      </c>
      <c r="I310">
        <v>5</v>
      </c>
      <c r="J310" t="s">
        <v>22</v>
      </c>
      <c r="K310" t="s">
        <v>22</v>
      </c>
      <c r="L310" t="s">
        <v>44</v>
      </c>
      <c r="M310">
        <v>4</v>
      </c>
      <c r="N310" t="s">
        <v>33</v>
      </c>
      <c r="O310">
        <v>0</v>
      </c>
      <c r="P310">
        <v>0</v>
      </c>
      <c r="Q310">
        <v>1.75</v>
      </c>
      <c r="R310">
        <v>0</v>
      </c>
      <c r="S310">
        <v>0</v>
      </c>
      <c r="T310">
        <v>1</v>
      </c>
      <c r="U310">
        <v>0</v>
      </c>
      <c r="V310">
        <v>7.8000000000000007</v>
      </c>
      <c r="W310">
        <v>0</v>
      </c>
      <c r="X310">
        <v>0</v>
      </c>
      <c r="Y310">
        <v>5.3800000000000008</v>
      </c>
      <c r="Z310">
        <v>0</v>
      </c>
      <c r="AA310">
        <v>0</v>
      </c>
      <c r="AB310">
        <v>7574056</v>
      </c>
      <c r="AC310" t="s">
        <v>807</v>
      </c>
      <c r="AD310">
        <v>40037</v>
      </c>
      <c r="AE310" t="s">
        <v>760</v>
      </c>
      <c r="AF310" t="s">
        <v>761</v>
      </c>
      <c r="AG310" t="s">
        <v>762</v>
      </c>
      <c r="AH310" t="s">
        <v>768</v>
      </c>
      <c r="AI310">
        <v>1.25</v>
      </c>
      <c r="AJ310">
        <v>0</v>
      </c>
      <c r="AK310">
        <v>0</v>
      </c>
      <c r="AL310">
        <v>0</v>
      </c>
      <c r="AM310">
        <v>15</v>
      </c>
      <c r="AN310">
        <v>0</v>
      </c>
      <c r="AO310" t="s">
        <v>762</v>
      </c>
      <c r="AP310" t="s">
        <v>763</v>
      </c>
      <c r="AQ310" t="s">
        <v>769</v>
      </c>
      <c r="AR310" t="s">
        <v>808</v>
      </c>
      <c r="AS310">
        <v>1.5</v>
      </c>
      <c r="AT310">
        <v>742.5</v>
      </c>
      <c r="AU310">
        <v>744</v>
      </c>
      <c r="AV310" t="s">
        <v>765</v>
      </c>
      <c r="AW310" t="s">
        <v>809</v>
      </c>
      <c r="AX310">
        <v>2</v>
      </c>
      <c r="AY310">
        <v>743</v>
      </c>
      <c r="AZ310">
        <v>745</v>
      </c>
      <c r="BA310" t="s">
        <v>765</v>
      </c>
      <c r="BB310">
        <v>-1.389487E-2</v>
      </c>
      <c r="BC310">
        <v>0</v>
      </c>
      <c r="BD310">
        <v>10594</v>
      </c>
      <c r="BE310">
        <v>91.426876568560346</v>
      </c>
      <c r="BF310" t="s">
        <v>767</v>
      </c>
      <c r="BG310">
        <v>44243</v>
      </c>
      <c r="BH310">
        <v>35.984514837576057</v>
      </c>
      <c r="BI310" t="s">
        <v>4161</v>
      </c>
      <c r="BJ310" t="s">
        <v>4162</v>
      </c>
      <c r="BK310" t="s">
        <v>4163</v>
      </c>
      <c r="BL310" t="s">
        <v>4097</v>
      </c>
      <c r="BM310">
        <v>1</v>
      </c>
      <c r="BN310">
        <v>3.7989999999999999</v>
      </c>
    </row>
    <row r="311" spans="1:66" x14ac:dyDescent="0.25">
      <c r="A311">
        <v>75414</v>
      </c>
      <c r="B311">
        <v>18108</v>
      </c>
      <c r="C311" t="s">
        <v>43</v>
      </c>
      <c r="D311" t="s">
        <v>21</v>
      </c>
      <c r="E311" t="s">
        <v>29</v>
      </c>
      <c r="F311">
        <v>43987.666666666664</v>
      </c>
      <c r="G311">
        <v>2.15</v>
      </c>
      <c r="H311" t="s">
        <v>23</v>
      </c>
      <c r="I311">
        <v>0</v>
      </c>
      <c r="J311" t="s">
        <v>22</v>
      </c>
      <c r="K311" t="s">
        <v>22</v>
      </c>
      <c r="L311" t="s">
        <v>30</v>
      </c>
      <c r="M311">
        <v>6</v>
      </c>
      <c r="N311" t="s">
        <v>33</v>
      </c>
      <c r="O311">
        <v>0</v>
      </c>
      <c r="P311">
        <v>10</v>
      </c>
      <c r="Q311">
        <v>0</v>
      </c>
      <c r="R311">
        <v>5</v>
      </c>
      <c r="S311">
        <v>0</v>
      </c>
      <c r="T311">
        <v>1</v>
      </c>
      <c r="U311">
        <v>10</v>
      </c>
      <c r="V311">
        <v>1.4000000000000001</v>
      </c>
      <c r="W311">
        <v>5</v>
      </c>
      <c r="X311">
        <v>7.0000000000000009</v>
      </c>
      <c r="Y311">
        <v>0.84000000000000008</v>
      </c>
      <c r="Z311">
        <v>5</v>
      </c>
      <c r="AA311">
        <v>4.2</v>
      </c>
      <c r="AB311">
        <v>7593782</v>
      </c>
      <c r="AC311" t="s">
        <v>1305</v>
      </c>
      <c r="AD311">
        <v>40038</v>
      </c>
      <c r="AE311" t="s">
        <v>760</v>
      </c>
      <c r="AF311" t="s">
        <v>761</v>
      </c>
      <c r="AG311" t="s">
        <v>762</v>
      </c>
      <c r="AH311" t="s">
        <v>768</v>
      </c>
      <c r="AI311">
        <v>1.25</v>
      </c>
      <c r="AJ311">
        <v>0</v>
      </c>
      <c r="AK311">
        <v>0</v>
      </c>
      <c r="AL311">
        <v>0</v>
      </c>
      <c r="AM311">
        <v>15</v>
      </c>
      <c r="AN311">
        <v>0</v>
      </c>
      <c r="AO311" t="s">
        <v>762</v>
      </c>
      <c r="AP311" t="s">
        <v>763</v>
      </c>
      <c r="AQ311" t="s">
        <v>769</v>
      </c>
      <c r="AR311" t="s">
        <v>809</v>
      </c>
      <c r="AS311">
        <v>2</v>
      </c>
      <c r="AT311">
        <v>743</v>
      </c>
      <c r="AU311">
        <v>745</v>
      </c>
      <c r="AV311" t="s">
        <v>765</v>
      </c>
      <c r="AW311" t="s">
        <v>1306</v>
      </c>
      <c r="AX311">
        <v>2.2000000000000002</v>
      </c>
      <c r="AY311">
        <v>742.8</v>
      </c>
      <c r="AZ311">
        <v>745</v>
      </c>
      <c r="BA311" t="s">
        <v>765</v>
      </c>
      <c r="BB311">
        <v>8.3815599999999997E-3</v>
      </c>
      <c r="BC311">
        <v>0</v>
      </c>
      <c r="BD311">
        <v>10594</v>
      </c>
      <c r="BE311">
        <v>91.426876568560346</v>
      </c>
      <c r="BF311" t="s">
        <v>767</v>
      </c>
      <c r="BG311">
        <v>44243</v>
      </c>
      <c r="BH311">
        <v>23.861896217162862</v>
      </c>
      <c r="BI311" t="s">
        <v>4161</v>
      </c>
      <c r="BJ311" t="s">
        <v>4162</v>
      </c>
      <c r="BK311" t="s">
        <v>4163</v>
      </c>
      <c r="BL311" t="s">
        <v>4097</v>
      </c>
      <c r="BM311">
        <v>1</v>
      </c>
      <c r="BN311">
        <v>3.7989999999999999</v>
      </c>
    </row>
    <row r="312" spans="1:66" x14ac:dyDescent="0.25">
      <c r="A312">
        <v>75414</v>
      </c>
      <c r="B312">
        <v>23779</v>
      </c>
      <c r="C312" t="s">
        <v>535</v>
      </c>
      <c r="D312" t="s">
        <v>21</v>
      </c>
      <c r="E312" t="s">
        <v>29</v>
      </c>
      <c r="F312">
        <v>43973.666666666664</v>
      </c>
      <c r="G312">
        <v>2.15</v>
      </c>
      <c r="H312" t="s">
        <v>23</v>
      </c>
      <c r="I312">
        <v>0</v>
      </c>
      <c r="J312" t="s">
        <v>22</v>
      </c>
      <c r="K312" t="s">
        <v>22</v>
      </c>
      <c r="M312">
        <v>0</v>
      </c>
      <c r="O312">
        <v>2</v>
      </c>
      <c r="P312">
        <v>10</v>
      </c>
      <c r="Q312">
        <v>1.3</v>
      </c>
      <c r="R312">
        <v>2.2999999999999998</v>
      </c>
      <c r="S312">
        <v>2.9899999999999998</v>
      </c>
      <c r="T312">
        <v>1</v>
      </c>
      <c r="U312">
        <v>10</v>
      </c>
      <c r="V312">
        <v>4.5999999999999996</v>
      </c>
      <c r="W312">
        <v>5</v>
      </c>
      <c r="X312">
        <v>23</v>
      </c>
      <c r="Y312">
        <v>3.28</v>
      </c>
      <c r="Z312">
        <v>3.92</v>
      </c>
      <c r="AA312">
        <v>12.8576</v>
      </c>
      <c r="AB312">
        <v>7593782</v>
      </c>
      <c r="AC312" t="s">
        <v>1305</v>
      </c>
      <c r="AD312">
        <v>40039</v>
      </c>
      <c r="AE312" t="s">
        <v>760</v>
      </c>
      <c r="AF312" t="s">
        <v>761</v>
      </c>
      <c r="AG312" t="s">
        <v>762</v>
      </c>
      <c r="AH312" t="s">
        <v>768</v>
      </c>
      <c r="AI312">
        <v>1.25</v>
      </c>
      <c r="AJ312">
        <v>0</v>
      </c>
      <c r="AK312">
        <v>0</v>
      </c>
      <c r="AL312">
        <v>0</v>
      </c>
      <c r="AM312">
        <v>15</v>
      </c>
      <c r="AN312">
        <v>0</v>
      </c>
      <c r="AO312" t="s">
        <v>762</v>
      </c>
      <c r="AP312" t="s">
        <v>763</v>
      </c>
      <c r="AQ312" t="s">
        <v>769</v>
      </c>
      <c r="AR312" t="s">
        <v>809</v>
      </c>
      <c r="AS312">
        <v>2</v>
      </c>
      <c r="AT312">
        <v>743</v>
      </c>
      <c r="AU312">
        <v>745</v>
      </c>
      <c r="AV312" t="s">
        <v>765</v>
      </c>
      <c r="AW312" t="s">
        <v>1306</v>
      </c>
      <c r="AX312">
        <v>2.2000000000000002</v>
      </c>
      <c r="AY312">
        <v>742.8</v>
      </c>
      <c r="AZ312">
        <v>745</v>
      </c>
      <c r="BA312" t="s">
        <v>765</v>
      </c>
      <c r="BB312">
        <v>8.3815599999999997E-3</v>
      </c>
      <c r="BC312">
        <v>0</v>
      </c>
      <c r="BD312">
        <v>10594</v>
      </c>
      <c r="BE312">
        <v>91.388546657540488</v>
      </c>
      <c r="BF312" t="s">
        <v>767</v>
      </c>
      <c r="BG312">
        <v>44243</v>
      </c>
      <c r="BH312">
        <v>23.861896217162862</v>
      </c>
      <c r="BI312" t="s">
        <v>4161</v>
      </c>
      <c r="BJ312" t="s">
        <v>4162</v>
      </c>
      <c r="BK312" t="s">
        <v>4163</v>
      </c>
      <c r="BL312" t="s">
        <v>4097</v>
      </c>
      <c r="BM312">
        <v>1</v>
      </c>
      <c r="BN312">
        <v>3.7989999999999999</v>
      </c>
    </row>
    <row r="313" spans="1:66" x14ac:dyDescent="0.25">
      <c r="A313">
        <v>75722</v>
      </c>
      <c r="B313">
        <v>22024</v>
      </c>
      <c r="C313" t="s">
        <v>579</v>
      </c>
      <c r="D313" t="s">
        <v>21</v>
      </c>
      <c r="E313" t="s">
        <v>29</v>
      </c>
      <c r="F313">
        <v>44271.666666666664</v>
      </c>
      <c r="G313">
        <v>13</v>
      </c>
      <c r="I313">
        <v>0</v>
      </c>
      <c r="K313" t="s">
        <v>22</v>
      </c>
      <c r="M313">
        <v>0</v>
      </c>
      <c r="O313">
        <v>2</v>
      </c>
      <c r="P313">
        <v>0</v>
      </c>
      <c r="Q313">
        <v>1.3</v>
      </c>
      <c r="R313">
        <v>2.2999999999999998</v>
      </c>
      <c r="S313">
        <v>2.9899999999999998</v>
      </c>
      <c r="T313">
        <v>1</v>
      </c>
      <c r="U313">
        <v>0</v>
      </c>
      <c r="V313">
        <v>7.8000000000000007</v>
      </c>
      <c r="W313">
        <v>3.2</v>
      </c>
      <c r="X313">
        <v>24.960000000000004</v>
      </c>
      <c r="Y313">
        <v>5.2000000000000011</v>
      </c>
      <c r="Z313">
        <v>2.84</v>
      </c>
      <c r="AA313">
        <v>14.768000000000002</v>
      </c>
      <c r="AB313">
        <v>7618277</v>
      </c>
      <c r="AC313" t="s">
        <v>2901</v>
      </c>
      <c r="AD313">
        <v>40040</v>
      </c>
      <c r="AE313" t="s">
        <v>760</v>
      </c>
      <c r="AF313" t="s">
        <v>761</v>
      </c>
      <c r="AG313" t="s">
        <v>762</v>
      </c>
      <c r="AH313" t="s">
        <v>768</v>
      </c>
      <c r="AI313">
        <v>3.5</v>
      </c>
      <c r="AJ313">
        <v>0</v>
      </c>
      <c r="AK313">
        <v>0</v>
      </c>
      <c r="AL313">
        <v>0</v>
      </c>
      <c r="AM313">
        <v>42</v>
      </c>
      <c r="AN313">
        <v>0</v>
      </c>
      <c r="AO313" t="s">
        <v>762</v>
      </c>
      <c r="AP313" t="s">
        <v>763</v>
      </c>
      <c r="AQ313" t="s">
        <v>769</v>
      </c>
      <c r="AR313" t="s">
        <v>2902</v>
      </c>
      <c r="AS313">
        <v>12.7</v>
      </c>
      <c r="AT313">
        <v>663.3</v>
      </c>
      <c r="AU313">
        <v>676</v>
      </c>
      <c r="AV313" t="s">
        <v>765</v>
      </c>
      <c r="AW313" t="s">
        <v>2903</v>
      </c>
      <c r="AX313">
        <v>15.8</v>
      </c>
      <c r="AY313">
        <v>658.2</v>
      </c>
      <c r="AZ313">
        <v>674</v>
      </c>
      <c r="BA313" t="s">
        <v>765</v>
      </c>
      <c r="BB313">
        <v>2.9567199999999998E-2</v>
      </c>
      <c r="BC313">
        <v>0</v>
      </c>
      <c r="BD313">
        <v>36700</v>
      </c>
      <c r="BE313">
        <v>20.73009354323522</v>
      </c>
      <c r="BF313" t="s">
        <v>767</v>
      </c>
      <c r="BG313">
        <v>44243</v>
      </c>
      <c r="BH313">
        <v>172.48853314498359</v>
      </c>
      <c r="BI313" t="s">
        <v>4108</v>
      </c>
      <c r="BJ313" t="s">
        <v>4109</v>
      </c>
      <c r="BK313" t="s">
        <v>4110</v>
      </c>
      <c r="BL313" t="s">
        <v>768</v>
      </c>
      <c r="BM313">
        <v>2</v>
      </c>
      <c r="BN313">
        <v>3.806</v>
      </c>
    </row>
    <row r="314" spans="1:66" x14ac:dyDescent="0.25">
      <c r="A314">
        <v>76102</v>
      </c>
      <c r="B314">
        <v>22659</v>
      </c>
      <c r="C314" t="s">
        <v>600</v>
      </c>
      <c r="D314" t="s">
        <v>21</v>
      </c>
      <c r="E314" t="s">
        <v>29</v>
      </c>
      <c r="F314">
        <v>44323.666666666664</v>
      </c>
      <c r="G314">
        <v>8</v>
      </c>
      <c r="H314" t="s">
        <v>23</v>
      </c>
      <c r="I314">
        <v>0</v>
      </c>
      <c r="J314" t="s">
        <v>22</v>
      </c>
      <c r="K314" t="s">
        <v>22</v>
      </c>
      <c r="M314">
        <v>0</v>
      </c>
      <c r="O314">
        <v>2</v>
      </c>
      <c r="P314">
        <v>10</v>
      </c>
      <c r="Q314">
        <v>1.3</v>
      </c>
      <c r="R314">
        <v>2.2999999999999998</v>
      </c>
      <c r="S314">
        <v>2.9899999999999998</v>
      </c>
      <c r="T314">
        <v>1</v>
      </c>
      <c r="U314">
        <v>10</v>
      </c>
      <c r="V314">
        <v>6.2000000000000011</v>
      </c>
      <c r="W314">
        <v>5</v>
      </c>
      <c r="X314">
        <v>31.000000000000007</v>
      </c>
      <c r="Y314">
        <v>4.24</v>
      </c>
      <c r="Z314">
        <v>3.92</v>
      </c>
      <c r="AA314">
        <v>16.620799999999999</v>
      </c>
      <c r="AB314">
        <v>7602899</v>
      </c>
      <c r="AC314" t="s">
        <v>3070</v>
      </c>
      <c r="AD314">
        <v>40041</v>
      </c>
      <c r="AE314" t="s">
        <v>760</v>
      </c>
      <c r="AF314" t="s">
        <v>761</v>
      </c>
      <c r="AG314" t="s">
        <v>762</v>
      </c>
      <c r="AH314" t="s">
        <v>768</v>
      </c>
      <c r="AI314">
        <v>1.5</v>
      </c>
      <c r="AJ314">
        <v>0</v>
      </c>
      <c r="AK314">
        <v>0</v>
      </c>
      <c r="AL314">
        <v>0</v>
      </c>
      <c r="AM314">
        <v>18</v>
      </c>
      <c r="AN314">
        <v>0</v>
      </c>
      <c r="AO314" t="s">
        <v>762</v>
      </c>
      <c r="AP314" t="s">
        <v>763</v>
      </c>
      <c r="AQ314" t="s">
        <v>769</v>
      </c>
      <c r="AR314" t="s">
        <v>3071</v>
      </c>
      <c r="AS314">
        <v>8</v>
      </c>
      <c r="AT314">
        <v>630</v>
      </c>
      <c r="AU314">
        <v>638</v>
      </c>
      <c r="AV314" t="s">
        <v>765</v>
      </c>
      <c r="AW314" t="s">
        <v>1343</v>
      </c>
      <c r="AX314">
        <v>8.1</v>
      </c>
      <c r="AY314">
        <v>628.9</v>
      </c>
      <c r="AZ314">
        <v>637</v>
      </c>
      <c r="BA314" t="s">
        <v>765</v>
      </c>
      <c r="BB314">
        <v>2.5617580000000001E-2</v>
      </c>
      <c r="BC314">
        <v>0</v>
      </c>
      <c r="BD314">
        <v>40891</v>
      </c>
      <c r="BE314">
        <v>11.72530230435774</v>
      </c>
      <c r="BF314" t="s">
        <v>767</v>
      </c>
      <c r="BG314">
        <v>43185</v>
      </c>
      <c r="BH314">
        <v>42.939089799170198</v>
      </c>
      <c r="BI314" t="s">
        <v>4094</v>
      </c>
      <c r="BJ314" t="s">
        <v>4095</v>
      </c>
      <c r="BK314" t="s">
        <v>4096</v>
      </c>
      <c r="BL314" t="s">
        <v>4097</v>
      </c>
      <c r="BM314">
        <v>1</v>
      </c>
      <c r="BN314">
        <v>3.714</v>
      </c>
    </row>
    <row r="315" spans="1:66" x14ac:dyDescent="0.25">
      <c r="A315">
        <v>76103</v>
      </c>
      <c r="B315">
        <v>11059</v>
      </c>
      <c r="C315" t="s">
        <v>217</v>
      </c>
      <c r="D315" t="s">
        <v>26</v>
      </c>
      <c r="E315" t="s">
        <v>29</v>
      </c>
      <c r="F315">
        <v>43963.666666666664</v>
      </c>
      <c r="G315">
        <v>9</v>
      </c>
      <c r="H315" t="s">
        <v>23</v>
      </c>
      <c r="I315">
        <v>0</v>
      </c>
      <c r="J315" t="s">
        <v>22</v>
      </c>
      <c r="K315" t="s">
        <v>22</v>
      </c>
      <c r="L315" t="s">
        <v>24</v>
      </c>
      <c r="M315">
        <v>0</v>
      </c>
      <c r="O315">
        <v>2</v>
      </c>
      <c r="P315">
        <v>0</v>
      </c>
      <c r="Q315">
        <v>1.3</v>
      </c>
      <c r="R315">
        <v>2.4000000000000004</v>
      </c>
      <c r="S315">
        <v>3.1200000000000006</v>
      </c>
      <c r="T315">
        <v>1</v>
      </c>
      <c r="U315">
        <v>0</v>
      </c>
      <c r="V315">
        <v>2.2000000000000002</v>
      </c>
      <c r="W315">
        <v>2.4000000000000004</v>
      </c>
      <c r="X315">
        <v>5.2800000000000011</v>
      </c>
      <c r="Y315">
        <v>1.84</v>
      </c>
      <c r="Z315">
        <v>2.4000000000000004</v>
      </c>
      <c r="AA315">
        <v>4.4160000000000013</v>
      </c>
      <c r="AB315">
        <v>7551025</v>
      </c>
      <c r="AC315" t="s">
        <v>1342</v>
      </c>
      <c r="AD315">
        <v>40042</v>
      </c>
      <c r="AE315" t="s">
        <v>760</v>
      </c>
      <c r="AF315" t="s">
        <v>761</v>
      </c>
      <c r="AG315" t="s">
        <v>762</v>
      </c>
      <c r="AH315" t="s">
        <v>768</v>
      </c>
      <c r="AI315">
        <v>1.5</v>
      </c>
      <c r="AJ315">
        <v>0</v>
      </c>
      <c r="AK315">
        <v>0</v>
      </c>
      <c r="AL315">
        <v>0</v>
      </c>
      <c r="AM315">
        <v>18</v>
      </c>
      <c r="AN315">
        <v>0</v>
      </c>
      <c r="AO315" t="s">
        <v>762</v>
      </c>
      <c r="AP315" t="s">
        <v>763</v>
      </c>
      <c r="AQ315" t="s">
        <v>769</v>
      </c>
      <c r="AR315" t="s">
        <v>1343</v>
      </c>
      <c r="AS315">
        <v>13.3</v>
      </c>
      <c r="AT315">
        <v>623.70000000000005</v>
      </c>
      <c r="AU315">
        <v>637</v>
      </c>
      <c r="AV315" t="s">
        <v>765</v>
      </c>
      <c r="AW315" t="s">
        <v>1344</v>
      </c>
      <c r="AX315">
        <v>8.25</v>
      </c>
      <c r="AY315">
        <v>621.75</v>
      </c>
      <c r="AZ315">
        <v>630</v>
      </c>
      <c r="BA315" t="s">
        <v>765</v>
      </c>
      <c r="BB315">
        <v>4.3035860000000002E-2</v>
      </c>
      <c r="BC315">
        <v>0</v>
      </c>
      <c r="BD315">
        <v>40891</v>
      </c>
      <c r="BE315">
        <v>10.73693817020305</v>
      </c>
      <c r="BF315" t="s">
        <v>767</v>
      </c>
      <c r="BG315">
        <v>43185</v>
      </c>
      <c r="BH315">
        <v>45.310910096067857</v>
      </c>
      <c r="BI315" t="s">
        <v>4101</v>
      </c>
      <c r="BJ315" t="s">
        <v>4102</v>
      </c>
      <c r="BK315" t="s">
        <v>4103</v>
      </c>
      <c r="BL315" t="s">
        <v>4097</v>
      </c>
      <c r="BM315">
        <v>1</v>
      </c>
      <c r="BN315">
        <v>3.714</v>
      </c>
    </row>
    <row r="316" spans="1:66" x14ac:dyDescent="0.25">
      <c r="A316">
        <v>76103</v>
      </c>
      <c r="B316">
        <v>22659</v>
      </c>
      <c r="C316" t="s">
        <v>600</v>
      </c>
      <c r="D316" t="s">
        <v>21</v>
      </c>
      <c r="E316" t="s">
        <v>29</v>
      </c>
      <c r="F316">
        <v>44323.666666666664</v>
      </c>
      <c r="G316">
        <v>9</v>
      </c>
      <c r="H316" t="s">
        <v>23</v>
      </c>
      <c r="I316">
        <v>0</v>
      </c>
      <c r="J316" t="s">
        <v>22</v>
      </c>
      <c r="K316" t="s">
        <v>22</v>
      </c>
      <c r="M316">
        <v>0</v>
      </c>
      <c r="O316">
        <v>2</v>
      </c>
      <c r="P316">
        <v>10</v>
      </c>
      <c r="Q316">
        <v>1.3</v>
      </c>
      <c r="R316">
        <v>3.2</v>
      </c>
      <c r="S316">
        <v>4.16</v>
      </c>
      <c r="T316">
        <v>1</v>
      </c>
      <c r="U316">
        <v>10</v>
      </c>
      <c r="V316">
        <v>7</v>
      </c>
      <c r="W316">
        <v>4.0999999999999996</v>
      </c>
      <c r="X316">
        <v>28.699999999999996</v>
      </c>
      <c r="Y316">
        <v>4.7200000000000006</v>
      </c>
      <c r="Z316">
        <v>3.7399999999999998</v>
      </c>
      <c r="AA316">
        <v>17.652800000000003</v>
      </c>
      <c r="AB316">
        <v>7551025</v>
      </c>
      <c r="AC316" t="s">
        <v>1342</v>
      </c>
      <c r="AD316">
        <v>40043</v>
      </c>
      <c r="AE316" t="s">
        <v>760</v>
      </c>
      <c r="AF316" t="s">
        <v>761</v>
      </c>
      <c r="AG316" t="s">
        <v>762</v>
      </c>
      <c r="AH316" t="s">
        <v>768</v>
      </c>
      <c r="AI316">
        <v>1.5</v>
      </c>
      <c r="AJ316">
        <v>0</v>
      </c>
      <c r="AK316">
        <v>0</v>
      </c>
      <c r="AL316">
        <v>0</v>
      </c>
      <c r="AM316">
        <v>18</v>
      </c>
      <c r="AN316">
        <v>0</v>
      </c>
      <c r="AO316" t="s">
        <v>762</v>
      </c>
      <c r="AP316" t="s">
        <v>763</v>
      </c>
      <c r="AQ316" t="s">
        <v>769</v>
      </c>
      <c r="AR316" t="s">
        <v>1343</v>
      </c>
      <c r="AS316">
        <v>13.3</v>
      </c>
      <c r="AT316">
        <v>623.70000000000005</v>
      </c>
      <c r="AU316">
        <v>637</v>
      </c>
      <c r="AV316" t="s">
        <v>765</v>
      </c>
      <c r="AW316" t="s">
        <v>1344</v>
      </c>
      <c r="AX316">
        <v>8.25</v>
      </c>
      <c r="AY316">
        <v>621.75</v>
      </c>
      <c r="AZ316">
        <v>630</v>
      </c>
      <c r="BA316" t="s">
        <v>765</v>
      </c>
      <c r="BB316">
        <v>4.3035860000000002E-2</v>
      </c>
      <c r="BC316">
        <v>0</v>
      </c>
      <c r="BD316">
        <v>40891</v>
      </c>
      <c r="BE316">
        <v>11.719826602783476</v>
      </c>
      <c r="BF316" t="s">
        <v>767</v>
      </c>
      <c r="BG316">
        <v>43185</v>
      </c>
      <c r="BH316">
        <v>45.310910096067857</v>
      </c>
      <c r="BI316" t="s">
        <v>4101</v>
      </c>
      <c r="BJ316" t="s">
        <v>4102</v>
      </c>
      <c r="BK316" t="s">
        <v>4103</v>
      </c>
      <c r="BL316" t="s">
        <v>4097</v>
      </c>
      <c r="BM316">
        <v>1</v>
      </c>
      <c r="BN316">
        <v>3.714</v>
      </c>
    </row>
    <row r="317" spans="1:66" x14ac:dyDescent="0.25">
      <c r="A317">
        <v>76104</v>
      </c>
      <c r="B317">
        <v>11059</v>
      </c>
      <c r="C317" t="s">
        <v>217</v>
      </c>
      <c r="D317" t="s">
        <v>26</v>
      </c>
      <c r="E317" t="s">
        <v>29</v>
      </c>
      <c r="F317">
        <v>43963.666666666664</v>
      </c>
      <c r="G317">
        <v>7.5</v>
      </c>
      <c r="H317" t="s">
        <v>23</v>
      </c>
      <c r="I317">
        <v>0</v>
      </c>
      <c r="J317" t="s">
        <v>22</v>
      </c>
      <c r="K317" t="s">
        <v>22</v>
      </c>
      <c r="L317" t="s">
        <v>30</v>
      </c>
      <c r="M317">
        <v>6</v>
      </c>
      <c r="O317">
        <v>2</v>
      </c>
      <c r="P317">
        <v>10</v>
      </c>
      <c r="Q317">
        <v>1.3</v>
      </c>
      <c r="R317">
        <v>6.2</v>
      </c>
      <c r="S317">
        <v>8.06</v>
      </c>
      <c r="T317">
        <v>1</v>
      </c>
      <c r="U317">
        <v>0</v>
      </c>
      <c r="V317">
        <v>2.2000000000000002</v>
      </c>
      <c r="W317">
        <v>2</v>
      </c>
      <c r="X317">
        <v>4.4000000000000004</v>
      </c>
      <c r="Y317">
        <v>1.84</v>
      </c>
      <c r="Z317">
        <v>3.6800000000000006</v>
      </c>
      <c r="AA317">
        <v>6.7712000000000012</v>
      </c>
      <c r="AB317">
        <v>7634760</v>
      </c>
      <c r="AC317" t="s">
        <v>1735</v>
      </c>
      <c r="AD317">
        <v>40044</v>
      </c>
      <c r="AE317" t="s">
        <v>760</v>
      </c>
      <c r="AF317" t="s">
        <v>761</v>
      </c>
      <c r="AG317" t="s">
        <v>762</v>
      </c>
      <c r="AH317" t="s">
        <v>768</v>
      </c>
      <c r="AI317">
        <v>3.5</v>
      </c>
      <c r="AJ317">
        <v>0</v>
      </c>
      <c r="AK317">
        <v>0</v>
      </c>
      <c r="AL317">
        <v>0</v>
      </c>
      <c r="AM317">
        <v>42</v>
      </c>
      <c r="AN317">
        <v>0</v>
      </c>
      <c r="AO317" t="s">
        <v>762</v>
      </c>
      <c r="AP317" t="s">
        <v>763</v>
      </c>
      <c r="AQ317" t="s">
        <v>769</v>
      </c>
      <c r="AR317" t="s">
        <v>1736</v>
      </c>
      <c r="AS317">
        <v>5.4</v>
      </c>
      <c r="AT317">
        <v>631.6</v>
      </c>
      <c r="AU317">
        <v>637</v>
      </c>
      <c r="AV317" t="s">
        <v>765</v>
      </c>
      <c r="AW317" t="s">
        <v>1737</v>
      </c>
      <c r="AX317">
        <v>5</v>
      </c>
      <c r="AY317">
        <v>631</v>
      </c>
      <c r="AZ317">
        <v>636</v>
      </c>
      <c r="BA317" t="s">
        <v>765</v>
      </c>
      <c r="BB317">
        <v>3.2369090000000003E-2</v>
      </c>
      <c r="BC317">
        <v>0</v>
      </c>
      <c r="BD317">
        <v>40897</v>
      </c>
      <c r="BE317">
        <v>10.731462468628786</v>
      </c>
      <c r="BF317" t="s">
        <v>767</v>
      </c>
      <c r="BG317">
        <v>44243</v>
      </c>
      <c r="BH317">
        <v>18.536200549190301</v>
      </c>
      <c r="BI317" t="s">
        <v>4124</v>
      </c>
      <c r="BJ317" t="s">
        <v>4125</v>
      </c>
      <c r="BK317" t="s">
        <v>4126</v>
      </c>
      <c r="BL317" t="s">
        <v>768</v>
      </c>
      <c r="BM317">
        <v>2</v>
      </c>
      <c r="BN317">
        <v>3.7890000000000001</v>
      </c>
    </row>
    <row r="318" spans="1:66" x14ac:dyDescent="0.25">
      <c r="A318">
        <v>76483</v>
      </c>
      <c r="B318">
        <v>24009</v>
      </c>
      <c r="C318" t="s">
        <v>488</v>
      </c>
      <c r="D318" t="s">
        <v>26</v>
      </c>
      <c r="E318" t="s">
        <v>29</v>
      </c>
      <c r="F318">
        <v>44441.666666666664</v>
      </c>
      <c r="G318">
        <v>17.5</v>
      </c>
      <c r="H318" t="s">
        <v>23</v>
      </c>
      <c r="I318">
        <v>0</v>
      </c>
      <c r="J318" t="s">
        <v>22</v>
      </c>
      <c r="K318" t="s">
        <v>22</v>
      </c>
      <c r="M318">
        <v>0</v>
      </c>
      <c r="O318">
        <v>2</v>
      </c>
      <c r="P318">
        <v>0</v>
      </c>
      <c r="Q318">
        <v>1.3</v>
      </c>
      <c r="R318">
        <v>2.9000000000000004</v>
      </c>
      <c r="S318">
        <v>3.7700000000000005</v>
      </c>
      <c r="T318">
        <v>1</v>
      </c>
      <c r="U318">
        <v>0</v>
      </c>
      <c r="V318">
        <v>4.5999999999999996</v>
      </c>
      <c r="W318">
        <v>3.8000000000000003</v>
      </c>
      <c r="X318">
        <v>17.48</v>
      </c>
      <c r="Y318">
        <v>3.28</v>
      </c>
      <c r="Z318">
        <v>3.4400000000000004</v>
      </c>
      <c r="AA318">
        <v>11.283200000000001</v>
      </c>
      <c r="AB318">
        <v>7572930</v>
      </c>
      <c r="AC318" t="s">
        <v>2484</v>
      </c>
      <c r="AD318">
        <v>40045</v>
      </c>
      <c r="AE318" t="s">
        <v>760</v>
      </c>
      <c r="AF318" t="s">
        <v>761</v>
      </c>
      <c r="AG318" t="s">
        <v>762</v>
      </c>
      <c r="AH318" t="s">
        <v>768</v>
      </c>
      <c r="AI318">
        <v>3</v>
      </c>
      <c r="AJ318">
        <v>0</v>
      </c>
      <c r="AK318">
        <v>0</v>
      </c>
      <c r="AL318">
        <v>0</v>
      </c>
      <c r="AM318">
        <v>36</v>
      </c>
      <c r="AN318">
        <v>0</v>
      </c>
      <c r="AO318" t="s">
        <v>762</v>
      </c>
      <c r="AP318" t="s">
        <v>763</v>
      </c>
      <c r="AQ318" t="s">
        <v>769</v>
      </c>
      <c r="AR318" t="s">
        <v>2485</v>
      </c>
      <c r="AS318">
        <v>9</v>
      </c>
      <c r="AT318">
        <v>677.6</v>
      </c>
      <c r="AU318">
        <v>686.6</v>
      </c>
      <c r="AV318" t="s">
        <v>765</v>
      </c>
      <c r="AW318" t="s">
        <v>2486</v>
      </c>
      <c r="AX318">
        <v>9.1</v>
      </c>
      <c r="AY318">
        <v>676.4</v>
      </c>
      <c r="AZ318">
        <v>685.5</v>
      </c>
      <c r="BA318" t="s">
        <v>765</v>
      </c>
      <c r="BB318">
        <v>0</v>
      </c>
      <c r="BC318">
        <v>0</v>
      </c>
      <c r="BD318">
        <v>37676</v>
      </c>
      <c r="BE318">
        <v>18.523385808806747</v>
      </c>
      <c r="BF318" t="s">
        <v>767</v>
      </c>
      <c r="BG318">
        <v>43185</v>
      </c>
      <c r="BH318">
        <v>68.172571361977859</v>
      </c>
      <c r="BI318" t="s">
        <v>4167</v>
      </c>
      <c r="BJ318" t="s">
        <v>4168</v>
      </c>
      <c r="BK318" t="s">
        <v>4169</v>
      </c>
      <c r="BL318" t="s">
        <v>768</v>
      </c>
      <c r="BM318">
        <v>2</v>
      </c>
      <c r="BN318">
        <v>3.75</v>
      </c>
    </row>
    <row r="319" spans="1:66" x14ac:dyDescent="0.25">
      <c r="A319">
        <v>76499</v>
      </c>
      <c r="B319">
        <v>23349</v>
      </c>
      <c r="C319" t="s">
        <v>120</v>
      </c>
      <c r="D319" t="s">
        <v>26</v>
      </c>
      <c r="E319" t="s">
        <v>29</v>
      </c>
      <c r="F319">
        <v>44377.666666666664</v>
      </c>
      <c r="G319">
        <v>1.5</v>
      </c>
      <c r="H319" t="s">
        <v>31</v>
      </c>
      <c r="I319">
        <v>7</v>
      </c>
      <c r="J319" t="s">
        <v>22</v>
      </c>
      <c r="K319" t="s">
        <v>22</v>
      </c>
      <c r="M319">
        <v>0</v>
      </c>
      <c r="N319" t="s">
        <v>35</v>
      </c>
      <c r="O319">
        <v>2</v>
      </c>
      <c r="P319">
        <v>5</v>
      </c>
      <c r="Q319">
        <v>3.75</v>
      </c>
      <c r="R319">
        <v>1.55</v>
      </c>
      <c r="S319">
        <v>5.8125</v>
      </c>
      <c r="T319">
        <v>1</v>
      </c>
      <c r="U319">
        <v>0</v>
      </c>
      <c r="V319">
        <v>1.4000000000000001</v>
      </c>
      <c r="W319">
        <v>0.8</v>
      </c>
      <c r="X319">
        <v>1.1200000000000001</v>
      </c>
      <c r="Y319">
        <v>2.34</v>
      </c>
      <c r="Z319">
        <v>1.1000000000000001</v>
      </c>
      <c r="AA319">
        <v>2.5739999999999998</v>
      </c>
      <c r="AB319">
        <v>7718864</v>
      </c>
      <c r="AC319" t="s">
        <v>1010</v>
      </c>
      <c r="AD319">
        <v>40046</v>
      </c>
      <c r="AE319" t="s">
        <v>760</v>
      </c>
      <c r="AF319" t="s">
        <v>761</v>
      </c>
      <c r="AG319" t="s">
        <v>762</v>
      </c>
      <c r="AH319" t="s">
        <v>768</v>
      </c>
      <c r="AI319">
        <v>1.5</v>
      </c>
      <c r="AJ319">
        <v>0</v>
      </c>
      <c r="AK319">
        <v>0</v>
      </c>
      <c r="AL319">
        <v>0</v>
      </c>
      <c r="AM319">
        <v>18</v>
      </c>
      <c r="AN319">
        <v>0</v>
      </c>
      <c r="AO319" t="s">
        <v>762</v>
      </c>
      <c r="AP319" t="s">
        <v>763</v>
      </c>
      <c r="AQ319" t="s">
        <v>769</v>
      </c>
      <c r="AR319" t="s">
        <v>1011</v>
      </c>
      <c r="AS319">
        <v>5</v>
      </c>
      <c r="AT319">
        <v>671.1</v>
      </c>
      <c r="AU319">
        <v>676.1</v>
      </c>
      <c r="AV319" t="s">
        <v>765</v>
      </c>
      <c r="AW319" t="s">
        <v>1012</v>
      </c>
      <c r="AX319">
        <v>4.5</v>
      </c>
      <c r="AY319">
        <v>670.5</v>
      </c>
      <c r="AZ319">
        <v>675</v>
      </c>
      <c r="BA319" t="s">
        <v>765</v>
      </c>
      <c r="BB319">
        <v>0</v>
      </c>
      <c r="BC319">
        <v>0</v>
      </c>
      <c r="BD319">
        <v>37676</v>
      </c>
      <c r="BE319">
        <v>18.348163358430291</v>
      </c>
      <c r="BF319" t="s">
        <v>767</v>
      </c>
      <c r="BG319">
        <v>43185</v>
      </c>
      <c r="BH319">
        <v>24.408866810252992</v>
      </c>
      <c r="BI319" t="s">
        <v>4117</v>
      </c>
      <c r="BJ319" t="s">
        <v>4118</v>
      </c>
      <c r="BK319" t="s">
        <v>4119</v>
      </c>
      <c r="BL319" t="s">
        <v>768</v>
      </c>
      <c r="BM319">
        <v>2</v>
      </c>
      <c r="BN319">
        <v>3.7509999999999999</v>
      </c>
    </row>
    <row r="320" spans="1:66" x14ac:dyDescent="0.25">
      <c r="A320">
        <v>76515</v>
      </c>
      <c r="B320">
        <v>12017</v>
      </c>
      <c r="C320" t="s">
        <v>464</v>
      </c>
      <c r="D320" t="s">
        <v>21</v>
      </c>
      <c r="E320" t="s">
        <v>29</v>
      </c>
      <c r="F320">
        <v>43795.708333333336</v>
      </c>
      <c r="G320">
        <v>6</v>
      </c>
      <c r="H320" t="s">
        <v>23</v>
      </c>
      <c r="I320">
        <v>0</v>
      </c>
      <c r="J320" t="s">
        <v>22</v>
      </c>
      <c r="K320" t="s">
        <v>22</v>
      </c>
      <c r="M320">
        <v>0</v>
      </c>
      <c r="O320">
        <v>2</v>
      </c>
      <c r="P320">
        <v>10</v>
      </c>
      <c r="Q320">
        <v>1.3</v>
      </c>
      <c r="R320">
        <v>2.9</v>
      </c>
      <c r="S320">
        <v>3.77</v>
      </c>
      <c r="T320">
        <v>2</v>
      </c>
      <c r="U320">
        <v>10</v>
      </c>
      <c r="V320">
        <v>3.0000000000000004</v>
      </c>
      <c r="W320">
        <v>5.6</v>
      </c>
      <c r="X320">
        <v>16.8</v>
      </c>
      <c r="Y320">
        <v>2.3200000000000003</v>
      </c>
      <c r="Z320">
        <v>4.5199999999999996</v>
      </c>
      <c r="AA320">
        <v>10.4864</v>
      </c>
      <c r="AB320">
        <v>7709105</v>
      </c>
      <c r="AC320" t="s">
        <v>2374</v>
      </c>
      <c r="AD320">
        <v>40047</v>
      </c>
      <c r="AE320" t="s">
        <v>760</v>
      </c>
      <c r="AF320" t="s">
        <v>761</v>
      </c>
      <c r="AG320" t="s">
        <v>762</v>
      </c>
      <c r="AH320" t="s">
        <v>768</v>
      </c>
      <c r="AI320">
        <v>3</v>
      </c>
      <c r="AJ320">
        <v>0</v>
      </c>
      <c r="AK320">
        <v>0</v>
      </c>
      <c r="AL320">
        <v>0</v>
      </c>
      <c r="AM320">
        <v>36</v>
      </c>
      <c r="AN320">
        <v>0</v>
      </c>
      <c r="AO320" t="s">
        <v>762</v>
      </c>
      <c r="AP320" t="s">
        <v>763</v>
      </c>
      <c r="AQ320" t="s">
        <v>769</v>
      </c>
      <c r="AR320" t="s">
        <v>2375</v>
      </c>
      <c r="AS320">
        <v>6</v>
      </c>
      <c r="AT320">
        <v>660.3</v>
      </c>
      <c r="AU320">
        <v>666.3</v>
      </c>
      <c r="AV320" t="s">
        <v>765</v>
      </c>
      <c r="AW320" t="s">
        <v>1647</v>
      </c>
      <c r="AX320">
        <v>6.33</v>
      </c>
      <c r="AY320">
        <v>658.2</v>
      </c>
      <c r="AZ320">
        <v>664.53</v>
      </c>
      <c r="BA320" t="s">
        <v>765</v>
      </c>
      <c r="BB320">
        <v>0</v>
      </c>
      <c r="BC320">
        <v>0</v>
      </c>
      <c r="BD320">
        <v>37676</v>
      </c>
      <c r="BE320">
        <v>16.754848277435553</v>
      </c>
      <c r="BF320" t="s">
        <v>767</v>
      </c>
      <c r="BG320">
        <v>43185</v>
      </c>
      <c r="BH320">
        <v>98.389795988645204</v>
      </c>
      <c r="BI320" t="s">
        <v>4149</v>
      </c>
      <c r="BJ320" t="s">
        <v>4150</v>
      </c>
      <c r="BK320" t="s">
        <v>4151</v>
      </c>
      <c r="BL320" t="s">
        <v>768</v>
      </c>
      <c r="BM320">
        <v>2</v>
      </c>
      <c r="BN320">
        <v>3.7509999999999999</v>
      </c>
    </row>
    <row r="321" spans="1:66" x14ac:dyDescent="0.25">
      <c r="A321">
        <v>76516</v>
      </c>
      <c r="B321">
        <v>12017</v>
      </c>
      <c r="C321" t="s">
        <v>293</v>
      </c>
      <c r="D321" t="s">
        <v>21</v>
      </c>
      <c r="E321" t="s">
        <v>29</v>
      </c>
      <c r="F321">
        <v>43795.708333333336</v>
      </c>
      <c r="G321">
        <v>6.3</v>
      </c>
      <c r="H321" t="s">
        <v>23</v>
      </c>
      <c r="I321">
        <v>0</v>
      </c>
      <c r="J321" t="s">
        <v>22</v>
      </c>
      <c r="K321" t="s">
        <v>22</v>
      </c>
      <c r="M321">
        <v>0</v>
      </c>
      <c r="O321">
        <v>2</v>
      </c>
      <c r="P321">
        <v>10</v>
      </c>
      <c r="Q321">
        <v>1.3</v>
      </c>
      <c r="R321">
        <v>2.9</v>
      </c>
      <c r="S321">
        <v>3.77</v>
      </c>
      <c r="T321">
        <v>1</v>
      </c>
      <c r="U321">
        <v>10</v>
      </c>
      <c r="V321">
        <v>1.4000000000000001</v>
      </c>
      <c r="W321">
        <v>5.6</v>
      </c>
      <c r="X321">
        <v>7.84</v>
      </c>
      <c r="Y321">
        <v>1.36</v>
      </c>
      <c r="Z321">
        <v>4.5199999999999996</v>
      </c>
      <c r="AA321">
        <v>6.1471999999999998</v>
      </c>
      <c r="AB321">
        <v>7688133</v>
      </c>
      <c r="AC321" t="s">
        <v>1646</v>
      </c>
      <c r="AD321">
        <v>40048</v>
      </c>
      <c r="AE321" t="s">
        <v>760</v>
      </c>
      <c r="AF321" t="s">
        <v>761</v>
      </c>
      <c r="AG321" t="s">
        <v>762</v>
      </c>
      <c r="AH321" t="s">
        <v>768</v>
      </c>
      <c r="AI321">
        <v>3</v>
      </c>
      <c r="AJ321">
        <v>0</v>
      </c>
      <c r="AK321">
        <v>0</v>
      </c>
      <c r="AL321">
        <v>0</v>
      </c>
      <c r="AM321">
        <v>36</v>
      </c>
      <c r="AN321">
        <v>0</v>
      </c>
      <c r="AO321" t="s">
        <v>762</v>
      </c>
      <c r="AP321" t="s">
        <v>763</v>
      </c>
      <c r="AQ321" t="s">
        <v>769</v>
      </c>
      <c r="AR321" t="s">
        <v>1647</v>
      </c>
      <c r="AS321">
        <v>6.33</v>
      </c>
      <c r="AT321">
        <v>658.2</v>
      </c>
      <c r="AU321">
        <v>664.53</v>
      </c>
      <c r="AV321" t="s">
        <v>765</v>
      </c>
      <c r="AW321" t="s">
        <v>1648</v>
      </c>
      <c r="AX321">
        <v>7</v>
      </c>
      <c r="AY321">
        <v>657.9</v>
      </c>
      <c r="AZ321">
        <v>664.9</v>
      </c>
      <c r="BA321" t="s">
        <v>765</v>
      </c>
      <c r="BB321">
        <v>0</v>
      </c>
      <c r="BC321">
        <v>0</v>
      </c>
      <c r="BD321">
        <v>37676</v>
      </c>
      <c r="BE321">
        <v>16.754848277435553</v>
      </c>
      <c r="BF321" t="s">
        <v>767</v>
      </c>
      <c r="BG321">
        <v>43185</v>
      </c>
      <c r="BH321">
        <v>56.287212633811727</v>
      </c>
      <c r="BI321" t="s">
        <v>4149</v>
      </c>
      <c r="BJ321" t="s">
        <v>4150</v>
      </c>
      <c r="BK321" t="s">
        <v>4151</v>
      </c>
      <c r="BL321" t="s">
        <v>768</v>
      </c>
      <c r="BM321">
        <v>2</v>
      </c>
      <c r="BN321">
        <v>3.7509999999999999</v>
      </c>
    </row>
    <row r="322" spans="1:66" x14ac:dyDescent="0.25">
      <c r="A322">
        <v>76540</v>
      </c>
      <c r="B322">
        <v>12597</v>
      </c>
      <c r="C322" t="s">
        <v>272</v>
      </c>
      <c r="D322" t="s">
        <v>21</v>
      </c>
      <c r="E322" t="s">
        <v>29</v>
      </c>
      <c r="F322">
        <v>43846.708333333336</v>
      </c>
      <c r="G322">
        <v>7.5</v>
      </c>
      <c r="H322" t="s">
        <v>23</v>
      </c>
      <c r="I322">
        <v>0</v>
      </c>
      <c r="J322" t="s">
        <v>22</v>
      </c>
      <c r="K322" t="s">
        <v>22</v>
      </c>
      <c r="M322">
        <v>0</v>
      </c>
      <c r="O322">
        <v>2</v>
      </c>
      <c r="P322">
        <v>0</v>
      </c>
      <c r="Q322">
        <v>1.3</v>
      </c>
      <c r="R322">
        <v>0.8</v>
      </c>
      <c r="S322">
        <v>1.04</v>
      </c>
      <c r="T322">
        <v>1</v>
      </c>
      <c r="U322">
        <v>0</v>
      </c>
      <c r="V322">
        <v>6.2000000000000011</v>
      </c>
      <c r="W322">
        <v>1.7000000000000002</v>
      </c>
      <c r="X322">
        <v>10.540000000000003</v>
      </c>
      <c r="Y322">
        <v>4.24</v>
      </c>
      <c r="Z322">
        <v>1.34</v>
      </c>
      <c r="AA322">
        <v>5.6816000000000004</v>
      </c>
      <c r="AB322">
        <v>7715457</v>
      </c>
      <c r="AC322" t="s">
        <v>1570</v>
      </c>
      <c r="AD322">
        <v>40049</v>
      </c>
      <c r="AE322" t="s">
        <v>760</v>
      </c>
      <c r="AF322" t="s">
        <v>761</v>
      </c>
      <c r="AG322" t="s">
        <v>762</v>
      </c>
      <c r="AH322" t="s">
        <v>768</v>
      </c>
      <c r="AI322">
        <v>2</v>
      </c>
      <c r="AJ322">
        <v>0</v>
      </c>
      <c r="AK322">
        <v>0</v>
      </c>
      <c r="AL322">
        <v>0</v>
      </c>
      <c r="AM322">
        <v>24</v>
      </c>
      <c r="AN322">
        <v>0</v>
      </c>
      <c r="AO322" t="s">
        <v>762</v>
      </c>
      <c r="AP322" t="s">
        <v>763</v>
      </c>
      <c r="AQ322" t="s">
        <v>769</v>
      </c>
      <c r="AR322" t="s">
        <v>1571</v>
      </c>
      <c r="AS322">
        <v>13.25</v>
      </c>
      <c r="AT322">
        <v>645.29999999999995</v>
      </c>
      <c r="AU322">
        <v>658.55</v>
      </c>
      <c r="AV322" t="s">
        <v>765</v>
      </c>
      <c r="AW322" t="s">
        <v>1572</v>
      </c>
      <c r="AX322">
        <v>0</v>
      </c>
      <c r="AY322">
        <v>644.70000000000005</v>
      </c>
      <c r="AZ322">
        <v>644.70000000000005</v>
      </c>
      <c r="BA322" t="s">
        <v>765</v>
      </c>
      <c r="BB322">
        <v>0</v>
      </c>
      <c r="BC322">
        <v>0</v>
      </c>
      <c r="BD322">
        <v>39436</v>
      </c>
      <c r="BE322">
        <v>12.075861282226793</v>
      </c>
      <c r="BF322" t="s">
        <v>767</v>
      </c>
      <c r="BG322">
        <v>43185</v>
      </c>
      <c r="BH322">
        <v>57.76934874642248</v>
      </c>
      <c r="BI322" t="s">
        <v>4114</v>
      </c>
      <c r="BJ322" t="s">
        <v>4115</v>
      </c>
      <c r="BK322" t="s">
        <v>4116</v>
      </c>
      <c r="BL322" t="s">
        <v>768</v>
      </c>
      <c r="BM322">
        <v>2</v>
      </c>
      <c r="BN322">
        <v>3.7549999999999999</v>
      </c>
    </row>
    <row r="323" spans="1:66" x14ac:dyDescent="0.25">
      <c r="A323">
        <v>76641</v>
      </c>
      <c r="B323">
        <v>17893</v>
      </c>
      <c r="C323" t="s">
        <v>603</v>
      </c>
      <c r="D323" t="s">
        <v>21</v>
      </c>
      <c r="E323" t="s">
        <v>29</v>
      </c>
      <c r="F323">
        <v>43980.666666666664</v>
      </c>
      <c r="G323">
        <v>8.6999999999999993</v>
      </c>
      <c r="I323">
        <v>0</v>
      </c>
      <c r="K323" t="s">
        <v>22</v>
      </c>
      <c r="M323">
        <v>0</v>
      </c>
      <c r="O323">
        <v>2</v>
      </c>
      <c r="P323">
        <v>0</v>
      </c>
      <c r="Q323">
        <v>1.3</v>
      </c>
      <c r="R323">
        <v>1.2</v>
      </c>
      <c r="S323">
        <v>1.56</v>
      </c>
      <c r="T323">
        <v>1</v>
      </c>
      <c r="U323">
        <v>10</v>
      </c>
      <c r="V323">
        <v>7.8000000000000007</v>
      </c>
      <c r="W323">
        <v>4.5</v>
      </c>
      <c r="X323">
        <v>35.1</v>
      </c>
      <c r="Y323">
        <v>5.2000000000000011</v>
      </c>
      <c r="Z323">
        <v>3.1799999999999997</v>
      </c>
      <c r="AA323">
        <v>16.536000000000001</v>
      </c>
      <c r="AB323">
        <v>7690346</v>
      </c>
      <c r="AC323" t="s">
        <v>3052</v>
      </c>
      <c r="AD323">
        <v>40050</v>
      </c>
      <c r="AE323" t="s">
        <v>760</v>
      </c>
      <c r="AF323" t="s">
        <v>761</v>
      </c>
      <c r="AG323" t="s">
        <v>762</v>
      </c>
      <c r="AH323" t="s">
        <v>768</v>
      </c>
      <c r="AI323">
        <v>2</v>
      </c>
      <c r="AJ323">
        <v>0</v>
      </c>
      <c r="AK323">
        <v>0</v>
      </c>
      <c r="AL323">
        <v>0</v>
      </c>
      <c r="AM323">
        <v>24</v>
      </c>
      <c r="AN323">
        <v>0</v>
      </c>
      <c r="AO323" t="s">
        <v>762</v>
      </c>
      <c r="AP323" t="s">
        <v>763</v>
      </c>
      <c r="AQ323" t="s">
        <v>769</v>
      </c>
      <c r="AR323" t="s">
        <v>3053</v>
      </c>
      <c r="AS323">
        <v>8.1999999999999993</v>
      </c>
      <c r="AT323">
        <v>792</v>
      </c>
      <c r="AU323">
        <v>800.2</v>
      </c>
      <c r="AV323" t="s">
        <v>765</v>
      </c>
      <c r="AW323" t="s">
        <v>3054</v>
      </c>
      <c r="AX323">
        <v>8.6999999999999993</v>
      </c>
      <c r="AY323">
        <v>789.9</v>
      </c>
      <c r="AZ323">
        <v>798.6</v>
      </c>
      <c r="BA323" t="s">
        <v>765</v>
      </c>
      <c r="BB323">
        <v>0</v>
      </c>
      <c r="BC323">
        <v>0</v>
      </c>
      <c r="BD323">
        <v>37165</v>
      </c>
      <c r="BE323">
        <v>18.660278348163352</v>
      </c>
      <c r="BF323" t="s">
        <v>767</v>
      </c>
      <c r="BG323">
        <v>43185</v>
      </c>
      <c r="BH323">
        <v>340.41806042707287</v>
      </c>
      <c r="BI323" t="s">
        <v>4149</v>
      </c>
      <c r="BJ323" t="s">
        <v>4150</v>
      </c>
      <c r="BK323" t="s">
        <v>4151</v>
      </c>
      <c r="BL323" t="s">
        <v>768</v>
      </c>
      <c r="BM323">
        <v>2</v>
      </c>
      <c r="BN323">
        <v>3.665</v>
      </c>
    </row>
    <row r="324" spans="1:66" x14ac:dyDescent="0.25">
      <c r="A324">
        <v>76719</v>
      </c>
      <c r="B324">
        <v>17308</v>
      </c>
      <c r="C324" t="s">
        <v>448</v>
      </c>
      <c r="D324" t="s">
        <v>21</v>
      </c>
      <c r="E324" t="s">
        <v>29</v>
      </c>
      <c r="F324">
        <v>43951.666666666664</v>
      </c>
      <c r="G324">
        <v>0</v>
      </c>
      <c r="H324" t="s">
        <v>23</v>
      </c>
      <c r="I324">
        <v>0</v>
      </c>
      <c r="J324" t="s">
        <v>22</v>
      </c>
      <c r="K324" t="s">
        <v>22</v>
      </c>
      <c r="M324">
        <v>0</v>
      </c>
      <c r="O324">
        <v>2</v>
      </c>
      <c r="P324">
        <v>0</v>
      </c>
      <c r="Q324">
        <v>1.3</v>
      </c>
      <c r="R324">
        <v>1.4</v>
      </c>
      <c r="S324">
        <v>1.8199999999999998</v>
      </c>
      <c r="T324">
        <v>1</v>
      </c>
      <c r="U324">
        <v>0</v>
      </c>
      <c r="V324">
        <v>7.8000000000000007</v>
      </c>
      <c r="W324">
        <v>2.3000000000000003</v>
      </c>
      <c r="X324">
        <v>17.940000000000005</v>
      </c>
      <c r="Y324">
        <v>5.2000000000000011</v>
      </c>
      <c r="Z324">
        <v>1.94</v>
      </c>
      <c r="AA324">
        <v>10.088000000000001</v>
      </c>
      <c r="AB324">
        <v>7577272</v>
      </c>
      <c r="AC324" t="s">
        <v>2303</v>
      </c>
      <c r="AD324">
        <v>40051</v>
      </c>
      <c r="AE324" t="s">
        <v>760</v>
      </c>
      <c r="AF324" t="s">
        <v>761</v>
      </c>
      <c r="AG324" t="s">
        <v>762</v>
      </c>
      <c r="AH324" t="s">
        <v>768</v>
      </c>
      <c r="AI324">
        <v>2.5</v>
      </c>
      <c r="AJ324">
        <v>0</v>
      </c>
      <c r="AK324">
        <v>0</v>
      </c>
      <c r="AL324">
        <v>0</v>
      </c>
      <c r="AM324">
        <v>30</v>
      </c>
      <c r="AN324">
        <v>0</v>
      </c>
      <c r="AO324" t="s">
        <v>762</v>
      </c>
      <c r="AP324" t="s">
        <v>763</v>
      </c>
      <c r="AQ324" t="s">
        <v>769</v>
      </c>
      <c r="AR324" t="s">
        <v>2304</v>
      </c>
      <c r="AS324">
        <v>5</v>
      </c>
      <c r="AT324">
        <v>554</v>
      </c>
      <c r="AU324">
        <v>559</v>
      </c>
      <c r="AV324" t="s">
        <v>765</v>
      </c>
      <c r="AW324" t="s">
        <v>2305</v>
      </c>
      <c r="AX324">
        <v>6.8</v>
      </c>
      <c r="AY324">
        <v>548.20000000000005</v>
      </c>
      <c r="AZ324">
        <v>555</v>
      </c>
      <c r="BA324" t="s">
        <v>765</v>
      </c>
      <c r="BB324">
        <v>5.653975E-2</v>
      </c>
      <c r="BC324">
        <v>0</v>
      </c>
      <c r="BD324">
        <v>30977</v>
      </c>
      <c r="BE324">
        <v>35.522701346109962</v>
      </c>
      <c r="BF324" t="s">
        <v>767</v>
      </c>
      <c r="BG324">
        <v>44243</v>
      </c>
      <c r="BH324">
        <v>102.5826998219293</v>
      </c>
      <c r="BI324" t="s">
        <v>4136</v>
      </c>
      <c r="BJ324" t="s">
        <v>4137</v>
      </c>
      <c r="BK324" t="s">
        <v>4138</v>
      </c>
      <c r="BL324" t="s">
        <v>4139</v>
      </c>
      <c r="BM324">
        <v>4</v>
      </c>
      <c r="BN324">
        <v>3.734</v>
      </c>
    </row>
    <row r="325" spans="1:66" x14ac:dyDescent="0.25">
      <c r="A325">
        <v>77003</v>
      </c>
      <c r="B325">
        <v>23640</v>
      </c>
      <c r="C325" t="s">
        <v>468</v>
      </c>
      <c r="D325" t="s">
        <v>21</v>
      </c>
      <c r="E325" t="s">
        <v>29</v>
      </c>
      <c r="F325">
        <v>44410.666666666664</v>
      </c>
      <c r="G325">
        <v>7.3</v>
      </c>
      <c r="H325" t="s">
        <v>32</v>
      </c>
      <c r="I325">
        <v>10</v>
      </c>
      <c r="J325" t="s">
        <v>29</v>
      </c>
      <c r="K325" t="s">
        <v>29</v>
      </c>
      <c r="L325" t="s">
        <v>30</v>
      </c>
      <c r="M325">
        <v>6</v>
      </c>
      <c r="N325" t="s">
        <v>40</v>
      </c>
      <c r="O325">
        <v>8</v>
      </c>
      <c r="P325">
        <v>10</v>
      </c>
      <c r="Q325">
        <v>8.6999999999999993</v>
      </c>
      <c r="R325">
        <v>5</v>
      </c>
      <c r="S325">
        <v>43.5</v>
      </c>
      <c r="T325">
        <v>1</v>
      </c>
      <c r="U325">
        <v>0</v>
      </c>
      <c r="V325">
        <v>1.4000000000000001</v>
      </c>
      <c r="W325">
        <v>0.8</v>
      </c>
      <c r="X325">
        <v>1.1200000000000001</v>
      </c>
      <c r="Y325">
        <v>4.32</v>
      </c>
      <c r="Z325">
        <v>2.48</v>
      </c>
      <c r="AA325">
        <v>10.713600000000001</v>
      </c>
      <c r="AB325">
        <v>7629613</v>
      </c>
      <c r="AC325" t="s">
        <v>2399</v>
      </c>
      <c r="AD325">
        <v>40052</v>
      </c>
      <c r="AE325" t="s">
        <v>760</v>
      </c>
      <c r="AF325" t="s">
        <v>761</v>
      </c>
      <c r="AG325" t="s">
        <v>762</v>
      </c>
      <c r="AH325" t="s">
        <v>768</v>
      </c>
      <c r="AI325">
        <v>1.25</v>
      </c>
      <c r="AJ325">
        <v>0</v>
      </c>
      <c r="AK325">
        <v>0</v>
      </c>
      <c r="AL325">
        <v>0</v>
      </c>
      <c r="AM325">
        <v>15</v>
      </c>
      <c r="AN325">
        <v>0</v>
      </c>
      <c r="AO325" t="s">
        <v>762</v>
      </c>
      <c r="AP325" t="s">
        <v>763</v>
      </c>
      <c r="AQ325" t="s">
        <v>769</v>
      </c>
      <c r="AR325" t="s">
        <v>2400</v>
      </c>
      <c r="AS325">
        <v>7.3</v>
      </c>
      <c r="AT325">
        <v>638.20000000000005</v>
      </c>
      <c r="AU325">
        <v>645.5</v>
      </c>
      <c r="AV325" t="s">
        <v>986</v>
      </c>
      <c r="AW325" t="s">
        <v>2401</v>
      </c>
      <c r="AX325">
        <v>0</v>
      </c>
      <c r="AY325">
        <v>0</v>
      </c>
      <c r="AZ325">
        <v>0</v>
      </c>
      <c r="BA325" t="s">
        <v>772</v>
      </c>
      <c r="BB325">
        <v>0</v>
      </c>
      <c r="BC325">
        <v>0</v>
      </c>
      <c r="BD325">
        <v>37189</v>
      </c>
      <c r="BE325">
        <v>19.771845767738984</v>
      </c>
      <c r="BF325" t="s">
        <v>767</v>
      </c>
      <c r="BG325">
        <v>44407</v>
      </c>
      <c r="BH325">
        <v>22.600228348673269</v>
      </c>
      <c r="BI325" t="s">
        <v>4114</v>
      </c>
      <c r="BJ325" t="s">
        <v>4115</v>
      </c>
      <c r="BK325" t="s">
        <v>4116</v>
      </c>
      <c r="BL325" t="s">
        <v>768</v>
      </c>
      <c r="BM325">
        <v>2</v>
      </c>
      <c r="BN325">
        <v>3.8140000000000001</v>
      </c>
    </row>
    <row r="326" spans="1:66" x14ac:dyDescent="0.25">
      <c r="A326">
        <v>77049</v>
      </c>
      <c r="B326">
        <v>20984</v>
      </c>
      <c r="C326" t="s">
        <v>230</v>
      </c>
      <c r="D326" t="s">
        <v>21</v>
      </c>
      <c r="E326" t="s">
        <v>29</v>
      </c>
      <c r="F326">
        <v>44183.666666666664</v>
      </c>
      <c r="G326">
        <v>4</v>
      </c>
      <c r="H326" t="s">
        <v>23</v>
      </c>
      <c r="I326">
        <v>0</v>
      </c>
      <c r="J326" t="s">
        <v>22</v>
      </c>
      <c r="K326" t="s">
        <v>22</v>
      </c>
      <c r="L326" t="s">
        <v>30</v>
      </c>
      <c r="M326">
        <v>6</v>
      </c>
      <c r="N326" t="s">
        <v>35</v>
      </c>
      <c r="O326">
        <v>2</v>
      </c>
      <c r="P326">
        <v>10</v>
      </c>
      <c r="Q326">
        <v>1.3</v>
      </c>
      <c r="R326">
        <v>5</v>
      </c>
      <c r="S326">
        <v>6.5</v>
      </c>
      <c r="T326">
        <v>1</v>
      </c>
      <c r="U326">
        <v>10</v>
      </c>
      <c r="V326">
        <v>4.5999999999999996</v>
      </c>
      <c r="W326">
        <v>3.2</v>
      </c>
      <c r="X326">
        <v>14.719999999999999</v>
      </c>
      <c r="Y326">
        <v>3.28</v>
      </c>
      <c r="Z326">
        <v>3.92</v>
      </c>
      <c r="AA326">
        <v>12.8576</v>
      </c>
      <c r="AB326">
        <v>7638119</v>
      </c>
      <c r="AC326" t="s">
        <v>2662</v>
      </c>
      <c r="AD326">
        <v>40053</v>
      </c>
      <c r="AE326" t="s">
        <v>760</v>
      </c>
      <c r="AF326" t="s">
        <v>761</v>
      </c>
      <c r="AG326" t="s">
        <v>762</v>
      </c>
      <c r="AH326" t="s">
        <v>768</v>
      </c>
      <c r="AI326">
        <v>1.5</v>
      </c>
      <c r="AJ326">
        <v>0</v>
      </c>
      <c r="AK326">
        <v>0</v>
      </c>
      <c r="AL326">
        <v>0</v>
      </c>
      <c r="AM326">
        <v>18</v>
      </c>
      <c r="AN326">
        <v>0</v>
      </c>
      <c r="AO326" t="s">
        <v>762</v>
      </c>
      <c r="AP326" t="s">
        <v>763</v>
      </c>
      <c r="AQ326" t="s">
        <v>769</v>
      </c>
      <c r="AR326" t="s">
        <v>2663</v>
      </c>
      <c r="AS326">
        <v>4</v>
      </c>
      <c r="AT326">
        <v>583</v>
      </c>
      <c r="AU326">
        <v>587</v>
      </c>
      <c r="AV326" t="s">
        <v>765</v>
      </c>
      <c r="AW326" t="s">
        <v>2664</v>
      </c>
      <c r="AX326">
        <v>4.2</v>
      </c>
      <c r="AY326">
        <v>578.79999999999995</v>
      </c>
      <c r="AZ326">
        <v>583</v>
      </c>
      <c r="BA326" t="s">
        <v>772</v>
      </c>
      <c r="BB326">
        <v>2.5368789999999999E-2</v>
      </c>
      <c r="BC326">
        <v>0</v>
      </c>
      <c r="BD326">
        <v>31159</v>
      </c>
      <c r="BE326">
        <v>35.65959388546657</v>
      </c>
      <c r="BF326" t="s">
        <v>767</v>
      </c>
      <c r="BG326">
        <v>44243</v>
      </c>
      <c r="BH326">
        <v>165.55777071831849</v>
      </c>
      <c r="BI326" t="s">
        <v>4136</v>
      </c>
      <c r="BJ326" t="s">
        <v>4137</v>
      </c>
      <c r="BK326" t="s">
        <v>4138</v>
      </c>
      <c r="BL326" t="s">
        <v>4139</v>
      </c>
      <c r="BM326">
        <v>4</v>
      </c>
      <c r="BN326">
        <v>3.7370000000000001</v>
      </c>
    </row>
    <row r="327" spans="1:66" x14ac:dyDescent="0.25">
      <c r="A327">
        <v>77049</v>
      </c>
      <c r="B327">
        <v>20984</v>
      </c>
      <c r="C327" t="s">
        <v>533</v>
      </c>
      <c r="D327" t="s">
        <v>21</v>
      </c>
      <c r="E327" t="s">
        <v>29</v>
      </c>
      <c r="F327">
        <v>44183.666666666664</v>
      </c>
      <c r="G327">
        <v>4</v>
      </c>
      <c r="H327" t="s">
        <v>23</v>
      </c>
      <c r="I327">
        <v>0</v>
      </c>
      <c r="J327" t="s">
        <v>22</v>
      </c>
      <c r="K327" t="s">
        <v>22</v>
      </c>
      <c r="L327" t="s">
        <v>30</v>
      </c>
      <c r="M327">
        <v>6</v>
      </c>
      <c r="N327" t="s">
        <v>35</v>
      </c>
      <c r="O327">
        <v>2</v>
      </c>
      <c r="P327">
        <v>10</v>
      </c>
      <c r="Q327">
        <v>1.3</v>
      </c>
      <c r="R327">
        <v>5</v>
      </c>
      <c r="S327">
        <v>6.5</v>
      </c>
      <c r="T327">
        <v>1</v>
      </c>
      <c r="U327">
        <v>10</v>
      </c>
      <c r="V327">
        <v>4.5999999999999996</v>
      </c>
      <c r="W327">
        <v>3.2</v>
      </c>
      <c r="X327">
        <v>14.719999999999999</v>
      </c>
      <c r="Y327">
        <v>3.28</v>
      </c>
      <c r="Z327">
        <v>3.92</v>
      </c>
      <c r="AA327">
        <v>12.8576</v>
      </c>
      <c r="AB327">
        <v>7638119</v>
      </c>
      <c r="AC327" t="s">
        <v>2662</v>
      </c>
      <c r="AD327">
        <v>40054</v>
      </c>
      <c r="AE327" t="s">
        <v>760</v>
      </c>
      <c r="AF327" t="s">
        <v>761</v>
      </c>
      <c r="AG327" t="s">
        <v>762</v>
      </c>
      <c r="AH327" t="s">
        <v>768</v>
      </c>
      <c r="AI327">
        <v>1.5</v>
      </c>
      <c r="AJ327">
        <v>0</v>
      </c>
      <c r="AK327">
        <v>0</v>
      </c>
      <c r="AL327">
        <v>0</v>
      </c>
      <c r="AM327">
        <v>18</v>
      </c>
      <c r="AN327">
        <v>0</v>
      </c>
      <c r="AO327" t="s">
        <v>762</v>
      </c>
      <c r="AP327" t="s">
        <v>763</v>
      </c>
      <c r="AQ327" t="s">
        <v>769</v>
      </c>
      <c r="AR327" t="s">
        <v>2663</v>
      </c>
      <c r="AS327">
        <v>4</v>
      </c>
      <c r="AT327">
        <v>583</v>
      </c>
      <c r="AU327">
        <v>587</v>
      </c>
      <c r="AV327" t="s">
        <v>765</v>
      </c>
      <c r="AW327" t="s">
        <v>2664</v>
      </c>
      <c r="AX327">
        <v>4.2</v>
      </c>
      <c r="AY327">
        <v>578.79999999999995</v>
      </c>
      <c r="AZ327">
        <v>583</v>
      </c>
      <c r="BA327" t="s">
        <v>772</v>
      </c>
      <c r="BB327">
        <v>2.5368789999999999E-2</v>
      </c>
      <c r="BC327">
        <v>0</v>
      </c>
      <c r="BD327">
        <v>31159</v>
      </c>
      <c r="BE327">
        <v>35.65959388546657</v>
      </c>
      <c r="BF327" t="s">
        <v>767</v>
      </c>
      <c r="BG327">
        <v>44243</v>
      </c>
      <c r="BH327">
        <v>165.55777071831849</v>
      </c>
      <c r="BI327" t="s">
        <v>4136</v>
      </c>
      <c r="BJ327" t="s">
        <v>4137</v>
      </c>
      <c r="BK327" t="s">
        <v>4138</v>
      </c>
      <c r="BL327" t="s">
        <v>4139</v>
      </c>
      <c r="BM327">
        <v>4</v>
      </c>
      <c r="BN327">
        <v>3.7370000000000001</v>
      </c>
    </row>
    <row r="328" spans="1:66" x14ac:dyDescent="0.25">
      <c r="A328">
        <v>77351</v>
      </c>
      <c r="B328">
        <v>11009</v>
      </c>
      <c r="C328" t="s">
        <v>300</v>
      </c>
      <c r="D328" t="s">
        <v>21</v>
      </c>
      <c r="E328" t="s">
        <v>29</v>
      </c>
      <c r="F328">
        <v>43173.666666666664</v>
      </c>
      <c r="G328">
        <v>7</v>
      </c>
      <c r="H328" t="s">
        <v>23</v>
      </c>
      <c r="I328">
        <v>0</v>
      </c>
      <c r="J328" t="s">
        <v>22</v>
      </c>
      <c r="K328" t="s">
        <v>22</v>
      </c>
      <c r="L328" t="s">
        <v>115</v>
      </c>
      <c r="M328">
        <v>8</v>
      </c>
      <c r="N328" t="s">
        <v>202</v>
      </c>
      <c r="O328">
        <v>3</v>
      </c>
      <c r="P328">
        <v>10</v>
      </c>
      <c r="Q328">
        <v>1.9500000000000002</v>
      </c>
      <c r="R328">
        <v>7.6999999999999993</v>
      </c>
      <c r="S328">
        <v>15.015000000000001</v>
      </c>
      <c r="T328">
        <v>1</v>
      </c>
      <c r="U328">
        <v>0</v>
      </c>
      <c r="V328">
        <v>1.4000000000000001</v>
      </c>
      <c r="W328">
        <v>2.6</v>
      </c>
      <c r="X328">
        <v>3.6400000000000006</v>
      </c>
      <c r="Y328">
        <v>1.62</v>
      </c>
      <c r="Z328">
        <v>4.6400000000000006</v>
      </c>
      <c r="AA328">
        <v>7.5168000000000017</v>
      </c>
      <c r="AB328">
        <v>7689048</v>
      </c>
      <c r="AC328" t="s">
        <v>1943</v>
      </c>
      <c r="AD328">
        <v>40055</v>
      </c>
      <c r="AE328" t="s">
        <v>760</v>
      </c>
      <c r="AF328" t="s">
        <v>838</v>
      </c>
      <c r="AG328" t="s">
        <v>762</v>
      </c>
      <c r="AH328" t="s">
        <v>842</v>
      </c>
      <c r="AI328">
        <v>0</v>
      </c>
      <c r="AJ328">
        <v>0</v>
      </c>
      <c r="AK328">
        <v>6</v>
      </c>
      <c r="AL328">
        <v>16</v>
      </c>
      <c r="AM328">
        <v>72</v>
      </c>
      <c r="AN328">
        <v>192</v>
      </c>
      <c r="AO328" t="s">
        <v>762</v>
      </c>
      <c r="AP328" t="s">
        <v>763</v>
      </c>
      <c r="AQ328" t="s">
        <v>769</v>
      </c>
      <c r="AR328" t="s">
        <v>1944</v>
      </c>
      <c r="AS328">
        <v>7</v>
      </c>
      <c r="AT328">
        <v>689</v>
      </c>
      <c r="AU328">
        <v>696</v>
      </c>
      <c r="AV328" t="s">
        <v>765</v>
      </c>
      <c r="AW328" t="s">
        <v>1945</v>
      </c>
      <c r="AX328">
        <v>7</v>
      </c>
      <c r="AY328">
        <v>689</v>
      </c>
      <c r="AZ328">
        <v>696</v>
      </c>
      <c r="BA328" t="s">
        <v>765</v>
      </c>
      <c r="BB328">
        <v>0</v>
      </c>
      <c r="BC328">
        <v>0</v>
      </c>
      <c r="BD328">
        <v>35611</v>
      </c>
      <c r="BE328">
        <v>20.705452886151033</v>
      </c>
      <c r="BF328" t="s">
        <v>767</v>
      </c>
      <c r="BG328">
        <v>44340</v>
      </c>
      <c r="BH328">
        <v>22.088755829895721</v>
      </c>
      <c r="BI328" t="s">
        <v>4114</v>
      </c>
      <c r="BJ328" t="s">
        <v>4115</v>
      </c>
      <c r="BK328" t="s">
        <v>4116</v>
      </c>
      <c r="BL328" t="s">
        <v>768</v>
      </c>
      <c r="BM328">
        <v>2</v>
      </c>
      <c r="BN328">
        <v>3.7469999999999999</v>
      </c>
    </row>
    <row r="329" spans="1:66" x14ac:dyDescent="0.25">
      <c r="A329">
        <v>77352</v>
      </c>
      <c r="B329">
        <v>11009</v>
      </c>
      <c r="C329" t="s">
        <v>300</v>
      </c>
      <c r="D329" t="s">
        <v>21</v>
      </c>
      <c r="E329" t="s">
        <v>29</v>
      </c>
      <c r="F329">
        <v>43173.666666666664</v>
      </c>
      <c r="G329">
        <v>8</v>
      </c>
      <c r="H329" t="s">
        <v>23</v>
      </c>
      <c r="I329">
        <v>0</v>
      </c>
      <c r="J329" t="s">
        <v>22</v>
      </c>
      <c r="K329" t="s">
        <v>22</v>
      </c>
      <c r="L329" t="s">
        <v>115</v>
      </c>
      <c r="M329">
        <v>8</v>
      </c>
      <c r="N329" t="s">
        <v>202</v>
      </c>
      <c r="O329">
        <v>3</v>
      </c>
      <c r="P329">
        <v>10</v>
      </c>
      <c r="Q329">
        <v>1.9500000000000002</v>
      </c>
      <c r="R329">
        <v>7.6999999999999993</v>
      </c>
      <c r="S329">
        <v>15.015000000000001</v>
      </c>
      <c r="T329">
        <v>1</v>
      </c>
      <c r="U329">
        <v>0</v>
      </c>
      <c r="V329">
        <v>1.4000000000000001</v>
      </c>
      <c r="W329">
        <v>2.6</v>
      </c>
      <c r="X329">
        <v>3.6400000000000006</v>
      </c>
      <c r="Y329">
        <v>1.62</v>
      </c>
      <c r="Z329">
        <v>4.6400000000000006</v>
      </c>
      <c r="AA329">
        <v>7.5168000000000017</v>
      </c>
      <c r="AB329">
        <v>7694257</v>
      </c>
      <c r="AC329" t="s">
        <v>1946</v>
      </c>
      <c r="AD329">
        <v>40056</v>
      </c>
      <c r="AE329" t="s">
        <v>760</v>
      </c>
      <c r="AF329" t="s">
        <v>838</v>
      </c>
      <c r="AG329" t="s">
        <v>762</v>
      </c>
      <c r="AH329" t="s">
        <v>842</v>
      </c>
      <c r="AI329">
        <v>0</v>
      </c>
      <c r="AJ329">
        <v>0</v>
      </c>
      <c r="AK329">
        <v>6</v>
      </c>
      <c r="AL329">
        <v>16</v>
      </c>
      <c r="AM329">
        <v>72</v>
      </c>
      <c r="AN329">
        <v>192</v>
      </c>
      <c r="AO329" t="s">
        <v>762</v>
      </c>
      <c r="AP329" t="s">
        <v>763</v>
      </c>
      <c r="AQ329" t="s">
        <v>769</v>
      </c>
      <c r="AR329" t="s">
        <v>1945</v>
      </c>
      <c r="AS329">
        <v>7</v>
      </c>
      <c r="AT329">
        <v>689</v>
      </c>
      <c r="AU329">
        <v>696</v>
      </c>
      <c r="AV329" t="s">
        <v>765</v>
      </c>
      <c r="AW329" t="s">
        <v>1947</v>
      </c>
      <c r="AX329">
        <v>7</v>
      </c>
      <c r="AY329">
        <v>689</v>
      </c>
      <c r="AZ329">
        <v>696</v>
      </c>
      <c r="BA329" t="s">
        <v>765</v>
      </c>
      <c r="BB329">
        <v>0</v>
      </c>
      <c r="BC329">
        <v>0</v>
      </c>
      <c r="BD329">
        <v>35611</v>
      </c>
      <c r="BE329">
        <v>20.705452886151033</v>
      </c>
      <c r="BF329" t="s">
        <v>767</v>
      </c>
      <c r="BG329">
        <v>44340</v>
      </c>
      <c r="BH329">
        <v>24.78607812788055</v>
      </c>
      <c r="BI329" t="s">
        <v>4114</v>
      </c>
      <c r="BJ329" t="s">
        <v>4115</v>
      </c>
      <c r="BK329" t="s">
        <v>4116</v>
      </c>
      <c r="BL329" t="s">
        <v>768</v>
      </c>
      <c r="BM329">
        <v>2</v>
      </c>
      <c r="BN329">
        <v>3.7469999999999999</v>
      </c>
    </row>
    <row r="330" spans="1:66" x14ac:dyDescent="0.25">
      <c r="A330">
        <v>77548</v>
      </c>
      <c r="B330">
        <v>24743</v>
      </c>
      <c r="C330" t="s">
        <v>354</v>
      </c>
      <c r="D330" t="s">
        <v>26</v>
      </c>
      <c r="E330" t="s">
        <v>29</v>
      </c>
      <c r="F330">
        <v>44517.708333333336</v>
      </c>
      <c r="G330">
        <v>2</v>
      </c>
      <c r="H330" t="s">
        <v>28</v>
      </c>
      <c r="I330">
        <v>5</v>
      </c>
      <c r="J330" t="s">
        <v>22</v>
      </c>
      <c r="K330" t="s">
        <v>22</v>
      </c>
      <c r="M330">
        <v>0</v>
      </c>
      <c r="O330">
        <v>2</v>
      </c>
      <c r="P330">
        <v>0</v>
      </c>
      <c r="Q330">
        <v>3.05</v>
      </c>
      <c r="R330">
        <v>0.8</v>
      </c>
      <c r="S330">
        <v>2.44</v>
      </c>
      <c r="T330">
        <v>1</v>
      </c>
      <c r="U330">
        <v>5</v>
      </c>
      <c r="V330">
        <v>4.5999999999999996</v>
      </c>
      <c r="W330">
        <v>2.4500000000000002</v>
      </c>
      <c r="X330">
        <v>11.27</v>
      </c>
      <c r="Y330">
        <v>3.9799999999999995</v>
      </c>
      <c r="Z330">
        <v>1.79</v>
      </c>
      <c r="AA330">
        <v>7.1241999999999992</v>
      </c>
      <c r="AB330">
        <v>7596881</v>
      </c>
      <c r="AC330" t="s">
        <v>1875</v>
      </c>
      <c r="AD330">
        <v>40057</v>
      </c>
      <c r="AE330" t="s">
        <v>760</v>
      </c>
      <c r="AF330" t="s">
        <v>761</v>
      </c>
      <c r="AG330" t="s">
        <v>762</v>
      </c>
      <c r="AH330" t="s">
        <v>768</v>
      </c>
      <c r="AI330">
        <v>1.25</v>
      </c>
      <c r="AJ330">
        <v>0</v>
      </c>
      <c r="AK330">
        <v>0</v>
      </c>
      <c r="AL330">
        <v>0</v>
      </c>
      <c r="AM330">
        <v>15</v>
      </c>
      <c r="AN330">
        <v>0</v>
      </c>
      <c r="AO330" t="s">
        <v>762</v>
      </c>
      <c r="AP330" t="s">
        <v>763</v>
      </c>
      <c r="AQ330" t="s">
        <v>769</v>
      </c>
      <c r="AR330" t="s">
        <v>1876</v>
      </c>
      <c r="AS330">
        <v>4.5</v>
      </c>
      <c r="AT330">
        <v>741.3</v>
      </c>
      <c r="AU330">
        <v>746.1</v>
      </c>
      <c r="AV330" t="s">
        <v>765</v>
      </c>
      <c r="AW330" t="s">
        <v>1877</v>
      </c>
      <c r="AX330">
        <v>6.1</v>
      </c>
      <c r="AY330">
        <v>740.4</v>
      </c>
      <c r="AZ330">
        <v>746.8</v>
      </c>
      <c r="BA330" t="s">
        <v>765</v>
      </c>
      <c r="BB330">
        <v>0</v>
      </c>
      <c r="BC330">
        <v>0</v>
      </c>
      <c r="BD330">
        <v>37852</v>
      </c>
      <c r="BE330">
        <v>18.249714807209681</v>
      </c>
      <c r="BF330" t="s">
        <v>767</v>
      </c>
      <c r="BG330">
        <v>44440</v>
      </c>
      <c r="BH330">
        <v>102.14566577618061</v>
      </c>
      <c r="BI330" t="s">
        <v>4104</v>
      </c>
      <c r="BJ330" t="s">
        <v>4105</v>
      </c>
      <c r="BK330" t="s">
        <v>4106</v>
      </c>
      <c r="BL330" t="s">
        <v>4107</v>
      </c>
      <c r="BM330">
        <v>3</v>
      </c>
      <c r="BN330">
        <v>3.7930000000000001</v>
      </c>
    </row>
    <row r="331" spans="1:66" x14ac:dyDescent="0.25">
      <c r="A331">
        <v>77736</v>
      </c>
      <c r="B331">
        <v>23723</v>
      </c>
      <c r="C331" t="s">
        <v>401</v>
      </c>
      <c r="D331" t="s">
        <v>26</v>
      </c>
      <c r="E331" t="s">
        <v>29</v>
      </c>
      <c r="F331">
        <v>44420.666666666664</v>
      </c>
      <c r="G331">
        <v>1.5</v>
      </c>
      <c r="H331" t="s">
        <v>32</v>
      </c>
      <c r="I331">
        <v>10</v>
      </c>
      <c r="J331" t="s">
        <v>29</v>
      </c>
      <c r="K331" t="s">
        <v>29</v>
      </c>
      <c r="L331" t="s">
        <v>30</v>
      </c>
      <c r="M331">
        <v>6</v>
      </c>
      <c r="N331" t="s">
        <v>35</v>
      </c>
      <c r="O331">
        <v>2</v>
      </c>
      <c r="P331">
        <v>10</v>
      </c>
      <c r="Q331">
        <v>4.8</v>
      </c>
      <c r="R331">
        <v>5</v>
      </c>
      <c r="S331">
        <v>24</v>
      </c>
      <c r="T331">
        <v>1</v>
      </c>
      <c r="U331">
        <v>5</v>
      </c>
      <c r="V331">
        <v>7.8000000000000007</v>
      </c>
      <c r="W331">
        <v>2.4500000000000002</v>
      </c>
      <c r="X331">
        <v>19.110000000000003</v>
      </c>
      <c r="Y331">
        <v>6.6000000000000005</v>
      </c>
      <c r="Z331">
        <v>3.4699999999999998</v>
      </c>
      <c r="AA331">
        <v>22.902000000000001</v>
      </c>
      <c r="AB331">
        <v>7641187</v>
      </c>
      <c r="AC331" t="s">
        <v>3538</v>
      </c>
      <c r="AD331">
        <v>40058</v>
      </c>
      <c r="AE331" t="s">
        <v>760</v>
      </c>
      <c r="AF331" t="s">
        <v>761</v>
      </c>
      <c r="AG331" t="s">
        <v>762</v>
      </c>
      <c r="AH331" t="s">
        <v>768</v>
      </c>
      <c r="AI331">
        <v>1.25</v>
      </c>
      <c r="AJ331">
        <v>0</v>
      </c>
      <c r="AK331">
        <v>0</v>
      </c>
      <c r="AL331">
        <v>0</v>
      </c>
      <c r="AM331">
        <v>18</v>
      </c>
      <c r="AN331">
        <v>0</v>
      </c>
      <c r="AO331" t="s">
        <v>762</v>
      </c>
      <c r="AP331" t="s">
        <v>763</v>
      </c>
      <c r="AQ331" t="s">
        <v>769</v>
      </c>
      <c r="AR331" t="s">
        <v>3539</v>
      </c>
      <c r="AS331">
        <v>3.5</v>
      </c>
      <c r="AT331">
        <v>599.5</v>
      </c>
      <c r="AU331">
        <v>603</v>
      </c>
      <c r="AV331" t="s">
        <v>765</v>
      </c>
      <c r="AW331" t="s">
        <v>3540</v>
      </c>
      <c r="AX331">
        <v>3.9</v>
      </c>
      <c r="AY331">
        <v>599.1</v>
      </c>
      <c r="AZ331">
        <v>603</v>
      </c>
      <c r="BA331" t="s">
        <v>765</v>
      </c>
      <c r="BB331">
        <v>1.3195989999999999E-2</v>
      </c>
      <c r="BC331">
        <v>0</v>
      </c>
      <c r="BD331">
        <v>29402</v>
      </c>
      <c r="BE331">
        <v>41.118868355007976</v>
      </c>
      <c r="BF331" t="s">
        <v>767</v>
      </c>
      <c r="BG331">
        <v>44243</v>
      </c>
      <c r="BH331">
        <v>30.312237224053881</v>
      </c>
      <c r="BI331" t="s">
        <v>4152</v>
      </c>
      <c r="BJ331" t="s">
        <v>4153</v>
      </c>
      <c r="BK331" t="s">
        <v>4154</v>
      </c>
      <c r="BL331" t="s">
        <v>4139</v>
      </c>
      <c r="BM331">
        <v>4</v>
      </c>
      <c r="BN331">
        <v>3.7410000000000001</v>
      </c>
    </row>
    <row r="332" spans="1:66" x14ac:dyDescent="0.25">
      <c r="A332">
        <v>77992</v>
      </c>
      <c r="B332">
        <v>19610</v>
      </c>
      <c r="C332" t="s">
        <v>594</v>
      </c>
      <c r="D332" t="s">
        <v>26</v>
      </c>
      <c r="E332" t="s">
        <v>29</v>
      </c>
      <c r="F332">
        <v>44085.666666666664</v>
      </c>
      <c r="G332">
        <v>6.9</v>
      </c>
      <c r="H332" t="s">
        <v>23</v>
      </c>
      <c r="I332">
        <v>0</v>
      </c>
      <c r="J332" t="s">
        <v>22</v>
      </c>
      <c r="K332" t="s">
        <v>22</v>
      </c>
      <c r="L332" t="s">
        <v>44</v>
      </c>
      <c r="M332">
        <v>4</v>
      </c>
      <c r="O332">
        <v>2</v>
      </c>
      <c r="P332">
        <v>0</v>
      </c>
      <c r="Q332">
        <v>1.3</v>
      </c>
      <c r="R332">
        <v>3.2</v>
      </c>
      <c r="S332">
        <v>4.16</v>
      </c>
      <c r="T332">
        <v>2</v>
      </c>
      <c r="U332">
        <v>0</v>
      </c>
      <c r="V332">
        <v>6.2000000000000011</v>
      </c>
      <c r="W332">
        <v>4.0999999999999996</v>
      </c>
      <c r="X332">
        <v>25.42</v>
      </c>
      <c r="Y332">
        <v>4.24</v>
      </c>
      <c r="Z332">
        <v>3.7399999999999998</v>
      </c>
      <c r="AA332">
        <v>15.8576</v>
      </c>
      <c r="AB332">
        <v>7620850</v>
      </c>
      <c r="AC332" t="s">
        <v>2995</v>
      </c>
      <c r="AD332">
        <v>40059</v>
      </c>
      <c r="AE332" t="s">
        <v>760</v>
      </c>
      <c r="AF332" t="s">
        <v>761</v>
      </c>
      <c r="AG332" t="s">
        <v>762</v>
      </c>
      <c r="AH332" t="s">
        <v>768</v>
      </c>
      <c r="AI332">
        <v>1.25</v>
      </c>
      <c r="AJ332">
        <v>0</v>
      </c>
      <c r="AK332">
        <v>0</v>
      </c>
      <c r="AL332">
        <v>0</v>
      </c>
      <c r="AM332">
        <v>15</v>
      </c>
      <c r="AN332">
        <v>0</v>
      </c>
      <c r="AO332" t="s">
        <v>762</v>
      </c>
      <c r="AP332" t="s">
        <v>763</v>
      </c>
      <c r="AQ332" t="s">
        <v>769</v>
      </c>
      <c r="AR332" t="s">
        <v>2996</v>
      </c>
      <c r="AS332">
        <v>3.3</v>
      </c>
      <c r="AT332">
        <v>584.70000000000005</v>
      </c>
      <c r="AU332">
        <v>588</v>
      </c>
      <c r="AV332" t="s">
        <v>765</v>
      </c>
      <c r="AW332" t="s">
        <v>2997</v>
      </c>
      <c r="AX332">
        <v>0.8</v>
      </c>
      <c r="AY332">
        <v>565.20000000000005</v>
      </c>
      <c r="AZ332">
        <v>566</v>
      </c>
      <c r="BA332" t="s">
        <v>765</v>
      </c>
      <c r="BB332">
        <v>0.10123875</v>
      </c>
      <c r="BC332">
        <v>0</v>
      </c>
      <c r="BD332">
        <v>41019</v>
      </c>
      <c r="BE332">
        <v>11.024412502851922</v>
      </c>
      <c r="BF332" t="s">
        <v>767</v>
      </c>
      <c r="BG332">
        <v>44243</v>
      </c>
      <c r="BH332">
        <v>192.6139918370755</v>
      </c>
      <c r="BI332" t="s">
        <v>4143</v>
      </c>
      <c r="BJ332" t="s">
        <v>4144</v>
      </c>
      <c r="BK332" t="s">
        <v>4145</v>
      </c>
      <c r="BL332" t="s">
        <v>4139</v>
      </c>
      <c r="BM332">
        <v>4</v>
      </c>
      <c r="BN332">
        <v>3.762</v>
      </c>
    </row>
    <row r="333" spans="1:66" x14ac:dyDescent="0.25">
      <c r="A333">
        <v>78132</v>
      </c>
      <c r="B333">
        <v>22909</v>
      </c>
      <c r="C333" t="s">
        <v>34</v>
      </c>
      <c r="D333" t="s">
        <v>21</v>
      </c>
      <c r="E333" t="s">
        <v>29</v>
      </c>
      <c r="F333">
        <v>44356.666666666664</v>
      </c>
      <c r="G333">
        <v>3</v>
      </c>
      <c r="H333" t="s">
        <v>28</v>
      </c>
      <c r="I333">
        <v>5</v>
      </c>
      <c r="J333" t="s">
        <v>22</v>
      </c>
      <c r="K333" t="s">
        <v>22</v>
      </c>
      <c r="M333">
        <v>0</v>
      </c>
      <c r="O333">
        <v>2</v>
      </c>
      <c r="P333">
        <v>5</v>
      </c>
      <c r="Q333">
        <v>3.05</v>
      </c>
      <c r="R333">
        <v>1.55</v>
      </c>
      <c r="S333">
        <v>4.7275</v>
      </c>
      <c r="T333">
        <v>1</v>
      </c>
      <c r="U333">
        <v>5</v>
      </c>
      <c r="V333">
        <v>9.1999999999999993</v>
      </c>
      <c r="W333">
        <v>2.4500000000000002</v>
      </c>
      <c r="X333">
        <v>22.54</v>
      </c>
      <c r="Y333">
        <v>6.7399999999999993</v>
      </c>
      <c r="Z333">
        <v>2.09</v>
      </c>
      <c r="AA333">
        <v>14.086599999999997</v>
      </c>
      <c r="AB333">
        <v>7676103</v>
      </c>
      <c r="AC333" t="s">
        <v>2794</v>
      </c>
      <c r="AD333">
        <v>40060</v>
      </c>
      <c r="AE333" t="s">
        <v>760</v>
      </c>
      <c r="AF333" t="s">
        <v>761</v>
      </c>
      <c r="AG333" t="s">
        <v>762</v>
      </c>
      <c r="AH333" t="s">
        <v>768</v>
      </c>
      <c r="AI333">
        <v>1.25</v>
      </c>
      <c r="AJ333">
        <v>0</v>
      </c>
      <c r="AK333">
        <v>0</v>
      </c>
      <c r="AL333">
        <v>0</v>
      </c>
      <c r="AM333">
        <v>15</v>
      </c>
      <c r="AN333">
        <v>0</v>
      </c>
      <c r="AO333" t="s">
        <v>762</v>
      </c>
      <c r="AP333" t="s">
        <v>763</v>
      </c>
      <c r="AQ333" t="s">
        <v>769</v>
      </c>
      <c r="AR333" t="s">
        <v>2795</v>
      </c>
      <c r="AS333">
        <v>0.8</v>
      </c>
      <c r="AT333">
        <v>0</v>
      </c>
      <c r="AU333">
        <v>0</v>
      </c>
      <c r="AV333" t="s">
        <v>765</v>
      </c>
      <c r="AW333" t="s">
        <v>2796</v>
      </c>
      <c r="AX333">
        <v>0</v>
      </c>
      <c r="AY333">
        <v>0</v>
      </c>
      <c r="AZ333">
        <v>0</v>
      </c>
      <c r="BA333" t="s">
        <v>772</v>
      </c>
      <c r="BB333">
        <v>0</v>
      </c>
      <c r="BC333">
        <v>0</v>
      </c>
      <c r="BD333">
        <v>35611</v>
      </c>
      <c r="BE333">
        <v>23.944330367328309</v>
      </c>
      <c r="BF333" t="s">
        <v>767</v>
      </c>
      <c r="BG333">
        <v>44277</v>
      </c>
      <c r="BH333">
        <v>60.02433248164305</v>
      </c>
      <c r="BI333" t="s">
        <v>4104</v>
      </c>
      <c r="BJ333" t="s">
        <v>4105</v>
      </c>
      <c r="BK333" t="s">
        <v>4106</v>
      </c>
      <c r="BL333" t="s">
        <v>4107</v>
      </c>
      <c r="BM333">
        <v>3</v>
      </c>
      <c r="BN333">
        <v>3.7149999999999999</v>
      </c>
    </row>
    <row r="334" spans="1:66" x14ac:dyDescent="0.25">
      <c r="A334">
        <v>78133</v>
      </c>
      <c r="B334">
        <v>22909</v>
      </c>
      <c r="C334" t="s">
        <v>34</v>
      </c>
      <c r="D334" t="s">
        <v>21</v>
      </c>
      <c r="E334" t="s">
        <v>29</v>
      </c>
      <c r="F334">
        <v>44356.666666666664</v>
      </c>
      <c r="G334">
        <v>3</v>
      </c>
      <c r="H334" t="s">
        <v>32</v>
      </c>
      <c r="I334">
        <v>10</v>
      </c>
      <c r="J334" t="s">
        <v>22</v>
      </c>
      <c r="K334" t="s">
        <v>22</v>
      </c>
      <c r="M334">
        <v>0</v>
      </c>
      <c r="O334">
        <v>2</v>
      </c>
      <c r="P334">
        <v>5</v>
      </c>
      <c r="Q334">
        <v>4.8</v>
      </c>
      <c r="R334">
        <v>1.55</v>
      </c>
      <c r="S334">
        <v>7.4399999999999995</v>
      </c>
      <c r="T334">
        <v>1</v>
      </c>
      <c r="U334">
        <v>5</v>
      </c>
      <c r="V334">
        <v>9.1999999999999993</v>
      </c>
      <c r="W334">
        <v>2.4500000000000002</v>
      </c>
      <c r="X334">
        <v>22.54</v>
      </c>
      <c r="Y334">
        <v>7.4399999999999995</v>
      </c>
      <c r="Z334">
        <v>2.09</v>
      </c>
      <c r="AA334">
        <v>15.549599999999998</v>
      </c>
      <c r="AB334">
        <v>7700280</v>
      </c>
      <c r="AC334" t="s">
        <v>2966</v>
      </c>
      <c r="AD334">
        <v>40061</v>
      </c>
      <c r="AE334" t="s">
        <v>760</v>
      </c>
      <c r="AF334" t="s">
        <v>761</v>
      </c>
      <c r="AG334" t="s">
        <v>762</v>
      </c>
      <c r="AH334" t="s">
        <v>768</v>
      </c>
      <c r="AI334">
        <v>1.5</v>
      </c>
      <c r="AJ334">
        <v>0</v>
      </c>
      <c r="AK334">
        <v>0</v>
      </c>
      <c r="AL334">
        <v>0</v>
      </c>
      <c r="AM334">
        <v>18</v>
      </c>
      <c r="AN334">
        <v>0</v>
      </c>
      <c r="AO334" t="s">
        <v>762</v>
      </c>
      <c r="AP334" t="s">
        <v>763</v>
      </c>
      <c r="AQ334" t="s">
        <v>769</v>
      </c>
      <c r="AR334" t="s">
        <v>2967</v>
      </c>
      <c r="AS334">
        <v>0</v>
      </c>
      <c r="AT334">
        <v>0</v>
      </c>
      <c r="AU334">
        <v>0</v>
      </c>
      <c r="AV334" t="s">
        <v>986</v>
      </c>
      <c r="AW334" t="s">
        <v>2968</v>
      </c>
      <c r="AX334">
        <v>0</v>
      </c>
      <c r="AY334">
        <v>0</v>
      </c>
      <c r="AZ334">
        <v>0</v>
      </c>
      <c r="BA334" t="s">
        <v>772</v>
      </c>
      <c r="BB334">
        <v>0</v>
      </c>
      <c r="BC334">
        <v>0</v>
      </c>
      <c r="BD334">
        <v>35611</v>
      </c>
      <c r="BE334">
        <v>23.944330367328309</v>
      </c>
      <c r="BF334" t="s">
        <v>767</v>
      </c>
      <c r="BG334">
        <v>44277</v>
      </c>
      <c r="BH334">
        <v>73.475877165002757</v>
      </c>
      <c r="BI334" t="s">
        <v>4104</v>
      </c>
      <c r="BJ334" t="s">
        <v>4105</v>
      </c>
      <c r="BK334" t="s">
        <v>4106</v>
      </c>
      <c r="BL334" t="s">
        <v>4107</v>
      </c>
      <c r="BM334">
        <v>3</v>
      </c>
      <c r="BN334">
        <v>3.7149999999999999</v>
      </c>
    </row>
    <row r="335" spans="1:66" x14ac:dyDescent="0.25">
      <c r="A335">
        <v>78134</v>
      </c>
      <c r="B335">
        <v>22909</v>
      </c>
      <c r="C335" t="s">
        <v>524</v>
      </c>
      <c r="D335" t="s">
        <v>21</v>
      </c>
      <c r="E335" t="s">
        <v>29</v>
      </c>
      <c r="F335">
        <v>44356.666666666664</v>
      </c>
      <c r="G335">
        <v>3</v>
      </c>
      <c r="H335" t="s">
        <v>32</v>
      </c>
      <c r="I335">
        <v>10</v>
      </c>
      <c r="J335" t="s">
        <v>22</v>
      </c>
      <c r="K335" t="s">
        <v>22</v>
      </c>
      <c r="M335">
        <v>0</v>
      </c>
      <c r="O335">
        <v>2</v>
      </c>
      <c r="P335">
        <v>5</v>
      </c>
      <c r="Q335">
        <v>4.8</v>
      </c>
      <c r="R335">
        <v>1.55</v>
      </c>
      <c r="S335">
        <v>7.4399999999999995</v>
      </c>
      <c r="T335">
        <v>1</v>
      </c>
      <c r="U335">
        <v>5</v>
      </c>
      <c r="V335">
        <v>7.6000000000000005</v>
      </c>
      <c r="W335">
        <v>2.4500000000000002</v>
      </c>
      <c r="X335">
        <v>18.62</v>
      </c>
      <c r="Y335">
        <v>6.48</v>
      </c>
      <c r="Z335">
        <v>2.09</v>
      </c>
      <c r="AA335">
        <v>13.543200000000001</v>
      </c>
      <c r="AB335">
        <v>7627440</v>
      </c>
      <c r="AC335" t="s">
        <v>2717</v>
      </c>
      <c r="AD335">
        <v>40062</v>
      </c>
      <c r="AE335" t="s">
        <v>760</v>
      </c>
      <c r="AF335" t="s">
        <v>761</v>
      </c>
      <c r="AG335" t="s">
        <v>762</v>
      </c>
      <c r="AH335" t="s">
        <v>768</v>
      </c>
      <c r="AI335">
        <v>1.5</v>
      </c>
      <c r="AJ335">
        <v>0</v>
      </c>
      <c r="AK335">
        <v>0</v>
      </c>
      <c r="AL335">
        <v>0</v>
      </c>
      <c r="AM335">
        <v>18</v>
      </c>
      <c r="AN335">
        <v>0</v>
      </c>
      <c r="AO335" t="s">
        <v>762</v>
      </c>
      <c r="AP335" t="s">
        <v>763</v>
      </c>
      <c r="AQ335" t="s">
        <v>769</v>
      </c>
      <c r="AR335" t="s">
        <v>2718</v>
      </c>
      <c r="AS335">
        <v>1.5</v>
      </c>
      <c r="AT335">
        <v>0</v>
      </c>
      <c r="AU335">
        <v>0</v>
      </c>
      <c r="AV335" t="s">
        <v>765</v>
      </c>
      <c r="AW335" t="s">
        <v>2719</v>
      </c>
      <c r="AX335">
        <v>0.4</v>
      </c>
      <c r="AY335">
        <v>0</v>
      </c>
      <c r="AZ335">
        <v>0</v>
      </c>
      <c r="BA335" t="s">
        <v>765</v>
      </c>
      <c r="BB335">
        <v>0</v>
      </c>
      <c r="BC335">
        <v>0</v>
      </c>
      <c r="BD335">
        <v>35611</v>
      </c>
      <c r="BE335">
        <v>23.944330367328309</v>
      </c>
      <c r="BF335" t="s">
        <v>767</v>
      </c>
      <c r="BG335">
        <v>44277</v>
      </c>
      <c r="BH335">
        <v>62.35680826870567</v>
      </c>
      <c r="BI335" t="s">
        <v>4104</v>
      </c>
      <c r="BJ335" t="s">
        <v>4105</v>
      </c>
      <c r="BK335" t="s">
        <v>4106</v>
      </c>
      <c r="BL335" t="s">
        <v>4107</v>
      </c>
      <c r="BM335">
        <v>3</v>
      </c>
      <c r="BN335">
        <v>3.7149999999999999</v>
      </c>
    </row>
    <row r="336" spans="1:66" x14ac:dyDescent="0.25">
      <c r="A336">
        <v>78303</v>
      </c>
      <c r="B336">
        <v>20698</v>
      </c>
      <c r="C336" t="s">
        <v>303</v>
      </c>
      <c r="D336" t="s">
        <v>21</v>
      </c>
      <c r="E336" t="s">
        <v>29</v>
      </c>
      <c r="F336">
        <v>44153.708333333336</v>
      </c>
      <c r="G336">
        <v>3</v>
      </c>
      <c r="H336" t="s">
        <v>28</v>
      </c>
      <c r="I336">
        <v>5</v>
      </c>
      <c r="J336" t="s">
        <v>29</v>
      </c>
      <c r="K336" t="s">
        <v>29</v>
      </c>
      <c r="L336" t="s">
        <v>115</v>
      </c>
      <c r="M336">
        <v>8</v>
      </c>
      <c r="N336" t="s">
        <v>33</v>
      </c>
      <c r="O336">
        <v>0</v>
      </c>
      <c r="P336">
        <v>10</v>
      </c>
      <c r="Q336">
        <v>3.5</v>
      </c>
      <c r="R336">
        <v>5.9</v>
      </c>
      <c r="S336">
        <v>20.650000000000002</v>
      </c>
      <c r="T336">
        <v>1</v>
      </c>
      <c r="U336">
        <v>0</v>
      </c>
      <c r="V336">
        <v>1.4000000000000001</v>
      </c>
      <c r="W336">
        <v>0.8</v>
      </c>
      <c r="X336">
        <v>1.1200000000000001</v>
      </c>
      <c r="Y336">
        <v>2.2400000000000002</v>
      </c>
      <c r="Z336">
        <v>2.8400000000000003</v>
      </c>
      <c r="AA336">
        <v>6.361600000000001</v>
      </c>
      <c r="AB336">
        <v>7551713</v>
      </c>
      <c r="AC336" t="s">
        <v>1684</v>
      </c>
      <c r="AD336">
        <v>40063</v>
      </c>
      <c r="AE336" t="s">
        <v>760</v>
      </c>
      <c r="AF336" t="s">
        <v>761</v>
      </c>
      <c r="AG336" t="s">
        <v>762</v>
      </c>
      <c r="AH336" t="s">
        <v>768</v>
      </c>
      <c r="AI336">
        <v>1.25</v>
      </c>
      <c r="AJ336">
        <v>0</v>
      </c>
      <c r="AK336">
        <v>0</v>
      </c>
      <c r="AL336">
        <v>0</v>
      </c>
      <c r="AM336">
        <v>15</v>
      </c>
      <c r="AN336">
        <v>0</v>
      </c>
      <c r="AO336" t="s">
        <v>762</v>
      </c>
      <c r="AP336" t="s">
        <v>763</v>
      </c>
      <c r="AQ336" t="s">
        <v>769</v>
      </c>
      <c r="AR336" t="s">
        <v>1685</v>
      </c>
      <c r="AS336">
        <v>3.2</v>
      </c>
      <c r="AT336">
        <v>609.79999999999995</v>
      </c>
      <c r="AU336">
        <v>613</v>
      </c>
      <c r="AV336" t="s">
        <v>765</v>
      </c>
      <c r="AW336" t="s">
        <v>1686</v>
      </c>
      <c r="AX336">
        <v>1.3</v>
      </c>
      <c r="AY336">
        <v>609.70000000000005</v>
      </c>
      <c r="AZ336">
        <v>611</v>
      </c>
      <c r="BA336" t="s">
        <v>765</v>
      </c>
      <c r="BB336">
        <v>7.4242000000000004E-4</v>
      </c>
      <c r="BC336">
        <v>0</v>
      </c>
      <c r="BD336">
        <v>32689</v>
      </c>
      <c r="BE336">
        <v>31.388660734656636</v>
      </c>
      <c r="BF336" t="s">
        <v>767</v>
      </c>
      <c r="BG336">
        <v>44243</v>
      </c>
      <c r="BH336">
        <v>134.69482043099291</v>
      </c>
      <c r="BI336" t="s">
        <v>4130</v>
      </c>
      <c r="BJ336" t="s">
        <v>4131</v>
      </c>
      <c r="BK336" t="s">
        <v>4132</v>
      </c>
      <c r="BL336" t="s">
        <v>768</v>
      </c>
      <c r="BM336">
        <v>2</v>
      </c>
      <c r="BN336">
        <v>3.7650000000000001</v>
      </c>
    </row>
    <row r="337" spans="1:66" x14ac:dyDescent="0.25">
      <c r="A337">
        <v>78573</v>
      </c>
      <c r="B337">
        <v>18115</v>
      </c>
      <c r="C337" t="s">
        <v>204</v>
      </c>
      <c r="D337" t="s">
        <v>21</v>
      </c>
      <c r="E337" t="s">
        <v>29</v>
      </c>
      <c r="F337">
        <v>44063.666666666664</v>
      </c>
      <c r="G337">
        <v>6.3</v>
      </c>
      <c r="H337" t="s">
        <v>23</v>
      </c>
      <c r="I337">
        <v>0</v>
      </c>
      <c r="J337" t="s">
        <v>22</v>
      </c>
      <c r="K337" t="s">
        <v>22</v>
      </c>
      <c r="L337" t="s">
        <v>30</v>
      </c>
      <c r="M337">
        <v>6</v>
      </c>
      <c r="N337" t="s">
        <v>33</v>
      </c>
      <c r="O337">
        <v>0</v>
      </c>
      <c r="P337">
        <v>10</v>
      </c>
      <c r="Q337">
        <v>0</v>
      </c>
      <c r="R337">
        <v>5.6</v>
      </c>
      <c r="S337">
        <v>0</v>
      </c>
      <c r="T337">
        <v>2</v>
      </c>
      <c r="U337">
        <v>10</v>
      </c>
      <c r="V337">
        <v>4.5999999999999996</v>
      </c>
      <c r="W337">
        <v>5.6</v>
      </c>
      <c r="X337">
        <v>25.759999999999998</v>
      </c>
      <c r="Y337">
        <v>2.76</v>
      </c>
      <c r="Z337">
        <v>5.6</v>
      </c>
      <c r="AA337">
        <v>15.455999999999998</v>
      </c>
      <c r="AB337">
        <v>7715159</v>
      </c>
      <c r="AC337" t="s">
        <v>2953</v>
      </c>
      <c r="AD337">
        <v>40065</v>
      </c>
      <c r="AE337" t="s">
        <v>760</v>
      </c>
      <c r="AF337" t="s">
        <v>761</v>
      </c>
      <c r="AG337" t="s">
        <v>762</v>
      </c>
      <c r="AH337" t="s">
        <v>768</v>
      </c>
      <c r="AI337">
        <v>3</v>
      </c>
      <c r="AJ337">
        <v>0</v>
      </c>
      <c r="AK337">
        <v>0</v>
      </c>
      <c r="AL337">
        <v>0</v>
      </c>
      <c r="AM337">
        <v>36</v>
      </c>
      <c r="AN337">
        <v>0</v>
      </c>
      <c r="AO337" t="s">
        <v>762</v>
      </c>
      <c r="AP337" t="s">
        <v>763</v>
      </c>
      <c r="AQ337" t="s">
        <v>769</v>
      </c>
      <c r="AR337" t="s">
        <v>2954</v>
      </c>
      <c r="AS337">
        <v>6.3</v>
      </c>
      <c r="AT337">
        <v>590.70000000000005</v>
      </c>
      <c r="AU337">
        <v>597</v>
      </c>
      <c r="AV337" t="s">
        <v>765</v>
      </c>
      <c r="AW337" t="s">
        <v>2955</v>
      </c>
      <c r="AX337">
        <v>7.2</v>
      </c>
      <c r="AY337">
        <v>586.79999999999995</v>
      </c>
      <c r="AZ337">
        <v>594</v>
      </c>
      <c r="BA337" t="s">
        <v>765</v>
      </c>
      <c r="BB337">
        <v>4.0632059999999998E-2</v>
      </c>
      <c r="BC337">
        <v>0</v>
      </c>
      <c r="BD337">
        <v>27210</v>
      </c>
      <c r="BE337">
        <v>46.142824549395385</v>
      </c>
      <c r="BF337" t="s">
        <v>767</v>
      </c>
      <c r="BG337">
        <v>44243</v>
      </c>
      <c r="BH337">
        <v>95.983312190586375</v>
      </c>
      <c r="BI337" t="s">
        <v>4155</v>
      </c>
      <c r="BJ337" t="s">
        <v>4156</v>
      </c>
      <c r="BK337" t="s">
        <v>4157</v>
      </c>
      <c r="BL337" t="s">
        <v>768</v>
      </c>
      <c r="BM337">
        <v>2</v>
      </c>
      <c r="BN337">
        <v>3.72</v>
      </c>
    </row>
    <row r="338" spans="1:66" x14ac:dyDescent="0.25">
      <c r="A338">
        <v>78622</v>
      </c>
      <c r="B338">
        <v>12084</v>
      </c>
      <c r="C338" t="s">
        <v>90</v>
      </c>
      <c r="D338" t="s">
        <v>21</v>
      </c>
      <c r="E338" t="s">
        <v>29</v>
      </c>
      <c r="F338">
        <v>43804.708333333336</v>
      </c>
      <c r="G338">
        <v>4</v>
      </c>
      <c r="H338" t="s">
        <v>23</v>
      </c>
      <c r="I338">
        <v>0</v>
      </c>
      <c r="K338" t="s">
        <v>22</v>
      </c>
      <c r="M338">
        <v>0</v>
      </c>
      <c r="O338">
        <v>2</v>
      </c>
      <c r="P338">
        <v>0</v>
      </c>
      <c r="Q338">
        <v>1.3</v>
      </c>
      <c r="R338">
        <v>1.4</v>
      </c>
      <c r="S338">
        <v>1.8199999999999998</v>
      </c>
      <c r="T338">
        <v>1</v>
      </c>
      <c r="U338">
        <v>0</v>
      </c>
      <c r="V338">
        <v>1.4000000000000001</v>
      </c>
      <c r="W338">
        <v>1.4</v>
      </c>
      <c r="X338">
        <v>1.96</v>
      </c>
      <c r="Y338">
        <v>1.36</v>
      </c>
      <c r="Z338">
        <v>1.4</v>
      </c>
      <c r="AA338">
        <v>1.9039999999999999</v>
      </c>
      <c r="AB338">
        <v>7644705</v>
      </c>
      <c r="AC338" t="s">
        <v>938</v>
      </c>
      <c r="AD338">
        <v>40066</v>
      </c>
      <c r="AE338" t="s">
        <v>760</v>
      </c>
      <c r="AF338" t="s">
        <v>761</v>
      </c>
      <c r="AG338" t="s">
        <v>762</v>
      </c>
      <c r="AH338" t="s">
        <v>768</v>
      </c>
      <c r="AI338">
        <v>1.25</v>
      </c>
      <c r="AJ338">
        <v>0</v>
      </c>
      <c r="AK338">
        <v>0</v>
      </c>
      <c r="AL338">
        <v>0</v>
      </c>
      <c r="AM338">
        <v>15</v>
      </c>
      <c r="AN338">
        <v>0</v>
      </c>
      <c r="AO338" t="s">
        <v>762</v>
      </c>
      <c r="AP338" t="s">
        <v>763</v>
      </c>
      <c r="AQ338" t="s">
        <v>769</v>
      </c>
      <c r="AR338" t="s">
        <v>939</v>
      </c>
      <c r="AS338">
        <v>3.3</v>
      </c>
      <c r="AT338">
        <v>832.5</v>
      </c>
      <c r="AU338">
        <v>835.8</v>
      </c>
      <c r="AV338" t="s">
        <v>765</v>
      </c>
      <c r="AW338" t="s">
        <v>940</v>
      </c>
      <c r="AX338">
        <v>4.2</v>
      </c>
      <c r="AY338">
        <v>831.9</v>
      </c>
      <c r="AZ338">
        <v>836.1</v>
      </c>
      <c r="BA338" t="s">
        <v>765</v>
      </c>
      <c r="BB338">
        <v>0</v>
      </c>
      <c r="BC338">
        <v>0</v>
      </c>
      <c r="BD338">
        <v>36668</v>
      </c>
      <c r="BE338">
        <v>19.5392425279489</v>
      </c>
      <c r="BF338" t="s">
        <v>767</v>
      </c>
      <c r="BG338">
        <v>43185</v>
      </c>
      <c r="BH338">
        <v>29.5184989832841</v>
      </c>
      <c r="BI338" t="s">
        <v>4098</v>
      </c>
      <c r="BJ338" t="s">
        <v>4099</v>
      </c>
      <c r="BK338" t="s">
        <v>4100</v>
      </c>
      <c r="BL338" t="s">
        <v>4097</v>
      </c>
      <c r="BM338">
        <v>1</v>
      </c>
      <c r="BN338">
        <v>3.6789999999999998</v>
      </c>
    </row>
    <row r="339" spans="1:66" x14ac:dyDescent="0.25">
      <c r="A339">
        <v>78671</v>
      </c>
      <c r="B339">
        <v>18406</v>
      </c>
      <c r="C339" t="s">
        <v>678</v>
      </c>
      <c r="D339" t="s">
        <v>26</v>
      </c>
      <c r="E339" t="s">
        <v>29</v>
      </c>
      <c r="F339">
        <v>44384.666666666664</v>
      </c>
      <c r="G339">
        <v>7</v>
      </c>
      <c r="H339" t="s">
        <v>23</v>
      </c>
      <c r="I339">
        <v>0</v>
      </c>
      <c r="J339" t="s">
        <v>22</v>
      </c>
      <c r="K339" t="s">
        <v>22</v>
      </c>
      <c r="M339">
        <v>0</v>
      </c>
      <c r="O339">
        <v>2</v>
      </c>
      <c r="P339">
        <v>10</v>
      </c>
      <c r="Q339">
        <v>1.3</v>
      </c>
      <c r="R339">
        <v>3.5</v>
      </c>
      <c r="S339">
        <v>4.55</v>
      </c>
      <c r="T339">
        <v>1</v>
      </c>
      <c r="U339">
        <v>10</v>
      </c>
      <c r="V339">
        <v>8.6</v>
      </c>
      <c r="W339">
        <v>6.2</v>
      </c>
      <c r="X339">
        <v>53.32</v>
      </c>
      <c r="Y339">
        <v>5.68</v>
      </c>
      <c r="Z339">
        <v>5.12</v>
      </c>
      <c r="AA339">
        <v>29.081599999999998</v>
      </c>
      <c r="AB339">
        <v>7578002</v>
      </c>
      <c r="AC339" t="s">
        <v>3800</v>
      </c>
      <c r="AD339">
        <v>40067</v>
      </c>
      <c r="AE339" t="s">
        <v>760</v>
      </c>
      <c r="AF339" t="s">
        <v>761</v>
      </c>
      <c r="AG339" t="s">
        <v>762</v>
      </c>
      <c r="AH339" t="s">
        <v>768</v>
      </c>
      <c r="AI339">
        <v>1.25</v>
      </c>
      <c r="AJ339">
        <v>0</v>
      </c>
      <c r="AK339">
        <v>0</v>
      </c>
      <c r="AL339">
        <v>0</v>
      </c>
      <c r="AM339">
        <v>15</v>
      </c>
      <c r="AN339">
        <v>0</v>
      </c>
      <c r="AO339" t="s">
        <v>762</v>
      </c>
      <c r="AP339" t="s">
        <v>763</v>
      </c>
      <c r="AQ339" t="s">
        <v>769</v>
      </c>
      <c r="AR339" t="s">
        <v>3801</v>
      </c>
      <c r="AS339">
        <v>5.2</v>
      </c>
      <c r="AT339">
        <v>797.2</v>
      </c>
      <c r="AU339">
        <v>802.4</v>
      </c>
      <c r="AV339" t="s">
        <v>765</v>
      </c>
      <c r="AW339" t="s">
        <v>3802</v>
      </c>
      <c r="AX339">
        <v>5.9</v>
      </c>
      <c r="AY339">
        <v>796.9</v>
      </c>
      <c r="AZ339">
        <v>802.7</v>
      </c>
      <c r="BA339" t="s">
        <v>765</v>
      </c>
      <c r="BB339">
        <v>0</v>
      </c>
      <c r="BC339">
        <v>0</v>
      </c>
      <c r="BD339">
        <v>37165</v>
      </c>
      <c r="BE339">
        <v>19.766370066164722</v>
      </c>
      <c r="BF339" t="s">
        <v>767</v>
      </c>
      <c r="BG339">
        <v>43185</v>
      </c>
      <c r="BH339">
        <v>26.806143038908171</v>
      </c>
      <c r="BI339" t="s">
        <v>4140</v>
      </c>
      <c r="BJ339" t="s">
        <v>4141</v>
      </c>
      <c r="BK339" t="s">
        <v>4142</v>
      </c>
      <c r="BL339" t="s">
        <v>768</v>
      </c>
      <c r="BM339">
        <v>2</v>
      </c>
      <c r="BN339">
        <v>3.6659999999999999</v>
      </c>
    </row>
    <row r="340" spans="1:66" x14ac:dyDescent="0.25">
      <c r="A340">
        <v>78981</v>
      </c>
      <c r="B340">
        <v>11033</v>
      </c>
      <c r="C340" t="s">
        <v>176</v>
      </c>
      <c r="D340" t="s">
        <v>26</v>
      </c>
      <c r="E340" t="s">
        <v>29</v>
      </c>
      <c r="F340">
        <v>43815.666666666664</v>
      </c>
      <c r="G340">
        <v>4.7</v>
      </c>
      <c r="H340" t="s">
        <v>32</v>
      </c>
      <c r="I340">
        <v>10</v>
      </c>
      <c r="J340" t="s">
        <v>29</v>
      </c>
      <c r="K340" t="s">
        <v>29</v>
      </c>
      <c r="L340" t="s">
        <v>30</v>
      </c>
      <c r="M340">
        <v>6</v>
      </c>
      <c r="O340">
        <v>2</v>
      </c>
      <c r="P340">
        <v>10</v>
      </c>
      <c r="Q340">
        <v>4.8</v>
      </c>
      <c r="R340">
        <v>6.2</v>
      </c>
      <c r="S340">
        <v>29.759999999999998</v>
      </c>
      <c r="T340">
        <v>1</v>
      </c>
      <c r="U340">
        <v>0</v>
      </c>
      <c r="V340">
        <v>1.4000000000000001</v>
      </c>
      <c r="W340">
        <v>2</v>
      </c>
      <c r="X340">
        <v>2.8000000000000003</v>
      </c>
      <c r="Y340">
        <v>2.76</v>
      </c>
      <c r="Z340">
        <v>3.6800000000000006</v>
      </c>
      <c r="AA340">
        <v>10.1568</v>
      </c>
      <c r="AB340">
        <v>7566814</v>
      </c>
      <c r="AC340" t="s">
        <v>2333</v>
      </c>
      <c r="AD340">
        <v>40069</v>
      </c>
      <c r="AE340" t="s">
        <v>760</v>
      </c>
      <c r="AF340" t="s">
        <v>761</v>
      </c>
      <c r="AG340" t="s">
        <v>762</v>
      </c>
      <c r="AH340" t="s">
        <v>768</v>
      </c>
      <c r="AI340">
        <v>3</v>
      </c>
      <c r="AJ340">
        <v>0</v>
      </c>
      <c r="AK340">
        <v>0</v>
      </c>
      <c r="AL340">
        <v>0</v>
      </c>
      <c r="AM340">
        <v>36</v>
      </c>
      <c r="AN340">
        <v>0</v>
      </c>
      <c r="AO340" t="s">
        <v>762</v>
      </c>
      <c r="AP340" t="s">
        <v>763</v>
      </c>
      <c r="AQ340" t="s">
        <v>769</v>
      </c>
      <c r="AR340" t="s">
        <v>2334</v>
      </c>
      <c r="AS340">
        <v>10</v>
      </c>
      <c r="AT340">
        <v>759.2</v>
      </c>
      <c r="AU340">
        <v>769.2</v>
      </c>
      <c r="AV340" t="s">
        <v>765</v>
      </c>
      <c r="AW340" t="s">
        <v>2335</v>
      </c>
      <c r="AX340">
        <v>11</v>
      </c>
      <c r="AY340">
        <v>757.5</v>
      </c>
      <c r="AZ340">
        <v>768.5</v>
      </c>
      <c r="BA340" t="s">
        <v>765</v>
      </c>
      <c r="BB340">
        <v>0</v>
      </c>
      <c r="BC340">
        <v>0</v>
      </c>
      <c r="BD340">
        <v>37605</v>
      </c>
      <c r="BE340">
        <v>17.003878621948431</v>
      </c>
      <c r="BF340" t="s">
        <v>767</v>
      </c>
      <c r="BG340">
        <v>43185</v>
      </c>
      <c r="BH340">
        <v>33.099031734080597</v>
      </c>
      <c r="BI340" t="s">
        <v>4098</v>
      </c>
      <c r="BJ340" t="s">
        <v>4099</v>
      </c>
      <c r="BK340" t="s">
        <v>4100</v>
      </c>
      <c r="BL340" t="s">
        <v>4097</v>
      </c>
      <c r="BM340">
        <v>1</v>
      </c>
      <c r="BN340">
        <v>3.6859999999999999</v>
      </c>
    </row>
    <row r="341" spans="1:66" x14ac:dyDescent="0.25">
      <c r="A341">
        <v>79048</v>
      </c>
      <c r="B341">
        <v>11547</v>
      </c>
      <c r="C341" t="s">
        <v>39</v>
      </c>
      <c r="D341" t="s">
        <v>21</v>
      </c>
      <c r="E341" t="s">
        <v>29</v>
      </c>
      <c r="F341">
        <v>43720.666666666664</v>
      </c>
      <c r="G341">
        <v>3.4</v>
      </c>
      <c r="H341" t="s">
        <v>23</v>
      </c>
      <c r="I341">
        <v>0</v>
      </c>
      <c r="J341" t="s">
        <v>22</v>
      </c>
      <c r="K341" t="s">
        <v>22</v>
      </c>
      <c r="L341" t="s">
        <v>30</v>
      </c>
      <c r="M341">
        <v>6</v>
      </c>
      <c r="N341" t="s">
        <v>40</v>
      </c>
      <c r="O341">
        <v>8</v>
      </c>
      <c r="P341">
        <v>10</v>
      </c>
      <c r="Q341">
        <v>5.2</v>
      </c>
      <c r="R341">
        <v>5</v>
      </c>
      <c r="S341">
        <v>26</v>
      </c>
      <c r="T341">
        <v>1</v>
      </c>
      <c r="U341">
        <v>0</v>
      </c>
      <c r="V341">
        <v>1.4000000000000001</v>
      </c>
      <c r="W341">
        <v>0.8</v>
      </c>
      <c r="X341">
        <v>1.1200000000000001</v>
      </c>
      <c r="Y341">
        <v>2.92</v>
      </c>
      <c r="Z341">
        <v>2.48</v>
      </c>
      <c r="AA341">
        <v>7.2416</v>
      </c>
      <c r="AB341">
        <v>7677823</v>
      </c>
      <c r="AC341" t="s">
        <v>1886</v>
      </c>
      <c r="AD341">
        <v>40070</v>
      </c>
      <c r="AE341" t="s">
        <v>760</v>
      </c>
      <c r="AF341" t="s">
        <v>761</v>
      </c>
      <c r="AG341" t="s">
        <v>762</v>
      </c>
      <c r="AH341" t="s">
        <v>768</v>
      </c>
      <c r="AI341">
        <v>1.25</v>
      </c>
      <c r="AJ341">
        <v>0</v>
      </c>
      <c r="AK341">
        <v>0</v>
      </c>
      <c r="AL341">
        <v>0</v>
      </c>
      <c r="AM341">
        <v>15</v>
      </c>
      <c r="AN341">
        <v>0</v>
      </c>
      <c r="AO341" t="s">
        <v>762</v>
      </c>
      <c r="AP341" t="s">
        <v>763</v>
      </c>
      <c r="AQ341" t="s">
        <v>769</v>
      </c>
      <c r="AR341" t="s">
        <v>1887</v>
      </c>
      <c r="AS341">
        <v>3.4</v>
      </c>
      <c r="AT341">
        <v>574.6</v>
      </c>
      <c r="AU341">
        <v>578</v>
      </c>
      <c r="AV341" t="s">
        <v>765</v>
      </c>
      <c r="AW341" t="s">
        <v>798</v>
      </c>
      <c r="AX341">
        <v>6</v>
      </c>
      <c r="AY341">
        <v>573</v>
      </c>
      <c r="AZ341">
        <v>579</v>
      </c>
      <c r="BA341" t="s">
        <v>765</v>
      </c>
      <c r="BB341">
        <v>6.4927940000000003E-2</v>
      </c>
      <c r="BC341">
        <v>0</v>
      </c>
      <c r="BD341">
        <v>28471</v>
      </c>
      <c r="BE341">
        <v>41.751311886835495</v>
      </c>
      <c r="BF341" t="s">
        <v>767</v>
      </c>
      <c r="BG341">
        <v>44243</v>
      </c>
      <c r="BH341">
        <v>24.64270491069335</v>
      </c>
      <c r="BI341" t="s">
        <v>4155</v>
      </c>
      <c r="BJ341" t="s">
        <v>4156</v>
      </c>
      <c r="BK341" t="s">
        <v>4157</v>
      </c>
      <c r="BL341" t="s">
        <v>768</v>
      </c>
      <c r="BM341">
        <v>2</v>
      </c>
      <c r="BN341">
        <v>3.72</v>
      </c>
    </row>
    <row r="342" spans="1:66" x14ac:dyDescent="0.25">
      <c r="A342">
        <v>79049</v>
      </c>
      <c r="B342">
        <v>11547</v>
      </c>
      <c r="C342" t="s">
        <v>39</v>
      </c>
      <c r="D342" t="s">
        <v>21</v>
      </c>
      <c r="E342" t="s">
        <v>22</v>
      </c>
      <c r="F342">
        <v>43658.666666666664</v>
      </c>
      <c r="G342">
        <v>3.1</v>
      </c>
      <c r="H342" t="s">
        <v>23</v>
      </c>
      <c r="I342">
        <v>0</v>
      </c>
      <c r="J342" t="s">
        <v>22</v>
      </c>
      <c r="K342" t="s">
        <v>22</v>
      </c>
      <c r="L342" t="s">
        <v>30</v>
      </c>
      <c r="M342">
        <v>6</v>
      </c>
      <c r="N342" t="s">
        <v>40</v>
      </c>
      <c r="O342">
        <v>8</v>
      </c>
      <c r="P342">
        <v>10</v>
      </c>
      <c r="Q342">
        <v>5.2</v>
      </c>
      <c r="R342">
        <v>0</v>
      </c>
      <c r="S342">
        <v>0</v>
      </c>
      <c r="T342">
        <v>1</v>
      </c>
      <c r="U342">
        <v>0</v>
      </c>
      <c r="V342">
        <v>2.8</v>
      </c>
      <c r="W342">
        <v>0</v>
      </c>
      <c r="X342">
        <v>0</v>
      </c>
      <c r="Y342">
        <v>3.76</v>
      </c>
      <c r="Z342">
        <v>0</v>
      </c>
      <c r="AA342">
        <v>0</v>
      </c>
      <c r="AB342">
        <v>7605379</v>
      </c>
      <c r="AC342" t="s">
        <v>797</v>
      </c>
      <c r="AD342">
        <v>40071</v>
      </c>
      <c r="AE342" t="s">
        <v>760</v>
      </c>
      <c r="AF342" t="s">
        <v>761</v>
      </c>
      <c r="AG342" t="s">
        <v>762</v>
      </c>
      <c r="AH342" t="s">
        <v>768</v>
      </c>
      <c r="AI342">
        <v>2.5</v>
      </c>
      <c r="AJ342">
        <v>0</v>
      </c>
      <c r="AK342">
        <v>0</v>
      </c>
      <c r="AL342">
        <v>0</v>
      </c>
      <c r="AM342">
        <v>30</v>
      </c>
      <c r="AN342">
        <v>0</v>
      </c>
      <c r="AO342" t="s">
        <v>762</v>
      </c>
      <c r="AP342" t="s">
        <v>778</v>
      </c>
      <c r="AQ342" t="s">
        <v>781</v>
      </c>
      <c r="AR342" t="s">
        <v>798</v>
      </c>
      <c r="AS342">
        <v>6.2</v>
      </c>
      <c r="AT342">
        <v>572.79999999999995</v>
      </c>
      <c r="AU342">
        <v>579</v>
      </c>
      <c r="AV342" t="s">
        <v>765</v>
      </c>
      <c r="AW342" t="s">
        <v>799</v>
      </c>
      <c r="AX342">
        <v>0</v>
      </c>
      <c r="AY342">
        <v>0</v>
      </c>
      <c r="AZ342">
        <v>577</v>
      </c>
      <c r="BA342" t="s">
        <v>765</v>
      </c>
      <c r="BB342">
        <v>0</v>
      </c>
      <c r="BC342">
        <v>0</v>
      </c>
      <c r="BD342">
        <v>28471</v>
      </c>
      <c r="BE342">
        <v>41.581565138033305</v>
      </c>
      <c r="BF342" t="s">
        <v>767</v>
      </c>
      <c r="BG342">
        <v>44243</v>
      </c>
      <c r="BH342">
        <v>42.633907095658863</v>
      </c>
      <c r="BI342" t="s">
        <v>4114</v>
      </c>
      <c r="BJ342" t="s">
        <v>4115</v>
      </c>
      <c r="BK342" t="s">
        <v>4116</v>
      </c>
      <c r="BL342" t="s">
        <v>768</v>
      </c>
      <c r="BM342">
        <v>2</v>
      </c>
      <c r="BN342">
        <v>3.72</v>
      </c>
    </row>
    <row r="343" spans="1:66" x14ac:dyDescent="0.25">
      <c r="A343">
        <v>79075</v>
      </c>
      <c r="B343">
        <v>11532</v>
      </c>
      <c r="C343" t="s">
        <v>458</v>
      </c>
      <c r="D343" t="s">
        <v>21</v>
      </c>
      <c r="E343" t="s">
        <v>29</v>
      </c>
      <c r="F343">
        <v>43719.666666666664</v>
      </c>
      <c r="G343">
        <v>3</v>
      </c>
      <c r="H343" t="s">
        <v>28</v>
      </c>
      <c r="I343">
        <v>5</v>
      </c>
      <c r="J343" t="s">
        <v>22</v>
      </c>
      <c r="K343" t="s">
        <v>22</v>
      </c>
      <c r="L343" t="s">
        <v>24</v>
      </c>
      <c r="M343">
        <v>0</v>
      </c>
      <c r="N343" t="s">
        <v>202</v>
      </c>
      <c r="O343">
        <v>3</v>
      </c>
      <c r="P343">
        <v>10</v>
      </c>
      <c r="Q343">
        <v>3.7</v>
      </c>
      <c r="R343">
        <v>2.2999999999999998</v>
      </c>
      <c r="S343">
        <v>8.51</v>
      </c>
      <c r="T343">
        <v>1</v>
      </c>
      <c r="U343">
        <v>10</v>
      </c>
      <c r="V343">
        <v>1.4000000000000001</v>
      </c>
      <c r="W343">
        <v>5.9</v>
      </c>
      <c r="X343">
        <v>8.2600000000000016</v>
      </c>
      <c r="Y343">
        <v>2.3200000000000003</v>
      </c>
      <c r="Z343">
        <v>4.46</v>
      </c>
      <c r="AA343">
        <v>10.347200000000001</v>
      </c>
      <c r="AB343">
        <v>7565194</v>
      </c>
      <c r="AC343" t="s">
        <v>2348</v>
      </c>
      <c r="AD343">
        <v>40072</v>
      </c>
      <c r="AE343" t="s">
        <v>760</v>
      </c>
      <c r="AF343" t="s">
        <v>761</v>
      </c>
      <c r="AG343" t="s">
        <v>762</v>
      </c>
      <c r="AH343" t="s">
        <v>768</v>
      </c>
      <c r="AI343">
        <v>1.25</v>
      </c>
      <c r="AJ343">
        <v>0</v>
      </c>
      <c r="AK343">
        <v>0</v>
      </c>
      <c r="AL343">
        <v>0</v>
      </c>
      <c r="AM343">
        <v>15</v>
      </c>
      <c r="AN343">
        <v>0</v>
      </c>
      <c r="AO343" t="s">
        <v>762</v>
      </c>
      <c r="AP343" t="s">
        <v>763</v>
      </c>
      <c r="AQ343" t="s">
        <v>769</v>
      </c>
      <c r="AR343" t="s">
        <v>2349</v>
      </c>
      <c r="AS343">
        <v>3.35</v>
      </c>
      <c r="AT343">
        <v>662.65</v>
      </c>
      <c r="AU343">
        <v>666</v>
      </c>
      <c r="AV343" t="s">
        <v>986</v>
      </c>
      <c r="AW343" t="s">
        <v>2350</v>
      </c>
      <c r="AX343">
        <v>1.4</v>
      </c>
      <c r="AY343">
        <v>659.6</v>
      </c>
      <c r="AZ343">
        <v>661</v>
      </c>
      <c r="BA343" t="s">
        <v>772</v>
      </c>
      <c r="BB343">
        <v>2.4396609999999999E-2</v>
      </c>
      <c r="BC343">
        <v>0</v>
      </c>
      <c r="BD343">
        <v>36130</v>
      </c>
      <c r="BE343">
        <v>20.779374857403599</v>
      </c>
      <c r="BF343" t="s">
        <v>767</v>
      </c>
      <c r="BG343">
        <v>44243</v>
      </c>
      <c r="BH343">
        <v>125.01736761923939</v>
      </c>
      <c r="BI343" t="s">
        <v>4155</v>
      </c>
      <c r="BJ343" t="s">
        <v>4156</v>
      </c>
      <c r="BK343" t="s">
        <v>4157</v>
      </c>
      <c r="BL343" t="s">
        <v>768</v>
      </c>
      <c r="BM343">
        <v>2</v>
      </c>
      <c r="BN343">
        <v>3.718</v>
      </c>
    </row>
    <row r="344" spans="1:66" x14ac:dyDescent="0.25">
      <c r="A344">
        <v>79291</v>
      </c>
      <c r="B344">
        <v>11322</v>
      </c>
      <c r="C344" t="s">
        <v>368</v>
      </c>
      <c r="D344" t="s">
        <v>21</v>
      </c>
      <c r="E344" t="s">
        <v>29</v>
      </c>
      <c r="F344">
        <v>43717.708333333336</v>
      </c>
      <c r="G344">
        <v>5</v>
      </c>
      <c r="H344" t="s">
        <v>32</v>
      </c>
      <c r="I344">
        <v>10</v>
      </c>
      <c r="J344" t="s">
        <v>29</v>
      </c>
      <c r="K344" t="s">
        <v>29</v>
      </c>
      <c r="L344" t="s">
        <v>30</v>
      </c>
      <c r="M344">
        <v>6</v>
      </c>
      <c r="N344" t="s">
        <v>202</v>
      </c>
      <c r="O344">
        <v>3</v>
      </c>
      <c r="P344">
        <v>10</v>
      </c>
      <c r="Q344">
        <v>5.45</v>
      </c>
      <c r="R344">
        <v>5</v>
      </c>
      <c r="S344">
        <v>27.25</v>
      </c>
      <c r="T344">
        <v>1</v>
      </c>
      <c r="U344">
        <v>0</v>
      </c>
      <c r="V344">
        <v>1.4000000000000001</v>
      </c>
      <c r="W344">
        <v>0.8</v>
      </c>
      <c r="X344">
        <v>1.1200000000000001</v>
      </c>
      <c r="Y344">
        <v>3.0200000000000005</v>
      </c>
      <c r="Z344">
        <v>2.48</v>
      </c>
      <c r="AA344">
        <v>7.4896000000000011</v>
      </c>
      <c r="AB344">
        <v>7693617</v>
      </c>
      <c r="AC344" t="s">
        <v>1933</v>
      </c>
      <c r="AD344">
        <v>40073</v>
      </c>
      <c r="AE344" t="s">
        <v>760</v>
      </c>
      <c r="AF344" t="s">
        <v>761</v>
      </c>
      <c r="AG344" t="s">
        <v>762</v>
      </c>
      <c r="AH344" t="s">
        <v>768</v>
      </c>
      <c r="AI344">
        <v>1.25</v>
      </c>
      <c r="AJ344">
        <v>0</v>
      </c>
      <c r="AK344">
        <v>0</v>
      </c>
      <c r="AL344">
        <v>0</v>
      </c>
      <c r="AM344">
        <v>15</v>
      </c>
      <c r="AN344">
        <v>0</v>
      </c>
      <c r="AO344" t="s">
        <v>762</v>
      </c>
      <c r="AP344" t="s">
        <v>763</v>
      </c>
      <c r="AQ344" t="s">
        <v>769</v>
      </c>
      <c r="AR344" t="s">
        <v>1269</v>
      </c>
      <c r="AS344">
        <v>0</v>
      </c>
      <c r="AT344">
        <v>0</v>
      </c>
      <c r="AU344">
        <v>664</v>
      </c>
      <c r="AV344" t="s">
        <v>986</v>
      </c>
      <c r="AW344" t="s">
        <v>1934</v>
      </c>
      <c r="AX344">
        <v>0</v>
      </c>
      <c r="AY344">
        <v>0</v>
      </c>
      <c r="AZ344">
        <v>654</v>
      </c>
      <c r="BA344" t="s">
        <v>772</v>
      </c>
      <c r="BB344">
        <v>0</v>
      </c>
      <c r="BC344">
        <v>0</v>
      </c>
      <c r="BD344">
        <v>23743</v>
      </c>
      <c r="BE344">
        <v>54.687770933150816</v>
      </c>
      <c r="BF344" t="s">
        <v>767</v>
      </c>
      <c r="BG344">
        <v>44243</v>
      </c>
      <c r="BH344">
        <v>90.733232653903372</v>
      </c>
      <c r="BI344" t="s">
        <v>4094</v>
      </c>
      <c r="BJ344" t="s">
        <v>4095</v>
      </c>
      <c r="BK344" t="s">
        <v>4096</v>
      </c>
      <c r="BL344" t="s">
        <v>4097</v>
      </c>
      <c r="BM344">
        <v>1</v>
      </c>
      <c r="BN344">
        <v>3.718</v>
      </c>
    </row>
    <row r="345" spans="1:66" x14ac:dyDescent="0.25">
      <c r="A345">
        <v>79292</v>
      </c>
      <c r="B345">
        <v>11322</v>
      </c>
      <c r="C345" t="s">
        <v>201</v>
      </c>
      <c r="D345" t="s">
        <v>21</v>
      </c>
      <c r="E345" t="s">
        <v>29</v>
      </c>
      <c r="F345">
        <v>43717.708333333336</v>
      </c>
      <c r="G345">
        <v>5</v>
      </c>
      <c r="H345" t="s">
        <v>23</v>
      </c>
      <c r="I345">
        <v>0</v>
      </c>
      <c r="J345" t="s">
        <v>22</v>
      </c>
      <c r="K345" t="s">
        <v>22</v>
      </c>
      <c r="L345" t="s">
        <v>30</v>
      </c>
      <c r="M345">
        <v>6</v>
      </c>
      <c r="N345" t="s">
        <v>202</v>
      </c>
      <c r="O345">
        <v>3</v>
      </c>
      <c r="P345">
        <v>10</v>
      </c>
      <c r="Q345">
        <v>1.9500000000000002</v>
      </c>
      <c r="R345">
        <v>5</v>
      </c>
      <c r="S345">
        <v>9.75</v>
      </c>
      <c r="T345">
        <v>1</v>
      </c>
      <c r="U345">
        <v>0</v>
      </c>
      <c r="V345">
        <v>1.4000000000000001</v>
      </c>
      <c r="W345">
        <v>0.8</v>
      </c>
      <c r="X345">
        <v>1.1200000000000001</v>
      </c>
      <c r="Y345">
        <v>1.62</v>
      </c>
      <c r="Z345">
        <v>2.48</v>
      </c>
      <c r="AA345">
        <v>4.0175999999999998</v>
      </c>
      <c r="AB345">
        <v>7625629</v>
      </c>
      <c r="AC345" t="s">
        <v>1268</v>
      </c>
      <c r="AD345">
        <v>40074</v>
      </c>
      <c r="AE345" t="s">
        <v>760</v>
      </c>
      <c r="AF345" t="s">
        <v>761</v>
      </c>
      <c r="AG345" t="s">
        <v>762</v>
      </c>
      <c r="AH345" t="s">
        <v>768</v>
      </c>
      <c r="AI345">
        <v>1.25</v>
      </c>
      <c r="AJ345">
        <v>0</v>
      </c>
      <c r="AK345">
        <v>0</v>
      </c>
      <c r="AL345">
        <v>0</v>
      </c>
      <c r="AM345">
        <v>15</v>
      </c>
      <c r="AN345">
        <v>0</v>
      </c>
      <c r="AO345" t="s">
        <v>762</v>
      </c>
      <c r="AP345" t="s">
        <v>763</v>
      </c>
      <c r="AQ345" t="s">
        <v>769</v>
      </c>
      <c r="AR345" t="s">
        <v>1267</v>
      </c>
      <c r="AS345">
        <v>0</v>
      </c>
      <c r="AT345">
        <v>0</v>
      </c>
      <c r="AU345">
        <v>664</v>
      </c>
      <c r="AV345" t="s">
        <v>986</v>
      </c>
      <c r="AW345" t="s">
        <v>1269</v>
      </c>
      <c r="AX345">
        <v>0</v>
      </c>
      <c r="AY345">
        <v>0</v>
      </c>
      <c r="AZ345">
        <v>664</v>
      </c>
      <c r="BA345" t="s">
        <v>986</v>
      </c>
      <c r="BB345">
        <v>0</v>
      </c>
      <c r="BC345">
        <v>0</v>
      </c>
      <c r="BD345">
        <v>27064</v>
      </c>
      <c r="BE345">
        <v>45.595368469085109</v>
      </c>
      <c r="BF345" t="s">
        <v>767</v>
      </c>
      <c r="BG345">
        <v>44243</v>
      </c>
      <c r="BH345">
        <v>41.715754266199298</v>
      </c>
      <c r="BI345" t="s">
        <v>4094</v>
      </c>
      <c r="BJ345" t="s">
        <v>4095</v>
      </c>
      <c r="BK345" t="s">
        <v>4096</v>
      </c>
      <c r="BL345" t="s">
        <v>4097</v>
      </c>
      <c r="BM345">
        <v>1</v>
      </c>
      <c r="BN345">
        <v>3.718</v>
      </c>
    </row>
    <row r="346" spans="1:66" x14ac:dyDescent="0.25">
      <c r="A346">
        <v>79293</v>
      </c>
      <c r="B346">
        <v>11322</v>
      </c>
      <c r="C346" t="s">
        <v>201</v>
      </c>
      <c r="D346" t="s">
        <v>21</v>
      </c>
      <c r="E346" t="s">
        <v>29</v>
      </c>
      <c r="F346">
        <v>43717.708333333336</v>
      </c>
      <c r="G346">
        <v>2.8</v>
      </c>
      <c r="H346" t="s">
        <v>23</v>
      </c>
      <c r="I346">
        <v>0</v>
      </c>
      <c r="J346" t="s">
        <v>22</v>
      </c>
      <c r="K346" t="s">
        <v>22</v>
      </c>
      <c r="L346" t="s">
        <v>30</v>
      </c>
      <c r="M346">
        <v>6</v>
      </c>
      <c r="N346" t="s">
        <v>202</v>
      </c>
      <c r="O346">
        <v>3</v>
      </c>
      <c r="P346">
        <v>10</v>
      </c>
      <c r="Q346">
        <v>1.9500000000000002</v>
      </c>
      <c r="R346">
        <v>5</v>
      </c>
      <c r="S346">
        <v>9.75</v>
      </c>
      <c r="T346">
        <v>1</v>
      </c>
      <c r="U346">
        <v>0</v>
      </c>
      <c r="V346">
        <v>1.4000000000000001</v>
      </c>
      <c r="W346">
        <v>0.8</v>
      </c>
      <c r="X346">
        <v>1.1200000000000001</v>
      </c>
      <c r="Y346">
        <v>1.62</v>
      </c>
      <c r="Z346">
        <v>2.48</v>
      </c>
      <c r="AA346">
        <v>4.0175999999999998</v>
      </c>
      <c r="AB346">
        <v>7636466</v>
      </c>
      <c r="AC346" t="s">
        <v>1265</v>
      </c>
      <c r="AD346">
        <v>40075</v>
      </c>
      <c r="AE346" t="s">
        <v>760</v>
      </c>
      <c r="AF346" t="s">
        <v>761</v>
      </c>
      <c r="AG346" t="s">
        <v>762</v>
      </c>
      <c r="AH346" t="s">
        <v>768</v>
      </c>
      <c r="AI346">
        <v>1.25</v>
      </c>
      <c r="AJ346">
        <v>0</v>
      </c>
      <c r="AK346">
        <v>0</v>
      </c>
      <c r="AL346">
        <v>0</v>
      </c>
      <c r="AM346">
        <v>15</v>
      </c>
      <c r="AN346">
        <v>0</v>
      </c>
      <c r="AO346" t="s">
        <v>762</v>
      </c>
      <c r="AP346" t="s">
        <v>763</v>
      </c>
      <c r="AQ346" t="s">
        <v>769</v>
      </c>
      <c r="AR346" t="s">
        <v>1266</v>
      </c>
      <c r="AS346">
        <v>2.8</v>
      </c>
      <c r="AT346">
        <v>662.2</v>
      </c>
      <c r="AU346">
        <v>665</v>
      </c>
      <c r="AV346" t="s">
        <v>986</v>
      </c>
      <c r="AW346" t="s">
        <v>1267</v>
      </c>
      <c r="AX346">
        <v>0</v>
      </c>
      <c r="AY346">
        <v>0</v>
      </c>
      <c r="AZ346">
        <v>664</v>
      </c>
      <c r="BA346" t="s">
        <v>986</v>
      </c>
      <c r="BB346">
        <v>0</v>
      </c>
      <c r="BC346">
        <v>0</v>
      </c>
      <c r="BD346">
        <v>27064</v>
      </c>
      <c r="BE346">
        <v>45.595368469085109</v>
      </c>
      <c r="BF346" t="s">
        <v>767</v>
      </c>
      <c r="BG346">
        <v>44243</v>
      </c>
      <c r="BH346">
        <v>32.477053104718607</v>
      </c>
      <c r="BI346" t="s">
        <v>4094</v>
      </c>
      <c r="BJ346" t="s">
        <v>4095</v>
      </c>
      <c r="BK346" t="s">
        <v>4096</v>
      </c>
      <c r="BL346" t="s">
        <v>4097</v>
      </c>
      <c r="BM346">
        <v>1</v>
      </c>
      <c r="BN346">
        <v>3.718</v>
      </c>
    </row>
    <row r="347" spans="1:66" x14ac:dyDescent="0.25">
      <c r="A347">
        <v>79400</v>
      </c>
      <c r="B347">
        <v>22257</v>
      </c>
      <c r="C347" t="s">
        <v>70</v>
      </c>
      <c r="D347" t="s">
        <v>26</v>
      </c>
      <c r="E347" t="s">
        <v>29</v>
      </c>
      <c r="F347">
        <v>44306.666666666664</v>
      </c>
      <c r="G347">
        <v>15</v>
      </c>
      <c r="H347" t="s">
        <v>23</v>
      </c>
      <c r="I347">
        <v>0</v>
      </c>
      <c r="J347" t="s">
        <v>22</v>
      </c>
      <c r="K347" t="s">
        <v>22</v>
      </c>
      <c r="M347">
        <v>0</v>
      </c>
      <c r="O347">
        <v>2</v>
      </c>
      <c r="P347">
        <v>0</v>
      </c>
      <c r="Q347">
        <v>1.3</v>
      </c>
      <c r="R347">
        <v>2.9000000000000004</v>
      </c>
      <c r="S347">
        <v>3.7700000000000005</v>
      </c>
      <c r="T347">
        <v>1</v>
      </c>
      <c r="U347">
        <v>0</v>
      </c>
      <c r="V347">
        <v>3.0000000000000004</v>
      </c>
      <c r="W347">
        <v>3.8000000000000003</v>
      </c>
      <c r="X347">
        <v>11.400000000000002</v>
      </c>
      <c r="Y347">
        <v>2.3200000000000003</v>
      </c>
      <c r="Z347">
        <v>3.4400000000000004</v>
      </c>
      <c r="AA347">
        <v>7.9808000000000021</v>
      </c>
      <c r="AB347">
        <v>7709440</v>
      </c>
      <c r="AC347" t="s">
        <v>2020</v>
      </c>
      <c r="AD347">
        <v>40076</v>
      </c>
      <c r="AE347" t="s">
        <v>760</v>
      </c>
      <c r="AF347" t="s">
        <v>761</v>
      </c>
      <c r="AG347" t="s">
        <v>762</v>
      </c>
      <c r="AH347" t="s">
        <v>768</v>
      </c>
      <c r="AI347">
        <v>4.5</v>
      </c>
      <c r="AJ347">
        <v>0</v>
      </c>
      <c r="AK347">
        <v>0</v>
      </c>
      <c r="AL347">
        <v>0</v>
      </c>
      <c r="AM347">
        <v>54</v>
      </c>
      <c r="AN347">
        <v>0</v>
      </c>
      <c r="AO347" t="s">
        <v>762</v>
      </c>
      <c r="AP347" t="s">
        <v>763</v>
      </c>
      <c r="AQ347" t="s">
        <v>769</v>
      </c>
      <c r="AR347" t="s">
        <v>2021</v>
      </c>
      <c r="AS347">
        <v>7.7</v>
      </c>
      <c r="AT347">
        <v>741.3</v>
      </c>
      <c r="AU347">
        <v>749</v>
      </c>
      <c r="AV347" t="s">
        <v>765</v>
      </c>
      <c r="AW347" t="s">
        <v>2022</v>
      </c>
      <c r="AX347">
        <v>9</v>
      </c>
      <c r="AY347">
        <v>739</v>
      </c>
      <c r="AZ347">
        <v>748</v>
      </c>
      <c r="BA347" t="s">
        <v>765</v>
      </c>
      <c r="BB347">
        <v>8.5056530000000005E-2</v>
      </c>
      <c r="BC347">
        <v>0</v>
      </c>
      <c r="BD347">
        <v>40988</v>
      </c>
      <c r="BE347">
        <v>11.582934063426871</v>
      </c>
      <c r="BF347" t="s">
        <v>767</v>
      </c>
      <c r="BG347">
        <v>44243</v>
      </c>
      <c r="BH347">
        <v>27.040839076893018</v>
      </c>
      <c r="BI347" t="s">
        <v>4140</v>
      </c>
      <c r="BJ347" t="s">
        <v>4141</v>
      </c>
      <c r="BK347" t="s">
        <v>4142</v>
      </c>
      <c r="BL347" t="s">
        <v>768</v>
      </c>
      <c r="BM347">
        <v>2</v>
      </c>
      <c r="BN347">
        <v>3.806</v>
      </c>
    </row>
    <row r="348" spans="1:66" x14ac:dyDescent="0.25">
      <c r="A348">
        <v>79670</v>
      </c>
      <c r="B348">
        <v>19630</v>
      </c>
      <c r="C348" t="s">
        <v>523</v>
      </c>
      <c r="D348" t="s">
        <v>21</v>
      </c>
      <c r="E348" t="s">
        <v>29</v>
      </c>
      <c r="F348">
        <v>44236.708333333336</v>
      </c>
      <c r="G348">
        <v>6</v>
      </c>
      <c r="H348" t="s">
        <v>23</v>
      </c>
      <c r="I348">
        <v>0</v>
      </c>
      <c r="J348" t="s">
        <v>22</v>
      </c>
      <c r="K348" t="s">
        <v>22</v>
      </c>
      <c r="M348">
        <v>0</v>
      </c>
      <c r="O348">
        <v>2</v>
      </c>
      <c r="P348">
        <v>10</v>
      </c>
      <c r="Q348">
        <v>1.3</v>
      </c>
      <c r="R348">
        <v>2.2999999999999998</v>
      </c>
      <c r="S348">
        <v>2.9899999999999998</v>
      </c>
      <c r="T348">
        <v>4</v>
      </c>
      <c r="U348">
        <v>10</v>
      </c>
      <c r="V348">
        <v>8.6</v>
      </c>
      <c r="W348">
        <v>4.0999999999999996</v>
      </c>
      <c r="X348">
        <v>35.26</v>
      </c>
      <c r="Y348">
        <v>5.68</v>
      </c>
      <c r="Z348">
        <v>3.3799999999999994</v>
      </c>
      <c r="AA348">
        <v>19.198399999999996</v>
      </c>
      <c r="AB348">
        <v>7691897</v>
      </c>
      <c r="AC348" t="s">
        <v>3307</v>
      </c>
      <c r="AD348">
        <v>40077</v>
      </c>
      <c r="AE348" t="s">
        <v>760</v>
      </c>
      <c r="AF348" t="s">
        <v>761</v>
      </c>
      <c r="AG348" t="s">
        <v>762</v>
      </c>
      <c r="AH348" t="s">
        <v>768</v>
      </c>
      <c r="AI348">
        <v>1.5</v>
      </c>
      <c r="AJ348">
        <v>0</v>
      </c>
      <c r="AK348">
        <v>0</v>
      </c>
      <c r="AL348">
        <v>0</v>
      </c>
      <c r="AM348">
        <v>18</v>
      </c>
      <c r="AN348">
        <v>0</v>
      </c>
      <c r="AO348" t="s">
        <v>762</v>
      </c>
      <c r="AP348" t="s">
        <v>763</v>
      </c>
      <c r="AQ348" t="s">
        <v>769</v>
      </c>
      <c r="AR348" t="s">
        <v>3308</v>
      </c>
      <c r="AS348">
        <v>4.8</v>
      </c>
      <c r="AT348">
        <v>738.1</v>
      </c>
      <c r="AU348">
        <v>742.9</v>
      </c>
      <c r="AV348" t="s">
        <v>765</v>
      </c>
      <c r="AW348" t="s">
        <v>3309</v>
      </c>
      <c r="AX348">
        <v>8</v>
      </c>
      <c r="AY348">
        <v>733.4</v>
      </c>
      <c r="AZ348">
        <v>741.4</v>
      </c>
      <c r="BA348" t="s">
        <v>765</v>
      </c>
      <c r="BB348">
        <v>0</v>
      </c>
      <c r="BC348">
        <v>0</v>
      </c>
      <c r="BD348">
        <v>37855</v>
      </c>
      <c r="BE348">
        <v>17.472165183664163</v>
      </c>
      <c r="BF348" t="s">
        <v>767</v>
      </c>
      <c r="BG348">
        <v>43185</v>
      </c>
      <c r="BH348">
        <v>107.2091901884228</v>
      </c>
      <c r="BI348" t="s">
        <v>4098</v>
      </c>
      <c r="BJ348" t="s">
        <v>4099</v>
      </c>
      <c r="BK348" t="s">
        <v>4100</v>
      </c>
      <c r="BL348" t="s">
        <v>4097</v>
      </c>
      <c r="BM348">
        <v>1</v>
      </c>
      <c r="BN348">
        <v>3.7509999999999999</v>
      </c>
    </row>
    <row r="349" spans="1:66" x14ac:dyDescent="0.25">
      <c r="A349">
        <v>79751</v>
      </c>
      <c r="B349">
        <v>11111</v>
      </c>
      <c r="C349" t="s">
        <v>683</v>
      </c>
      <c r="D349" t="s">
        <v>21</v>
      </c>
      <c r="E349" t="s">
        <v>29</v>
      </c>
      <c r="F349">
        <v>43899.666666666664</v>
      </c>
      <c r="G349">
        <v>7.09</v>
      </c>
      <c r="H349" t="s">
        <v>23</v>
      </c>
      <c r="I349">
        <v>0</v>
      </c>
      <c r="J349" t="s">
        <v>22</v>
      </c>
      <c r="K349" t="s">
        <v>22</v>
      </c>
      <c r="L349" t="s">
        <v>30</v>
      </c>
      <c r="M349">
        <v>6</v>
      </c>
      <c r="N349" t="s">
        <v>202</v>
      </c>
      <c r="O349">
        <v>3</v>
      </c>
      <c r="P349">
        <v>10</v>
      </c>
      <c r="Q349">
        <v>1.9500000000000002</v>
      </c>
      <c r="R349">
        <v>5.6</v>
      </c>
      <c r="S349">
        <v>10.92</v>
      </c>
      <c r="T349">
        <v>1</v>
      </c>
      <c r="U349">
        <v>10</v>
      </c>
      <c r="V349">
        <v>6.2000000000000011</v>
      </c>
      <c r="W349">
        <v>5.6</v>
      </c>
      <c r="X349">
        <v>34.720000000000006</v>
      </c>
      <c r="Y349">
        <v>4.5000000000000009</v>
      </c>
      <c r="Z349">
        <v>5.6</v>
      </c>
      <c r="AA349">
        <v>25.200000000000003</v>
      </c>
      <c r="AB349">
        <v>7659537</v>
      </c>
      <c r="AC349" t="s">
        <v>3632</v>
      </c>
      <c r="AD349">
        <v>40078</v>
      </c>
      <c r="AE349" t="s">
        <v>760</v>
      </c>
      <c r="AF349" t="s">
        <v>761</v>
      </c>
      <c r="AG349" t="s">
        <v>762</v>
      </c>
      <c r="AH349" t="s">
        <v>768</v>
      </c>
      <c r="AI349">
        <v>3.5</v>
      </c>
      <c r="AJ349">
        <v>0</v>
      </c>
      <c r="AK349">
        <v>0</v>
      </c>
      <c r="AL349">
        <v>0</v>
      </c>
      <c r="AM349">
        <v>42</v>
      </c>
      <c r="AN349">
        <v>0</v>
      </c>
      <c r="AO349" t="s">
        <v>762</v>
      </c>
      <c r="AP349" t="s">
        <v>763</v>
      </c>
      <c r="AQ349" t="s">
        <v>769</v>
      </c>
      <c r="AR349" t="s">
        <v>3633</v>
      </c>
      <c r="AS349">
        <v>0</v>
      </c>
      <c r="AT349">
        <v>657.7</v>
      </c>
      <c r="AU349">
        <v>657.7</v>
      </c>
      <c r="AV349" t="s">
        <v>765</v>
      </c>
      <c r="AW349" t="s">
        <v>3634</v>
      </c>
      <c r="AX349">
        <v>0</v>
      </c>
      <c r="AY349">
        <v>657</v>
      </c>
      <c r="AZ349">
        <v>657</v>
      </c>
      <c r="BA349" t="s">
        <v>765</v>
      </c>
      <c r="BB349">
        <v>0</v>
      </c>
      <c r="BC349">
        <v>0</v>
      </c>
      <c r="BD349">
        <v>30133</v>
      </c>
      <c r="BE349">
        <v>37.691079169518588</v>
      </c>
      <c r="BF349" t="s">
        <v>767</v>
      </c>
      <c r="BG349">
        <v>43185</v>
      </c>
      <c r="BH349">
        <v>61.211264277200122</v>
      </c>
      <c r="BI349" t="s">
        <v>4143</v>
      </c>
      <c r="BJ349" t="s">
        <v>4144</v>
      </c>
      <c r="BK349" t="s">
        <v>4145</v>
      </c>
      <c r="BL349" t="s">
        <v>4139</v>
      </c>
      <c r="BM349">
        <v>4</v>
      </c>
      <c r="BN349">
        <v>3.7589999999999999</v>
      </c>
    </row>
    <row r="350" spans="1:66" x14ac:dyDescent="0.25">
      <c r="A350">
        <v>79752</v>
      </c>
      <c r="B350">
        <v>11111</v>
      </c>
      <c r="C350" t="s">
        <v>712</v>
      </c>
      <c r="D350" t="s">
        <v>21</v>
      </c>
      <c r="E350" t="s">
        <v>29</v>
      </c>
      <c r="F350">
        <v>43899.666666666664</v>
      </c>
      <c r="G350">
        <v>6.2</v>
      </c>
      <c r="H350" t="s">
        <v>23</v>
      </c>
      <c r="I350">
        <v>0</v>
      </c>
      <c r="J350" t="s">
        <v>22</v>
      </c>
      <c r="K350" t="s">
        <v>22</v>
      </c>
      <c r="L350" t="s">
        <v>30</v>
      </c>
      <c r="M350">
        <v>6</v>
      </c>
      <c r="N350" t="s">
        <v>40</v>
      </c>
      <c r="O350">
        <v>8</v>
      </c>
      <c r="P350">
        <v>10</v>
      </c>
      <c r="Q350">
        <v>5.2</v>
      </c>
      <c r="R350">
        <v>5.6</v>
      </c>
      <c r="S350">
        <v>29.119999999999997</v>
      </c>
      <c r="T350">
        <v>1</v>
      </c>
      <c r="U350">
        <v>10</v>
      </c>
      <c r="V350">
        <v>6.2000000000000011</v>
      </c>
      <c r="W350">
        <v>5.6</v>
      </c>
      <c r="X350">
        <v>34.720000000000006</v>
      </c>
      <c r="Y350">
        <v>5.8000000000000007</v>
      </c>
      <c r="Z350">
        <v>5.6</v>
      </c>
      <c r="AA350">
        <v>32.480000000000004</v>
      </c>
      <c r="AB350">
        <v>7597902</v>
      </c>
      <c r="AC350" t="s">
        <v>3906</v>
      </c>
      <c r="AD350">
        <v>40079</v>
      </c>
      <c r="AE350" t="s">
        <v>760</v>
      </c>
      <c r="AF350" t="s">
        <v>761</v>
      </c>
      <c r="AG350" t="s">
        <v>762</v>
      </c>
      <c r="AH350" t="s">
        <v>768</v>
      </c>
      <c r="AI350">
        <v>3.5</v>
      </c>
      <c r="AJ350">
        <v>0</v>
      </c>
      <c r="AK350">
        <v>0</v>
      </c>
      <c r="AL350">
        <v>0</v>
      </c>
      <c r="AM350">
        <v>42</v>
      </c>
      <c r="AN350">
        <v>0</v>
      </c>
      <c r="AO350" t="s">
        <v>762</v>
      </c>
      <c r="AP350" t="s">
        <v>763</v>
      </c>
      <c r="AQ350" t="s">
        <v>769</v>
      </c>
      <c r="AR350" t="s">
        <v>3907</v>
      </c>
      <c r="AS350">
        <v>0</v>
      </c>
      <c r="AT350">
        <v>650.79999999999995</v>
      </c>
      <c r="AU350">
        <v>650.79999999999995</v>
      </c>
      <c r="AV350" t="s">
        <v>765</v>
      </c>
      <c r="AW350" t="s">
        <v>3908</v>
      </c>
      <c r="AX350">
        <v>0</v>
      </c>
      <c r="AY350">
        <v>649.79999999999995</v>
      </c>
      <c r="AZ350">
        <v>649.79999999999995</v>
      </c>
      <c r="BA350" t="s">
        <v>765</v>
      </c>
      <c r="BB350">
        <v>0</v>
      </c>
      <c r="BC350">
        <v>0</v>
      </c>
      <c r="BD350">
        <v>30133</v>
      </c>
      <c r="BE350">
        <v>37.691079169518588</v>
      </c>
      <c r="BF350" t="s">
        <v>767</v>
      </c>
      <c r="BG350">
        <v>43185</v>
      </c>
      <c r="BH350">
        <v>72.020097181124711</v>
      </c>
      <c r="BI350" t="s">
        <v>4143</v>
      </c>
      <c r="BJ350" t="s">
        <v>4144</v>
      </c>
      <c r="BK350" t="s">
        <v>4145</v>
      </c>
      <c r="BL350" t="s">
        <v>4139</v>
      </c>
      <c r="BM350">
        <v>4</v>
      </c>
      <c r="BN350">
        <v>3.7589999999999999</v>
      </c>
    </row>
    <row r="351" spans="1:66" x14ac:dyDescent="0.25">
      <c r="A351">
        <v>79920</v>
      </c>
      <c r="B351">
        <v>11192</v>
      </c>
      <c r="C351" t="s">
        <v>350</v>
      </c>
      <c r="D351" t="s">
        <v>21</v>
      </c>
      <c r="E351" t="s">
        <v>29</v>
      </c>
      <c r="F351">
        <v>43986.666666666664</v>
      </c>
      <c r="G351">
        <v>14</v>
      </c>
      <c r="H351" t="s">
        <v>28</v>
      </c>
      <c r="I351">
        <v>5</v>
      </c>
      <c r="J351" t="s">
        <v>22</v>
      </c>
      <c r="K351" t="s">
        <v>22</v>
      </c>
      <c r="L351" t="s">
        <v>30</v>
      </c>
      <c r="M351">
        <v>6</v>
      </c>
      <c r="N351" t="s">
        <v>33</v>
      </c>
      <c r="O351">
        <v>0</v>
      </c>
      <c r="P351">
        <v>10</v>
      </c>
      <c r="Q351">
        <v>1.75</v>
      </c>
      <c r="R351">
        <v>7.1000000000000005</v>
      </c>
      <c r="S351">
        <v>12.425000000000001</v>
      </c>
      <c r="T351">
        <v>1</v>
      </c>
      <c r="U351">
        <v>0</v>
      </c>
      <c r="V351">
        <v>1.4000000000000001</v>
      </c>
      <c r="W351">
        <v>2.9000000000000004</v>
      </c>
      <c r="X351">
        <v>4.0600000000000005</v>
      </c>
      <c r="Y351">
        <v>1.54</v>
      </c>
      <c r="Z351">
        <v>4.58</v>
      </c>
      <c r="AA351">
        <v>7.0532000000000004</v>
      </c>
      <c r="AB351">
        <v>7608112</v>
      </c>
      <c r="AC351" t="s">
        <v>1855</v>
      </c>
      <c r="AD351">
        <v>40080</v>
      </c>
      <c r="AE351" t="s">
        <v>760</v>
      </c>
      <c r="AF351" t="s">
        <v>761</v>
      </c>
      <c r="AG351" t="s">
        <v>762</v>
      </c>
      <c r="AH351" t="s">
        <v>768</v>
      </c>
      <c r="AI351">
        <v>5</v>
      </c>
      <c r="AJ351">
        <v>0</v>
      </c>
      <c r="AK351">
        <v>0</v>
      </c>
      <c r="AL351">
        <v>0</v>
      </c>
      <c r="AM351">
        <v>60</v>
      </c>
      <c r="AN351">
        <v>0</v>
      </c>
      <c r="AO351" t="s">
        <v>762</v>
      </c>
      <c r="AP351" t="s">
        <v>763</v>
      </c>
      <c r="AQ351" t="s">
        <v>769</v>
      </c>
      <c r="AR351" t="s">
        <v>1856</v>
      </c>
      <c r="AS351">
        <v>0</v>
      </c>
      <c r="AT351">
        <v>700.2</v>
      </c>
      <c r="AU351">
        <v>700.2</v>
      </c>
      <c r="AV351" t="s">
        <v>765</v>
      </c>
      <c r="AW351" t="s">
        <v>1857</v>
      </c>
      <c r="AX351">
        <v>0</v>
      </c>
      <c r="AY351">
        <v>699.5</v>
      </c>
      <c r="AZ351">
        <v>699.5</v>
      </c>
      <c r="BA351" t="s">
        <v>765</v>
      </c>
      <c r="BB351">
        <v>0</v>
      </c>
      <c r="BC351">
        <v>0</v>
      </c>
      <c r="BD351">
        <v>37638</v>
      </c>
      <c r="BE351">
        <v>17.381702030572661</v>
      </c>
      <c r="BF351" t="s">
        <v>767</v>
      </c>
      <c r="BG351">
        <v>43185</v>
      </c>
      <c r="BH351">
        <v>56.77587089220151</v>
      </c>
      <c r="BI351" t="s">
        <v>4101</v>
      </c>
      <c r="BJ351" t="s">
        <v>4102</v>
      </c>
      <c r="BK351" t="s">
        <v>4103</v>
      </c>
      <c r="BL351" t="s">
        <v>4097</v>
      </c>
      <c r="BM351">
        <v>1</v>
      </c>
      <c r="BN351">
        <v>3.7509999999999999</v>
      </c>
    </row>
    <row r="352" spans="1:66" x14ac:dyDescent="0.25">
      <c r="A352">
        <v>79921</v>
      </c>
      <c r="B352">
        <v>11521</v>
      </c>
      <c r="C352" t="s">
        <v>154</v>
      </c>
      <c r="D352" t="s">
        <v>21</v>
      </c>
      <c r="E352" t="s">
        <v>29</v>
      </c>
      <c r="F352">
        <v>43726.666666666664</v>
      </c>
      <c r="G352">
        <v>8.65</v>
      </c>
      <c r="H352" t="s">
        <v>23</v>
      </c>
      <c r="I352">
        <v>0</v>
      </c>
      <c r="J352" t="s">
        <v>22</v>
      </c>
      <c r="K352" t="s">
        <v>22</v>
      </c>
      <c r="L352" t="s">
        <v>24</v>
      </c>
      <c r="M352">
        <v>0</v>
      </c>
      <c r="O352">
        <v>2</v>
      </c>
      <c r="P352">
        <v>0</v>
      </c>
      <c r="Q352">
        <v>1.3</v>
      </c>
      <c r="R352">
        <v>1.2</v>
      </c>
      <c r="S352">
        <v>1.56</v>
      </c>
      <c r="T352">
        <v>1</v>
      </c>
      <c r="U352">
        <v>0</v>
      </c>
      <c r="V352">
        <v>4.5999999999999996</v>
      </c>
      <c r="W352">
        <v>2.1</v>
      </c>
      <c r="X352">
        <v>9.66</v>
      </c>
      <c r="Y352">
        <v>3.28</v>
      </c>
      <c r="Z352">
        <v>1.74</v>
      </c>
      <c r="AA352">
        <v>5.7071999999999994</v>
      </c>
      <c r="AB352">
        <v>7610862</v>
      </c>
      <c r="AC352" t="s">
        <v>1582</v>
      </c>
      <c r="AD352">
        <v>40081</v>
      </c>
      <c r="AE352" t="s">
        <v>760</v>
      </c>
      <c r="AF352" t="s">
        <v>761</v>
      </c>
      <c r="AG352" t="s">
        <v>762</v>
      </c>
      <c r="AH352" t="s">
        <v>768</v>
      </c>
      <c r="AI352">
        <v>1.25</v>
      </c>
      <c r="AJ352">
        <v>0</v>
      </c>
      <c r="AK352">
        <v>0</v>
      </c>
      <c r="AL352">
        <v>0</v>
      </c>
      <c r="AM352">
        <v>15</v>
      </c>
      <c r="AN352">
        <v>0</v>
      </c>
      <c r="AO352" t="s">
        <v>762</v>
      </c>
      <c r="AP352" t="s">
        <v>763</v>
      </c>
      <c r="AQ352" t="s">
        <v>769</v>
      </c>
      <c r="AR352" t="s">
        <v>1583</v>
      </c>
      <c r="AS352">
        <v>6.3</v>
      </c>
      <c r="AT352">
        <v>725.8</v>
      </c>
      <c r="AU352">
        <v>732.1</v>
      </c>
      <c r="AV352" t="s">
        <v>765</v>
      </c>
      <c r="AW352" t="s">
        <v>1369</v>
      </c>
      <c r="AX352">
        <v>11</v>
      </c>
      <c r="AY352">
        <v>725</v>
      </c>
      <c r="AZ352">
        <v>736</v>
      </c>
      <c r="BA352" t="s">
        <v>765</v>
      </c>
      <c r="BB352">
        <v>0</v>
      </c>
      <c r="BC352">
        <v>0</v>
      </c>
      <c r="BD352">
        <v>37638</v>
      </c>
      <c r="BE352">
        <v>16.669860825918313</v>
      </c>
      <c r="BF352" t="s">
        <v>767</v>
      </c>
      <c r="BG352">
        <v>43185</v>
      </c>
      <c r="BH352">
        <v>99.437247203923292</v>
      </c>
      <c r="BI352" t="s">
        <v>4111</v>
      </c>
      <c r="BJ352" t="s">
        <v>4112</v>
      </c>
      <c r="BK352" t="s">
        <v>4113</v>
      </c>
      <c r="BL352" t="s">
        <v>4097</v>
      </c>
      <c r="BM352">
        <v>1</v>
      </c>
      <c r="BN352">
        <v>3.7509999999999999</v>
      </c>
    </row>
    <row r="353" spans="1:66" x14ac:dyDescent="0.25">
      <c r="A353">
        <v>79922</v>
      </c>
      <c r="B353">
        <v>11521</v>
      </c>
      <c r="C353" t="s">
        <v>154</v>
      </c>
      <c r="D353" t="s">
        <v>21</v>
      </c>
      <c r="E353" t="s">
        <v>29</v>
      </c>
      <c r="F353">
        <v>43726.666666666664</v>
      </c>
      <c r="G353">
        <v>10.95</v>
      </c>
      <c r="H353" t="s">
        <v>23</v>
      </c>
      <c r="I353">
        <v>0</v>
      </c>
      <c r="J353" t="s">
        <v>22</v>
      </c>
      <c r="K353" t="s">
        <v>22</v>
      </c>
      <c r="L353" t="s">
        <v>30</v>
      </c>
      <c r="M353">
        <v>6</v>
      </c>
      <c r="N353" t="s">
        <v>33</v>
      </c>
      <c r="O353">
        <v>0</v>
      </c>
      <c r="P353">
        <v>10</v>
      </c>
      <c r="Q353">
        <v>0</v>
      </c>
      <c r="R353">
        <v>5.4</v>
      </c>
      <c r="S353">
        <v>0</v>
      </c>
      <c r="T353">
        <v>1</v>
      </c>
      <c r="U353">
        <v>10</v>
      </c>
      <c r="V353">
        <v>1.4000000000000001</v>
      </c>
      <c r="W353">
        <v>5.4</v>
      </c>
      <c r="X353">
        <v>7.5600000000000014</v>
      </c>
      <c r="Y353">
        <v>0.84000000000000008</v>
      </c>
      <c r="Z353">
        <v>5.4</v>
      </c>
      <c r="AA353">
        <v>4.5360000000000005</v>
      </c>
      <c r="AB353">
        <v>7712214</v>
      </c>
      <c r="AC353" t="s">
        <v>1368</v>
      </c>
      <c r="AD353">
        <v>40082</v>
      </c>
      <c r="AE353" t="s">
        <v>760</v>
      </c>
      <c r="AF353" t="s">
        <v>761</v>
      </c>
      <c r="AG353" t="s">
        <v>762</v>
      </c>
      <c r="AH353" t="s">
        <v>768</v>
      </c>
      <c r="AI353">
        <v>1.5</v>
      </c>
      <c r="AJ353">
        <v>0</v>
      </c>
      <c r="AK353">
        <v>0</v>
      </c>
      <c r="AL353">
        <v>0</v>
      </c>
      <c r="AM353">
        <v>18</v>
      </c>
      <c r="AN353">
        <v>0</v>
      </c>
      <c r="AO353" t="s">
        <v>762</v>
      </c>
      <c r="AP353" t="s">
        <v>763</v>
      </c>
      <c r="AQ353" t="s">
        <v>769</v>
      </c>
      <c r="AR353" t="s">
        <v>1369</v>
      </c>
      <c r="AS353">
        <v>11</v>
      </c>
      <c r="AT353">
        <v>725</v>
      </c>
      <c r="AU353">
        <v>736</v>
      </c>
      <c r="AV353" t="s">
        <v>765</v>
      </c>
      <c r="AW353" t="s">
        <v>1370</v>
      </c>
      <c r="AX353">
        <v>10.9</v>
      </c>
      <c r="AY353">
        <v>724.3</v>
      </c>
      <c r="AZ353">
        <v>735.2</v>
      </c>
      <c r="BA353" t="s">
        <v>765</v>
      </c>
      <c r="BB353">
        <v>0</v>
      </c>
      <c r="BC353">
        <v>0</v>
      </c>
      <c r="BD353">
        <v>37638</v>
      </c>
      <c r="BE353">
        <v>16.669860825918313</v>
      </c>
      <c r="BF353" t="s">
        <v>767</v>
      </c>
      <c r="BG353">
        <v>43185</v>
      </c>
      <c r="BH353">
        <v>25.259416164263019</v>
      </c>
      <c r="BI353" t="s">
        <v>4111</v>
      </c>
      <c r="BJ353" t="s">
        <v>4112</v>
      </c>
      <c r="BK353" t="s">
        <v>4113</v>
      </c>
      <c r="BL353" t="s">
        <v>4097</v>
      </c>
      <c r="BM353">
        <v>1</v>
      </c>
      <c r="BN353">
        <v>3.7509999999999999</v>
      </c>
    </row>
    <row r="354" spans="1:66" x14ac:dyDescent="0.25">
      <c r="A354">
        <v>79923</v>
      </c>
      <c r="B354">
        <v>11521</v>
      </c>
      <c r="C354" t="s">
        <v>154</v>
      </c>
      <c r="D354" t="s">
        <v>21</v>
      </c>
      <c r="E354" t="s">
        <v>29</v>
      </c>
      <c r="F354">
        <v>43726.666666666664</v>
      </c>
      <c r="G354">
        <v>9.9499999999999993</v>
      </c>
      <c r="H354" t="s">
        <v>28</v>
      </c>
      <c r="I354">
        <v>5</v>
      </c>
      <c r="J354" t="s">
        <v>22</v>
      </c>
      <c r="K354" t="s">
        <v>22</v>
      </c>
      <c r="L354" t="s">
        <v>30</v>
      </c>
      <c r="M354">
        <v>6</v>
      </c>
      <c r="N354" t="s">
        <v>33</v>
      </c>
      <c r="O354">
        <v>0</v>
      </c>
      <c r="P354">
        <v>5</v>
      </c>
      <c r="Q354">
        <v>1.75</v>
      </c>
      <c r="R354">
        <v>4.6500000000000004</v>
      </c>
      <c r="S354">
        <v>8.1375000000000011</v>
      </c>
      <c r="T354">
        <v>1</v>
      </c>
      <c r="U354">
        <v>5</v>
      </c>
      <c r="V354">
        <v>7.8000000000000007</v>
      </c>
      <c r="W354">
        <v>2.85</v>
      </c>
      <c r="X354">
        <v>22.230000000000004</v>
      </c>
      <c r="Y354">
        <v>5.3800000000000008</v>
      </c>
      <c r="Z354">
        <v>3.5700000000000003</v>
      </c>
      <c r="AA354">
        <v>19.206600000000005</v>
      </c>
      <c r="AB354">
        <v>7606130</v>
      </c>
      <c r="AC354" t="s">
        <v>3313</v>
      </c>
      <c r="AD354">
        <v>40083</v>
      </c>
      <c r="AE354" t="s">
        <v>760</v>
      </c>
      <c r="AF354" t="s">
        <v>761</v>
      </c>
      <c r="AG354" t="s">
        <v>762</v>
      </c>
      <c r="AH354" t="s">
        <v>768</v>
      </c>
      <c r="AI354">
        <v>1.5</v>
      </c>
      <c r="AJ354">
        <v>0</v>
      </c>
      <c r="AK354">
        <v>0</v>
      </c>
      <c r="AL354">
        <v>0</v>
      </c>
      <c r="AM354">
        <v>18</v>
      </c>
      <c r="AN354">
        <v>0</v>
      </c>
      <c r="AO354" t="s">
        <v>762</v>
      </c>
      <c r="AP354" t="s">
        <v>763</v>
      </c>
      <c r="AQ354" t="s">
        <v>769</v>
      </c>
      <c r="AR354" t="s">
        <v>1370</v>
      </c>
      <c r="AS354">
        <v>10.9</v>
      </c>
      <c r="AT354">
        <v>724.3</v>
      </c>
      <c r="AU354">
        <v>735.2</v>
      </c>
      <c r="AV354" t="s">
        <v>765</v>
      </c>
      <c r="AW354" t="s">
        <v>3314</v>
      </c>
      <c r="AX354">
        <v>8.5</v>
      </c>
      <c r="AY354">
        <v>723</v>
      </c>
      <c r="AZ354">
        <v>731.5</v>
      </c>
      <c r="BA354" t="s">
        <v>765</v>
      </c>
      <c r="BB354">
        <v>0</v>
      </c>
      <c r="BC354">
        <v>0</v>
      </c>
      <c r="BD354">
        <v>37638</v>
      </c>
      <c r="BE354">
        <v>16.669860825918313</v>
      </c>
      <c r="BF354" t="s">
        <v>767</v>
      </c>
      <c r="BG354">
        <v>43185</v>
      </c>
      <c r="BH354">
        <v>98.146030891867881</v>
      </c>
      <c r="BI354" t="s">
        <v>4111</v>
      </c>
      <c r="BJ354" t="s">
        <v>4112</v>
      </c>
      <c r="BK354" t="s">
        <v>4113</v>
      </c>
      <c r="BL354" t="s">
        <v>4097</v>
      </c>
      <c r="BM354">
        <v>1</v>
      </c>
      <c r="BN354">
        <v>3.7490000000000001</v>
      </c>
    </row>
    <row r="355" spans="1:66" x14ac:dyDescent="0.25">
      <c r="A355">
        <v>79949</v>
      </c>
      <c r="B355">
        <v>11100</v>
      </c>
      <c r="C355" t="s">
        <v>173</v>
      </c>
      <c r="D355" t="s">
        <v>21</v>
      </c>
      <c r="E355" t="s">
        <v>29</v>
      </c>
      <c r="F355">
        <v>43348.666666666664</v>
      </c>
      <c r="G355">
        <v>6.63</v>
      </c>
      <c r="H355" t="s">
        <v>23</v>
      </c>
      <c r="I355">
        <v>0</v>
      </c>
      <c r="J355" t="s">
        <v>22</v>
      </c>
      <c r="K355" t="s">
        <v>22</v>
      </c>
      <c r="L355" t="s">
        <v>174</v>
      </c>
      <c r="M355">
        <v>8</v>
      </c>
      <c r="N355" t="s">
        <v>33</v>
      </c>
      <c r="O355">
        <v>0</v>
      </c>
      <c r="P355">
        <v>10</v>
      </c>
      <c r="Q355">
        <v>0</v>
      </c>
      <c r="R355">
        <v>7.1</v>
      </c>
      <c r="S355">
        <v>0</v>
      </c>
      <c r="T355">
        <v>1</v>
      </c>
      <c r="U355">
        <v>0</v>
      </c>
      <c r="V355">
        <v>2.2000000000000002</v>
      </c>
      <c r="W355">
        <v>2</v>
      </c>
      <c r="X355">
        <v>4.4000000000000004</v>
      </c>
      <c r="Y355">
        <v>1.32</v>
      </c>
      <c r="Z355">
        <v>4.04</v>
      </c>
      <c r="AA355">
        <v>5.3328000000000007</v>
      </c>
      <c r="AB355">
        <v>7716470</v>
      </c>
      <c r="AC355" t="s">
        <v>1503</v>
      </c>
      <c r="AD355">
        <v>40084</v>
      </c>
      <c r="AE355" t="s">
        <v>760</v>
      </c>
      <c r="AF355" t="s">
        <v>761</v>
      </c>
      <c r="AG355" t="s">
        <v>762</v>
      </c>
      <c r="AH355" t="s">
        <v>768</v>
      </c>
      <c r="AI355">
        <v>5</v>
      </c>
      <c r="AJ355">
        <v>0</v>
      </c>
      <c r="AK355">
        <v>0</v>
      </c>
      <c r="AL355">
        <v>0</v>
      </c>
      <c r="AM355">
        <v>60</v>
      </c>
      <c r="AN355">
        <v>0</v>
      </c>
      <c r="AO355" t="s">
        <v>762</v>
      </c>
      <c r="AP355" t="s">
        <v>902</v>
      </c>
      <c r="AQ355" t="s">
        <v>905</v>
      </c>
      <c r="AR355" t="s">
        <v>1174</v>
      </c>
      <c r="AS355">
        <v>6</v>
      </c>
      <c r="AT355">
        <v>760.25</v>
      </c>
      <c r="AU355">
        <v>766.75</v>
      </c>
      <c r="AV355" t="s">
        <v>772</v>
      </c>
      <c r="AW355" t="s">
        <v>1504</v>
      </c>
      <c r="AX355">
        <v>7.25</v>
      </c>
      <c r="AY355">
        <v>758.23</v>
      </c>
      <c r="AZ355">
        <v>767.18</v>
      </c>
      <c r="BA355" t="s">
        <v>772</v>
      </c>
      <c r="BB355">
        <v>0</v>
      </c>
      <c r="BC355">
        <v>0</v>
      </c>
      <c r="BD355">
        <v>37722</v>
      </c>
      <c r="BE355">
        <v>15.404973762263284</v>
      </c>
      <c r="BF355" t="s">
        <v>767</v>
      </c>
      <c r="BG355">
        <v>43185</v>
      </c>
      <c r="BH355">
        <v>135.62302961237219</v>
      </c>
      <c r="BI355" t="s">
        <v>4140</v>
      </c>
      <c r="BJ355" t="s">
        <v>4141</v>
      </c>
      <c r="BK355" t="s">
        <v>4142</v>
      </c>
      <c r="BL355" t="s">
        <v>768</v>
      </c>
      <c r="BM355">
        <v>2</v>
      </c>
      <c r="BN355">
        <v>3.7440000000000002</v>
      </c>
    </row>
    <row r="356" spans="1:66" x14ac:dyDescent="0.25">
      <c r="A356">
        <v>79950</v>
      </c>
      <c r="B356">
        <v>11100</v>
      </c>
      <c r="C356" t="s">
        <v>173</v>
      </c>
      <c r="D356" t="s">
        <v>21</v>
      </c>
      <c r="E356" t="s">
        <v>29</v>
      </c>
      <c r="F356">
        <v>43229.666666666664</v>
      </c>
      <c r="G356">
        <v>6.25</v>
      </c>
      <c r="H356" t="s">
        <v>23</v>
      </c>
      <c r="I356">
        <v>0</v>
      </c>
      <c r="J356" t="s">
        <v>22</v>
      </c>
      <c r="K356" t="s">
        <v>22</v>
      </c>
      <c r="L356" t="s">
        <v>30</v>
      </c>
      <c r="M356">
        <v>6</v>
      </c>
      <c r="N356" t="s">
        <v>33</v>
      </c>
      <c r="O356">
        <v>0</v>
      </c>
      <c r="P356">
        <v>10</v>
      </c>
      <c r="Q356">
        <v>0</v>
      </c>
      <c r="R356">
        <v>6.2</v>
      </c>
      <c r="S356">
        <v>0</v>
      </c>
      <c r="T356">
        <v>1</v>
      </c>
      <c r="U356">
        <v>10</v>
      </c>
      <c r="V356">
        <v>6.2000000000000011</v>
      </c>
      <c r="W356">
        <v>4.4000000000000004</v>
      </c>
      <c r="X356">
        <v>27.280000000000008</v>
      </c>
      <c r="Y356">
        <v>3.7200000000000006</v>
      </c>
      <c r="Z356">
        <v>5.120000000000001</v>
      </c>
      <c r="AA356">
        <v>19.046400000000006</v>
      </c>
      <c r="AB356">
        <v>7673603</v>
      </c>
      <c r="AC356" t="s">
        <v>3289</v>
      </c>
      <c r="AD356">
        <v>40085</v>
      </c>
      <c r="AE356" t="s">
        <v>760</v>
      </c>
      <c r="AF356" t="s">
        <v>761</v>
      </c>
      <c r="AG356" t="s">
        <v>762</v>
      </c>
      <c r="AH356" t="s">
        <v>768</v>
      </c>
      <c r="AI356">
        <v>5</v>
      </c>
      <c r="AJ356">
        <v>0</v>
      </c>
      <c r="AK356">
        <v>0</v>
      </c>
      <c r="AL356">
        <v>0</v>
      </c>
      <c r="AM356">
        <v>60</v>
      </c>
      <c r="AN356">
        <v>0</v>
      </c>
      <c r="AO356" t="s">
        <v>762</v>
      </c>
      <c r="AP356" t="s">
        <v>902</v>
      </c>
      <c r="AQ356" t="s">
        <v>905</v>
      </c>
      <c r="AR356" t="s">
        <v>1504</v>
      </c>
      <c r="AS356">
        <v>7.25</v>
      </c>
      <c r="AT356">
        <v>757.73</v>
      </c>
      <c r="AU356">
        <v>767.18</v>
      </c>
      <c r="AV356" t="s">
        <v>772</v>
      </c>
      <c r="AW356" t="s">
        <v>3290</v>
      </c>
      <c r="AX356">
        <v>5.25</v>
      </c>
      <c r="AY356">
        <v>755.74</v>
      </c>
      <c r="AZ356">
        <v>766.35</v>
      </c>
      <c r="BA356" t="s">
        <v>772</v>
      </c>
      <c r="BB356">
        <v>0</v>
      </c>
      <c r="BC356">
        <v>0</v>
      </c>
      <c r="BD356">
        <v>37722</v>
      </c>
      <c r="BE356">
        <v>15.079169518594563</v>
      </c>
      <c r="BF356" t="s">
        <v>767</v>
      </c>
      <c r="BG356">
        <v>43185</v>
      </c>
      <c r="BH356">
        <v>70.85625869199626</v>
      </c>
      <c r="BI356" t="s">
        <v>4140</v>
      </c>
      <c r="BJ356" t="s">
        <v>4141</v>
      </c>
      <c r="BK356" t="s">
        <v>4142</v>
      </c>
      <c r="BL356" t="s">
        <v>768</v>
      </c>
      <c r="BM356">
        <v>2</v>
      </c>
      <c r="BN356">
        <v>3.7440000000000002</v>
      </c>
    </row>
    <row r="357" spans="1:66" x14ac:dyDescent="0.25">
      <c r="A357">
        <v>80628</v>
      </c>
      <c r="B357">
        <v>17311</v>
      </c>
      <c r="C357" t="s">
        <v>719</v>
      </c>
      <c r="D357" t="s">
        <v>21</v>
      </c>
      <c r="E357" t="s">
        <v>29</v>
      </c>
      <c r="F357">
        <v>43966.666666666664</v>
      </c>
      <c r="G357">
        <v>5</v>
      </c>
      <c r="H357" t="s">
        <v>28</v>
      </c>
      <c r="I357">
        <v>5</v>
      </c>
      <c r="J357" t="s">
        <v>29</v>
      </c>
      <c r="K357" t="s">
        <v>29</v>
      </c>
      <c r="L357" t="s">
        <v>30</v>
      </c>
      <c r="M357">
        <v>6</v>
      </c>
      <c r="N357" t="s">
        <v>202</v>
      </c>
      <c r="O357">
        <v>3</v>
      </c>
      <c r="P357">
        <v>10</v>
      </c>
      <c r="Q357">
        <v>5.45</v>
      </c>
      <c r="R357">
        <v>5</v>
      </c>
      <c r="S357">
        <v>27.25</v>
      </c>
      <c r="T357">
        <v>1</v>
      </c>
      <c r="U357">
        <v>10</v>
      </c>
      <c r="V357">
        <v>7.8000000000000007</v>
      </c>
      <c r="W357">
        <v>5</v>
      </c>
      <c r="X357">
        <v>39</v>
      </c>
      <c r="Y357">
        <v>6.8600000000000012</v>
      </c>
      <c r="Z357">
        <v>5</v>
      </c>
      <c r="AA357">
        <v>34.300000000000004</v>
      </c>
      <c r="AB357">
        <v>7561120</v>
      </c>
      <c r="AC357" t="s">
        <v>3955</v>
      </c>
      <c r="AD357">
        <v>40087</v>
      </c>
      <c r="AE357" t="s">
        <v>760</v>
      </c>
      <c r="AF357" t="s">
        <v>761</v>
      </c>
      <c r="AG357" t="s">
        <v>762</v>
      </c>
      <c r="AH357" t="s">
        <v>768</v>
      </c>
      <c r="AI357">
        <v>2</v>
      </c>
      <c r="AJ357">
        <v>0</v>
      </c>
      <c r="AK357">
        <v>0</v>
      </c>
      <c r="AL357">
        <v>0</v>
      </c>
      <c r="AM357">
        <v>24</v>
      </c>
      <c r="AN357">
        <v>0</v>
      </c>
      <c r="AO357" t="s">
        <v>762</v>
      </c>
      <c r="AP357" t="s">
        <v>763</v>
      </c>
      <c r="AQ357" t="s">
        <v>769</v>
      </c>
      <c r="AR357" t="s">
        <v>3956</v>
      </c>
      <c r="AS357">
        <v>4.9000000000000004</v>
      </c>
      <c r="AT357">
        <v>783</v>
      </c>
      <c r="AU357">
        <v>787.9</v>
      </c>
      <c r="AV357" t="s">
        <v>765</v>
      </c>
      <c r="AW357" t="s">
        <v>3770</v>
      </c>
      <c r="AX357">
        <v>4.9000000000000004</v>
      </c>
      <c r="AY357">
        <v>782.6</v>
      </c>
      <c r="AZ357">
        <v>787.5</v>
      </c>
      <c r="BA357" t="s">
        <v>765</v>
      </c>
      <c r="BB357">
        <v>0</v>
      </c>
      <c r="BC357">
        <v>0</v>
      </c>
      <c r="BD357">
        <v>37680</v>
      </c>
      <c r="BE357">
        <v>17.211955281770472</v>
      </c>
      <c r="BF357" t="s">
        <v>767</v>
      </c>
      <c r="BG357">
        <v>43185</v>
      </c>
      <c r="BH357">
        <v>24.62954615426386</v>
      </c>
      <c r="BI357" t="s">
        <v>4111</v>
      </c>
      <c r="BJ357" t="s">
        <v>4112</v>
      </c>
      <c r="BK357" t="s">
        <v>4113</v>
      </c>
      <c r="BL357" t="s">
        <v>4097</v>
      </c>
      <c r="BM357">
        <v>1</v>
      </c>
      <c r="BN357">
        <v>3.823</v>
      </c>
    </row>
    <row r="358" spans="1:66" x14ac:dyDescent="0.25">
      <c r="A358">
        <v>80629</v>
      </c>
      <c r="B358">
        <v>17311</v>
      </c>
      <c r="C358" t="s">
        <v>370</v>
      </c>
      <c r="D358" t="s">
        <v>21</v>
      </c>
      <c r="E358" t="s">
        <v>29</v>
      </c>
      <c r="F358">
        <v>43966.666666666664</v>
      </c>
      <c r="G358">
        <v>7</v>
      </c>
      <c r="H358" t="s">
        <v>28</v>
      </c>
      <c r="I358">
        <v>5</v>
      </c>
      <c r="J358" t="s">
        <v>29</v>
      </c>
      <c r="K358" t="s">
        <v>29</v>
      </c>
      <c r="L358" t="s">
        <v>30</v>
      </c>
      <c r="M358">
        <v>6</v>
      </c>
      <c r="N358" t="s">
        <v>202</v>
      </c>
      <c r="O358">
        <v>3</v>
      </c>
      <c r="P358">
        <v>10</v>
      </c>
      <c r="Q358">
        <v>5.45</v>
      </c>
      <c r="R358">
        <v>5</v>
      </c>
      <c r="S358">
        <v>27.25</v>
      </c>
      <c r="T358">
        <v>1</v>
      </c>
      <c r="U358">
        <v>0</v>
      </c>
      <c r="V358">
        <v>4.5999999999999996</v>
      </c>
      <c r="W358">
        <v>3.5000000000000004</v>
      </c>
      <c r="X358">
        <v>16.100000000000001</v>
      </c>
      <c r="Y358">
        <v>4.9399999999999995</v>
      </c>
      <c r="Z358">
        <v>4.0999999999999996</v>
      </c>
      <c r="AA358">
        <v>20.253999999999998</v>
      </c>
      <c r="AB358">
        <v>7582008</v>
      </c>
      <c r="AC358" t="s">
        <v>3366</v>
      </c>
      <c r="AD358">
        <v>40088</v>
      </c>
      <c r="AE358" t="s">
        <v>760</v>
      </c>
      <c r="AF358" t="s">
        <v>761</v>
      </c>
      <c r="AG358" t="s">
        <v>762</v>
      </c>
      <c r="AH358" t="s">
        <v>768</v>
      </c>
      <c r="AI358">
        <v>1.25</v>
      </c>
      <c r="AJ358">
        <v>0</v>
      </c>
      <c r="AK358">
        <v>0</v>
      </c>
      <c r="AL358">
        <v>0</v>
      </c>
      <c r="AM358">
        <v>15</v>
      </c>
      <c r="AN358">
        <v>0</v>
      </c>
      <c r="AO358" t="s">
        <v>762</v>
      </c>
      <c r="AP358" t="s">
        <v>763</v>
      </c>
      <c r="AQ358" t="s">
        <v>769</v>
      </c>
      <c r="AR358" t="s">
        <v>3367</v>
      </c>
      <c r="AS358">
        <v>8</v>
      </c>
      <c r="AT358">
        <v>783.1</v>
      </c>
      <c r="AU358">
        <v>791.1</v>
      </c>
      <c r="AV358" t="s">
        <v>765</v>
      </c>
      <c r="AW358" t="s">
        <v>3368</v>
      </c>
      <c r="AX358">
        <v>6.8</v>
      </c>
      <c r="AY358">
        <v>782.4</v>
      </c>
      <c r="AZ358">
        <v>789.2</v>
      </c>
      <c r="BA358" t="s">
        <v>765</v>
      </c>
      <c r="BB358">
        <v>0</v>
      </c>
      <c r="BC358">
        <v>0</v>
      </c>
      <c r="BD358">
        <v>34880</v>
      </c>
      <c r="BE358">
        <v>24.877937485740354</v>
      </c>
      <c r="BF358" t="s">
        <v>767</v>
      </c>
      <c r="BG358">
        <v>43185</v>
      </c>
      <c r="BH358">
        <v>77.168530267599081</v>
      </c>
      <c r="BI358" t="s">
        <v>4152</v>
      </c>
      <c r="BJ358" t="s">
        <v>4153</v>
      </c>
      <c r="BK358" t="s">
        <v>4154</v>
      </c>
      <c r="BL358" t="s">
        <v>4139</v>
      </c>
      <c r="BM358">
        <v>4</v>
      </c>
      <c r="BN358">
        <v>3.823</v>
      </c>
    </row>
    <row r="359" spans="1:66" x14ac:dyDescent="0.25">
      <c r="A359">
        <v>80630</v>
      </c>
      <c r="B359">
        <v>17311</v>
      </c>
      <c r="C359" t="s">
        <v>370</v>
      </c>
      <c r="D359" t="s">
        <v>21</v>
      </c>
      <c r="E359" t="s">
        <v>29</v>
      </c>
      <c r="F359">
        <v>43966.666666666664</v>
      </c>
      <c r="G359">
        <v>7</v>
      </c>
      <c r="H359" t="s">
        <v>28</v>
      </c>
      <c r="I359">
        <v>5</v>
      </c>
      <c r="J359" t="s">
        <v>29</v>
      </c>
      <c r="K359" t="s">
        <v>29</v>
      </c>
      <c r="L359" t="s">
        <v>30</v>
      </c>
      <c r="M359">
        <v>6</v>
      </c>
      <c r="N359" t="s">
        <v>202</v>
      </c>
      <c r="O359">
        <v>3</v>
      </c>
      <c r="P359">
        <v>10</v>
      </c>
      <c r="Q359">
        <v>5.45</v>
      </c>
      <c r="R359">
        <v>5</v>
      </c>
      <c r="S359">
        <v>27.25</v>
      </c>
      <c r="T359">
        <v>1</v>
      </c>
      <c r="U359">
        <v>10</v>
      </c>
      <c r="V359">
        <v>7.8000000000000007</v>
      </c>
      <c r="W359">
        <v>3.2</v>
      </c>
      <c r="X359">
        <v>24.960000000000004</v>
      </c>
      <c r="Y359">
        <v>6.8600000000000012</v>
      </c>
      <c r="Z359">
        <v>3.92</v>
      </c>
      <c r="AA359">
        <v>26.891200000000005</v>
      </c>
      <c r="AB359">
        <v>7643089</v>
      </c>
      <c r="AC359" t="s">
        <v>3706</v>
      </c>
      <c r="AD359">
        <v>40089</v>
      </c>
      <c r="AE359" t="s">
        <v>760</v>
      </c>
      <c r="AF359" t="s">
        <v>761</v>
      </c>
      <c r="AG359" t="s">
        <v>762</v>
      </c>
      <c r="AH359" t="s">
        <v>768</v>
      </c>
      <c r="AI359">
        <v>1.25</v>
      </c>
      <c r="AJ359">
        <v>0</v>
      </c>
      <c r="AK359">
        <v>0</v>
      </c>
      <c r="AL359">
        <v>0</v>
      </c>
      <c r="AM359">
        <v>15</v>
      </c>
      <c r="AN359">
        <v>0</v>
      </c>
      <c r="AO359" t="s">
        <v>762</v>
      </c>
      <c r="AP359" t="s">
        <v>763</v>
      </c>
      <c r="AQ359" t="s">
        <v>769</v>
      </c>
      <c r="AR359" t="s">
        <v>3368</v>
      </c>
      <c r="AS359">
        <v>6.8</v>
      </c>
      <c r="AT359">
        <v>782.4</v>
      </c>
      <c r="AU359">
        <v>789.2</v>
      </c>
      <c r="AV359" t="s">
        <v>765</v>
      </c>
      <c r="AW359" t="s">
        <v>1936</v>
      </c>
      <c r="AX359">
        <v>5.5</v>
      </c>
      <c r="AY359">
        <v>782</v>
      </c>
      <c r="AZ359">
        <v>787.5</v>
      </c>
      <c r="BA359" t="s">
        <v>765</v>
      </c>
      <c r="BB359">
        <v>0</v>
      </c>
      <c r="BC359">
        <v>0</v>
      </c>
      <c r="BD359">
        <v>34880</v>
      </c>
      <c r="BE359">
        <v>24.877937485740354</v>
      </c>
      <c r="BF359" t="s">
        <v>767</v>
      </c>
      <c r="BG359">
        <v>43185</v>
      </c>
      <c r="BH359">
        <v>49.54091767845371</v>
      </c>
      <c r="BI359" t="s">
        <v>4152</v>
      </c>
      <c r="BJ359" t="s">
        <v>4153</v>
      </c>
      <c r="BK359" t="s">
        <v>4154</v>
      </c>
      <c r="BL359" t="s">
        <v>4139</v>
      </c>
      <c r="BM359">
        <v>4</v>
      </c>
      <c r="BN359">
        <v>3.823</v>
      </c>
    </row>
    <row r="360" spans="1:66" x14ac:dyDescent="0.25">
      <c r="A360">
        <v>80631</v>
      </c>
      <c r="B360">
        <v>17311</v>
      </c>
      <c r="C360" t="s">
        <v>369</v>
      </c>
      <c r="D360" t="s">
        <v>21</v>
      </c>
      <c r="E360" t="s">
        <v>29</v>
      </c>
      <c r="F360">
        <v>43966.666666666664</v>
      </c>
      <c r="G360">
        <v>6</v>
      </c>
      <c r="H360" t="s">
        <v>28</v>
      </c>
      <c r="I360">
        <v>5</v>
      </c>
      <c r="J360" t="s">
        <v>29</v>
      </c>
      <c r="K360" t="s">
        <v>29</v>
      </c>
      <c r="L360" t="s">
        <v>30</v>
      </c>
      <c r="M360">
        <v>6</v>
      </c>
      <c r="N360" t="s">
        <v>202</v>
      </c>
      <c r="O360">
        <v>3</v>
      </c>
      <c r="P360">
        <v>10</v>
      </c>
      <c r="Q360">
        <v>5.45</v>
      </c>
      <c r="R360">
        <v>5</v>
      </c>
      <c r="S360">
        <v>27.25</v>
      </c>
      <c r="T360">
        <v>1</v>
      </c>
      <c r="U360">
        <v>0</v>
      </c>
      <c r="V360">
        <v>1.4000000000000001</v>
      </c>
      <c r="W360">
        <v>0.8</v>
      </c>
      <c r="X360">
        <v>1.1200000000000001</v>
      </c>
      <c r="Y360">
        <v>3.0200000000000005</v>
      </c>
      <c r="Z360">
        <v>2.48</v>
      </c>
      <c r="AA360">
        <v>7.4896000000000011</v>
      </c>
      <c r="AB360">
        <v>7724920</v>
      </c>
      <c r="AC360" t="s">
        <v>1935</v>
      </c>
      <c r="AD360">
        <v>40090</v>
      </c>
      <c r="AE360" t="s">
        <v>760</v>
      </c>
      <c r="AF360" t="s">
        <v>761</v>
      </c>
      <c r="AG360" t="s">
        <v>762</v>
      </c>
      <c r="AH360" t="s">
        <v>768</v>
      </c>
      <c r="AI360">
        <v>1.25</v>
      </c>
      <c r="AJ360">
        <v>0</v>
      </c>
      <c r="AK360">
        <v>0</v>
      </c>
      <c r="AL360">
        <v>0</v>
      </c>
      <c r="AM360">
        <v>15</v>
      </c>
      <c r="AN360">
        <v>0</v>
      </c>
      <c r="AO360" t="s">
        <v>762</v>
      </c>
      <c r="AP360" t="s">
        <v>763</v>
      </c>
      <c r="AQ360" t="s">
        <v>769</v>
      </c>
      <c r="AR360" t="s">
        <v>1936</v>
      </c>
      <c r="AS360">
        <v>5.5</v>
      </c>
      <c r="AT360">
        <v>782</v>
      </c>
      <c r="AU360">
        <v>787.5</v>
      </c>
      <c r="AV360" t="s">
        <v>765</v>
      </c>
      <c r="AW360" t="s">
        <v>1937</v>
      </c>
      <c r="AX360">
        <v>3.75</v>
      </c>
      <c r="AY360">
        <v>781</v>
      </c>
      <c r="AZ360">
        <v>784.75</v>
      </c>
      <c r="BA360" t="s">
        <v>765</v>
      </c>
      <c r="BB360">
        <v>0</v>
      </c>
      <c r="BC360">
        <v>0</v>
      </c>
      <c r="BD360">
        <v>34880</v>
      </c>
      <c r="BE360">
        <v>24.877937485740354</v>
      </c>
      <c r="BF360" t="s">
        <v>767</v>
      </c>
      <c r="BG360">
        <v>43185</v>
      </c>
      <c r="BH360">
        <v>97.707361104143715</v>
      </c>
      <c r="BI360" t="s">
        <v>4111</v>
      </c>
      <c r="BJ360" t="s">
        <v>4112</v>
      </c>
      <c r="BK360" t="s">
        <v>4113</v>
      </c>
      <c r="BL360" t="s">
        <v>4097</v>
      </c>
      <c r="BM360">
        <v>1</v>
      </c>
      <c r="BN360">
        <v>3.823</v>
      </c>
    </row>
    <row r="361" spans="1:66" x14ac:dyDescent="0.25">
      <c r="A361">
        <v>80632</v>
      </c>
      <c r="B361">
        <v>17311</v>
      </c>
      <c r="C361" t="s">
        <v>720</v>
      </c>
      <c r="D361" t="s">
        <v>21</v>
      </c>
      <c r="E361" t="s">
        <v>29</v>
      </c>
      <c r="F361">
        <v>43966.666666666664</v>
      </c>
      <c r="G361">
        <v>3.5</v>
      </c>
      <c r="H361" t="s">
        <v>31</v>
      </c>
      <c r="I361">
        <v>7</v>
      </c>
      <c r="J361" t="s">
        <v>29</v>
      </c>
      <c r="K361" t="s">
        <v>29</v>
      </c>
      <c r="L361" t="s">
        <v>30</v>
      </c>
      <c r="M361">
        <v>6</v>
      </c>
      <c r="N361" t="s">
        <v>202</v>
      </c>
      <c r="O361">
        <v>3</v>
      </c>
      <c r="P361">
        <v>10</v>
      </c>
      <c r="Q361">
        <v>5.45</v>
      </c>
      <c r="R361">
        <v>5.6</v>
      </c>
      <c r="S361">
        <v>30.52</v>
      </c>
      <c r="T361">
        <v>1</v>
      </c>
      <c r="U361">
        <v>10</v>
      </c>
      <c r="V361">
        <v>9.1999999999999993</v>
      </c>
      <c r="W361">
        <v>3.8000000000000003</v>
      </c>
      <c r="X361">
        <v>34.96</v>
      </c>
      <c r="Y361">
        <v>7.6999999999999993</v>
      </c>
      <c r="Z361">
        <v>4.5199999999999996</v>
      </c>
      <c r="AA361">
        <v>34.803999999999995</v>
      </c>
      <c r="AB361">
        <v>7592601</v>
      </c>
      <c r="AC361" t="s">
        <v>3957</v>
      </c>
      <c r="AD361">
        <v>40091</v>
      </c>
      <c r="AE361" t="s">
        <v>760</v>
      </c>
      <c r="AF361" t="s">
        <v>761</v>
      </c>
      <c r="AG361" t="s">
        <v>762</v>
      </c>
      <c r="AH361" t="s">
        <v>768</v>
      </c>
      <c r="AI361">
        <v>2.5</v>
      </c>
      <c r="AJ361">
        <v>0</v>
      </c>
      <c r="AK361">
        <v>0</v>
      </c>
      <c r="AL361">
        <v>0</v>
      </c>
      <c r="AM361">
        <v>30</v>
      </c>
      <c r="AN361">
        <v>0</v>
      </c>
      <c r="AO361" t="s">
        <v>762</v>
      </c>
      <c r="AP361" t="s">
        <v>778</v>
      </c>
      <c r="AQ361" t="s">
        <v>781</v>
      </c>
      <c r="AR361" t="s">
        <v>3958</v>
      </c>
      <c r="AS361">
        <v>0</v>
      </c>
      <c r="AT361">
        <v>781.3</v>
      </c>
      <c r="AU361">
        <v>781.3</v>
      </c>
      <c r="AV361" t="s">
        <v>765</v>
      </c>
      <c r="AW361" t="s">
        <v>3959</v>
      </c>
      <c r="AX361">
        <v>0</v>
      </c>
      <c r="AY361">
        <v>780.5</v>
      </c>
      <c r="AZ361">
        <v>780.5</v>
      </c>
      <c r="BA361" t="s">
        <v>765</v>
      </c>
      <c r="BB361">
        <v>0</v>
      </c>
      <c r="BC361">
        <v>0</v>
      </c>
      <c r="BD361">
        <v>37680</v>
      </c>
      <c r="BE361">
        <v>17.211955281770472</v>
      </c>
      <c r="BF361" t="s">
        <v>767</v>
      </c>
      <c r="BG361">
        <v>43185</v>
      </c>
      <c r="BH361">
        <v>60.021426083663783</v>
      </c>
      <c r="BI361" t="s">
        <v>4111</v>
      </c>
      <c r="BJ361" t="s">
        <v>4112</v>
      </c>
      <c r="BK361" t="s">
        <v>4113</v>
      </c>
      <c r="BL361" t="s">
        <v>4097</v>
      </c>
      <c r="BM361">
        <v>1</v>
      </c>
      <c r="BN361">
        <v>3.823</v>
      </c>
    </row>
    <row r="362" spans="1:66" x14ac:dyDescent="0.25">
      <c r="A362">
        <v>81644</v>
      </c>
      <c r="B362">
        <v>11093</v>
      </c>
      <c r="C362" t="s">
        <v>398</v>
      </c>
      <c r="D362" t="s">
        <v>21</v>
      </c>
      <c r="E362" t="s">
        <v>29</v>
      </c>
      <c r="F362">
        <v>43179.666666666664</v>
      </c>
      <c r="G362">
        <v>25.5</v>
      </c>
      <c r="H362" t="s">
        <v>23</v>
      </c>
      <c r="I362">
        <v>0</v>
      </c>
      <c r="J362" t="s">
        <v>22</v>
      </c>
      <c r="K362" t="s">
        <v>22</v>
      </c>
      <c r="L362" t="s">
        <v>24</v>
      </c>
      <c r="M362">
        <v>0</v>
      </c>
      <c r="O362">
        <v>2</v>
      </c>
      <c r="P362">
        <v>10</v>
      </c>
      <c r="Q362">
        <v>1.3</v>
      </c>
      <c r="R362">
        <v>4.4000000000000004</v>
      </c>
      <c r="S362">
        <v>5.7200000000000006</v>
      </c>
      <c r="T362">
        <v>1</v>
      </c>
      <c r="U362">
        <v>10</v>
      </c>
      <c r="V362">
        <v>7</v>
      </c>
      <c r="W362">
        <v>8.9</v>
      </c>
      <c r="X362">
        <v>62.300000000000004</v>
      </c>
      <c r="Y362">
        <v>4.7200000000000006</v>
      </c>
      <c r="Z362">
        <v>7.1</v>
      </c>
      <c r="AA362">
        <v>33.512</v>
      </c>
      <c r="AB362">
        <v>7669035</v>
      </c>
      <c r="AC362" t="s">
        <v>3929</v>
      </c>
      <c r="AD362">
        <v>40092</v>
      </c>
      <c r="AE362" t="s">
        <v>760</v>
      </c>
      <c r="AF362" t="s">
        <v>761</v>
      </c>
      <c r="AG362" t="s">
        <v>762</v>
      </c>
      <c r="AH362" t="s">
        <v>768</v>
      </c>
      <c r="AI362">
        <v>5.5</v>
      </c>
      <c r="AJ362">
        <v>0</v>
      </c>
      <c r="AK362">
        <v>0</v>
      </c>
      <c r="AL362">
        <v>0</v>
      </c>
      <c r="AM362">
        <v>66</v>
      </c>
      <c r="AN362">
        <v>0</v>
      </c>
      <c r="AO362" t="s">
        <v>762</v>
      </c>
      <c r="AP362" t="s">
        <v>763</v>
      </c>
      <c r="AQ362" t="s">
        <v>769</v>
      </c>
      <c r="AR362" t="s">
        <v>3930</v>
      </c>
      <c r="AS362">
        <v>7</v>
      </c>
      <c r="AT362">
        <v>614</v>
      </c>
      <c r="AU362">
        <v>621</v>
      </c>
      <c r="AV362" t="s">
        <v>765</v>
      </c>
      <c r="AW362" t="s">
        <v>3931</v>
      </c>
      <c r="AX362">
        <v>5.8</v>
      </c>
      <c r="AY362">
        <v>605.20000000000005</v>
      </c>
      <c r="AZ362">
        <v>611</v>
      </c>
      <c r="BA362" t="s">
        <v>765</v>
      </c>
      <c r="BB362">
        <v>3.7449999999999997E-2</v>
      </c>
      <c r="BC362">
        <v>1</v>
      </c>
      <c r="BD362">
        <v>29221</v>
      </c>
      <c r="BE362">
        <v>38.216746520647952</v>
      </c>
      <c r="BF362" t="s">
        <v>767</v>
      </c>
      <c r="BG362">
        <v>44228</v>
      </c>
      <c r="BH362">
        <v>234.79675073871019</v>
      </c>
      <c r="BI362" t="s">
        <v>4143</v>
      </c>
      <c r="BJ362" t="s">
        <v>4144</v>
      </c>
      <c r="BK362" t="s">
        <v>4145</v>
      </c>
      <c r="BL362" t="s">
        <v>4139</v>
      </c>
      <c r="BM362">
        <v>4</v>
      </c>
      <c r="BN362">
        <v>3.7690000000000001</v>
      </c>
    </row>
    <row r="363" spans="1:66" x14ac:dyDescent="0.25">
      <c r="A363">
        <v>81726</v>
      </c>
      <c r="B363">
        <v>19843</v>
      </c>
      <c r="C363" t="s">
        <v>367</v>
      </c>
      <c r="D363" t="s">
        <v>21</v>
      </c>
      <c r="E363" t="s">
        <v>29</v>
      </c>
      <c r="F363">
        <v>44103.666666666664</v>
      </c>
      <c r="G363">
        <v>7</v>
      </c>
      <c r="I363">
        <v>0</v>
      </c>
      <c r="J363" t="s">
        <v>22</v>
      </c>
      <c r="K363" t="s">
        <v>22</v>
      </c>
      <c r="M363">
        <v>0</v>
      </c>
      <c r="N363" t="s">
        <v>35</v>
      </c>
      <c r="O363">
        <v>2</v>
      </c>
      <c r="P363">
        <v>0</v>
      </c>
      <c r="Q363">
        <v>1.3</v>
      </c>
      <c r="R363">
        <v>1.4</v>
      </c>
      <c r="S363">
        <v>1.8199999999999998</v>
      </c>
      <c r="T363">
        <v>1</v>
      </c>
      <c r="U363">
        <v>10</v>
      </c>
      <c r="V363">
        <v>2.8</v>
      </c>
      <c r="W363">
        <v>4.7</v>
      </c>
      <c r="X363">
        <v>13.16</v>
      </c>
      <c r="Y363">
        <v>2.2000000000000002</v>
      </c>
      <c r="Z363">
        <v>3.38</v>
      </c>
      <c r="AA363">
        <v>7.4359999999999999</v>
      </c>
      <c r="AB363">
        <v>7579920</v>
      </c>
      <c r="AC363" t="s">
        <v>1930</v>
      </c>
      <c r="AD363">
        <v>40093</v>
      </c>
      <c r="AE363" t="s">
        <v>760</v>
      </c>
      <c r="AF363" t="s">
        <v>761</v>
      </c>
      <c r="AG363" t="s">
        <v>762</v>
      </c>
      <c r="AH363" t="s">
        <v>768</v>
      </c>
      <c r="AI363">
        <v>3.5</v>
      </c>
      <c r="AJ363">
        <v>0</v>
      </c>
      <c r="AK363">
        <v>0</v>
      </c>
      <c r="AL363">
        <v>0</v>
      </c>
      <c r="AM363">
        <v>42</v>
      </c>
      <c r="AN363">
        <v>0</v>
      </c>
      <c r="AO363" t="s">
        <v>762</v>
      </c>
      <c r="AP363" t="s">
        <v>778</v>
      </c>
      <c r="AQ363" t="s">
        <v>781</v>
      </c>
      <c r="AR363" t="s">
        <v>1931</v>
      </c>
      <c r="AS363">
        <v>7.2</v>
      </c>
      <c r="AT363">
        <v>662.8</v>
      </c>
      <c r="AU363">
        <v>670</v>
      </c>
      <c r="AV363" t="s">
        <v>765</v>
      </c>
      <c r="AW363" t="s">
        <v>1932</v>
      </c>
      <c r="AX363">
        <v>6.7</v>
      </c>
      <c r="AY363">
        <v>656.3</v>
      </c>
      <c r="AZ363">
        <v>663</v>
      </c>
      <c r="BA363" t="s">
        <v>765</v>
      </c>
      <c r="BB363">
        <v>2.8199999999999999E-2</v>
      </c>
      <c r="BC363">
        <v>1</v>
      </c>
      <c r="BD363">
        <v>27603</v>
      </c>
      <c r="BE363">
        <v>45.176363221537756</v>
      </c>
      <c r="BF363" t="s">
        <v>767</v>
      </c>
      <c r="BG363">
        <v>43185</v>
      </c>
      <c r="BH363">
        <v>230.13354911609309</v>
      </c>
      <c r="BI363" t="s">
        <v>4155</v>
      </c>
      <c r="BJ363" t="s">
        <v>4156</v>
      </c>
      <c r="BK363" t="s">
        <v>4157</v>
      </c>
      <c r="BL363" t="s">
        <v>768</v>
      </c>
      <c r="BM363">
        <v>2</v>
      </c>
      <c r="BN363">
        <v>3.7759999999999998</v>
      </c>
    </row>
    <row r="364" spans="1:66" x14ac:dyDescent="0.25">
      <c r="A364">
        <v>82001</v>
      </c>
      <c r="B364">
        <v>21761</v>
      </c>
      <c r="C364" t="s">
        <v>342</v>
      </c>
      <c r="D364" t="s">
        <v>21</v>
      </c>
      <c r="E364" t="s">
        <v>29</v>
      </c>
      <c r="F364">
        <v>44252.708333333336</v>
      </c>
      <c r="G364">
        <v>4</v>
      </c>
      <c r="I364">
        <v>0</v>
      </c>
      <c r="J364" t="s">
        <v>22</v>
      </c>
      <c r="K364" t="s">
        <v>22</v>
      </c>
      <c r="M364">
        <v>0</v>
      </c>
      <c r="N364" t="s">
        <v>35</v>
      </c>
      <c r="O364">
        <v>2</v>
      </c>
      <c r="P364">
        <v>0</v>
      </c>
      <c r="Q364">
        <v>1.3</v>
      </c>
      <c r="R364">
        <v>0.8</v>
      </c>
      <c r="S364">
        <v>1.04</v>
      </c>
      <c r="T364">
        <v>1</v>
      </c>
      <c r="U364">
        <v>0</v>
      </c>
      <c r="V364">
        <v>7.8000000000000007</v>
      </c>
      <c r="W364">
        <v>1.7000000000000002</v>
      </c>
      <c r="X364">
        <v>13.260000000000003</v>
      </c>
      <c r="Y364">
        <v>5.2000000000000011</v>
      </c>
      <c r="Z364">
        <v>1.34</v>
      </c>
      <c r="AA364">
        <v>6.9680000000000017</v>
      </c>
      <c r="AB364">
        <v>7595388</v>
      </c>
      <c r="AC364" t="s">
        <v>1830</v>
      </c>
      <c r="AD364">
        <v>40094</v>
      </c>
      <c r="AE364" t="s">
        <v>760</v>
      </c>
      <c r="AF364" t="s">
        <v>761</v>
      </c>
      <c r="AG364" t="s">
        <v>762</v>
      </c>
      <c r="AH364" t="s">
        <v>768</v>
      </c>
      <c r="AI364">
        <v>1.25</v>
      </c>
      <c r="AJ364">
        <v>0</v>
      </c>
      <c r="AK364">
        <v>0</v>
      </c>
      <c r="AL364">
        <v>0</v>
      </c>
      <c r="AM364">
        <v>15</v>
      </c>
      <c r="AN364">
        <v>0</v>
      </c>
      <c r="AO364" t="s">
        <v>762</v>
      </c>
      <c r="AP364" t="s">
        <v>763</v>
      </c>
      <c r="AQ364" t="s">
        <v>769</v>
      </c>
      <c r="AR364" t="s">
        <v>1831</v>
      </c>
      <c r="AS364">
        <v>4</v>
      </c>
      <c r="AT364">
        <v>652</v>
      </c>
      <c r="AU364">
        <v>656</v>
      </c>
      <c r="AV364" t="s">
        <v>765</v>
      </c>
      <c r="AW364" t="s">
        <v>1832</v>
      </c>
      <c r="AX364">
        <v>1.5</v>
      </c>
      <c r="AY364">
        <v>624.5</v>
      </c>
      <c r="AZ364">
        <v>626</v>
      </c>
      <c r="BA364" t="s">
        <v>765</v>
      </c>
      <c r="BB364">
        <v>0.12653500000000001</v>
      </c>
      <c r="BC364">
        <v>0</v>
      </c>
      <c r="BD364">
        <v>27210</v>
      </c>
      <c r="BE364">
        <v>46.660392425279497</v>
      </c>
      <c r="BF364" t="s">
        <v>767</v>
      </c>
      <c r="BG364">
        <v>43185</v>
      </c>
      <c r="BH364">
        <v>217.33508616967711</v>
      </c>
      <c r="BI364" t="s">
        <v>4111</v>
      </c>
      <c r="BJ364" t="s">
        <v>4112</v>
      </c>
      <c r="BK364" t="s">
        <v>4113</v>
      </c>
      <c r="BL364" t="s">
        <v>4097</v>
      </c>
      <c r="BM364">
        <v>1</v>
      </c>
      <c r="BN364">
        <v>3.7690000000000001</v>
      </c>
    </row>
    <row r="365" spans="1:66" x14ac:dyDescent="0.25">
      <c r="A365">
        <v>82045</v>
      </c>
      <c r="B365">
        <v>22858</v>
      </c>
      <c r="C365" t="s">
        <v>479</v>
      </c>
      <c r="D365" t="s">
        <v>26</v>
      </c>
      <c r="E365" t="s">
        <v>29</v>
      </c>
      <c r="F365">
        <v>44337.666666666664</v>
      </c>
      <c r="G365">
        <v>5.5</v>
      </c>
      <c r="H365" t="s">
        <v>23</v>
      </c>
      <c r="I365">
        <v>0</v>
      </c>
      <c r="J365" t="s">
        <v>22</v>
      </c>
      <c r="K365" t="s">
        <v>22</v>
      </c>
      <c r="M365">
        <v>0</v>
      </c>
      <c r="O365">
        <v>2</v>
      </c>
      <c r="P365">
        <v>0</v>
      </c>
      <c r="Q365">
        <v>1.3</v>
      </c>
      <c r="R365">
        <v>1.4</v>
      </c>
      <c r="S365">
        <v>1.8199999999999998</v>
      </c>
      <c r="T365">
        <v>1</v>
      </c>
      <c r="U365">
        <v>0</v>
      </c>
      <c r="V365">
        <v>8.6</v>
      </c>
      <c r="W365">
        <v>2.3000000000000003</v>
      </c>
      <c r="X365">
        <v>19.78</v>
      </c>
      <c r="Y365">
        <v>5.68</v>
      </c>
      <c r="Z365">
        <v>1.94</v>
      </c>
      <c r="AA365">
        <v>11.0192</v>
      </c>
      <c r="AB365">
        <v>7562318</v>
      </c>
      <c r="AC365" t="s">
        <v>2447</v>
      </c>
      <c r="AD365">
        <v>40095</v>
      </c>
      <c r="AE365" t="s">
        <v>760</v>
      </c>
      <c r="AF365" t="s">
        <v>761</v>
      </c>
      <c r="AG365" t="s">
        <v>762</v>
      </c>
      <c r="AH365" t="s">
        <v>768</v>
      </c>
      <c r="AI365">
        <v>2.5</v>
      </c>
      <c r="AJ365">
        <v>0</v>
      </c>
      <c r="AK365">
        <v>0</v>
      </c>
      <c r="AL365">
        <v>0</v>
      </c>
      <c r="AM365">
        <v>30</v>
      </c>
      <c r="AN365">
        <v>0</v>
      </c>
      <c r="AO365" t="s">
        <v>762</v>
      </c>
      <c r="AP365" t="s">
        <v>763</v>
      </c>
      <c r="AQ365" t="s">
        <v>769</v>
      </c>
      <c r="AR365" t="s">
        <v>2448</v>
      </c>
      <c r="AS365">
        <v>4.5</v>
      </c>
      <c r="AT365">
        <v>708.5</v>
      </c>
      <c r="AU365">
        <v>713</v>
      </c>
      <c r="AV365" t="s">
        <v>765</v>
      </c>
      <c r="AW365" t="s">
        <v>2449</v>
      </c>
      <c r="AX365">
        <v>6.8</v>
      </c>
      <c r="AY365">
        <v>707.2</v>
      </c>
      <c r="AZ365">
        <v>714</v>
      </c>
      <c r="BA365" t="s">
        <v>765</v>
      </c>
      <c r="BB365">
        <v>3.8135519999999999E-2</v>
      </c>
      <c r="BC365">
        <v>0</v>
      </c>
      <c r="BD365">
        <v>37174</v>
      </c>
      <c r="BE365">
        <v>19.613050422085323</v>
      </c>
      <c r="BF365" t="s">
        <v>767</v>
      </c>
      <c r="BG365">
        <v>44257</v>
      </c>
      <c r="BH365">
        <v>34.088952620517901</v>
      </c>
      <c r="BI365" t="s">
        <v>4111</v>
      </c>
      <c r="BJ365" t="s">
        <v>4112</v>
      </c>
      <c r="BK365" t="s">
        <v>4113</v>
      </c>
      <c r="BL365" t="s">
        <v>4097</v>
      </c>
      <c r="BM365">
        <v>1</v>
      </c>
      <c r="BN365">
        <v>3.75</v>
      </c>
    </row>
    <row r="366" spans="1:66" x14ac:dyDescent="0.25">
      <c r="A366">
        <v>82090</v>
      </c>
      <c r="B366">
        <v>11194</v>
      </c>
      <c r="C366" t="s">
        <v>351</v>
      </c>
      <c r="D366" t="s">
        <v>21</v>
      </c>
      <c r="E366" t="s">
        <v>29</v>
      </c>
      <c r="F366">
        <v>43943.666666666664</v>
      </c>
      <c r="G366">
        <v>15</v>
      </c>
      <c r="H366" t="s">
        <v>28</v>
      </c>
      <c r="I366">
        <v>5</v>
      </c>
      <c r="J366" t="s">
        <v>22</v>
      </c>
      <c r="K366" t="s">
        <v>22</v>
      </c>
      <c r="L366" t="s">
        <v>30</v>
      </c>
      <c r="M366">
        <v>6</v>
      </c>
      <c r="N366" t="s">
        <v>33</v>
      </c>
      <c r="O366">
        <v>0</v>
      </c>
      <c r="P366">
        <v>10</v>
      </c>
      <c r="Q366">
        <v>1.75</v>
      </c>
      <c r="R366">
        <v>7.1000000000000005</v>
      </c>
      <c r="S366">
        <v>12.425000000000001</v>
      </c>
      <c r="T366">
        <v>1</v>
      </c>
      <c r="U366">
        <v>0</v>
      </c>
      <c r="V366">
        <v>1.4000000000000001</v>
      </c>
      <c r="W366">
        <v>2.9000000000000004</v>
      </c>
      <c r="X366">
        <v>4.0600000000000005</v>
      </c>
      <c r="Y366">
        <v>1.54</v>
      </c>
      <c r="Z366">
        <v>4.58</v>
      </c>
      <c r="AA366">
        <v>7.0532000000000004</v>
      </c>
      <c r="AB366">
        <v>7552855</v>
      </c>
      <c r="AC366" t="s">
        <v>1858</v>
      </c>
      <c r="AD366">
        <v>40096</v>
      </c>
      <c r="AE366" t="s">
        <v>760</v>
      </c>
      <c r="AF366" t="s">
        <v>761</v>
      </c>
      <c r="AG366" t="s">
        <v>762</v>
      </c>
      <c r="AH366" t="s">
        <v>768</v>
      </c>
      <c r="AI366">
        <v>5</v>
      </c>
      <c r="AJ366">
        <v>0</v>
      </c>
      <c r="AK366">
        <v>0</v>
      </c>
      <c r="AL366">
        <v>0</v>
      </c>
      <c r="AM366">
        <v>60</v>
      </c>
      <c r="AN366">
        <v>0</v>
      </c>
      <c r="AO366" t="s">
        <v>762</v>
      </c>
      <c r="AP366" t="s">
        <v>763</v>
      </c>
      <c r="AQ366" t="s">
        <v>769</v>
      </c>
      <c r="AR366" t="s">
        <v>1859</v>
      </c>
      <c r="AS366">
        <v>5.5</v>
      </c>
      <c r="AT366">
        <v>692.5</v>
      </c>
      <c r="AU366">
        <v>698</v>
      </c>
      <c r="AV366" t="s">
        <v>765</v>
      </c>
      <c r="AW366" t="s">
        <v>1860</v>
      </c>
      <c r="AX366">
        <v>5</v>
      </c>
      <c r="AY366">
        <v>688</v>
      </c>
      <c r="AZ366">
        <v>693</v>
      </c>
      <c r="BA366" t="s">
        <v>765</v>
      </c>
      <c r="BB366">
        <v>5.3246189999999999E-2</v>
      </c>
      <c r="BC366">
        <v>0</v>
      </c>
      <c r="BD366">
        <v>37174</v>
      </c>
      <c r="BE366">
        <v>18.534337211955275</v>
      </c>
      <c r="BF366" t="s">
        <v>767</v>
      </c>
      <c r="BG366">
        <v>44257</v>
      </c>
      <c r="BH366">
        <v>84.513083002231582</v>
      </c>
      <c r="BI366" t="s">
        <v>4111</v>
      </c>
      <c r="BJ366" t="s">
        <v>4112</v>
      </c>
      <c r="BK366" t="s">
        <v>4113</v>
      </c>
      <c r="BL366" t="s">
        <v>4097</v>
      </c>
      <c r="BM366">
        <v>1</v>
      </c>
      <c r="BN366">
        <v>3.75</v>
      </c>
    </row>
    <row r="367" spans="1:66" x14ac:dyDescent="0.25">
      <c r="A367">
        <v>82538</v>
      </c>
      <c r="B367">
        <v>23905</v>
      </c>
      <c r="C367" t="s">
        <v>365</v>
      </c>
      <c r="D367" t="s">
        <v>26</v>
      </c>
      <c r="E367" t="s">
        <v>29</v>
      </c>
      <c r="F367">
        <v>44435.666666666664</v>
      </c>
      <c r="G367">
        <v>7.5</v>
      </c>
      <c r="H367" t="s">
        <v>23</v>
      </c>
      <c r="I367">
        <v>0</v>
      </c>
      <c r="J367" t="s">
        <v>22</v>
      </c>
      <c r="K367" t="s">
        <v>22</v>
      </c>
      <c r="M367">
        <v>0</v>
      </c>
      <c r="O367">
        <v>2</v>
      </c>
      <c r="P367">
        <v>0</v>
      </c>
      <c r="Q367">
        <v>1.3</v>
      </c>
      <c r="R367">
        <v>1.4</v>
      </c>
      <c r="S367">
        <v>1.8199999999999998</v>
      </c>
      <c r="T367">
        <v>1</v>
      </c>
      <c r="U367">
        <v>0</v>
      </c>
      <c r="V367">
        <v>5.4</v>
      </c>
      <c r="W367">
        <v>2.3000000000000003</v>
      </c>
      <c r="X367">
        <v>12.420000000000002</v>
      </c>
      <c r="Y367">
        <v>3.7600000000000002</v>
      </c>
      <c r="Z367">
        <v>1.94</v>
      </c>
      <c r="AA367">
        <v>7.2944000000000004</v>
      </c>
      <c r="AB367">
        <v>7575027</v>
      </c>
      <c r="AC367" t="s">
        <v>1914</v>
      </c>
      <c r="AD367">
        <v>40097</v>
      </c>
      <c r="AE367" t="s">
        <v>760</v>
      </c>
      <c r="AF367" t="s">
        <v>761</v>
      </c>
      <c r="AG367" t="s">
        <v>762</v>
      </c>
      <c r="AH367" t="s">
        <v>768</v>
      </c>
      <c r="AI367">
        <v>1.25</v>
      </c>
      <c r="AJ367">
        <v>0</v>
      </c>
      <c r="AK367">
        <v>0</v>
      </c>
      <c r="AL367">
        <v>0</v>
      </c>
      <c r="AM367">
        <v>15</v>
      </c>
      <c r="AN367">
        <v>0</v>
      </c>
      <c r="AO367" t="s">
        <v>762</v>
      </c>
      <c r="AP367" t="s">
        <v>763</v>
      </c>
      <c r="AQ367" t="s">
        <v>769</v>
      </c>
      <c r="AR367" t="s">
        <v>1915</v>
      </c>
      <c r="AS367">
        <v>5.4</v>
      </c>
      <c r="AT367">
        <v>605.6</v>
      </c>
      <c r="AU367">
        <v>611</v>
      </c>
      <c r="AV367" t="s">
        <v>765</v>
      </c>
      <c r="AW367" t="s">
        <v>1916</v>
      </c>
      <c r="AX367">
        <v>1.4</v>
      </c>
      <c r="AY367">
        <v>602.6</v>
      </c>
      <c r="AZ367">
        <v>604</v>
      </c>
      <c r="BA367" t="s">
        <v>765</v>
      </c>
      <c r="BB367">
        <v>9.9776439999999994E-2</v>
      </c>
      <c r="BC367">
        <v>0</v>
      </c>
      <c r="BD367">
        <v>27210</v>
      </c>
      <c r="BE367">
        <v>47.161305042208525</v>
      </c>
      <c r="BF367" t="s">
        <v>767</v>
      </c>
      <c r="BG367">
        <v>44243</v>
      </c>
      <c r="BH367">
        <v>30.067224310532431</v>
      </c>
      <c r="BI367" t="s">
        <v>4094</v>
      </c>
      <c r="BJ367" t="s">
        <v>4095</v>
      </c>
      <c r="BK367" t="s">
        <v>4096</v>
      </c>
      <c r="BL367" t="s">
        <v>4097</v>
      </c>
      <c r="BM367">
        <v>1</v>
      </c>
      <c r="BN367">
        <v>3.7679999999999998</v>
      </c>
    </row>
    <row r="368" spans="1:66" x14ac:dyDescent="0.25">
      <c r="A368">
        <v>82561</v>
      </c>
      <c r="B368">
        <v>22011</v>
      </c>
      <c r="C368" t="s">
        <v>299</v>
      </c>
      <c r="D368" t="s">
        <v>26</v>
      </c>
      <c r="E368" t="s">
        <v>29</v>
      </c>
      <c r="F368">
        <v>44285.708333333336</v>
      </c>
      <c r="G368">
        <v>1.5</v>
      </c>
      <c r="H368" t="s">
        <v>28</v>
      </c>
      <c r="I368">
        <v>5</v>
      </c>
      <c r="J368" t="s">
        <v>22</v>
      </c>
      <c r="K368" t="s">
        <v>22</v>
      </c>
      <c r="M368">
        <v>0</v>
      </c>
      <c r="O368">
        <v>2</v>
      </c>
      <c r="P368">
        <v>5</v>
      </c>
      <c r="Q368">
        <v>3.05</v>
      </c>
      <c r="R368">
        <v>1.55</v>
      </c>
      <c r="S368">
        <v>4.7275</v>
      </c>
      <c r="T368">
        <v>1</v>
      </c>
      <c r="U368">
        <v>5</v>
      </c>
      <c r="V368">
        <v>3.0000000000000004</v>
      </c>
      <c r="W368">
        <v>2.4500000000000002</v>
      </c>
      <c r="X368">
        <v>7.3500000000000014</v>
      </c>
      <c r="Y368">
        <v>3.0200000000000005</v>
      </c>
      <c r="Z368">
        <v>2.09</v>
      </c>
      <c r="AA368">
        <v>6.3118000000000007</v>
      </c>
      <c r="AB368">
        <v>7712977</v>
      </c>
      <c r="AC368" t="s">
        <v>1675</v>
      </c>
      <c r="AD368">
        <v>40098</v>
      </c>
      <c r="AE368" t="s">
        <v>760</v>
      </c>
      <c r="AF368" t="s">
        <v>761</v>
      </c>
      <c r="AG368" t="s">
        <v>762</v>
      </c>
      <c r="AH368" t="s">
        <v>768</v>
      </c>
      <c r="AI368">
        <v>1.25</v>
      </c>
      <c r="AJ368">
        <v>0</v>
      </c>
      <c r="AK368">
        <v>0</v>
      </c>
      <c r="AL368">
        <v>0</v>
      </c>
      <c r="AM368">
        <v>15</v>
      </c>
      <c r="AN368">
        <v>0</v>
      </c>
      <c r="AO368" t="s">
        <v>762</v>
      </c>
      <c r="AP368" t="s">
        <v>763</v>
      </c>
      <c r="AQ368" t="s">
        <v>769</v>
      </c>
      <c r="AR368" t="s">
        <v>1676</v>
      </c>
      <c r="AS368">
        <v>4.2</v>
      </c>
      <c r="AT368">
        <v>617.79999999999995</v>
      </c>
      <c r="AU368">
        <v>622</v>
      </c>
      <c r="AV368" t="s">
        <v>765</v>
      </c>
      <c r="AW368" t="s">
        <v>1677</v>
      </c>
      <c r="AX368">
        <v>4.3</v>
      </c>
      <c r="AY368">
        <v>617.70000000000005</v>
      </c>
      <c r="AZ368">
        <v>622</v>
      </c>
      <c r="BA368" t="s">
        <v>765</v>
      </c>
      <c r="BB368">
        <v>4.4898500000000001E-3</v>
      </c>
      <c r="BC368">
        <v>0</v>
      </c>
      <c r="BD368">
        <v>38112</v>
      </c>
      <c r="BE368">
        <v>16.902692219940686</v>
      </c>
      <c r="BF368" t="s">
        <v>767</v>
      </c>
      <c r="BG368">
        <v>44243</v>
      </c>
      <c r="BH368">
        <v>22.272405937681789</v>
      </c>
      <c r="BI368" t="s">
        <v>4111</v>
      </c>
      <c r="BJ368" t="s">
        <v>4112</v>
      </c>
      <c r="BK368" t="s">
        <v>4113</v>
      </c>
      <c r="BL368" t="s">
        <v>4097</v>
      </c>
      <c r="BM368">
        <v>1</v>
      </c>
      <c r="BN368">
        <v>3.7690000000000001</v>
      </c>
    </row>
    <row r="369" spans="1:66" x14ac:dyDescent="0.25">
      <c r="A369">
        <v>82669</v>
      </c>
      <c r="B369">
        <v>11738</v>
      </c>
      <c r="C369" t="s">
        <v>95</v>
      </c>
      <c r="D369" t="s">
        <v>21</v>
      </c>
      <c r="E369" t="s">
        <v>29</v>
      </c>
      <c r="F369">
        <v>43759.666666666664</v>
      </c>
      <c r="G369">
        <v>6</v>
      </c>
      <c r="H369" t="s">
        <v>23</v>
      </c>
      <c r="I369">
        <v>0</v>
      </c>
      <c r="J369" t="s">
        <v>22</v>
      </c>
      <c r="K369" t="s">
        <v>22</v>
      </c>
      <c r="M369">
        <v>0</v>
      </c>
      <c r="O369">
        <v>2</v>
      </c>
      <c r="P369">
        <v>0</v>
      </c>
      <c r="Q369">
        <v>1.3</v>
      </c>
      <c r="R369">
        <v>1.4</v>
      </c>
      <c r="S369">
        <v>1.8199999999999998</v>
      </c>
      <c r="T369">
        <v>1</v>
      </c>
      <c r="U369">
        <v>0</v>
      </c>
      <c r="V369">
        <v>7.8000000000000007</v>
      </c>
      <c r="W369">
        <v>4.0999999999999996</v>
      </c>
      <c r="X369">
        <v>31.98</v>
      </c>
      <c r="Y369">
        <v>5.2000000000000011</v>
      </c>
      <c r="Z369">
        <v>3.0199999999999996</v>
      </c>
      <c r="AA369">
        <v>15.704000000000001</v>
      </c>
      <c r="AB369">
        <v>7673293</v>
      </c>
      <c r="AC369" t="s">
        <v>2984</v>
      </c>
      <c r="AD369">
        <v>40099</v>
      </c>
      <c r="AE369" t="s">
        <v>760</v>
      </c>
      <c r="AF369" t="s">
        <v>761</v>
      </c>
      <c r="AG369" t="s">
        <v>762</v>
      </c>
      <c r="AH369" t="s">
        <v>768</v>
      </c>
      <c r="AI369">
        <v>2.5</v>
      </c>
      <c r="AJ369">
        <v>0</v>
      </c>
      <c r="AK369">
        <v>0</v>
      </c>
      <c r="AL369">
        <v>0</v>
      </c>
      <c r="AM369">
        <v>30</v>
      </c>
      <c r="AN369">
        <v>0</v>
      </c>
      <c r="AO369" t="s">
        <v>762</v>
      </c>
      <c r="AP369" t="s">
        <v>763</v>
      </c>
      <c r="AQ369" t="s">
        <v>769</v>
      </c>
      <c r="AR369" t="s">
        <v>2985</v>
      </c>
      <c r="AS369">
        <v>7</v>
      </c>
      <c r="AT369">
        <v>668</v>
      </c>
      <c r="AU369">
        <v>675</v>
      </c>
      <c r="AV369" t="s">
        <v>765</v>
      </c>
      <c r="AW369" t="s">
        <v>2986</v>
      </c>
      <c r="AX369">
        <v>4</v>
      </c>
      <c r="AY369">
        <v>664</v>
      </c>
      <c r="AZ369">
        <v>668</v>
      </c>
      <c r="BA369" t="s">
        <v>765</v>
      </c>
      <c r="BB369">
        <v>3.2155959999999997E-2</v>
      </c>
      <c r="BC369">
        <v>0</v>
      </c>
      <c r="BD369">
        <v>28331</v>
      </c>
      <c r="BE369">
        <v>42.241387177732143</v>
      </c>
      <c r="BF369" t="s">
        <v>767</v>
      </c>
      <c r="BG369">
        <v>44243</v>
      </c>
      <c r="BH369">
        <v>124.39350787510089</v>
      </c>
      <c r="BI369" t="s">
        <v>4098</v>
      </c>
      <c r="BJ369" t="s">
        <v>4099</v>
      </c>
      <c r="BK369" t="s">
        <v>4100</v>
      </c>
      <c r="BL369" t="s">
        <v>4097</v>
      </c>
      <c r="BM369">
        <v>1</v>
      </c>
      <c r="BN369">
        <v>3.7589999999999999</v>
      </c>
    </row>
    <row r="370" spans="1:66" x14ac:dyDescent="0.25">
      <c r="A370">
        <v>83180</v>
      </c>
      <c r="B370">
        <v>13029</v>
      </c>
      <c r="C370" t="s">
        <v>136</v>
      </c>
      <c r="D370" t="s">
        <v>26</v>
      </c>
      <c r="E370" t="s">
        <v>29</v>
      </c>
      <c r="F370">
        <v>43886.666666666664</v>
      </c>
      <c r="G370">
        <v>2.5</v>
      </c>
      <c r="H370" t="s">
        <v>32</v>
      </c>
      <c r="I370">
        <v>10</v>
      </c>
      <c r="J370" t="s">
        <v>22</v>
      </c>
      <c r="K370" t="s">
        <v>22</v>
      </c>
      <c r="M370">
        <v>0</v>
      </c>
      <c r="O370">
        <v>2</v>
      </c>
      <c r="P370">
        <v>0</v>
      </c>
      <c r="Q370">
        <v>4.8</v>
      </c>
      <c r="R370">
        <v>0.8</v>
      </c>
      <c r="S370">
        <v>3.84</v>
      </c>
      <c r="T370">
        <v>1</v>
      </c>
      <c r="U370">
        <v>0</v>
      </c>
      <c r="V370">
        <v>2.8</v>
      </c>
      <c r="W370">
        <v>0.8</v>
      </c>
      <c r="X370">
        <v>2.2399999999999998</v>
      </c>
      <c r="Y370">
        <v>3.5999999999999996</v>
      </c>
      <c r="Z370">
        <v>0.8</v>
      </c>
      <c r="AA370">
        <v>2.88</v>
      </c>
      <c r="AB370">
        <v>7556062</v>
      </c>
      <c r="AC370" t="s">
        <v>1058</v>
      </c>
      <c r="AD370">
        <v>40101</v>
      </c>
      <c r="AE370" t="s">
        <v>760</v>
      </c>
      <c r="AF370" t="s">
        <v>761</v>
      </c>
      <c r="AG370" t="s">
        <v>762</v>
      </c>
      <c r="AH370" t="s">
        <v>768</v>
      </c>
      <c r="AI370">
        <v>1.5</v>
      </c>
      <c r="AJ370">
        <v>0</v>
      </c>
      <c r="AK370">
        <v>0</v>
      </c>
      <c r="AL370">
        <v>0</v>
      </c>
      <c r="AM370">
        <v>18</v>
      </c>
      <c r="AN370">
        <v>0</v>
      </c>
      <c r="AO370" t="s">
        <v>762</v>
      </c>
      <c r="AP370" t="s">
        <v>763</v>
      </c>
      <c r="AQ370" t="s">
        <v>769</v>
      </c>
      <c r="AR370" t="s">
        <v>1059</v>
      </c>
      <c r="AS370">
        <v>4.4000000000000004</v>
      </c>
      <c r="AT370">
        <v>725</v>
      </c>
      <c r="AU370">
        <v>729.4</v>
      </c>
      <c r="AV370" t="s">
        <v>765</v>
      </c>
      <c r="AW370" t="s">
        <v>1060</v>
      </c>
      <c r="AX370">
        <v>4.0999999999999996</v>
      </c>
      <c r="AY370">
        <v>724.7</v>
      </c>
      <c r="AZ370">
        <v>728.8</v>
      </c>
      <c r="BA370" t="s">
        <v>765</v>
      </c>
      <c r="BB370">
        <v>7.48258E-3</v>
      </c>
      <c r="BC370">
        <v>0</v>
      </c>
      <c r="BD370">
        <v>38126</v>
      </c>
      <c r="BE370">
        <v>15.771845767738984</v>
      </c>
      <c r="BF370" t="s">
        <v>767</v>
      </c>
      <c r="BG370">
        <v>43185</v>
      </c>
      <c r="BH370">
        <v>40.093390346992472</v>
      </c>
      <c r="BI370" t="s">
        <v>4111</v>
      </c>
      <c r="BJ370" t="s">
        <v>4112</v>
      </c>
      <c r="BK370" t="s">
        <v>4113</v>
      </c>
      <c r="BL370" t="s">
        <v>4097</v>
      </c>
      <c r="BM370">
        <v>1</v>
      </c>
      <c r="BN370">
        <v>3.762</v>
      </c>
    </row>
    <row r="371" spans="1:66" x14ac:dyDescent="0.25">
      <c r="A371">
        <v>83189</v>
      </c>
      <c r="B371">
        <v>18656</v>
      </c>
      <c r="C371" t="s">
        <v>624</v>
      </c>
      <c r="D371" t="s">
        <v>21</v>
      </c>
      <c r="E371" t="s">
        <v>29</v>
      </c>
      <c r="F371">
        <v>44014.666666666664</v>
      </c>
      <c r="G371">
        <v>5.5</v>
      </c>
      <c r="I371">
        <v>0</v>
      </c>
      <c r="J371" t="s">
        <v>22</v>
      </c>
      <c r="K371" t="s">
        <v>22</v>
      </c>
      <c r="M371">
        <v>0</v>
      </c>
      <c r="O371">
        <v>2</v>
      </c>
      <c r="P371">
        <v>0</v>
      </c>
      <c r="Q371">
        <v>1.3</v>
      </c>
      <c r="R371">
        <v>1.4</v>
      </c>
      <c r="S371">
        <v>1.8199999999999998</v>
      </c>
      <c r="T371">
        <v>1</v>
      </c>
      <c r="U371">
        <v>5</v>
      </c>
      <c r="V371">
        <v>7.8000000000000007</v>
      </c>
      <c r="W371">
        <v>4.8499999999999996</v>
      </c>
      <c r="X371">
        <v>37.83</v>
      </c>
      <c r="Y371">
        <v>5.2000000000000011</v>
      </c>
      <c r="Z371">
        <v>3.4699999999999998</v>
      </c>
      <c r="AA371">
        <v>18.044000000000004</v>
      </c>
      <c r="AB371">
        <v>7617351</v>
      </c>
      <c r="AC371" t="s">
        <v>3170</v>
      </c>
      <c r="AD371">
        <v>40102</v>
      </c>
      <c r="AE371" t="s">
        <v>760</v>
      </c>
      <c r="AF371" t="s">
        <v>761</v>
      </c>
      <c r="AG371" t="s">
        <v>762</v>
      </c>
      <c r="AH371" t="s">
        <v>768</v>
      </c>
      <c r="AI371">
        <v>3</v>
      </c>
      <c r="AJ371">
        <v>0</v>
      </c>
      <c r="AK371">
        <v>0</v>
      </c>
      <c r="AL371">
        <v>0</v>
      </c>
      <c r="AM371">
        <v>36</v>
      </c>
      <c r="AN371">
        <v>0</v>
      </c>
      <c r="AO371" t="s">
        <v>762</v>
      </c>
      <c r="AP371" t="s">
        <v>763</v>
      </c>
      <c r="AQ371" t="s">
        <v>769</v>
      </c>
      <c r="AR371" t="s">
        <v>3171</v>
      </c>
      <c r="AS371">
        <v>4</v>
      </c>
      <c r="AT371">
        <v>692.9</v>
      </c>
      <c r="AU371">
        <v>696.9</v>
      </c>
      <c r="AV371" t="s">
        <v>765</v>
      </c>
      <c r="AW371" t="s">
        <v>3172</v>
      </c>
      <c r="AX371">
        <v>4.0999999999999996</v>
      </c>
      <c r="AY371">
        <v>690.9</v>
      </c>
      <c r="AZ371">
        <v>695</v>
      </c>
      <c r="BA371" t="s">
        <v>765</v>
      </c>
      <c r="BB371">
        <v>1.3896240000000001E-2</v>
      </c>
      <c r="BC371">
        <v>1</v>
      </c>
      <c r="BD371">
        <v>32540</v>
      </c>
      <c r="BE371">
        <v>31.41592516541181</v>
      </c>
      <c r="BF371" t="s">
        <v>767</v>
      </c>
      <c r="BG371">
        <v>43185</v>
      </c>
      <c r="BH371">
        <v>143.9236256136534</v>
      </c>
      <c r="BI371" t="s">
        <v>4140</v>
      </c>
      <c r="BJ371" t="s">
        <v>4141</v>
      </c>
      <c r="BK371" t="s">
        <v>4142</v>
      </c>
      <c r="BL371" t="s">
        <v>768</v>
      </c>
      <c r="BM371">
        <v>2</v>
      </c>
      <c r="BN371">
        <v>3.7890000000000001</v>
      </c>
    </row>
    <row r="372" spans="1:66" x14ac:dyDescent="0.25">
      <c r="A372">
        <v>83229</v>
      </c>
      <c r="B372">
        <v>21524</v>
      </c>
      <c r="C372" t="s">
        <v>423</v>
      </c>
      <c r="D372" t="s">
        <v>21</v>
      </c>
      <c r="E372" t="s">
        <v>29</v>
      </c>
      <c r="F372">
        <v>44236.708333333336</v>
      </c>
      <c r="G372">
        <v>4.5</v>
      </c>
      <c r="H372" t="s">
        <v>23</v>
      </c>
      <c r="I372">
        <v>0</v>
      </c>
      <c r="J372" t="s">
        <v>22</v>
      </c>
      <c r="K372" t="s">
        <v>22</v>
      </c>
      <c r="M372">
        <v>0</v>
      </c>
      <c r="N372" t="s">
        <v>35</v>
      </c>
      <c r="O372">
        <v>2</v>
      </c>
      <c r="P372">
        <v>10</v>
      </c>
      <c r="Q372">
        <v>1.3</v>
      </c>
      <c r="R372">
        <v>2.2999999999999998</v>
      </c>
      <c r="S372">
        <v>2.9899999999999998</v>
      </c>
      <c r="T372">
        <v>1</v>
      </c>
      <c r="U372">
        <v>10</v>
      </c>
      <c r="V372">
        <v>7.8000000000000007</v>
      </c>
      <c r="W372">
        <v>5</v>
      </c>
      <c r="X372">
        <v>39</v>
      </c>
      <c r="Y372">
        <v>5.2000000000000011</v>
      </c>
      <c r="Z372">
        <v>3.92</v>
      </c>
      <c r="AA372">
        <v>20.384000000000004</v>
      </c>
      <c r="AB372">
        <v>7659119</v>
      </c>
      <c r="AC372" t="s">
        <v>3378</v>
      </c>
      <c r="AD372">
        <v>40103</v>
      </c>
      <c r="AE372" t="s">
        <v>760</v>
      </c>
      <c r="AF372" t="s">
        <v>761</v>
      </c>
      <c r="AG372" t="s">
        <v>762</v>
      </c>
      <c r="AH372" t="s">
        <v>768</v>
      </c>
      <c r="AI372">
        <v>2</v>
      </c>
      <c r="AJ372">
        <v>0</v>
      </c>
      <c r="AK372">
        <v>0</v>
      </c>
      <c r="AL372">
        <v>0</v>
      </c>
      <c r="AM372">
        <v>24</v>
      </c>
      <c r="AN372">
        <v>0</v>
      </c>
      <c r="AO372" t="s">
        <v>762</v>
      </c>
      <c r="AP372" t="s">
        <v>763</v>
      </c>
      <c r="AQ372" t="s">
        <v>769</v>
      </c>
      <c r="AR372" t="s">
        <v>2201</v>
      </c>
      <c r="AS372">
        <v>3.2</v>
      </c>
      <c r="AT372">
        <v>705.09</v>
      </c>
      <c r="AU372">
        <v>708.29</v>
      </c>
      <c r="AV372" t="s">
        <v>765</v>
      </c>
      <c r="AW372" t="s">
        <v>3068</v>
      </c>
      <c r="AX372">
        <v>5</v>
      </c>
      <c r="AY372">
        <v>702.36</v>
      </c>
      <c r="AZ372">
        <v>707.36</v>
      </c>
      <c r="BA372" t="s">
        <v>765</v>
      </c>
      <c r="BB372">
        <v>0</v>
      </c>
      <c r="BC372">
        <v>1</v>
      </c>
      <c r="BD372">
        <v>38724</v>
      </c>
      <c r="BE372">
        <v>15.092972849646367</v>
      </c>
      <c r="BF372" t="s">
        <v>767</v>
      </c>
      <c r="BG372">
        <v>44250</v>
      </c>
      <c r="BH372">
        <v>31.581842275275012</v>
      </c>
      <c r="BI372" t="s">
        <v>4094</v>
      </c>
      <c r="BJ372" t="s">
        <v>4095</v>
      </c>
      <c r="BK372" t="s">
        <v>4096</v>
      </c>
      <c r="BL372" t="s">
        <v>4097</v>
      </c>
      <c r="BM372">
        <v>1</v>
      </c>
      <c r="BN372">
        <v>3.7909999999999999</v>
      </c>
    </row>
    <row r="373" spans="1:66" x14ac:dyDescent="0.25">
      <c r="A373">
        <v>83268</v>
      </c>
      <c r="B373">
        <v>21524</v>
      </c>
      <c r="C373" t="s">
        <v>577</v>
      </c>
      <c r="D373" t="s">
        <v>21</v>
      </c>
      <c r="E373" t="s">
        <v>29</v>
      </c>
      <c r="F373">
        <v>44236.708333333336</v>
      </c>
      <c r="G373">
        <v>5</v>
      </c>
      <c r="H373" t="s">
        <v>23</v>
      </c>
      <c r="I373">
        <v>0</v>
      </c>
      <c r="J373" t="s">
        <v>22</v>
      </c>
      <c r="K373" t="s">
        <v>22</v>
      </c>
      <c r="M373">
        <v>0</v>
      </c>
      <c r="N373" t="s">
        <v>35</v>
      </c>
      <c r="O373">
        <v>2</v>
      </c>
      <c r="P373">
        <v>10</v>
      </c>
      <c r="Q373">
        <v>1.3</v>
      </c>
      <c r="R373">
        <v>2.2999999999999998</v>
      </c>
      <c r="S373">
        <v>2.9899999999999998</v>
      </c>
      <c r="T373">
        <v>1</v>
      </c>
      <c r="U373">
        <v>10</v>
      </c>
      <c r="V373">
        <v>6.2000000000000011</v>
      </c>
      <c r="W373">
        <v>5</v>
      </c>
      <c r="X373">
        <v>31.000000000000007</v>
      </c>
      <c r="Y373">
        <v>4.24</v>
      </c>
      <c r="Z373">
        <v>3.92</v>
      </c>
      <c r="AA373">
        <v>16.620799999999999</v>
      </c>
      <c r="AB373">
        <v>7679426</v>
      </c>
      <c r="AC373" t="s">
        <v>3067</v>
      </c>
      <c r="AD373">
        <v>40104</v>
      </c>
      <c r="AE373" t="s">
        <v>760</v>
      </c>
      <c r="AF373" t="s">
        <v>761</v>
      </c>
      <c r="AG373" t="s">
        <v>762</v>
      </c>
      <c r="AH373" t="s">
        <v>768</v>
      </c>
      <c r="AI373">
        <v>2</v>
      </c>
      <c r="AJ373">
        <v>0</v>
      </c>
      <c r="AK373">
        <v>0</v>
      </c>
      <c r="AL373">
        <v>0</v>
      </c>
      <c r="AM373">
        <v>24</v>
      </c>
      <c r="AN373">
        <v>0</v>
      </c>
      <c r="AO373" t="s">
        <v>762</v>
      </c>
      <c r="AP373" t="s">
        <v>763</v>
      </c>
      <c r="AQ373" t="s">
        <v>769</v>
      </c>
      <c r="AR373" t="s">
        <v>3068</v>
      </c>
      <c r="AS373">
        <v>5</v>
      </c>
      <c r="AT373">
        <v>702.36</v>
      </c>
      <c r="AU373">
        <v>707.36</v>
      </c>
      <c r="AV373" t="s">
        <v>765</v>
      </c>
      <c r="AW373" t="s">
        <v>3069</v>
      </c>
      <c r="AX373">
        <v>2.2000000000000002</v>
      </c>
      <c r="AY373">
        <v>701.8</v>
      </c>
      <c r="AZ373">
        <v>704</v>
      </c>
      <c r="BA373" t="s">
        <v>765</v>
      </c>
      <c r="BB373">
        <v>4.6001100000000003E-2</v>
      </c>
      <c r="BC373">
        <v>1</v>
      </c>
      <c r="BD373">
        <v>38724</v>
      </c>
      <c r="BE373">
        <v>15.092972849646367</v>
      </c>
      <c r="BF373" t="s">
        <v>767</v>
      </c>
      <c r="BG373">
        <v>43185</v>
      </c>
      <c r="BH373">
        <v>12.17357417129903</v>
      </c>
      <c r="BI373" t="s">
        <v>4094</v>
      </c>
      <c r="BJ373" t="s">
        <v>4095</v>
      </c>
      <c r="BK373" t="s">
        <v>4096</v>
      </c>
      <c r="BL373" t="s">
        <v>4097</v>
      </c>
      <c r="BM373">
        <v>1</v>
      </c>
      <c r="BN373">
        <v>3.7909999999999999</v>
      </c>
    </row>
    <row r="374" spans="1:66" x14ac:dyDescent="0.25">
      <c r="A374">
        <v>83330</v>
      </c>
      <c r="B374">
        <v>23824</v>
      </c>
      <c r="C374" t="s">
        <v>499</v>
      </c>
      <c r="D374" t="s">
        <v>21</v>
      </c>
      <c r="E374" t="s">
        <v>29</v>
      </c>
      <c r="F374">
        <v>44427.666666666664</v>
      </c>
      <c r="G374">
        <v>6.8</v>
      </c>
      <c r="I374">
        <v>0</v>
      </c>
      <c r="J374" t="s">
        <v>22</v>
      </c>
      <c r="K374" t="s">
        <v>22</v>
      </c>
      <c r="L374" t="s">
        <v>174</v>
      </c>
      <c r="M374">
        <v>8</v>
      </c>
      <c r="N374" t="s">
        <v>40</v>
      </c>
      <c r="O374">
        <v>8</v>
      </c>
      <c r="P374">
        <v>10</v>
      </c>
      <c r="Q374">
        <v>5.2</v>
      </c>
      <c r="R374">
        <v>7.1</v>
      </c>
      <c r="S374">
        <v>36.92</v>
      </c>
      <c r="T374">
        <v>1</v>
      </c>
      <c r="U374">
        <v>0</v>
      </c>
      <c r="V374">
        <v>1.4000000000000001</v>
      </c>
      <c r="W374">
        <v>2</v>
      </c>
      <c r="X374">
        <v>2.8000000000000003</v>
      </c>
      <c r="Y374">
        <v>2.92</v>
      </c>
      <c r="Z374">
        <v>4.04</v>
      </c>
      <c r="AA374">
        <v>11.796799999999999</v>
      </c>
      <c r="AB374">
        <v>7664391</v>
      </c>
      <c r="AC374" t="s">
        <v>2533</v>
      </c>
      <c r="AD374">
        <v>40105</v>
      </c>
      <c r="AE374" t="s">
        <v>760</v>
      </c>
      <c r="AF374" t="s">
        <v>761</v>
      </c>
      <c r="AG374" t="s">
        <v>762</v>
      </c>
      <c r="AH374" t="s">
        <v>768</v>
      </c>
      <c r="AI374">
        <v>4</v>
      </c>
      <c r="AJ374">
        <v>0</v>
      </c>
      <c r="AK374">
        <v>0</v>
      </c>
      <c r="AL374">
        <v>0</v>
      </c>
      <c r="AM374">
        <v>48</v>
      </c>
      <c r="AN374">
        <v>0</v>
      </c>
      <c r="AO374" t="s">
        <v>762</v>
      </c>
      <c r="AP374" t="s">
        <v>763</v>
      </c>
      <c r="AQ374" t="s">
        <v>769</v>
      </c>
      <c r="AR374" t="s">
        <v>2534</v>
      </c>
      <c r="AS374">
        <v>6.3</v>
      </c>
      <c r="AT374">
        <v>687.90001219999999</v>
      </c>
      <c r="AU374">
        <v>694.20001219999995</v>
      </c>
      <c r="AV374" t="s">
        <v>765</v>
      </c>
      <c r="AW374" t="s">
        <v>2535</v>
      </c>
      <c r="AX374">
        <v>6.8</v>
      </c>
      <c r="AY374">
        <v>687.56999511000004</v>
      </c>
      <c r="AZ374">
        <v>694.36999510999999</v>
      </c>
      <c r="BA374" t="s">
        <v>765</v>
      </c>
      <c r="BB374">
        <v>1.3878939999999999E-2</v>
      </c>
      <c r="BC374">
        <v>0</v>
      </c>
      <c r="BD374">
        <v>39234</v>
      </c>
      <c r="BE374">
        <v>14.219484371435083</v>
      </c>
      <c r="BF374" t="s">
        <v>767</v>
      </c>
      <c r="BG374">
        <v>44243</v>
      </c>
      <c r="BH374">
        <v>23.778336211887929</v>
      </c>
      <c r="BI374" t="s">
        <v>4155</v>
      </c>
      <c r="BJ374" t="s">
        <v>4156</v>
      </c>
      <c r="BK374" t="s">
        <v>4157</v>
      </c>
      <c r="BL374" t="s">
        <v>768</v>
      </c>
      <c r="BM374">
        <v>2</v>
      </c>
      <c r="BN374">
        <v>3.7879999999999998</v>
      </c>
    </row>
    <row r="375" spans="1:66" x14ac:dyDescent="0.25">
      <c r="A375">
        <v>83585</v>
      </c>
      <c r="B375">
        <v>12652</v>
      </c>
      <c r="C375" t="s">
        <v>518</v>
      </c>
      <c r="D375" t="s">
        <v>21</v>
      </c>
      <c r="E375" t="s">
        <v>29</v>
      </c>
      <c r="F375">
        <v>43871.708333333336</v>
      </c>
      <c r="G375">
        <v>4.5</v>
      </c>
      <c r="H375" t="s">
        <v>23</v>
      </c>
      <c r="I375">
        <v>0</v>
      </c>
      <c r="J375" t="s">
        <v>22</v>
      </c>
      <c r="K375" t="s">
        <v>22</v>
      </c>
      <c r="M375">
        <v>0</v>
      </c>
      <c r="O375">
        <v>2</v>
      </c>
      <c r="P375">
        <v>10</v>
      </c>
      <c r="Q375">
        <v>1.3</v>
      </c>
      <c r="R375">
        <v>2.2999999999999998</v>
      </c>
      <c r="S375">
        <v>2.9899999999999998</v>
      </c>
      <c r="T375">
        <v>1</v>
      </c>
      <c r="U375">
        <v>10</v>
      </c>
      <c r="V375">
        <v>7.8000000000000007</v>
      </c>
      <c r="W375">
        <v>5</v>
      </c>
      <c r="X375">
        <v>39</v>
      </c>
      <c r="Y375">
        <v>5.2000000000000011</v>
      </c>
      <c r="Z375">
        <v>3.92</v>
      </c>
      <c r="AA375">
        <v>20.384000000000004</v>
      </c>
      <c r="AB375">
        <v>7608688</v>
      </c>
      <c r="AC375" t="s">
        <v>3375</v>
      </c>
      <c r="AD375">
        <v>40106</v>
      </c>
      <c r="AE375" t="s">
        <v>760</v>
      </c>
      <c r="AF375" t="s">
        <v>761</v>
      </c>
      <c r="AG375" t="s">
        <v>762</v>
      </c>
      <c r="AH375" t="s">
        <v>768</v>
      </c>
      <c r="AI375">
        <v>2</v>
      </c>
      <c r="AJ375">
        <v>0</v>
      </c>
      <c r="AK375">
        <v>0</v>
      </c>
      <c r="AL375">
        <v>0</v>
      </c>
      <c r="AM375">
        <v>24</v>
      </c>
      <c r="AN375">
        <v>0</v>
      </c>
      <c r="AO375" t="s">
        <v>762</v>
      </c>
      <c r="AP375" t="s">
        <v>763</v>
      </c>
      <c r="AQ375" t="s">
        <v>769</v>
      </c>
      <c r="AR375" t="s">
        <v>3376</v>
      </c>
      <c r="AS375">
        <v>4</v>
      </c>
      <c r="AT375">
        <v>724</v>
      </c>
      <c r="AU375">
        <v>728</v>
      </c>
      <c r="AV375" t="s">
        <v>765</v>
      </c>
      <c r="AW375" t="s">
        <v>3377</v>
      </c>
      <c r="AX375">
        <v>3.55</v>
      </c>
      <c r="AY375">
        <v>722.37</v>
      </c>
      <c r="AZ375">
        <v>725.92</v>
      </c>
      <c r="BA375" t="s">
        <v>765</v>
      </c>
      <c r="BB375">
        <v>0</v>
      </c>
      <c r="BC375">
        <v>0</v>
      </c>
      <c r="BD375">
        <v>27210</v>
      </c>
      <c r="BE375">
        <v>45.617271275382166</v>
      </c>
      <c r="BF375" t="s">
        <v>767</v>
      </c>
      <c r="BG375">
        <v>44424</v>
      </c>
      <c r="BH375">
        <v>107.19763829744851</v>
      </c>
      <c r="BI375" t="s">
        <v>4094</v>
      </c>
      <c r="BJ375" t="s">
        <v>4095</v>
      </c>
      <c r="BK375" t="s">
        <v>4096</v>
      </c>
      <c r="BL375" t="s">
        <v>4097</v>
      </c>
      <c r="BM375">
        <v>1</v>
      </c>
      <c r="BN375">
        <v>3.7930000000000001</v>
      </c>
    </row>
    <row r="376" spans="1:66" x14ac:dyDescent="0.25">
      <c r="A376">
        <v>84328</v>
      </c>
      <c r="B376">
        <v>20493</v>
      </c>
      <c r="C376" t="s">
        <v>573</v>
      </c>
      <c r="D376" t="s">
        <v>21</v>
      </c>
      <c r="E376" t="s">
        <v>29</v>
      </c>
      <c r="F376">
        <v>44148.708333333336</v>
      </c>
      <c r="G376">
        <v>2</v>
      </c>
      <c r="H376" t="s">
        <v>32</v>
      </c>
      <c r="I376">
        <v>10</v>
      </c>
      <c r="J376" t="s">
        <v>22</v>
      </c>
      <c r="K376" t="s">
        <v>22</v>
      </c>
      <c r="M376">
        <v>0</v>
      </c>
      <c r="N376" t="s">
        <v>35</v>
      </c>
      <c r="O376">
        <v>2</v>
      </c>
      <c r="P376">
        <v>5</v>
      </c>
      <c r="Q376">
        <v>4.8</v>
      </c>
      <c r="R376">
        <v>1.55</v>
      </c>
      <c r="S376">
        <v>7.4399999999999995</v>
      </c>
      <c r="T376">
        <v>1</v>
      </c>
      <c r="U376">
        <v>5</v>
      </c>
      <c r="V376">
        <v>4.5999999999999996</v>
      </c>
      <c r="W376">
        <v>4.25</v>
      </c>
      <c r="X376">
        <v>19.549999999999997</v>
      </c>
      <c r="Y376">
        <v>4.68</v>
      </c>
      <c r="Z376">
        <v>3.17</v>
      </c>
      <c r="AA376">
        <v>14.835599999999999</v>
      </c>
      <c r="AB376">
        <v>7554988</v>
      </c>
      <c r="AC376" t="s">
        <v>2924</v>
      </c>
      <c r="AD376">
        <v>40107</v>
      </c>
      <c r="AE376" t="s">
        <v>760</v>
      </c>
      <c r="AF376" t="s">
        <v>761</v>
      </c>
      <c r="AG376" t="s">
        <v>762</v>
      </c>
      <c r="AH376" t="s">
        <v>768</v>
      </c>
      <c r="AI376">
        <v>1.25</v>
      </c>
      <c r="AJ376">
        <v>0</v>
      </c>
      <c r="AK376">
        <v>0</v>
      </c>
      <c r="AL376">
        <v>0</v>
      </c>
      <c r="AM376">
        <v>15</v>
      </c>
      <c r="AN376">
        <v>0</v>
      </c>
      <c r="AO376" t="s">
        <v>762</v>
      </c>
      <c r="AP376" t="s">
        <v>763</v>
      </c>
      <c r="AQ376" t="s">
        <v>769</v>
      </c>
      <c r="AR376" t="s">
        <v>2925</v>
      </c>
      <c r="AS376">
        <v>1.4</v>
      </c>
      <c r="AT376">
        <v>693.6</v>
      </c>
      <c r="AU376">
        <v>695</v>
      </c>
      <c r="AV376" t="s">
        <v>986</v>
      </c>
      <c r="AW376" t="s">
        <v>2926</v>
      </c>
      <c r="AX376">
        <v>0</v>
      </c>
      <c r="AY376">
        <v>686</v>
      </c>
      <c r="AZ376">
        <v>686</v>
      </c>
      <c r="BA376" t="s">
        <v>772</v>
      </c>
      <c r="BB376">
        <v>2.448297E-2</v>
      </c>
      <c r="BC376">
        <v>0</v>
      </c>
      <c r="BD376">
        <v>27666</v>
      </c>
      <c r="BE376">
        <v>45.127195984485517</v>
      </c>
      <c r="BF376" t="s">
        <v>767</v>
      </c>
      <c r="BG376">
        <v>44243</v>
      </c>
      <c r="BH376">
        <v>310.41990137405372</v>
      </c>
      <c r="BI376" t="s">
        <v>4094</v>
      </c>
      <c r="BJ376" t="s">
        <v>4095</v>
      </c>
      <c r="BK376" t="s">
        <v>4096</v>
      </c>
      <c r="BL376" t="s">
        <v>4097</v>
      </c>
      <c r="BM376">
        <v>1</v>
      </c>
      <c r="BN376">
        <v>3.7759999999999998</v>
      </c>
    </row>
    <row r="377" spans="1:66" x14ac:dyDescent="0.25">
      <c r="A377">
        <v>84348</v>
      </c>
      <c r="B377">
        <v>20211</v>
      </c>
      <c r="C377" t="s">
        <v>296</v>
      </c>
      <c r="D377" t="s">
        <v>26</v>
      </c>
      <c r="E377" t="s">
        <v>29</v>
      </c>
      <c r="F377">
        <v>44124.666666666664</v>
      </c>
      <c r="G377">
        <v>5.5</v>
      </c>
      <c r="I377">
        <v>0</v>
      </c>
      <c r="J377" t="s">
        <v>22</v>
      </c>
      <c r="K377" t="s">
        <v>22</v>
      </c>
      <c r="M377">
        <v>0</v>
      </c>
      <c r="N377" t="s">
        <v>35</v>
      </c>
      <c r="O377">
        <v>2</v>
      </c>
      <c r="P377">
        <v>0</v>
      </c>
      <c r="Q377">
        <v>1.3</v>
      </c>
      <c r="R377">
        <v>1.4</v>
      </c>
      <c r="S377">
        <v>1.8199999999999998</v>
      </c>
      <c r="T377">
        <v>1</v>
      </c>
      <c r="U377">
        <v>10</v>
      </c>
      <c r="V377">
        <v>2.2000000000000002</v>
      </c>
      <c r="W377">
        <v>4.7</v>
      </c>
      <c r="X377">
        <v>10.340000000000002</v>
      </c>
      <c r="Y377">
        <v>1.84</v>
      </c>
      <c r="Z377">
        <v>3.38</v>
      </c>
      <c r="AA377">
        <v>6.2191999999999998</v>
      </c>
      <c r="AB377">
        <v>7609783</v>
      </c>
      <c r="AC377" t="s">
        <v>1658</v>
      </c>
      <c r="AD377">
        <v>40108</v>
      </c>
      <c r="AE377" t="s">
        <v>760</v>
      </c>
      <c r="AF377" t="s">
        <v>761</v>
      </c>
      <c r="AG377" t="s">
        <v>762</v>
      </c>
      <c r="AH377" t="s">
        <v>768</v>
      </c>
      <c r="AI377">
        <v>1.25</v>
      </c>
      <c r="AJ377">
        <v>0</v>
      </c>
      <c r="AK377">
        <v>0</v>
      </c>
      <c r="AL377">
        <v>0</v>
      </c>
      <c r="AM377">
        <v>15</v>
      </c>
      <c r="AN377">
        <v>0</v>
      </c>
      <c r="AO377" t="s">
        <v>762</v>
      </c>
      <c r="AP377" t="s">
        <v>763</v>
      </c>
      <c r="AQ377" t="s">
        <v>769</v>
      </c>
      <c r="AR377" t="s">
        <v>1659</v>
      </c>
      <c r="AS377">
        <v>3.4</v>
      </c>
      <c r="AT377">
        <v>694.6</v>
      </c>
      <c r="AU377">
        <v>698</v>
      </c>
      <c r="AV377" t="s">
        <v>765</v>
      </c>
      <c r="AW377" t="s">
        <v>1660</v>
      </c>
      <c r="AX377">
        <v>7.1</v>
      </c>
      <c r="AY377">
        <v>690.9</v>
      </c>
      <c r="AZ377">
        <v>698</v>
      </c>
      <c r="BA377" t="s">
        <v>765</v>
      </c>
      <c r="BB377">
        <v>6.2299880000000002E-2</v>
      </c>
      <c r="BC377">
        <v>0</v>
      </c>
      <c r="BD377">
        <v>28671</v>
      </c>
      <c r="BE377">
        <v>42.30983344741044</v>
      </c>
      <c r="BF377" t="s">
        <v>767</v>
      </c>
      <c r="BG377">
        <v>44243</v>
      </c>
      <c r="BH377">
        <v>59.390161141784738</v>
      </c>
      <c r="BI377" t="s">
        <v>4094</v>
      </c>
      <c r="BJ377" t="s">
        <v>4095</v>
      </c>
      <c r="BK377" t="s">
        <v>4096</v>
      </c>
      <c r="BL377" t="s">
        <v>4097</v>
      </c>
      <c r="BM377">
        <v>1</v>
      </c>
      <c r="BN377">
        <v>3.7789999999999999</v>
      </c>
    </row>
    <row r="378" spans="1:66" x14ac:dyDescent="0.25">
      <c r="A378">
        <v>84544</v>
      </c>
      <c r="B378">
        <v>17503</v>
      </c>
      <c r="C378" t="s">
        <v>165</v>
      </c>
      <c r="D378" t="s">
        <v>26</v>
      </c>
      <c r="E378" t="s">
        <v>29</v>
      </c>
      <c r="F378">
        <v>43973.666666666664</v>
      </c>
      <c r="G378">
        <v>9.5</v>
      </c>
      <c r="H378" t="s">
        <v>23</v>
      </c>
      <c r="I378">
        <v>0</v>
      </c>
      <c r="J378" t="s">
        <v>22</v>
      </c>
      <c r="K378" t="s">
        <v>22</v>
      </c>
      <c r="L378" t="s">
        <v>24</v>
      </c>
      <c r="M378">
        <v>0</v>
      </c>
      <c r="N378" t="s">
        <v>35</v>
      </c>
      <c r="O378">
        <v>2</v>
      </c>
      <c r="P378">
        <v>0</v>
      </c>
      <c r="Q378">
        <v>1.3</v>
      </c>
      <c r="R378">
        <v>2.4000000000000004</v>
      </c>
      <c r="S378">
        <v>3.1200000000000006</v>
      </c>
      <c r="T378">
        <v>1</v>
      </c>
      <c r="U378">
        <v>0</v>
      </c>
      <c r="V378">
        <v>5.4</v>
      </c>
      <c r="W378">
        <v>3.3000000000000003</v>
      </c>
      <c r="X378">
        <v>17.820000000000004</v>
      </c>
      <c r="Y378">
        <v>3.7600000000000002</v>
      </c>
      <c r="Z378">
        <v>2.9400000000000004</v>
      </c>
      <c r="AA378">
        <v>11.054400000000003</v>
      </c>
      <c r="AB378">
        <v>7591796</v>
      </c>
      <c r="AC378" t="s">
        <v>2456</v>
      </c>
      <c r="AD378">
        <v>40109</v>
      </c>
      <c r="AE378" t="s">
        <v>760</v>
      </c>
      <c r="AF378" t="s">
        <v>761</v>
      </c>
      <c r="AG378" t="s">
        <v>762</v>
      </c>
      <c r="AH378" t="s">
        <v>768</v>
      </c>
      <c r="AI378">
        <v>2.5</v>
      </c>
      <c r="AJ378">
        <v>0</v>
      </c>
      <c r="AK378">
        <v>0</v>
      </c>
      <c r="AL378">
        <v>0</v>
      </c>
      <c r="AM378">
        <v>30</v>
      </c>
      <c r="AN378">
        <v>0</v>
      </c>
      <c r="AO378" t="s">
        <v>762</v>
      </c>
      <c r="AP378" t="s">
        <v>763</v>
      </c>
      <c r="AQ378" t="s">
        <v>769</v>
      </c>
      <c r="AR378" t="s">
        <v>2457</v>
      </c>
      <c r="AS378">
        <v>5.3</v>
      </c>
      <c r="AT378">
        <v>684.7</v>
      </c>
      <c r="AU378">
        <v>690</v>
      </c>
      <c r="AV378" t="s">
        <v>765</v>
      </c>
      <c r="AW378" t="s">
        <v>2458</v>
      </c>
      <c r="AX378">
        <v>8.6</v>
      </c>
      <c r="AY378">
        <v>681.4</v>
      </c>
      <c r="AZ378">
        <v>690</v>
      </c>
      <c r="BA378" t="s">
        <v>765</v>
      </c>
      <c r="BB378">
        <v>4.7852600000000002E-2</v>
      </c>
      <c r="BC378">
        <v>0</v>
      </c>
      <c r="BD378">
        <v>39173</v>
      </c>
      <c r="BE378">
        <v>13.143509012092167</v>
      </c>
      <c r="BF378" t="s">
        <v>767</v>
      </c>
      <c r="BG378">
        <v>44243</v>
      </c>
      <c r="BH378">
        <v>68.961922430651782</v>
      </c>
      <c r="BI378" t="s">
        <v>4094</v>
      </c>
      <c r="BJ378" t="s">
        <v>4095</v>
      </c>
      <c r="BK378" t="s">
        <v>4096</v>
      </c>
      <c r="BL378" t="s">
        <v>4097</v>
      </c>
      <c r="BM378">
        <v>1</v>
      </c>
      <c r="BN378">
        <v>3.77</v>
      </c>
    </row>
    <row r="379" spans="1:66" x14ac:dyDescent="0.25">
      <c r="A379">
        <v>84597</v>
      </c>
      <c r="B379">
        <v>24193</v>
      </c>
      <c r="C379" t="s">
        <v>134</v>
      </c>
      <c r="D379" t="s">
        <v>21</v>
      </c>
      <c r="E379" t="s">
        <v>29</v>
      </c>
      <c r="F379">
        <v>44463.666666666664</v>
      </c>
      <c r="G379">
        <v>2</v>
      </c>
      <c r="I379">
        <v>0</v>
      </c>
      <c r="J379" t="s">
        <v>22</v>
      </c>
      <c r="K379" t="s">
        <v>22</v>
      </c>
      <c r="M379">
        <v>0</v>
      </c>
      <c r="N379" t="s">
        <v>33</v>
      </c>
      <c r="O379">
        <v>0</v>
      </c>
      <c r="P379">
        <v>0</v>
      </c>
      <c r="Q379">
        <v>0</v>
      </c>
      <c r="R379">
        <v>0.8</v>
      </c>
      <c r="S379">
        <v>0</v>
      </c>
      <c r="T379">
        <v>1</v>
      </c>
      <c r="U379">
        <v>10</v>
      </c>
      <c r="V379">
        <v>3.0000000000000004</v>
      </c>
      <c r="W379">
        <v>4.0999999999999996</v>
      </c>
      <c r="X379">
        <v>12.3</v>
      </c>
      <c r="Y379">
        <v>1.8000000000000003</v>
      </c>
      <c r="Z379">
        <v>2.7799999999999994</v>
      </c>
      <c r="AA379">
        <v>5.0039999999999996</v>
      </c>
      <c r="AB379">
        <v>7699216</v>
      </c>
      <c r="AC379" t="s">
        <v>1443</v>
      </c>
      <c r="AD379">
        <v>40110</v>
      </c>
      <c r="AE379" t="s">
        <v>760</v>
      </c>
      <c r="AF379" t="s">
        <v>761</v>
      </c>
      <c r="AG379" t="s">
        <v>762</v>
      </c>
      <c r="AH379" t="s">
        <v>768</v>
      </c>
      <c r="AI379">
        <v>1.25</v>
      </c>
      <c r="AJ379">
        <v>0</v>
      </c>
      <c r="AK379">
        <v>0</v>
      </c>
      <c r="AL379">
        <v>0</v>
      </c>
      <c r="AM379">
        <v>15</v>
      </c>
      <c r="AN379">
        <v>0</v>
      </c>
      <c r="AO379" t="s">
        <v>762</v>
      </c>
      <c r="AP379" t="s">
        <v>763</v>
      </c>
      <c r="AQ379" t="s">
        <v>769</v>
      </c>
      <c r="AR379" t="s">
        <v>1444</v>
      </c>
      <c r="AS379">
        <v>1.5</v>
      </c>
      <c r="AT379">
        <v>703.5</v>
      </c>
      <c r="AU379">
        <v>705</v>
      </c>
      <c r="AV379" t="s">
        <v>765</v>
      </c>
      <c r="AW379" t="s">
        <v>1054</v>
      </c>
      <c r="AX379">
        <v>2</v>
      </c>
      <c r="AY379">
        <v>703</v>
      </c>
      <c r="AZ379">
        <v>705</v>
      </c>
      <c r="BA379" t="s">
        <v>765</v>
      </c>
      <c r="BB379">
        <v>1.9180840000000001E-2</v>
      </c>
      <c r="BC379">
        <v>0</v>
      </c>
      <c r="BD379">
        <v>40949</v>
      </c>
      <c r="BE379">
        <v>11.919689710244118</v>
      </c>
      <c r="BF379" t="s">
        <v>767</v>
      </c>
      <c r="BG379">
        <v>43185</v>
      </c>
      <c r="BH379">
        <v>26.067638463720861</v>
      </c>
      <c r="BI379" t="s">
        <v>4094</v>
      </c>
      <c r="BJ379" t="s">
        <v>4095</v>
      </c>
      <c r="BK379" t="s">
        <v>4096</v>
      </c>
      <c r="BL379" t="s">
        <v>4097</v>
      </c>
      <c r="BM379">
        <v>1</v>
      </c>
      <c r="BN379">
        <v>3.7650000000000001</v>
      </c>
    </row>
    <row r="380" spans="1:66" x14ac:dyDescent="0.25">
      <c r="A380">
        <v>84598</v>
      </c>
      <c r="B380">
        <v>24193</v>
      </c>
      <c r="C380" t="s">
        <v>134</v>
      </c>
      <c r="D380" t="s">
        <v>21</v>
      </c>
      <c r="E380" t="s">
        <v>29</v>
      </c>
      <c r="F380">
        <v>44463.666666666664</v>
      </c>
      <c r="G380">
        <v>2</v>
      </c>
      <c r="I380">
        <v>0</v>
      </c>
      <c r="J380" t="s">
        <v>22</v>
      </c>
      <c r="K380" t="s">
        <v>22</v>
      </c>
      <c r="M380">
        <v>0</v>
      </c>
      <c r="N380" t="s">
        <v>33</v>
      </c>
      <c r="O380">
        <v>0</v>
      </c>
      <c r="P380">
        <v>0</v>
      </c>
      <c r="Q380">
        <v>0</v>
      </c>
      <c r="R380">
        <v>0.8</v>
      </c>
      <c r="S380">
        <v>0</v>
      </c>
      <c r="T380">
        <v>1</v>
      </c>
      <c r="U380">
        <v>10</v>
      </c>
      <c r="V380">
        <v>1.4000000000000001</v>
      </c>
      <c r="W380">
        <v>5</v>
      </c>
      <c r="X380">
        <v>7.0000000000000009</v>
      </c>
      <c r="Y380">
        <v>0.84000000000000008</v>
      </c>
      <c r="Z380">
        <v>3.3200000000000003</v>
      </c>
      <c r="AA380">
        <v>2.7888000000000006</v>
      </c>
      <c r="AB380">
        <v>7624379</v>
      </c>
      <c r="AC380" t="s">
        <v>1052</v>
      </c>
      <c r="AD380">
        <v>40111</v>
      </c>
      <c r="AE380" t="s">
        <v>760</v>
      </c>
      <c r="AF380" t="s">
        <v>761</v>
      </c>
      <c r="AG380" t="s">
        <v>762</v>
      </c>
      <c r="AH380" t="s">
        <v>768</v>
      </c>
      <c r="AI380">
        <v>1.25</v>
      </c>
      <c r="AJ380">
        <v>0</v>
      </c>
      <c r="AK380">
        <v>0</v>
      </c>
      <c r="AL380">
        <v>0</v>
      </c>
      <c r="AM380">
        <v>15</v>
      </c>
      <c r="AN380">
        <v>0</v>
      </c>
      <c r="AO380" t="s">
        <v>762</v>
      </c>
      <c r="AP380" t="s">
        <v>763</v>
      </c>
      <c r="AQ380" t="s">
        <v>769</v>
      </c>
      <c r="AR380" t="s">
        <v>1053</v>
      </c>
      <c r="AS380">
        <v>1.9</v>
      </c>
      <c r="AT380">
        <v>702.1</v>
      </c>
      <c r="AU380">
        <v>704</v>
      </c>
      <c r="AV380" t="s">
        <v>765</v>
      </c>
      <c r="AW380" t="s">
        <v>1054</v>
      </c>
      <c r="AX380">
        <v>2.5</v>
      </c>
      <c r="AY380">
        <v>702.5</v>
      </c>
      <c r="AZ380">
        <v>705</v>
      </c>
      <c r="BA380" t="s">
        <v>765</v>
      </c>
      <c r="BB380">
        <v>-2.3976399999999998E-2</v>
      </c>
      <c r="BC380">
        <v>0</v>
      </c>
      <c r="BD380">
        <v>40949</v>
      </c>
      <c r="BE380">
        <v>11.916951859456987</v>
      </c>
      <c r="BF380" t="s">
        <v>767</v>
      </c>
      <c r="BG380">
        <v>43185</v>
      </c>
      <c r="BH380">
        <v>16.683076902213379</v>
      </c>
      <c r="BI380" t="s">
        <v>4094</v>
      </c>
      <c r="BJ380" t="s">
        <v>4095</v>
      </c>
      <c r="BK380" t="s">
        <v>4096</v>
      </c>
      <c r="BL380" t="s">
        <v>4097</v>
      </c>
      <c r="BM380">
        <v>1</v>
      </c>
      <c r="BN380">
        <v>3.7650000000000001</v>
      </c>
    </row>
    <row r="381" spans="1:66" x14ac:dyDescent="0.25">
      <c r="A381">
        <v>84599</v>
      </c>
      <c r="B381">
        <v>24193</v>
      </c>
      <c r="C381" t="s">
        <v>51</v>
      </c>
      <c r="D381" t="s">
        <v>21</v>
      </c>
      <c r="E381" t="s">
        <v>29</v>
      </c>
      <c r="F381">
        <v>44463.666666666664</v>
      </c>
      <c r="G381">
        <v>2.7</v>
      </c>
      <c r="I381">
        <v>0</v>
      </c>
      <c r="J381" t="s">
        <v>22</v>
      </c>
      <c r="K381" t="s">
        <v>22</v>
      </c>
      <c r="M381">
        <v>0</v>
      </c>
      <c r="N381" t="s">
        <v>33</v>
      </c>
      <c r="O381">
        <v>0</v>
      </c>
      <c r="P381">
        <v>0</v>
      </c>
      <c r="Q381">
        <v>0</v>
      </c>
      <c r="R381">
        <v>0.8</v>
      </c>
      <c r="S381">
        <v>0</v>
      </c>
      <c r="T381">
        <v>1</v>
      </c>
      <c r="U381">
        <v>0</v>
      </c>
      <c r="V381">
        <v>1.4000000000000001</v>
      </c>
      <c r="W381">
        <v>0.8</v>
      </c>
      <c r="X381">
        <v>1.1200000000000001</v>
      </c>
      <c r="Y381">
        <v>0.84000000000000008</v>
      </c>
      <c r="Z381">
        <v>0.8</v>
      </c>
      <c r="AA381">
        <v>0.67200000000000015</v>
      </c>
      <c r="AB381">
        <v>7659388</v>
      </c>
      <c r="AC381" t="s">
        <v>828</v>
      </c>
      <c r="AD381">
        <v>40112</v>
      </c>
      <c r="AE381" t="s">
        <v>760</v>
      </c>
      <c r="AF381" t="s">
        <v>761</v>
      </c>
      <c r="AG381" t="s">
        <v>762</v>
      </c>
      <c r="AH381" t="s">
        <v>768</v>
      </c>
      <c r="AI381">
        <v>2</v>
      </c>
      <c r="AJ381">
        <v>0</v>
      </c>
      <c r="AK381">
        <v>0</v>
      </c>
      <c r="AL381">
        <v>0</v>
      </c>
      <c r="AM381">
        <v>24</v>
      </c>
      <c r="AN381">
        <v>0</v>
      </c>
      <c r="AO381" t="s">
        <v>762</v>
      </c>
      <c r="AP381" t="s">
        <v>763</v>
      </c>
      <c r="AQ381" t="s">
        <v>769</v>
      </c>
      <c r="AR381" t="s">
        <v>829</v>
      </c>
      <c r="AS381">
        <v>2.7</v>
      </c>
      <c r="AT381">
        <v>702.3</v>
      </c>
      <c r="AU381">
        <v>705</v>
      </c>
      <c r="AV381" t="s">
        <v>765</v>
      </c>
      <c r="AW381" t="s">
        <v>830</v>
      </c>
      <c r="AX381">
        <v>2.8</v>
      </c>
      <c r="AY381">
        <v>701.2</v>
      </c>
      <c r="AZ381">
        <v>704</v>
      </c>
      <c r="BA381" t="s">
        <v>765</v>
      </c>
      <c r="BB381">
        <v>7.9554799999999995E-2</v>
      </c>
      <c r="BC381">
        <v>0</v>
      </c>
      <c r="BD381">
        <v>40949</v>
      </c>
      <c r="BE381">
        <v>11.914214008669854</v>
      </c>
      <c r="BF381" t="s">
        <v>767</v>
      </c>
      <c r="BG381">
        <v>43185</v>
      </c>
      <c r="BH381">
        <v>13.82685541974632</v>
      </c>
      <c r="BI381" t="s">
        <v>4094</v>
      </c>
      <c r="BJ381" t="s">
        <v>4095</v>
      </c>
      <c r="BK381" t="s">
        <v>4096</v>
      </c>
      <c r="BL381" t="s">
        <v>4097</v>
      </c>
      <c r="BM381">
        <v>1</v>
      </c>
      <c r="BN381">
        <v>3.7650000000000001</v>
      </c>
    </row>
    <row r="382" spans="1:66" x14ac:dyDescent="0.25">
      <c r="A382">
        <v>84601</v>
      </c>
      <c r="B382">
        <v>24193</v>
      </c>
      <c r="C382" t="s">
        <v>51</v>
      </c>
      <c r="D382" t="s">
        <v>21</v>
      </c>
      <c r="E382" t="s">
        <v>29</v>
      </c>
      <c r="F382">
        <v>44463.666666666664</v>
      </c>
      <c r="G382">
        <v>2.5</v>
      </c>
      <c r="I382">
        <v>0</v>
      </c>
      <c r="J382" t="s">
        <v>22</v>
      </c>
      <c r="K382" t="s">
        <v>22</v>
      </c>
      <c r="M382">
        <v>0</v>
      </c>
      <c r="O382">
        <v>2</v>
      </c>
      <c r="P382">
        <v>0</v>
      </c>
      <c r="Q382">
        <v>1.3</v>
      </c>
      <c r="R382">
        <v>0.8</v>
      </c>
      <c r="S382">
        <v>1.04</v>
      </c>
      <c r="T382">
        <v>1</v>
      </c>
      <c r="U382">
        <v>10</v>
      </c>
      <c r="V382">
        <v>4.5999999999999996</v>
      </c>
      <c r="W382">
        <v>5</v>
      </c>
      <c r="X382">
        <v>23</v>
      </c>
      <c r="Y382">
        <v>3.28</v>
      </c>
      <c r="Z382">
        <v>3.3200000000000003</v>
      </c>
      <c r="AA382">
        <v>10.8896</v>
      </c>
      <c r="AB382">
        <v>7557137</v>
      </c>
      <c r="AC382" t="s">
        <v>2427</v>
      </c>
      <c r="AD382">
        <v>40113</v>
      </c>
      <c r="AE382" t="s">
        <v>760</v>
      </c>
      <c r="AF382" t="s">
        <v>761</v>
      </c>
      <c r="AG382" t="s">
        <v>762</v>
      </c>
      <c r="AH382" t="s">
        <v>768</v>
      </c>
      <c r="AI382">
        <v>2</v>
      </c>
      <c r="AJ382">
        <v>0</v>
      </c>
      <c r="AK382">
        <v>0</v>
      </c>
      <c r="AL382">
        <v>0</v>
      </c>
      <c r="AM382">
        <v>24</v>
      </c>
      <c r="AN382">
        <v>0</v>
      </c>
      <c r="AO382" t="s">
        <v>762</v>
      </c>
      <c r="AP382" t="s">
        <v>763</v>
      </c>
      <c r="AQ382" t="s">
        <v>769</v>
      </c>
      <c r="AR382" t="s">
        <v>1054</v>
      </c>
      <c r="AS382">
        <v>2.6</v>
      </c>
      <c r="AT382">
        <v>702.4</v>
      </c>
      <c r="AU382">
        <v>705</v>
      </c>
      <c r="AV382" t="s">
        <v>765</v>
      </c>
      <c r="AW382" t="s">
        <v>829</v>
      </c>
      <c r="AX382">
        <v>2.6</v>
      </c>
      <c r="AY382">
        <v>702.4</v>
      </c>
      <c r="AZ382">
        <v>705</v>
      </c>
      <c r="BA382" t="s">
        <v>765</v>
      </c>
      <c r="BB382">
        <v>0</v>
      </c>
      <c r="BC382">
        <v>0</v>
      </c>
      <c r="BD382">
        <v>40949</v>
      </c>
      <c r="BE382">
        <v>11.911476157882722</v>
      </c>
      <c r="BF382" t="s">
        <v>767</v>
      </c>
      <c r="BG382">
        <v>43185</v>
      </c>
      <c r="BH382">
        <v>25.330226775048938</v>
      </c>
      <c r="BI382" t="s">
        <v>4094</v>
      </c>
      <c r="BJ382" t="s">
        <v>4095</v>
      </c>
      <c r="BK382" t="s">
        <v>4096</v>
      </c>
      <c r="BL382" t="s">
        <v>4097</v>
      </c>
      <c r="BM382">
        <v>1</v>
      </c>
      <c r="BN382">
        <v>3.7650000000000001</v>
      </c>
    </row>
    <row r="383" spans="1:66" x14ac:dyDescent="0.25">
      <c r="A383">
        <v>84737</v>
      </c>
      <c r="B383">
        <v>11105</v>
      </c>
      <c r="C383" t="s">
        <v>276</v>
      </c>
      <c r="D383" t="s">
        <v>21</v>
      </c>
      <c r="E383" t="s">
        <v>29</v>
      </c>
      <c r="F383">
        <v>43276.666666666664</v>
      </c>
      <c r="G383">
        <v>7</v>
      </c>
      <c r="H383" t="s">
        <v>23</v>
      </c>
      <c r="I383">
        <v>0</v>
      </c>
      <c r="J383" t="s">
        <v>22</v>
      </c>
      <c r="K383" t="s">
        <v>22</v>
      </c>
      <c r="L383" t="s">
        <v>174</v>
      </c>
      <c r="M383">
        <v>8</v>
      </c>
      <c r="N383" t="s">
        <v>35</v>
      </c>
      <c r="O383">
        <v>2</v>
      </c>
      <c r="P383">
        <v>10</v>
      </c>
      <c r="Q383">
        <v>1.3</v>
      </c>
      <c r="R383">
        <v>7.6999999999999993</v>
      </c>
      <c r="S383">
        <v>10.01</v>
      </c>
      <c r="T383">
        <v>1</v>
      </c>
      <c r="U383">
        <v>10</v>
      </c>
      <c r="V383">
        <v>5.4</v>
      </c>
      <c r="W383">
        <v>5</v>
      </c>
      <c r="X383">
        <v>27</v>
      </c>
      <c r="Y383">
        <v>3.7600000000000002</v>
      </c>
      <c r="Z383">
        <v>6.08</v>
      </c>
      <c r="AA383">
        <v>22.860800000000001</v>
      </c>
      <c r="AB383">
        <v>7670926</v>
      </c>
      <c r="AC383" t="s">
        <v>3536</v>
      </c>
      <c r="AD383">
        <v>40114</v>
      </c>
      <c r="AE383" t="s">
        <v>760</v>
      </c>
      <c r="AF383" t="s">
        <v>838</v>
      </c>
      <c r="AG383" t="s">
        <v>839</v>
      </c>
      <c r="AH383" t="s">
        <v>842</v>
      </c>
      <c r="AI383">
        <v>0</v>
      </c>
      <c r="AJ383">
        <v>0</v>
      </c>
      <c r="AK383">
        <v>5</v>
      </c>
      <c r="AL383">
        <v>8</v>
      </c>
      <c r="AM383">
        <v>60</v>
      </c>
      <c r="AN383">
        <v>96</v>
      </c>
      <c r="AO383" t="s">
        <v>762</v>
      </c>
      <c r="AP383" t="s">
        <v>763</v>
      </c>
      <c r="AQ383" t="s">
        <v>769</v>
      </c>
      <c r="AR383" t="s">
        <v>1589</v>
      </c>
      <c r="AS383">
        <v>5.6</v>
      </c>
      <c r="AT383">
        <v>614.4</v>
      </c>
      <c r="AU383">
        <v>620</v>
      </c>
      <c r="AV383" t="s">
        <v>765</v>
      </c>
      <c r="AW383" t="s">
        <v>3537</v>
      </c>
      <c r="AX383">
        <v>6.5</v>
      </c>
      <c r="AY383">
        <v>612.5</v>
      </c>
      <c r="AZ383">
        <v>619</v>
      </c>
      <c r="BA383" t="s">
        <v>765</v>
      </c>
      <c r="BB383">
        <v>1.2913579999999999E-2</v>
      </c>
      <c r="BC383">
        <v>0</v>
      </c>
      <c r="BD383">
        <v>19725</v>
      </c>
      <c r="BE383">
        <v>64.480949121606201</v>
      </c>
      <c r="BF383" t="s">
        <v>767</v>
      </c>
      <c r="BG383">
        <v>43326</v>
      </c>
      <c r="BH383">
        <v>147.13172590900319</v>
      </c>
      <c r="BI383" t="s">
        <v>4146</v>
      </c>
      <c r="BJ383" t="s">
        <v>4147</v>
      </c>
      <c r="BK383" t="s">
        <v>4148</v>
      </c>
      <c r="BL383" t="s">
        <v>768</v>
      </c>
      <c r="BM383">
        <v>2</v>
      </c>
      <c r="BN383">
        <v>3.706</v>
      </c>
    </row>
    <row r="384" spans="1:66" x14ac:dyDescent="0.25">
      <c r="A384">
        <v>84738</v>
      </c>
      <c r="B384">
        <v>11105</v>
      </c>
      <c r="C384" t="s">
        <v>276</v>
      </c>
      <c r="D384" t="s">
        <v>21</v>
      </c>
      <c r="E384" t="s">
        <v>29</v>
      </c>
      <c r="F384">
        <v>43276.666666666664</v>
      </c>
      <c r="G384">
        <v>7</v>
      </c>
      <c r="H384" t="s">
        <v>23</v>
      </c>
      <c r="I384">
        <v>0</v>
      </c>
      <c r="J384" t="s">
        <v>22</v>
      </c>
      <c r="K384" t="s">
        <v>22</v>
      </c>
      <c r="L384" t="s">
        <v>30</v>
      </c>
      <c r="M384">
        <v>6</v>
      </c>
      <c r="N384" t="s">
        <v>35</v>
      </c>
      <c r="O384">
        <v>2</v>
      </c>
      <c r="P384">
        <v>10</v>
      </c>
      <c r="Q384">
        <v>1.3</v>
      </c>
      <c r="R384">
        <v>6.8</v>
      </c>
      <c r="S384">
        <v>8.84</v>
      </c>
      <c r="T384">
        <v>1</v>
      </c>
      <c r="U384">
        <v>10</v>
      </c>
      <c r="V384">
        <v>6.2000000000000011</v>
      </c>
      <c r="W384">
        <v>5</v>
      </c>
      <c r="X384">
        <v>31.000000000000007</v>
      </c>
      <c r="Y384">
        <v>4.24</v>
      </c>
      <c r="Z384">
        <v>5.7200000000000006</v>
      </c>
      <c r="AA384">
        <v>24.252800000000004</v>
      </c>
      <c r="AB384">
        <v>7548196</v>
      </c>
      <c r="AC384" t="s">
        <v>3604</v>
      </c>
      <c r="AD384">
        <v>40115</v>
      </c>
      <c r="AE384" t="s">
        <v>760</v>
      </c>
      <c r="AF384" t="s">
        <v>838</v>
      </c>
      <c r="AG384" t="s">
        <v>839</v>
      </c>
      <c r="AH384" t="s">
        <v>842</v>
      </c>
      <c r="AI384">
        <v>0</v>
      </c>
      <c r="AJ384">
        <v>0</v>
      </c>
      <c r="AK384">
        <v>5</v>
      </c>
      <c r="AL384">
        <v>8</v>
      </c>
      <c r="AM384">
        <v>60</v>
      </c>
      <c r="AN384">
        <v>96</v>
      </c>
      <c r="AO384" t="s">
        <v>762</v>
      </c>
      <c r="AP384" t="s">
        <v>763</v>
      </c>
      <c r="AQ384" t="s">
        <v>769</v>
      </c>
      <c r="AR384" t="s">
        <v>3605</v>
      </c>
      <c r="AS384">
        <v>6.4</v>
      </c>
      <c r="AT384">
        <v>614.6</v>
      </c>
      <c r="AU384">
        <v>621</v>
      </c>
      <c r="AV384" t="s">
        <v>765</v>
      </c>
      <c r="AW384" t="s">
        <v>1588</v>
      </c>
      <c r="AX384">
        <v>5.6</v>
      </c>
      <c r="AY384">
        <v>614.4</v>
      </c>
      <c r="AZ384">
        <v>620</v>
      </c>
      <c r="BA384" t="s">
        <v>765</v>
      </c>
      <c r="BB384">
        <v>2.0430800000000001E-3</v>
      </c>
      <c r="BC384">
        <v>0</v>
      </c>
      <c r="BD384">
        <v>39854</v>
      </c>
      <c r="BE384">
        <v>9.3707506274241315</v>
      </c>
      <c r="BF384" t="s">
        <v>767</v>
      </c>
      <c r="BG384">
        <v>43326</v>
      </c>
      <c r="BH384">
        <v>97.891407102424495</v>
      </c>
      <c r="BI384" t="s">
        <v>4146</v>
      </c>
      <c r="BJ384" t="s">
        <v>4147</v>
      </c>
      <c r="BK384" t="s">
        <v>4148</v>
      </c>
      <c r="BL384" t="s">
        <v>768</v>
      </c>
      <c r="BM384">
        <v>2</v>
      </c>
      <c r="BN384">
        <v>3.706</v>
      </c>
    </row>
    <row r="385" spans="1:66" x14ac:dyDescent="0.25">
      <c r="A385">
        <v>84903</v>
      </c>
      <c r="B385">
        <v>19077</v>
      </c>
      <c r="C385" t="s">
        <v>240</v>
      </c>
      <c r="D385" t="s">
        <v>21</v>
      </c>
      <c r="E385" t="s">
        <v>29</v>
      </c>
      <c r="F385">
        <v>44050.666666666664</v>
      </c>
      <c r="G385">
        <v>4.5</v>
      </c>
      <c r="H385" t="s">
        <v>23</v>
      </c>
      <c r="I385">
        <v>0</v>
      </c>
      <c r="J385" t="s">
        <v>22</v>
      </c>
      <c r="K385" t="s">
        <v>22</v>
      </c>
      <c r="L385" t="s">
        <v>30</v>
      </c>
      <c r="M385">
        <v>6</v>
      </c>
      <c r="N385" t="s">
        <v>35</v>
      </c>
      <c r="O385">
        <v>2</v>
      </c>
      <c r="P385">
        <v>10</v>
      </c>
      <c r="Q385">
        <v>1.3</v>
      </c>
      <c r="R385">
        <v>5.6</v>
      </c>
      <c r="S385">
        <v>7.2799999999999994</v>
      </c>
      <c r="T385">
        <v>1</v>
      </c>
      <c r="U385">
        <v>10</v>
      </c>
      <c r="V385">
        <v>4.5999999999999996</v>
      </c>
      <c r="W385">
        <v>4.7</v>
      </c>
      <c r="X385">
        <v>21.619999999999997</v>
      </c>
      <c r="Y385">
        <v>3.28</v>
      </c>
      <c r="Z385">
        <v>5.0599999999999996</v>
      </c>
      <c r="AA385">
        <v>16.596799999999998</v>
      </c>
      <c r="AB385">
        <v>7558300</v>
      </c>
      <c r="AC385" t="s">
        <v>3058</v>
      </c>
      <c r="AD385">
        <v>40116</v>
      </c>
      <c r="AE385" t="s">
        <v>760</v>
      </c>
      <c r="AF385" t="s">
        <v>761</v>
      </c>
      <c r="AG385" t="s">
        <v>762</v>
      </c>
      <c r="AH385" t="s">
        <v>768</v>
      </c>
      <c r="AI385">
        <v>3</v>
      </c>
      <c r="AJ385">
        <v>0</v>
      </c>
      <c r="AK385">
        <v>0</v>
      </c>
      <c r="AL385">
        <v>0</v>
      </c>
      <c r="AM385">
        <v>36</v>
      </c>
      <c r="AN385">
        <v>0</v>
      </c>
      <c r="AO385" t="s">
        <v>762</v>
      </c>
      <c r="AP385" t="s">
        <v>763</v>
      </c>
      <c r="AQ385" t="s">
        <v>769</v>
      </c>
      <c r="AR385" t="s">
        <v>3059</v>
      </c>
      <c r="AS385">
        <v>3.87</v>
      </c>
      <c r="AT385">
        <v>681.13</v>
      </c>
      <c r="AU385">
        <v>685</v>
      </c>
      <c r="AV385" t="s">
        <v>765</v>
      </c>
      <c r="AW385" t="s">
        <v>3060</v>
      </c>
      <c r="AX385">
        <v>4.5</v>
      </c>
      <c r="AY385">
        <v>677.5</v>
      </c>
      <c r="AZ385">
        <v>682</v>
      </c>
      <c r="BA385" t="s">
        <v>765</v>
      </c>
      <c r="BB385">
        <v>1.8460549999999999E-2</v>
      </c>
      <c r="BC385">
        <v>0</v>
      </c>
      <c r="BD385">
        <v>39856</v>
      </c>
      <c r="BE385">
        <v>11.484371435090114</v>
      </c>
      <c r="BF385" t="s">
        <v>767</v>
      </c>
      <c r="BG385">
        <v>44355</v>
      </c>
      <c r="BH385">
        <v>167.92537696306039</v>
      </c>
      <c r="BI385" t="s">
        <v>4094</v>
      </c>
      <c r="BJ385" t="s">
        <v>4095</v>
      </c>
      <c r="BK385" t="s">
        <v>4096</v>
      </c>
      <c r="BL385" t="s">
        <v>4097</v>
      </c>
      <c r="BM385">
        <v>1</v>
      </c>
      <c r="BN385">
        <v>3.6909999999999998</v>
      </c>
    </row>
    <row r="386" spans="1:66" x14ac:dyDescent="0.25">
      <c r="A386">
        <v>85333</v>
      </c>
      <c r="B386">
        <v>22784</v>
      </c>
      <c r="C386" t="s">
        <v>55</v>
      </c>
      <c r="D386" t="s">
        <v>26</v>
      </c>
      <c r="E386" t="s">
        <v>29</v>
      </c>
      <c r="F386">
        <v>44337.666666666664</v>
      </c>
      <c r="G386">
        <v>4.2</v>
      </c>
      <c r="H386" t="s">
        <v>23</v>
      </c>
      <c r="I386">
        <v>0</v>
      </c>
      <c r="J386" t="s">
        <v>22</v>
      </c>
      <c r="K386" t="s">
        <v>22</v>
      </c>
      <c r="M386">
        <v>0</v>
      </c>
      <c r="N386" t="s">
        <v>33</v>
      </c>
      <c r="O386">
        <v>0</v>
      </c>
      <c r="P386">
        <v>0</v>
      </c>
      <c r="Q386">
        <v>0</v>
      </c>
      <c r="R386">
        <v>0.8</v>
      </c>
      <c r="S386">
        <v>0</v>
      </c>
      <c r="T386">
        <v>1</v>
      </c>
      <c r="U386">
        <v>0</v>
      </c>
      <c r="V386">
        <v>2.2000000000000002</v>
      </c>
      <c r="W386">
        <v>0.8</v>
      </c>
      <c r="X386">
        <v>1.7600000000000002</v>
      </c>
      <c r="Y386">
        <v>1.32</v>
      </c>
      <c r="Z386">
        <v>0.8</v>
      </c>
      <c r="AA386">
        <v>1.056</v>
      </c>
      <c r="AB386">
        <v>7596254</v>
      </c>
      <c r="AC386" t="s">
        <v>843</v>
      </c>
      <c r="AD386">
        <v>40117</v>
      </c>
      <c r="AE386" t="s">
        <v>760</v>
      </c>
      <c r="AF386" t="s">
        <v>761</v>
      </c>
      <c r="AG386" t="s">
        <v>762</v>
      </c>
      <c r="AH386" t="s">
        <v>768</v>
      </c>
      <c r="AI386">
        <v>4</v>
      </c>
      <c r="AJ386">
        <v>0</v>
      </c>
      <c r="AK386">
        <v>0</v>
      </c>
      <c r="AL386">
        <v>0</v>
      </c>
      <c r="AM386">
        <v>48</v>
      </c>
      <c r="AN386">
        <v>0</v>
      </c>
      <c r="AO386" t="s">
        <v>762</v>
      </c>
      <c r="AP386" t="s">
        <v>763</v>
      </c>
      <c r="AQ386" t="s">
        <v>769</v>
      </c>
      <c r="AR386" t="s">
        <v>844</v>
      </c>
      <c r="AS386">
        <v>10.1</v>
      </c>
      <c r="AT386">
        <v>705</v>
      </c>
      <c r="AU386">
        <v>715.1</v>
      </c>
      <c r="AV386" t="s">
        <v>765</v>
      </c>
      <c r="AW386" t="s">
        <v>845</v>
      </c>
      <c r="AX386">
        <v>5.6</v>
      </c>
      <c r="AY386">
        <v>704</v>
      </c>
      <c r="AZ386">
        <v>709.6</v>
      </c>
      <c r="BA386" t="s">
        <v>765</v>
      </c>
      <c r="BB386">
        <v>3.152986E-2</v>
      </c>
      <c r="BC386">
        <v>0</v>
      </c>
      <c r="BD386">
        <v>41158</v>
      </c>
      <c r="BE386">
        <v>11.555555555555548</v>
      </c>
      <c r="BF386" t="s">
        <v>767</v>
      </c>
      <c r="BG386">
        <v>44243</v>
      </c>
      <c r="BH386">
        <v>31.716099802152751</v>
      </c>
      <c r="BI386" t="s">
        <v>4094</v>
      </c>
      <c r="BJ386" t="s">
        <v>4095</v>
      </c>
      <c r="BK386" t="s">
        <v>4096</v>
      </c>
      <c r="BL386" t="s">
        <v>4097</v>
      </c>
      <c r="BM386">
        <v>1</v>
      </c>
      <c r="BN386">
        <v>3.69</v>
      </c>
    </row>
    <row r="387" spans="1:66" x14ac:dyDescent="0.25">
      <c r="A387">
        <v>85335</v>
      </c>
      <c r="B387">
        <v>22784</v>
      </c>
      <c r="C387" t="s">
        <v>56</v>
      </c>
      <c r="D387" t="s">
        <v>26</v>
      </c>
      <c r="E387" t="s">
        <v>29</v>
      </c>
      <c r="F387">
        <v>44337.666666666664</v>
      </c>
      <c r="G387">
        <v>4.2</v>
      </c>
      <c r="H387" t="s">
        <v>23</v>
      </c>
      <c r="I387">
        <v>0</v>
      </c>
      <c r="J387" t="s">
        <v>22</v>
      </c>
      <c r="K387" t="s">
        <v>22</v>
      </c>
      <c r="M387">
        <v>0</v>
      </c>
      <c r="N387" t="s">
        <v>33</v>
      </c>
      <c r="O387">
        <v>0</v>
      </c>
      <c r="P387">
        <v>0</v>
      </c>
      <c r="Q387">
        <v>0</v>
      </c>
      <c r="R387">
        <v>0.8</v>
      </c>
      <c r="S387">
        <v>0</v>
      </c>
      <c r="T387">
        <v>1</v>
      </c>
      <c r="U387">
        <v>0</v>
      </c>
      <c r="V387">
        <v>2.2000000000000002</v>
      </c>
      <c r="W387">
        <v>0.8</v>
      </c>
      <c r="X387">
        <v>1.7600000000000002</v>
      </c>
      <c r="Y387">
        <v>1.32</v>
      </c>
      <c r="Z387">
        <v>0.8</v>
      </c>
      <c r="AA387">
        <v>1.056</v>
      </c>
      <c r="AB387">
        <v>7621150</v>
      </c>
      <c r="AC387" t="s">
        <v>846</v>
      </c>
      <c r="AD387">
        <v>40118</v>
      </c>
      <c r="AE387" t="s">
        <v>760</v>
      </c>
      <c r="AF387" t="s">
        <v>761</v>
      </c>
      <c r="AG387" t="s">
        <v>762</v>
      </c>
      <c r="AH387" t="s">
        <v>768</v>
      </c>
      <c r="AI387">
        <v>4</v>
      </c>
      <c r="AJ387">
        <v>0</v>
      </c>
      <c r="AK387">
        <v>0</v>
      </c>
      <c r="AL387">
        <v>0</v>
      </c>
      <c r="AM387">
        <v>48</v>
      </c>
      <c r="AN387">
        <v>0</v>
      </c>
      <c r="AO387" t="s">
        <v>762</v>
      </c>
      <c r="AP387" t="s">
        <v>763</v>
      </c>
      <c r="AQ387" t="s">
        <v>769</v>
      </c>
      <c r="AR387" t="s">
        <v>847</v>
      </c>
      <c r="AS387">
        <v>8.1</v>
      </c>
      <c r="AT387">
        <v>694</v>
      </c>
      <c r="AU387">
        <v>702.1</v>
      </c>
      <c r="AV387" t="s">
        <v>765</v>
      </c>
      <c r="AW387" t="s">
        <v>848</v>
      </c>
      <c r="AX387">
        <v>9.6</v>
      </c>
      <c r="AY387">
        <v>693.3</v>
      </c>
      <c r="AZ387">
        <v>702.9</v>
      </c>
      <c r="BA387" t="s">
        <v>765</v>
      </c>
      <c r="BB387">
        <v>7.6854599999999999E-3</v>
      </c>
      <c r="BC387">
        <v>0</v>
      </c>
      <c r="BD387">
        <v>41158</v>
      </c>
      <c r="BE387">
        <v>11.552817704768417</v>
      </c>
      <c r="BF387" t="s">
        <v>767</v>
      </c>
      <c r="BG387">
        <v>44243</v>
      </c>
      <c r="BH387">
        <v>91.081110110155791</v>
      </c>
      <c r="BI387" t="s">
        <v>4094</v>
      </c>
      <c r="BJ387" t="s">
        <v>4095</v>
      </c>
      <c r="BK387" t="s">
        <v>4096</v>
      </c>
      <c r="BL387" t="s">
        <v>4097</v>
      </c>
      <c r="BM387">
        <v>1</v>
      </c>
      <c r="BN387">
        <v>3.6890000000000001</v>
      </c>
    </row>
    <row r="388" spans="1:66" x14ac:dyDescent="0.25">
      <c r="A388">
        <v>85343</v>
      </c>
      <c r="B388">
        <v>22784</v>
      </c>
      <c r="C388" t="s">
        <v>374</v>
      </c>
      <c r="D388" t="s">
        <v>26</v>
      </c>
      <c r="E388" t="s">
        <v>29</v>
      </c>
      <c r="F388">
        <v>44337.666666666664</v>
      </c>
      <c r="G388">
        <v>3.7</v>
      </c>
      <c r="H388" t="s">
        <v>23</v>
      </c>
      <c r="I388">
        <v>0</v>
      </c>
      <c r="J388" t="s">
        <v>22</v>
      </c>
      <c r="K388" t="s">
        <v>22</v>
      </c>
      <c r="M388">
        <v>0</v>
      </c>
      <c r="N388" t="s">
        <v>33</v>
      </c>
      <c r="O388">
        <v>0</v>
      </c>
      <c r="P388">
        <v>0</v>
      </c>
      <c r="Q388">
        <v>0</v>
      </c>
      <c r="R388">
        <v>0.8</v>
      </c>
      <c r="S388">
        <v>0</v>
      </c>
      <c r="T388">
        <v>1</v>
      </c>
      <c r="U388">
        <v>10</v>
      </c>
      <c r="V388">
        <v>3.8000000000000007</v>
      </c>
      <c r="W388">
        <v>5</v>
      </c>
      <c r="X388">
        <v>19.000000000000004</v>
      </c>
      <c r="Y388">
        <v>2.2800000000000002</v>
      </c>
      <c r="Z388">
        <v>3.3200000000000003</v>
      </c>
      <c r="AA388">
        <v>7.5696000000000012</v>
      </c>
      <c r="AB388">
        <v>7552391</v>
      </c>
      <c r="AC388" t="s">
        <v>1970</v>
      </c>
      <c r="AD388">
        <v>40119</v>
      </c>
      <c r="AE388" t="s">
        <v>760</v>
      </c>
      <c r="AF388" t="s">
        <v>761</v>
      </c>
      <c r="AG388" t="s">
        <v>762</v>
      </c>
      <c r="AH388" t="s">
        <v>768</v>
      </c>
      <c r="AI388">
        <v>2</v>
      </c>
      <c r="AJ388">
        <v>0</v>
      </c>
      <c r="AK388">
        <v>0</v>
      </c>
      <c r="AL388">
        <v>0</v>
      </c>
      <c r="AM388">
        <v>24</v>
      </c>
      <c r="AN388">
        <v>0</v>
      </c>
      <c r="AO388" t="s">
        <v>762</v>
      </c>
      <c r="AP388" t="s">
        <v>763</v>
      </c>
      <c r="AQ388" t="s">
        <v>769</v>
      </c>
      <c r="AR388" t="s">
        <v>1971</v>
      </c>
      <c r="AS388">
        <v>7.6</v>
      </c>
      <c r="AT388">
        <v>684.5</v>
      </c>
      <c r="AU388">
        <v>692.1</v>
      </c>
      <c r="AV388" t="s">
        <v>765</v>
      </c>
      <c r="AW388" t="s">
        <v>841</v>
      </c>
      <c r="AX388">
        <v>0</v>
      </c>
      <c r="AY388">
        <v>0</v>
      </c>
      <c r="AZ388">
        <v>0</v>
      </c>
      <c r="BA388" t="s">
        <v>765</v>
      </c>
      <c r="BB388">
        <v>27.558134679999998</v>
      </c>
      <c r="BC388">
        <v>0</v>
      </c>
      <c r="BD388">
        <v>41158</v>
      </c>
      <c r="BE388">
        <v>11.550079853981284</v>
      </c>
      <c r="BF388" t="s">
        <v>767</v>
      </c>
      <c r="BG388">
        <v>44243</v>
      </c>
      <c r="BH388">
        <v>24.838603318020191</v>
      </c>
      <c r="BI388" t="s">
        <v>4094</v>
      </c>
      <c r="BJ388" t="s">
        <v>4095</v>
      </c>
      <c r="BK388" t="s">
        <v>4096</v>
      </c>
      <c r="BL388" t="s">
        <v>4097</v>
      </c>
      <c r="BM388">
        <v>1</v>
      </c>
      <c r="BN388">
        <v>3.6909999999999998</v>
      </c>
    </row>
    <row r="389" spans="1:66" x14ac:dyDescent="0.25">
      <c r="A389">
        <v>85344</v>
      </c>
      <c r="B389">
        <v>22784</v>
      </c>
      <c r="C389" t="s">
        <v>54</v>
      </c>
      <c r="D389" t="s">
        <v>26</v>
      </c>
      <c r="E389" t="s">
        <v>29</v>
      </c>
      <c r="F389">
        <v>44337.666666666664</v>
      </c>
      <c r="G389">
        <v>5</v>
      </c>
      <c r="H389" t="s">
        <v>23</v>
      </c>
      <c r="I389">
        <v>0</v>
      </c>
      <c r="J389" t="s">
        <v>22</v>
      </c>
      <c r="K389" t="s">
        <v>22</v>
      </c>
      <c r="M389">
        <v>0</v>
      </c>
      <c r="N389" t="s">
        <v>33</v>
      </c>
      <c r="O389">
        <v>0</v>
      </c>
      <c r="P389">
        <v>0</v>
      </c>
      <c r="Q389">
        <v>0</v>
      </c>
      <c r="R389">
        <v>0.8</v>
      </c>
      <c r="S389">
        <v>0</v>
      </c>
      <c r="T389">
        <v>1</v>
      </c>
      <c r="U389">
        <v>0</v>
      </c>
      <c r="V389">
        <v>2.2000000000000002</v>
      </c>
      <c r="W389">
        <v>0.8</v>
      </c>
      <c r="X389">
        <v>1.7600000000000002</v>
      </c>
      <c r="Y389">
        <v>1.32</v>
      </c>
      <c r="Z389">
        <v>0.8</v>
      </c>
      <c r="AA389">
        <v>1.056</v>
      </c>
      <c r="AB389">
        <v>7691617</v>
      </c>
      <c r="AC389" t="s">
        <v>837</v>
      </c>
      <c r="AD389">
        <v>40120</v>
      </c>
      <c r="AE389" t="s">
        <v>760</v>
      </c>
      <c r="AF389" t="s">
        <v>838</v>
      </c>
      <c r="AG389" t="s">
        <v>839</v>
      </c>
      <c r="AH389" t="s">
        <v>842</v>
      </c>
      <c r="AI389">
        <v>0</v>
      </c>
      <c r="AJ389">
        <v>0</v>
      </c>
      <c r="AK389">
        <v>5</v>
      </c>
      <c r="AL389">
        <v>9</v>
      </c>
      <c r="AM389">
        <v>60</v>
      </c>
      <c r="AN389">
        <v>108</v>
      </c>
      <c r="AO389" t="s">
        <v>762</v>
      </c>
      <c r="AP389" t="s">
        <v>763</v>
      </c>
      <c r="AQ389" t="s">
        <v>769</v>
      </c>
      <c r="AR389" t="s">
        <v>840</v>
      </c>
      <c r="AS389">
        <v>11.5</v>
      </c>
      <c r="AT389">
        <v>682.4</v>
      </c>
      <c r="AU389">
        <v>693.9</v>
      </c>
      <c r="AV389" t="s">
        <v>765</v>
      </c>
      <c r="AW389" t="s">
        <v>841</v>
      </c>
      <c r="AX389">
        <v>0</v>
      </c>
      <c r="AY389">
        <v>0</v>
      </c>
      <c r="AZ389">
        <v>0</v>
      </c>
      <c r="BA389" t="s">
        <v>765</v>
      </c>
      <c r="BB389">
        <v>5.1355144099999999</v>
      </c>
      <c r="BC389">
        <v>0</v>
      </c>
      <c r="BD389">
        <v>41158</v>
      </c>
      <c r="BE389">
        <v>11.547342003194153</v>
      </c>
      <c r="BF389" t="s">
        <v>767</v>
      </c>
      <c r="BG389">
        <v>44243</v>
      </c>
      <c r="BH389">
        <v>132.8785294826709</v>
      </c>
      <c r="BI389" t="s">
        <v>4094</v>
      </c>
      <c r="BJ389" t="s">
        <v>4095</v>
      </c>
      <c r="BK389" t="s">
        <v>4096</v>
      </c>
      <c r="BL389" t="s">
        <v>4097</v>
      </c>
      <c r="BM389">
        <v>1</v>
      </c>
      <c r="BN389">
        <v>3.6909999999999998</v>
      </c>
    </row>
    <row r="390" spans="1:66" x14ac:dyDescent="0.25">
      <c r="A390">
        <v>86390</v>
      </c>
      <c r="B390">
        <v>11105</v>
      </c>
      <c r="C390" t="s">
        <v>276</v>
      </c>
      <c r="D390" t="s">
        <v>21</v>
      </c>
      <c r="E390" t="s">
        <v>29</v>
      </c>
      <c r="F390">
        <v>43276.666666666664</v>
      </c>
      <c r="G390">
        <v>7</v>
      </c>
      <c r="H390" t="s">
        <v>23</v>
      </c>
      <c r="I390">
        <v>0</v>
      </c>
      <c r="J390" t="s">
        <v>22</v>
      </c>
      <c r="K390" t="s">
        <v>22</v>
      </c>
      <c r="L390" t="s">
        <v>30</v>
      </c>
      <c r="M390">
        <v>6</v>
      </c>
      <c r="N390" t="s">
        <v>35</v>
      </c>
      <c r="O390">
        <v>2</v>
      </c>
      <c r="P390">
        <v>10</v>
      </c>
      <c r="Q390">
        <v>1.3</v>
      </c>
      <c r="R390">
        <v>6.8</v>
      </c>
      <c r="S390">
        <v>8.84</v>
      </c>
      <c r="T390">
        <v>1</v>
      </c>
      <c r="U390">
        <v>0</v>
      </c>
      <c r="V390">
        <v>1.4000000000000001</v>
      </c>
      <c r="W390">
        <v>2.6</v>
      </c>
      <c r="X390">
        <v>3.6400000000000006</v>
      </c>
      <c r="Y390">
        <v>1.36</v>
      </c>
      <c r="Z390">
        <v>4.28</v>
      </c>
      <c r="AA390">
        <v>5.8208000000000011</v>
      </c>
      <c r="AB390">
        <v>7611784</v>
      </c>
      <c r="AC390" t="s">
        <v>1587</v>
      </c>
      <c r="AD390">
        <v>40121</v>
      </c>
      <c r="AE390" t="s">
        <v>760</v>
      </c>
      <c r="AF390" t="s">
        <v>838</v>
      </c>
      <c r="AG390" t="s">
        <v>839</v>
      </c>
      <c r="AH390" t="s">
        <v>842</v>
      </c>
      <c r="AI390">
        <v>0</v>
      </c>
      <c r="AJ390">
        <v>0</v>
      </c>
      <c r="AK390">
        <v>5</v>
      </c>
      <c r="AL390">
        <v>8</v>
      </c>
      <c r="AM390">
        <v>60</v>
      </c>
      <c r="AN390">
        <v>96</v>
      </c>
      <c r="AO390" t="s">
        <v>762</v>
      </c>
      <c r="AP390" t="s">
        <v>763</v>
      </c>
      <c r="AQ390" t="s">
        <v>769</v>
      </c>
      <c r="AR390" t="s">
        <v>1588</v>
      </c>
      <c r="AS390">
        <v>5.6</v>
      </c>
      <c r="AT390">
        <v>614.4</v>
      </c>
      <c r="AU390">
        <v>620</v>
      </c>
      <c r="AV390" t="s">
        <v>765</v>
      </c>
      <c r="AW390" t="s">
        <v>1589</v>
      </c>
      <c r="AX390">
        <v>5.6</v>
      </c>
      <c r="AY390">
        <v>614.4</v>
      </c>
      <c r="AZ390">
        <v>620</v>
      </c>
      <c r="BA390" t="s">
        <v>765</v>
      </c>
      <c r="BB390">
        <v>0</v>
      </c>
      <c r="BC390">
        <v>0</v>
      </c>
      <c r="BD390">
        <v>39854</v>
      </c>
      <c r="BE390">
        <v>9.3707506274241315</v>
      </c>
      <c r="BF390" t="s">
        <v>767</v>
      </c>
      <c r="BG390">
        <v>43326</v>
      </c>
      <c r="BH390">
        <v>32.941970099837583</v>
      </c>
      <c r="BI390" t="s">
        <v>4146</v>
      </c>
      <c r="BJ390" t="s">
        <v>4147</v>
      </c>
      <c r="BK390" t="s">
        <v>4148</v>
      </c>
      <c r="BL390" t="s">
        <v>768</v>
      </c>
      <c r="BM390">
        <v>2</v>
      </c>
      <c r="BN390">
        <v>3.706</v>
      </c>
    </row>
    <row r="391" spans="1:66" x14ac:dyDescent="0.25">
      <c r="A391">
        <v>86646</v>
      </c>
      <c r="B391">
        <v>17394</v>
      </c>
      <c r="C391" t="s">
        <v>235</v>
      </c>
      <c r="D391" t="s">
        <v>26</v>
      </c>
      <c r="E391" t="s">
        <v>29</v>
      </c>
      <c r="F391">
        <v>43952.666666666664</v>
      </c>
      <c r="G391">
        <v>3</v>
      </c>
      <c r="H391" t="s">
        <v>32</v>
      </c>
      <c r="I391">
        <v>10</v>
      </c>
      <c r="J391" t="s">
        <v>22</v>
      </c>
      <c r="K391" t="s">
        <v>22</v>
      </c>
      <c r="M391">
        <v>0</v>
      </c>
      <c r="N391" t="s">
        <v>40</v>
      </c>
      <c r="O391">
        <v>8</v>
      </c>
      <c r="P391">
        <v>5</v>
      </c>
      <c r="Q391">
        <v>8.6999999999999993</v>
      </c>
      <c r="R391">
        <v>1.55</v>
      </c>
      <c r="S391">
        <v>13.484999999999999</v>
      </c>
      <c r="T391">
        <v>1</v>
      </c>
      <c r="U391">
        <v>0</v>
      </c>
      <c r="V391">
        <v>1.4000000000000001</v>
      </c>
      <c r="W391">
        <v>0.8</v>
      </c>
      <c r="X391">
        <v>1.1200000000000001</v>
      </c>
      <c r="Y391">
        <v>4.32</v>
      </c>
      <c r="Z391">
        <v>1.1000000000000001</v>
      </c>
      <c r="AA391">
        <v>4.7520000000000007</v>
      </c>
      <c r="AB391">
        <v>7676114</v>
      </c>
      <c r="AC391" t="s">
        <v>1417</v>
      </c>
      <c r="AD391">
        <v>40122</v>
      </c>
      <c r="AE391" t="s">
        <v>760</v>
      </c>
      <c r="AF391" t="s">
        <v>761</v>
      </c>
      <c r="AG391" t="s">
        <v>762</v>
      </c>
      <c r="AH391" t="s">
        <v>768</v>
      </c>
      <c r="AI391">
        <v>1.25</v>
      </c>
      <c r="AJ391">
        <v>0</v>
      </c>
      <c r="AK391">
        <v>0</v>
      </c>
      <c r="AL391">
        <v>0</v>
      </c>
      <c r="AM391">
        <v>15</v>
      </c>
      <c r="AN391">
        <v>0</v>
      </c>
      <c r="AO391" t="s">
        <v>762</v>
      </c>
      <c r="AP391" t="s">
        <v>769</v>
      </c>
      <c r="AQ391" t="s">
        <v>769</v>
      </c>
      <c r="AR391" t="s">
        <v>1418</v>
      </c>
      <c r="AS391">
        <v>2.2000000000000002</v>
      </c>
      <c r="AT391">
        <v>723.8</v>
      </c>
      <c r="AU391">
        <v>726</v>
      </c>
      <c r="AV391" t="s">
        <v>765</v>
      </c>
      <c r="AW391" t="s">
        <v>1419</v>
      </c>
      <c r="AX391">
        <v>3.1</v>
      </c>
      <c r="AY391">
        <v>722.9</v>
      </c>
      <c r="AZ391">
        <v>726</v>
      </c>
      <c r="BA391" t="s">
        <v>765</v>
      </c>
      <c r="BB391">
        <v>2.1428139999999998E-2</v>
      </c>
      <c r="BC391">
        <v>1</v>
      </c>
      <c r="BD391">
        <v>15342</v>
      </c>
      <c r="BE391">
        <v>78.331736253707504</v>
      </c>
      <c r="BF391" t="s">
        <v>767</v>
      </c>
      <c r="BG391">
        <v>43179</v>
      </c>
      <c r="BH391">
        <v>42.000773833460087</v>
      </c>
      <c r="BI391" t="s">
        <v>4120</v>
      </c>
      <c r="BJ391" t="s">
        <v>4121</v>
      </c>
      <c r="BK391" t="s">
        <v>4122</v>
      </c>
      <c r="BL391" t="s">
        <v>4123</v>
      </c>
      <c r="BM391">
        <v>4</v>
      </c>
      <c r="BN391">
        <v>3.8650000000000002</v>
      </c>
    </row>
    <row r="392" spans="1:66" x14ac:dyDescent="0.25">
      <c r="A392">
        <v>86694</v>
      </c>
      <c r="B392">
        <v>23922</v>
      </c>
      <c r="C392" t="s">
        <v>686</v>
      </c>
      <c r="D392" t="s">
        <v>21</v>
      </c>
      <c r="E392" t="s">
        <v>29</v>
      </c>
      <c r="F392">
        <v>44432.666666666664</v>
      </c>
      <c r="G392">
        <v>2</v>
      </c>
      <c r="H392" t="s">
        <v>32</v>
      </c>
      <c r="I392">
        <v>10</v>
      </c>
      <c r="J392" t="s">
        <v>29</v>
      </c>
      <c r="K392" t="s">
        <v>29</v>
      </c>
      <c r="L392" t="s">
        <v>24</v>
      </c>
      <c r="M392">
        <v>0</v>
      </c>
      <c r="N392" t="s">
        <v>35</v>
      </c>
      <c r="O392">
        <v>2</v>
      </c>
      <c r="P392">
        <v>10</v>
      </c>
      <c r="Q392">
        <v>4.8</v>
      </c>
      <c r="R392">
        <v>2.2999999999999998</v>
      </c>
      <c r="S392">
        <v>11.04</v>
      </c>
      <c r="T392">
        <v>1</v>
      </c>
      <c r="U392">
        <v>10</v>
      </c>
      <c r="V392">
        <v>7.8000000000000007</v>
      </c>
      <c r="W392">
        <v>5</v>
      </c>
      <c r="X392">
        <v>39</v>
      </c>
      <c r="Y392">
        <v>6.6000000000000005</v>
      </c>
      <c r="Z392">
        <v>3.92</v>
      </c>
      <c r="AA392">
        <v>25.872</v>
      </c>
      <c r="AB392">
        <v>7630950</v>
      </c>
      <c r="AC392" t="s">
        <v>3653</v>
      </c>
      <c r="AD392">
        <v>40123</v>
      </c>
      <c r="AE392" t="s">
        <v>760</v>
      </c>
      <c r="AF392" t="s">
        <v>761</v>
      </c>
      <c r="AG392" t="s">
        <v>762</v>
      </c>
      <c r="AH392" t="s">
        <v>768</v>
      </c>
      <c r="AI392">
        <v>1.25</v>
      </c>
      <c r="AJ392">
        <v>0</v>
      </c>
      <c r="AK392">
        <v>0</v>
      </c>
      <c r="AL392">
        <v>0</v>
      </c>
      <c r="AM392">
        <v>15</v>
      </c>
      <c r="AN392">
        <v>0</v>
      </c>
      <c r="AO392" t="s">
        <v>762</v>
      </c>
      <c r="AP392" t="s">
        <v>769</v>
      </c>
      <c r="AQ392" t="s">
        <v>769</v>
      </c>
      <c r="AR392" t="s">
        <v>3654</v>
      </c>
      <c r="AS392">
        <v>1.2</v>
      </c>
      <c r="AT392">
        <v>748.8</v>
      </c>
      <c r="AU392">
        <v>750</v>
      </c>
      <c r="AV392" t="s">
        <v>986</v>
      </c>
      <c r="AW392" t="s">
        <v>3655</v>
      </c>
      <c r="AX392">
        <v>1.3</v>
      </c>
      <c r="AY392">
        <v>747.7</v>
      </c>
      <c r="AZ392">
        <v>749</v>
      </c>
      <c r="BA392" t="s">
        <v>765</v>
      </c>
      <c r="BB392">
        <v>4.0607980000000002E-2</v>
      </c>
      <c r="BC392">
        <v>1</v>
      </c>
      <c r="BD392">
        <v>16438</v>
      </c>
      <c r="BE392">
        <v>76.645220168834129</v>
      </c>
      <c r="BF392" t="s">
        <v>767</v>
      </c>
      <c r="BG392">
        <v>43179</v>
      </c>
      <c r="BH392">
        <v>27.088339255185279</v>
      </c>
      <c r="BI392" t="s">
        <v>4120</v>
      </c>
      <c r="BJ392" t="s">
        <v>4121</v>
      </c>
      <c r="BK392" t="s">
        <v>4122</v>
      </c>
      <c r="BL392" t="s">
        <v>4123</v>
      </c>
      <c r="BM392">
        <v>4</v>
      </c>
      <c r="BN392">
        <v>3.8690000000000002</v>
      </c>
    </row>
    <row r="393" spans="1:66" x14ac:dyDescent="0.25">
      <c r="A393">
        <v>86696</v>
      </c>
      <c r="B393">
        <v>11306</v>
      </c>
      <c r="C393" t="s">
        <v>517</v>
      </c>
      <c r="D393" t="s">
        <v>21</v>
      </c>
      <c r="E393" t="s">
        <v>29</v>
      </c>
      <c r="F393">
        <v>43696.708333333336</v>
      </c>
      <c r="G393">
        <v>2</v>
      </c>
      <c r="H393" t="s">
        <v>23</v>
      </c>
      <c r="I393">
        <v>0</v>
      </c>
      <c r="J393" t="s">
        <v>22</v>
      </c>
      <c r="K393" t="s">
        <v>22</v>
      </c>
      <c r="L393" t="s">
        <v>30</v>
      </c>
      <c r="M393">
        <v>6</v>
      </c>
      <c r="N393" t="s">
        <v>40</v>
      </c>
      <c r="O393">
        <v>8</v>
      </c>
      <c r="P393">
        <v>10</v>
      </c>
      <c r="Q393">
        <v>5.2</v>
      </c>
      <c r="R393">
        <v>5</v>
      </c>
      <c r="S393">
        <v>26</v>
      </c>
      <c r="T393">
        <v>1</v>
      </c>
      <c r="U393">
        <v>10</v>
      </c>
      <c r="V393">
        <v>4.5999999999999996</v>
      </c>
      <c r="W393">
        <v>5</v>
      </c>
      <c r="X393">
        <v>23</v>
      </c>
      <c r="Y393">
        <v>4.84</v>
      </c>
      <c r="Z393">
        <v>5</v>
      </c>
      <c r="AA393">
        <v>24.2</v>
      </c>
      <c r="AB393">
        <v>7604681</v>
      </c>
      <c r="AC393" t="s">
        <v>3592</v>
      </c>
      <c r="AD393">
        <v>40124</v>
      </c>
      <c r="AE393" t="s">
        <v>760</v>
      </c>
      <c r="AF393" t="s">
        <v>761</v>
      </c>
      <c r="AG393" t="s">
        <v>762</v>
      </c>
      <c r="AH393" t="s">
        <v>768</v>
      </c>
      <c r="AI393">
        <v>1.5</v>
      </c>
      <c r="AJ393">
        <v>0</v>
      </c>
      <c r="AK393">
        <v>0</v>
      </c>
      <c r="AL393">
        <v>0</v>
      </c>
      <c r="AM393">
        <v>18</v>
      </c>
      <c r="AN393">
        <v>0</v>
      </c>
      <c r="AO393" t="s">
        <v>762</v>
      </c>
      <c r="AP393" t="s">
        <v>769</v>
      </c>
      <c r="AQ393" t="s">
        <v>769</v>
      </c>
      <c r="AR393" t="s">
        <v>3593</v>
      </c>
      <c r="AS393">
        <v>1.9</v>
      </c>
      <c r="AT393">
        <v>750.1</v>
      </c>
      <c r="AU393">
        <v>752</v>
      </c>
      <c r="AV393" t="s">
        <v>765</v>
      </c>
      <c r="AW393" t="s">
        <v>3594</v>
      </c>
      <c r="AX393">
        <v>1.9</v>
      </c>
      <c r="AY393">
        <v>751.1</v>
      </c>
      <c r="AZ393">
        <v>753</v>
      </c>
      <c r="BA393" t="s">
        <v>765</v>
      </c>
      <c r="BB393">
        <v>-2.7582510000000001E-2</v>
      </c>
      <c r="BC393">
        <v>1</v>
      </c>
      <c r="BD393">
        <v>38890</v>
      </c>
      <c r="BE393">
        <v>13.160050193931104</v>
      </c>
      <c r="BF393" t="s">
        <v>767</v>
      </c>
      <c r="BG393">
        <v>43179</v>
      </c>
      <c r="BH393">
        <v>36.254535754981589</v>
      </c>
      <c r="BI393" t="s">
        <v>4094</v>
      </c>
      <c r="BJ393" t="s">
        <v>4095</v>
      </c>
      <c r="BK393" t="s">
        <v>4096</v>
      </c>
      <c r="BL393" t="s">
        <v>4097</v>
      </c>
      <c r="BM393">
        <v>1</v>
      </c>
      <c r="BN393">
        <v>3.8730000000000002</v>
      </c>
    </row>
    <row r="394" spans="1:66" x14ac:dyDescent="0.25">
      <c r="A394">
        <v>86943</v>
      </c>
      <c r="B394">
        <v>12346</v>
      </c>
      <c r="C394" t="s">
        <v>256</v>
      </c>
      <c r="D394" t="s">
        <v>26</v>
      </c>
      <c r="E394" t="s">
        <v>29</v>
      </c>
      <c r="F394">
        <v>43836.708333333336</v>
      </c>
      <c r="G394">
        <v>0</v>
      </c>
      <c r="I394">
        <v>0</v>
      </c>
      <c r="K394" t="s">
        <v>22</v>
      </c>
      <c r="M394">
        <v>0</v>
      </c>
      <c r="O394">
        <v>2</v>
      </c>
      <c r="P394">
        <v>0</v>
      </c>
      <c r="Q394">
        <v>1.3</v>
      </c>
      <c r="R394">
        <v>2</v>
      </c>
      <c r="S394">
        <v>2.6</v>
      </c>
      <c r="T394">
        <v>1</v>
      </c>
      <c r="U394">
        <v>10</v>
      </c>
      <c r="V394">
        <v>8.6</v>
      </c>
      <c r="W394">
        <v>5.3000000000000007</v>
      </c>
      <c r="X394">
        <v>45.580000000000005</v>
      </c>
      <c r="Y394">
        <v>5.68</v>
      </c>
      <c r="Z394">
        <v>3.9800000000000004</v>
      </c>
      <c r="AA394">
        <v>22.606400000000001</v>
      </c>
      <c r="AB394">
        <v>7656535</v>
      </c>
      <c r="AC394" t="s">
        <v>3524</v>
      </c>
      <c r="AD394">
        <v>40125</v>
      </c>
      <c r="AE394" t="s">
        <v>760</v>
      </c>
      <c r="AF394" t="s">
        <v>761</v>
      </c>
      <c r="AG394" t="s">
        <v>762</v>
      </c>
      <c r="AH394" t="s">
        <v>768</v>
      </c>
      <c r="AI394">
        <v>1.25</v>
      </c>
      <c r="AJ394">
        <v>0</v>
      </c>
      <c r="AK394">
        <v>0</v>
      </c>
      <c r="AL394">
        <v>0</v>
      </c>
      <c r="AM394">
        <v>15</v>
      </c>
      <c r="AN394">
        <v>0</v>
      </c>
      <c r="AO394" t="s">
        <v>762</v>
      </c>
      <c r="AP394" t="s">
        <v>769</v>
      </c>
      <c r="AQ394" t="s">
        <v>769</v>
      </c>
      <c r="AR394" t="s">
        <v>3525</v>
      </c>
      <c r="AS394">
        <v>1.3</v>
      </c>
      <c r="AT394">
        <v>741.7</v>
      </c>
      <c r="AU394">
        <v>743</v>
      </c>
      <c r="AV394" t="s">
        <v>765</v>
      </c>
      <c r="AW394" t="s">
        <v>3526</v>
      </c>
      <c r="AX394">
        <v>3.4</v>
      </c>
      <c r="AY394">
        <v>738.6</v>
      </c>
      <c r="AZ394">
        <v>742</v>
      </c>
      <c r="BA394" t="s">
        <v>765</v>
      </c>
      <c r="BB394">
        <v>0.22475437000000001</v>
      </c>
      <c r="BC394">
        <v>1</v>
      </c>
      <c r="BD394">
        <v>34008</v>
      </c>
      <c r="BE394">
        <v>26.909536846908516</v>
      </c>
      <c r="BF394" t="s">
        <v>767</v>
      </c>
      <c r="BG394">
        <v>43179</v>
      </c>
      <c r="BH394">
        <v>13.79261840896082</v>
      </c>
      <c r="BI394" t="s">
        <v>4094</v>
      </c>
      <c r="BJ394" t="s">
        <v>4095</v>
      </c>
      <c r="BK394" t="s">
        <v>4096</v>
      </c>
      <c r="BL394" t="s">
        <v>4097</v>
      </c>
      <c r="BM394">
        <v>1</v>
      </c>
      <c r="BN394">
        <v>3.89</v>
      </c>
    </row>
    <row r="395" spans="1:66" x14ac:dyDescent="0.25">
      <c r="A395">
        <v>86944</v>
      </c>
      <c r="B395">
        <v>12346</v>
      </c>
      <c r="C395" t="s">
        <v>256</v>
      </c>
      <c r="D395" t="s">
        <v>26</v>
      </c>
      <c r="E395" t="s">
        <v>29</v>
      </c>
      <c r="F395">
        <v>43836.708333333336</v>
      </c>
      <c r="G395">
        <v>0</v>
      </c>
      <c r="I395">
        <v>0</v>
      </c>
      <c r="K395" t="s">
        <v>22</v>
      </c>
      <c r="M395">
        <v>0</v>
      </c>
      <c r="O395">
        <v>2</v>
      </c>
      <c r="P395">
        <v>0</v>
      </c>
      <c r="Q395">
        <v>1.3</v>
      </c>
      <c r="R395">
        <v>2</v>
      </c>
      <c r="S395">
        <v>2.6</v>
      </c>
      <c r="T395">
        <v>1</v>
      </c>
      <c r="U395">
        <v>10</v>
      </c>
      <c r="V395">
        <v>2.2000000000000002</v>
      </c>
      <c r="W395">
        <v>3.5</v>
      </c>
      <c r="X395">
        <v>7.7000000000000011</v>
      </c>
      <c r="Y395">
        <v>1.84</v>
      </c>
      <c r="Z395">
        <v>2.9000000000000004</v>
      </c>
      <c r="AA395">
        <v>5.3360000000000012</v>
      </c>
      <c r="AB395">
        <v>7551217</v>
      </c>
      <c r="AC395" t="s">
        <v>1505</v>
      </c>
      <c r="AD395">
        <v>40126</v>
      </c>
      <c r="AE395" t="s">
        <v>760</v>
      </c>
      <c r="AF395" t="s">
        <v>761</v>
      </c>
      <c r="AG395" t="s">
        <v>762</v>
      </c>
      <c r="AH395" t="s">
        <v>768</v>
      </c>
      <c r="AI395">
        <v>2.5</v>
      </c>
      <c r="AJ395">
        <v>0</v>
      </c>
      <c r="AK395">
        <v>0</v>
      </c>
      <c r="AL395">
        <v>0</v>
      </c>
      <c r="AM395">
        <v>30</v>
      </c>
      <c r="AN395">
        <v>0</v>
      </c>
      <c r="AO395" t="s">
        <v>762</v>
      </c>
      <c r="AP395" t="s">
        <v>769</v>
      </c>
      <c r="AQ395" t="s">
        <v>769</v>
      </c>
      <c r="AR395" t="s">
        <v>1506</v>
      </c>
      <c r="AS395">
        <v>3.8</v>
      </c>
      <c r="AT395">
        <v>736.2</v>
      </c>
      <c r="AU395">
        <v>740</v>
      </c>
      <c r="AV395" t="s">
        <v>765</v>
      </c>
      <c r="AW395" t="s">
        <v>1507</v>
      </c>
      <c r="AX395">
        <v>2.9</v>
      </c>
      <c r="AY395">
        <v>736.1</v>
      </c>
      <c r="AZ395">
        <v>739</v>
      </c>
      <c r="BA395" t="s">
        <v>765</v>
      </c>
      <c r="BB395">
        <v>4.5441600000000002E-3</v>
      </c>
      <c r="BC395">
        <v>1</v>
      </c>
      <c r="BD395">
        <v>34008</v>
      </c>
      <c r="BE395">
        <v>26.909536846908516</v>
      </c>
      <c r="BF395" t="s">
        <v>767</v>
      </c>
      <c r="BG395">
        <v>43179</v>
      </c>
      <c r="BH395">
        <v>22.006244903763228</v>
      </c>
      <c r="BI395" t="s">
        <v>4094</v>
      </c>
      <c r="BJ395" t="s">
        <v>4095</v>
      </c>
      <c r="BK395" t="s">
        <v>4096</v>
      </c>
      <c r="BL395" t="s">
        <v>4097</v>
      </c>
      <c r="BM395">
        <v>1</v>
      </c>
      <c r="BN395">
        <v>3.8940000000000001</v>
      </c>
    </row>
    <row r="396" spans="1:66" x14ac:dyDescent="0.25">
      <c r="A396">
        <v>87391</v>
      </c>
      <c r="B396">
        <v>13176</v>
      </c>
      <c r="C396" t="s">
        <v>617</v>
      </c>
      <c r="D396" t="s">
        <v>26</v>
      </c>
      <c r="E396" t="s">
        <v>29</v>
      </c>
      <c r="F396">
        <v>43937.666666666664</v>
      </c>
      <c r="G396">
        <v>4</v>
      </c>
      <c r="H396" t="s">
        <v>31</v>
      </c>
      <c r="I396">
        <v>7</v>
      </c>
      <c r="J396" t="s">
        <v>29</v>
      </c>
      <c r="K396" t="s">
        <v>29</v>
      </c>
      <c r="L396" t="s">
        <v>30</v>
      </c>
      <c r="M396">
        <v>6</v>
      </c>
      <c r="N396" t="s">
        <v>35</v>
      </c>
      <c r="O396">
        <v>2</v>
      </c>
      <c r="P396">
        <v>5</v>
      </c>
      <c r="Q396">
        <v>4.8</v>
      </c>
      <c r="R396">
        <v>4.25</v>
      </c>
      <c r="S396">
        <v>20.399999999999999</v>
      </c>
      <c r="T396">
        <v>1</v>
      </c>
      <c r="U396">
        <v>5</v>
      </c>
      <c r="V396">
        <v>4.5999999999999996</v>
      </c>
      <c r="W396">
        <v>3.35</v>
      </c>
      <c r="X396">
        <v>15.409999999999998</v>
      </c>
      <c r="Y396">
        <v>4.68</v>
      </c>
      <c r="Z396">
        <v>3.71</v>
      </c>
      <c r="AA396">
        <v>17.3628</v>
      </c>
      <c r="AB396">
        <v>7653024</v>
      </c>
      <c r="AC396" t="s">
        <v>3127</v>
      </c>
      <c r="AD396">
        <v>40127</v>
      </c>
      <c r="AE396" t="s">
        <v>760</v>
      </c>
      <c r="AF396" t="s">
        <v>761</v>
      </c>
      <c r="AG396" t="s">
        <v>762</v>
      </c>
      <c r="AH396" t="s">
        <v>768</v>
      </c>
      <c r="AI396">
        <v>1.25</v>
      </c>
      <c r="AJ396">
        <v>0</v>
      </c>
      <c r="AK396">
        <v>0</v>
      </c>
      <c r="AL396">
        <v>0</v>
      </c>
      <c r="AM396">
        <v>15</v>
      </c>
      <c r="AN396">
        <v>0</v>
      </c>
      <c r="AO396" t="s">
        <v>762</v>
      </c>
      <c r="AP396" t="s">
        <v>763</v>
      </c>
      <c r="AQ396" t="s">
        <v>769</v>
      </c>
      <c r="AR396" t="s">
        <v>3128</v>
      </c>
      <c r="AS396">
        <v>3.5</v>
      </c>
      <c r="AT396">
        <v>731.5</v>
      </c>
      <c r="AU396">
        <v>735</v>
      </c>
      <c r="AV396" t="s">
        <v>765</v>
      </c>
      <c r="AW396" t="s">
        <v>3129</v>
      </c>
      <c r="AX396">
        <v>3.5</v>
      </c>
      <c r="AY396">
        <v>727.5</v>
      </c>
      <c r="AZ396">
        <v>731</v>
      </c>
      <c r="BA396" t="s">
        <v>765</v>
      </c>
      <c r="BB396">
        <v>1.3242459999999999E-2</v>
      </c>
      <c r="BC396">
        <v>0</v>
      </c>
      <c r="BD396">
        <v>34150</v>
      </c>
      <c r="BE396">
        <v>26.797170887519957</v>
      </c>
      <c r="BF396" t="s">
        <v>767</v>
      </c>
      <c r="BG396">
        <v>43179</v>
      </c>
      <c r="BH396">
        <v>302.05869198832937</v>
      </c>
      <c r="BI396" t="s">
        <v>4140</v>
      </c>
      <c r="BJ396" t="s">
        <v>4141</v>
      </c>
      <c r="BK396" t="s">
        <v>4142</v>
      </c>
      <c r="BL396" t="s">
        <v>768</v>
      </c>
      <c r="BM396">
        <v>2</v>
      </c>
      <c r="BN396">
        <v>3.7679999999999998</v>
      </c>
    </row>
    <row r="397" spans="1:66" x14ac:dyDescent="0.25">
      <c r="A397">
        <v>87419</v>
      </c>
      <c r="B397">
        <v>20614</v>
      </c>
      <c r="C397" t="s">
        <v>250</v>
      </c>
      <c r="D397" t="s">
        <v>26</v>
      </c>
      <c r="E397" t="s">
        <v>29</v>
      </c>
      <c r="F397">
        <v>44147.708333333336</v>
      </c>
      <c r="G397">
        <v>4</v>
      </c>
      <c r="H397" t="s">
        <v>23</v>
      </c>
      <c r="I397">
        <v>0</v>
      </c>
      <c r="J397" t="s">
        <v>22</v>
      </c>
      <c r="K397" t="s">
        <v>22</v>
      </c>
      <c r="L397" t="s">
        <v>37</v>
      </c>
      <c r="M397">
        <v>8</v>
      </c>
      <c r="N397" t="s">
        <v>35</v>
      </c>
      <c r="O397">
        <v>2</v>
      </c>
      <c r="P397">
        <v>10</v>
      </c>
      <c r="Q397">
        <v>1.3</v>
      </c>
      <c r="R397">
        <v>5.9</v>
      </c>
      <c r="S397">
        <v>7.6700000000000008</v>
      </c>
      <c r="T397">
        <v>1</v>
      </c>
      <c r="U397">
        <v>0</v>
      </c>
      <c r="V397">
        <v>2.2000000000000002</v>
      </c>
      <c r="W397">
        <v>0.8</v>
      </c>
      <c r="X397">
        <v>1.7600000000000002</v>
      </c>
      <c r="Y397">
        <v>1.84</v>
      </c>
      <c r="Z397">
        <v>2.8400000000000003</v>
      </c>
      <c r="AA397">
        <v>5.2256000000000009</v>
      </c>
      <c r="AB397">
        <v>7590404</v>
      </c>
      <c r="AC397" t="s">
        <v>1489</v>
      </c>
      <c r="AD397">
        <v>40128</v>
      </c>
      <c r="AE397" t="s">
        <v>760</v>
      </c>
      <c r="AF397" t="s">
        <v>761</v>
      </c>
      <c r="AG397" t="s">
        <v>762</v>
      </c>
      <c r="AH397" t="s">
        <v>768</v>
      </c>
      <c r="AI397">
        <v>1.25</v>
      </c>
      <c r="AJ397">
        <v>0</v>
      </c>
      <c r="AK397">
        <v>0</v>
      </c>
      <c r="AL397">
        <v>0</v>
      </c>
      <c r="AM397">
        <v>15</v>
      </c>
      <c r="AN397">
        <v>0</v>
      </c>
      <c r="AO397" t="s">
        <v>762</v>
      </c>
      <c r="AP397" t="s">
        <v>763</v>
      </c>
      <c r="AQ397" t="s">
        <v>769</v>
      </c>
      <c r="AR397" t="s">
        <v>1490</v>
      </c>
      <c r="AS397">
        <v>5.3</v>
      </c>
      <c r="AT397">
        <v>663.7</v>
      </c>
      <c r="AU397">
        <v>669</v>
      </c>
      <c r="AV397" t="s">
        <v>765</v>
      </c>
      <c r="AW397" t="s">
        <v>1491</v>
      </c>
      <c r="AX397">
        <v>4.2</v>
      </c>
      <c r="AY397">
        <v>661.8</v>
      </c>
      <c r="AZ397">
        <v>666</v>
      </c>
      <c r="BA397" t="s">
        <v>765</v>
      </c>
      <c r="BB397">
        <v>2.7279210000000002E-2</v>
      </c>
      <c r="BC397">
        <v>1</v>
      </c>
      <c r="BD397">
        <v>34150</v>
      </c>
      <c r="BE397">
        <v>27.372233629933842</v>
      </c>
      <c r="BF397" t="s">
        <v>767</v>
      </c>
      <c r="BG397">
        <v>43179</v>
      </c>
      <c r="BH397">
        <v>69.650077228277709</v>
      </c>
      <c r="BI397" t="s">
        <v>4098</v>
      </c>
      <c r="BJ397" t="s">
        <v>4099</v>
      </c>
      <c r="BK397" t="s">
        <v>4100</v>
      </c>
      <c r="BL397" t="s">
        <v>4097</v>
      </c>
      <c r="BM397">
        <v>1</v>
      </c>
      <c r="BN397">
        <v>3.7570000000000001</v>
      </c>
    </row>
    <row r="398" spans="1:66" x14ac:dyDescent="0.25">
      <c r="A398">
        <v>87427</v>
      </c>
      <c r="B398">
        <v>20614</v>
      </c>
      <c r="C398" t="s">
        <v>250</v>
      </c>
      <c r="D398" t="s">
        <v>26</v>
      </c>
      <c r="E398" t="s">
        <v>29</v>
      </c>
      <c r="F398">
        <v>44147.708333333336</v>
      </c>
      <c r="G398">
        <v>6</v>
      </c>
      <c r="H398" t="s">
        <v>31</v>
      </c>
      <c r="I398">
        <v>7</v>
      </c>
      <c r="J398" t="s">
        <v>29</v>
      </c>
      <c r="K398" t="s">
        <v>29</v>
      </c>
      <c r="L398" t="s">
        <v>37</v>
      </c>
      <c r="M398">
        <v>8</v>
      </c>
      <c r="N398" t="s">
        <v>35</v>
      </c>
      <c r="O398">
        <v>2</v>
      </c>
      <c r="P398">
        <v>10</v>
      </c>
      <c r="Q398">
        <v>4.8</v>
      </c>
      <c r="R398">
        <v>5.9</v>
      </c>
      <c r="S398">
        <v>28.32</v>
      </c>
      <c r="T398">
        <v>1</v>
      </c>
      <c r="U398">
        <v>0</v>
      </c>
      <c r="V398">
        <v>1.4000000000000001</v>
      </c>
      <c r="W398">
        <v>0.8</v>
      </c>
      <c r="X398">
        <v>1.1200000000000001</v>
      </c>
      <c r="Y398">
        <v>2.76</v>
      </c>
      <c r="Z398">
        <v>2.8400000000000003</v>
      </c>
      <c r="AA398">
        <v>7.8384</v>
      </c>
      <c r="AB398">
        <v>7685268</v>
      </c>
      <c r="AC398" t="s">
        <v>1997</v>
      </c>
      <c r="AD398">
        <v>40129</v>
      </c>
      <c r="AE398" t="s">
        <v>760</v>
      </c>
      <c r="AF398" t="s">
        <v>761</v>
      </c>
      <c r="AG398" t="s">
        <v>762</v>
      </c>
      <c r="AH398" t="s">
        <v>768</v>
      </c>
      <c r="AI398">
        <v>1.25</v>
      </c>
      <c r="AJ398">
        <v>0</v>
      </c>
      <c r="AK398">
        <v>0</v>
      </c>
      <c r="AL398">
        <v>0</v>
      </c>
      <c r="AM398">
        <v>15</v>
      </c>
      <c r="AN398">
        <v>0</v>
      </c>
      <c r="AO398" t="s">
        <v>762</v>
      </c>
      <c r="AP398" t="s">
        <v>763</v>
      </c>
      <c r="AQ398" t="s">
        <v>769</v>
      </c>
      <c r="AR398" t="s">
        <v>1998</v>
      </c>
      <c r="AS398">
        <v>3.4</v>
      </c>
      <c r="AT398">
        <v>723.6</v>
      </c>
      <c r="AU398">
        <v>727</v>
      </c>
      <c r="AV398" t="s">
        <v>765</v>
      </c>
      <c r="AW398" t="s">
        <v>1999</v>
      </c>
      <c r="AX398">
        <v>5.4</v>
      </c>
      <c r="AY398">
        <v>722.6</v>
      </c>
      <c r="AZ398">
        <v>728</v>
      </c>
      <c r="BA398" t="s">
        <v>765</v>
      </c>
      <c r="BB398">
        <v>2.259483E-2</v>
      </c>
      <c r="BC398">
        <v>1</v>
      </c>
      <c r="BD398">
        <v>34150</v>
      </c>
      <c r="BE398">
        <v>27.372233629933842</v>
      </c>
      <c r="BF398" t="s">
        <v>767</v>
      </c>
      <c r="BG398">
        <v>43179</v>
      </c>
      <c r="BH398">
        <v>44.25786337162868</v>
      </c>
      <c r="BI398" t="s">
        <v>4098</v>
      </c>
      <c r="BJ398" t="s">
        <v>4099</v>
      </c>
      <c r="BK398" t="s">
        <v>4100</v>
      </c>
      <c r="BL398" t="s">
        <v>4097</v>
      </c>
      <c r="BM398">
        <v>1</v>
      </c>
      <c r="BN398">
        <v>3.754</v>
      </c>
    </row>
    <row r="399" spans="1:66" x14ac:dyDescent="0.25">
      <c r="A399">
        <v>87513</v>
      </c>
      <c r="B399">
        <v>13317</v>
      </c>
      <c r="C399" t="s">
        <v>142</v>
      </c>
      <c r="D399" t="s">
        <v>26</v>
      </c>
      <c r="E399" t="s">
        <v>29</v>
      </c>
      <c r="F399">
        <v>43913.666666666664</v>
      </c>
      <c r="G399">
        <v>3</v>
      </c>
      <c r="H399" t="s">
        <v>31</v>
      </c>
      <c r="I399">
        <v>7</v>
      </c>
      <c r="J399" t="s">
        <v>22</v>
      </c>
      <c r="K399" t="s">
        <v>22</v>
      </c>
      <c r="L399" t="s">
        <v>30</v>
      </c>
      <c r="M399">
        <v>6</v>
      </c>
      <c r="N399" t="s">
        <v>35</v>
      </c>
      <c r="O399">
        <v>2</v>
      </c>
      <c r="P399">
        <v>5</v>
      </c>
      <c r="Q399">
        <v>3.75</v>
      </c>
      <c r="R399">
        <v>4.25</v>
      </c>
      <c r="S399">
        <v>15.9375</v>
      </c>
      <c r="T399">
        <v>1</v>
      </c>
      <c r="U399">
        <v>0</v>
      </c>
      <c r="V399">
        <v>3.0000000000000004</v>
      </c>
      <c r="W399">
        <v>0.8</v>
      </c>
      <c r="X399">
        <v>2.4000000000000004</v>
      </c>
      <c r="Y399">
        <v>3.3000000000000003</v>
      </c>
      <c r="Z399">
        <v>2.1800000000000002</v>
      </c>
      <c r="AA399">
        <v>7.1940000000000008</v>
      </c>
      <c r="AB399">
        <v>7720466</v>
      </c>
      <c r="AC399" t="s">
        <v>1880</v>
      </c>
      <c r="AD399">
        <v>40130</v>
      </c>
      <c r="AE399" t="s">
        <v>760</v>
      </c>
      <c r="AF399" t="s">
        <v>761</v>
      </c>
      <c r="AG399" t="s">
        <v>762</v>
      </c>
      <c r="AH399" t="s">
        <v>768</v>
      </c>
      <c r="AI399">
        <v>2</v>
      </c>
      <c r="AJ399">
        <v>0</v>
      </c>
      <c r="AK399">
        <v>0</v>
      </c>
      <c r="AL399">
        <v>0</v>
      </c>
      <c r="AM399">
        <v>24</v>
      </c>
      <c r="AN399">
        <v>0</v>
      </c>
      <c r="AO399" t="s">
        <v>762</v>
      </c>
      <c r="AP399" t="s">
        <v>763</v>
      </c>
      <c r="AQ399" t="s">
        <v>769</v>
      </c>
      <c r="AR399" t="s">
        <v>1881</v>
      </c>
      <c r="AS399">
        <v>10.48</v>
      </c>
      <c r="AT399">
        <v>667.03</v>
      </c>
      <c r="AU399">
        <v>677.51</v>
      </c>
      <c r="AV399" t="s">
        <v>765</v>
      </c>
      <c r="AW399" t="s">
        <v>1882</v>
      </c>
      <c r="AX399">
        <v>10.45999999</v>
      </c>
      <c r="AY399">
        <v>666.46</v>
      </c>
      <c r="AZ399">
        <v>676.92</v>
      </c>
      <c r="BA399" t="s">
        <v>765</v>
      </c>
      <c r="BB399">
        <v>0</v>
      </c>
      <c r="BC399">
        <v>0</v>
      </c>
      <c r="BD399">
        <v>42041</v>
      </c>
      <c r="BE399">
        <v>10.359114761578821</v>
      </c>
      <c r="BF399" t="s">
        <v>767</v>
      </c>
      <c r="BG399">
        <v>44243</v>
      </c>
      <c r="BH399">
        <v>86.38876534844745</v>
      </c>
      <c r="BI399" t="s">
        <v>4143</v>
      </c>
      <c r="BJ399" t="s">
        <v>4144</v>
      </c>
      <c r="BK399" t="s">
        <v>4145</v>
      </c>
      <c r="BL399" t="s">
        <v>4139</v>
      </c>
      <c r="BM399">
        <v>4</v>
      </c>
      <c r="BN399">
        <v>3.8690000000000002</v>
      </c>
    </row>
    <row r="400" spans="1:66" x14ac:dyDescent="0.25">
      <c r="A400">
        <v>87515</v>
      </c>
      <c r="B400">
        <v>13317</v>
      </c>
      <c r="C400" t="s">
        <v>142</v>
      </c>
      <c r="D400" t="s">
        <v>26</v>
      </c>
      <c r="E400" t="s">
        <v>29</v>
      </c>
      <c r="F400">
        <v>43913.666666666664</v>
      </c>
      <c r="G400">
        <v>3</v>
      </c>
      <c r="H400" t="s">
        <v>23</v>
      </c>
      <c r="I400">
        <v>0</v>
      </c>
      <c r="J400" t="s">
        <v>22</v>
      </c>
      <c r="K400" t="s">
        <v>22</v>
      </c>
      <c r="L400" t="s">
        <v>30</v>
      </c>
      <c r="M400">
        <v>6</v>
      </c>
      <c r="N400" t="s">
        <v>35</v>
      </c>
      <c r="O400">
        <v>2</v>
      </c>
      <c r="P400">
        <v>10</v>
      </c>
      <c r="Q400">
        <v>1.3</v>
      </c>
      <c r="R400">
        <v>5</v>
      </c>
      <c r="S400">
        <v>6.5</v>
      </c>
      <c r="T400">
        <v>1</v>
      </c>
      <c r="U400">
        <v>0</v>
      </c>
      <c r="V400">
        <v>2.2000000000000002</v>
      </c>
      <c r="W400">
        <v>0.8</v>
      </c>
      <c r="X400">
        <v>1.7600000000000002</v>
      </c>
      <c r="Y400">
        <v>1.84</v>
      </c>
      <c r="Z400">
        <v>2.48</v>
      </c>
      <c r="AA400">
        <v>4.5632000000000001</v>
      </c>
      <c r="AB400">
        <v>7588951</v>
      </c>
      <c r="AC400" t="s">
        <v>1391</v>
      </c>
      <c r="AD400">
        <v>40131</v>
      </c>
      <c r="AE400" t="s">
        <v>760</v>
      </c>
      <c r="AF400" t="s">
        <v>761</v>
      </c>
      <c r="AG400" t="s">
        <v>762</v>
      </c>
      <c r="AH400" t="s">
        <v>768</v>
      </c>
      <c r="AI400">
        <v>4</v>
      </c>
      <c r="AJ400">
        <v>0</v>
      </c>
      <c r="AK400">
        <v>0</v>
      </c>
      <c r="AL400">
        <v>0</v>
      </c>
      <c r="AM400">
        <v>48</v>
      </c>
      <c r="AN400">
        <v>0</v>
      </c>
      <c r="AO400" t="s">
        <v>762</v>
      </c>
      <c r="AP400" t="s">
        <v>763</v>
      </c>
      <c r="AQ400" t="s">
        <v>769</v>
      </c>
      <c r="AR400" t="s">
        <v>1392</v>
      </c>
      <c r="AS400">
        <v>7.4099999900000002</v>
      </c>
      <c r="AT400">
        <v>672.57</v>
      </c>
      <c r="AU400">
        <v>679.98</v>
      </c>
      <c r="AV400" t="s">
        <v>765</v>
      </c>
      <c r="AW400" t="s">
        <v>1393</v>
      </c>
      <c r="AX400">
        <v>8.8800000000000008</v>
      </c>
      <c r="AY400">
        <v>671.12</v>
      </c>
      <c r="AZ400">
        <v>680</v>
      </c>
      <c r="BA400" t="s">
        <v>765</v>
      </c>
      <c r="BB400">
        <v>0</v>
      </c>
      <c r="BC400">
        <v>0</v>
      </c>
      <c r="BD400">
        <v>42044</v>
      </c>
      <c r="BE400">
        <v>10.356376910791688</v>
      </c>
      <c r="BF400" t="s">
        <v>767</v>
      </c>
      <c r="BG400">
        <v>44243</v>
      </c>
      <c r="BH400">
        <v>55.507904726552283</v>
      </c>
      <c r="BI400" t="s">
        <v>4149</v>
      </c>
      <c r="BJ400" t="s">
        <v>4150</v>
      </c>
      <c r="BK400" t="s">
        <v>4151</v>
      </c>
      <c r="BL400" t="s">
        <v>768</v>
      </c>
      <c r="BM400">
        <v>2</v>
      </c>
      <c r="BN400">
        <v>3.8690000000000002</v>
      </c>
    </row>
    <row r="401" spans="1:66" x14ac:dyDescent="0.25">
      <c r="A401">
        <v>87620</v>
      </c>
      <c r="B401">
        <v>13455</v>
      </c>
      <c r="C401" t="s">
        <v>724</v>
      </c>
      <c r="D401" t="s">
        <v>21</v>
      </c>
      <c r="E401" t="s">
        <v>29</v>
      </c>
      <c r="F401">
        <v>43923.666666666664</v>
      </c>
      <c r="G401">
        <v>12</v>
      </c>
      <c r="H401" t="s">
        <v>23</v>
      </c>
      <c r="I401">
        <v>0</v>
      </c>
      <c r="J401" t="s">
        <v>22</v>
      </c>
      <c r="K401" t="s">
        <v>22</v>
      </c>
      <c r="L401" t="s">
        <v>44</v>
      </c>
      <c r="M401">
        <v>4</v>
      </c>
      <c r="N401" t="s">
        <v>202</v>
      </c>
      <c r="O401">
        <v>3</v>
      </c>
      <c r="P401">
        <v>5</v>
      </c>
      <c r="Q401">
        <v>1.9500000000000002</v>
      </c>
      <c r="R401">
        <v>5.55</v>
      </c>
      <c r="S401">
        <v>10.8225</v>
      </c>
      <c r="T401">
        <v>1</v>
      </c>
      <c r="U401">
        <v>0</v>
      </c>
      <c r="V401">
        <v>10</v>
      </c>
      <c r="W401">
        <v>5.7</v>
      </c>
      <c r="X401">
        <v>57</v>
      </c>
      <c r="Y401">
        <v>6.78</v>
      </c>
      <c r="Z401">
        <v>5.6400000000000006</v>
      </c>
      <c r="AA401">
        <v>38.239200000000004</v>
      </c>
      <c r="AB401">
        <v>7570922</v>
      </c>
      <c r="AC401" t="s">
        <v>4007</v>
      </c>
      <c r="AD401">
        <v>40132</v>
      </c>
      <c r="AE401" t="s">
        <v>760</v>
      </c>
      <c r="AF401" t="s">
        <v>761</v>
      </c>
      <c r="AG401" t="s">
        <v>762</v>
      </c>
      <c r="AH401" t="s">
        <v>768</v>
      </c>
      <c r="AI401">
        <v>0</v>
      </c>
      <c r="AJ401">
        <v>9</v>
      </c>
      <c r="AK401">
        <v>0</v>
      </c>
      <c r="AL401">
        <v>0</v>
      </c>
      <c r="AM401">
        <v>108</v>
      </c>
      <c r="AN401">
        <v>0</v>
      </c>
      <c r="AO401" t="s">
        <v>762</v>
      </c>
      <c r="AP401" t="s">
        <v>778</v>
      </c>
      <c r="AQ401" t="s">
        <v>781</v>
      </c>
      <c r="AR401" t="s">
        <v>4008</v>
      </c>
      <c r="AS401">
        <v>0</v>
      </c>
      <c r="AT401">
        <v>633</v>
      </c>
      <c r="AU401">
        <v>633</v>
      </c>
      <c r="AV401" t="s">
        <v>765</v>
      </c>
      <c r="AW401" t="s">
        <v>4009</v>
      </c>
      <c r="AX401">
        <v>0</v>
      </c>
      <c r="AY401">
        <v>636</v>
      </c>
      <c r="AZ401">
        <v>636</v>
      </c>
      <c r="BA401" t="s">
        <v>765</v>
      </c>
      <c r="BB401">
        <v>-9.8442589999999996E-2</v>
      </c>
      <c r="BC401">
        <v>1</v>
      </c>
      <c r="BD401">
        <v>29221</v>
      </c>
      <c r="BE401">
        <v>40.253707506274232</v>
      </c>
      <c r="BF401" t="s">
        <v>767</v>
      </c>
      <c r="BG401">
        <v>43832</v>
      </c>
      <c r="BH401">
        <v>30.474615916448379</v>
      </c>
      <c r="BI401" t="s">
        <v>4098</v>
      </c>
      <c r="BJ401" t="s">
        <v>4099</v>
      </c>
      <c r="BK401" t="s">
        <v>4100</v>
      </c>
      <c r="BL401" t="s">
        <v>4097</v>
      </c>
      <c r="BM401">
        <v>1</v>
      </c>
      <c r="BN401">
        <v>3.79</v>
      </c>
    </row>
    <row r="402" spans="1:66" x14ac:dyDescent="0.25">
      <c r="A402">
        <v>87621</v>
      </c>
      <c r="B402">
        <v>7654</v>
      </c>
      <c r="C402" t="s">
        <v>725</v>
      </c>
      <c r="D402" t="s">
        <v>21</v>
      </c>
      <c r="E402" t="s">
        <v>29</v>
      </c>
      <c r="F402">
        <v>43374.666666666664</v>
      </c>
      <c r="G402">
        <v>10</v>
      </c>
      <c r="H402" t="s">
        <v>23</v>
      </c>
      <c r="I402">
        <v>0</v>
      </c>
      <c r="J402" t="s">
        <v>22</v>
      </c>
      <c r="K402" t="s">
        <v>22</v>
      </c>
      <c r="L402" t="s">
        <v>44</v>
      </c>
      <c r="M402">
        <v>4</v>
      </c>
      <c r="N402" t="s">
        <v>202</v>
      </c>
      <c r="O402">
        <v>3</v>
      </c>
      <c r="P402">
        <v>5</v>
      </c>
      <c r="Q402">
        <v>1.9500000000000002</v>
      </c>
      <c r="R402">
        <v>5.55</v>
      </c>
      <c r="S402">
        <v>10.8225</v>
      </c>
      <c r="T402">
        <v>1</v>
      </c>
      <c r="U402">
        <v>0</v>
      </c>
      <c r="V402">
        <v>10</v>
      </c>
      <c r="W402">
        <v>5.7</v>
      </c>
      <c r="X402">
        <v>57</v>
      </c>
      <c r="Y402">
        <v>6.78</v>
      </c>
      <c r="Z402">
        <v>5.6400000000000006</v>
      </c>
      <c r="AA402">
        <v>38.239200000000004</v>
      </c>
      <c r="AB402">
        <v>7689401</v>
      </c>
      <c r="AC402" t="s">
        <v>4010</v>
      </c>
      <c r="AD402">
        <v>40133</v>
      </c>
      <c r="AE402" t="s">
        <v>760</v>
      </c>
      <c r="AF402" t="s">
        <v>761</v>
      </c>
      <c r="AG402" t="s">
        <v>762</v>
      </c>
      <c r="AH402" t="s">
        <v>768</v>
      </c>
      <c r="AI402">
        <v>0</v>
      </c>
      <c r="AJ402">
        <v>9</v>
      </c>
      <c r="AK402">
        <v>0</v>
      </c>
      <c r="AL402">
        <v>0</v>
      </c>
      <c r="AM402">
        <v>108</v>
      </c>
      <c r="AN402">
        <v>0</v>
      </c>
      <c r="AO402" t="s">
        <v>762</v>
      </c>
      <c r="AP402" t="s">
        <v>778</v>
      </c>
      <c r="AQ402" t="s">
        <v>781</v>
      </c>
      <c r="AR402" t="s">
        <v>4011</v>
      </c>
      <c r="AS402">
        <v>9</v>
      </c>
      <c r="AT402">
        <v>626</v>
      </c>
      <c r="AU402">
        <v>635</v>
      </c>
      <c r="AV402" t="s">
        <v>765</v>
      </c>
      <c r="AW402" t="s">
        <v>4012</v>
      </c>
      <c r="AX402">
        <v>9</v>
      </c>
      <c r="AY402">
        <v>628</v>
      </c>
      <c r="AZ402">
        <v>637</v>
      </c>
      <c r="BA402" t="s">
        <v>765</v>
      </c>
      <c r="BB402">
        <v>-5.8156050000000001E-2</v>
      </c>
      <c r="BC402">
        <v>1</v>
      </c>
      <c r="BD402">
        <v>28856</v>
      </c>
      <c r="BE402">
        <v>39.749942961441931</v>
      </c>
      <c r="BF402" t="s">
        <v>767</v>
      </c>
      <c r="BG402">
        <v>44243</v>
      </c>
      <c r="BH402">
        <v>34.390233087512648</v>
      </c>
      <c r="BI402" t="s">
        <v>4114</v>
      </c>
      <c r="BJ402" t="s">
        <v>4115</v>
      </c>
      <c r="BK402" t="s">
        <v>4116</v>
      </c>
      <c r="BL402" t="s">
        <v>768</v>
      </c>
      <c r="BM402">
        <v>2</v>
      </c>
      <c r="BN402">
        <v>3.7890000000000001</v>
      </c>
    </row>
    <row r="403" spans="1:66" x14ac:dyDescent="0.25">
      <c r="A403">
        <v>87622</v>
      </c>
      <c r="B403">
        <v>15329</v>
      </c>
      <c r="C403" t="s">
        <v>690</v>
      </c>
      <c r="D403" t="s">
        <v>21</v>
      </c>
      <c r="E403" t="s">
        <v>29</v>
      </c>
      <c r="F403">
        <v>42948.666666666664</v>
      </c>
      <c r="G403">
        <v>7</v>
      </c>
      <c r="H403" t="s">
        <v>23</v>
      </c>
      <c r="I403">
        <v>0</v>
      </c>
      <c r="J403" t="s">
        <v>22</v>
      </c>
      <c r="K403" t="s">
        <v>22</v>
      </c>
      <c r="L403" t="s">
        <v>115</v>
      </c>
      <c r="M403">
        <v>8</v>
      </c>
      <c r="N403" t="s">
        <v>33</v>
      </c>
      <c r="O403">
        <v>0</v>
      </c>
      <c r="P403">
        <v>5</v>
      </c>
      <c r="Q403">
        <v>0</v>
      </c>
      <c r="R403">
        <v>6.9499999999999993</v>
      </c>
      <c r="S403">
        <v>0</v>
      </c>
      <c r="T403">
        <v>1</v>
      </c>
      <c r="U403">
        <v>5</v>
      </c>
      <c r="V403">
        <v>8.4</v>
      </c>
      <c r="W403">
        <v>4.25</v>
      </c>
      <c r="X403">
        <v>35.700000000000003</v>
      </c>
      <c r="Y403">
        <v>5.04</v>
      </c>
      <c r="Z403">
        <v>5.33</v>
      </c>
      <c r="AA403">
        <v>26.863199999999999</v>
      </c>
      <c r="AB403">
        <v>7616024</v>
      </c>
      <c r="AC403" t="s">
        <v>3703</v>
      </c>
      <c r="AD403">
        <v>40134</v>
      </c>
      <c r="AE403" t="s">
        <v>760</v>
      </c>
      <c r="AF403" t="s">
        <v>785</v>
      </c>
      <c r="AG403" t="s">
        <v>762</v>
      </c>
      <c r="AH403" t="s">
        <v>1823</v>
      </c>
      <c r="AI403">
        <v>0</v>
      </c>
      <c r="AJ403">
        <v>0</v>
      </c>
      <c r="AK403">
        <v>5</v>
      </c>
      <c r="AL403">
        <v>7</v>
      </c>
      <c r="AM403">
        <v>60</v>
      </c>
      <c r="AN403">
        <v>84</v>
      </c>
      <c r="AO403" t="s">
        <v>762</v>
      </c>
      <c r="AP403" t="s">
        <v>778</v>
      </c>
      <c r="AQ403" t="s">
        <v>781</v>
      </c>
      <c r="AR403" t="s">
        <v>3704</v>
      </c>
      <c r="AS403">
        <v>5</v>
      </c>
      <c r="AT403">
        <v>637</v>
      </c>
      <c r="AU403">
        <v>642</v>
      </c>
      <c r="AV403" t="s">
        <v>765</v>
      </c>
      <c r="AW403" t="s">
        <v>3705</v>
      </c>
      <c r="AX403">
        <v>8.5</v>
      </c>
      <c r="AY403">
        <v>633.5</v>
      </c>
      <c r="AZ403">
        <v>642</v>
      </c>
      <c r="BA403" t="s">
        <v>765</v>
      </c>
      <c r="BB403">
        <v>2.8348660000000001E-2</v>
      </c>
      <c r="BC403">
        <v>1</v>
      </c>
      <c r="BD403">
        <v>28856</v>
      </c>
      <c r="BE403">
        <v>38.583618526123651</v>
      </c>
      <c r="BF403" t="s">
        <v>767</v>
      </c>
      <c r="BG403">
        <v>44243</v>
      </c>
      <c r="BH403">
        <v>123.4626417127036</v>
      </c>
      <c r="BI403" t="s">
        <v>4140</v>
      </c>
      <c r="BJ403" t="s">
        <v>4141</v>
      </c>
      <c r="BK403" t="s">
        <v>4142</v>
      </c>
      <c r="BL403" t="s">
        <v>768</v>
      </c>
      <c r="BM403">
        <v>2</v>
      </c>
      <c r="BN403">
        <v>3.7890000000000001</v>
      </c>
    </row>
    <row r="404" spans="1:66" x14ac:dyDescent="0.25">
      <c r="A404">
        <v>87670</v>
      </c>
      <c r="B404">
        <v>17405</v>
      </c>
      <c r="C404" t="s">
        <v>356</v>
      </c>
      <c r="D404" t="s">
        <v>21</v>
      </c>
      <c r="E404" t="s">
        <v>29</v>
      </c>
      <c r="F404">
        <v>43951.666666666664</v>
      </c>
      <c r="G404">
        <v>5</v>
      </c>
      <c r="H404" t="s">
        <v>23</v>
      </c>
      <c r="I404">
        <v>0</v>
      </c>
      <c r="J404" t="s">
        <v>22</v>
      </c>
      <c r="K404" t="s">
        <v>22</v>
      </c>
      <c r="M404">
        <v>0</v>
      </c>
      <c r="O404">
        <v>2</v>
      </c>
      <c r="P404">
        <v>0</v>
      </c>
      <c r="Q404">
        <v>1.3</v>
      </c>
      <c r="R404">
        <v>1.4</v>
      </c>
      <c r="S404">
        <v>1.8199999999999998</v>
      </c>
      <c r="T404">
        <v>1</v>
      </c>
      <c r="U404">
        <v>10</v>
      </c>
      <c r="V404">
        <v>9.1999999999999993</v>
      </c>
      <c r="W404">
        <v>4.7</v>
      </c>
      <c r="X404">
        <v>43.239999999999995</v>
      </c>
      <c r="Y404">
        <v>6.0399999999999991</v>
      </c>
      <c r="Z404">
        <v>3.38</v>
      </c>
      <c r="AA404">
        <v>20.415199999999995</v>
      </c>
      <c r="AB404">
        <v>7622440</v>
      </c>
      <c r="AC404" t="s">
        <v>3385</v>
      </c>
      <c r="AD404">
        <v>40135</v>
      </c>
      <c r="AE404" t="s">
        <v>760</v>
      </c>
      <c r="AF404" t="s">
        <v>761</v>
      </c>
      <c r="AG404" t="s">
        <v>762</v>
      </c>
      <c r="AH404" t="s">
        <v>768</v>
      </c>
      <c r="AI404">
        <v>3</v>
      </c>
      <c r="AJ404">
        <v>0</v>
      </c>
      <c r="AK404">
        <v>0</v>
      </c>
      <c r="AL404">
        <v>0</v>
      </c>
      <c r="AM404">
        <v>36</v>
      </c>
      <c r="AN404">
        <v>0</v>
      </c>
      <c r="AO404" t="s">
        <v>762</v>
      </c>
      <c r="AP404" t="s">
        <v>778</v>
      </c>
      <c r="AQ404" t="s">
        <v>781</v>
      </c>
      <c r="AR404" t="s">
        <v>3386</v>
      </c>
      <c r="AS404">
        <v>5.2</v>
      </c>
      <c r="AT404">
        <v>691.8</v>
      </c>
      <c r="AU404">
        <v>697</v>
      </c>
      <c r="AV404" t="s">
        <v>765</v>
      </c>
      <c r="AW404" t="s">
        <v>3387</v>
      </c>
      <c r="AX404">
        <v>0</v>
      </c>
      <c r="AY404">
        <v>0</v>
      </c>
      <c r="AZ404">
        <v>694</v>
      </c>
      <c r="BA404" t="s">
        <v>772</v>
      </c>
      <c r="BB404">
        <v>0</v>
      </c>
      <c r="BC404">
        <v>1</v>
      </c>
      <c r="BD404">
        <v>23377</v>
      </c>
      <c r="BE404">
        <v>56.330367328313933</v>
      </c>
      <c r="BF404" t="s">
        <v>767</v>
      </c>
      <c r="BG404">
        <v>44243</v>
      </c>
      <c r="BH404">
        <v>193.8567552058268</v>
      </c>
      <c r="BI404" t="s">
        <v>4140</v>
      </c>
      <c r="BJ404" t="s">
        <v>4141</v>
      </c>
      <c r="BK404" t="s">
        <v>4142</v>
      </c>
      <c r="BL404" t="s">
        <v>768</v>
      </c>
      <c r="BM404">
        <v>2</v>
      </c>
      <c r="BN404">
        <v>3.794</v>
      </c>
    </row>
    <row r="405" spans="1:66" x14ac:dyDescent="0.25">
      <c r="A405">
        <v>87696</v>
      </c>
      <c r="B405">
        <v>11060</v>
      </c>
      <c r="C405" t="s">
        <v>385</v>
      </c>
      <c r="D405" t="s">
        <v>21</v>
      </c>
      <c r="E405" t="s">
        <v>29</v>
      </c>
      <c r="F405">
        <v>43963.666666666664</v>
      </c>
      <c r="G405">
        <v>10.5</v>
      </c>
      <c r="H405" t="s">
        <v>23</v>
      </c>
      <c r="I405">
        <v>0</v>
      </c>
      <c r="J405" t="s">
        <v>22</v>
      </c>
      <c r="K405" t="s">
        <v>22</v>
      </c>
      <c r="L405" t="s">
        <v>37</v>
      </c>
      <c r="M405">
        <v>8</v>
      </c>
      <c r="N405" t="s">
        <v>33</v>
      </c>
      <c r="O405">
        <v>0</v>
      </c>
      <c r="P405">
        <v>10</v>
      </c>
      <c r="Q405">
        <v>0</v>
      </c>
      <c r="R405">
        <v>8.1</v>
      </c>
      <c r="S405">
        <v>0</v>
      </c>
      <c r="T405">
        <v>1</v>
      </c>
      <c r="U405">
        <v>10</v>
      </c>
      <c r="V405">
        <v>6.8000000000000007</v>
      </c>
      <c r="W405">
        <v>7.2</v>
      </c>
      <c r="X405">
        <v>48.960000000000008</v>
      </c>
      <c r="Y405">
        <v>4.08</v>
      </c>
      <c r="Z405">
        <v>7.5600000000000005</v>
      </c>
      <c r="AA405">
        <v>30.844800000000003</v>
      </c>
      <c r="AB405">
        <v>7654184</v>
      </c>
      <c r="AC405" t="s">
        <v>3879</v>
      </c>
      <c r="AD405">
        <v>40136</v>
      </c>
      <c r="AE405" t="s">
        <v>760</v>
      </c>
      <c r="AF405" t="s">
        <v>761</v>
      </c>
      <c r="AG405" t="s">
        <v>839</v>
      </c>
      <c r="AH405" t="s">
        <v>768</v>
      </c>
      <c r="AI405">
        <v>0</v>
      </c>
      <c r="AJ405">
        <v>7</v>
      </c>
      <c r="AK405">
        <v>0</v>
      </c>
      <c r="AL405">
        <v>0</v>
      </c>
      <c r="AM405">
        <v>78</v>
      </c>
      <c r="AN405">
        <v>0</v>
      </c>
      <c r="AO405" t="s">
        <v>762</v>
      </c>
      <c r="AP405" t="s">
        <v>778</v>
      </c>
      <c r="AQ405" t="s">
        <v>781</v>
      </c>
      <c r="AR405" t="s">
        <v>3880</v>
      </c>
      <c r="AS405">
        <v>8</v>
      </c>
      <c r="AT405">
        <v>662</v>
      </c>
      <c r="AU405">
        <v>670</v>
      </c>
      <c r="AV405" t="s">
        <v>765</v>
      </c>
      <c r="AW405" t="s">
        <v>3881</v>
      </c>
      <c r="AX405">
        <v>8</v>
      </c>
      <c r="AY405">
        <v>655</v>
      </c>
      <c r="AZ405">
        <v>663</v>
      </c>
      <c r="BA405" t="s">
        <v>765</v>
      </c>
      <c r="BB405">
        <v>6.7856150000000004E-2</v>
      </c>
      <c r="BC405">
        <v>1</v>
      </c>
      <c r="BD405">
        <v>27722</v>
      </c>
      <c r="BE405">
        <v>44.467259867670542</v>
      </c>
      <c r="BF405" t="s">
        <v>767</v>
      </c>
      <c r="BG405">
        <v>44243</v>
      </c>
      <c r="BH405">
        <v>103.15939683302661</v>
      </c>
      <c r="BI405" t="s">
        <v>4161</v>
      </c>
      <c r="BJ405" t="s">
        <v>4162</v>
      </c>
      <c r="BK405" t="s">
        <v>4163</v>
      </c>
      <c r="BL405" t="s">
        <v>4097</v>
      </c>
      <c r="BM405">
        <v>1</v>
      </c>
      <c r="BN405">
        <v>3.794</v>
      </c>
    </row>
    <row r="406" spans="1:66" x14ac:dyDescent="0.25">
      <c r="A406">
        <v>87706</v>
      </c>
      <c r="B406">
        <v>11059</v>
      </c>
      <c r="C406" t="s">
        <v>217</v>
      </c>
      <c r="D406" t="s">
        <v>21</v>
      </c>
      <c r="E406" t="s">
        <v>29</v>
      </c>
      <c r="F406">
        <v>43963.666666666664</v>
      </c>
      <c r="G406">
        <v>7.5</v>
      </c>
      <c r="H406" t="s">
        <v>23</v>
      </c>
      <c r="I406">
        <v>0</v>
      </c>
      <c r="J406" t="s">
        <v>22</v>
      </c>
      <c r="K406" t="s">
        <v>22</v>
      </c>
      <c r="L406" t="s">
        <v>30</v>
      </c>
      <c r="M406">
        <v>6</v>
      </c>
      <c r="N406" t="s">
        <v>202</v>
      </c>
      <c r="O406">
        <v>3</v>
      </c>
      <c r="P406">
        <v>10</v>
      </c>
      <c r="Q406">
        <v>1.9500000000000002</v>
      </c>
      <c r="R406">
        <v>6.2</v>
      </c>
      <c r="S406">
        <v>12.090000000000002</v>
      </c>
      <c r="T406">
        <v>2</v>
      </c>
      <c r="U406">
        <v>10</v>
      </c>
      <c r="V406">
        <v>8.4</v>
      </c>
      <c r="W406">
        <v>6.2</v>
      </c>
      <c r="X406">
        <v>52.080000000000005</v>
      </c>
      <c r="Y406">
        <v>5.82</v>
      </c>
      <c r="Z406">
        <v>6.2</v>
      </c>
      <c r="AA406">
        <v>36.084000000000003</v>
      </c>
      <c r="AB406">
        <v>7586023</v>
      </c>
      <c r="AC406" t="s">
        <v>3972</v>
      </c>
      <c r="AD406">
        <v>40137</v>
      </c>
      <c r="AE406" t="s">
        <v>760</v>
      </c>
      <c r="AF406" t="s">
        <v>761</v>
      </c>
      <c r="AG406" t="s">
        <v>762</v>
      </c>
      <c r="AH406" t="s">
        <v>768</v>
      </c>
      <c r="AI406">
        <v>4.5</v>
      </c>
      <c r="AJ406">
        <v>0</v>
      </c>
      <c r="AK406">
        <v>0</v>
      </c>
      <c r="AL406">
        <v>0</v>
      </c>
      <c r="AM406">
        <v>54</v>
      </c>
      <c r="AN406">
        <v>0</v>
      </c>
      <c r="AO406" t="s">
        <v>762</v>
      </c>
      <c r="AP406" t="s">
        <v>778</v>
      </c>
      <c r="AQ406" t="s">
        <v>781</v>
      </c>
      <c r="AR406" t="s">
        <v>3029</v>
      </c>
      <c r="AS406">
        <v>7.5</v>
      </c>
      <c r="AT406">
        <v>666.5</v>
      </c>
      <c r="AU406">
        <v>674</v>
      </c>
      <c r="AV406" t="s">
        <v>765</v>
      </c>
      <c r="AW406" t="s">
        <v>3973</v>
      </c>
      <c r="AX406">
        <v>7.5</v>
      </c>
      <c r="AY406">
        <v>665.5</v>
      </c>
      <c r="AZ406">
        <v>673</v>
      </c>
      <c r="BA406" t="s">
        <v>765</v>
      </c>
      <c r="BB406">
        <v>1.1570550000000001E-2</v>
      </c>
      <c r="BC406">
        <v>1</v>
      </c>
      <c r="BD406">
        <v>27210</v>
      </c>
      <c r="BE406">
        <v>45.869039470682175</v>
      </c>
      <c r="BF406" t="s">
        <v>767</v>
      </c>
      <c r="BG406">
        <v>44243</v>
      </c>
      <c r="BH406">
        <v>86.426299625898352</v>
      </c>
      <c r="BI406" t="s">
        <v>4161</v>
      </c>
      <c r="BJ406" t="s">
        <v>4162</v>
      </c>
      <c r="BK406" t="s">
        <v>4163</v>
      </c>
      <c r="BL406" t="s">
        <v>4097</v>
      </c>
      <c r="BM406">
        <v>1</v>
      </c>
      <c r="BN406">
        <v>3.7949999999999999</v>
      </c>
    </row>
    <row r="407" spans="1:66" x14ac:dyDescent="0.25">
      <c r="A407">
        <v>88681</v>
      </c>
      <c r="B407">
        <v>10885</v>
      </c>
      <c r="C407" t="s">
        <v>288</v>
      </c>
      <c r="D407" t="s">
        <v>26</v>
      </c>
      <c r="E407" t="s">
        <v>29</v>
      </c>
      <c r="F407">
        <v>42923.666666666664</v>
      </c>
      <c r="G407">
        <v>8</v>
      </c>
      <c r="H407" t="s">
        <v>23</v>
      </c>
      <c r="I407">
        <v>0</v>
      </c>
      <c r="J407" t="s">
        <v>22</v>
      </c>
      <c r="K407" t="s">
        <v>22</v>
      </c>
      <c r="L407" t="s">
        <v>145</v>
      </c>
      <c r="M407">
        <v>10</v>
      </c>
      <c r="O407">
        <v>2</v>
      </c>
      <c r="P407">
        <v>10</v>
      </c>
      <c r="Q407">
        <v>1.3</v>
      </c>
      <c r="R407">
        <v>8</v>
      </c>
      <c r="S407">
        <v>10.4</v>
      </c>
      <c r="T407">
        <v>1</v>
      </c>
      <c r="U407">
        <v>0</v>
      </c>
      <c r="V407">
        <v>2.2000000000000002</v>
      </c>
      <c r="W407">
        <v>2</v>
      </c>
      <c r="X407">
        <v>4.4000000000000004</v>
      </c>
      <c r="Y407">
        <v>1.84</v>
      </c>
      <c r="Z407">
        <v>4.4000000000000004</v>
      </c>
      <c r="AA407">
        <v>8.0960000000000019</v>
      </c>
      <c r="AB407">
        <v>7632290</v>
      </c>
      <c r="AC407" t="s">
        <v>2045</v>
      </c>
      <c r="AD407">
        <v>40138</v>
      </c>
      <c r="AE407" t="s">
        <v>760</v>
      </c>
      <c r="AF407" t="s">
        <v>761</v>
      </c>
      <c r="AG407" t="s">
        <v>762</v>
      </c>
      <c r="AH407" t="s">
        <v>768</v>
      </c>
      <c r="AI407">
        <v>1.25</v>
      </c>
      <c r="AJ407">
        <v>0</v>
      </c>
      <c r="AK407">
        <v>0</v>
      </c>
      <c r="AL407">
        <v>0</v>
      </c>
      <c r="AM407">
        <v>15</v>
      </c>
      <c r="AN407">
        <v>0</v>
      </c>
      <c r="AO407" t="s">
        <v>762</v>
      </c>
      <c r="AP407" t="s">
        <v>763</v>
      </c>
      <c r="AQ407" t="s">
        <v>769</v>
      </c>
      <c r="AR407" t="s">
        <v>2046</v>
      </c>
      <c r="AS407">
        <v>0</v>
      </c>
      <c r="AT407">
        <v>658</v>
      </c>
      <c r="AU407">
        <v>658</v>
      </c>
      <c r="AV407" t="s">
        <v>772</v>
      </c>
      <c r="AW407" t="s">
        <v>2047</v>
      </c>
      <c r="AX407">
        <v>6.5</v>
      </c>
      <c r="AY407">
        <v>646.5</v>
      </c>
      <c r="AZ407">
        <v>653</v>
      </c>
      <c r="BA407" t="s">
        <v>765</v>
      </c>
      <c r="BB407">
        <v>0</v>
      </c>
      <c r="BC407">
        <v>0</v>
      </c>
      <c r="BD407">
        <v>38604</v>
      </c>
      <c r="BE407">
        <v>11.826602783481627</v>
      </c>
      <c r="BF407" t="s">
        <v>767</v>
      </c>
      <c r="BG407">
        <v>44243</v>
      </c>
      <c r="BH407">
        <v>322.12471593550111</v>
      </c>
      <c r="BI407" t="s">
        <v>4120</v>
      </c>
      <c r="BJ407" t="s">
        <v>4121</v>
      </c>
      <c r="BK407" t="s">
        <v>4122</v>
      </c>
      <c r="BL407" t="s">
        <v>4123</v>
      </c>
      <c r="BM407">
        <v>4</v>
      </c>
      <c r="BN407">
        <v>3.714</v>
      </c>
    </row>
    <row r="408" spans="1:66" x14ac:dyDescent="0.25">
      <c r="A408">
        <v>88685</v>
      </c>
      <c r="B408">
        <v>10885</v>
      </c>
      <c r="C408" t="s">
        <v>288</v>
      </c>
      <c r="D408" t="s">
        <v>26</v>
      </c>
      <c r="E408" t="s">
        <v>29</v>
      </c>
      <c r="F408">
        <v>42923.666666666664</v>
      </c>
      <c r="G408">
        <v>9</v>
      </c>
      <c r="H408" t="s">
        <v>23</v>
      </c>
      <c r="I408">
        <v>0</v>
      </c>
      <c r="J408" t="s">
        <v>22</v>
      </c>
      <c r="K408" t="s">
        <v>22</v>
      </c>
      <c r="L408" t="s">
        <v>145</v>
      </c>
      <c r="M408">
        <v>10</v>
      </c>
      <c r="O408">
        <v>2</v>
      </c>
      <c r="P408">
        <v>10</v>
      </c>
      <c r="Q408">
        <v>1.3</v>
      </c>
      <c r="R408">
        <v>8.4</v>
      </c>
      <c r="S408">
        <v>10.920000000000002</v>
      </c>
      <c r="T408">
        <v>1</v>
      </c>
      <c r="U408">
        <v>10</v>
      </c>
      <c r="V408">
        <v>6.2000000000000011</v>
      </c>
      <c r="W408">
        <v>8.4</v>
      </c>
      <c r="X408">
        <v>52.080000000000013</v>
      </c>
      <c r="Y408">
        <v>4.24</v>
      </c>
      <c r="Z408">
        <v>8.4</v>
      </c>
      <c r="AA408">
        <v>35.616000000000007</v>
      </c>
      <c r="AB408">
        <v>7674933</v>
      </c>
      <c r="AC408" t="s">
        <v>3966</v>
      </c>
      <c r="AD408">
        <v>40139</v>
      </c>
      <c r="AE408" t="s">
        <v>760</v>
      </c>
      <c r="AF408" t="s">
        <v>761</v>
      </c>
      <c r="AG408" t="s">
        <v>762</v>
      </c>
      <c r="AH408" t="s">
        <v>768</v>
      </c>
      <c r="AI408">
        <v>1.25</v>
      </c>
      <c r="AJ408">
        <v>0</v>
      </c>
      <c r="AK408">
        <v>0</v>
      </c>
      <c r="AL408">
        <v>0</v>
      </c>
      <c r="AM408">
        <v>15</v>
      </c>
      <c r="AN408">
        <v>0</v>
      </c>
      <c r="AO408" t="s">
        <v>762</v>
      </c>
      <c r="AP408" t="s">
        <v>763</v>
      </c>
      <c r="AQ408" t="s">
        <v>769</v>
      </c>
      <c r="AR408" t="s">
        <v>3967</v>
      </c>
      <c r="AS408">
        <v>3.2</v>
      </c>
      <c r="AT408">
        <v>657.8</v>
      </c>
      <c r="AU408">
        <v>661</v>
      </c>
      <c r="AV408" t="s">
        <v>765</v>
      </c>
      <c r="AW408" t="s">
        <v>3968</v>
      </c>
      <c r="AX408">
        <v>2.5</v>
      </c>
      <c r="AY408">
        <v>655.5</v>
      </c>
      <c r="AZ408">
        <v>658</v>
      </c>
      <c r="BA408" t="s">
        <v>765</v>
      </c>
      <c r="BB408">
        <v>1.2021199999999999E-2</v>
      </c>
      <c r="BC408">
        <v>0</v>
      </c>
      <c r="BD408">
        <v>38604</v>
      </c>
      <c r="BE408">
        <v>11.826602783481627</v>
      </c>
      <c r="BF408" t="s">
        <v>767</v>
      </c>
      <c r="BG408">
        <v>44243</v>
      </c>
      <c r="BH408">
        <v>191.32860802533139</v>
      </c>
      <c r="BI408" t="s">
        <v>4120</v>
      </c>
      <c r="BJ408" t="s">
        <v>4121</v>
      </c>
      <c r="BK408" t="s">
        <v>4122</v>
      </c>
      <c r="BL408" t="s">
        <v>4123</v>
      </c>
      <c r="BM408">
        <v>4</v>
      </c>
      <c r="BN408">
        <v>3.7160000000000002</v>
      </c>
    </row>
    <row r="409" spans="1:66" x14ac:dyDescent="0.25">
      <c r="A409">
        <v>88813</v>
      </c>
      <c r="B409">
        <v>11092</v>
      </c>
      <c r="C409" t="s">
        <v>284</v>
      </c>
      <c r="D409" t="s">
        <v>21</v>
      </c>
      <c r="E409" t="s">
        <v>29</v>
      </c>
      <c r="F409">
        <v>43432.666666666664</v>
      </c>
      <c r="G409">
        <v>16</v>
      </c>
      <c r="H409" t="s">
        <v>23</v>
      </c>
      <c r="I409">
        <v>0</v>
      </c>
      <c r="J409" t="s">
        <v>22</v>
      </c>
      <c r="K409" t="s">
        <v>22</v>
      </c>
      <c r="L409" t="s">
        <v>145</v>
      </c>
      <c r="M409">
        <v>10</v>
      </c>
      <c r="N409" t="s">
        <v>33</v>
      </c>
      <c r="O409">
        <v>0</v>
      </c>
      <c r="P409">
        <v>10</v>
      </c>
      <c r="Q409">
        <v>0</v>
      </c>
      <c r="R409">
        <v>8.9</v>
      </c>
      <c r="S409">
        <v>0</v>
      </c>
      <c r="T409">
        <v>1</v>
      </c>
      <c r="U409">
        <v>10</v>
      </c>
      <c r="V409">
        <v>3.8000000000000003</v>
      </c>
      <c r="W409">
        <v>8.9</v>
      </c>
      <c r="X409">
        <v>33.82</v>
      </c>
      <c r="Y409">
        <v>2.2800000000000002</v>
      </c>
      <c r="Z409">
        <v>8.9</v>
      </c>
      <c r="AA409">
        <v>20.292000000000002</v>
      </c>
      <c r="AB409">
        <v>7717143</v>
      </c>
      <c r="AC409" t="s">
        <v>3369</v>
      </c>
      <c r="AD409">
        <v>40140</v>
      </c>
      <c r="AE409" t="s">
        <v>760</v>
      </c>
      <c r="AF409" t="s">
        <v>761</v>
      </c>
      <c r="AG409" t="s">
        <v>839</v>
      </c>
      <c r="AH409" t="s">
        <v>768</v>
      </c>
      <c r="AI409">
        <v>6</v>
      </c>
      <c r="AJ409">
        <v>0</v>
      </c>
      <c r="AK409">
        <v>0</v>
      </c>
      <c r="AL409">
        <v>0</v>
      </c>
      <c r="AM409">
        <v>72</v>
      </c>
      <c r="AN409">
        <v>0</v>
      </c>
      <c r="AO409" t="s">
        <v>762</v>
      </c>
      <c r="AP409" t="s">
        <v>763</v>
      </c>
      <c r="AQ409" t="s">
        <v>769</v>
      </c>
      <c r="AR409" t="s">
        <v>3370</v>
      </c>
      <c r="AS409">
        <v>7.5</v>
      </c>
      <c r="AT409">
        <v>653.5</v>
      </c>
      <c r="AU409">
        <v>661</v>
      </c>
      <c r="AV409" t="s">
        <v>765</v>
      </c>
      <c r="AW409" t="s">
        <v>3371</v>
      </c>
      <c r="AX409">
        <v>7.8</v>
      </c>
      <c r="AY409">
        <v>650.20000000000005</v>
      </c>
      <c r="AZ409">
        <v>658</v>
      </c>
      <c r="BA409" t="s">
        <v>765</v>
      </c>
      <c r="BB409">
        <v>2.1330620000000002E-2</v>
      </c>
      <c r="BC409">
        <v>1</v>
      </c>
      <c r="BD409">
        <v>18629</v>
      </c>
      <c r="BE409">
        <v>67.908738307095589</v>
      </c>
      <c r="BF409" t="s">
        <v>767</v>
      </c>
      <c r="BG409">
        <v>43846</v>
      </c>
      <c r="BH409">
        <v>154.7072033927204</v>
      </c>
      <c r="BI409" t="s">
        <v>4098</v>
      </c>
      <c r="BJ409" t="s">
        <v>4099</v>
      </c>
      <c r="BK409" t="s">
        <v>4100</v>
      </c>
      <c r="BL409" t="s">
        <v>4097</v>
      </c>
      <c r="BM409">
        <v>1</v>
      </c>
      <c r="BN409">
        <v>3.7890000000000001</v>
      </c>
    </row>
    <row r="410" spans="1:66" x14ac:dyDescent="0.25">
      <c r="A410">
        <v>89563</v>
      </c>
      <c r="B410">
        <v>11214</v>
      </c>
      <c r="C410" t="s">
        <v>375</v>
      </c>
      <c r="D410" t="s">
        <v>21</v>
      </c>
      <c r="E410" t="s">
        <v>29</v>
      </c>
      <c r="F410">
        <v>43257.666666666664</v>
      </c>
      <c r="G410">
        <v>13</v>
      </c>
      <c r="H410" t="s">
        <v>28</v>
      </c>
      <c r="I410">
        <v>5</v>
      </c>
      <c r="J410" t="s">
        <v>22</v>
      </c>
      <c r="K410" t="s">
        <v>22</v>
      </c>
      <c r="L410" t="s">
        <v>37</v>
      </c>
      <c r="M410">
        <v>8</v>
      </c>
      <c r="N410" t="s">
        <v>33</v>
      </c>
      <c r="O410">
        <v>0</v>
      </c>
      <c r="P410">
        <v>10</v>
      </c>
      <c r="Q410">
        <v>1.75</v>
      </c>
      <c r="R410">
        <v>8</v>
      </c>
      <c r="S410">
        <v>14</v>
      </c>
      <c r="T410">
        <v>1</v>
      </c>
      <c r="U410">
        <v>0</v>
      </c>
      <c r="V410">
        <v>1.4000000000000001</v>
      </c>
      <c r="W410">
        <v>2.9000000000000004</v>
      </c>
      <c r="X410">
        <v>4.0600000000000005</v>
      </c>
      <c r="Y410">
        <v>1.54</v>
      </c>
      <c r="Z410">
        <v>4.9400000000000004</v>
      </c>
      <c r="AA410">
        <v>7.6076000000000006</v>
      </c>
      <c r="AB410">
        <v>7573283</v>
      </c>
      <c r="AC410" t="s">
        <v>1972</v>
      </c>
      <c r="AD410">
        <v>40141</v>
      </c>
      <c r="AE410" t="s">
        <v>760</v>
      </c>
      <c r="AF410" t="s">
        <v>761</v>
      </c>
      <c r="AG410" t="s">
        <v>762</v>
      </c>
      <c r="AH410" t="s">
        <v>768</v>
      </c>
      <c r="AI410">
        <v>5</v>
      </c>
      <c r="AJ410">
        <v>0</v>
      </c>
      <c r="AK410">
        <v>0</v>
      </c>
      <c r="AL410">
        <v>0</v>
      </c>
      <c r="AM410">
        <v>60</v>
      </c>
      <c r="AN410">
        <v>0</v>
      </c>
      <c r="AO410" t="s">
        <v>762</v>
      </c>
      <c r="AP410" t="s">
        <v>763</v>
      </c>
      <c r="AQ410" t="s">
        <v>769</v>
      </c>
      <c r="AR410" t="s">
        <v>1973</v>
      </c>
      <c r="AS410">
        <v>7</v>
      </c>
      <c r="AT410">
        <v>720.46</v>
      </c>
      <c r="AU410">
        <v>710.96997069999998</v>
      </c>
      <c r="AV410" t="s">
        <v>765</v>
      </c>
      <c r="AW410" t="s">
        <v>1974</v>
      </c>
      <c r="AX410">
        <v>9</v>
      </c>
      <c r="AY410">
        <v>719.16</v>
      </c>
      <c r="AZ410">
        <v>710.71002196999996</v>
      </c>
      <c r="BA410" t="s">
        <v>765</v>
      </c>
      <c r="BB410">
        <v>1.3969209999999999E-2</v>
      </c>
      <c r="BC410">
        <v>0</v>
      </c>
      <c r="BD410">
        <v>36217</v>
      </c>
      <c r="BE410">
        <v>19.276294775268074</v>
      </c>
      <c r="BF410" t="s">
        <v>767</v>
      </c>
      <c r="BG410">
        <v>44243</v>
      </c>
      <c r="BH410">
        <v>97.08112020614773</v>
      </c>
      <c r="BI410" t="s">
        <v>4140</v>
      </c>
      <c r="BJ410" t="s">
        <v>4141</v>
      </c>
      <c r="BK410" t="s">
        <v>4142</v>
      </c>
      <c r="BL410" t="s">
        <v>768</v>
      </c>
      <c r="BM410">
        <v>2</v>
      </c>
      <c r="BN410">
        <v>3.7930000000000001</v>
      </c>
    </row>
    <row r="411" spans="1:66" x14ac:dyDescent="0.25">
      <c r="A411">
        <v>89564</v>
      </c>
      <c r="B411">
        <v>12214</v>
      </c>
      <c r="C411" t="s">
        <v>375</v>
      </c>
      <c r="D411" t="s">
        <v>21</v>
      </c>
      <c r="E411" t="s">
        <v>29</v>
      </c>
      <c r="F411">
        <v>43257.666666666664</v>
      </c>
      <c r="G411">
        <v>13</v>
      </c>
      <c r="H411" t="s">
        <v>28</v>
      </c>
      <c r="I411">
        <v>5</v>
      </c>
      <c r="J411" t="s">
        <v>22</v>
      </c>
      <c r="K411" t="s">
        <v>22</v>
      </c>
      <c r="L411" t="s">
        <v>37</v>
      </c>
      <c r="M411">
        <v>8</v>
      </c>
      <c r="N411" t="s">
        <v>33</v>
      </c>
      <c r="O411">
        <v>0</v>
      </c>
      <c r="P411">
        <v>10</v>
      </c>
      <c r="Q411">
        <v>1.75</v>
      </c>
      <c r="R411">
        <v>8</v>
      </c>
      <c r="S411">
        <v>14</v>
      </c>
      <c r="T411">
        <v>1</v>
      </c>
      <c r="U411">
        <v>0</v>
      </c>
      <c r="V411">
        <v>1.4000000000000001</v>
      </c>
      <c r="W411">
        <v>2.9000000000000004</v>
      </c>
      <c r="X411">
        <v>4.0600000000000005</v>
      </c>
      <c r="Y411">
        <v>1.54</v>
      </c>
      <c r="Z411">
        <v>4.9400000000000004</v>
      </c>
      <c r="AA411">
        <v>7.6076000000000006</v>
      </c>
      <c r="AB411">
        <v>7646284</v>
      </c>
      <c r="AC411" t="s">
        <v>1975</v>
      </c>
      <c r="AD411">
        <v>40142</v>
      </c>
      <c r="AE411" t="s">
        <v>760</v>
      </c>
      <c r="AF411" t="s">
        <v>761</v>
      </c>
      <c r="AG411" t="s">
        <v>762</v>
      </c>
      <c r="AH411" t="s">
        <v>768</v>
      </c>
      <c r="AI411">
        <v>5</v>
      </c>
      <c r="AJ411">
        <v>0</v>
      </c>
      <c r="AK411">
        <v>0</v>
      </c>
      <c r="AL411">
        <v>0</v>
      </c>
      <c r="AM411">
        <v>60</v>
      </c>
      <c r="AN411">
        <v>0</v>
      </c>
      <c r="AO411" t="s">
        <v>762</v>
      </c>
      <c r="AP411" t="s">
        <v>763</v>
      </c>
      <c r="AQ411" t="s">
        <v>769</v>
      </c>
      <c r="AR411" t="s">
        <v>1973</v>
      </c>
      <c r="AS411">
        <v>7</v>
      </c>
      <c r="AT411">
        <v>720.46</v>
      </c>
      <c r="AU411">
        <v>710.96997069999998</v>
      </c>
      <c r="AV411" t="s">
        <v>765</v>
      </c>
      <c r="AW411" t="s">
        <v>1974</v>
      </c>
      <c r="AX411">
        <v>9</v>
      </c>
      <c r="AY411">
        <v>719.16</v>
      </c>
      <c r="AZ411">
        <v>710.71002196999996</v>
      </c>
      <c r="BA411" t="s">
        <v>765</v>
      </c>
      <c r="BB411">
        <v>1.3969209999999999E-2</v>
      </c>
      <c r="BC411">
        <v>0</v>
      </c>
      <c r="BD411">
        <v>36217</v>
      </c>
      <c r="BE411">
        <v>19.276294775268074</v>
      </c>
      <c r="BF411" t="s">
        <v>767</v>
      </c>
      <c r="BG411">
        <v>44243</v>
      </c>
      <c r="BH411">
        <v>95.670039375450543</v>
      </c>
      <c r="BI411" t="s">
        <v>4140</v>
      </c>
      <c r="BJ411" t="s">
        <v>4141</v>
      </c>
      <c r="BK411" t="s">
        <v>4142</v>
      </c>
      <c r="BL411" t="s">
        <v>768</v>
      </c>
      <c r="BM411">
        <v>2</v>
      </c>
      <c r="BN411">
        <v>3.7930000000000001</v>
      </c>
    </row>
    <row r="412" spans="1:66" x14ac:dyDescent="0.25">
      <c r="A412">
        <v>89663</v>
      </c>
      <c r="B412">
        <v>13018</v>
      </c>
      <c r="C412" t="s">
        <v>547</v>
      </c>
      <c r="D412" t="s">
        <v>26</v>
      </c>
      <c r="E412" t="s">
        <v>29</v>
      </c>
      <c r="F412">
        <v>43887.666666666664</v>
      </c>
      <c r="G412">
        <v>3</v>
      </c>
      <c r="I412">
        <v>0</v>
      </c>
      <c r="K412" t="s">
        <v>22</v>
      </c>
      <c r="M412">
        <v>0</v>
      </c>
      <c r="O412">
        <v>2</v>
      </c>
      <c r="P412">
        <v>0</v>
      </c>
      <c r="Q412">
        <v>1.3</v>
      </c>
      <c r="R412">
        <v>1.4</v>
      </c>
      <c r="S412">
        <v>1.8199999999999998</v>
      </c>
      <c r="T412">
        <v>1</v>
      </c>
      <c r="U412">
        <v>5</v>
      </c>
      <c r="V412">
        <v>8.6</v>
      </c>
      <c r="W412">
        <v>3.0500000000000003</v>
      </c>
      <c r="X412">
        <v>26.23</v>
      </c>
      <c r="Y412">
        <v>5.68</v>
      </c>
      <c r="Z412">
        <v>2.39</v>
      </c>
      <c r="AA412">
        <v>13.575200000000001</v>
      </c>
      <c r="AB412">
        <v>7713120</v>
      </c>
      <c r="AC412" t="s">
        <v>2720</v>
      </c>
      <c r="AD412">
        <v>40143</v>
      </c>
      <c r="AE412" t="s">
        <v>760</v>
      </c>
      <c r="AF412" t="s">
        <v>761</v>
      </c>
      <c r="AG412" t="s">
        <v>762</v>
      </c>
      <c r="AH412" t="s">
        <v>768</v>
      </c>
      <c r="AI412">
        <v>1.25</v>
      </c>
      <c r="AJ412">
        <v>0</v>
      </c>
      <c r="AK412">
        <v>0</v>
      </c>
      <c r="AL412">
        <v>0</v>
      </c>
      <c r="AM412">
        <v>15</v>
      </c>
      <c r="AN412">
        <v>0</v>
      </c>
      <c r="AO412" t="s">
        <v>762</v>
      </c>
      <c r="AP412" t="s">
        <v>763</v>
      </c>
      <c r="AQ412" t="s">
        <v>769</v>
      </c>
      <c r="AR412" t="s">
        <v>2721</v>
      </c>
      <c r="AS412">
        <v>3.6</v>
      </c>
      <c r="AT412">
        <v>781.76</v>
      </c>
      <c r="AU412">
        <v>755.84997557999998</v>
      </c>
      <c r="AV412" t="s">
        <v>765</v>
      </c>
      <c r="AW412" t="s">
        <v>2722</v>
      </c>
      <c r="AX412">
        <v>3.4</v>
      </c>
      <c r="AY412">
        <v>769.18</v>
      </c>
      <c r="AZ412">
        <v>754.88000488</v>
      </c>
      <c r="BA412" t="s">
        <v>765</v>
      </c>
      <c r="BB412">
        <v>0.40519851000000001</v>
      </c>
      <c r="BC412">
        <v>0</v>
      </c>
      <c r="BD412">
        <v>37072</v>
      </c>
      <c r="BE412">
        <v>18.660278348163352</v>
      </c>
      <c r="BF412" t="s">
        <v>767</v>
      </c>
      <c r="BG412">
        <v>44243</v>
      </c>
      <c r="BH412">
        <v>31.046568292065171</v>
      </c>
      <c r="BI412" t="s">
        <v>4094</v>
      </c>
      <c r="BJ412" t="s">
        <v>4095</v>
      </c>
      <c r="BK412" t="s">
        <v>4096</v>
      </c>
      <c r="BL412" t="s">
        <v>4097</v>
      </c>
      <c r="BM412">
        <v>1</v>
      </c>
      <c r="BN412">
        <v>3.794</v>
      </c>
    </row>
    <row r="413" spans="1:66" x14ac:dyDescent="0.25">
      <c r="A413">
        <v>89930</v>
      </c>
      <c r="B413">
        <v>11212</v>
      </c>
      <c r="C413" t="s">
        <v>321</v>
      </c>
      <c r="D413" t="s">
        <v>21</v>
      </c>
      <c r="E413" t="s">
        <v>29</v>
      </c>
      <c r="F413">
        <v>43432.666666666664</v>
      </c>
      <c r="G413">
        <v>10</v>
      </c>
      <c r="H413" t="s">
        <v>28</v>
      </c>
      <c r="I413">
        <v>5</v>
      </c>
      <c r="J413" t="s">
        <v>22</v>
      </c>
      <c r="K413" t="s">
        <v>22</v>
      </c>
      <c r="L413" t="s">
        <v>115</v>
      </c>
      <c r="M413">
        <v>8</v>
      </c>
      <c r="N413" t="s">
        <v>33</v>
      </c>
      <c r="O413">
        <v>0</v>
      </c>
      <c r="P413">
        <v>10</v>
      </c>
      <c r="Q413">
        <v>1.75</v>
      </c>
      <c r="R413">
        <v>7.5</v>
      </c>
      <c r="S413">
        <v>13.125</v>
      </c>
      <c r="T413">
        <v>1</v>
      </c>
      <c r="U413">
        <v>0</v>
      </c>
      <c r="V413">
        <v>1.4000000000000001</v>
      </c>
      <c r="W413">
        <v>2.4000000000000004</v>
      </c>
      <c r="X413">
        <v>3.3600000000000008</v>
      </c>
      <c r="Y413">
        <v>1.54</v>
      </c>
      <c r="Z413">
        <v>4.4400000000000004</v>
      </c>
      <c r="AA413">
        <v>6.837600000000001</v>
      </c>
      <c r="AB413">
        <v>7705531</v>
      </c>
      <c r="AC413" t="s">
        <v>1760</v>
      </c>
      <c r="AD413">
        <v>40144</v>
      </c>
      <c r="AE413" t="s">
        <v>760</v>
      </c>
      <c r="AF413" t="s">
        <v>761</v>
      </c>
      <c r="AG413" t="s">
        <v>762</v>
      </c>
      <c r="AH413" t="s">
        <v>768</v>
      </c>
      <c r="AI413">
        <v>5</v>
      </c>
      <c r="AJ413">
        <v>0</v>
      </c>
      <c r="AK413">
        <v>0</v>
      </c>
      <c r="AL413">
        <v>0</v>
      </c>
      <c r="AM413">
        <v>66</v>
      </c>
      <c r="AN413">
        <v>0</v>
      </c>
      <c r="AO413" t="s">
        <v>762</v>
      </c>
      <c r="AP413" t="s">
        <v>763</v>
      </c>
      <c r="AQ413" t="s">
        <v>769</v>
      </c>
      <c r="AR413" t="s">
        <v>1761</v>
      </c>
      <c r="AS413">
        <v>7.5</v>
      </c>
      <c r="AT413">
        <v>617.5</v>
      </c>
      <c r="AU413">
        <v>625</v>
      </c>
      <c r="AV413" t="s">
        <v>765</v>
      </c>
      <c r="AW413" t="s">
        <v>1762</v>
      </c>
      <c r="AX413">
        <v>6.1</v>
      </c>
      <c r="AY413">
        <v>611.9</v>
      </c>
      <c r="AZ413">
        <v>618</v>
      </c>
      <c r="BA413" t="s">
        <v>765</v>
      </c>
      <c r="BB413">
        <v>9.0457369999999995E-2</v>
      </c>
      <c r="BC413">
        <v>0</v>
      </c>
      <c r="BD413">
        <v>40372</v>
      </c>
      <c r="BE413">
        <v>9.0038786219484308</v>
      </c>
      <c r="BF413" t="s">
        <v>767</v>
      </c>
      <c r="BG413">
        <v>44243</v>
      </c>
      <c r="BH413">
        <v>61.907611749294688</v>
      </c>
      <c r="BI413" t="s">
        <v>4114</v>
      </c>
      <c r="BJ413" t="s">
        <v>4115</v>
      </c>
      <c r="BK413" t="s">
        <v>4116</v>
      </c>
      <c r="BL413" t="s">
        <v>768</v>
      </c>
      <c r="BM413">
        <v>2</v>
      </c>
      <c r="BN413">
        <v>3.7829999999999999</v>
      </c>
    </row>
    <row r="414" spans="1:66" x14ac:dyDescent="0.25">
      <c r="A414">
        <v>90358</v>
      </c>
      <c r="B414">
        <v>18255</v>
      </c>
      <c r="C414" t="s">
        <v>258</v>
      </c>
      <c r="D414" t="s">
        <v>26</v>
      </c>
      <c r="E414" t="s">
        <v>29</v>
      </c>
      <c r="F414">
        <v>43977.666666666664</v>
      </c>
      <c r="G414">
        <v>6</v>
      </c>
      <c r="H414" t="s">
        <v>23</v>
      </c>
      <c r="I414">
        <v>0</v>
      </c>
      <c r="J414" t="s">
        <v>22</v>
      </c>
      <c r="K414" t="s">
        <v>22</v>
      </c>
      <c r="L414" t="s">
        <v>30</v>
      </c>
      <c r="M414">
        <v>6</v>
      </c>
      <c r="O414">
        <v>2</v>
      </c>
      <c r="P414">
        <v>10</v>
      </c>
      <c r="Q414">
        <v>1.3</v>
      </c>
      <c r="R414">
        <v>6.8</v>
      </c>
      <c r="S414">
        <v>8.84</v>
      </c>
      <c r="T414">
        <v>1</v>
      </c>
      <c r="U414">
        <v>0</v>
      </c>
      <c r="V414">
        <v>1.4000000000000001</v>
      </c>
      <c r="W414">
        <v>2.6</v>
      </c>
      <c r="X414">
        <v>3.6400000000000006</v>
      </c>
      <c r="Y414">
        <v>1.36</v>
      </c>
      <c r="Z414">
        <v>4.28</v>
      </c>
      <c r="AA414">
        <v>5.8208000000000011</v>
      </c>
      <c r="AB414">
        <v>7635614</v>
      </c>
      <c r="AC414" t="s">
        <v>1590</v>
      </c>
      <c r="AD414">
        <v>40145</v>
      </c>
      <c r="AE414" t="s">
        <v>760</v>
      </c>
      <c r="AF414" t="s">
        <v>761</v>
      </c>
      <c r="AG414" t="s">
        <v>762</v>
      </c>
      <c r="AH414" t="s">
        <v>768</v>
      </c>
      <c r="AI414">
        <v>1.25</v>
      </c>
      <c r="AJ414">
        <v>0</v>
      </c>
      <c r="AK414">
        <v>0</v>
      </c>
      <c r="AL414">
        <v>0</v>
      </c>
      <c r="AM414">
        <v>15</v>
      </c>
      <c r="AN414">
        <v>0</v>
      </c>
      <c r="AO414" t="s">
        <v>762</v>
      </c>
      <c r="AP414" t="s">
        <v>763</v>
      </c>
      <c r="AQ414" t="s">
        <v>769</v>
      </c>
      <c r="AR414" t="s">
        <v>1513</v>
      </c>
      <c r="AS414">
        <v>4.0999999999999996</v>
      </c>
      <c r="AT414">
        <v>570.9</v>
      </c>
      <c r="AU414">
        <v>575</v>
      </c>
      <c r="AV414" t="s">
        <v>772</v>
      </c>
      <c r="AW414" t="s">
        <v>1591</v>
      </c>
      <c r="AX414">
        <v>9.6</v>
      </c>
      <c r="AY414">
        <v>566.4</v>
      </c>
      <c r="AZ414">
        <v>576</v>
      </c>
      <c r="BA414" t="s">
        <v>765</v>
      </c>
      <c r="BB414">
        <v>3.4706220000000003E-2</v>
      </c>
      <c r="BC414">
        <v>1</v>
      </c>
      <c r="BD414">
        <v>32874</v>
      </c>
      <c r="BE414">
        <v>30.400182523385801</v>
      </c>
      <c r="BF414" t="s">
        <v>767</v>
      </c>
      <c r="BG414">
        <v>44243</v>
      </c>
      <c r="BH414">
        <v>129.6597676285119</v>
      </c>
      <c r="BI414" t="s">
        <v>4104</v>
      </c>
      <c r="BJ414" t="s">
        <v>4105</v>
      </c>
      <c r="BK414" t="s">
        <v>4106</v>
      </c>
      <c r="BL414" t="s">
        <v>4107</v>
      </c>
      <c r="BM414">
        <v>3</v>
      </c>
      <c r="BN414">
        <v>3.7290000000000001</v>
      </c>
    </row>
    <row r="415" spans="1:66" x14ac:dyDescent="0.25">
      <c r="A415">
        <v>90359</v>
      </c>
      <c r="B415">
        <v>18255</v>
      </c>
      <c r="C415" t="s">
        <v>258</v>
      </c>
      <c r="D415" t="s">
        <v>26</v>
      </c>
      <c r="E415" t="s">
        <v>29</v>
      </c>
      <c r="F415">
        <v>43977.666666666664</v>
      </c>
      <c r="G415">
        <v>6</v>
      </c>
      <c r="H415" t="s">
        <v>23</v>
      </c>
      <c r="I415">
        <v>0</v>
      </c>
      <c r="J415" t="s">
        <v>22</v>
      </c>
      <c r="K415" t="s">
        <v>22</v>
      </c>
      <c r="L415" t="s">
        <v>30</v>
      </c>
      <c r="M415">
        <v>6</v>
      </c>
      <c r="O415">
        <v>2</v>
      </c>
      <c r="P415">
        <v>5</v>
      </c>
      <c r="Q415">
        <v>1.3</v>
      </c>
      <c r="R415">
        <v>6.05</v>
      </c>
      <c r="S415">
        <v>7.8650000000000002</v>
      </c>
      <c r="T415">
        <v>1</v>
      </c>
      <c r="U415">
        <v>0</v>
      </c>
      <c r="V415">
        <v>1.4000000000000001</v>
      </c>
      <c r="W415">
        <v>2.6</v>
      </c>
      <c r="X415">
        <v>3.6400000000000006</v>
      </c>
      <c r="Y415">
        <v>1.36</v>
      </c>
      <c r="Z415">
        <v>3.98</v>
      </c>
      <c r="AA415">
        <v>5.4128000000000007</v>
      </c>
      <c r="AB415">
        <v>7689788</v>
      </c>
      <c r="AC415" t="s">
        <v>1511</v>
      </c>
      <c r="AD415">
        <v>40146</v>
      </c>
      <c r="AE415" t="s">
        <v>760</v>
      </c>
      <c r="AF415" t="s">
        <v>761</v>
      </c>
      <c r="AG415" t="s">
        <v>762</v>
      </c>
      <c r="AH415" t="s">
        <v>768</v>
      </c>
      <c r="AI415">
        <v>1.25</v>
      </c>
      <c r="AJ415">
        <v>0</v>
      </c>
      <c r="AK415">
        <v>0</v>
      </c>
      <c r="AL415">
        <v>0</v>
      </c>
      <c r="AM415">
        <v>15</v>
      </c>
      <c r="AN415">
        <v>0</v>
      </c>
      <c r="AO415" t="s">
        <v>762</v>
      </c>
      <c r="AP415" t="s">
        <v>763</v>
      </c>
      <c r="AQ415" t="s">
        <v>769</v>
      </c>
      <c r="AR415" t="s">
        <v>1512</v>
      </c>
      <c r="AS415">
        <v>5.7</v>
      </c>
      <c r="AT415">
        <v>576.29999999999995</v>
      </c>
      <c r="AU415">
        <v>582</v>
      </c>
      <c r="AV415" t="s">
        <v>765</v>
      </c>
      <c r="AW415" t="s">
        <v>1513</v>
      </c>
      <c r="AX415">
        <v>4.0999999999999996</v>
      </c>
      <c r="AY415">
        <v>570.9</v>
      </c>
      <c r="AZ415">
        <v>575</v>
      </c>
      <c r="BA415" t="s">
        <v>772</v>
      </c>
      <c r="BB415">
        <v>3.3135320000000003E-2</v>
      </c>
      <c r="BC415">
        <v>1</v>
      </c>
      <c r="BD415">
        <v>32874</v>
      </c>
      <c r="BE415">
        <v>30.400182523385801</v>
      </c>
      <c r="BF415" t="s">
        <v>767</v>
      </c>
      <c r="BG415">
        <v>44243</v>
      </c>
      <c r="BH415">
        <v>162.96811053566771</v>
      </c>
      <c r="BI415" t="s">
        <v>4104</v>
      </c>
      <c r="BJ415" t="s">
        <v>4105</v>
      </c>
      <c r="BK415" t="s">
        <v>4106</v>
      </c>
      <c r="BL415" t="s">
        <v>4107</v>
      </c>
      <c r="BM415">
        <v>3</v>
      </c>
      <c r="BN415">
        <v>3.7290000000000001</v>
      </c>
    </row>
    <row r="416" spans="1:66" x14ac:dyDescent="0.25">
      <c r="A416">
        <v>90914</v>
      </c>
      <c r="B416">
        <v>11189</v>
      </c>
      <c r="C416" t="s">
        <v>327</v>
      </c>
      <c r="D416" t="s">
        <v>21</v>
      </c>
      <c r="E416" t="s">
        <v>29</v>
      </c>
      <c r="F416">
        <v>43838.666666666664</v>
      </c>
      <c r="G416">
        <v>20</v>
      </c>
      <c r="H416" t="s">
        <v>23</v>
      </c>
      <c r="I416">
        <v>0</v>
      </c>
      <c r="J416" t="s">
        <v>22</v>
      </c>
      <c r="K416" t="s">
        <v>22</v>
      </c>
      <c r="L416" t="s">
        <v>37</v>
      </c>
      <c r="M416">
        <v>8</v>
      </c>
      <c r="N416" t="s">
        <v>35</v>
      </c>
      <c r="O416">
        <v>2</v>
      </c>
      <c r="P416">
        <v>10</v>
      </c>
      <c r="Q416">
        <v>1.3</v>
      </c>
      <c r="R416">
        <v>8</v>
      </c>
      <c r="S416">
        <v>10.4</v>
      </c>
      <c r="T416">
        <v>1</v>
      </c>
      <c r="U416">
        <v>10</v>
      </c>
      <c r="V416">
        <v>4.5999999999999996</v>
      </c>
      <c r="W416">
        <v>7.1000000000000005</v>
      </c>
      <c r="X416">
        <v>32.659999999999997</v>
      </c>
      <c r="Y416">
        <v>3.28</v>
      </c>
      <c r="Z416">
        <v>7.46</v>
      </c>
      <c r="AA416">
        <v>24.468799999999998</v>
      </c>
      <c r="AB416">
        <v>7622802</v>
      </c>
      <c r="AC416" t="s">
        <v>3608</v>
      </c>
      <c r="AD416">
        <v>40147</v>
      </c>
      <c r="AE416" t="s">
        <v>760</v>
      </c>
      <c r="AF416" t="s">
        <v>761</v>
      </c>
      <c r="AG416" t="s">
        <v>762</v>
      </c>
      <c r="AH416" t="s">
        <v>768</v>
      </c>
      <c r="AI416">
        <v>5.5</v>
      </c>
      <c r="AJ416">
        <v>0</v>
      </c>
      <c r="AK416">
        <v>0</v>
      </c>
      <c r="AL416">
        <v>0</v>
      </c>
      <c r="AM416">
        <v>66</v>
      </c>
      <c r="AN416">
        <v>0</v>
      </c>
      <c r="AO416" t="s">
        <v>762</v>
      </c>
      <c r="AP416" t="s">
        <v>763</v>
      </c>
      <c r="AQ416" t="s">
        <v>769</v>
      </c>
      <c r="AR416" t="s">
        <v>2337</v>
      </c>
      <c r="AS416">
        <v>0</v>
      </c>
      <c r="AT416">
        <v>0</v>
      </c>
      <c r="AU416">
        <v>0</v>
      </c>
      <c r="AV416" t="s">
        <v>762</v>
      </c>
      <c r="AW416" t="s">
        <v>2338</v>
      </c>
      <c r="AX416">
        <v>0</v>
      </c>
      <c r="AY416">
        <v>0</v>
      </c>
      <c r="AZ416">
        <v>0</v>
      </c>
      <c r="BA416" t="s">
        <v>762</v>
      </c>
      <c r="BB416">
        <v>0</v>
      </c>
      <c r="BC416">
        <v>1</v>
      </c>
      <c r="BD416">
        <v>38539</v>
      </c>
      <c r="BE416">
        <v>14.509696554871086</v>
      </c>
      <c r="BF416" t="s">
        <v>767</v>
      </c>
      <c r="BG416">
        <v>44025</v>
      </c>
      <c r="BH416">
        <v>101.655924939042</v>
      </c>
      <c r="BI416" t="s">
        <v>4114</v>
      </c>
      <c r="BJ416" t="s">
        <v>4115</v>
      </c>
      <c r="BK416" t="s">
        <v>4116</v>
      </c>
      <c r="BL416" t="s">
        <v>768</v>
      </c>
      <c r="BM416">
        <v>2</v>
      </c>
      <c r="BN416">
        <v>3.77</v>
      </c>
    </row>
    <row r="417" spans="1:66" x14ac:dyDescent="0.25">
      <c r="A417">
        <v>90928</v>
      </c>
      <c r="B417">
        <v>13517</v>
      </c>
      <c r="C417" t="s">
        <v>609</v>
      </c>
      <c r="D417" t="s">
        <v>21</v>
      </c>
      <c r="E417" t="s">
        <v>29</v>
      </c>
      <c r="F417">
        <v>43934.666666666664</v>
      </c>
      <c r="G417">
        <v>5</v>
      </c>
      <c r="I417">
        <v>0</v>
      </c>
      <c r="J417" t="s">
        <v>22</v>
      </c>
      <c r="K417" t="s">
        <v>22</v>
      </c>
      <c r="M417">
        <v>0</v>
      </c>
      <c r="O417">
        <v>2</v>
      </c>
      <c r="P417">
        <v>0</v>
      </c>
      <c r="Q417">
        <v>1.3</v>
      </c>
      <c r="R417">
        <v>0.8</v>
      </c>
      <c r="S417">
        <v>1.04</v>
      </c>
      <c r="T417">
        <v>1</v>
      </c>
      <c r="U417">
        <v>10</v>
      </c>
      <c r="V417">
        <v>9.1999999999999993</v>
      </c>
      <c r="W417">
        <v>4.0999999999999996</v>
      </c>
      <c r="X417">
        <v>37.719999999999992</v>
      </c>
      <c r="Y417">
        <v>6.0399999999999991</v>
      </c>
      <c r="Z417">
        <v>2.7799999999999994</v>
      </c>
      <c r="AA417">
        <v>16.791199999999993</v>
      </c>
      <c r="AB417">
        <v>7550739</v>
      </c>
      <c r="AC417" t="s">
        <v>3091</v>
      </c>
      <c r="AD417">
        <v>40148</v>
      </c>
      <c r="AE417" t="s">
        <v>760</v>
      </c>
      <c r="AF417" t="s">
        <v>761</v>
      </c>
      <c r="AG417" t="s">
        <v>762</v>
      </c>
      <c r="AH417" t="s">
        <v>768</v>
      </c>
      <c r="AI417">
        <v>1.5</v>
      </c>
      <c r="AJ417">
        <v>0</v>
      </c>
      <c r="AK417">
        <v>0</v>
      </c>
      <c r="AL417">
        <v>0</v>
      </c>
      <c r="AM417">
        <v>18</v>
      </c>
      <c r="AN417">
        <v>0</v>
      </c>
      <c r="AO417" t="s">
        <v>762</v>
      </c>
      <c r="AP417" t="s">
        <v>778</v>
      </c>
      <c r="AQ417" t="s">
        <v>781</v>
      </c>
      <c r="AR417" t="s">
        <v>3092</v>
      </c>
      <c r="AS417">
        <v>4.7</v>
      </c>
      <c r="AT417">
        <v>0</v>
      </c>
      <c r="AU417">
        <v>0</v>
      </c>
      <c r="AV417" t="s">
        <v>762</v>
      </c>
      <c r="AW417" t="s">
        <v>3093</v>
      </c>
      <c r="AX417">
        <v>1.5</v>
      </c>
      <c r="AY417">
        <v>0</v>
      </c>
      <c r="AZ417">
        <v>0</v>
      </c>
      <c r="BA417" t="s">
        <v>762</v>
      </c>
      <c r="BB417">
        <v>0</v>
      </c>
      <c r="BC417">
        <v>0</v>
      </c>
      <c r="BD417">
        <v>31958</v>
      </c>
      <c r="BE417">
        <v>32.790326260552128</v>
      </c>
      <c r="BF417" t="s">
        <v>767</v>
      </c>
      <c r="BG417">
        <v>44243</v>
      </c>
      <c r="BH417">
        <v>22.68278717115253</v>
      </c>
      <c r="BI417" t="s">
        <v>4101</v>
      </c>
      <c r="BJ417" t="s">
        <v>4102</v>
      </c>
      <c r="BK417" t="s">
        <v>4103</v>
      </c>
      <c r="BL417" t="s">
        <v>4097</v>
      </c>
      <c r="BM417">
        <v>1</v>
      </c>
      <c r="BN417">
        <v>3.766</v>
      </c>
    </row>
    <row r="418" spans="1:66" x14ac:dyDescent="0.25">
      <c r="A418">
        <v>91596</v>
      </c>
      <c r="B418">
        <v>12647</v>
      </c>
      <c r="C418" t="s">
        <v>251</v>
      </c>
      <c r="D418" t="s">
        <v>21</v>
      </c>
      <c r="E418" t="s">
        <v>29</v>
      </c>
      <c r="F418">
        <v>43865.708333333336</v>
      </c>
      <c r="G418">
        <v>4</v>
      </c>
      <c r="H418" t="s">
        <v>32</v>
      </c>
      <c r="I418">
        <v>10</v>
      </c>
      <c r="J418" t="s">
        <v>29</v>
      </c>
      <c r="K418" t="s">
        <v>29</v>
      </c>
      <c r="L418" t="s">
        <v>115</v>
      </c>
      <c r="M418">
        <v>8</v>
      </c>
      <c r="N418" t="s">
        <v>33</v>
      </c>
      <c r="O418">
        <v>0</v>
      </c>
      <c r="P418">
        <v>10</v>
      </c>
      <c r="Q418">
        <v>3.5</v>
      </c>
      <c r="R418">
        <v>5.9</v>
      </c>
      <c r="S418">
        <v>20.650000000000002</v>
      </c>
      <c r="T418">
        <v>1</v>
      </c>
      <c r="U418">
        <v>10</v>
      </c>
      <c r="V418">
        <v>10</v>
      </c>
      <c r="W418">
        <v>5.9</v>
      </c>
      <c r="X418">
        <v>59</v>
      </c>
      <c r="Y418">
        <v>7.4</v>
      </c>
      <c r="Z418">
        <v>5.9</v>
      </c>
      <c r="AA418">
        <v>43.660000000000004</v>
      </c>
      <c r="AB418">
        <v>7615741</v>
      </c>
      <c r="AC418" t="s">
        <v>4041</v>
      </c>
      <c r="AD418">
        <v>40150</v>
      </c>
      <c r="AE418" t="s">
        <v>760</v>
      </c>
      <c r="AF418" t="s">
        <v>761</v>
      </c>
      <c r="AG418" t="s">
        <v>762</v>
      </c>
      <c r="AH418" t="s">
        <v>768</v>
      </c>
      <c r="AI418">
        <v>1.25</v>
      </c>
      <c r="AJ418">
        <v>0</v>
      </c>
      <c r="AK418">
        <v>0</v>
      </c>
      <c r="AL418">
        <v>0</v>
      </c>
      <c r="AM418">
        <v>15</v>
      </c>
      <c r="AN418">
        <v>0</v>
      </c>
      <c r="AO418" t="s">
        <v>762</v>
      </c>
      <c r="AP418" t="s">
        <v>763</v>
      </c>
      <c r="AQ418" t="s">
        <v>769</v>
      </c>
      <c r="AR418" t="s">
        <v>3777</v>
      </c>
      <c r="AS418">
        <v>0</v>
      </c>
      <c r="AT418">
        <v>706</v>
      </c>
      <c r="AU418">
        <v>706</v>
      </c>
      <c r="AV418" t="s">
        <v>986</v>
      </c>
      <c r="AW418" t="s">
        <v>4042</v>
      </c>
      <c r="AX418">
        <v>3.8</v>
      </c>
      <c r="AY418">
        <v>701.2</v>
      </c>
      <c r="AZ418">
        <v>705</v>
      </c>
      <c r="BA418" t="s">
        <v>765</v>
      </c>
      <c r="BB418">
        <v>0</v>
      </c>
      <c r="BC418">
        <v>0</v>
      </c>
      <c r="BD418">
        <v>28856</v>
      </c>
      <c r="BE418">
        <v>41.094341775039936</v>
      </c>
      <c r="BF418" t="s">
        <v>767</v>
      </c>
      <c r="BG418">
        <v>43495</v>
      </c>
      <c r="BH418">
        <v>23.71008409364142</v>
      </c>
      <c r="BI418" t="s">
        <v>4094</v>
      </c>
      <c r="BJ418" t="s">
        <v>4095</v>
      </c>
      <c r="BK418" t="s">
        <v>4096</v>
      </c>
      <c r="BL418" t="s">
        <v>4097</v>
      </c>
      <c r="BM418">
        <v>1</v>
      </c>
      <c r="BN418">
        <v>3.8149999999999999</v>
      </c>
    </row>
    <row r="419" spans="1:66" x14ac:dyDescent="0.25">
      <c r="A419">
        <v>92627</v>
      </c>
      <c r="B419">
        <v>23018</v>
      </c>
      <c r="C419" t="s">
        <v>344</v>
      </c>
      <c r="D419" t="s">
        <v>26</v>
      </c>
      <c r="E419" t="s">
        <v>29</v>
      </c>
      <c r="F419">
        <v>44357.666666666664</v>
      </c>
      <c r="G419">
        <v>4</v>
      </c>
      <c r="H419" t="s">
        <v>23</v>
      </c>
      <c r="I419">
        <v>0</v>
      </c>
      <c r="J419" t="s">
        <v>29</v>
      </c>
      <c r="K419" t="s">
        <v>29</v>
      </c>
      <c r="L419" t="s">
        <v>24</v>
      </c>
      <c r="M419">
        <v>0</v>
      </c>
      <c r="N419" t="s">
        <v>35</v>
      </c>
      <c r="O419">
        <v>2</v>
      </c>
      <c r="P419">
        <v>0</v>
      </c>
      <c r="Q419">
        <v>4.8</v>
      </c>
      <c r="R419">
        <v>2</v>
      </c>
      <c r="S419">
        <v>9.6</v>
      </c>
      <c r="T419">
        <v>1</v>
      </c>
      <c r="U419">
        <v>0</v>
      </c>
      <c r="V419">
        <v>5.4</v>
      </c>
      <c r="W419">
        <v>3.8000000000000003</v>
      </c>
      <c r="X419">
        <v>20.520000000000003</v>
      </c>
      <c r="Y419">
        <v>5.16</v>
      </c>
      <c r="Z419">
        <v>3.08</v>
      </c>
      <c r="AA419">
        <v>15.892800000000001</v>
      </c>
      <c r="AB419">
        <v>7615289</v>
      </c>
      <c r="AC419" t="s">
        <v>2998</v>
      </c>
      <c r="AD419">
        <v>40152</v>
      </c>
      <c r="AE419" t="s">
        <v>760</v>
      </c>
      <c r="AF419" t="s">
        <v>761</v>
      </c>
      <c r="AG419" t="s">
        <v>762</v>
      </c>
      <c r="AH419" t="s">
        <v>768</v>
      </c>
      <c r="AI419">
        <v>1.5</v>
      </c>
      <c r="AJ419">
        <v>0</v>
      </c>
      <c r="AK419">
        <v>0</v>
      </c>
      <c r="AL419">
        <v>0</v>
      </c>
      <c r="AM419">
        <v>18</v>
      </c>
      <c r="AN419">
        <v>0</v>
      </c>
      <c r="AO419" t="s">
        <v>762</v>
      </c>
      <c r="AP419" t="s">
        <v>763</v>
      </c>
      <c r="AQ419" t="s">
        <v>769</v>
      </c>
      <c r="AR419" t="s">
        <v>2999</v>
      </c>
      <c r="AS419">
        <v>6.1</v>
      </c>
      <c r="AT419">
        <v>583.9</v>
      </c>
      <c r="AU419">
        <v>590</v>
      </c>
      <c r="AV419" t="s">
        <v>765</v>
      </c>
      <c r="AW419" t="s">
        <v>3000</v>
      </c>
      <c r="AX419">
        <v>4.5999999999999996</v>
      </c>
      <c r="AY419">
        <v>575.4</v>
      </c>
      <c r="AZ419">
        <v>580</v>
      </c>
      <c r="BA419" t="s">
        <v>765</v>
      </c>
      <c r="BB419">
        <v>3.624177E-2</v>
      </c>
      <c r="BC419">
        <v>1</v>
      </c>
      <c r="BD419">
        <v>30132</v>
      </c>
      <c r="BE419">
        <v>38.947752680812222</v>
      </c>
      <c r="BF419" t="s">
        <v>767</v>
      </c>
      <c r="BG419">
        <v>44357</v>
      </c>
      <c r="BH419">
        <v>234.53598116150141</v>
      </c>
      <c r="BI419" t="s">
        <v>4124</v>
      </c>
      <c r="BJ419" t="s">
        <v>4125</v>
      </c>
      <c r="BK419" t="s">
        <v>4126</v>
      </c>
      <c r="BL419" t="s">
        <v>768</v>
      </c>
      <c r="BM419">
        <v>2</v>
      </c>
      <c r="BN419">
        <v>3.746</v>
      </c>
    </row>
    <row r="420" spans="1:66" x14ac:dyDescent="0.25">
      <c r="A420">
        <v>92665</v>
      </c>
      <c r="B420">
        <v>21166</v>
      </c>
      <c r="C420" t="s">
        <v>410</v>
      </c>
      <c r="D420" t="s">
        <v>21</v>
      </c>
      <c r="E420" t="s">
        <v>29</v>
      </c>
      <c r="F420">
        <v>44200.666666666664</v>
      </c>
      <c r="G420">
        <v>13</v>
      </c>
      <c r="H420" t="s">
        <v>31</v>
      </c>
      <c r="I420">
        <v>7</v>
      </c>
      <c r="J420" t="s">
        <v>22</v>
      </c>
      <c r="K420" t="s">
        <v>22</v>
      </c>
      <c r="L420" t="s">
        <v>30</v>
      </c>
      <c r="M420">
        <v>6</v>
      </c>
      <c r="N420" t="s">
        <v>35</v>
      </c>
      <c r="O420">
        <v>2</v>
      </c>
      <c r="P420">
        <v>5</v>
      </c>
      <c r="Q420">
        <v>3.75</v>
      </c>
      <c r="R420">
        <v>5.75</v>
      </c>
      <c r="S420">
        <v>21.5625</v>
      </c>
      <c r="T420">
        <v>1</v>
      </c>
      <c r="U420">
        <v>0</v>
      </c>
      <c r="V420">
        <v>1.4000000000000001</v>
      </c>
      <c r="W420">
        <v>2.2999999999999998</v>
      </c>
      <c r="X420">
        <v>3.22</v>
      </c>
      <c r="Y420">
        <v>2.34</v>
      </c>
      <c r="Z420">
        <v>3.68</v>
      </c>
      <c r="AA420">
        <v>8.6112000000000002</v>
      </c>
      <c r="AB420">
        <v>7689501</v>
      </c>
      <c r="AC420" t="s">
        <v>2131</v>
      </c>
      <c r="AD420">
        <v>40153</v>
      </c>
      <c r="AE420" t="s">
        <v>760</v>
      </c>
      <c r="AF420" t="s">
        <v>761</v>
      </c>
      <c r="AG420" t="s">
        <v>762</v>
      </c>
      <c r="AH420" t="s">
        <v>768</v>
      </c>
      <c r="AI420">
        <v>3.5</v>
      </c>
      <c r="AJ420">
        <v>0</v>
      </c>
      <c r="AK420">
        <v>0</v>
      </c>
      <c r="AL420">
        <v>0</v>
      </c>
      <c r="AM420">
        <v>42</v>
      </c>
      <c r="AN420">
        <v>0</v>
      </c>
      <c r="AO420" t="s">
        <v>762</v>
      </c>
      <c r="AP420" t="s">
        <v>763</v>
      </c>
      <c r="AQ420" t="s">
        <v>769</v>
      </c>
      <c r="AR420" t="s">
        <v>2132</v>
      </c>
      <c r="AS420">
        <v>13</v>
      </c>
      <c r="AT420">
        <v>550</v>
      </c>
      <c r="AU420">
        <v>563</v>
      </c>
      <c r="AV420" t="s">
        <v>765</v>
      </c>
      <c r="AW420" t="s">
        <v>2133</v>
      </c>
      <c r="AX420">
        <v>3.8</v>
      </c>
      <c r="AY420">
        <v>549.20000000000005</v>
      </c>
      <c r="AZ420">
        <v>553</v>
      </c>
      <c r="BA420" t="s">
        <v>765</v>
      </c>
      <c r="BB420">
        <v>4.3880799999999999E-3</v>
      </c>
      <c r="BC420">
        <v>1</v>
      </c>
      <c r="BD420">
        <v>31413</v>
      </c>
      <c r="BE420">
        <v>35.010723248916264</v>
      </c>
      <c r="BF420" t="s">
        <v>767</v>
      </c>
      <c r="BG420">
        <v>44357</v>
      </c>
      <c r="BH420">
        <v>182.31204883870021</v>
      </c>
      <c r="BI420" t="s">
        <v>4136</v>
      </c>
      <c r="BJ420" t="s">
        <v>4137</v>
      </c>
      <c r="BK420" t="s">
        <v>4138</v>
      </c>
      <c r="BL420" t="s">
        <v>4139</v>
      </c>
      <c r="BM420">
        <v>4</v>
      </c>
      <c r="BN420">
        <v>3.7370000000000001</v>
      </c>
    </row>
    <row r="421" spans="1:66" x14ac:dyDescent="0.25">
      <c r="A421">
        <v>92765</v>
      </c>
      <c r="B421">
        <v>8544</v>
      </c>
      <c r="C421" t="s">
        <v>298</v>
      </c>
      <c r="D421" t="s">
        <v>21</v>
      </c>
      <c r="E421" t="s">
        <v>29</v>
      </c>
      <c r="F421">
        <v>43684.708333333336</v>
      </c>
      <c r="G421">
        <v>5</v>
      </c>
      <c r="H421" t="s">
        <v>23</v>
      </c>
      <c r="I421">
        <v>0</v>
      </c>
      <c r="K421" t="s">
        <v>22</v>
      </c>
      <c r="L421" t="s">
        <v>24</v>
      </c>
      <c r="M421">
        <v>0</v>
      </c>
      <c r="N421" t="s">
        <v>33</v>
      </c>
      <c r="O421">
        <v>0</v>
      </c>
      <c r="P421">
        <v>0</v>
      </c>
      <c r="Q421">
        <v>0</v>
      </c>
      <c r="R421">
        <v>0.8</v>
      </c>
      <c r="S421">
        <v>0</v>
      </c>
      <c r="T421">
        <v>1</v>
      </c>
      <c r="U421">
        <v>0</v>
      </c>
      <c r="V421">
        <v>7.8000000000000007</v>
      </c>
      <c r="W421">
        <v>1.7000000000000002</v>
      </c>
      <c r="X421">
        <v>13.260000000000003</v>
      </c>
      <c r="Y421">
        <v>4.6800000000000006</v>
      </c>
      <c r="Z421">
        <v>1.34</v>
      </c>
      <c r="AA421">
        <v>6.2712000000000012</v>
      </c>
      <c r="AB421">
        <v>7574929</v>
      </c>
      <c r="AC421" t="s">
        <v>1666</v>
      </c>
      <c r="AD421">
        <v>40154</v>
      </c>
      <c r="AE421" t="s">
        <v>760</v>
      </c>
      <c r="AF421" t="s">
        <v>761</v>
      </c>
      <c r="AG421" t="s">
        <v>762</v>
      </c>
      <c r="AH421" t="s">
        <v>768</v>
      </c>
      <c r="AI421">
        <v>1.25</v>
      </c>
      <c r="AJ421">
        <v>0</v>
      </c>
      <c r="AK421">
        <v>0</v>
      </c>
      <c r="AL421">
        <v>0</v>
      </c>
      <c r="AM421">
        <v>15</v>
      </c>
      <c r="AN421">
        <v>0</v>
      </c>
      <c r="AO421" t="s">
        <v>762</v>
      </c>
      <c r="AP421" t="s">
        <v>763</v>
      </c>
      <c r="AQ421" t="s">
        <v>769</v>
      </c>
      <c r="AR421" t="s">
        <v>1667</v>
      </c>
      <c r="AS421">
        <v>5</v>
      </c>
      <c r="AT421">
        <v>658</v>
      </c>
      <c r="AU421">
        <v>663</v>
      </c>
      <c r="AV421" t="s">
        <v>765</v>
      </c>
      <c r="AW421" t="s">
        <v>1668</v>
      </c>
      <c r="AX421">
        <v>1.5</v>
      </c>
      <c r="AY421">
        <v>650.5</v>
      </c>
      <c r="AZ421">
        <v>652</v>
      </c>
      <c r="BA421" t="s">
        <v>765</v>
      </c>
      <c r="BB421">
        <v>5.6844060000000002E-2</v>
      </c>
      <c r="BC421">
        <v>1</v>
      </c>
      <c r="BD421">
        <v>35431</v>
      </c>
      <c r="BE421">
        <v>22.597421857175458</v>
      </c>
      <c r="BF421" t="s">
        <v>767</v>
      </c>
      <c r="BG421">
        <v>44243</v>
      </c>
      <c r="BH421">
        <v>131.93989800542249</v>
      </c>
      <c r="BI421" t="s">
        <v>4136</v>
      </c>
      <c r="BJ421" t="s">
        <v>4137</v>
      </c>
      <c r="BK421" t="s">
        <v>4138</v>
      </c>
      <c r="BL421" t="s">
        <v>4139</v>
      </c>
      <c r="BM421">
        <v>4</v>
      </c>
      <c r="BN421">
        <v>3.7330000000000001</v>
      </c>
    </row>
    <row r="422" spans="1:66" x14ac:dyDescent="0.25">
      <c r="A422">
        <v>93009</v>
      </c>
      <c r="B422">
        <v>17243</v>
      </c>
      <c r="C422" t="s">
        <v>157</v>
      </c>
      <c r="D422" t="s">
        <v>26</v>
      </c>
      <c r="E422" t="s">
        <v>29</v>
      </c>
      <c r="F422">
        <v>43950.666666666664</v>
      </c>
      <c r="G422">
        <v>3</v>
      </c>
      <c r="H422" t="s">
        <v>23</v>
      </c>
      <c r="I422">
        <v>0</v>
      </c>
      <c r="J422" t="s">
        <v>22</v>
      </c>
      <c r="K422" t="s">
        <v>22</v>
      </c>
      <c r="M422">
        <v>0</v>
      </c>
      <c r="O422">
        <v>2</v>
      </c>
      <c r="P422">
        <v>10</v>
      </c>
      <c r="Q422">
        <v>1.3</v>
      </c>
      <c r="R422">
        <v>2.9</v>
      </c>
      <c r="S422">
        <v>3.77</v>
      </c>
      <c r="T422">
        <v>1</v>
      </c>
      <c r="U422">
        <v>10</v>
      </c>
      <c r="V422">
        <v>3.8000000000000007</v>
      </c>
      <c r="W422">
        <v>6.5</v>
      </c>
      <c r="X422">
        <v>24.700000000000003</v>
      </c>
      <c r="Y422">
        <v>2.8000000000000003</v>
      </c>
      <c r="Z422">
        <v>5.0599999999999996</v>
      </c>
      <c r="AA422">
        <v>14.168000000000001</v>
      </c>
      <c r="AB422">
        <v>7547871</v>
      </c>
      <c r="AC422" t="s">
        <v>2806</v>
      </c>
      <c r="AD422">
        <v>40155</v>
      </c>
      <c r="AE422" t="s">
        <v>760</v>
      </c>
      <c r="AF422" t="s">
        <v>761</v>
      </c>
      <c r="AG422" t="s">
        <v>762</v>
      </c>
      <c r="AH422" t="s">
        <v>768</v>
      </c>
      <c r="AI422">
        <v>4</v>
      </c>
      <c r="AJ422">
        <v>0</v>
      </c>
      <c r="AK422">
        <v>0</v>
      </c>
      <c r="AL422">
        <v>0</v>
      </c>
      <c r="AM422">
        <v>42</v>
      </c>
      <c r="AN422">
        <v>0</v>
      </c>
      <c r="AO422" t="s">
        <v>762</v>
      </c>
      <c r="AP422" t="s">
        <v>902</v>
      </c>
      <c r="AQ422" t="s">
        <v>905</v>
      </c>
      <c r="AR422" t="s">
        <v>2807</v>
      </c>
      <c r="AS422">
        <v>6.9</v>
      </c>
      <c r="AT422">
        <v>559.1</v>
      </c>
      <c r="AU422">
        <v>566</v>
      </c>
      <c r="AV422" t="s">
        <v>765</v>
      </c>
      <c r="AW422" t="s">
        <v>2808</v>
      </c>
      <c r="AX422">
        <v>4.0999999999999996</v>
      </c>
      <c r="AY422">
        <v>560.9</v>
      </c>
      <c r="AZ422">
        <v>565</v>
      </c>
      <c r="BA422" t="s">
        <v>765</v>
      </c>
      <c r="BB422">
        <v>-8.9954480000000003E-2</v>
      </c>
      <c r="BC422">
        <v>0</v>
      </c>
      <c r="BD422">
        <v>35431</v>
      </c>
      <c r="BE422">
        <v>23.325576089436453</v>
      </c>
      <c r="BF422" t="s">
        <v>767</v>
      </c>
      <c r="BG422">
        <v>44243</v>
      </c>
      <c r="BH422">
        <v>20.010121653844472</v>
      </c>
      <c r="BI422" t="s">
        <v>4136</v>
      </c>
      <c r="BJ422" t="s">
        <v>4137</v>
      </c>
      <c r="BK422" t="s">
        <v>4138</v>
      </c>
      <c r="BL422" t="s">
        <v>4139</v>
      </c>
      <c r="BM422">
        <v>4</v>
      </c>
      <c r="BN422">
        <v>3.7160000000000002</v>
      </c>
    </row>
    <row r="423" spans="1:66" x14ac:dyDescent="0.25">
      <c r="A423">
        <v>93010</v>
      </c>
      <c r="B423">
        <v>17243</v>
      </c>
      <c r="C423" t="s">
        <v>157</v>
      </c>
      <c r="D423" t="s">
        <v>26</v>
      </c>
      <c r="E423" t="s">
        <v>29</v>
      </c>
      <c r="F423">
        <v>43950.666666666664</v>
      </c>
      <c r="G423">
        <v>2.5</v>
      </c>
      <c r="H423" t="s">
        <v>28</v>
      </c>
      <c r="I423">
        <v>5</v>
      </c>
      <c r="J423" t="s">
        <v>22</v>
      </c>
      <c r="K423" t="s">
        <v>22</v>
      </c>
      <c r="M423">
        <v>0</v>
      </c>
      <c r="O423">
        <v>2</v>
      </c>
      <c r="P423">
        <v>10</v>
      </c>
      <c r="Q423">
        <v>3.05</v>
      </c>
      <c r="R423">
        <v>2.9</v>
      </c>
      <c r="S423">
        <v>8.8449999999999989</v>
      </c>
      <c r="T423">
        <v>1</v>
      </c>
      <c r="U423">
        <v>0</v>
      </c>
      <c r="V423">
        <v>2.2000000000000002</v>
      </c>
      <c r="W423">
        <v>1.4</v>
      </c>
      <c r="X423">
        <v>3.08</v>
      </c>
      <c r="Y423">
        <v>2.54</v>
      </c>
      <c r="Z423">
        <v>2</v>
      </c>
      <c r="AA423">
        <v>5.08</v>
      </c>
      <c r="AB423">
        <v>7705248</v>
      </c>
      <c r="AC423" t="s">
        <v>1463</v>
      </c>
      <c r="AD423">
        <v>40156</v>
      </c>
      <c r="AE423" t="s">
        <v>760</v>
      </c>
      <c r="AF423" t="s">
        <v>761</v>
      </c>
      <c r="AG423" t="s">
        <v>762</v>
      </c>
      <c r="AH423" t="s">
        <v>885</v>
      </c>
      <c r="AI423">
        <v>4</v>
      </c>
      <c r="AJ423">
        <v>0</v>
      </c>
      <c r="AK423">
        <v>0</v>
      </c>
      <c r="AL423">
        <v>0</v>
      </c>
      <c r="AM423">
        <v>48</v>
      </c>
      <c r="AN423">
        <v>0</v>
      </c>
      <c r="AO423" t="s">
        <v>762</v>
      </c>
      <c r="AP423" t="s">
        <v>902</v>
      </c>
      <c r="AQ423" t="s">
        <v>905</v>
      </c>
      <c r="AR423" t="s">
        <v>1464</v>
      </c>
      <c r="AS423">
        <v>11.3</v>
      </c>
      <c r="AT423">
        <v>549.70000000000005</v>
      </c>
      <c r="AU423">
        <v>561</v>
      </c>
      <c r="AV423" t="s">
        <v>765</v>
      </c>
      <c r="AW423" t="s">
        <v>1465</v>
      </c>
      <c r="AX423">
        <v>4.3</v>
      </c>
      <c r="AY423">
        <v>546.70000000000005</v>
      </c>
      <c r="AZ423">
        <v>551</v>
      </c>
      <c r="BA423" t="s">
        <v>765</v>
      </c>
      <c r="BB423">
        <v>4.0923620000000001E-2</v>
      </c>
      <c r="BC423">
        <v>0</v>
      </c>
      <c r="BD423">
        <v>35431</v>
      </c>
      <c r="BE423">
        <v>23.325576089436453</v>
      </c>
      <c r="BF423" t="s">
        <v>767</v>
      </c>
      <c r="BG423">
        <v>44243</v>
      </c>
      <c r="BH423">
        <v>73.307293070601403</v>
      </c>
      <c r="BI423" t="s">
        <v>4173</v>
      </c>
      <c r="BJ423" t="s">
        <v>4174</v>
      </c>
      <c r="BK423" t="s">
        <v>4175</v>
      </c>
      <c r="BL423" t="s">
        <v>4123</v>
      </c>
      <c r="BM423">
        <v>4</v>
      </c>
      <c r="BN423">
        <v>3.714</v>
      </c>
    </row>
    <row r="424" spans="1:66" x14ac:dyDescent="0.25">
      <c r="A424">
        <v>93611</v>
      </c>
      <c r="B424">
        <v>17411</v>
      </c>
      <c r="C424" t="s">
        <v>442</v>
      </c>
      <c r="D424" t="s">
        <v>21</v>
      </c>
      <c r="E424" t="s">
        <v>29</v>
      </c>
      <c r="F424">
        <v>43959.666666666664</v>
      </c>
      <c r="G424">
        <v>6</v>
      </c>
      <c r="H424" t="s">
        <v>23</v>
      </c>
      <c r="I424">
        <v>0</v>
      </c>
      <c r="J424" t="s">
        <v>22</v>
      </c>
      <c r="K424" t="s">
        <v>22</v>
      </c>
      <c r="M424">
        <v>0</v>
      </c>
      <c r="O424">
        <v>2</v>
      </c>
      <c r="P424">
        <v>0</v>
      </c>
      <c r="Q424">
        <v>1.3</v>
      </c>
      <c r="R424">
        <v>1.4</v>
      </c>
      <c r="S424">
        <v>1.8199999999999998</v>
      </c>
      <c r="T424">
        <v>1</v>
      </c>
      <c r="U424">
        <v>0</v>
      </c>
      <c r="V424">
        <v>7.6000000000000005</v>
      </c>
      <c r="W424">
        <v>2.3000000000000003</v>
      </c>
      <c r="X424">
        <v>17.480000000000004</v>
      </c>
      <c r="Y424">
        <v>5.08</v>
      </c>
      <c r="Z424">
        <v>1.94</v>
      </c>
      <c r="AA424">
        <v>9.8552</v>
      </c>
      <c r="AB424">
        <v>7641197</v>
      </c>
      <c r="AC424" t="s">
        <v>2275</v>
      </c>
      <c r="AD424">
        <v>40157</v>
      </c>
      <c r="AE424" t="s">
        <v>760</v>
      </c>
      <c r="AF424" t="s">
        <v>761</v>
      </c>
      <c r="AG424" t="s">
        <v>762</v>
      </c>
      <c r="AH424" t="s">
        <v>768</v>
      </c>
      <c r="AI424">
        <v>3</v>
      </c>
      <c r="AJ424">
        <v>0</v>
      </c>
      <c r="AK424">
        <v>0</v>
      </c>
      <c r="AL424">
        <v>0</v>
      </c>
      <c r="AM424">
        <v>36</v>
      </c>
      <c r="AN424">
        <v>0</v>
      </c>
      <c r="AO424" t="s">
        <v>762</v>
      </c>
      <c r="AP424" t="s">
        <v>781</v>
      </c>
      <c r="AQ424" t="s">
        <v>781</v>
      </c>
      <c r="AR424" t="s">
        <v>2276</v>
      </c>
      <c r="AS424">
        <v>4.9000000000000004</v>
      </c>
      <c r="AT424">
        <v>602.1</v>
      </c>
      <c r="AU424">
        <v>607</v>
      </c>
      <c r="AV424" t="s">
        <v>765</v>
      </c>
      <c r="AW424" t="s">
        <v>2277</v>
      </c>
      <c r="AX424">
        <v>8.6</v>
      </c>
      <c r="AY424">
        <v>579.4</v>
      </c>
      <c r="AZ424">
        <v>588</v>
      </c>
      <c r="BA424" t="s">
        <v>765</v>
      </c>
      <c r="BB424">
        <v>8.747046E-2</v>
      </c>
      <c r="BC424">
        <v>0</v>
      </c>
      <c r="BD424">
        <v>27210</v>
      </c>
      <c r="BE424">
        <v>45.858088067533643</v>
      </c>
      <c r="BF424" t="s">
        <v>767</v>
      </c>
      <c r="BG424">
        <v>43179</v>
      </c>
      <c r="BH424">
        <v>259.51623421064721</v>
      </c>
      <c r="BI424" t="s">
        <v>4161</v>
      </c>
      <c r="BJ424" t="s">
        <v>4162</v>
      </c>
      <c r="BK424" t="s">
        <v>4163</v>
      </c>
      <c r="BL424" t="s">
        <v>4097</v>
      </c>
      <c r="BM424">
        <v>1</v>
      </c>
      <c r="BN424">
        <v>3.7360000000000002</v>
      </c>
    </row>
    <row r="425" spans="1:66" x14ac:dyDescent="0.25">
      <c r="A425">
        <v>93678</v>
      </c>
      <c r="B425">
        <v>24148</v>
      </c>
      <c r="C425" t="s">
        <v>269</v>
      </c>
      <c r="D425" t="s">
        <v>21</v>
      </c>
      <c r="E425" t="s">
        <v>29</v>
      </c>
      <c r="F425">
        <v>44452.666666666664</v>
      </c>
      <c r="G425">
        <v>3.5</v>
      </c>
      <c r="H425" t="s">
        <v>23</v>
      </c>
      <c r="I425">
        <v>0</v>
      </c>
      <c r="J425" t="s">
        <v>22</v>
      </c>
      <c r="K425" t="s">
        <v>22</v>
      </c>
      <c r="L425" t="s">
        <v>30</v>
      </c>
      <c r="M425">
        <v>6</v>
      </c>
      <c r="N425" t="s">
        <v>35</v>
      </c>
      <c r="O425">
        <v>2</v>
      </c>
      <c r="P425">
        <v>0</v>
      </c>
      <c r="Q425">
        <v>1.3</v>
      </c>
      <c r="R425">
        <v>3.5000000000000004</v>
      </c>
      <c r="S425">
        <v>4.5500000000000007</v>
      </c>
      <c r="T425">
        <v>1</v>
      </c>
      <c r="U425">
        <v>0</v>
      </c>
      <c r="V425">
        <v>3.0000000000000004</v>
      </c>
      <c r="W425">
        <v>1.7000000000000002</v>
      </c>
      <c r="X425">
        <v>5.1000000000000014</v>
      </c>
      <c r="Y425">
        <v>2.3200000000000003</v>
      </c>
      <c r="Z425">
        <v>2.4200000000000004</v>
      </c>
      <c r="AA425">
        <v>5.6144000000000016</v>
      </c>
      <c r="AB425">
        <v>7671657</v>
      </c>
      <c r="AC425" t="s">
        <v>1555</v>
      </c>
      <c r="AD425">
        <v>40158</v>
      </c>
      <c r="AE425" t="s">
        <v>760</v>
      </c>
      <c r="AF425" t="s">
        <v>761</v>
      </c>
      <c r="AG425" t="s">
        <v>762</v>
      </c>
      <c r="AH425" t="s">
        <v>768</v>
      </c>
      <c r="AI425">
        <v>1.5</v>
      </c>
      <c r="AJ425">
        <v>0</v>
      </c>
      <c r="AK425">
        <v>0</v>
      </c>
      <c r="AL425">
        <v>0</v>
      </c>
      <c r="AM425">
        <v>18</v>
      </c>
      <c r="AN425">
        <v>0</v>
      </c>
      <c r="AO425" t="s">
        <v>762</v>
      </c>
      <c r="AP425" t="s">
        <v>769</v>
      </c>
      <c r="AQ425" t="s">
        <v>769</v>
      </c>
      <c r="AR425" t="s">
        <v>1556</v>
      </c>
      <c r="AS425">
        <v>3.2</v>
      </c>
      <c r="AT425">
        <v>622.79999999999995</v>
      </c>
      <c r="AU425">
        <v>626</v>
      </c>
      <c r="AV425" t="s">
        <v>765</v>
      </c>
      <c r="AW425" t="s">
        <v>1557</v>
      </c>
      <c r="AX425">
        <v>1.5</v>
      </c>
      <c r="AY425">
        <v>611.5</v>
      </c>
      <c r="AZ425">
        <v>613</v>
      </c>
      <c r="BA425" t="s">
        <v>765</v>
      </c>
      <c r="BB425">
        <v>6.4511860000000004E-2</v>
      </c>
      <c r="BC425">
        <v>0</v>
      </c>
      <c r="BD425">
        <v>27395</v>
      </c>
      <c r="BE425">
        <v>46.701346109970331</v>
      </c>
      <c r="BF425" t="s">
        <v>767</v>
      </c>
      <c r="BG425">
        <v>43179</v>
      </c>
      <c r="BH425">
        <v>175.1615150211687</v>
      </c>
      <c r="BI425" t="s">
        <v>4170</v>
      </c>
      <c r="BJ425" t="s">
        <v>4171</v>
      </c>
      <c r="BK425" t="s">
        <v>4172</v>
      </c>
      <c r="BL425" t="s">
        <v>4139</v>
      </c>
      <c r="BM425">
        <v>4</v>
      </c>
      <c r="BN425">
        <v>3.7389999999999999</v>
      </c>
    </row>
    <row r="426" spans="1:66" x14ac:dyDescent="0.25">
      <c r="A426">
        <v>93768</v>
      </c>
      <c r="B426">
        <v>18573</v>
      </c>
      <c r="C426" t="s">
        <v>196</v>
      </c>
      <c r="D426" t="s">
        <v>21</v>
      </c>
      <c r="E426" t="s">
        <v>29</v>
      </c>
      <c r="F426">
        <v>44022.666666666664</v>
      </c>
      <c r="G426">
        <v>3</v>
      </c>
      <c r="H426" t="s">
        <v>68</v>
      </c>
      <c r="I426">
        <v>0</v>
      </c>
      <c r="J426" t="s">
        <v>22</v>
      </c>
      <c r="K426" t="s">
        <v>22</v>
      </c>
      <c r="L426" t="s">
        <v>115</v>
      </c>
      <c r="M426">
        <v>8</v>
      </c>
      <c r="N426" t="s">
        <v>35</v>
      </c>
      <c r="O426">
        <v>2</v>
      </c>
      <c r="P426">
        <v>0</v>
      </c>
      <c r="Q426">
        <v>1.3</v>
      </c>
      <c r="R426">
        <v>4.4000000000000004</v>
      </c>
      <c r="S426">
        <v>5.7200000000000006</v>
      </c>
      <c r="T426">
        <v>1</v>
      </c>
      <c r="U426">
        <v>0</v>
      </c>
      <c r="V426">
        <v>3.0000000000000004</v>
      </c>
      <c r="W426">
        <v>1.7000000000000002</v>
      </c>
      <c r="X426">
        <v>5.1000000000000014</v>
      </c>
      <c r="Y426">
        <v>2.3200000000000003</v>
      </c>
      <c r="Z426">
        <v>2.7800000000000002</v>
      </c>
      <c r="AA426">
        <v>6.4496000000000011</v>
      </c>
      <c r="AB426">
        <v>7631274</v>
      </c>
      <c r="AC426" t="s">
        <v>1698</v>
      </c>
      <c r="AD426">
        <v>40159</v>
      </c>
      <c r="AE426" t="s">
        <v>760</v>
      </c>
      <c r="AF426" t="s">
        <v>761</v>
      </c>
      <c r="AG426" t="s">
        <v>762</v>
      </c>
      <c r="AH426" t="s">
        <v>768</v>
      </c>
      <c r="AI426">
        <v>1.5</v>
      </c>
      <c r="AJ426">
        <v>0</v>
      </c>
      <c r="AK426">
        <v>0</v>
      </c>
      <c r="AL426">
        <v>0</v>
      </c>
      <c r="AM426">
        <v>18</v>
      </c>
      <c r="AN426">
        <v>0</v>
      </c>
      <c r="AO426" t="s">
        <v>762</v>
      </c>
      <c r="AP426" t="s">
        <v>769</v>
      </c>
      <c r="AQ426" t="s">
        <v>769</v>
      </c>
      <c r="AR426" t="s">
        <v>1699</v>
      </c>
      <c r="AS426">
        <v>0</v>
      </c>
      <c r="AT426">
        <v>-9999</v>
      </c>
      <c r="AU426">
        <v>660</v>
      </c>
      <c r="AV426" t="s">
        <v>772</v>
      </c>
      <c r="AW426" t="s">
        <v>1700</v>
      </c>
      <c r="AX426">
        <v>2.2000000000000002</v>
      </c>
      <c r="AY426">
        <v>649.79999999999995</v>
      </c>
      <c r="AZ426">
        <v>652</v>
      </c>
      <c r="BA426" t="s">
        <v>765</v>
      </c>
      <c r="BB426">
        <v>0</v>
      </c>
      <c r="BC426">
        <v>0</v>
      </c>
      <c r="BD426">
        <v>24473</v>
      </c>
      <c r="BE426">
        <v>53.524070271503533</v>
      </c>
      <c r="BF426" t="s">
        <v>767</v>
      </c>
      <c r="BG426">
        <v>43179</v>
      </c>
      <c r="BH426">
        <v>61.661957031338623</v>
      </c>
      <c r="BI426" t="s">
        <v>4094</v>
      </c>
      <c r="BJ426" t="s">
        <v>4095</v>
      </c>
      <c r="BK426" t="s">
        <v>4096</v>
      </c>
      <c r="BL426" t="s">
        <v>4097</v>
      </c>
      <c r="BM426">
        <v>1</v>
      </c>
      <c r="BN426">
        <v>3.7389999999999999</v>
      </c>
    </row>
    <row r="427" spans="1:66" x14ac:dyDescent="0.25">
      <c r="A427">
        <v>95587</v>
      </c>
      <c r="B427">
        <v>13582</v>
      </c>
      <c r="C427" t="s">
        <v>294</v>
      </c>
      <c r="D427" t="s">
        <v>21</v>
      </c>
      <c r="E427" t="s">
        <v>29</v>
      </c>
      <c r="F427">
        <v>43943.666666666664</v>
      </c>
      <c r="G427">
        <v>7.5</v>
      </c>
      <c r="H427" t="s">
        <v>23</v>
      </c>
      <c r="I427">
        <v>0</v>
      </c>
      <c r="J427" t="s">
        <v>22</v>
      </c>
      <c r="K427" t="s">
        <v>22</v>
      </c>
      <c r="M427">
        <v>0</v>
      </c>
      <c r="O427">
        <v>2</v>
      </c>
      <c r="P427">
        <v>10</v>
      </c>
      <c r="Q427">
        <v>1.3</v>
      </c>
      <c r="R427">
        <v>2.9</v>
      </c>
      <c r="S427">
        <v>3.77</v>
      </c>
      <c r="T427">
        <v>1</v>
      </c>
      <c r="U427">
        <v>10</v>
      </c>
      <c r="V427">
        <v>7.8000000000000007</v>
      </c>
      <c r="W427">
        <v>5.6</v>
      </c>
      <c r="X427">
        <v>43.68</v>
      </c>
      <c r="Y427">
        <v>5.2000000000000011</v>
      </c>
      <c r="Z427">
        <v>4.5199999999999996</v>
      </c>
      <c r="AA427">
        <v>23.504000000000001</v>
      </c>
      <c r="AB427">
        <v>7553604</v>
      </c>
      <c r="AC427" t="s">
        <v>3568</v>
      </c>
      <c r="AD427">
        <v>40160</v>
      </c>
      <c r="AE427" t="s">
        <v>760</v>
      </c>
      <c r="AF427" t="s">
        <v>761</v>
      </c>
      <c r="AG427" t="s">
        <v>762</v>
      </c>
      <c r="AH427" t="s">
        <v>768</v>
      </c>
      <c r="AI427">
        <v>2.5</v>
      </c>
      <c r="AJ427">
        <v>0</v>
      </c>
      <c r="AK427">
        <v>0</v>
      </c>
      <c r="AL427">
        <v>0</v>
      </c>
      <c r="AM427">
        <v>30</v>
      </c>
      <c r="AN427">
        <v>0</v>
      </c>
      <c r="AO427" t="s">
        <v>762</v>
      </c>
      <c r="AP427" t="s">
        <v>763</v>
      </c>
      <c r="AQ427" t="s">
        <v>769</v>
      </c>
      <c r="AR427" t="s">
        <v>3569</v>
      </c>
      <c r="AS427">
        <v>7.3</v>
      </c>
      <c r="AT427">
        <v>635.70000000000005</v>
      </c>
      <c r="AU427">
        <v>643</v>
      </c>
      <c r="AV427" t="s">
        <v>765</v>
      </c>
      <c r="AW427" t="s">
        <v>3570</v>
      </c>
      <c r="AX427">
        <v>7.9</v>
      </c>
      <c r="AY427">
        <v>635.1</v>
      </c>
      <c r="AZ427">
        <v>643</v>
      </c>
      <c r="BA427" t="s">
        <v>765</v>
      </c>
      <c r="BB427">
        <v>1.3006159999999999E-2</v>
      </c>
      <c r="BC427">
        <v>0</v>
      </c>
      <c r="BD427">
        <v>36445</v>
      </c>
      <c r="BE427">
        <v>20.530230435774577</v>
      </c>
      <c r="BF427" t="s">
        <v>767</v>
      </c>
      <c r="BG427">
        <v>44244</v>
      </c>
      <c r="BH427">
        <v>46.131977552323278</v>
      </c>
      <c r="BI427" t="s">
        <v>4124</v>
      </c>
      <c r="BJ427" t="s">
        <v>4125</v>
      </c>
      <c r="BK427" t="s">
        <v>4126</v>
      </c>
      <c r="BL427" t="s">
        <v>768</v>
      </c>
      <c r="BM427">
        <v>2</v>
      </c>
      <c r="BN427">
        <v>3.7309999999999999</v>
      </c>
    </row>
    <row r="428" spans="1:66" x14ac:dyDescent="0.25">
      <c r="A428">
        <v>95665</v>
      </c>
      <c r="B428">
        <v>11005</v>
      </c>
      <c r="C428" t="s">
        <v>268</v>
      </c>
      <c r="D428" t="s">
        <v>26</v>
      </c>
      <c r="E428" t="s">
        <v>29</v>
      </c>
      <c r="F428">
        <v>43123.666666666664</v>
      </c>
      <c r="G428">
        <v>7</v>
      </c>
      <c r="H428" t="s">
        <v>23</v>
      </c>
      <c r="I428">
        <v>0</v>
      </c>
      <c r="J428" t="s">
        <v>22</v>
      </c>
      <c r="K428" t="s">
        <v>22</v>
      </c>
      <c r="L428" t="s">
        <v>24</v>
      </c>
      <c r="M428">
        <v>0</v>
      </c>
      <c r="O428">
        <v>2</v>
      </c>
      <c r="P428">
        <v>0</v>
      </c>
      <c r="Q428">
        <v>1.3</v>
      </c>
      <c r="R428">
        <v>2</v>
      </c>
      <c r="S428">
        <v>2.6</v>
      </c>
      <c r="T428">
        <v>1</v>
      </c>
      <c r="U428">
        <v>0</v>
      </c>
      <c r="V428">
        <v>3.8000000000000007</v>
      </c>
      <c r="W428">
        <v>2</v>
      </c>
      <c r="X428">
        <v>7.6000000000000014</v>
      </c>
      <c r="Y428">
        <v>2.8000000000000003</v>
      </c>
      <c r="Z428">
        <v>2</v>
      </c>
      <c r="AA428">
        <v>5.6000000000000005</v>
      </c>
      <c r="AB428">
        <v>7606332</v>
      </c>
      <c r="AC428" t="s">
        <v>1552</v>
      </c>
      <c r="AD428">
        <v>40161</v>
      </c>
      <c r="AE428" t="s">
        <v>760</v>
      </c>
      <c r="AF428" t="s">
        <v>761</v>
      </c>
      <c r="AG428" t="s">
        <v>762</v>
      </c>
      <c r="AH428" t="s">
        <v>768</v>
      </c>
      <c r="AI428">
        <v>1.25</v>
      </c>
      <c r="AJ428">
        <v>0</v>
      </c>
      <c r="AK428">
        <v>0</v>
      </c>
      <c r="AL428">
        <v>0</v>
      </c>
      <c r="AM428">
        <v>15</v>
      </c>
      <c r="AN428">
        <v>0</v>
      </c>
      <c r="AO428" t="s">
        <v>762</v>
      </c>
      <c r="AP428" t="s">
        <v>763</v>
      </c>
      <c r="AQ428" t="s">
        <v>769</v>
      </c>
      <c r="AR428" t="s">
        <v>1553</v>
      </c>
      <c r="AS428">
        <v>4.8</v>
      </c>
      <c r="AT428">
        <v>654.20000000000005</v>
      </c>
      <c r="AU428">
        <v>659</v>
      </c>
      <c r="AV428" t="s">
        <v>765</v>
      </c>
      <c r="AW428" t="s">
        <v>1554</v>
      </c>
      <c r="AX428">
        <v>4.9000000000000004</v>
      </c>
      <c r="AY428">
        <v>653.1</v>
      </c>
      <c r="AZ428">
        <v>658</v>
      </c>
      <c r="BA428" t="s">
        <v>765</v>
      </c>
      <c r="BB428">
        <v>7.6871800000000001E-3</v>
      </c>
      <c r="BC428">
        <v>0</v>
      </c>
      <c r="BD428">
        <v>39034</v>
      </c>
      <c r="BE428">
        <v>11.196897102441243</v>
      </c>
      <c r="BF428" t="s">
        <v>767</v>
      </c>
      <c r="BG428">
        <v>44243</v>
      </c>
      <c r="BH428">
        <v>143.09539795387821</v>
      </c>
      <c r="BI428" t="s">
        <v>4098</v>
      </c>
      <c r="BJ428" t="s">
        <v>4099</v>
      </c>
      <c r="BK428" t="s">
        <v>4100</v>
      </c>
      <c r="BL428" t="s">
        <v>4097</v>
      </c>
      <c r="BM428">
        <v>1</v>
      </c>
      <c r="BN428">
        <v>3.72</v>
      </c>
    </row>
    <row r="429" spans="1:66" x14ac:dyDescent="0.25">
      <c r="A429">
        <v>95671</v>
      </c>
      <c r="B429">
        <v>11005</v>
      </c>
      <c r="C429" t="s">
        <v>268</v>
      </c>
      <c r="D429" t="s">
        <v>26</v>
      </c>
      <c r="E429" t="s">
        <v>29</v>
      </c>
      <c r="F429">
        <v>43123.666666666664</v>
      </c>
      <c r="G429">
        <v>6.8</v>
      </c>
      <c r="H429" t="s">
        <v>23</v>
      </c>
      <c r="I429">
        <v>0</v>
      </c>
      <c r="J429" t="s">
        <v>22</v>
      </c>
      <c r="K429" t="s">
        <v>22</v>
      </c>
      <c r="L429" t="s">
        <v>24</v>
      </c>
      <c r="M429">
        <v>0</v>
      </c>
      <c r="O429">
        <v>2</v>
      </c>
      <c r="P429">
        <v>0</v>
      </c>
      <c r="Q429">
        <v>1.3</v>
      </c>
      <c r="R429">
        <v>2</v>
      </c>
      <c r="S429">
        <v>2.6</v>
      </c>
      <c r="T429">
        <v>1</v>
      </c>
      <c r="U429">
        <v>0</v>
      </c>
      <c r="V429">
        <v>3.8000000000000007</v>
      </c>
      <c r="W429">
        <v>2.9000000000000004</v>
      </c>
      <c r="X429">
        <v>11.020000000000003</v>
      </c>
      <c r="Y429">
        <v>2.8000000000000003</v>
      </c>
      <c r="Z429">
        <v>2.54</v>
      </c>
      <c r="AA429">
        <v>7.112000000000001</v>
      </c>
      <c r="AB429">
        <v>7648391</v>
      </c>
      <c r="AC429" t="s">
        <v>1872</v>
      </c>
      <c r="AD429">
        <v>40162</v>
      </c>
      <c r="AE429" t="s">
        <v>760</v>
      </c>
      <c r="AF429" t="s">
        <v>761</v>
      </c>
      <c r="AG429" t="s">
        <v>762</v>
      </c>
      <c r="AH429" t="s">
        <v>768</v>
      </c>
      <c r="AI429">
        <v>1.25</v>
      </c>
      <c r="AJ429">
        <v>0</v>
      </c>
      <c r="AK429">
        <v>0</v>
      </c>
      <c r="AL429">
        <v>0</v>
      </c>
      <c r="AM429">
        <v>15</v>
      </c>
      <c r="AN429">
        <v>0</v>
      </c>
      <c r="AO429" t="s">
        <v>762</v>
      </c>
      <c r="AP429" t="s">
        <v>763</v>
      </c>
      <c r="AQ429" t="s">
        <v>769</v>
      </c>
      <c r="AR429" t="s">
        <v>1873</v>
      </c>
      <c r="AS429">
        <v>4.4000000000000004</v>
      </c>
      <c r="AT429">
        <v>638.6</v>
      </c>
      <c r="AU429">
        <v>643</v>
      </c>
      <c r="AV429" t="s">
        <v>765</v>
      </c>
      <c r="AW429" t="s">
        <v>1874</v>
      </c>
      <c r="AX429">
        <v>4.5999999999999996</v>
      </c>
      <c r="AY429">
        <v>638.4</v>
      </c>
      <c r="AZ429">
        <v>643</v>
      </c>
      <c r="BA429" t="s">
        <v>765</v>
      </c>
      <c r="BB429">
        <v>2.04777E-3</v>
      </c>
      <c r="BC429">
        <v>0</v>
      </c>
      <c r="BD429">
        <v>39034</v>
      </c>
      <c r="BE429">
        <v>11.196897102441243</v>
      </c>
      <c r="BF429" t="s">
        <v>767</v>
      </c>
      <c r="BG429">
        <v>44243</v>
      </c>
      <c r="BH429">
        <v>97.667396541408337</v>
      </c>
      <c r="BI429" t="s">
        <v>4098</v>
      </c>
      <c r="BJ429" t="s">
        <v>4099</v>
      </c>
      <c r="BK429" t="s">
        <v>4100</v>
      </c>
      <c r="BL429" t="s">
        <v>4097</v>
      </c>
      <c r="BM429">
        <v>1</v>
      </c>
      <c r="BN429">
        <v>3.72</v>
      </c>
    </row>
    <row r="430" spans="1:66" x14ac:dyDescent="0.25">
      <c r="A430">
        <v>96068</v>
      </c>
      <c r="B430">
        <v>7325</v>
      </c>
      <c r="C430" t="s">
        <v>128</v>
      </c>
      <c r="D430" t="s">
        <v>26</v>
      </c>
      <c r="E430" t="s">
        <v>29</v>
      </c>
      <c r="F430">
        <v>43943.666666666664</v>
      </c>
      <c r="G430">
        <v>4</v>
      </c>
      <c r="H430" t="s">
        <v>23</v>
      </c>
      <c r="I430">
        <v>0</v>
      </c>
      <c r="J430" t="s">
        <v>22</v>
      </c>
      <c r="K430" t="s">
        <v>22</v>
      </c>
      <c r="M430">
        <v>0</v>
      </c>
      <c r="O430">
        <v>2</v>
      </c>
      <c r="P430">
        <v>10</v>
      </c>
      <c r="Q430">
        <v>1.3</v>
      </c>
      <c r="R430">
        <v>2.9</v>
      </c>
      <c r="S430">
        <v>3.77</v>
      </c>
      <c r="T430">
        <v>1</v>
      </c>
      <c r="U430">
        <v>0</v>
      </c>
      <c r="V430">
        <v>1.4000000000000001</v>
      </c>
      <c r="W430">
        <v>1.4</v>
      </c>
      <c r="X430">
        <v>1.96</v>
      </c>
      <c r="Y430">
        <v>1.36</v>
      </c>
      <c r="Z430">
        <v>2</v>
      </c>
      <c r="AA430">
        <v>2.72</v>
      </c>
      <c r="AB430">
        <v>7670617</v>
      </c>
      <c r="AC430" t="s">
        <v>1034</v>
      </c>
      <c r="AD430">
        <v>40163</v>
      </c>
      <c r="AE430" t="s">
        <v>760</v>
      </c>
      <c r="AF430" t="s">
        <v>761</v>
      </c>
      <c r="AG430" t="s">
        <v>762</v>
      </c>
      <c r="AH430" t="s">
        <v>768</v>
      </c>
      <c r="AI430">
        <v>3</v>
      </c>
      <c r="AJ430">
        <v>0</v>
      </c>
      <c r="AK430">
        <v>0</v>
      </c>
      <c r="AL430">
        <v>0</v>
      </c>
      <c r="AM430">
        <v>36</v>
      </c>
      <c r="AN430">
        <v>0</v>
      </c>
      <c r="AO430" t="s">
        <v>762</v>
      </c>
      <c r="AP430" t="s">
        <v>763</v>
      </c>
      <c r="AQ430" t="s">
        <v>769</v>
      </c>
      <c r="AR430" t="s">
        <v>1035</v>
      </c>
      <c r="AS430">
        <v>3.1</v>
      </c>
      <c r="AT430">
        <v>583.9</v>
      </c>
      <c r="AU430">
        <v>587</v>
      </c>
      <c r="AV430" t="s">
        <v>765</v>
      </c>
      <c r="AW430" t="s">
        <v>1036</v>
      </c>
      <c r="AX430">
        <v>5.0999999999999996</v>
      </c>
      <c r="AY430">
        <v>582.9</v>
      </c>
      <c r="AZ430">
        <v>588</v>
      </c>
      <c r="BA430" t="s">
        <v>765</v>
      </c>
      <c r="BB430">
        <v>1.673587E-2</v>
      </c>
      <c r="BC430">
        <v>0</v>
      </c>
      <c r="BD430">
        <v>41179</v>
      </c>
      <c r="BE430">
        <v>10.350901209217424</v>
      </c>
      <c r="BF430" t="s">
        <v>767</v>
      </c>
      <c r="BG430">
        <v>44243</v>
      </c>
      <c r="BH430">
        <v>59.751914468373243</v>
      </c>
      <c r="BI430" t="s">
        <v>4130</v>
      </c>
      <c r="BJ430" t="s">
        <v>4131</v>
      </c>
      <c r="BK430" t="s">
        <v>4132</v>
      </c>
      <c r="BL430" t="s">
        <v>768</v>
      </c>
      <c r="BM430">
        <v>2</v>
      </c>
      <c r="BN430">
        <v>3.7210000000000001</v>
      </c>
    </row>
    <row r="431" spans="1:66" x14ac:dyDescent="0.25">
      <c r="A431">
        <v>96107</v>
      </c>
      <c r="B431">
        <v>17388</v>
      </c>
      <c r="C431" t="s">
        <v>77</v>
      </c>
      <c r="D431" t="s">
        <v>26</v>
      </c>
      <c r="E431" t="s">
        <v>29</v>
      </c>
      <c r="F431">
        <v>43970.666666666664</v>
      </c>
      <c r="G431">
        <v>4</v>
      </c>
      <c r="I431">
        <v>0</v>
      </c>
      <c r="J431" t="s">
        <v>22</v>
      </c>
      <c r="K431" t="s">
        <v>22</v>
      </c>
      <c r="L431" t="s">
        <v>24</v>
      </c>
      <c r="M431">
        <v>0</v>
      </c>
      <c r="O431">
        <v>2</v>
      </c>
      <c r="P431">
        <v>0</v>
      </c>
      <c r="Q431">
        <v>1.3</v>
      </c>
      <c r="R431">
        <v>0.8</v>
      </c>
      <c r="S431">
        <v>1.04</v>
      </c>
      <c r="T431">
        <v>1</v>
      </c>
      <c r="U431">
        <v>0</v>
      </c>
      <c r="V431">
        <v>2.2000000000000002</v>
      </c>
      <c r="W431">
        <v>0.8</v>
      </c>
      <c r="X431">
        <v>1.7600000000000002</v>
      </c>
      <c r="Y431">
        <v>1.84</v>
      </c>
      <c r="Z431">
        <v>0.8</v>
      </c>
      <c r="AA431">
        <v>1.4720000000000002</v>
      </c>
      <c r="AB431">
        <v>7570108</v>
      </c>
      <c r="AC431" t="s">
        <v>898</v>
      </c>
      <c r="AD431">
        <v>40164</v>
      </c>
      <c r="AE431" t="s">
        <v>760</v>
      </c>
      <c r="AF431" t="s">
        <v>761</v>
      </c>
      <c r="AG431" t="s">
        <v>762</v>
      </c>
      <c r="AH431" t="s">
        <v>768</v>
      </c>
      <c r="AI431">
        <v>2</v>
      </c>
      <c r="AJ431">
        <v>0</v>
      </c>
      <c r="AK431">
        <v>0</v>
      </c>
      <c r="AL431">
        <v>0</v>
      </c>
      <c r="AM431">
        <v>24</v>
      </c>
      <c r="AN431">
        <v>0</v>
      </c>
      <c r="AO431" t="s">
        <v>762</v>
      </c>
      <c r="AP431" t="s">
        <v>763</v>
      </c>
      <c r="AQ431" t="s">
        <v>769</v>
      </c>
      <c r="AR431" t="s">
        <v>899</v>
      </c>
      <c r="AS431">
        <v>4.83</v>
      </c>
      <c r="AT431">
        <v>576.16999999999996</v>
      </c>
      <c r="AU431">
        <v>581</v>
      </c>
      <c r="AV431" t="s">
        <v>765</v>
      </c>
      <c r="AW431" t="s">
        <v>900</v>
      </c>
      <c r="AX431">
        <v>5</v>
      </c>
      <c r="AY431">
        <v>576</v>
      </c>
      <c r="AZ431">
        <v>581</v>
      </c>
      <c r="BA431" t="s">
        <v>765</v>
      </c>
      <c r="BB431">
        <v>1.4469400000000001E-3</v>
      </c>
      <c r="BC431">
        <v>1</v>
      </c>
      <c r="BD431">
        <v>33239</v>
      </c>
      <c r="BE431">
        <v>29.381702030572661</v>
      </c>
      <c r="BF431" t="s">
        <v>767</v>
      </c>
      <c r="BG431">
        <v>44243</v>
      </c>
      <c r="BH431">
        <v>117.4897246539757</v>
      </c>
      <c r="BI431" t="s">
        <v>4130</v>
      </c>
      <c r="BJ431" t="s">
        <v>4131</v>
      </c>
      <c r="BK431" t="s">
        <v>4132</v>
      </c>
      <c r="BL431" t="s">
        <v>768</v>
      </c>
      <c r="BM431">
        <v>2</v>
      </c>
      <c r="BN431">
        <v>3.7210000000000001</v>
      </c>
    </row>
    <row r="432" spans="1:66" x14ac:dyDescent="0.25">
      <c r="A432">
        <v>96354</v>
      </c>
      <c r="B432">
        <v>11131</v>
      </c>
      <c r="C432" t="s">
        <v>27</v>
      </c>
      <c r="D432" t="s">
        <v>21</v>
      </c>
      <c r="E432" t="s">
        <v>22</v>
      </c>
      <c r="F432">
        <v>43277.666666666664</v>
      </c>
      <c r="G432">
        <v>15</v>
      </c>
      <c r="H432" t="s">
        <v>28</v>
      </c>
      <c r="I432">
        <v>5</v>
      </c>
      <c r="J432" t="s">
        <v>29</v>
      </c>
      <c r="K432" t="s">
        <v>29</v>
      </c>
      <c r="L432" t="s">
        <v>30</v>
      </c>
      <c r="M432">
        <v>6</v>
      </c>
      <c r="N432" t="s">
        <v>33</v>
      </c>
      <c r="O432">
        <v>0</v>
      </c>
      <c r="P432">
        <v>10</v>
      </c>
      <c r="Q432">
        <v>3.5</v>
      </c>
      <c r="R432">
        <v>0</v>
      </c>
      <c r="S432">
        <v>0</v>
      </c>
      <c r="T432">
        <v>1</v>
      </c>
      <c r="U432">
        <v>0</v>
      </c>
      <c r="V432">
        <v>2.8</v>
      </c>
      <c r="W432">
        <v>0</v>
      </c>
      <c r="X432">
        <v>0</v>
      </c>
      <c r="Y432">
        <v>3.08</v>
      </c>
      <c r="Z432">
        <v>0</v>
      </c>
      <c r="AA432">
        <v>0</v>
      </c>
      <c r="AB432">
        <v>7598065</v>
      </c>
      <c r="AC432" t="s">
        <v>784</v>
      </c>
      <c r="AD432">
        <v>40165</v>
      </c>
      <c r="AE432" t="s">
        <v>760</v>
      </c>
      <c r="AF432" t="s">
        <v>785</v>
      </c>
      <c r="AG432" t="s">
        <v>762</v>
      </c>
      <c r="AH432" t="s">
        <v>768</v>
      </c>
      <c r="AI432">
        <v>6</v>
      </c>
      <c r="AJ432">
        <v>0</v>
      </c>
      <c r="AK432">
        <v>6</v>
      </c>
      <c r="AL432">
        <v>7.8</v>
      </c>
      <c r="AM432">
        <v>72</v>
      </c>
      <c r="AN432">
        <v>0</v>
      </c>
      <c r="AO432" t="s">
        <v>762</v>
      </c>
      <c r="AP432" t="s">
        <v>778</v>
      </c>
      <c r="AQ432" t="s">
        <v>781</v>
      </c>
      <c r="AR432" t="s">
        <v>786</v>
      </c>
      <c r="AS432">
        <v>7.8</v>
      </c>
      <c r="AT432">
        <v>649.20000000000005</v>
      </c>
      <c r="AU432">
        <v>657</v>
      </c>
      <c r="AV432" t="s">
        <v>765</v>
      </c>
      <c r="AW432" t="s">
        <v>787</v>
      </c>
      <c r="AX432">
        <v>6.3</v>
      </c>
      <c r="AY432">
        <v>648.70000000000005</v>
      </c>
      <c r="AZ432">
        <v>655</v>
      </c>
      <c r="BA432" t="s">
        <v>765</v>
      </c>
      <c r="BB432">
        <v>4.9113200000000003E-3</v>
      </c>
      <c r="BC432">
        <v>1</v>
      </c>
      <c r="BD432">
        <v>35796</v>
      </c>
      <c r="BE432">
        <v>20.483686972393333</v>
      </c>
      <c r="BF432" t="s">
        <v>767</v>
      </c>
      <c r="BG432">
        <v>44243</v>
      </c>
      <c r="BH432">
        <v>101.8056237128724</v>
      </c>
      <c r="BI432" t="s">
        <v>4098</v>
      </c>
      <c r="BJ432" t="s">
        <v>4099</v>
      </c>
      <c r="BK432" t="s">
        <v>4100</v>
      </c>
      <c r="BL432" t="s">
        <v>4097</v>
      </c>
      <c r="BM432">
        <v>1</v>
      </c>
      <c r="BN432">
        <v>3.7250000000000001</v>
      </c>
    </row>
    <row r="433" spans="1:66" x14ac:dyDescent="0.25">
      <c r="A433">
        <v>96355</v>
      </c>
      <c r="B433">
        <v>11131</v>
      </c>
      <c r="C433" t="s">
        <v>27</v>
      </c>
      <c r="D433" t="s">
        <v>21</v>
      </c>
      <c r="E433" t="s">
        <v>22</v>
      </c>
      <c r="F433">
        <v>43277.666666666664</v>
      </c>
      <c r="G433">
        <v>15</v>
      </c>
      <c r="H433" t="s">
        <v>32</v>
      </c>
      <c r="I433">
        <v>10</v>
      </c>
      <c r="J433" t="s">
        <v>29</v>
      </c>
      <c r="K433" t="s">
        <v>29</v>
      </c>
      <c r="L433" t="s">
        <v>30</v>
      </c>
      <c r="M433">
        <v>6</v>
      </c>
      <c r="N433" t="s">
        <v>33</v>
      </c>
      <c r="O433">
        <v>0</v>
      </c>
      <c r="P433">
        <v>10</v>
      </c>
      <c r="Q433">
        <v>3.5</v>
      </c>
      <c r="R433">
        <v>0</v>
      </c>
      <c r="S433">
        <v>0</v>
      </c>
      <c r="T433">
        <v>1</v>
      </c>
      <c r="U433">
        <v>0</v>
      </c>
      <c r="V433">
        <v>2.8</v>
      </c>
      <c r="W433">
        <v>0</v>
      </c>
      <c r="X433">
        <v>0</v>
      </c>
      <c r="Y433">
        <v>3.08</v>
      </c>
      <c r="Z433">
        <v>0</v>
      </c>
      <c r="AA433">
        <v>0</v>
      </c>
      <c r="AB433">
        <v>7547185</v>
      </c>
      <c r="AC433" t="s">
        <v>784</v>
      </c>
      <c r="AD433">
        <v>40166</v>
      </c>
      <c r="AE433" t="s">
        <v>760</v>
      </c>
      <c r="AF433" t="s">
        <v>785</v>
      </c>
      <c r="AG433" t="s">
        <v>762</v>
      </c>
      <c r="AH433" t="s">
        <v>768</v>
      </c>
      <c r="AI433">
        <v>6</v>
      </c>
      <c r="AJ433">
        <v>0</v>
      </c>
      <c r="AK433">
        <v>6</v>
      </c>
      <c r="AL433">
        <v>7.8</v>
      </c>
      <c r="AM433">
        <v>72</v>
      </c>
      <c r="AN433">
        <v>0</v>
      </c>
      <c r="AO433" t="s">
        <v>762</v>
      </c>
      <c r="AP433" t="s">
        <v>778</v>
      </c>
      <c r="AQ433" t="s">
        <v>781</v>
      </c>
      <c r="AR433" t="s">
        <v>786</v>
      </c>
      <c r="AS433">
        <v>7.8</v>
      </c>
      <c r="AT433">
        <v>649.20000000000005</v>
      </c>
      <c r="AU433">
        <v>657</v>
      </c>
      <c r="AV433" t="s">
        <v>765</v>
      </c>
      <c r="AW433" t="s">
        <v>787</v>
      </c>
      <c r="AX433">
        <v>6.3</v>
      </c>
      <c r="AY433">
        <v>648.70000000000005</v>
      </c>
      <c r="AZ433">
        <v>655</v>
      </c>
      <c r="BA433" t="s">
        <v>765</v>
      </c>
      <c r="BB433">
        <v>4.9628600000000004E-3</v>
      </c>
      <c r="BC433">
        <v>1</v>
      </c>
      <c r="BD433">
        <v>35796</v>
      </c>
      <c r="BE433">
        <v>20.483686972393333</v>
      </c>
      <c r="BF433" t="s">
        <v>767</v>
      </c>
      <c r="BG433">
        <v>44243</v>
      </c>
      <c r="BH433">
        <v>100.7484002050588</v>
      </c>
      <c r="BI433" t="s">
        <v>4098</v>
      </c>
      <c r="BJ433" t="s">
        <v>4099</v>
      </c>
      <c r="BK433" t="s">
        <v>4100</v>
      </c>
      <c r="BL433" t="s">
        <v>4097</v>
      </c>
      <c r="BM433">
        <v>1</v>
      </c>
      <c r="BN433">
        <v>3.7250000000000001</v>
      </c>
    </row>
    <row r="434" spans="1:66" x14ac:dyDescent="0.25">
      <c r="A434">
        <v>96660</v>
      </c>
      <c r="B434">
        <v>24593</v>
      </c>
      <c r="C434" t="s">
        <v>248</v>
      </c>
      <c r="D434" t="s">
        <v>21</v>
      </c>
      <c r="E434" t="s">
        <v>29</v>
      </c>
      <c r="F434">
        <v>44497.666666666664</v>
      </c>
      <c r="G434">
        <v>8.5</v>
      </c>
      <c r="H434" t="s">
        <v>23</v>
      </c>
      <c r="I434">
        <v>0</v>
      </c>
      <c r="J434" t="s">
        <v>22</v>
      </c>
      <c r="K434" t="s">
        <v>22</v>
      </c>
      <c r="L434" t="s">
        <v>30</v>
      </c>
      <c r="M434">
        <v>6</v>
      </c>
      <c r="N434" t="s">
        <v>33</v>
      </c>
      <c r="O434">
        <v>0</v>
      </c>
      <c r="P434">
        <v>10</v>
      </c>
      <c r="Q434">
        <v>0</v>
      </c>
      <c r="R434">
        <v>6.6000000000000005</v>
      </c>
      <c r="S434">
        <v>0</v>
      </c>
      <c r="T434">
        <v>1</v>
      </c>
      <c r="U434">
        <v>10</v>
      </c>
      <c r="V434">
        <v>8.6</v>
      </c>
      <c r="W434">
        <v>6.6000000000000005</v>
      </c>
      <c r="X434">
        <v>56.760000000000005</v>
      </c>
      <c r="Y434">
        <v>5.1599999999999993</v>
      </c>
      <c r="Z434">
        <v>6.6000000000000005</v>
      </c>
      <c r="AA434">
        <v>34.055999999999997</v>
      </c>
      <c r="AB434">
        <v>7691613</v>
      </c>
      <c r="AC434" t="s">
        <v>3949</v>
      </c>
      <c r="AD434">
        <v>40167</v>
      </c>
      <c r="AE434" t="s">
        <v>760</v>
      </c>
      <c r="AF434" t="s">
        <v>761</v>
      </c>
      <c r="AG434" t="s">
        <v>839</v>
      </c>
      <c r="AH434" t="s">
        <v>768</v>
      </c>
      <c r="AI434">
        <v>4.5</v>
      </c>
      <c r="AJ434">
        <v>0</v>
      </c>
      <c r="AK434">
        <v>0</v>
      </c>
      <c r="AL434">
        <v>0</v>
      </c>
      <c r="AM434">
        <v>54</v>
      </c>
      <c r="AN434">
        <v>0</v>
      </c>
      <c r="AO434" t="s">
        <v>762</v>
      </c>
      <c r="AP434" t="s">
        <v>763</v>
      </c>
      <c r="AQ434" t="s">
        <v>769</v>
      </c>
      <c r="AR434" t="s">
        <v>3950</v>
      </c>
      <c r="AS434">
        <v>7</v>
      </c>
      <c r="AT434">
        <v>732</v>
      </c>
      <c r="AU434">
        <v>739</v>
      </c>
      <c r="AV434" t="s">
        <v>765</v>
      </c>
      <c r="AW434" t="s">
        <v>3951</v>
      </c>
      <c r="AX434">
        <v>6</v>
      </c>
      <c r="AY434">
        <v>727</v>
      </c>
      <c r="AZ434">
        <v>733</v>
      </c>
      <c r="BA434" t="s">
        <v>765</v>
      </c>
      <c r="BB434">
        <v>4.4823889999999998E-2</v>
      </c>
      <c r="BC434">
        <v>1</v>
      </c>
      <c r="BD434">
        <v>36526</v>
      </c>
      <c r="BE434">
        <v>21.825233858088062</v>
      </c>
      <c r="BF434" t="s">
        <v>767</v>
      </c>
      <c r="BG434">
        <v>43179</v>
      </c>
      <c r="BH434">
        <v>111.5475106965623</v>
      </c>
      <c r="BI434" t="s">
        <v>4140</v>
      </c>
      <c r="BJ434" t="s">
        <v>4141</v>
      </c>
      <c r="BK434" t="s">
        <v>4142</v>
      </c>
      <c r="BL434" t="s">
        <v>768</v>
      </c>
      <c r="BM434">
        <v>2</v>
      </c>
      <c r="BN434">
        <v>3.8889999999999998</v>
      </c>
    </row>
    <row r="435" spans="1:66" x14ac:dyDescent="0.25">
      <c r="A435">
        <v>96664</v>
      </c>
      <c r="B435">
        <v>16934</v>
      </c>
      <c r="C435" t="s">
        <v>455</v>
      </c>
      <c r="D435" t="s">
        <v>21</v>
      </c>
      <c r="E435" t="s">
        <v>29</v>
      </c>
      <c r="F435">
        <v>43846.666666666664</v>
      </c>
      <c r="G435">
        <v>7.1</v>
      </c>
      <c r="H435" t="s">
        <v>23</v>
      </c>
      <c r="I435">
        <v>0</v>
      </c>
      <c r="J435" t="s">
        <v>22</v>
      </c>
      <c r="K435" t="s">
        <v>22</v>
      </c>
      <c r="L435" t="s">
        <v>30</v>
      </c>
      <c r="M435">
        <v>6</v>
      </c>
      <c r="N435" t="s">
        <v>33</v>
      </c>
      <c r="O435">
        <v>0</v>
      </c>
      <c r="P435">
        <v>10</v>
      </c>
      <c r="Q435">
        <v>0</v>
      </c>
      <c r="R435">
        <v>6.2</v>
      </c>
      <c r="S435">
        <v>0</v>
      </c>
      <c r="T435">
        <v>1</v>
      </c>
      <c r="U435">
        <v>10</v>
      </c>
      <c r="V435">
        <v>7.8000000000000007</v>
      </c>
      <c r="W435">
        <v>6.2</v>
      </c>
      <c r="X435">
        <v>48.360000000000007</v>
      </c>
      <c r="Y435">
        <v>4.6800000000000006</v>
      </c>
      <c r="Z435">
        <v>6.2</v>
      </c>
      <c r="AA435">
        <v>29.016000000000005</v>
      </c>
      <c r="AB435">
        <v>7692047</v>
      </c>
      <c r="AC435" t="s">
        <v>3794</v>
      </c>
      <c r="AD435">
        <v>40168</v>
      </c>
      <c r="AE435" t="s">
        <v>760</v>
      </c>
      <c r="AF435" t="s">
        <v>761</v>
      </c>
      <c r="AG435" t="s">
        <v>762</v>
      </c>
      <c r="AH435" t="s">
        <v>768</v>
      </c>
      <c r="AI435">
        <v>4.5</v>
      </c>
      <c r="AJ435">
        <v>0</v>
      </c>
      <c r="AK435">
        <v>0</v>
      </c>
      <c r="AL435">
        <v>0</v>
      </c>
      <c r="AM435">
        <v>54</v>
      </c>
      <c r="AN435">
        <v>0</v>
      </c>
      <c r="AO435" t="s">
        <v>762</v>
      </c>
      <c r="AP435" t="s">
        <v>763</v>
      </c>
      <c r="AQ435" t="s">
        <v>769</v>
      </c>
      <c r="AR435" t="s">
        <v>3015</v>
      </c>
      <c r="AS435">
        <v>6.6</v>
      </c>
      <c r="AT435">
        <v>752.4</v>
      </c>
      <c r="AU435">
        <v>759</v>
      </c>
      <c r="AV435" t="s">
        <v>765</v>
      </c>
      <c r="AW435" t="s">
        <v>3548</v>
      </c>
      <c r="AX435">
        <v>7.4</v>
      </c>
      <c r="AY435">
        <v>749.6</v>
      </c>
      <c r="AZ435">
        <v>757</v>
      </c>
      <c r="BA435" t="s">
        <v>765</v>
      </c>
      <c r="BB435">
        <v>1.9823750000000001E-2</v>
      </c>
      <c r="BC435">
        <v>1</v>
      </c>
      <c r="BD435">
        <v>33604</v>
      </c>
      <c r="BE435">
        <v>28.042892995665063</v>
      </c>
      <c r="BF435" t="s">
        <v>767</v>
      </c>
      <c r="BG435">
        <v>43179</v>
      </c>
      <c r="BH435">
        <v>141.24454972413571</v>
      </c>
      <c r="BI435" t="s">
        <v>4140</v>
      </c>
      <c r="BJ435" t="s">
        <v>4141</v>
      </c>
      <c r="BK435" t="s">
        <v>4142</v>
      </c>
      <c r="BL435" t="s">
        <v>768</v>
      </c>
      <c r="BM435">
        <v>2</v>
      </c>
      <c r="BN435">
        <v>3.8940000000000001</v>
      </c>
    </row>
    <row r="436" spans="1:66" x14ac:dyDescent="0.25">
      <c r="A436">
        <v>96674</v>
      </c>
      <c r="B436">
        <v>16934</v>
      </c>
      <c r="C436" t="s">
        <v>455</v>
      </c>
      <c r="D436" t="s">
        <v>21</v>
      </c>
      <c r="E436" t="s">
        <v>29</v>
      </c>
      <c r="F436">
        <v>43846.666666666664</v>
      </c>
      <c r="G436">
        <v>6.8</v>
      </c>
      <c r="H436" t="s">
        <v>23</v>
      </c>
      <c r="I436">
        <v>0</v>
      </c>
      <c r="J436" t="s">
        <v>22</v>
      </c>
      <c r="K436" t="s">
        <v>22</v>
      </c>
      <c r="L436" t="s">
        <v>30</v>
      </c>
      <c r="M436">
        <v>6</v>
      </c>
      <c r="N436" t="s">
        <v>33</v>
      </c>
      <c r="O436">
        <v>0</v>
      </c>
      <c r="P436">
        <v>5</v>
      </c>
      <c r="Q436">
        <v>0</v>
      </c>
      <c r="R436">
        <v>5.45</v>
      </c>
      <c r="S436">
        <v>0</v>
      </c>
      <c r="T436">
        <v>1</v>
      </c>
      <c r="U436">
        <v>5</v>
      </c>
      <c r="V436">
        <v>6.2000000000000011</v>
      </c>
      <c r="W436">
        <v>3.6500000000000004</v>
      </c>
      <c r="X436">
        <v>22.630000000000006</v>
      </c>
      <c r="Y436">
        <v>3.7200000000000006</v>
      </c>
      <c r="Z436">
        <v>4.37</v>
      </c>
      <c r="AA436">
        <v>16.256400000000003</v>
      </c>
      <c r="AB436">
        <v>7712879</v>
      </c>
      <c r="AC436" t="s">
        <v>3013</v>
      </c>
      <c r="AD436">
        <v>40169</v>
      </c>
      <c r="AE436" t="s">
        <v>760</v>
      </c>
      <c r="AF436" t="s">
        <v>761</v>
      </c>
      <c r="AG436" t="s">
        <v>762</v>
      </c>
      <c r="AH436" t="s">
        <v>768</v>
      </c>
      <c r="AI436">
        <v>4.5</v>
      </c>
      <c r="AJ436">
        <v>0</v>
      </c>
      <c r="AK436">
        <v>0</v>
      </c>
      <c r="AL436">
        <v>0</v>
      </c>
      <c r="AM436">
        <v>54</v>
      </c>
      <c r="AN436">
        <v>0</v>
      </c>
      <c r="AO436" t="s">
        <v>762</v>
      </c>
      <c r="AP436" t="s">
        <v>763</v>
      </c>
      <c r="AQ436" t="s">
        <v>769</v>
      </c>
      <c r="AR436" t="s">
        <v>3014</v>
      </c>
      <c r="AS436">
        <v>7</v>
      </c>
      <c r="AT436">
        <v>753</v>
      </c>
      <c r="AU436">
        <v>760</v>
      </c>
      <c r="AV436" t="s">
        <v>765</v>
      </c>
      <c r="AW436" t="s">
        <v>3015</v>
      </c>
      <c r="AX436">
        <v>6.5</v>
      </c>
      <c r="AY436">
        <v>752.5</v>
      </c>
      <c r="AZ436">
        <v>759</v>
      </c>
      <c r="BA436" t="s">
        <v>765</v>
      </c>
      <c r="BB436">
        <v>1.0367009999999999E-2</v>
      </c>
      <c r="BC436">
        <v>1</v>
      </c>
      <c r="BD436">
        <v>33604</v>
      </c>
      <c r="BE436">
        <v>28.042892995665063</v>
      </c>
      <c r="BF436" t="s">
        <v>767</v>
      </c>
      <c r="BG436">
        <v>43179</v>
      </c>
      <c r="BH436">
        <v>48.229969533326823</v>
      </c>
      <c r="BI436" t="s">
        <v>4140</v>
      </c>
      <c r="BJ436" t="s">
        <v>4141</v>
      </c>
      <c r="BK436" t="s">
        <v>4142</v>
      </c>
      <c r="BL436" t="s">
        <v>768</v>
      </c>
      <c r="BM436">
        <v>2</v>
      </c>
      <c r="BN436">
        <v>3.8940000000000001</v>
      </c>
    </row>
    <row r="437" spans="1:66" x14ac:dyDescent="0.25">
      <c r="A437">
        <v>96681</v>
      </c>
      <c r="B437">
        <v>16934</v>
      </c>
      <c r="C437" t="s">
        <v>455</v>
      </c>
      <c r="D437" t="s">
        <v>21</v>
      </c>
      <c r="E437" t="s">
        <v>29</v>
      </c>
      <c r="F437">
        <v>43846.666666666664</v>
      </c>
      <c r="G437">
        <v>7.7</v>
      </c>
      <c r="H437" t="s">
        <v>23</v>
      </c>
      <c r="I437">
        <v>0</v>
      </c>
      <c r="J437" t="s">
        <v>22</v>
      </c>
      <c r="K437" t="s">
        <v>22</v>
      </c>
      <c r="L437" t="s">
        <v>30</v>
      </c>
      <c r="M437">
        <v>6</v>
      </c>
      <c r="N437" t="s">
        <v>33</v>
      </c>
      <c r="O437">
        <v>0</v>
      </c>
      <c r="P437">
        <v>10</v>
      </c>
      <c r="Q437">
        <v>0</v>
      </c>
      <c r="R437">
        <v>6.2</v>
      </c>
      <c r="S437">
        <v>0</v>
      </c>
      <c r="T437">
        <v>1</v>
      </c>
      <c r="U437">
        <v>10</v>
      </c>
      <c r="V437">
        <v>6.2000000000000011</v>
      </c>
      <c r="W437">
        <v>6.2</v>
      </c>
      <c r="X437">
        <v>38.440000000000005</v>
      </c>
      <c r="Y437">
        <v>3.7200000000000006</v>
      </c>
      <c r="Z437">
        <v>6.2</v>
      </c>
      <c r="AA437">
        <v>23.064000000000004</v>
      </c>
      <c r="AB437">
        <v>7577755</v>
      </c>
      <c r="AC437" t="s">
        <v>3547</v>
      </c>
      <c r="AD437">
        <v>40170</v>
      </c>
      <c r="AE437" t="s">
        <v>760</v>
      </c>
      <c r="AF437" t="s">
        <v>761</v>
      </c>
      <c r="AG437" t="s">
        <v>762</v>
      </c>
      <c r="AH437" t="s">
        <v>768</v>
      </c>
      <c r="AI437">
        <v>4.5</v>
      </c>
      <c r="AJ437">
        <v>0</v>
      </c>
      <c r="AK437">
        <v>0</v>
      </c>
      <c r="AL437">
        <v>0</v>
      </c>
      <c r="AM437">
        <v>54</v>
      </c>
      <c r="AN437">
        <v>0</v>
      </c>
      <c r="AO437" t="s">
        <v>762</v>
      </c>
      <c r="AP437" t="s">
        <v>763</v>
      </c>
      <c r="AQ437" t="s">
        <v>769</v>
      </c>
      <c r="AR437" t="s">
        <v>3548</v>
      </c>
      <c r="AS437">
        <v>7.6</v>
      </c>
      <c r="AT437">
        <v>749.4</v>
      </c>
      <c r="AU437">
        <v>757</v>
      </c>
      <c r="AV437" t="s">
        <v>765</v>
      </c>
      <c r="AW437" t="s">
        <v>3549</v>
      </c>
      <c r="AX437">
        <v>7.6</v>
      </c>
      <c r="AY437">
        <v>748.4</v>
      </c>
      <c r="AZ437">
        <v>756</v>
      </c>
      <c r="BA437" t="s">
        <v>765</v>
      </c>
      <c r="BB437">
        <v>1.2384579999999999E-2</v>
      </c>
      <c r="BC437">
        <v>1</v>
      </c>
      <c r="BD437">
        <v>39448</v>
      </c>
      <c r="BE437">
        <v>12.042892995665063</v>
      </c>
      <c r="BF437" t="s">
        <v>767</v>
      </c>
      <c r="BG437">
        <v>43179</v>
      </c>
      <c r="BH437">
        <v>80.745582742752092</v>
      </c>
      <c r="BI437" t="s">
        <v>4140</v>
      </c>
      <c r="BJ437" t="s">
        <v>4141</v>
      </c>
      <c r="BK437" t="s">
        <v>4142</v>
      </c>
      <c r="BL437" t="s">
        <v>768</v>
      </c>
      <c r="BM437">
        <v>2</v>
      </c>
      <c r="BN437">
        <v>3.8940000000000001</v>
      </c>
    </row>
    <row r="438" spans="1:66" x14ac:dyDescent="0.25">
      <c r="A438">
        <v>96768</v>
      </c>
      <c r="B438">
        <v>11128</v>
      </c>
      <c r="C438" t="s">
        <v>383</v>
      </c>
      <c r="D438" t="s">
        <v>21</v>
      </c>
      <c r="E438" t="s">
        <v>29</v>
      </c>
      <c r="F438">
        <v>43277.666666666664</v>
      </c>
      <c r="G438">
        <v>16</v>
      </c>
      <c r="H438" t="s">
        <v>31</v>
      </c>
      <c r="I438">
        <v>7</v>
      </c>
      <c r="J438" t="s">
        <v>29</v>
      </c>
      <c r="K438" t="s">
        <v>29</v>
      </c>
      <c r="L438" t="s">
        <v>30</v>
      </c>
      <c r="M438">
        <v>6</v>
      </c>
      <c r="N438" t="s">
        <v>33</v>
      </c>
      <c r="O438">
        <v>0</v>
      </c>
      <c r="P438">
        <v>10</v>
      </c>
      <c r="Q438">
        <v>3.5</v>
      </c>
      <c r="R438">
        <v>7.1000000000000005</v>
      </c>
      <c r="S438">
        <v>24.85</v>
      </c>
      <c r="T438">
        <v>1</v>
      </c>
      <c r="U438">
        <v>0</v>
      </c>
      <c r="V438">
        <v>1.4000000000000001</v>
      </c>
      <c r="W438">
        <v>2.9000000000000004</v>
      </c>
      <c r="X438">
        <v>4.0600000000000005</v>
      </c>
      <c r="Y438">
        <v>2.2400000000000002</v>
      </c>
      <c r="Z438">
        <v>4.58</v>
      </c>
      <c r="AA438">
        <v>10.259200000000002</v>
      </c>
      <c r="AB438">
        <v>7601850</v>
      </c>
      <c r="AC438" t="s">
        <v>2342</v>
      </c>
      <c r="AD438">
        <v>40171</v>
      </c>
      <c r="AE438" t="s">
        <v>760</v>
      </c>
      <c r="AF438" t="s">
        <v>761</v>
      </c>
      <c r="AG438" t="s">
        <v>762</v>
      </c>
      <c r="AH438" t="s">
        <v>768</v>
      </c>
      <c r="AI438">
        <v>5</v>
      </c>
      <c r="AJ438">
        <v>0</v>
      </c>
      <c r="AK438">
        <v>0</v>
      </c>
      <c r="AL438">
        <v>0</v>
      </c>
      <c r="AM438">
        <v>60</v>
      </c>
      <c r="AN438">
        <v>0</v>
      </c>
      <c r="AO438" t="s">
        <v>762</v>
      </c>
      <c r="AP438" t="s">
        <v>763</v>
      </c>
      <c r="AQ438" t="s">
        <v>769</v>
      </c>
      <c r="AR438" t="s">
        <v>2343</v>
      </c>
      <c r="AS438">
        <v>7</v>
      </c>
      <c r="AT438">
        <v>604</v>
      </c>
      <c r="AU438">
        <v>611</v>
      </c>
      <c r="AV438" t="s">
        <v>765</v>
      </c>
      <c r="AW438" t="s">
        <v>2344</v>
      </c>
      <c r="AX438">
        <v>8</v>
      </c>
      <c r="AY438">
        <v>604</v>
      </c>
      <c r="AZ438">
        <v>612</v>
      </c>
      <c r="BA438" t="s">
        <v>765</v>
      </c>
      <c r="BB438">
        <v>0</v>
      </c>
      <c r="BC438">
        <v>1</v>
      </c>
      <c r="BD438">
        <v>34270</v>
      </c>
      <c r="BE438">
        <v>24.661647273556916</v>
      </c>
      <c r="BF438" t="s">
        <v>767</v>
      </c>
      <c r="BG438">
        <v>44243</v>
      </c>
      <c r="BH438">
        <v>149.1951263989169</v>
      </c>
      <c r="BI438" t="s">
        <v>4101</v>
      </c>
      <c r="BJ438" t="s">
        <v>4102</v>
      </c>
      <c r="BK438" t="s">
        <v>4103</v>
      </c>
      <c r="BL438" t="s">
        <v>4097</v>
      </c>
      <c r="BM438">
        <v>1</v>
      </c>
      <c r="BN438">
        <v>3.72</v>
      </c>
    </row>
    <row r="439" spans="1:66" x14ac:dyDescent="0.25">
      <c r="A439">
        <v>97021</v>
      </c>
      <c r="B439">
        <v>11711</v>
      </c>
      <c r="C439" t="s">
        <v>443</v>
      </c>
      <c r="D439" t="s">
        <v>21</v>
      </c>
      <c r="E439" t="s">
        <v>29</v>
      </c>
      <c r="F439">
        <v>43748.666666666664</v>
      </c>
      <c r="G439">
        <v>3.5</v>
      </c>
      <c r="H439" t="s">
        <v>23</v>
      </c>
      <c r="I439">
        <v>0</v>
      </c>
      <c r="J439" t="s">
        <v>22</v>
      </c>
      <c r="K439" t="s">
        <v>22</v>
      </c>
      <c r="L439" t="s">
        <v>24</v>
      </c>
      <c r="M439">
        <v>0</v>
      </c>
      <c r="N439" t="s">
        <v>202</v>
      </c>
      <c r="O439">
        <v>3</v>
      </c>
      <c r="P439">
        <v>0</v>
      </c>
      <c r="Q439">
        <v>1.9500000000000002</v>
      </c>
      <c r="R439">
        <v>1.4</v>
      </c>
      <c r="S439">
        <v>2.73</v>
      </c>
      <c r="T439">
        <v>1</v>
      </c>
      <c r="U439">
        <v>0</v>
      </c>
      <c r="V439">
        <v>7.8000000000000007</v>
      </c>
      <c r="W439">
        <v>2.3000000000000003</v>
      </c>
      <c r="X439">
        <v>17.940000000000005</v>
      </c>
      <c r="Y439">
        <v>5.4600000000000009</v>
      </c>
      <c r="Z439">
        <v>1.94</v>
      </c>
      <c r="AA439">
        <v>10.592400000000001</v>
      </c>
      <c r="AB439">
        <v>7612054</v>
      </c>
      <c r="AC439" t="s">
        <v>2387</v>
      </c>
      <c r="AD439">
        <v>40172</v>
      </c>
      <c r="AE439" t="s">
        <v>760</v>
      </c>
      <c r="AF439" t="s">
        <v>761</v>
      </c>
      <c r="AG439" t="s">
        <v>839</v>
      </c>
      <c r="AH439" t="s">
        <v>768</v>
      </c>
      <c r="AI439">
        <v>3</v>
      </c>
      <c r="AJ439">
        <v>0</v>
      </c>
      <c r="AK439">
        <v>0</v>
      </c>
      <c r="AL439">
        <v>0</v>
      </c>
      <c r="AM439">
        <v>36</v>
      </c>
      <c r="AN439">
        <v>0</v>
      </c>
      <c r="AO439" t="s">
        <v>762</v>
      </c>
      <c r="AP439" t="s">
        <v>763</v>
      </c>
      <c r="AQ439" t="s">
        <v>769</v>
      </c>
      <c r="AR439" t="s">
        <v>2388</v>
      </c>
      <c r="AS439">
        <v>3.2</v>
      </c>
      <c r="AT439">
        <v>671.8</v>
      </c>
      <c r="AU439">
        <v>675</v>
      </c>
      <c r="AV439" t="s">
        <v>765</v>
      </c>
      <c r="AW439" t="s">
        <v>2389</v>
      </c>
      <c r="AX439">
        <v>3.2</v>
      </c>
      <c r="AY439">
        <v>668.8</v>
      </c>
      <c r="AZ439">
        <v>672</v>
      </c>
      <c r="BA439" t="s">
        <v>765</v>
      </c>
      <c r="BB439">
        <v>0.10204147</v>
      </c>
      <c r="BC439">
        <v>1</v>
      </c>
      <c r="BD439">
        <v>0</v>
      </c>
      <c r="BE439">
        <v>119.77732146931325</v>
      </c>
      <c r="BF439" t="s">
        <v>767</v>
      </c>
      <c r="BG439">
        <v>44243</v>
      </c>
      <c r="BH439">
        <v>29.399810412161841</v>
      </c>
      <c r="BI439" t="s">
        <v>4101</v>
      </c>
      <c r="BJ439" t="s">
        <v>4102</v>
      </c>
      <c r="BK439" t="s">
        <v>4103</v>
      </c>
      <c r="BL439" t="s">
        <v>4097</v>
      </c>
      <c r="BM439">
        <v>1</v>
      </c>
      <c r="BN439">
        <v>3.72</v>
      </c>
    </row>
    <row r="440" spans="1:66" x14ac:dyDescent="0.25">
      <c r="A440">
        <v>97202</v>
      </c>
      <c r="B440">
        <v>18825</v>
      </c>
      <c r="C440" t="s">
        <v>130</v>
      </c>
      <c r="D440" t="s">
        <v>21</v>
      </c>
      <c r="E440" t="s">
        <v>29</v>
      </c>
      <c r="F440">
        <v>44134.708333333336</v>
      </c>
      <c r="G440">
        <v>4</v>
      </c>
      <c r="H440" t="s">
        <v>23</v>
      </c>
      <c r="I440">
        <v>0</v>
      </c>
      <c r="J440" t="s">
        <v>22</v>
      </c>
      <c r="K440" t="s">
        <v>22</v>
      </c>
      <c r="L440" t="s">
        <v>24</v>
      </c>
      <c r="M440">
        <v>0</v>
      </c>
      <c r="O440">
        <v>2</v>
      </c>
      <c r="P440">
        <v>10</v>
      </c>
      <c r="Q440">
        <v>1.3</v>
      </c>
      <c r="R440">
        <v>2.9</v>
      </c>
      <c r="S440">
        <v>3.77</v>
      </c>
      <c r="T440">
        <v>1</v>
      </c>
      <c r="U440">
        <v>0</v>
      </c>
      <c r="V440">
        <v>1.4000000000000001</v>
      </c>
      <c r="W440">
        <v>1.4</v>
      </c>
      <c r="X440">
        <v>1.96</v>
      </c>
      <c r="Y440">
        <v>1.36</v>
      </c>
      <c r="Z440">
        <v>2</v>
      </c>
      <c r="AA440">
        <v>2.72</v>
      </c>
      <c r="AB440">
        <v>7581326</v>
      </c>
      <c r="AC440" t="s">
        <v>1043</v>
      </c>
      <c r="AD440">
        <v>40173</v>
      </c>
      <c r="AE440" t="s">
        <v>760</v>
      </c>
      <c r="AF440" t="s">
        <v>761</v>
      </c>
      <c r="AG440" t="s">
        <v>762</v>
      </c>
      <c r="AH440" t="s">
        <v>768</v>
      </c>
      <c r="AI440">
        <v>2.5</v>
      </c>
      <c r="AJ440">
        <v>0</v>
      </c>
      <c r="AK440">
        <v>0</v>
      </c>
      <c r="AL440">
        <v>0</v>
      </c>
      <c r="AM440">
        <v>30</v>
      </c>
      <c r="AN440">
        <v>0</v>
      </c>
      <c r="AO440" t="s">
        <v>762</v>
      </c>
      <c r="AP440" t="s">
        <v>763</v>
      </c>
      <c r="AQ440" t="s">
        <v>769</v>
      </c>
      <c r="AR440" t="s">
        <v>1044</v>
      </c>
      <c r="AS440">
        <v>4.4000000000000004</v>
      </c>
      <c r="AT440">
        <v>730.6</v>
      </c>
      <c r="AU440">
        <v>735</v>
      </c>
      <c r="AV440" t="s">
        <v>765</v>
      </c>
      <c r="AW440" t="s">
        <v>1045</v>
      </c>
      <c r="AX440">
        <v>0</v>
      </c>
      <c r="AY440">
        <v>0</v>
      </c>
      <c r="AZ440">
        <v>736</v>
      </c>
      <c r="BA440" t="s">
        <v>772</v>
      </c>
      <c r="BB440">
        <v>0</v>
      </c>
      <c r="BC440">
        <v>0</v>
      </c>
      <c r="BD440">
        <v>24838</v>
      </c>
      <c r="BE440">
        <v>52.831508099475251</v>
      </c>
      <c r="BF440" t="s">
        <v>767</v>
      </c>
      <c r="BG440">
        <v>43508</v>
      </c>
      <c r="BH440">
        <v>65.912273221884874</v>
      </c>
      <c r="BI440" t="s">
        <v>4094</v>
      </c>
      <c r="BJ440" t="s">
        <v>4095</v>
      </c>
      <c r="BK440" t="s">
        <v>4096</v>
      </c>
      <c r="BL440" t="s">
        <v>4097</v>
      </c>
      <c r="BM440">
        <v>1</v>
      </c>
      <c r="BN440">
        <v>3.8149999999999999</v>
      </c>
    </row>
    <row r="441" spans="1:66" x14ac:dyDescent="0.25">
      <c r="A441">
        <v>97203</v>
      </c>
      <c r="B441">
        <v>18825</v>
      </c>
      <c r="C441" t="s">
        <v>178</v>
      </c>
      <c r="D441" t="s">
        <v>21</v>
      </c>
      <c r="E441" t="s">
        <v>29</v>
      </c>
      <c r="F441">
        <v>44134.708333333336</v>
      </c>
      <c r="G441">
        <v>5</v>
      </c>
      <c r="H441" t="s">
        <v>28</v>
      </c>
      <c r="I441">
        <v>5</v>
      </c>
      <c r="J441" t="s">
        <v>22</v>
      </c>
      <c r="K441" t="s">
        <v>22</v>
      </c>
      <c r="L441" t="s">
        <v>24</v>
      </c>
      <c r="M441">
        <v>0</v>
      </c>
      <c r="O441">
        <v>2</v>
      </c>
      <c r="P441">
        <v>5</v>
      </c>
      <c r="Q441">
        <v>3.05</v>
      </c>
      <c r="R441">
        <v>2.15</v>
      </c>
      <c r="S441">
        <v>6.5574999999999992</v>
      </c>
      <c r="T441">
        <v>1</v>
      </c>
      <c r="U441">
        <v>0</v>
      </c>
      <c r="V441">
        <v>1.4000000000000001</v>
      </c>
      <c r="W441">
        <v>1.4</v>
      </c>
      <c r="X441">
        <v>1.96</v>
      </c>
      <c r="Y441">
        <v>2.06</v>
      </c>
      <c r="Z441">
        <v>1.7</v>
      </c>
      <c r="AA441">
        <v>3.5019999999999998</v>
      </c>
      <c r="AB441">
        <v>7601652</v>
      </c>
      <c r="AC441" t="s">
        <v>1191</v>
      </c>
      <c r="AD441">
        <v>40174</v>
      </c>
      <c r="AE441" t="s">
        <v>760</v>
      </c>
      <c r="AF441" t="s">
        <v>761</v>
      </c>
      <c r="AG441" t="s">
        <v>762</v>
      </c>
      <c r="AH441" t="s">
        <v>768</v>
      </c>
      <c r="AI441">
        <v>2.5</v>
      </c>
      <c r="AJ441">
        <v>0</v>
      </c>
      <c r="AK441">
        <v>0</v>
      </c>
      <c r="AL441">
        <v>0</v>
      </c>
      <c r="AM441">
        <v>30</v>
      </c>
      <c r="AN441">
        <v>0</v>
      </c>
      <c r="AO441" t="s">
        <v>762</v>
      </c>
      <c r="AP441" t="s">
        <v>763</v>
      </c>
      <c r="AQ441" t="s">
        <v>769</v>
      </c>
      <c r="AR441" t="s">
        <v>1045</v>
      </c>
      <c r="AS441">
        <v>0</v>
      </c>
      <c r="AT441">
        <v>0</v>
      </c>
      <c r="AU441">
        <v>736</v>
      </c>
      <c r="AV441" t="s">
        <v>772</v>
      </c>
      <c r="AW441" t="s">
        <v>1192</v>
      </c>
      <c r="AX441">
        <v>3.4</v>
      </c>
      <c r="AY441">
        <v>730.6</v>
      </c>
      <c r="AZ441">
        <v>734</v>
      </c>
      <c r="BA441" t="s">
        <v>765</v>
      </c>
      <c r="BB441">
        <v>0</v>
      </c>
      <c r="BC441">
        <v>0</v>
      </c>
      <c r="BD441">
        <v>24838</v>
      </c>
      <c r="BE441">
        <v>52.831508099475251</v>
      </c>
      <c r="BF441" t="s">
        <v>767</v>
      </c>
      <c r="BG441">
        <v>43508</v>
      </c>
      <c r="BH441">
        <v>58.229530802242977</v>
      </c>
      <c r="BI441" t="s">
        <v>4094</v>
      </c>
      <c r="BJ441" t="s">
        <v>4095</v>
      </c>
      <c r="BK441" t="s">
        <v>4096</v>
      </c>
      <c r="BL441" t="s">
        <v>4097</v>
      </c>
      <c r="BM441">
        <v>1</v>
      </c>
      <c r="BN441">
        <v>3.8149999999999999</v>
      </c>
    </row>
    <row r="442" spans="1:66" x14ac:dyDescent="0.25">
      <c r="A442">
        <v>97297</v>
      </c>
      <c r="B442">
        <v>11712</v>
      </c>
      <c r="C442" t="s">
        <v>96</v>
      </c>
      <c r="D442" t="s">
        <v>26</v>
      </c>
      <c r="E442" t="s">
        <v>29</v>
      </c>
      <c r="F442">
        <v>43759.666666666664</v>
      </c>
      <c r="G442">
        <v>0</v>
      </c>
      <c r="H442" t="s">
        <v>32</v>
      </c>
      <c r="I442">
        <v>10</v>
      </c>
      <c r="J442" t="s">
        <v>22</v>
      </c>
      <c r="K442" t="s">
        <v>22</v>
      </c>
      <c r="M442">
        <v>0</v>
      </c>
      <c r="O442">
        <v>2</v>
      </c>
      <c r="P442">
        <v>5</v>
      </c>
      <c r="Q442">
        <v>4.8</v>
      </c>
      <c r="R442">
        <v>1.55</v>
      </c>
      <c r="S442">
        <v>7.4399999999999995</v>
      </c>
      <c r="T442">
        <v>1</v>
      </c>
      <c r="U442">
        <v>5</v>
      </c>
      <c r="V442">
        <v>6.2000000000000011</v>
      </c>
      <c r="W442">
        <v>1.55</v>
      </c>
      <c r="X442">
        <v>9.6100000000000012</v>
      </c>
      <c r="Y442">
        <v>5.6400000000000006</v>
      </c>
      <c r="Z442">
        <v>1.55</v>
      </c>
      <c r="AA442">
        <v>8.7420000000000009</v>
      </c>
      <c r="AB442">
        <v>7648272</v>
      </c>
      <c r="AC442" t="s">
        <v>2140</v>
      </c>
      <c r="AD442">
        <v>40175</v>
      </c>
      <c r="AE442" t="s">
        <v>760</v>
      </c>
      <c r="AF442" t="s">
        <v>761</v>
      </c>
      <c r="AG442" t="s">
        <v>762</v>
      </c>
      <c r="AH442" t="s">
        <v>768</v>
      </c>
      <c r="AI442">
        <v>1</v>
      </c>
      <c r="AJ442">
        <v>0</v>
      </c>
      <c r="AK442">
        <v>0</v>
      </c>
      <c r="AL442">
        <v>0</v>
      </c>
      <c r="AM442">
        <v>12</v>
      </c>
      <c r="AN442">
        <v>0</v>
      </c>
      <c r="AO442" t="s">
        <v>762</v>
      </c>
      <c r="AP442" t="s">
        <v>763</v>
      </c>
      <c r="AQ442" t="s">
        <v>769</v>
      </c>
      <c r="AR442" t="s">
        <v>2141</v>
      </c>
      <c r="AS442">
        <v>2.6</v>
      </c>
      <c r="AT442">
        <v>736.4</v>
      </c>
      <c r="AU442">
        <v>739</v>
      </c>
      <c r="AV442" t="s">
        <v>765</v>
      </c>
      <c r="AW442" t="s">
        <v>2142</v>
      </c>
      <c r="AX442">
        <v>2.9</v>
      </c>
      <c r="AY442">
        <v>736.1</v>
      </c>
      <c r="AZ442">
        <v>739</v>
      </c>
      <c r="BA442" t="s">
        <v>765</v>
      </c>
      <c r="BB442">
        <v>4.5757899999999997E-3</v>
      </c>
      <c r="BC442">
        <v>1</v>
      </c>
      <c r="BD442">
        <v>31778</v>
      </c>
      <c r="BE442">
        <v>32.804015514487787</v>
      </c>
      <c r="BF442" t="s">
        <v>767</v>
      </c>
      <c r="BG442">
        <v>43509</v>
      </c>
      <c r="BH442">
        <v>65.562421505983252</v>
      </c>
      <c r="BI442" t="s">
        <v>4098</v>
      </c>
      <c r="BJ442" t="s">
        <v>4099</v>
      </c>
      <c r="BK442" t="s">
        <v>4100</v>
      </c>
      <c r="BL442" t="s">
        <v>4097</v>
      </c>
      <c r="BM442">
        <v>1</v>
      </c>
      <c r="BN442">
        <v>3.82</v>
      </c>
    </row>
    <row r="443" spans="1:66" x14ac:dyDescent="0.25">
      <c r="A443">
        <v>97526</v>
      </c>
      <c r="B443">
        <v>18108</v>
      </c>
      <c r="C443" t="s">
        <v>43</v>
      </c>
      <c r="D443" t="s">
        <v>26</v>
      </c>
      <c r="E443" t="s">
        <v>29</v>
      </c>
      <c r="F443">
        <v>43987.666666666664</v>
      </c>
      <c r="G443">
        <v>2</v>
      </c>
      <c r="H443" t="s">
        <v>23</v>
      </c>
      <c r="I443">
        <v>0</v>
      </c>
      <c r="J443" t="s">
        <v>22</v>
      </c>
      <c r="K443" t="s">
        <v>22</v>
      </c>
      <c r="L443" t="s">
        <v>30</v>
      </c>
      <c r="M443">
        <v>6</v>
      </c>
      <c r="O443">
        <v>2</v>
      </c>
      <c r="P443">
        <v>10</v>
      </c>
      <c r="Q443">
        <v>1.3</v>
      </c>
      <c r="R443">
        <v>5</v>
      </c>
      <c r="S443">
        <v>6.5</v>
      </c>
      <c r="T443">
        <v>1</v>
      </c>
      <c r="U443">
        <v>10</v>
      </c>
      <c r="V443">
        <v>3.8000000000000007</v>
      </c>
      <c r="W443">
        <v>5</v>
      </c>
      <c r="X443">
        <v>19.000000000000004</v>
      </c>
      <c r="Y443">
        <v>2.8000000000000003</v>
      </c>
      <c r="Z443">
        <v>5</v>
      </c>
      <c r="AA443">
        <v>14.000000000000002</v>
      </c>
      <c r="AB443">
        <v>7598888</v>
      </c>
      <c r="AC443" t="s">
        <v>2770</v>
      </c>
      <c r="AD443">
        <v>40176</v>
      </c>
      <c r="AE443" t="s">
        <v>760</v>
      </c>
      <c r="AF443" t="s">
        <v>761</v>
      </c>
      <c r="AG443" t="s">
        <v>762</v>
      </c>
      <c r="AH443" t="s">
        <v>768</v>
      </c>
      <c r="AI443">
        <v>2</v>
      </c>
      <c r="AJ443">
        <v>0</v>
      </c>
      <c r="AK443">
        <v>0</v>
      </c>
      <c r="AL443">
        <v>0</v>
      </c>
      <c r="AM443">
        <v>24</v>
      </c>
      <c r="AN443">
        <v>0</v>
      </c>
      <c r="AO443" t="s">
        <v>762</v>
      </c>
      <c r="AP443" t="s">
        <v>763</v>
      </c>
      <c r="AQ443" t="s">
        <v>769</v>
      </c>
      <c r="AR443" t="s">
        <v>2771</v>
      </c>
      <c r="AS443">
        <v>16</v>
      </c>
      <c r="AT443">
        <v>573</v>
      </c>
      <c r="AU443">
        <v>589</v>
      </c>
      <c r="AV443" t="s">
        <v>765</v>
      </c>
      <c r="AW443" t="s">
        <v>2772</v>
      </c>
      <c r="AX443">
        <v>12</v>
      </c>
      <c r="AY443">
        <v>572</v>
      </c>
      <c r="AZ443">
        <v>584</v>
      </c>
      <c r="BA443" t="s">
        <v>765</v>
      </c>
      <c r="BB443">
        <v>4.0526700000000004E-3</v>
      </c>
      <c r="BC443">
        <v>1</v>
      </c>
      <c r="BD443">
        <v>37305</v>
      </c>
      <c r="BE443">
        <v>18.296144193474781</v>
      </c>
      <c r="BF443" t="s">
        <v>767</v>
      </c>
      <c r="BG443">
        <v>44243</v>
      </c>
      <c r="BH443">
        <v>246.75095296198089</v>
      </c>
      <c r="BI443" t="s">
        <v>4124</v>
      </c>
      <c r="BJ443" t="s">
        <v>4125</v>
      </c>
      <c r="BK443" t="s">
        <v>4126</v>
      </c>
      <c r="BL443" t="s">
        <v>768</v>
      </c>
      <c r="BM443">
        <v>2</v>
      </c>
      <c r="BN443">
        <v>3.7189999999999999</v>
      </c>
    </row>
    <row r="444" spans="1:66" x14ac:dyDescent="0.25">
      <c r="A444">
        <v>97526</v>
      </c>
      <c r="B444">
        <v>23779</v>
      </c>
      <c r="C444" t="s">
        <v>535</v>
      </c>
      <c r="D444" t="s">
        <v>26</v>
      </c>
      <c r="E444" t="s">
        <v>29</v>
      </c>
      <c r="F444">
        <v>43973.666666666664</v>
      </c>
      <c r="G444">
        <v>2</v>
      </c>
      <c r="H444" t="s">
        <v>23</v>
      </c>
      <c r="I444">
        <v>0</v>
      </c>
      <c r="J444" t="s">
        <v>22</v>
      </c>
      <c r="K444" t="s">
        <v>22</v>
      </c>
      <c r="M444">
        <v>0</v>
      </c>
      <c r="O444">
        <v>2</v>
      </c>
      <c r="P444">
        <v>10</v>
      </c>
      <c r="Q444">
        <v>1.3</v>
      </c>
      <c r="R444">
        <v>2.9</v>
      </c>
      <c r="S444">
        <v>3.77</v>
      </c>
      <c r="T444">
        <v>1</v>
      </c>
      <c r="U444">
        <v>10</v>
      </c>
      <c r="V444">
        <v>5.4</v>
      </c>
      <c r="W444">
        <v>5.6</v>
      </c>
      <c r="X444">
        <v>30.24</v>
      </c>
      <c r="Y444">
        <v>3.7600000000000002</v>
      </c>
      <c r="Z444">
        <v>4.5199999999999996</v>
      </c>
      <c r="AA444">
        <v>16.995200000000001</v>
      </c>
      <c r="AB444">
        <v>7598888</v>
      </c>
      <c r="AC444" t="s">
        <v>2770</v>
      </c>
      <c r="AD444">
        <v>40177</v>
      </c>
      <c r="AE444" t="s">
        <v>760</v>
      </c>
      <c r="AF444" t="s">
        <v>761</v>
      </c>
      <c r="AG444" t="s">
        <v>762</v>
      </c>
      <c r="AH444" t="s">
        <v>768</v>
      </c>
      <c r="AI444">
        <v>2</v>
      </c>
      <c r="AJ444">
        <v>0</v>
      </c>
      <c r="AK444">
        <v>0</v>
      </c>
      <c r="AL444">
        <v>0</v>
      </c>
      <c r="AM444">
        <v>24</v>
      </c>
      <c r="AN444">
        <v>0</v>
      </c>
      <c r="AO444" t="s">
        <v>762</v>
      </c>
      <c r="AP444" t="s">
        <v>763</v>
      </c>
      <c r="AQ444" t="s">
        <v>769</v>
      </c>
      <c r="AR444" t="s">
        <v>2771</v>
      </c>
      <c r="AS444">
        <v>16</v>
      </c>
      <c r="AT444">
        <v>573</v>
      </c>
      <c r="AU444">
        <v>589</v>
      </c>
      <c r="AV444" t="s">
        <v>765</v>
      </c>
      <c r="AW444" t="s">
        <v>2772</v>
      </c>
      <c r="AX444">
        <v>12</v>
      </c>
      <c r="AY444">
        <v>572</v>
      </c>
      <c r="AZ444">
        <v>584</v>
      </c>
      <c r="BA444" t="s">
        <v>765</v>
      </c>
      <c r="BB444">
        <v>4.0526700000000004E-3</v>
      </c>
      <c r="BC444">
        <v>1</v>
      </c>
      <c r="BD444">
        <v>37305</v>
      </c>
      <c r="BE444">
        <v>18.257814282454934</v>
      </c>
      <c r="BF444" t="s">
        <v>767</v>
      </c>
      <c r="BG444">
        <v>44243</v>
      </c>
      <c r="BH444">
        <v>246.75095296198089</v>
      </c>
      <c r="BI444" t="s">
        <v>4124</v>
      </c>
      <c r="BJ444" t="s">
        <v>4125</v>
      </c>
      <c r="BK444" t="s">
        <v>4126</v>
      </c>
      <c r="BL444" t="s">
        <v>768</v>
      </c>
      <c r="BM444">
        <v>2</v>
      </c>
      <c r="BN444">
        <v>3.7189999999999999</v>
      </c>
    </row>
    <row r="445" spans="1:66" x14ac:dyDescent="0.25">
      <c r="A445">
        <v>97527</v>
      </c>
      <c r="B445">
        <v>18108</v>
      </c>
      <c r="C445" t="s">
        <v>43</v>
      </c>
      <c r="D445" t="s">
        <v>26</v>
      </c>
      <c r="E445" t="s">
        <v>29</v>
      </c>
      <c r="F445">
        <v>43987.666666666664</v>
      </c>
      <c r="G445">
        <v>2.2999999999999998</v>
      </c>
      <c r="H445" t="s">
        <v>23</v>
      </c>
      <c r="I445">
        <v>0</v>
      </c>
      <c r="J445" t="s">
        <v>22</v>
      </c>
      <c r="K445" t="s">
        <v>22</v>
      </c>
      <c r="L445" t="s">
        <v>30</v>
      </c>
      <c r="M445">
        <v>6</v>
      </c>
      <c r="O445">
        <v>2</v>
      </c>
      <c r="P445">
        <v>10</v>
      </c>
      <c r="Q445">
        <v>1.3</v>
      </c>
      <c r="R445">
        <v>5</v>
      </c>
      <c r="S445">
        <v>6.5</v>
      </c>
      <c r="T445">
        <v>1</v>
      </c>
      <c r="U445">
        <v>10</v>
      </c>
      <c r="V445">
        <v>3.8000000000000007</v>
      </c>
      <c r="W445">
        <v>5</v>
      </c>
      <c r="X445">
        <v>19.000000000000004</v>
      </c>
      <c r="Y445">
        <v>2.8000000000000003</v>
      </c>
      <c r="Z445">
        <v>5</v>
      </c>
      <c r="AA445">
        <v>14.000000000000002</v>
      </c>
      <c r="AB445">
        <v>7609086</v>
      </c>
      <c r="AC445" t="s">
        <v>2773</v>
      </c>
      <c r="AD445">
        <v>40178</v>
      </c>
      <c r="AE445" t="s">
        <v>760</v>
      </c>
      <c r="AF445" t="s">
        <v>761</v>
      </c>
      <c r="AG445" t="s">
        <v>762</v>
      </c>
      <c r="AH445" t="s">
        <v>768</v>
      </c>
      <c r="AI445">
        <v>2</v>
      </c>
      <c r="AJ445">
        <v>0</v>
      </c>
      <c r="AK445">
        <v>0</v>
      </c>
      <c r="AL445">
        <v>0</v>
      </c>
      <c r="AM445">
        <v>24</v>
      </c>
      <c r="AN445">
        <v>0</v>
      </c>
      <c r="AO445" t="s">
        <v>762</v>
      </c>
      <c r="AP445" t="s">
        <v>763</v>
      </c>
      <c r="AQ445" t="s">
        <v>769</v>
      </c>
      <c r="AR445" t="s">
        <v>2774</v>
      </c>
      <c r="AS445">
        <v>12.3</v>
      </c>
      <c r="AT445">
        <v>572.70000000000005</v>
      </c>
      <c r="AU445">
        <v>585</v>
      </c>
      <c r="AV445" t="s">
        <v>765</v>
      </c>
      <c r="AW445" t="s">
        <v>2772</v>
      </c>
      <c r="AX445">
        <v>12.1</v>
      </c>
      <c r="AY445">
        <v>571.9</v>
      </c>
      <c r="AZ445">
        <v>584</v>
      </c>
      <c r="BA445" t="s">
        <v>765</v>
      </c>
      <c r="BB445">
        <v>3.1385110000000001E-2</v>
      </c>
      <c r="BC445">
        <v>1</v>
      </c>
      <c r="BD445">
        <v>37305</v>
      </c>
      <c r="BE445">
        <v>18.296144193474781</v>
      </c>
      <c r="BF445" t="s">
        <v>767</v>
      </c>
      <c r="BG445">
        <v>44243</v>
      </c>
      <c r="BH445">
        <v>25.48979773815924</v>
      </c>
      <c r="BI445" t="s">
        <v>4124</v>
      </c>
      <c r="BJ445" t="s">
        <v>4125</v>
      </c>
      <c r="BK445" t="s">
        <v>4126</v>
      </c>
      <c r="BL445" t="s">
        <v>768</v>
      </c>
      <c r="BM445">
        <v>2</v>
      </c>
      <c r="BN445">
        <v>3.7189999999999999</v>
      </c>
    </row>
    <row r="446" spans="1:66" x14ac:dyDescent="0.25">
      <c r="A446">
        <v>97527</v>
      </c>
      <c r="B446">
        <v>23779</v>
      </c>
      <c r="C446" t="s">
        <v>535</v>
      </c>
      <c r="D446" t="s">
        <v>26</v>
      </c>
      <c r="E446" t="s">
        <v>29</v>
      </c>
      <c r="F446">
        <v>43973.666666666664</v>
      </c>
      <c r="G446">
        <v>2.2999999999999998</v>
      </c>
      <c r="H446" t="s">
        <v>23</v>
      </c>
      <c r="I446">
        <v>0</v>
      </c>
      <c r="J446" t="s">
        <v>22</v>
      </c>
      <c r="K446" t="s">
        <v>22</v>
      </c>
      <c r="M446">
        <v>0</v>
      </c>
      <c r="O446">
        <v>2</v>
      </c>
      <c r="P446">
        <v>10</v>
      </c>
      <c r="Q446">
        <v>1.3</v>
      </c>
      <c r="R446">
        <v>2.9</v>
      </c>
      <c r="S446">
        <v>3.77</v>
      </c>
      <c r="T446">
        <v>1</v>
      </c>
      <c r="U446">
        <v>10</v>
      </c>
      <c r="V446">
        <v>5.4</v>
      </c>
      <c r="W446">
        <v>5.6</v>
      </c>
      <c r="X446">
        <v>30.24</v>
      </c>
      <c r="Y446">
        <v>3.7600000000000002</v>
      </c>
      <c r="Z446">
        <v>4.5199999999999996</v>
      </c>
      <c r="AA446">
        <v>16.995200000000001</v>
      </c>
      <c r="AB446">
        <v>7609086</v>
      </c>
      <c r="AC446" t="s">
        <v>2773</v>
      </c>
      <c r="AD446">
        <v>40179</v>
      </c>
      <c r="AE446" t="s">
        <v>760</v>
      </c>
      <c r="AF446" t="s">
        <v>761</v>
      </c>
      <c r="AG446" t="s">
        <v>762</v>
      </c>
      <c r="AH446" t="s">
        <v>768</v>
      </c>
      <c r="AI446">
        <v>2</v>
      </c>
      <c r="AJ446">
        <v>0</v>
      </c>
      <c r="AK446">
        <v>0</v>
      </c>
      <c r="AL446">
        <v>0</v>
      </c>
      <c r="AM446">
        <v>24</v>
      </c>
      <c r="AN446">
        <v>0</v>
      </c>
      <c r="AO446" t="s">
        <v>762</v>
      </c>
      <c r="AP446" t="s">
        <v>763</v>
      </c>
      <c r="AQ446" t="s">
        <v>769</v>
      </c>
      <c r="AR446" t="s">
        <v>2774</v>
      </c>
      <c r="AS446">
        <v>12.3</v>
      </c>
      <c r="AT446">
        <v>572.70000000000005</v>
      </c>
      <c r="AU446">
        <v>585</v>
      </c>
      <c r="AV446" t="s">
        <v>765</v>
      </c>
      <c r="AW446" t="s">
        <v>2772</v>
      </c>
      <c r="AX446">
        <v>12.1</v>
      </c>
      <c r="AY446">
        <v>571.9</v>
      </c>
      <c r="AZ446">
        <v>584</v>
      </c>
      <c r="BA446" t="s">
        <v>765</v>
      </c>
      <c r="BB446">
        <v>3.1385110000000001E-2</v>
      </c>
      <c r="BC446">
        <v>1</v>
      </c>
      <c r="BD446">
        <v>37305</v>
      </c>
      <c r="BE446">
        <v>18.257814282454934</v>
      </c>
      <c r="BF446" t="s">
        <v>767</v>
      </c>
      <c r="BG446">
        <v>44243</v>
      </c>
      <c r="BH446">
        <v>25.48979773815924</v>
      </c>
      <c r="BI446" t="s">
        <v>4124</v>
      </c>
      <c r="BJ446" t="s">
        <v>4125</v>
      </c>
      <c r="BK446" t="s">
        <v>4126</v>
      </c>
      <c r="BL446" t="s">
        <v>768</v>
      </c>
      <c r="BM446">
        <v>2</v>
      </c>
      <c r="BN446">
        <v>3.7189999999999999</v>
      </c>
    </row>
    <row r="447" spans="1:66" x14ac:dyDescent="0.25">
      <c r="A447">
        <v>97956</v>
      </c>
      <c r="B447">
        <v>11126</v>
      </c>
      <c r="C447" t="s">
        <v>316</v>
      </c>
      <c r="D447" t="s">
        <v>21</v>
      </c>
      <c r="E447" t="s">
        <v>29</v>
      </c>
      <c r="F447">
        <v>43889.666666666664</v>
      </c>
      <c r="G447">
        <v>8</v>
      </c>
      <c r="H447" t="s">
        <v>23</v>
      </c>
      <c r="I447">
        <v>0</v>
      </c>
      <c r="J447" t="s">
        <v>22</v>
      </c>
      <c r="K447" t="s">
        <v>22</v>
      </c>
      <c r="L447" t="s">
        <v>30</v>
      </c>
      <c r="M447">
        <v>6</v>
      </c>
      <c r="N447" t="s">
        <v>33</v>
      </c>
      <c r="O447">
        <v>0</v>
      </c>
      <c r="P447">
        <v>10</v>
      </c>
      <c r="Q447">
        <v>0</v>
      </c>
      <c r="R447">
        <v>6.2</v>
      </c>
      <c r="S447">
        <v>0</v>
      </c>
      <c r="T447">
        <v>4</v>
      </c>
      <c r="U447">
        <v>10</v>
      </c>
      <c r="V447">
        <v>7</v>
      </c>
      <c r="W447">
        <v>6.2</v>
      </c>
      <c r="X447">
        <v>43.4</v>
      </c>
      <c r="Y447">
        <v>4.2</v>
      </c>
      <c r="Z447">
        <v>6.2</v>
      </c>
      <c r="AA447">
        <v>26.040000000000003</v>
      </c>
      <c r="AB447">
        <v>7563325</v>
      </c>
      <c r="AC447" t="s">
        <v>3667</v>
      </c>
      <c r="AD447">
        <v>40180</v>
      </c>
      <c r="AE447" t="s">
        <v>760</v>
      </c>
      <c r="AF447" t="s">
        <v>761</v>
      </c>
      <c r="AG447" t="s">
        <v>839</v>
      </c>
      <c r="AH447" t="s">
        <v>768</v>
      </c>
      <c r="AI447">
        <v>6</v>
      </c>
      <c r="AJ447">
        <v>0</v>
      </c>
      <c r="AK447">
        <v>0</v>
      </c>
      <c r="AL447">
        <v>0</v>
      </c>
      <c r="AM447">
        <v>72</v>
      </c>
      <c r="AN447">
        <v>0</v>
      </c>
      <c r="AO447" t="s">
        <v>762</v>
      </c>
      <c r="AP447" t="s">
        <v>763</v>
      </c>
      <c r="AQ447" t="s">
        <v>769</v>
      </c>
      <c r="AR447" t="s">
        <v>3668</v>
      </c>
      <c r="AS447">
        <v>7.3</v>
      </c>
      <c r="AT447">
        <v>659.2</v>
      </c>
      <c r="AU447">
        <v>666.5</v>
      </c>
      <c r="AV447" t="s">
        <v>765</v>
      </c>
      <c r="AW447" t="s">
        <v>3669</v>
      </c>
      <c r="AX447">
        <v>9.35</v>
      </c>
      <c r="AY447">
        <v>658.3</v>
      </c>
      <c r="AZ447">
        <v>667.65</v>
      </c>
      <c r="BA447" t="s">
        <v>765</v>
      </c>
      <c r="BB447">
        <v>6.5287339999999999E-2</v>
      </c>
      <c r="BC447">
        <v>1</v>
      </c>
      <c r="BD447">
        <v>39448</v>
      </c>
      <c r="BE447">
        <v>12.160620579511743</v>
      </c>
      <c r="BF447" t="s">
        <v>767</v>
      </c>
      <c r="BG447">
        <v>44188</v>
      </c>
      <c r="BH447">
        <v>13.78521467111422</v>
      </c>
      <c r="BI447" t="s">
        <v>4111</v>
      </c>
      <c r="BJ447" t="s">
        <v>4112</v>
      </c>
      <c r="BK447" t="s">
        <v>4113</v>
      </c>
      <c r="BL447" t="s">
        <v>4097</v>
      </c>
      <c r="BM447">
        <v>1</v>
      </c>
      <c r="BN447">
        <v>3.698</v>
      </c>
    </row>
    <row r="448" spans="1:66" x14ac:dyDescent="0.25">
      <c r="A448">
        <v>98662</v>
      </c>
      <c r="B448">
        <v>22659</v>
      </c>
      <c r="C448" t="s">
        <v>238</v>
      </c>
      <c r="D448" t="s">
        <v>26</v>
      </c>
      <c r="E448" t="s">
        <v>29</v>
      </c>
      <c r="F448">
        <v>44323.666666666664</v>
      </c>
      <c r="G448">
        <v>8</v>
      </c>
      <c r="H448" t="s">
        <v>23</v>
      </c>
      <c r="I448">
        <v>0</v>
      </c>
      <c r="J448" t="s">
        <v>22</v>
      </c>
      <c r="K448" t="s">
        <v>22</v>
      </c>
      <c r="M448">
        <v>0</v>
      </c>
      <c r="O448">
        <v>2</v>
      </c>
      <c r="P448">
        <v>10</v>
      </c>
      <c r="Q448">
        <v>1.3</v>
      </c>
      <c r="R448">
        <v>3.5</v>
      </c>
      <c r="S448">
        <v>4.55</v>
      </c>
      <c r="T448">
        <v>1</v>
      </c>
      <c r="U448">
        <v>0</v>
      </c>
      <c r="V448">
        <v>2.2000000000000002</v>
      </c>
      <c r="W448">
        <v>2</v>
      </c>
      <c r="X448">
        <v>4.4000000000000004</v>
      </c>
      <c r="Y448">
        <v>1.84</v>
      </c>
      <c r="Z448">
        <v>2.6</v>
      </c>
      <c r="AA448">
        <v>4.7840000000000007</v>
      </c>
      <c r="AB448">
        <v>7550438</v>
      </c>
      <c r="AC448" t="s">
        <v>1429</v>
      </c>
      <c r="AD448">
        <v>40181</v>
      </c>
      <c r="AE448" t="s">
        <v>760</v>
      </c>
      <c r="AF448" t="s">
        <v>761</v>
      </c>
      <c r="AG448" t="s">
        <v>762</v>
      </c>
      <c r="AH448" t="s">
        <v>768</v>
      </c>
      <c r="AI448">
        <v>2</v>
      </c>
      <c r="AJ448">
        <v>0</v>
      </c>
      <c r="AK448">
        <v>0</v>
      </c>
      <c r="AL448">
        <v>0</v>
      </c>
      <c r="AM448">
        <v>24</v>
      </c>
      <c r="AN448">
        <v>0</v>
      </c>
      <c r="AO448" t="s">
        <v>762</v>
      </c>
      <c r="AP448" t="s">
        <v>763</v>
      </c>
      <c r="AQ448" t="s">
        <v>769</v>
      </c>
      <c r="AR448" t="s">
        <v>1430</v>
      </c>
      <c r="AS448">
        <v>8.1999999999999993</v>
      </c>
      <c r="AT448">
        <v>700.8</v>
      </c>
      <c r="AU448">
        <v>709</v>
      </c>
      <c r="AV448" t="s">
        <v>765</v>
      </c>
      <c r="AW448" t="s">
        <v>1431</v>
      </c>
      <c r="AX448">
        <v>6</v>
      </c>
      <c r="AY448">
        <v>691</v>
      </c>
      <c r="AZ448">
        <v>697</v>
      </c>
      <c r="BA448" t="s">
        <v>765</v>
      </c>
      <c r="BB448">
        <v>4.6807109999999999E-2</v>
      </c>
      <c r="BC448">
        <v>0</v>
      </c>
      <c r="BD448">
        <v>21916</v>
      </c>
      <c r="BE448">
        <v>61.348847821127073</v>
      </c>
      <c r="BF448" t="s">
        <v>767</v>
      </c>
      <c r="BG448">
        <v>44243</v>
      </c>
      <c r="BH448">
        <v>209.37001386787739</v>
      </c>
      <c r="BI448" t="s">
        <v>4094</v>
      </c>
      <c r="BJ448" t="s">
        <v>4095</v>
      </c>
      <c r="BK448" t="s">
        <v>4096</v>
      </c>
      <c r="BL448" t="s">
        <v>4097</v>
      </c>
      <c r="BM448">
        <v>1</v>
      </c>
      <c r="BN448">
        <v>3.8210000000000002</v>
      </c>
    </row>
    <row r="449" spans="1:66" x14ac:dyDescent="0.25">
      <c r="A449">
        <v>98663</v>
      </c>
      <c r="B449">
        <v>22659</v>
      </c>
      <c r="C449" t="s">
        <v>600</v>
      </c>
      <c r="D449" t="s">
        <v>26</v>
      </c>
      <c r="E449" t="s">
        <v>29</v>
      </c>
      <c r="F449">
        <v>44323.666666666664</v>
      </c>
      <c r="G449">
        <v>13.5</v>
      </c>
      <c r="H449" t="s">
        <v>23</v>
      </c>
      <c r="I449">
        <v>0</v>
      </c>
      <c r="J449" t="s">
        <v>22</v>
      </c>
      <c r="K449" t="s">
        <v>22</v>
      </c>
      <c r="M449">
        <v>0</v>
      </c>
      <c r="O449">
        <v>2</v>
      </c>
      <c r="P449">
        <v>10</v>
      </c>
      <c r="Q449">
        <v>1.3</v>
      </c>
      <c r="R449">
        <v>3.8</v>
      </c>
      <c r="S449">
        <v>4.9399999999999995</v>
      </c>
      <c r="T449">
        <v>1</v>
      </c>
      <c r="U449">
        <v>10</v>
      </c>
      <c r="V449">
        <v>8.6</v>
      </c>
      <c r="W449">
        <v>4.7</v>
      </c>
      <c r="X449">
        <v>40.42</v>
      </c>
      <c r="Y449">
        <v>5.68</v>
      </c>
      <c r="Z449">
        <v>4.34</v>
      </c>
      <c r="AA449">
        <v>24.651199999999999</v>
      </c>
      <c r="AB449">
        <v>7584097</v>
      </c>
      <c r="AC449" t="s">
        <v>3615</v>
      </c>
      <c r="AD449">
        <v>40182</v>
      </c>
      <c r="AE449" t="s">
        <v>760</v>
      </c>
      <c r="AF449" t="s">
        <v>761</v>
      </c>
      <c r="AG449" t="s">
        <v>762</v>
      </c>
      <c r="AH449" t="s">
        <v>768</v>
      </c>
      <c r="AI449">
        <v>1.5</v>
      </c>
      <c r="AJ449">
        <v>0</v>
      </c>
      <c r="AK449">
        <v>0</v>
      </c>
      <c r="AL449">
        <v>0</v>
      </c>
      <c r="AM449">
        <v>18</v>
      </c>
      <c r="AN449">
        <v>0</v>
      </c>
      <c r="AO449" t="s">
        <v>762</v>
      </c>
      <c r="AP449" t="s">
        <v>763</v>
      </c>
      <c r="AQ449" t="s">
        <v>769</v>
      </c>
      <c r="AR449" t="s">
        <v>3026</v>
      </c>
      <c r="AS449">
        <v>6.6</v>
      </c>
      <c r="AT449">
        <v>683.4</v>
      </c>
      <c r="AU449">
        <v>690</v>
      </c>
      <c r="AV449" t="s">
        <v>765</v>
      </c>
      <c r="AW449" t="s">
        <v>3616</v>
      </c>
      <c r="AX449">
        <v>1.8</v>
      </c>
      <c r="AY449">
        <v>681.2</v>
      </c>
      <c r="AZ449">
        <v>683</v>
      </c>
      <c r="BA449" t="s">
        <v>765</v>
      </c>
      <c r="BB449">
        <v>7.9163010000000006E-2</v>
      </c>
      <c r="BC449">
        <v>0</v>
      </c>
      <c r="BD449">
        <v>21916</v>
      </c>
      <c r="BE449">
        <v>61.348847821127073</v>
      </c>
      <c r="BF449" t="s">
        <v>767</v>
      </c>
      <c r="BG449">
        <v>44243</v>
      </c>
      <c r="BH449">
        <v>27.790945659824871</v>
      </c>
      <c r="BI449" t="s">
        <v>4111</v>
      </c>
      <c r="BJ449" t="s">
        <v>4112</v>
      </c>
      <c r="BK449" t="s">
        <v>4113</v>
      </c>
      <c r="BL449" t="s">
        <v>4097</v>
      </c>
      <c r="BM449">
        <v>1</v>
      </c>
      <c r="BN449">
        <v>3.8210000000000002</v>
      </c>
    </row>
    <row r="450" spans="1:66" x14ac:dyDescent="0.25">
      <c r="A450">
        <v>98664</v>
      </c>
      <c r="B450">
        <v>22659</v>
      </c>
      <c r="C450" t="s">
        <v>600</v>
      </c>
      <c r="D450" t="s">
        <v>26</v>
      </c>
      <c r="E450" t="s">
        <v>29</v>
      </c>
      <c r="F450">
        <v>44323.666666666664</v>
      </c>
      <c r="G450">
        <v>14.65</v>
      </c>
      <c r="H450" t="s">
        <v>23</v>
      </c>
      <c r="I450">
        <v>0</v>
      </c>
      <c r="J450" t="s">
        <v>22</v>
      </c>
      <c r="K450" t="s">
        <v>22</v>
      </c>
      <c r="M450">
        <v>0</v>
      </c>
      <c r="O450">
        <v>2</v>
      </c>
      <c r="P450">
        <v>10</v>
      </c>
      <c r="Q450">
        <v>1.3</v>
      </c>
      <c r="R450">
        <v>3.8</v>
      </c>
      <c r="S450">
        <v>4.9399999999999995</v>
      </c>
      <c r="T450">
        <v>1</v>
      </c>
      <c r="U450">
        <v>10</v>
      </c>
      <c r="V450">
        <v>5.4</v>
      </c>
      <c r="W450">
        <v>4.7</v>
      </c>
      <c r="X450">
        <v>25.380000000000003</v>
      </c>
      <c r="Y450">
        <v>3.7600000000000002</v>
      </c>
      <c r="Z450">
        <v>4.34</v>
      </c>
      <c r="AA450">
        <v>16.3184</v>
      </c>
      <c r="AB450">
        <v>7666690</v>
      </c>
      <c r="AC450" t="s">
        <v>3025</v>
      </c>
      <c r="AD450">
        <v>40183</v>
      </c>
      <c r="AE450" t="s">
        <v>760</v>
      </c>
      <c r="AF450" t="s">
        <v>761</v>
      </c>
      <c r="AG450" t="s">
        <v>762</v>
      </c>
      <c r="AH450" t="s">
        <v>768</v>
      </c>
      <c r="AI450">
        <v>1.5</v>
      </c>
      <c r="AJ450">
        <v>0</v>
      </c>
      <c r="AK450">
        <v>0</v>
      </c>
      <c r="AL450">
        <v>0</v>
      </c>
      <c r="AM450">
        <v>18</v>
      </c>
      <c r="AN450">
        <v>0</v>
      </c>
      <c r="AO450" t="s">
        <v>762</v>
      </c>
      <c r="AP450" t="s">
        <v>763</v>
      </c>
      <c r="AQ450" t="s">
        <v>769</v>
      </c>
      <c r="AR450" t="s">
        <v>1431</v>
      </c>
      <c r="AS450">
        <v>6.1</v>
      </c>
      <c r="AT450">
        <v>690.9</v>
      </c>
      <c r="AU450">
        <v>697</v>
      </c>
      <c r="AV450" t="s">
        <v>765</v>
      </c>
      <c r="AW450" t="s">
        <v>3026</v>
      </c>
      <c r="AX450">
        <v>6.5</v>
      </c>
      <c r="AY450">
        <v>683.5</v>
      </c>
      <c r="AZ450">
        <v>690</v>
      </c>
      <c r="BA450" t="s">
        <v>765</v>
      </c>
      <c r="BB450">
        <v>6.4263329999999994E-2</v>
      </c>
      <c r="BC450">
        <v>0</v>
      </c>
      <c r="BD450">
        <v>21916</v>
      </c>
      <c r="BE450">
        <v>61.348847821127073</v>
      </c>
      <c r="BF450" t="s">
        <v>767</v>
      </c>
      <c r="BG450">
        <v>44243</v>
      </c>
      <c r="BH450">
        <v>115.1513020437381</v>
      </c>
      <c r="BI450" t="s">
        <v>4111</v>
      </c>
      <c r="BJ450" t="s">
        <v>4112</v>
      </c>
      <c r="BK450" t="s">
        <v>4113</v>
      </c>
      <c r="BL450" t="s">
        <v>4097</v>
      </c>
      <c r="BM450">
        <v>1</v>
      </c>
      <c r="BN450">
        <v>3.8210000000000002</v>
      </c>
    </row>
    <row r="451" spans="1:66" x14ac:dyDescent="0.25">
      <c r="A451">
        <v>98761</v>
      </c>
      <c r="B451">
        <v>19999</v>
      </c>
      <c r="C451" t="s">
        <v>290</v>
      </c>
      <c r="D451" t="s">
        <v>26</v>
      </c>
      <c r="E451" t="s">
        <v>29</v>
      </c>
      <c r="F451">
        <v>44113.708333333336</v>
      </c>
      <c r="G451">
        <v>8.5</v>
      </c>
      <c r="H451" t="s">
        <v>23</v>
      </c>
      <c r="I451">
        <v>0</v>
      </c>
      <c r="J451" t="s">
        <v>22</v>
      </c>
      <c r="K451" t="s">
        <v>22</v>
      </c>
      <c r="M451">
        <v>0</v>
      </c>
      <c r="O451">
        <v>2</v>
      </c>
      <c r="P451">
        <v>10</v>
      </c>
      <c r="Q451">
        <v>1.3</v>
      </c>
      <c r="R451">
        <v>3.9000000000000004</v>
      </c>
      <c r="S451">
        <v>5.07</v>
      </c>
      <c r="T451">
        <v>1</v>
      </c>
      <c r="U451">
        <v>10</v>
      </c>
      <c r="V451">
        <v>1.4000000000000001</v>
      </c>
      <c r="W451">
        <v>4.8000000000000007</v>
      </c>
      <c r="X451">
        <v>6.7200000000000015</v>
      </c>
      <c r="Y451">
        <v>1.36</v>
      </c>
      <c r="Z451">
        <v>4.4400000000000004</v>
      </c>
      <c r="AA451">
        <v>6.0384000000000011</v>
      </c>
      <c r="AB451">
        <v>7632653</v>
      </c>
      <c r="AC451" t="s">
        <v>1624</v>
      </c>
      <c r="AD451">
        <v>40184</v>
      </c>
      <c r="AE451" t="s">
        <v>760</v>
      </c>
      <c r="AF451" t="s">
        <v>761</v>
      </c>
      <c r="AG451" t="s">
        <v>762</v>
      </c>
      <c r="AH451" t="s">
        <v>768</v>
      </c>
      <c r="AI451">
        <v>1.5</v>
      </c>
      <c r="AJ451">
        <v>0</v>
      </c>
      <c r="AK451">
        <v>0</v>
      </c>
      <c r="AL451">
        <v>0</v>
      </c>
      <c r="AM451">
        <v>18</v>
      </c>
      <c r="AN451">
        <v>0</v>
      </c>
      <c r="AO451" t="s">
        <v>762</v>
      </c>
      <c r="AP451" t="s">
        <v>763</v>
      </c>
      <c r="AQ451" t="s">
        <v>769</v>
      </c>
      <c r="AR451" t="s">
        <v>1625</v>
      </c>
      <c r="AS451">
        <v>0</v>
      </c>
      <c r="AT451">
        <v>0</v>
      </c>
      <c r="AU451">
        <v>718</v>
      </c>
      <c r="AV451" t="s">
        <v>772</v>
      </c>
      <c r="AW451" t="s">
        <v>1626</v>
      </c>
      <c r="AX451">
        <v>3.8</v>
      </c>
      <c r="AY451">
        <v>711.2</v>
      </c>
      <c r="AZ451">
        <v>715</v>
      </c>
      <c r="BA451" t="s">
        <v>765</v>
      </c>
      <c r="BB451">
        <v>0</v>
      </c>
      <c r="BC451">
        <v>1</v>
      </c>
      <c r="BD451">
        <v>20090</v>
      </c>
      <c r="BE451">
        <v>65.773328770248696</v>
      </c>
      <c r="BF451" t="s">
        <v>767</v>
      </c>
      <c r="BG451">
        <v>43179</v>
      </c>
      <c r="BH451">
        <v>106.024781417738</v>
      </c>
      <c r="BI451" t="s">
        <v>4094</v>
      </c>
      <c r="BJ451" t="s">
        <v>4095</v>
      </c>
      <c r="BK451" t="s">
        <v>4096</v>
      </c>
      <c r="BL451" t="s">
        <v>4097</v>
      </c>
      <c r="BM451">
        <v>1</v>
      </c>
      <c r="BN451">
        <v>3.82</v>
      </c>
    </row>
    <row r="452" spans="1:66" x14ac:dyDescent="0.25">
      <c r="A452">
        <v>98761</v>
      </c>
      <c r="B452">
        <v>19999</v>
      </c>
      <c r="C452" t="s">
        <v>379</v>
      </c>
      <c r="D452" t="s">
        <v>26</v>
      </c>
      <c r="E452" t="s">
        <v>29</v>
      </c>
      <c r="F452">
        <v>44113.708333333336</v>
      </c>
      <c r="G452">
        <v>8.5</v>
      </c>
      <c r="H452" t="s">
        <v>23</v>
      </c>
      <c r="I452">
        <v>0</v>
      </c>
      <c r="J452" t="s">
        <v>22</v>
      </c>
      <c r="K452" t="s">
        <v>22</v>
      </c>
      <c r="M452">
        <v>0</v>
      </c>
      <c r="O452">
        <v>2</v>
      </c>
      <c r="P452">
        <v>10</v>
      </c>
      <c r="Q452">
        <v>1.3</v>
      </c>
      <c r="R452">
        <v>4.0999999999999996</v>
      </c>
      <c r="S452">
        <v>5.33</v>
      </c>
      <c r="T452">
        <v>1</v>
      </c>
      <c r="U452">
        <v>10</v>
      </c>
      <c r="V452">
        <v>1.4000000000000001</v>
      </c>
      <c r="W452">
        <v>6.8</v>
      </c>
      <c r="X452">
        <v>9.5200000000000014</v>
      </c>
      <c r="Y452">
        <v>1.36</v>
      </c>
      <c r="Z452">
        <v>5.72</v>
      </c>
      <c r="AA452">
        <v>7.7792000000000003</v>
      </c>
      <c r="AB452">
        <v>7632653</v>
      </c>
      <c r="AC452" t="s">
        <v>1624</v>
      </c>
      <c r="AD452">
        <v>40185</v>
      </c>
      <c r="AE452" t="s">
        <v>760</v>
      </c>
      <c r="AF452" t="s">
        <v>761</v>
      </c>
      <c r="AG452" t="s">
        <v>762</v>
      </c>
      <c r="AH452" t="s">
        <v>768</v>
      </c>
      <c r="AI452">
        <v>1.5</v>
      </c>
      <c r="AJ452">
        <v>0</v>
      </c>
      <c r="AK452">
        <v>0</v>
      </c>
      <c r="AL452">
        <v>0</v>
      </c>
      <c r="AM452">
        <v>18</v>
      </c>
      <c r="AN452">
        <v>0</v>
      </c>
      <c r="AO452" t="s">
        <v>762</v>
      </c>
      <c r="AP452" t="s">
        <v>763</v>
      </c>
      <c r="AQ452" t="s">
        <v>769</v>
      </c>
      <c r="AR452" t="s">
        <v>1625</v>
      </c>
      <c r="AS452">
        <v>0</v>
      </c>
      <c r="AT452">
        <v>0</v>
      </c>
      <c r="AU452">
        <v>718</v>
      </c>
      <c r="AV452" t="s">
        <v>772</v>
      </c>
      <c r="AW452" t="s">
        <v>1626</v>
      </c>
      <c r="AX452">
        <v>3.8</v>
      </c>
      <c r="AY452">
        <v>711.2</v>
      </c>
      <c r="AZ452">
        <v>715</v>
      </c>
      <c r="BA452" t="s">
        <v>765</v>
      </c>
      <c r="BB452">
        <v>0</v>
      </c>
      <c r="BC452">
        <v>1</v>
      </c>
      <c r="BD452">
        <v>20090</v>
      </c>
      <c r="BE452">
        <v>65.773328770248696</v>
      </c>
      <c r="BF452" t="s">
        <v>767</v>
      </c>
      <c r="BG452">
        <v>43179</v>
      </c>
      <c r="BH452">
        <v>106.024781417738</v>
      </c>
      <c r="BI452" t="s">
        <v>4094</v>
      </c>
      <c r="BJ452" t="s">
        <v>4095</v>
      </c>
      <c r="BK452" t="s">
        <v>4096</v>
      </c>
      <c r="BL452" t="s">
        <v>4097</v>
      </c>
      <c r="BM452">
        <v>1</v>
      </c>
      <c r="BN452">
        <v>3.82</v>
      </c>
    </row>
    <row r="453" spans="1:66" x14ac:dyDescent="0.25">
      <c r="A453">
        <v>99188</v>
      </c>
      <c r="B453">
        <v>10929</v>
      </c>
      <c r="C453" t="s">
        <v>318</v>
      </c>
      <c r="D453" t="s">
        <v>21</v>
      </c>
      <c r="E453" t="s">
        <v>29</v>
      </c>
      <c r="F453">
        <v>43047.666666666664</v>
      </c>
      <c r="G453">
        <v>9.5</v>
      </c>
      <c r="H453" t="s">
        <v>23</v>
      </c>
      <c r="I453">
        <v>0</v>
      </c>
      <c r="J453" t="s">
        <v>22</v>
      </c>
      <c r="K453" t="s">
        <v>22</v>
      </c>
      <c r="L453" t="s">
        <v>145</v>
      </c>
      <c r="M453">
        <v>10</v>
      </c>
      <c r="N453" t="s">
        <v>33</v>
      </c>
      <c r="O453">
        <v>0</v>
      </c>
      <c r="P453">
        <v>10</v>
      </c>
      <c r="Q453">
        <v>0</v>
      </c>
      <c r="R453">
        <v>9</v>
      </c>
      <c r="S453">
        <v>0</v>
      </c>
      <c r="T453">
        <v>1</v>
      </c>
      <c r="U453">
        <v>10</v>
      </c>
      <c r="V453">
        <v>8.4</v>
      </c>
      <c r="W453">
        <v>9</v>
      </c>
      <c r="X453">
        <v>75.600000000000009</v>
      </c>
      <c r="Y453">
        <v>5.04</v>
      </c>
      <c r="Z453">
        <v>9</v>
      </c>
      <c r="AA453">
        <v>45.36</v>
      </c>
      <c r="AB453">
        <v>7705359</v>
      </c>
      <c r="AC453" t="s">
        <v>4047</v>
      </c>
      <c r="AD453">
        <v>40186</v>
      </c>
      <c r="AE453" t="s">
        <v>760</v>
      </c>
      <c r="AF453" t="s">
        <v>761</v>
      </c>
      <c r="AG453" t="s">
        <v>762</v>
      </c>
      <c r="AH453" t="s">
        <v>768</v>
      </c>
      <c r="AI453">
        <v>6</v>
      </c>
      <c r="AJ453">
        <v>7</v>
      </c>
      <c r="AK453">
        <v>0</v>
      </c>
      <c r="AL453">
        <v>0</v>
      </c>
      <c r="AM453">
        <v>833</v>
      </c>
      <c r="AN453">
        <v>0</v>
      </c>
      <c r="AO453" t="s">
        <v>762</v>
      </c>
      <c r="AP453" t="s">
        <v>778</v>
      </c>
      <c r="AQ453" t="s">
        <v>781</v>
      </c>
      <c r="AR453" t="s">
        <v>4048</v>
      </c>
      <c r="AS453">
        <v>6</v>
      </c>
      <c r="AT453">
        <v>587</v>
      </c>
      <c r="AU453">
        <v>593</v>
      </c>
      <c r="AV453" t="s">
        <v>765</v>
      </c>
      <c r="AW453" t="s">
        <v>4049</v>
      </c>
      <c r="AX453">
        <v>7.3</v>
      </c>
      <c r="AY453">
        <v>582.70000000000005</v>
      </c>
      <c r="AZ453">
        <v>590</v>
      </c>
      <c r="BA453" t="s">
        <v>765</v>
      </c>
      <c r="BB453">
        <v>3.6392710000000002E-2</v>
      </c>
      <c r="BC453">
        <v>1</v>
      </c>
      <c r="BD453">
        <v>27210</v>
      </c>
      <c r="BE453">
        <v>43.361168149669169</v>
      </c>
      <c r="BF453" t="s">
        <v>767</v>
      </c>
      <c r="BG453">
        <v>44243</v>
      </c>
      <c r="BH453">
        <v>118.1555471533582</v>
      </c>
      <c r="BI453" t="s">
        <v>4114</v>
      </c>
      <c r="BJ453" t="s">
        <v>4115</v>
      </c>
      <c r="BK453" t="s">
        <v>4116</v>
      </c>
      <c r="BL453" t="s">
        <v>768</v>
      </c>
      <c r="BM453">
        <v>2</v>
      </c>
      <c r="BN453">
        <v>3.72</v>
      </c>
    </row>
    <row r="454" spans="1:66" x14ac:dyDescent="0.25">
      <c r="A454">
        <v>99849</v>
      </c>
      <c r="B454">
        <v>12017</v>
      </c>
      <c r="C454" t="s">
        <v>464</v>
      </c>
      <c r="D454" t="s">
        <v>26</v>
      </c>
      <c r="E454" t="s">
        <v>29</v>
      </c>
      <c r="F454">
        <v>43795.708333333336</v>
      </c>
      <c r="G454">
        <v>6</v>
      </c>
      <c r="H454" t="s">
        <v>23</v>
      </c>
      <c r="I454">
        <v>0</v>
      </c>
      <c r="J454" t="s">
        <v>22</v>
      </c>
      <c r="K454" t="s">
        <v>22</v>
      </c>
      <c r="M454">
        <v>0</v>
      </c>
      <c r="O454">
        <v>2</v>
      </c>
      <c r="P454">
        <v>10</v>
      </c>
      <c r="Q454">
        <v>1.3</v>
      </c>
      <c r="R454">
        <v>2.9</v>
      </c>
      <c r="S454">
        <v>3.77</v>
      </c>
      <c r="T454">
        <v>1</v>
      </c>
      <c r="U454">
        <v>10</v>
      </c>
      <c r="V454">
        <v>3.8000000000000007</v>
      </c>
      <c r="W454">
        <v>5.6</v>
      </c>
      <c r="X454">
        <v>21.28</v>
      </c>
      <c r="Y454">
        <v>2.8000000000000003</v>
      </c>
      <c r="Z454">
        <v>4.5199999999999996</v>
      </c>
      <c r="AA454">
        <v>12.656000000000001</v>
      </c>
      <c r="AB454">
        <v>7558627</v>
      </c>
      <c r="AC454" t="s">
        <v>2617</v>
      </c>
      <c r="AD454">
        <v>40187</v>
      </c>
      <c r="AE454" t="s">
        <v>760</v>
      </c>
      <c r="AF454" t="s">
        <v>761</v>
      </c>
      <c r="AG454" t="s">
        <v>762</v>
      </c>
      <c r="AH454" t="s">
        <v>768</v>
      </c>
      <c r="AI454">
        <v>1.5</v>
      </c>
      <c r="AJ454">
        <v>0</v>
      </c>
      <c r="AK454">
        <v>0</v>
      </c>
      <c r="AL454">
        <v>0</v>
      </c>
      <c r="AM454">
        <v>18</v>
      </c>
      <c r="AN454">
        <v>0</v>
      </c>
      <c r="AO454" t="s">
        <v>762</v>
      </c>
      <c r="AP454" t="s">
        <v>763</v>
      </c>
      <c r="AQ454" t="s">
        <v>769</v>
      </c>
      <c r="AR454" t="s">
        <v>2618</v>
      </c>
      <c r="AS454">
        <v>0</v>
      </c>
      <c r="AT454">
        <v>726</v>
      </c>
      <c r="AU454">
        <v>726</v>
      </c>
      <c r="AV454" t="s">
        <v>772</v>
      </c>
      <c r="AW454" t="s">
        <v>1574</v>
      </c>
      <c r="AX454">
        <v>6.3</v>
      </c>
      <c r="AY454">
        <v>722.7</v>
      </c>
      <c r="AZ454">
        <v>729</v>
      </c>
      <c r="BA454" t="s">
        <v>765</v>
      </c>
      <c r="BB454">
        <v>0</v>
      </c>
      <c r="BC454">
        <v>0</v>
      </c>
      <c r="BD454">
        <v>39994</v>
      </c>
      <c r="BE454">
        <v>10.408510152863343</v>
      </c>
      <c r="BF454" t="s">
        <v>767</v>
      </c>
      <c r="BG454">
        <v>43179</v>
      </c>
      <c r="BH454">
        <v>23.232984173081981</v>
      </c>
      <c r="BI454" t="s">
        <v>4140</v>
      </c>
      <c r="BJ454" t="s">
        <v>4141</v>
      </c>
      <c r="BK454" t="s">
        <v>4142</v>
      </c>
      <c r="BL454" t="s">
        <v>768</v>
      </c>
      <c r="BM454">
        <v>2</v>
      </c>
      <c r="BN454">
        <v>3.8769999999999998</v>
      </c>
    </row>
    <row r="455" spans="1:66" x14ac:dyDescent="0.25">
      <c r="A455">
        <v>99850</v>
      </c>
      <c r="B455">
        <v>12017</v>
      </c>
      <c r="C455" t="s">
        <v>464</v>
      </c>
      <c r="D455" t="s">
        <v>26</v>
      </c>
      <c r="E455" t="s">
        <v>29</v>
      </c>
      <c r="F455">
        <v>43795.708333333336</v>
      </c>
      <c r="G455">
        <v>6.3</v>
      </c>
      <c r="H455" t="s">
        <v>23</v>
      </c>
      <c r="I455">
        <v>0</v>
      </c>
      <c r="J455" t="s">
        <v>22</v>
      </c>
      <c r="K455" t="s">
        <v>22</v>
      </c>
      <c r="M455">
        <v>0</v>
      </c>
      <c r="O455">
        <v>2</v>
      </c>
      <c r="P455">
        <v>10</v>
      </c>
      <c r="Q455">
        <v>1.3</v>
      </c>
      <c r="R455">
        <v>3.5</v>
      </c>
      <c r="S455">
        <v>4.55</v>
      </c>
      <c r="T455">
        <v>1</v>
      </c>
      <c r="U455">
        <v>10</v>
      </c>
      <c r="V455">
        <v>3.8000000000000007</v>
      </c>
      <c r="W455">
        <v>6.2</v>
      </c>
      <c r="X455">
        <v>23.560000000000006</v>
      </c>
      <c r="Y455">
        <v>2.8000000000000003</v>
      </c>
      <c r="Z455">
        <v>5.12</v>
      </c>
      <c r="AA455">
        <v>14.336000000000002</v>
      </c>
      <c r="AB455">
        <v>7717450</v>
      </c>
      <c r="AC455" t="s">
        <v>2838</v>
      </c>
      <c r="AD455">
        <v>40188</v>
      </c>
      <c r="AE455" t="s">
        <v>760</v>
      </c>
      <c r="AF455" t="s">
        <v>761</v>
      </c>
      <c r="AG455" t="s">
        <v>762</v>
      </c>
      <c r="AH455" t="s">
        <v>768</v>
      </c>
      <c r="AI455">
        <v>1.25</v>
      </c>
      <c r="AJ455">
        <v>0</v>
      </c>
      <c r="AK455">
        <v>0</v>
      </c>
      <c r="AL455">
        <v>0</v>
      </c>
      <c r="AM455">
        <v>15</v>
      </c>
      <c r="AN455">
        <v>0</v>
      </c>
      <c r="AO455" t="s">
        <v>762</v>
      </c>
      <c r="AP455" t="s">
        <v>763</v>
      </c>
      <c r="AQ455" t="s">
        <v>769</v>
      </c>
      <c r="AR455" t="s">
        <v>2839</v>
      </c>
      <c r="AS455">
        <v>3.4</v>
      </c>
      <c r="AT455">
        <v>721.6</v>
      </c>
      <c r="AU455">
        <v>725</v>
      </c>
      <c r="AV455" t="s">
        <v>765</v>
      </c>
      <c r="AW455" t="s">
        <v>2618</v>
      </c>
      <c r="AX455">
        <v>0</v>
      </c>
      <c r="AY455">
        <v>726</v>
      </c>
      <c r="AZ455">
        <v>726</v>
      </c>
      <c r="BA455" t="s">
        <v>772</v>
      </c>
      <c r="BB455">
        <v>0</v>
      </c>
      <c r="BC455">
        <v>1</v>
      </c>
      <c r="BD455">
        <v>38718</v>
      </c>
      <c r="BE455">
        <v>13.902007757243904</v>
      </c>
      <c r="BF455" t="s">
        <v>767</v>
      </c>
      <c r="BG455">
        <v>43179</v>
      </c>
      <c r="BH455">
        <v>137.6818828481461</v>
      </c>
      <c r="BI455" t="s">
        <v>4140</v>
      </c>
      <c r="BJ455" t="s">
        <v>4141</v>
      </c>
      <c r="BK455" t="s">
        <v>4142</v>
      </c>
      <c r="BL455" t="s">
        <v>768</v>
      </c>
      <c r="BM455">
        <v>2</v>
      </c>
      <c r="BN455">
        <v>3.8730000000000002</v>
      </c>
    </row>
    <row r="456" spans="1:66" x14ac:dyDescent="0.25">
      <c r="A456">
        <v>99855</v>
      </c>
      <c r="B456">
        <v>12017</v>
      </c>
      <c r="C456" t="s">
        <v>353</v>
      </c>
      <c r="D456" t="s">
        <v>26</v>
      </c>
      <c r="E456" t="s">
        <v>29</v>
      </c>
      <c r="F456">
        <v>43795.708333333336</v>
      </c>
      <c r="G456">
        <v>11.2</v>
      </c>
      <c r="H456" t="s">
        <v>23</v>
      </c>
      <c r="I456">
        <v>0</v>
      </c>
      <c r="J456" t="s">
        <v>22</v>
      </c>
      <c r="K456" t="s">
        <v>22</v>
      </c>
      <c r="M456">
        <v>0</v>
      </c>
      <c r="O456">
        <v>2</v>
      </c>
      <c r="P456">
        <v>10</v>
      </c>
      <c r="Q456">
        <v>1.3</v>
      </c>
      <c r="R456">
        <v>3.3</v>
      </c>
      <c r="S456">
        <v>4.29</v>
      </c>
      <c r="T456">
        <v>1</v>
      </c>
      <c r="U456">
        <v>10</v>
      </c>
      <c r="V456">
        <v>2.2000000000000002</v>
      </c>
      <c r="W456">
        <v>4.2</v>
      </c>
      <c r="X456">
        <v>9.240000000000002</v>
      </c>
      <c r="Y456">
        <v>1.84</v>
      </c>
      <c r="Z456">
        <v>3.84</v>
      </c>
      <c r="AA456">
        <v>7.0655999999999999</v>
      </c>
      <c r="AB456">
        <v>7704932</v>
      </c>
      <c r="AC456" t="s">
        <v>1863</v>
      </c>
      <c r="AD456">
        <v>40189</v>
      </c>
      <c r="AE456" t="s">
        <v>760</v>
      </c>
      <c r="AF456" t="s">
        <v>761</v>
      </c>
      <c r="AG456" t="s">
        <v>762</v>
      </c>
      <c r="AH456" t="s">
        <v>768</v>
      </c>
      <c r="AI456">
        <v>1</v>
      </c>
      <c r="AJ456">
        <v>0</v>
      </c>
      <c r="AK456">
        <v>0</v>
      </c>
      <c r="AL456">
        <v>0</v>
      </c>
      <c r="AM456">
        <v>12</v>
      </c>
      <c r="AN456">
        <v>0</v>
      </c>
      <c r="AO456" t="s">
        <v>762</v>
      </c>
      <c r="AP456" t="s">
        <v>763</v>
      </c>
      <c r="AQ456" t="s">
        <v>769</v>
      </c>
      <c r="AR456" t="s">
        <v>1864</v>
      </c>
      <c r="AS456">
        <v>0</v>
      </c>
      <c r="AT456">
        <v>0</v>
      </c>
      <c r="AU456">
        <v>725</v>
      </c>
      <c r="AV456" t="s">
        <v>986</v>
      </c>
      <c r="AW456" t="s">
        <v>1865</v>
      </c>
      <c r="AX456">
        <v>0.9</v>
      </c>
      <c r="AY456">
        <v>722.7</v>
      </c>
      <c r="AZ456">
        <v>723.6</v>
      </c>
      <c r="BA456" t="s">
        <v>765</v>
      </c>
      <c r="BB456">
        <v>0</v>
      </c>
      <c r="BC456">
        <v>1</v>
      </c>
      <c r="BD456">
        <v>19725</v>
      </c>
      <c r="BE456">
        <v>65.902007757243908</v>
      </c>
      <c r="BF456" t="s">
        <v>767</v>
      </c>
      <c r="BG456">
        <v>43179</v>
      </c>
      <c r="BH456">
        <v>39.783580265380991</v>
      </c>
      <c r="BI456" t="s">
        <v>4094</v>
      </c>
      <c r="BJ456" t="s">
        <v>4095</v>
      </c>
      <c r="BK456" t="s">
        <v>4096</v>
      </c>
      <c r="BL456" t="s">
        <v>4097</v>
      </c>
      <c r="BM456">
        <v>1</v>
      </c>
      <c r="BN456">
        <v>3.8780000000000001</v>
      </c>
    </row>
    <row r="457" spans="1:66" x14ac:dyDescent="0.25">
      <c r="A457">
        <v>99868</v>
      </c>
      <c r="B457">
        <v>12597</v>
      </c>
      <c r="C457" t="s">
        <v>446</v>
      </c>
      <c r="D457" t="s">
        <v>26</v>
      </c>
      <c r="E457" t="s">
        <v>29</v>
      </c>
      <c r="F457">
        <v>43846.708333333336</v>
      </c>
      <c r="G457">
        <v>13.25</v>
      </c>
      <c r="H457" t="s">
        <v>23</v>
      </c>
      <c r="I457">
        <v>0</v>
      </c>
      <c r="J457" t="s">
        <v>22</v>
      </c>
      <c r="K457" t="s">
        <v>22</v>
      </c>
      <c r="M457">
        <v>0</v>
      </c>
      <c r="O457">
        <v>2</v>
      </c>
      <c r="P457">
        <v>10</v>
      </c>
      <c r="Q457">
        <v>1.3</v>
      </c>
      <c r="R457">
        <v>3.8</v>
      </c>
      <c r="S457">
        <v>4.9399999999999995</v>
      </c>
      <c r="T457">
        <v>1</v>
      </c>
      <c r="U457">
        <v>10</v>
      </c>
      <c r="V457">
        <v>2.2000000000000002</v>
      </c>
      <c r="W457">
        <v>6.5</v>
      </c>
      <c r="X457">
        <v>14.3</v>
      </c>
      <c r="Y457">
        <v>1.84</v>
      </c>
      <c r="Z457">
        <v>5.42</v>
      </c>
      <c r="AA457">
        <v>9.9727999999999994</v>
      </c>
      <c r="AB457">
        <v>7700580</v>
      </c>
      <c r="AC457" t="s">
        <v>2293</v>
      </c>
      <c r="AD457">
        <v>40190</v>
      </c>
      <c r="AE457" t="s">
        <v>760</v>
      </c>
      <c r="AF457" t="s">
        <v>761</v>
      </c>
      <c r="AG457" t="s">
        <v>762</v>
      </c>
      <c r="AH457" t="s">
        <v>768</v>
      </c>
      <c r="AI457">
        <v>2.5</v>
      </c>
      <c r="AJ457">
        <v>0</v>
      </c>
      <c r="AK457">
        <v>0</v>
      </c>
      <c r="AL457">
        <v>0</v>
      </c>
      <c r="AM457">
        <v>30</v>
      </c>
      <c r="AN457">
        <v>0</v>
      </c>
      <c r="AO457" t="s">
        <v>762</v>
      </c>
      <c r="AP457" t="s">
        <v>763</v>
      </c>
      <c r="AQ457" t="s">
        <v>769</v>
      </c>
      <c r="AR457" t="s">
        <v>1575</v>
      </c>
      <c r="AS457">
        <v>8.1999999999999993</v>
      </c>
      <c r="AT457">
        <v>716.8</v>
      </c>
      <c r="AU457">
        <v>725</v>
      </c>
      <c r="AV457" t="s">
        <v>765</v>
      </c>
      <c r="AW457" t="s">
        <v>2294</v>
      </c>
      <c r="AX457">
        <v>8</v>
      </c>
      <c r="AY457">
        <v>713</v>
      </c>
      <c r="AZ457">
        <v>721</v>
      </c>
      <c r="BA457" t="s">
        <v>765</v>
      </c>
      <c r="BB457">
        <v>6.3327969999999997E-2</v>
      </c>
      <c r="BC457">
        <v>1</v>
      </c>
      <c r="BD457">
        <v>0</v>
      </c>
      <c r="BE457">
        <v>120.04574492356834</v>
      </c>
      <c r="BF457" t="s">
        <v>767</v>
      </c>
      <c r="BG457">
        <v>43179</v>
      </c>
      <c r="BH457">
        <v>60.0052844863988</v>
      </c>
      <c r="BI457" t="s">
        <v>4140</v>
      </c>
      <c r="BJ457" t="s">
        <v>4141</v>
      </c>
      <c r="BK457" t="s">
        <v>4142</v>
      </c>
      <c r="BL457" t="s">
        <v>768</v>
      </c>
      <c r="BM457">
        <v>2</v>
      </c>
      <c r="BN457">
        <v>3.8769999999999998</v>
      </c>
    </row>
    <row r="458" spans="1:66" x14ac:dyDescent="0.25">
      <c r="A458">
        <v>99868</v>
      </c>
      <c r="B458">
        <v>12597</v>
      </c>
      <c r="C458" t="s">
        <v>272</v>
      </c>
      <c r="D458" t="s">
        <v>26</v>
      </c>
      <c r="E458" t="s">
        <v>29</v>
      </c>
      <c r="F458">
        <v>43846.708333333336</v>
      </c>
      <c r="G458">
        <v>13.25</v>
      </c>
      <c r="H458" t="s">
        <v>23</v>
      </c>
      <c r="I458">
        <v>0</v>
      </c>
      <c r="J458" t="s">
        <v>22</v>
      </c>
      <c r="K458" t="s">
        <v>22</v>
      </c>
      <c r="M458">
        <v>0</v>
      </c>
      <c r="O458">
        <v>2</v>
      </c>
      <c r="P458">
        <v>10</v>
      </c>
      <c r="Q458">
        <v>1.3</v>
      </c>
      <c r="R458">
        <v>3.8</v>
      </c>
      <c r="S458">
        <v>4.9399999999999995</v>
      </c>
      <c r="T458">
        <v>1</v>
      </c>
      <c r="U458">
        <v>10</v>
      </c>
      <c r="V458">
        <v>3.8000000000000007</v>
      </c>
      <c r="W458">
        <v>6.5</v>
      </c>
      <c r="X458">
        <v>24.700000000000003</v>
      </c>
      <c r="Y458">
        <v>2.8000000000000003</v>
      </c>
      <c r="Z458">
        <v>5.42</v>
      </c>
      <c r="AA458">
        <v>15.176000000000002</v>
      </c>
      <c r="AB458">
        <v>7700580</v>
      </c>
      <c r="AC458" t="s">
        <v>2293</v>
      </c>
      <c r="AD458">
        <v>40191</v>
      </c>
      <c r="AE458" t="s">
        <v>760</v>
      </c>
      <c r="AF458" t="s">
        <v>761</v>
      </c>
      <c r="AG458" t="s">
        <v>762</v>
      </c>
      <c r="AH458" t="s">
        <v>768</v>
      </c>
      <c r="AI458">
        <v>2.5</v>
      </c>
      <c r="AJ458">
        <v>0</v>
      </c>
      <c r="AK458">
        <v>0</v>
      </c>
      <c r="AL458">
        <v>0</v>
      </c>
      <c r="AM458">
        <v>30</v>
      </c>
      <c r="AN458">
        <v>0</v>
      </c>
      <c r="AO458" t="s">
        <v>762</v>
      </c>
      <c r="AP458" t="s">
        <v>763</v>
      </c>
      <c r="AQ458" t="s">
        <v>769</v>
      </c>
      <c r="AR458" t="s">
        <v>1575</v>
      </c>
      <c r="AS458">
        <v>8.1999999999999993</v>
      </c>
      <c r="AT458">
        <v>716.8</v>
      </c>
      <c r="AU458">
        <v>725</v>
      </c>
      <c r="AV458" t="s">
        <v>765</v>
      </c>
      <c r="AW458" t="s">
        <v>2294</v>
      </c>
      <c r="AX458">
        <v>8</v>
      </c>
      <c r="AY458">
        <v>713</v>
      </c>
      <c r="AZ458">
        <v>721</v>
      </c>
      <c r="BA458" t="s">
        <v>765</v>
      </c>
      <c r="BB458">
        <v>6.3327969999999997E-2</v>
      </c>
      <c r="BC458">
        <v>1</v>
      </c>
      <c r="BD458">
        <v>0</v>
      </c>
      <c r="BE458">
        <v>120.04574492356834</v>
      </c>
      <c r="BF458" t="s">
        <v>767</v>
      </c>
      <c r="BG458">
        <v>43179</v>
      </c>
      <c r="BH458">
        <v>60.0052844863988</v>
      </c>
      <c r="BI458" t="s">
        <v>4140</v>
      </c>
      <c r="BJ458" t="s">
        <v>4141</v>
      </c>
      <c r="BK458" t="s">
        <v>4142</v>
      </c>
      <c r="BL458" t="s">
        <v>768</v>
      </c>
      <c r="BM458">
        <v>2</v>
      </c>
      <c r="BN458">
        <v>3.8769999999999998</v>
      </c>
    </row>
    <row r="459" spans="1:66" x14ac:dyDescent="0.25">
      <c r="A459">
        <v>99869</v>
      </c>
      <c r="B459">
        <v>12597</v>
      </c>
      <c r="C459" t="s">
        <v>272</v>
      </c>
      <c r="D459" t="s">
        <v>26</v>
      </c>
      <c r="E459" t="s">
        <v>29</v>
      </c>
      <c r="F459">
        <v>43846.708333333336</v>
      </c>
      <c r="G459">
        <v>3.5</v>
      </c>
      <c r="H459" t="s">
        <v>23</v>
      </c>
      <c r="I459">
        <v>0</v>
      </c>
      <c r="J459" t="s">
        <v>22</v>
      </c>
      <c r="K459" t="s">
        <v>22</v>
      </c>
      <c r="M459">
        <v>0</v>
      </c>
      <c r="O459">
        <v>2</v>
      </c>
      <c r="P459">
        <v>0</v>
      </c>
      <c r="Q459">
        <v>1.3</v>
      </c>
      <c r="R459">
        <v>0.8</v>
      </c>
      <c r="S459">
        <v>1.04</v>
      </c>
      <c r="T459">
        <v>1</v>
      </c>
      <c r="U459">
        <v>0</v>
      </c>
      <c r="V459">
        <v>6.2000000000000011</v>
      </c>
      <c r="W459">
        <v>1.7000000000000002</v>
      </c>
      <c r="X459">
        <v>10.540000000000003</v>
      </c>
      <c r="Y459">
        <v>4.24</v>
      </c>
      <c r="Z459">
        <v>1.34</v>
      </c>
      <c r="AA459">
        <v>5.6816000000000004</v>
      </c>
      <c r="AB459">
        <v>7552553</v>
      </c>
      <c r="AC459" t="s">
        <v>1573</v>
      </c>
      <c r="AD459">
        <v>40192</v>
      </c>
      <c r="AE459" t="s">
        <v>760</v>
      </c>
      <c r="AF459" t="s">
        <v>761</v>
      </c>
      <c r="AG459" t="s">
        <v>762</v>
      </c>
      <c r="AH459" t="s">
        <v>768</v>
      </c>
      <c r="AI459">
        <v>2.5</v>
      </c>
      <c r="AJ459">
        <v>0</v>
      </c>
      <c r="AK459">
        <v>0</v>
      </c>
      <c r="AL459">
        <v>0</v>
      </c>
      <c r="AM459">
        <v>30</v>
      </c>
      <c r="AN459">
        <v>0</v>
      </c>
      <c r="AO459" t="s">
        <v>762</v>
      </c>
      <c r="AP459" t="s">
        <v>763</v>
      </c>
      <c r="AQ459" t="s">
        <v>769</v>
      </c>
      <c r="AR459" t="s">
        <v>1574</v>
      </c>
      <c r="AS459">
        <v>9.1999999999999993</v>
      </c>
      <c r="AT459">
        <v>719.8</v>
      </c>
      <c r="AU459">
        <v>729</v>
      </c>
      <c r="AV459" t="s">
        <v>765</v>
      </c>
      <c r="AW459" t="s">
        <v>1575</v>
      </c>
      <c r="AX459">
        <v>8.1999999999999993</v>
      </c>
      <c r="AY459">
        <v>716.8</v>
      </c>
      <c r="AZ459">
        <v>725</v>
      </c>
      <c r="BA459" t="s">
        <v>765</v>
      </c>
      <c r="BB459">
        <v>1.441547E-2</v>
      </c>
      <c r="BC459">
        <v>1</v>
      </c>
      <c r="BD459">
        <v>0</v>
      </c>
      <c r="BE459">
        <v>120.04574492356834</v>
      </c>
      <c r="BF459" t="s">
        <v>767</v>
      </c>
      <c r="BG459">
        <v>43179</v>
      </c>
      <c r="BH459">
        <v>208.10974963859869</v>
      </c>
      <c r="BI459" t="s">
        <v>4140</v>
      </c>
      <c r="BJ459" t="s">
        <v>4141</v>
      </c>
      <c r="BK459" t="s">
        <v>4142</v>
      </c>
      <c r="BL459" t="s">
        <v>768</v>
      </c>
      <c r="BM459">
        <v>2</v>
      </c>
      <c r="BN459">
        <v>3.8769999999999998</v>
      </c>
    </row>
    <row r="460" spans="1:66" x14ac:dyDescent="0.25">
      <c r="A460">
        <v>99914</v>
      </c>
      <c r="B460">
        <v>20593</v>
      </c>
      <c r="C460" t="s">
        <v>234</v>
      </c>
      <c r="D460" t="s">
        <v>21</v>
      </c>
      <c r="E460" t="s">
        <v>29</v>
      </c>
      <c r="F460">
        <v>44148.708333333336</v>
      </c>
      <c r="G460">
        <v>3.2</v>
      </c>
      <c r="H460" t="s">
        <v>31</v>
      </c>
      <c r="I460">
        <v>7</v>
      </c>
      <c r="J460" t="s">
        <v>22</v>
      </c>
      <c r="K460" t="s">
        <v>22</v>
      </c>
      <c r="M460">
        <v>0</v>
      </c>
      <c r="O460">
        <v>2</v>
      </c>
      <c r="P460">
        <v>10</v>
      </c>
      <c r="Q460">
        <v>3.75</v>
      </c>
      <c r="R460">
        <v>2.9</v>
      </c>
      <c r="S460">
        <v>10.875</v>
      </c>
      <c r="T460">
        <v>1</v>
      </c>
      <c r="U460">
        <v>0</v>
      </c>
      <c r="V460">
        <v>1.4000000000000001</v>
      </c>
      <c r="W460">
        <v>1.4</v>
      </c>
      <c r="X460">
        <v>1.96</v>
      </c>
      <c r="Y460">
        <v>2.34</v>
      </c>
      <c r="Z460">
        <v>2</v>
      </c>
      <c r="AA460">
        <v>4.68</v>
      </c>
      <c r="AB460">
        <v>7606686</v>
      </c>
      <c r="AC460" t="s">
        <v>1414</v>
      </c>
      <c r="AD460">
        <v>40193</v>
      </c>
      <c r="AE460" t="s">
        <v>760</v>
      </c>
      <c r="AF460" t="s">
        <v>761</v>
      </c>
      <c r="AG460" t="s">
        <v>762</v>
      </c>
      <c r="AH460" t="s">
        <v>768</v>
      </c>
      <c r="AI460">
        <v>2.5</v>
      </c>
      <c r="AJ460">
        <v>0</v>
      </c>
      <c r="AK460">
        <v>0</v>
      </c>
      <c r="AL460">
        <v>0</v>
      </c>
      <c r="AM460">
        <v>30</v>
      </c>
      <c r="AN460">
        <v>0</v>
      </c>
      <c r="AO460" t="s">
        <v>762</v>
      </c>
      <c r="AP460" t="s">
        <v>763</v>
      </c>
      <c r="AQ460" t="s">
        <v>769</v>
      </c>
      <c r="AR460" t="s">
        <v>1415</v>
      </c>
      <c r="AS460">
        <v>3.2</v>
      </c>
      <c r="AT460">
        <v>734.8</v>
      </c>
      <c r="AU460">
        <v>738</v>
      </c>
      <c r="AV460" t="s">
        <v>765</v>
      </c>
      <c r="AW460" t="s">
        <v>1416</v>
      </c>
      <c r="AX460">
        <v>2.2999999999999998</v>
      </c>
      <c r="AY460">
        <v>731.8</v>
      </c>
      <c r="AZ460">
        <v>734.1</v>
      </c>
      <c r="BA460" t="s">
        <v>765</v>
      </c>
      <c r="BB460">
        <v>0.16408447000000001</v>
      </c>
      <c r="BC460">
        <v>1</v>
      </c>
      <c r="BD460">
        <v>32582</v>
      </c>
      <c r="BE460">
        <v>31.667921514944108</v>
      </c>
      <c r="BF460" t="s">
        <v>767</v>
      </c>
      <c r="BG460">
        <v>43179</v>
      </c>
      <c r="BH460">
        <v>18.283246325188699</v>
      </c>
      <c r="BI460" t="s">
        <v>4140</v>
      </c>
      <c r="BJ460" t="s">
        <v>4141</v>
      </c>
      <c r="BK460" t="s">
        <v>4142</v>
      </c>
      <c r="BL460" t="s">
        <v>768</v>
      </c>
      <c r="BM460">
        <v>2</v>
      </c>
      <c r="BN460">
        <v>3.8849999999999998</v>
      </c>
    </row>
    <row r="461" spans="1:66" x14ac:dyDescent="0.25">
      <c r="A461">
        <v>100162</v>
      </c>
      <c r="B461">
        <v>17242</v>
      </c>
      <c r="C461" t="s">
        <v>715</v>
      </c>
      <c r="D461" t="s">
        <v>21</v>
      </c>
      <c r="E461" t="s">
        <v>29</v>
      </c>
      <c r="F461">
        <v>43955.666666666664</v>
      </c>
      <c r="G461">
        <v>5</v>
      </c>
      <c r="H461" t="s">
        <v>32</v>
      </c>
      <c r="I461">
        <v>10</v>
      </c>
      <c r="J461" t="s">
        <v>22</v>
      </c>
      <c r="K461" t="s">
        <v>22</v>
      </c>
      <c r="M461">
        <v>0</v>
      </c>
      <c r="O461">
        <v>2</v>
      </c>
      <c r="P461">
        <v>10</v>
      </c>
      <c r="Q461">
        <v>4.8</v>
      </c>
      <c r="R461">
        <v>3.5</v>
      </c>
      <c r="S461">
        <v>16.8</v>
      </c>
      <c r="T461">
        <v>1</v>
      </c>
      <c r="U461">
        <v>10</v>
      </c>
      <c r="V461">
        <v>7.8000000000000007</v>
      </c>
      <c r="W461">
        <v>6.2</v>
      </c>
      <c r="X461">
        <v>48.360000000000007</v>
      </c>
      <c r="Y461">
        <v>6.6000000000000005</v>
      </c>
      <c r="Z461">
        <v>5.12</v>
      </c>
      <c r="AA461">
        <v>33.792000000000002</v>
      </c>
      <c r="AB461">
        <v>7631535</v>
      </c>
      <c r="AC461" t="s">
        <v>3932</v>
      </c>
      <c r="AD461">
        <v>40194</v>
      </c>
      <c r="AE461" t="s">
        <v>760</v>
      </c>
      <c r="AF461" t="s">
        <v>761</v>
      </c>
      <c r="AG461" t="s">
        <v>762</v>
      </c>
      <c r="AH461" t="s">
        <v>768</v>
      </c>
      <c r="AI461">
        <v>4.5</v>
      </c>
      <c r="AJ461">
        <v>0</v>
      </c>
      <c r="AK461">
        <v>0</v>
      </c>
      <c r="AL461">
        <v>0</v>
      </c>
      <c r="AM461">
        <v>54</v>
      </c>
      <c r="AN461">
        <v>0</v>
      </c>
      <c r="AO461" t="s">
        <v>762</v>
      </c>
      <c r="AP461" t="s">
        <v>763</v>
      </c>
      <c r="AQ461" t="s">
        <v>769</v>
      </c>
      <c r="AR461" t="s">
        <v>3933</v>
      </c>
      <c r="AS461">
        <v>5</v>
      </c>
      <c r="AT461">
        <v>696.3</v>
      </c>
      <c r="AU461">
        <v>701.3</v>
      </c>
      <c r="AV461" t="s">
        <v>765</v>
      </c>
      <c r="AW461" t="s">
        <v>3934</v>
      </c>
      <c r="AX461">
        <v>4.7</v>
      </c>
      <c r="AY461">
        <v>696.1</v>
      </c>
      <c r="AZ461">
        <v>700.8</v>
      </c>
      <c r="BA461" t="s">
        <v>765</v>
      </c>
      <c r="BB461">
        <v>2.49796E-3</v>
      </c>
      <c r="BC461">
        <v>0</v>
      </c>
      <c r="BD461">
        <v>34075</v>
      </c>
      <c r="BE461">
        <v>27.051791010723242</v>
      </c>
      <c r="BF461" t="s">
        <v>767</v>
      </c>
      <c r="BG461">
        <v>43179</v>
      </c>
      <c r="BH461">
        <v>80.065332595506689</v>
      </c>
      <c r="BI461" t="s">
        <v>4127</v>
      </c>
      <c r="BJ461" t="s">
        <v>4128</v>
      </c>
      <c r="BK461" t="s">
        <v>4129</v>
      </c>
      <c r="BL461" t="s">
        <v>768</v>
      </c>
      <c r="BM461">
        <v>2</v>
      </c>
      <c r="BN461">
        <v>3.87</v>
      </c>
    </row>
    <row r="462" spans="1:66" x14ac:dyDescent="0.25">
      <c r="A462">
        <v>100163</v>
      </c>
      <c r="B462">
        <v>17242</v>
      </c>
      <c r="C462" t="s">
        <v>717</v>
      </c>
      <c r="D462" t="s">
        <v>21</v>
      </c>
      <c r="E462" t="s">
        <v>29</v>
      </c>
      <c r="F462">
        <v>43955.666666666664</v>
      </c>
      <c r="G462">
        <v>5</v>
      </c>
      <c r="H462" t="s">
        <v>32</v>
      </c>
      <c r="I462">
        <v>10</v>
      </c>
      <c r="J462" t="s">
        <v>22</v>
      </c>
      <c r="K462" t="s">
        <v>22</v>
      </c>
      <c r="M462">
        <v>0</v>
      </c>
      <c r="O462">
        <v>2</v>
      </c>
      <c r="P462">
        <v>10</v>
      </c>
      <c r="Q462">
        <v>4.8</v>
      </c>
      <c r="R462">
        <v>3.5</v>
      </c>
      <c r="S462">
        <v>16.8</v>
      </c>
      <c r="T462">
        <v>1</v>
      </c>
      <c r="U462">
        <v>10</v>
      </c>
      <c r="V462">
        <v>7.8000000000000007</v>
      </c>
      <c r="W462">
        <v>6.2</v>
      </c>
      <c r="X462">
        <v>48.360000000000007</v>
      </c>
      <c r="Y462">
        <v>6.6000000000000005</v>
      </c>
      <c r="Z462">
        <v>5.12</v>
      </c>
      <c r="AA462">
        <v>33.792000000000002</v>
      </c>
      <c r="AB462">
        <v>7683023</v>
      </c>
      <c r="AC462" t="s">
        <v>3932</v>
      </c>
      <c r="AD462">
        <v>40195</v>
      </c>
      <c r="AE462" t="s">
        <v>760</v>
      </c>
      <c r="AF462" t="s">
        <v>761</v>
      </c>
      <c r="AG462" t="s">
        <v>762</v>
      </c>
      <c r="AH462" t="s">
        <v>768</v>
      </c>
      <c r="AI462">
        <v>4.5</v>
      </c>
      <c r="AJ462">
        <v>0</v>
      </c>
      <c r="AK462">
        <v>0</v>
      </c>
      <c r="AL462">
        <v>0</v>
      </c>
      <c r="AM462">
        <v>54</v>
      </c>
      <c r="AN462">
        <v>0</v>
      </c>
      <c r="AO462" t="s">
        <v>762</v>
      </c>
      <c r="AP462" t="s">
        <v>763</v>
      </c>
      <c r="AQ462" t="s">
        <v>769</v>
      </c>
      <c r="AR462" t="s">
        <v>3933</v>
      </c>
      <c r="AS462">
        <v>5</v>
      </c>
      <c r="AT462">
        <v>696.3</v>
      </c>
      <c r="AU462">
        <v>701.3</v>
      </c>
      <c r="AV462" t="s">
        <v>765</v>
      </c>
      <c r="AW462" t="s">
        <v>3934</v>
      </c>
      <c r="AX462">
        <v>4.7</v>
      </c>
      <c r="AY462">
        <v>696.1</v>
      </c>
      <c r="AZ462">
        <v>700.8</v>
      </c>
      <c r="BA462" t="s">
        <v>765</v>
      </c>
      <c r="BB462">
        <v>2.5118100000000002E-3</v>
      </c>
      <c r="BC462">
        <v>0</v>
      </c>
      <c r="BD462">
        <v>34075</v>
      </c>
      <c r="BE462">
        <v>27.051791010723242</v>
      </c>
      <c r="BF462" t="s">
        <v>767</v>
      </c>
      <c r="BG462">
        <v>43179</v>
      </c>
      <c r="BH462">
        <v>79.623401499791356</v>
      </c>
      <c r="BI462" t="s">
        <v>4127</v>
      </c>
      <c r="BJ462" t="s">
        <v>4128</v>
      </c>
      <c r="BK462" t="s">
        <v>4129</v>
      </c>
      <c r="BL462" t="s">
        <v>768</v>
      </c>
      <c r="BM462">
        <v>2</v>
      </c>
      <c r="BN462">
        <v>3.87</v>
      </c>
    </row>
    <row r="463" spans="1:66" x14ac:dyDescent="0.25">
      <c r="A463">
        <v>100608</v>
      </c>
      <c r="B463">
        <v>19855</v>
      </c>
      <c r="C463" t="s">
        <v>640</v>
      </c>
      <c r="D463" t="s">
        <v>21</v>
      </c>
      <c r="E463" t="s">
        <v>29</v>
      </c>
      <c r="F463">
        <v>44095.708333333336</v>
      </c>
      <c r="G463">
        <v>4.2</v>
      </c>
      <c r="H463" t="s">
        <v>23</v>
      </c>
      <c r="I463">
        <v>0</v>
      </c>
      <c r="J463" t="s">
        <v>22</v>
      </c>
      <c r="K463" t="s">
        <v>22</v>
      </c>
      <c r="M463">
        <v>0</v>
      </c>
      <c r="O463">
        <v>2</v>
      </c>
      <c r="P463">
        <v>10</v>
      </c>
      <c r="Q463">
        <v>1.3</v>
      </c>
      <c r="R463">
        <v>2.9</v>
      </c>
      <c r="S463">
        <v>3.77</v>
      </c>
      <c r="T463">
        <v>1</v>
      </c>
      <c r="U463">
        <v>10</v>
      </c>
      <c r="V463">
        <v>7</v>
      </c>
      <c r="W463">
        <v>4.7</v>
      </c>
      <c r="X463">
        <v>32.9</v>
      </c>
      <c r="Y463">
        <v>4.7200000000000006</v>
      </c>
      <c r="Z463">
        <v>3.9799999999999995</v>
      </c>
      <c r="AA463">
        <v>18.785599999999999</v>
      </c>
      <c r="AB463">
        <v>7709569</v>
      </c>
      <c r="AC463" t="s">
        <v>3245</v>
      </c>
      <c r="AD463">
        <v>40196</v>
      </c>
      <c r="AE463" t="s">
        <v>760</v>
      </c>
      <c r="AF463" t="s">
        <v>761</v>
      </c>
      <c r="AG463" t="s">
        <v>762</v>
      </c>
      <c r="AH463" t="s">
        <v>768</v>
      </c>
      <c r="AI463">
        <v>2.5</v>
      </c>
      <c r="AJ463">
        <v>0</v>
      </c>
      <c r="AK463">
        <v>0</v>
      </c>
      <c r="AL463">
        <v>0</v>
      </c>
      <c r="AM463">
        <v>30</v>
      </c>
      <c r="AN463">
        <v>0</v>
      </c>
      <c r="AO463" t="s">
        <v>762</v>
      </c>
      <c r="AP463" t="s">
        <v>763</v>
      </c>
      <c r="AQ463" t="s">
        <v>769</v>
      </c>
      <c r="AR463" t="s">
        <v>3246</v>
      </c>
      <c r="AS463">
        <v>0</v>
      </c>
      <c r="AT463">
        <v>0</v>
      </c>
      <c r="AU463">
        <v>0</v>
      </c>
      <c r="AV463" t="s">
        <v>765</v>
      </c>
      <c r="AW463" t="s">
        <v>3247</v>
      </c>
      <c r="AX463">
        <v>0</v>
      </c>
      <c r="AY463">
        <v>0</v>
      </c>
      <c r="AZ463">
        <v>0</v>
      </c>
      <c r="BA463" t="s">
        <v>772</v>
      </c>
      <c r="BB463">
        <v>0</v>
      </c>
      <c r="BC463">
        <v>0</v>
      </c>
      <c r="BD463">
        <v>23017</v>
      </c>
      <c r="BE463">
        <v>57.710358202144654</v>
      </c>
      <c r="BF463" t="s">
        <v>767</v>
      </c>
      <c r="BG463">
        <v>44090</v>
      </c>
      <c r="BH463">
        <v>187.9822389880143</v>
      </c>
      <c r="BI463" t="s">
        <v>4161</v>
      </c>
      <c r="BJ463" t="s">
        <v>4162</v>
      </c>
      <c r="BK463" t="s">
        <v>4163</v>
      </c>
      <c r="BL463" t="s">
        <v>4097</v>
      </c>
      <c r="BM463">
        <v>1</v>
      </c>
      <c r="BN463">
        <v>3.706</v>
      </c>
    </row>
    <row r="464" spans="1:66" x14ac:dyDescent="0.25">
      <c r="A464">
        <v>100735</v>
      </c>
      <c r="B464">
        <v>19598</v>
      </c>
      <c r="C464" t="s">
        <v>677</v>
      </c>
      <c r="D464" t="s">
        <v>21</v>
      </c>
      <c r="E464" t="s">
        <v>29</v>
      </c>
      <c r="F464">
        <v>44096.666666666664</v>
      </c>
      <c r="G464">
        <v>3.6</v>
      </c>
      <c r="H464" t="s">
        <v>23</v>
      </c>
      <c r="I464">
        <v>0</v>
      </c>
      <c r="J464" t="s">
        <v>22</v>
      </c>
      <c r="K464" t="s">
        <v>22</v>
      </c>
      <c r="L464" t="s">
        <v>30</v>
      </c>
      <c r="M464">
        <v>6</v>
      </c>
      <c r="N464" t="s">
        <v>33</v>
      </c>
      <c r="O464">
        <v>0</v>
      </c>
      <c r="P464">
        <v>10</v>
      </c>
      <c r="Q464">
        <v>0</v>
      </c>
      <c r="R464">
        <v>5</v>
      </c>
      <c r="S464">
        <v>0</v>
      </c>
      <c r="T464">
        <v>1</v>
      </c>
      <c r="U464">
        <v>10</v>
      </c>
      <c r="V464">
        <v>7.8000000000000007</v>
      </c>
      <c r="W464">
        <v>5</v>
      </c>
      <c r="X464">
        <v>39</v>
      </c>
      <c r="Y464">
        <v>4.6800000000000006</v>
      </c>
      <c r="Z464">
        <v>5</v>
      </c>
      <c r="AA464">
        <v>23.400000000000002</v>
      </c>
      <c r="AB464">
        <v>7621094</v>
      </c>
      <c r="AC464" t="s">
        <v>3565</v>
      </c>
      <c r="AD464">
        <v>40197</v>
      </c>
      <c r="AE464" t="s">
        <v>760</v>
      </c>
      <c r="AF464" t="s">
        <v>761</v>
      </c>
      <c r="AG464" t="s">
        <v>762</v>
      </c>
      <c r="AH464" t="s">
        <v>768</v>
      </c>
      <c r="AI464">
        <v>2</v>
      </c>
      <c r="AJ464">
        <v>0</v>
      </c>
      <c r="AK464">
        <v>0</v>
      </c>
      <c r="AL464">
        <v>0</v>
      </c>
      <c r="AM464">
        <v>24</v>
      </c>
      <c r="AN464">
        <v>0</v>
      </c>
      <c r="AO464" t="s">
        <v>762</v>
      </c>
      <c r="AP464" t="s">
        <v>763</v>
      </c>
      <c r="AQ464" t="s">
        <v>769</v>
      </c>
      <c r="AR464" t="s">
        <v>3566</v>
      </c>
      <c r="AS464">
        <v>4.8</v>
      </c>
      <c r="AT464">
        <v>640.4</v>
      </c>
      <c r="AU464">
        <v>645.20000000000005</v>
      </c>
      <c r="AV464" t="s">
        <v>765</v>
      </c>
      <c r="AW464" t="s">
        <v>3567</v>
      </c>
      <c r="AX464">
        <v>6.2</v>
      </c>
      <c r="AY464">
        <v>626.79999999999995</v>
      </c>
      <c r="AZ464">
        <v>633</v>
      </c>
      <c r="BA464" t="s">
        <v>765</v>
      </c>
      <c r="BB464">
        <v>5.3079639999999997E-2</v>
      </c>
      <c r="BC464">
        <v>0</v>
      </c>
      <c r="BD464">
        <v>24782</v>
      </c>
      <c r="BE464">
        <v>52.880675336527489</v>
      </c>
      <c r="BF464" t="s">
        <v>767</v>
      </c>
      <c r="BG464">
        <v>44243</v>
      </c>
      <c r="BH464">
        <v>296.24573153429043</v>
      </c>
      <c r="BI464" t="s">
        <v>4155</v>
      </c>
      <c r="BJ464" t="s">
        <v>4156</v>
      </c>
      <c r="BK464" t="s">
        <v>4157</v>
      </c>
      <c r="BL464" t="s">
        <v>768</v>
      </c>
      <c r="BM464">
        <v>2</v>
      </c>
      <c r="BN464">
        <v>3.714</v>
      </c>
    </row>
    <row r="465" spans="1:66" x14ac:dyDescent="0.25">
      <c r="A465">
        <v>100788</v>
      </c>
      <c r="B465">
        <v>21017</v>
      </c>
      <c r="C465" t="s">
        <v>360</v>
      </c>
      <c r="D465" t="s">
        <v>21</v>
      </c>
      <c r="E465" t="s">
        <v>29</v>
      </c>
      <c r="F465">
        <v>44188.666666666664</v>
      </c>
      <c r="G465">
        <v>2</v>
      </c>
      <c r="H465" t="s">
        <v>23</v>
      </c>
      <c r="I465">
        <v>0</v>
      </c>
      <c r="J465" t="s">
        <v>22</v>
      </c>
      <c r="K465" t="s">
        <v>22</v>
      </c>
      <c r="L465" t="s">
        <v>30</v>
      </c>
      <c r="M465">
        <v>6</v>
      </c>
      <c r="N465" t="s">
        <v>40</v>
      </c>
      <c r="O465">
        <v>8</v>
      </c>
      <c r="P465">
        <v>10</v>
      </c>
      <c r="Q465">
        <v>5.2</v>
      </c>
      <c r="R465">
        <v>5</v>
      </c>
      <c r="S465">
        <v>26</v>
      </c>
      <c r="T465">
        <v>1</v>
      </c>
      <c r="U465">
        <v>0</v>
      </c>
      <c r="V465">
        <v>1.4000000000000001</v>
      </c>
      <c r="W465">
        <v>0.8</v>
      </c>
      <c r="X465">
        <v>1.1200000000000001</v>
      </c>
      <c r="Y465">
        <v>2.92</v>
      </c>
      <c r="Z465">
        <v>2.48</v>
      </c>
      <c r="AA465">
        <v>7.2416</v>
      </c>
      <c r="AB465">
        <v>7626110</v>
      </c>
      <c r="AC465" t="s">
        <v>1897</v>
      </c>
      <c r="AD465">
        <v>40198</v>
      </c>
      <c r="AE465" t="s">
        <v>760</v>
      </c>
      <c r="AF465" t="s">
        <v>761</v>
      </c>
      <c r="AG465" t="s">
        <v>762</v>
      </c>
      <c r="AH465" t="s">
        <v>768</v>
      </c>
      <c r="AI465">
        <v>1.25</v>
      </c>
      <c r="AJ465">
        <v>0</v>
      </c>
      <c r="AK465">
        <v>0</v>
      </c>
      <c r="AL465">
        <v>0</v>
      </c>
      <c r="AM465">
        <v>15</v>
      </c>
      <c r="AN465">
        <v>0</v>
      </c>
      <c r="AO465" t="s">
        <v>762</v>
      </c>
      <c r="AP465" t="s">
        <v>769</v>
      </c>
      <c r="AQ465" t="s">
        <v>769</v>
      </c>
      <c r="AR465" t="s">
        <v>1898</v>
      </c>
      <c r="AS465">
        <v>2.7</v>
      </c>
      <c r="AT465">
        <v>645.29999999999995</v>
      </c>
      <c r="AU465">
        <v>648</v>
      </c>
      <c r="AV465" t="s">
        <v>765</v>
      </c>
      <c r="AW465" t="s">
        <v>1899</v>
      </c>
      <c r="AX465">
        <v>2</v>
      </c>
      <c r="AY465">
        <v>646</v>
      </c>
      <c r="AZ465">
        <v>648</v>
      </c>
      <c r="BA465" t="s">
        <v>765</v>
      </c>
      <c r="BB465">
        <v>-3.8917489999999999E-2</v>
      </c>
      <c r="BC465">
        <v>0</v>
      </c>
      <c r="BD465">
        <v>38604</v>
      </c>
      <c r="BE465">
        <v>15.289984029203735</v>
      </c>
      <c r="BF465" t="s">
        <v>767</v>
      </c>
      <c r="BG465">
        <v>43266</v>
      </c>
      <c r="BH465">
        <v>17.986790784454179</v>
      </c>
      <c r="BI465" t="s">
        <v>4094</v>
      </c>
      <c r="BJ465" t="s">
        <v>4095</v>
      </c>
      <c r="BK465" t="s">
        <v>4096</v>
      </c>
      <c r="BL465" t="s">
        <v>4097</v>
      </c>
      <c r="BM465">
        <v>1</v>
      </c>
      <c r="BN465">
        <v>3.706</v>
      </c>
    </row>
    <row r="466" spans="1:66" x14ac:dyDescent="0.25">
      <c r="A466">
        <v>100794</v>
      </c>
      <c r="B466">
        <v>21017</v>
      </c>
      <c r="C466" t="s">
        <v>360</v>
      </c>
      <c r="D466" t="s">
        <v>21</v>
      </c>
      <c r="E466" t="s">
        <v>29</v>
      </c>
      <c r="F466">
        <v>44188.666666666664</v>
      </c>
      <c r="G466">
        <v>2</v>
      </c>
      <c r="H466" t="s">
        <v>23</v>
      </c>
      <c r="I466">
        <v>0</v>
      </c>
      <c r="J466" t="s">
        <v>22</v>
      </c>
      <c r="K466" t="s">
        <v>22</v>
      </c>
      <c r="L466" t="s">
        <v>30</v>
      </c>
      <c r="M466">
        <v>6</v>
      </c>
      <c r="N466" t="s">
        <v>40</v>
      </c>
      <c r="O466">
        <v>8</v>
      </c>
      <c r="P466">
        <v>10</v>
      </c>
      <c r="Q466">
        <v>5.2</v>
      </c>
      <c r="R466">
        <v>5</v>
      </c>
      <c r="S466">
        <v>26</v>
      </c>
      <c r="T466">
        <v>1</v>
      </c>
      <c r="U466">
        <v>0</v>
      </c>
      <c r="V466">
        <v>1.4000000000000001</v>
      </c>
      <c r="W466">
        <v>0.8</v>
      </c>
      <c r="X466">
        <v>1.1200000000000001</v>
      </c>
      <c r="Y466">
        <v>2.92</v>
      </c>
      <c r="Z466">
        <v>2.48</v>
      </c>
      <c r="AA466">
        <v>7.2416</v>
      </c>
      <c r="AB466">
        <v>7630383</v>
      </c>
      <c r="AC466" t="s">
        <v>1900</v>
      </c>
      <c r="AD466">
        <v>40199</v>
      </c>
      <c r="AE466" t="s">
        <v>760</v>
      </c>
      <c r="AF466" t="s">
        <v>761</v>
      </c>
      <c r="AG466" t="s">
        <v>762</v>
      </c>
      <c r="AH466" t="s">
        <v>768</v>
      </c>
      <c r="AI466">
        <v>1.25</v>
      </c>
      <c r="AJ466">
        <v>0</v>
      </c>
      <c r="AK466">
        <v>0</v>
      </c>
      <c r="AL466">
        <v>0</v>
      </c>
      <c r="AM466">
        <v>15</v>
      </c>
      <c r="AN466">
        <v>0</v>
      </c>
      <c r="AO466" t="s">
        <v>762</v>
      </c>
      <c r="AP466" t="s">
        <v>769</v>
      </c>
      <c r="AQ466" t="s">
        <v>769</v>
      </c>
      <c r="AR466" t="s">
        <v>1901</v>
      </c>
      <c r="AS466">
        <v>2</v>
      </c>
      <c r="AT466">
        <v>646</v>
      </c>
      <c r="AU466">
        <v>648</v>
      </c>
      <c r="AV466" t="s">
        <v>765</v>
      </c>
      <c r="AW466" t="s">
        <v>1898</v>
      </c>
      <c r="AX466">
        <v>2.6</v>
      </c>
      <c r="AY466">
        <v>645.4</v>
      </c>
      <c r="AZ466">
        <v>648</v>
      </c>
      <c r="BA466" t="s">
        <v>765</v>
      </c>
      <c r="BB466">
        <v>8.1889390000000006E-2</v>
      </c>
      <c r="BC466">
        <v>0</v>
      </c>
      <c r="BD466">
        <v>38604</v>
      </c>
      <c r="BE466">
        <v>15.289984029203735</v>
      </c>
      <c r="BF466" t="s">
        <v>767</v>
      </c>
      <c r="BG466">
        <v>43266</v>
      </c>
      <c r="BH466">
        <v>7.326991327849095</v>
      </c>
      <c r="BI466" t="s">
        <v>4094</v>
      </c>
      <c r="BJ466" t="s">
        <v>4095</v>
      </c>
      <c r="BK466" t="s">
        <v>4096</v>
      </c>
      <c r="BL466" t="s">
        <v>4097</v>
      </c>
      <c r="BM466">
        <v>1</v>
      </c>
      <c r="BN466">
        <v>3.706</v>
      </c>
    </row>
    <row r="467" spans="1:66" x14ac:dyDescent="0.25">
      <c r="A467">
        <v>101010</v>
      </c>
      <c r="B467">
        <v>19757</v>
      </c>
      <c r="C467" t="s">
        <v>36</v>
      </c>
      <c r="D467" t="s">
        <v>21</v>
      </c>
      <c r="E467" t="s">
        <v>29</v>
      </c>
      <c r="F467">
        <v>44119.666666666664</v>
      </c>
      <c r="G467">
        <v>3</v>
      </c>
      <c r="H467" t="s">
        <v>23</v>
      </c>
      <c r="I467">
        <v>0</v>
      </c>
      <c r="J467" t="s">
        <v>22</v>
      </c>
      <c r="K467" t="s">
        <v>22</v>
      </c>
      <c r="L467" t="s">
        <v>37</v>
      </c>
      <c r="M467">
        <v>8</v>
      </c>
      <c r="N467" t="s">
        <v>35</v>
      </c>
      <c r="O467">
        <v>2</v>
      </c>
      <c r="P467">
        <v>10</v>
      </c>
      <c r="Q467">
        <v>1.3</v>
      </c>
      <c r="R467">
        <v>5.9</v>
      </c>
      <c r="S467">
        <v>7.6700000000000008</v>
      </c>
      <c r="T467">
        <v>1</v>
      </c>
      <c r="U467">
        <v>10</v>
      </c>
      <c r="V467">
        <v>3.0000000000000004</v>
      </c>
      <c r="W467">
        <v>5.9</v>
      </c>
      <c r="X467">
        <v>17.700000000000003</v>
      </c>
      <c r="Y467">
        <v>2.3200000000000003</v>
      </c>
      <c r="Z467">
        <v>5.9</v>
      </c>
      <c r="AA467">
        <v>13.688000000000002</v>
      </c>
      <c r="AB467">
        <v>7621906</v>
      </c>
      <c r="AC467" t="s">
        <v>2740</v>
      </c>
      <c r="AD467">
        <v>40201</v>
      </c>
      <c r="AE467" t="s">
        <v>760</v>
      </c>
      <c r="AF467" t="s">
        <v>761</v>
      </c>
      <c r="AG467" t="s">
        <v>762</v>
      </c>
      <c r="AH467" t="s">
        <v>768</v>
      </c>
      <c r="AI467">
        <v>1.5</v>
      </c>
      <c r="AJ467">
        <v>0</v>
      </c>
      <c r="AK467">
        <v>0</v>
      </c>
      <c r="AL467">
        <v>0</v>
      </c>
      <c r="AM467">
        <v>18</v>
      </c>
      <c r="AN467">
        <v>0</v>
      </c>
      <c r="AO467" t="s">
        <v>762</v>
      </c>
      <c r="AP467" t="s">
        <v>763</v>
      </c>
      <c r="AQ467" t="s">
        <v>769</v>
      </c>
      <c r="AR467" t="s">
        <v>793</v>
      </c>
      <c r="AS467">
        <v>3.7</v>
      </c>
      <c r="AT467">
        <v>557.29999999999995</v>
      </c>
      <c r="AU467">
        <v>561</v>
      </c>
      <c r="AV467" t="s">
        <v>765</v>
      </c>
      <c r="AW467" t="s">
        <v>2741</v>
      </c>
      <c r="AX467">
        <v>4</v>
      </c>
      <c r="AY467">
        <v>556</v>
      </c>
      <c r="AZ467">
        <v>560</v>
      </c>
      <c r="BA467" t="s">
        <v>765</v>
      </c>
      <c r="BB467">
        <v>4.577589E-2</v>
      </c>
      <c r="BC467">
        <v>0</v>
      </c>
      <c r="BD467">
        <v>33288</v>
      </c>
      <c r="BE467">
        <v>29.655487109285872</v>
      </c>
      <c r="BF467" t="s">
        <v>767</v>
      </c>
      <c r="BG467">
        <v>44300</v>
      </c>
      <c r="BH467">
        <v>28.399229529584431</v>
      </c>
      <c r="BI467" t="s">
        <v>4136</v>
      </c>
      <c r="BJ467" t="s">
        <v>4137</v>
      </c>
      <c r="BK467" t="s">
        <v>4138</v>
      </c>
      <c r="BL467" t="s">
        <v>4139</v>
      </c>
      <c r="BM467">
        <v>4</v>
      </c>
      <c r="BN467">
        <v>3.7629999999999999</v>
      </c>
    </row>
    <row r="468" spans="1:66" x14ac:dyDescent="0.25">
      <c r="A468">
        <v>101011</v>
      </c>
      <c r="B468">
        <v>19757</v>
      </c>
      <c r="C468" t="s">
        <v>36</v>
      </c>
      <c r="D468" t="s">
        <v>21</v>
      </c>
      <c r="E468" t="s">
        <v>22</v>
      </c>
      <c r="F468">
        <v>44119.666666666664</v>
      </c>
      <c r="G468">
        <v>3</v>
      </c>
      <c r="H468" t="s">
        <v>23</v>
      </c>
      <c r="I468">
        <v>0</v>
      </c>
      <c r="J468" t="s">
        <v>22</v>
      </c>
      <c r="K468" t="s">
        <v>22</v>
      </c>
      <c r="L468" t="s">
        <v>37</v>
      </c>
      <c r="M468">
        <v>8</v>
      </c>
      <c r="N468" t="s">
        <v>35</v>
      </c>
      <c r="O468">
        <v>2</v>
      </c>
      <c r="P468">
        <v>10</v>
      </c>
      <c r="Q468">
        <v>1.3</v>
      </c>
      <c r="R468">
        <v>0</v>
      </c>
      <c r="S468">
        <v>0</v>
      </c>
      <c r="T468">
        <v>1</v>
      </c>
      <c r="U468">
        <v>0</v>
      </c>
      <c r="V468">
        <v>1.4000000000000001</v>
      </c>
      <c r="W468">
        <v>0</v>
      </c>
      <c r="X468">
        <v>0</v>
      </c>
      <c r="Y468">
        <v>1.36</v>
      </c>
      <c r="Z468">
        <v>0</v>
      </c>
      <c r="AA468">
        <v>0</v>
      </c>
      <c r="AB468">
        <v>7619307</v>
      </c>
      <c r="AC468" t="s">
        <v>791</v>
      </c>
      <c r="AD468">
        <v>40202</v>
      </c>
      <c r="AE468" t="s">
        <v>760</v>
      </c>
      <c r="AF468" t="s">
        <v>761</v>
      </c>
      <c r="AG468" t="s">
        <v>762</v>
      </c>
      <c r="AH468" t="s">
        <v>768</v>
      </c>
      <c r="AI468">
        <v>1.5</v>
      </c>
      <c r="AJ468">
        <v>0</v>
      </c>
      <c r="AK468">
        <v>0</v>
      </c>
      <c r="AL468">
        <v>0</v>
      </c>
      <c r="AM468">
        <v>18</v>
      </c>
      <c r="AN468">
        <v>0</v>
      </c>
      <c r="AO468" t="s">
        <v>762</v>
      </c>
      <c r="AP468" t="s">
        <v>763</v>
      </c>
      <c r="AQ468" t="s">
        <v>769</v>
      </c>
      <c r="AR468" t="s">
        <v>792</v>
      </c>
      <c r="AS468">
        <v>2.4</v>
      </c>
      <c r="AT468">
        <v>558.6</v>
      </c>
      <c r="AU468">
        <v>561</v>
      </c>
      <c r="AV468" t="s">
        <v>765</v>
      </c>
      <c r="AW468" t="s">
        <v>793</v>
      </c>
      <c r="AX468">
        <v>3.5</v>
      </c>
      <c r="AY468">
        <v>557.5</v>
      </c>
      <c r="AZ468">
        <v>561</v>
      </c>
      <c r="BA468" t="s">
        <v>765</v>
      </c>
      <c r="BB468">
        <v>8.4453420000000001E-2</v>
      </c>
      <c r="BC468">
        <v>0</v>
      </c>
      <c r="BD468">
        <v>33288</v>
      </c>
      <c r="BE468">
        <v>29.655487109285872</v>
      </c>
      <c r="BF468" t="s">
        <v>767</v>
      </c>
      <c r="BG468">
        <v>44300</v>
      </c>
      <c r="BH468">
        <v>13.024931625576359</v>
      </c>
      <c r="BI468" t="s">
        <v>4136</v>
      </c>
      <c r="BJ468" t="s">
        <v>4137</v>
      </c>
      <c r="BK468" t="s">
        <v>4138</v>
      </c>
      <c r="BL468" t="s">
        <v>4139</v>
      </c>
      <c r="BM468">
        <v>4</v>
      </c>
      <c r="BN468">
        <v>3.7629999999999999</v>
      </c>
    </row>
    <row r="469" spans="1:66" x14ac:dyDescent="0.25">
      <c r="A469">
        <v>101171</v>
      </c>
      <c r="B469">
        <v>20984</v>
      </c>
      <c r="C469" t="s">
        <v>230</v>
      </c>
      <c r="D469" t="s">
        <v>26</v>
      </c>
      <c r="E469" t="s">
        <v>29</v>
      </c>
      <c r="F469">
        <v>44183.666666666664</v>
      </c>
      <c r="G469">
        <v>4</v>
      </c>
      <c r="H469" t="s">
        <v>23</v>
      </c>
      <c r="I469">
        <v>0</v>
      </c>
      <c r="J469" t="s">
        <v>22</v>
      </c>
      <c r="K469" t="s">
        <v>22</v>
      </c>
      <c r="L469" t="s">
        <v>30</v>
      </c>
      <c r="M469">
        <v>6</v>
      </c>
      <c r="N469" t="s">
        <v>35</v>
      </c>
      <c r="O469">
        <v>2</v>
      </c>
      <c r="P469">
        <v>10</v>
      </c>
      <c r="Q469">
        <v>1.3</v>
      </c>
      <c r="R469">
        <v>5</v>
      </c>
      <c r="S469">
        <v>6.5</v>
      </c>
      <c r="T469">
        <v>1</v>
      </c>
      <c r="U469">
        <v>0</v>
      </c>
      <c r="V469">
        <v>2.2000000000000002</v>
      </c>
      <c r="W469">
        <v>0.8</v>
      </c>
      <c r="X469">
        <v>1.7600000000000002</v>
      </c>
      <c r="Y469">
        <v>1.84</v>
      </c>
      <c r="Z469">
        <v>2.48</v>
      </c>
      <c r="AA469">
        <v>4.5632000000000001</v>
      </c>
      <c r="AB469">
        <v>7701859</v>
      </c>
      <c r="AC469" t="s">
        <v>1403</v>
      </c>
      <c r="AD469">
        <v>40203</v>
      </c>
      <c r="AE469" t="s">
        <v>760</v>
      </c>
      <c r="AF469" t="s">
        <v>761</v>
      </c>
      <c r="AG469" t="s">
        <v>762</v>
      </c>
      <c r="AH469" t="s">
        <v>768</v>
      </c>
      <c r="AI469">
        <v>2.5</v>
      </c>
      <c r="AJ469">
        <v>0</v>
      </c>
      <c r="AK469">
        <v>0</v>
      </c>
      <c r="AL469">
        <v>0</v>
      </c>
      <c r="AM469">
        <v>30</v>
      </c>
      <c r="AN469">
        <v>0</v>
      </c>
      <c r="AO469" t="s">
        <v>762</v>
      </c>
      <c r="AP469" t="s">
        <v>763</v>
      </c>
      <c r="AQ469" t="s">
        <v>769</v>
      </c>
      <c r="AR469" t="s">
        <v>1404</v>
      </c>
      <c r="AS469">
        <v>5</v>
      </c>
      <c r="AT469">
        <v>0</v>
      </c>
      <c r="AU469">
        <v>0</v>
      </c>
      <c r="AV469" t="s">
        <v>765</v>
      </c>
      <c r="AW469" t="s">
        <v>1405</v>
      </c>
      <c r="AX469">
        <v>5.8</v>
      </c>
      <c r="AY469">
        <v>0</v>
      </c>
      <c r="AZ469">
        <v>0</v>
      </c>
      <c r="BA469" t="s">
        <v>765</v>
      </c>
      <c r="BB469">
        <v>0</v>
      </c>
      <c r="BC469">
        <v>0</v>
      </c>
      <c r="BD469">
        <v>39448</v>
      </c>
      <c r="BE469">
        <v>12.965548710928582</v>
      </c>
      <c r="BF469" t="s">
        <v>767</v>
      </c>
      <c r="BG469">
        <v>44243</v>
      </c>
      <c r="BH469">
        <v>154.46208801832441</v>
      </c>
      <c r="BI469" t="s">
        <v>4098</v>
      </c>
      <c r="BJ469" t="s">
        <v>4099</v>
      </c>
      <c r="BK469" t="s">
        <v>4100</v>
      </c>
      <c r="BL469" t="s">
        <v>4097</v>
      </c>
      <c r="BM469">
        <v>1</v>
      </c>
      <c r="BN469">
        <v>3.8559999999999999</v>
      </c>
    </row>
    <row r="470" spans="1:66" x14ac:dyDescent="0.25">
      <c r="A470">
        <v>101172</v>
      </c>
      <c r="B470">
        <v>20984</v>
      </c>
      <c r="C470" t="s">
        <v>230</v>
      </c>
      <c r="D470" t="s">
        <v>26</v>
      </c>
      <c r="E470" t="s">
        <v>29</v>
      </c>
      <c r="F470">
        <v>44183.666666666664</v>
      </c>
      <c r="G470">
        <v>3</v>
      </c>
      <c r="H470" t="s">
        <v>23</v>
      </c>
      <c r="I470">
        <v>0</v>
      </c>
      <c r="J470" t="s">
        <v>22</v>
      </c>
      <c r="K470" t="s">
        <v>22</v>
      </c>
      <c r="L470" t="s">
        <v>30</v>
      </c>
      <c r="M470">
        <v>6</v>
      </c>
      <c r="N470" t="s">
        <v>35</v>
      </c>
      <c r="O470">
        <v>2</v>
      </c>
      <c r="P470">
        <v>10</v>
      </c>
      <c r="Q470">
        <v>1.3</v>
      </c>
      <c r="R470">
        <v>5</v>
      </c>
      <c r="S470">
        <v>6.5</v>
      </c>
      <c r="T470">
        <v>1</v>
      </c>
      <c r="U470">
        <v>0</v>
      </c>
      <c r="V470">
        <v>2.2000000000000002</v>
      </c>
      <c r="W470">
        <v>0.8</v>
      </c>
      <c r="X470">
        <v>1.7600000000000002</v>
      </c>
      <c r="Y470">
        <v>1.84</v>
      </c>
      <c r="Z470">
        <v>2.48</v>
      </c>
      <c r="AA470">
        <v>4.5632000000000001</v>
      </c>
      <c r="AB470">
        <v>7633743</v>
      </c>
      <c r="AC470" t="s">
        <v>1406</v>
      </c>
      <c r="AD470">
        <v>40204</v>
      </c>
      <c r="AE470" t="s">
        <v>760</v>
      </c>
      <c r="AF470" t="s">
        <v>761</v>
      </c>
      <c r="AG470" t="s">
        <v>762</v>
      </c>
      <c r="AH470" t="s">
        <v>768</v>
      </c>
      <c r="AI470">
        <v>1.5</v>
      </c>
      <c r="AJ470">
        <v>0</v>
      </c>
      <c r="AK470">
        <v>0</v>
      </c>
      <c r="AL470">
        <v>0</v>
      </c>
      <c r="AM470">
        <v>18</v>
      </c>
      <c r="AN470">
        <v>0</v>
      </c>
      <c r="AO470" t="s">
        <v>762</v>
      </c>
      <c r="AP470" t="s">
        <v>763</v>
      </c>
      <c r="AQ470" t="s">
        <v>769</v>
      </c>
      <c r="AR470" t="s">
        <v>1407</v>
      </c>
      <c r="AS470">
        <v>2.6</v>
      </c>
      <c r="AT470">
        <v>0</v>
      </c>
      <c r="AU470">
        <v>0</v>
      </c>
      <c r="AV470" t="s">
        <v>765</v>
      </c>
      <c r="AW470" t="s">
        <v>1404</v>
      </c>
      <c r="AX470">
        <v>4</v>
      </c>
      <c r="AY470">
        <v>0</v>
      </c>
      <c r="AZ470">
        <v>0</v>
      </c>
      <c r="BA470" t="s">
        <v>765</v>
      </c>
      <c r="BB470">
        <v>0</v>
      </c>
      <c r="BC470">
        <v>0</v>
      </c>
      <c r="BD470">
        <v>39448</v>
      </c>
      <c r="BE470">
        <v>12.965548710928582</v>
      </c>
      <c r="BF470" t="s">
        <v>767</v>
      </c>
      <c r="BG470">
        <v>44243</v>
      </c>
      <c r="BH470">
        <v>23.787590108507789</v>
      </c>
      <c r="BI470" t="s">
        <v>4098</v>
      </c>
      <c r="BJ470" t="s">
        <v>4099</v>
      </c>
      <c r="BK470" t="s">
        <v>4100</v>
      </c>
      <c r="BL470" t="s">
        <v>4097</v>
      </c>
      <c r="BM470">
        <v>1</v>
      </c>
      <c r="BN470">
        <v>3.8580000000000001</v>
      </c>
    </row>
    <row r="471" spans="1:66" x14ac:dyDescent="0.25">
      <c r="A471">
        <v>101340</v>
      </c>
      <c r="B471">
        <v>22674</v>
      </c>
      <c r="C471" t="s">
        <v>564</v>
      </c>
      <c r="D471" t="s">
        <v>21</v>
      </c>
      <c r="E471" t="s">
        <v>29</v>
      </c>
      <c r="F471">
        <v>44320.666666666664</v>
      </c>
      <c r="G471">
        <v>8</v>
      </c>
      <c r="H471" t="s">
        <v>68</v>
      </c>
      <c r="I471">
        <v>0</v>
      </c>
      <c r="K471" t="s">
        <v>22</v>
      </c>
      <c r="L471" t="s">
        <v>145</v>
      </c>
      <c r="M471">
        <v>10</v>
      </c>
      <c r="N471" t="s">
        <v>35</v>
      </c>
      <c r="O471">
        <v>2</v>
      </c>
      <c r="P471">
        <v>0</v>
      </c>
      <c r="Q471">
        <v>1.3</v>
      </c>
      <c r="R471">
        <v>6.5</v>
      </c>
      <c r="S471">
        <v>8.4500000000000011</v>
      </c>
      <c r="T471">
        <v>1</v>
      </c>
      <c r="U471">
        <v>0</v>
      </c>
      <c r="V471">
        <v>4.5999999999999996</v>
      </c>
      <c r="W471">
        <v>2.9000000000000004</v>
      </c>
      <c r="X471">
        <v>13.34</v>
      </c>
      <c r="Y471">
        <v>3.28</v>
      </c>
      <c r="Z471">
        <v>4.34</v>
      </c>
      <c r="AA471">
        <v>14.235199999999999</v>
      </c>
      <c r="AB471">
        <v>7649217</v>
      </c>
      <c r="AC471" t="s">
        <v>2824</v>
      </c>
      <c r="AD471">
        <v>40205</v>
      </c>
      <c r="AE471" t="s">
        <v>760</v>
      </c>
      <c r="AF471" t="s">
        <v>761</v>
      </c>
      <c r="AG471" t="s">
        <v>762</v>
      </c>
      <c r="AH471" t="s">
        <v>768</v>
      </c>
      <c r="AI471">
        <v>4</v>
      </c>
      <c r="AJ471">
        <v>0</v>
      </c>
      <c r="AK471">
        <v>0</v>
      </c>
      <c r="AL471">
        <v>0</v>
      </c>
      <c r="AM471">
        <v>48</v>
      </c>
      <c r="AN471">
        <v>0</v>
      </c>
      <c r="AO471" t="s">
        <v>762</v>
      </c>
      <c r="AP471" t="s">
        <v>763</v>
      </c>
      <c r="AQ471" t="s">
        <v>769</v>
      </c>
      <c r="AR471" t="s">
        <v>2825</v>
      </c>
      <c r="AS471">
        <v>5.2</v>
      </c>
      <c r="AT471">
        <v>624.79999999999995</v>
      </c>
      <c r="AU471">
        <v>630</v>
      </c>
      <c r="AV471" t="s">
        <v>765</v>
      </c>
      <c r="AW471" t="s">
        <v>2826</v>
      </c>
      <c r="AX471">
        <v>7.92</v>
      </c>
      <c r="AY471">
        <v>624.08000000000004</v>
      </c>
      <c r="AZ471">
        <v>632</v>
      </c>
      <c r="BA471" t="s">
        <v>765</v>
      </c>
      <c r="BB471">
        <v>6.7164900000000003E-3</v>
      </c>
      <c r="BC471">
        <v>1</v>
      </c>
      <c r="BD471">
        <v>36647</v>
      </c>
      <c r="BE471">
        <v>21.009354323522693</v>
      </c>
      <c r="BF471" t="s">
        <v>767</v>
      </c>
      <c r="BG471">
        <v>44243</v>
      </c>
      <c r="BH471">
        <v>107.1989121558782</v>
      </c>
      <c r="BI471" t="s">
        <v>4111</v>
      </c>
      <c r="BJ471" t="s">
        <v>4112</v>
      </c>
      <c r="BK471" t="s">
        <v>4113</v>
      </c>
      <c r="BL471" t="s">
        <v>4097</v>
      </c>
      <c r="BM471">
        <v>1</v>
      </c>
      <c r="BN471">
        <v>3.72</v>
      </c>
    </row>
    <row r="472" spans="1:66" x14ac:dyDescent="0.25">
      <c r="A472">
        <v>101340</v>
      </c>
      <c r="B472">
        <v>22674</v>
      </c>
      <c r="C472" t="s">
        <v>564</v>
      </c>
      <c r="D472" t="s">
        <v>21</v>
      </c>
      <c r="E472" t="s">
        <v>29</v>
      </c>
      <c r="F472">
        <v>44320.666666666664</v>
      </c>
      <c r="G472">
        <v>8</v>
      </c>
      <c r="H472" t="s">
        <v>23</v>
      </c>
      <c r="I472">
        <v>0</v>
      </c>
      <c r="J472" t="s">
        <v>22</v>
      </c>
      <c r="K472" t="s">
        <v>22</v>
      </c>
      <c r="L472" t="s">
        <v>145</v>
      </c>
      <c r="M472">
        <v>10</v>
      </c>
      <c r="N472" t="s">
        <v>35</v>
      </c>
      <c r="O472">
        <v>2</v>
      </c>
      <c r="P472">
        <v>0</v>
      </c>
      <c r="Q472">
        <v>1.3</v>
      </c>
      <c r="R472">
        <v>6.5</v>
      </c>
      <c r="S472">
        <v>8.4500000000000011</v>
      </c>
      <c r="T472">
        <v>1</v>
      </c>
      <c r="U472">
        <v>0</v>
      </c>
      <c r="V472">
        <v>4.5999999999999996</v>
      </c>
      <c r="W472">
        <v>2.9000000000000004</v>
      </c>
      <c r="X472">
        <v>13.34</v>
      </c>
      <c r="Y472">
        <v>3.28</v>
      </c>
      <c r="Z472">
        <v>4.34</v>
      </c>
      <c r="AA472">
        <v>14.235199999999999</v>
      </c>
      <c r="AB472">
        <v>7649217</v>
      </c>
      <c r="AC472" t="s">
        <v>2824</v>
      </c>
      <c r="AD472">
        <v>40206</v>
      </c>
      <c r="AE472" t="s">
        <v>760</v>
      </c>
      <c r="AF472" t="s">
        <v>761</v>
      </c>
      <c r="AG472" t="s">
        <v>762</v>
      </c>
      <c r="AH472" t="s">
        <v>768</v>
      </c>
      <c r="AI472">
        <v>4</v>
      </c>
      <c r="AJ472">
        <v>0</v>
      </c>
      <c r="AK472">
        <v>0</v>
      </c>
      <c r="AL472">
        <v>0</v>
      </c>
      <c r="AM472">
        <v>48</v>
      </c>
      <c r="AN472">
        <v>0</v>
      </c>
      <c r="AO472" t="s">
        <v>762</v>
      </c>
      <c r="AP472" t="s">
        <v>763</v>
      </c>
      <c r="AQ472" t="s">
        <v>769</v>
      </c>
      <c r="AR472" t="s">
        <v>2825</v>
      </c>
      <c r="AS472">
        <v>5.2</v>
      </c>
      <c r="AT472">
        <v>624.79999999999995</v>
      </c>
      <c r="AU472">
        <v>630</v>
      </c>
      <c r="AV472" t="s">
        <v>765</v>
      </c>
      <c r="AW472" t="s">
        <v>2826</v>
      </c>
      <c r="AX472">
        <v>7.92</v>
      </c>
      <c r="AY472">
        <v>624.08000000000004</v>
      </c>
      <c r="AZ472">
        <v>632</v>
      </c>
      <c r="BA472" t="s">
        <v>765</v>
      </c>
      <c r="BB472">
        <v>6.7164900000000003E-3</v>
      </c>
      <c r="BC472">
        <v>1</v>
      </c>
      <c r="BD472">
        <v>36647</v>
      </c>
      <c r="BE472">
        <v>21.009354323522693</v>
      </c>
      <c r="BF472" t="s">
        <v>767</v>
      </c>
      <c r="BG472">
        <v>44243</v>
      </c>
      <c r="BH472">
        <v>107.1989121558782</v>
      </c>
      <c r="BI472" t="s">
        <v>4111</v>
      </c>
      <c r="BJ472" t="s">
        <v>4112</v>
      </c>
      <c r="BK472" t="s">
        <v>4113</v>
      </c>
      <c r="BL472" t="s">
        <v>4097</v>
      </c>
      <c r="BM472">
        <v>1</v>
      </c>
      <c r="BN472">
        <v>3.72</v>
      </c>
    </row>
    <row r="473" spans="1:66" x14ac:dyDescent="0.25">
      <c r="A473">
        <v>101352</v>
      </c>
      <c r="B473">
        <v>11127</v>
      </c>
      <c r="C473" t="s">
        <v>224</v>
      </c>
      <c r="D473" t="s">
        <v>21</v>
      </c>
      <c r="E473" t="s">
        <v>29</v>
      </c>
      <c r="F473">
        <v>43306.666666666664</v>
      </c>
      <c r="G473">
        <v>8.5</v>
      </c>
      <c r="H473" t="s">
        <v>23</v>
      </c>
      <c r="I473">
        <v>0</v>
      </c>
      <c r="J473" t="s">
        <v>22</v>
      </c>
      <c r="K473" t="s">
        <v>22</v>
      </c>
      <c r="L473" t="s">
        <v>145</v>
      </c>
      <c r="M473">
        <v>10</v>
      </c>
      <c r="N473" t="s">
        <v>33</v>
      </c>
      <c r="O473">
        <v>0</v>
      </c>
      <c r="P473">
        <v>10</v>
      </c>
      <c r="Q473">
        <v>0</v>
      </c>
      <c r="R473">
        <v>9</v>
      </c>
      <c r="S473">
        <v>0</v>
      </c>
      <c r="T473">
        <v>1</v>
      </c>
      <c r="U473">
        <v>0</v>
      </c>
      <c r="V473">
        <v>1.4000000000000001</v>
      </c>
      <c r="W473">
        <v>3</v>
      </c>
      <c r="X473">
        <v>4.2</v>
      </c>
      <c r="Y473">
        <v>0.84000000000000008</v>
      </c>
      <c r="Z473">
        <v>5.4</v>
      </c>
      <c r="AA473">
        <v>4.5360000000000005</v>
      </c>
      <c r="AB473">
        <v>7718859</v>
      </c>
      <c r="AC473" t="s">
        <v>1366</v>
      </c>
      <c r="AD473">
        <v>40207</v>
      </c>
      <c r="AE473" t="s">
        <v>760</v>
      </c>
      <c r="AF473" t="s">
        <v>838</v>
      </c>
      <c r="AG473" t="s">
        <v>762</v>
      </c>
      <c r="AH473" t="s">
        <v>842</v>
      </c>
      <c r="AI473">
        <v>0</v>
      </c>
      <c r="AJ473">
        <v>0</v>
      </c>
      <c r="AK473">
        <v>4</v>
      </c>
      <c r="AL473">
        <v>7</v>
      </c>
      <c r="AM473">
        <v>48</v>
      </c>
      <c r="AN473">
        <v>84</v>
      </c>
      <c r="AO473" t="s">
        <v>762</v>
      </c>
      <c r="AP473" t="s">
        <v>763</v>
      </c>
      <c r="AQ473" t="s">
        <v>769</v>
      </c>
      <c r="AR473" t="s">
        <v>1365</v>
      </c>
      <c r="AS473">
        <v>10</v>
      </c>
      <c r="AT473">
        <v>600</v>
      </c>
      <c r="AU473">
        <v>610</v>
      </c>
      <c r="AV473" t="s">
        <v>765</v>
      </c>
      <c r="AW473" t="s">
        <v>1367</v>
      </c>
      <c r="AX473">
        <v>8.4</v>
      </c>
      <c r="AY473">
        <v>597.6</v>
      </c>
      <c r="AZ473">
        <v>606</v>
      </c>
      <c r="BA473" t="s">
        <v>765</v>
      </c>
      <c r="BB473">
        <v>8.5849209999999995E-2</v>
      </c>
      <c r="BC473">
        <v>1</v>
      </c>
      <c r="BD473">
        <v>39996</v>
      </c>
      <c r="BE473">
        <v>9.0641113392653363</v>
      </c>
      <c r="BF473" t="s">
        <v>767</v>
      </c>
      <c r="BG473">
        <v>44480</v>
      </c>
      <c r="BH473">
        <v>27.955995337377409</v>
      </c>
      <c r="BI473" t="s">
        <v>4155</v>
      </c>
      <c r="BJ473" t="s">
        <v>4156</v>
      </c>
      <c r="BK473" t="s">
        <v>4157</v>
      </c>
      <c r="BL473" t="s">
        <v>768</v>
      </c>
      <c r="BM473">
        <v>2</v>
      </c>
      <c r="BN473">
        <v>3.72</v>
      </c>
    </row>
    <row r="474" spans="1:66" x14ac:dyDescent="0.25">
      <c r="A474">
        <v>101353</v>
      </c>
      <c r="B474">
        <v>11127</v>
      </c>
      <c r="C474" t="s">
        <v>224</v>
      </c>
      <c r="D474" t="s">
        <v>21</v>
      </c>
      <c r="E474" t="s">
        <v>29</v>
      </c>
      <c r="F474">
        <v>43306.666666666664</v>
      </c>
      <c r="G474">
        <v>10.3</v>
      </c>
      <c r="H474" t="s">
        <v>23</v>
      </c>
      <c r="I474">
        <v>0</v>
      </c>
      <c r="J474" t="s">
        <v>22</v>
      </c>
      <c r="K474" t="s">
        <v>22</v>
      </c>
      <c r="L474" t="s">
        <v>145</v>
      </c>
      <c r="M474">
        <v>10</v>
      </c>
      <c r="N474" t="s">
        <v>33</v>
      </c>
      <c r="O474">
        <v>0</v>
      </c>
      <c r="P474">
        <v>10</v>
      </c>
      <c r="Q474">
        <v>0</v>
      </c>
      <c r="R474">
        <v>9</v>
      </c>
      <c r="S474">
        <v>0</v>
      </c>
      <c r="T474">
        <v>1</v>
      </c>
      <c r="U474">
        <v>0</v>
      </c>
      <c r="V474">
        <v>1.4000000000000001</v>
      </c>
      <c r="W474">
        <v>3</v>
      </c>
      <c r="X474">
        <v>4.2</v>
      </c>
      <c r="Y474">
        <v>0.84000000000000008</v>
      </c>
      <c r="Z474">
        <v>5.4</v>
      </c>
      <c r="AA474">
        <v>4.5360000000000005</v>
      </c>
      <c r="AB474">
        <v>7548668</v>
      </c>
      <c r="AC474" t="s">
        <v>1363</v>
      </c>
      <c r="AD474">
        <v>40208</v>
      </c>
      <c r="AE474" t="s">
        <v>760</v>
      </c>
      <c r="AF474" t="s">
        <v>838</v>
      </c>
      <c r="AG474" t="s">
        <v>762</v>
      </c>
      <c r="AH474" t="s">
        <v>842</v>
      </c>
      <c r="AI474">
        <v>0</v>
      </c>
      <c r="AJ474">
        <v>0</v>
      </c>
      <c r="AK474">
        <v>4</v>
      </c>
      <c r="AL474">
        <v>7</v>
      </c>
      <c r="AM474">
        <v>48</v>
      </c>
      <c r="AN474">
        <v>84</v>
      </c>
      <c r="AO474" t="s">
        <v>762</v>
      </c>
      <c r="AP474" t="s">
        <v>763</v>
      </c>
      <c r="AQ474" t="s">
        <v>769</v>
      </c>
      <c r="AR474" t="s">
        <v>1364</v>
      </c>
      <c r="AS474">
        <v>10.6</v>
      </c>
      <c r="AT474">
        <v>600.4</v>
      </c>
      <c r="AU474">
        <v>611</v>
      </c>
      <c r="AV474" t="s">
        <v>765</v>
      </c>
      <c r="AW474" t="s">
        <v>1365</v>
      </c>
      <c r="AX474">
        <v>10</v>
      </c>
      <c r="AY474">
        <v>600</v>
      </c>
      <c r="AZ474">
        <v>610</v>
      </c>
      <c r="BA474" t="s">
        <v>765</v>
      </c>
      <c r="BB474">
        <v>7.9365700000000004E-3</v>
      </c>
      <c r="BC474">
        <v>1</v>
      </c>
      <c r="BD474">
        <v>39996</v>
      </c>
      <c r="BE474">
        <v>9.0641113392653363</v>
      </c>
      <c r="BF474" t="s">
        <v>767</v>
      </c>
      <c r="BG474">
        <v>44480</v>
      </c>
      <c r="BH474">
        <v>50.399580939589818</v>
      </c>
      <c r="BI474" t="s">
        <v>4155</v>
      </c>
      <c r="BJ474" t="s">
        <v>4156</v>
      </c>
      <c r="BK474" t="s">
        <v>4157</v>
      </c>
      <c r="BL474" t="s">
        <v>768</v>
      </c>
      <c r="BM474">
        <v>2</v>
      </c>
      <c r="BN474">
        <v>3.72</v>
      </c>
    </row>
    <row r="475" spans="1:66" x14ac:dyDescent="0.25">
      <c r="A475">
        <v>101354</v>
      </c>
      <c r="B475">
        <v>11127</v>
      </c>
      <c r="C475" t="s">
        <v>224</v>
      </c>
      <c r="D475" t="s">
        <v>21</v>
      </c>
      <c r="E475" t="s">
        <v>29</v>
      </c>
      <c r="F475">
        <v>43306.666666666664</v>
      </c>
      <c r="G475">
        <v>10.55</v>
      </c>
      <c r="H475" t="s">
        <v>23</v>
      </c>
      <c r="I475">
        <v>0</v>
      </c>
      <c r="J475" t="s">
        <v>22</v>
      </c>
      <c r="K475" t="s">
        <v>22</v>
      </c>
      <c r="L475" t="s">
        <v>145</v>
      </c>
      <c r="M475">
        <v>10</v>
      </c>
      <c r="N475" t="s">
        <v>33</v>
      </c>
      <c r="O475">
        <v>0</v>
      </c>
      <c r="P475">
        <v>10</v>
      </c>
      <c r="Q475">
        <v>0</v>
      </c>
      <c r="R475">
        <v>8.4</v>
      </c>
      <c r="S475">
        <v>0</v>
      </c>
      <c r="T475">
        <v>1</v>
      </c>
      <c r="U475">
        <v>10</v>
      </c>
      <c r="V475">
        <v>4.5999999999999996</v>
      </c>
      <c r="W475">
        <v>4.8000000000000007</v>
      </c>
      <c r="X475">
        <v>22.080000000000002</v>
      </c>
      <c r="Y475">
        <v>2.76</v>
      </c>
      <c r="Z475">
        <v>6.24</v>
      </c>
      <c r="AA475">
        <v>17.2224</v>
      </c>
      <c r="AB475">
        <v>7645736</v>
      </c>
      <c r="AC475" t="s">
        <v>3111</v>
      </c>
      <c r="AD475">
        <v>40209</v>
      </c>
      <c r="AE475" t="s">
        <v>760</v>
      </c>
      <c r="AF475" t="s">
        <v>761</v>
      </c>
      <c r="AG475" t="s">
        <v>762</v>
      </c>
      <c r="AH475" t="s">
        <v>768</v>
      </c>
      <c r="AI475">
        <v>6</v>
      </c>
      <c r="AJ475">
        <v>0</v>
      </c>
      <c r="AK475">
        <v>0</v>
      </c>
      <c r="AL475">
        <v>0</v>
      </c>
      <c r="AM475">
        <v>72</v>
      </c>
      <c r="AN475">
        <v>0</v>
      </c>
      <c r="AO475" t="s">
        <v>762</v>
      </c>
      <c r="AP475" t="s">
        <v>763</v>
      </c>
      <c r="AQ475" t="s">
        <v>769</v>
      </c>
      <c r="AR475" t="s">
        <v>3112</v>
      </c>
      <c r="AS475">
        <v>10.5</v>
      </c>
      <c r="AT475">
        <v>601.5</v>
      </c>
      <c r="AU475">
        <v>612</v>
      </c>
      <c r="AV475" t="s">
        <v>765</v>
      </c>
      <c r="AW475" t="s">
        <v>1364</v>
      </c>
      <c r="AX475">
        <v>9.9</v>
      </c>
      <c r="AY475">
        <v>601.1</v>
      </c>
      <c r="AZ475">
        <v>611</v>
      </c>
      <c r="BA475" t="s">
        <v>765</v>
      </c>
      <c r="BB475">
        <v>6.8705600000000004E-3</v>
      </c>
      <c r="BC475">
        <v>1</v>
      </c>
      <c r="BD475">
        <v>39996</v>
      </c>
      <c r="BE475">
        <v>9.0641113392653363</v>
      </c>
      <c r="BF475" t="s">
        <v>767</v>
      </c>
      <c r="BG475">
        <v>44480</v>
      </c>
      <c r="BH475">
        <v>58.219386577745908</v>
      </c>
      <c r="BI475" t="s">
        <v>4155</v>
      </c>
      <c r="BJ475" t="s">
        <v>4156</v>
      </c>
      <c r="BK475" t="s">
        <v>4157</v>
      </c>
      <c r="BL475" t="s">
        <v>768</v>
      </c>
      <c r="BM475">
        <v>2</v>
      </c>
      <c r="BN475">
        <v>3.72</v>
      </c>
    </row>
    <row r="476" spans="1:66" x14ac:dyDescent="0.25">
      <c r="A476">
        <v>101949</v>
      </c>
      <c r="B476">
        <v>12952</v>
      </c>
      <c r="C476" t="s">
        <v>106</v>
      </c>
      <c r="D476" t="s">
        <v>21</v>
      </c>
      <c r="E476" t="s">
        <v>29</v>
      </c>
      <c r="F476">
        <v>43889.666666666664</v>
      </c>
      <c r="G476">
        <v>3</v>
      </c>
      <c r="H476" t="s">
        <v>23</v>
      </c>
      <c r="I476">
        <v>0</v>
      </c>
      <c r="J476" t="s">
        <v>22</v>
      </c>
      <c r="K476" t="s">
        <v>22</v>
      </c>
      <c r="L476" t="s">
        <v>30</v>
      </c>
      <c r="M476">
        <v>6</v>
      </c>
      <c r="N476" t="s">
        <v>33</v>
      </c>
      <c r="O476">
        <v>0</v>
      </c>
      <c r="P476">
        <v>10</v>
      </c>
      <c r="Q476">
        <v>0</v>
      </c>
      <c r="R476">
        <v>5</v>
      </c>
      <c r="S476">
        <v>0</v>
      </c>
      <c r="T476">
        <v>1</v>
      </c>
      <c r="U476">
        <v>0</v>
      </c>
      <c r="V476">
        <v>1.4000000000000001</v>
      </c>
      <c r="W476">
        <v>0.8</v>
      </c>
      <c r="X476">
        <v>1.1200000000000001</v>
      </c>
      <c r="Y476">
        <v>0.84000000000000008</v>
      </c>
      <c r="Z476">
        <v>2.48</v>
      </c>
      <c r="AA476">
        <v>2.0832000000000002</v>
      </c>
      <c r="AB476">
        <v>7724053</v>
      </c>
      <c r="AC476" t="s">
        <v>978</v>
      </c>
      <c r="AD476">
        <v>40210</v>
      </c>
      <c r="AE476" t="s">
        <v>760</v>
      </c>
      <c r="AF476" t="s">
        <v>761</v>
      </c>
      <c r="AG476" t="s">
        <v>762</v>
      </c>
      <c r="AH476" t="s">
        <v>768</v>
      </c>
      <c r="AI476">
        <v>1.25</v>
      </c>
      <c r="AJ476">
        <v>0</v>
      </c>
      <c r="AK476">
        <v>0</v>
      </c>
      <c r="AL476">
        <v>0</v>
      </c>
      <c r="AM476">
        <v>15</v>
      </c>
      <c r="AN476">
        <v>0</v>
      </c>
      <c r="AO476" t="s">
        <v>762</v>
      </c>
      <c r="AP476" t="s">
        <v>769</v>
      </c>
      <c r="AQ476" t="s">
        <v>769</v>
      </c>
      <c r="AR476" t="s">
        <v>979</v>
      </c>
      <c r="AS476">
        <v>4.0999999999999996</v>
      </c>
      <c r="AT476">
        <v>696.9</v>
      </c>
      <c r="AU476">
        <v>701</v>
      </c>
      <c r="AV476" t="s">
        <v>765</v>
      </c>
      <c r="AW476" t="s">
        <v>980</v>
      </c>
      <c r="AX476">
        <v>4.8</v>
      </c>
      <c r="AY476">
        <v>697.2</v>
      </c>
      <c r="AZ476">
        <v>702</v>
      </c>
      <c r="BA476" t="s">
        <v>765</v>
      </c>
      <c r="BB476">
        <v>-1.266552E-2</v>
      </c>
      <c r="BC476">
        <v>0</v>
      </c>
      <c r="BD476">
        <v>18264</v>
      </c>
      <c r="BE476">
        <v>70.159251654118179</v>
      </c>
      <c r="BF476" t="s">
        <v>767</v>
      </c>
      <c r="BG476">
        <v>43179</v>
      </c>
      <c r="BH476">
        <v>23.68615419233376</v>
      </c>
      <c r="BI476" t="s">
        <v>4155</v>
      </c>
      <c r="BJ476" t="s">
        <v>4156</v>
      </c>
      <c r="BK476" t="s">
        <v>4157</v>
      </c>
      <c r="BL476" t="s">
        <v>768</v>
      </c>
      <c r="BM476">
        <v>2</v>
      </c>
      <c r="BN476">
        <v>3.69</v>
      </c>
    </row>
    <row r="477" spans="1:66" x14ac:dyDescent="0.25">
      <c r="A477">
        <v>102163</v>
      </c>
      <c r="B477">
        <v>11015</v>
      </c>
      <c r="C477" t="s">
        <v>380</v>
      </c>
      <c r="D477" t="s">
        <v>26</v>
      </c>
      <c r="E477" t="s">
        <v>29</v>
      </c>
      <c r="F477">
        <v>43893.666666666664</v>
      </c>
      <c r="G477">
        <v>7.5</v>
      </c>
      <c r="H477" t="s">
        <v>23</v>
      </c>
      <c r="I477">
        <v>0</v>
      </c>
      <c r="J477" t="s">
        <v>22</v>
      </c>
      <c r="K477" t="s">
        <v>22</v>
      </c>
      <c r="L477" t="s">
        <v>30</v>
      </c>
      <c r="M477">
        <v>6</v>
      </c>
      <c r="O477">
        <v>2</v>
      </c>
      <c r="P477">
        <v>10</v>
      </c>
      <c r="Q477">
        <v>1.3</v>
      </c>
      <c r="R477">
        <v>6.2</v>
      </c>
      <c r="S477">
        <v>8.06</v>
      </c>
      <c r="T477">
        <v>1</v>
      </c>
      <c r="U477">
        <v>10</v>
      </c>
      <c r="V477">
        <v>7.0000000000000009</v>
      </c>
      <c r="W477">
        <v>6.2</v>
      </c>
      <c r="X477">
        <v>43.400000000000006</v>
      </c>
      <c r="Y477">
        <v>4.7200000000000006</v>
      </c>
      <c r="Z477">
        <v>6.2</v>
      </c>
      <c r="AA477">
        <v>29.264000000000006</v>
      </c>
      <c r="AB477">
        <v>7565581</v>
      </c>
      <c r="AC477" t="s">
        <v>3808</v>
      </c>
      <c r="AD477">
        <v>40211</v>
      </c>
      <c r="AE477" t="s">
        <v>760</v>
      </c>
      <c r="AF477" t="s">
        <v>761</v>
      </c>
      <c r="AG477" t="s">
        <v>762</v>
      </c>
      <c r="AH477" t="s">
        <v>768</v>
      </c>
      <c r="AI477">
        <v>1.5</v>
      </c>
      <c r="AJ477">
        <v>0</v>
      </c>
      <c r="AK477">
        <v>0</v>
      </c>
      <c r="AL477">
        <v>0</v>
      </c>
      <c r="AM477">
        <v>18</v>
      </c>
      <c r="AN477">
        <v>0</v>
      </c>
      <c r="AO477" t="s">
        <v>762</v>
      </c>
      <c r="AP477" t="s">
        <v>763</v>
      </c>
      <c r="AQ477" t="s">
        <v>769</v>
      </c>
      <c r="AR477" t="s">
        <v>3809</v>
      </c>
      <c r="AS477">
        <v>4.3</v>
      </c>
      <c r="AT477">
        <v>760.7</v>
      </c>
      <c r="AU477">
        <v>765</v>
      </c>
      <c r="AV477" t="s">
        <v>765</v>
      </c>
      <c r="AW477" t="s">
        <v>3810</v>
      </c>
      <c r="AX477">
        <v>4</v>
      </c>
      <c r="AY477">
        <v>758</v>
      </c>
      <c r="AZ477">
        <v>762</v>
      </c>
      <c r="BA477" t="s">
        <v>765</v>
      </c>
      <c r="BB477">
        <v>5.3171530000000002E-2</v>
      </c>
      <c r="BC477">
        <v>1</v>
      </c>
      <c r="BD477">
        <v>20821</v>
      </c>
      <c r="BE477">
        <v>63.169518594569922</v>
      </c>
      <c r="BF477" t="s">
        <v>767</v>
      </c>
      <c r="BG477">
        <v>44243</v>
      </c>
      <c r="BH477">
        <v>50.779057064949363</v>
      </c>
      <c r="BI477" t="s">
        <v>4094</v>
      </c>
      <c r="BJ477" t="s">
        <v>4095</v>
      </c>
      <c r="BK477" t="s">
        <v>4096</v>
      </c>
      <c r="BL477" t="s">
        <v>4097</v>
      </c>
      <c r="BM477">
        <v>1</v>
      </c>
      <c r="BN477">
        <v>3.7490000000000001</v>
      </c>
    </row>
    <row r="478" spans="1:66" x14ac:dyDescent="0.25">
      <c r="A478">
        <v>102510</v>
      </c>
      <c r="B478">
        <v>22909</v>
      </c>
      <c r="C478" t="s">
        <v>524</v>
      </c>
      <c r="D478" t="s">
        <v>26</v>
      </c>
      <c r="E478" t="s">
        <v>29</v>
      </c>
      <c r="F478">
        <v>44356.666666666664</v>
      </c>
      <c r="G478">
        <v>3.5</v>
      </c>
      <c r="H478" t="s">
        <v>31</v>
      </c>
      <c r="I478">
        <v>7</v>
      </c>
      <c r="J478" t="s">
        <v>22</v>
      </c>
      <c r="K478" t="s">
        <v>22</v>
      </c>
      <c r="M478">
        <v>0</v>
      </c>
      <c r="O478">
        <v>2</v>
      </c>
      <c r="P478">
        <v>5</v>
      </c>
      <c r="Q478">
        <v>3.75</v>
      </c>
      <c r="R478">
        <v>1.55</v>
      </c>
      <c r="S478">
        <v>5.8125</v>
      </c>
      <c r="T478">
        <v>2</v>
      </c>
      <c r="U478">
        <v>5</v>
      </c>
      <c r="V478">
        <v>7.6000000000000005</v>
      </c>
      <c r="W478">
        <v>2.4500000000000002</v>
      </c>
      <c r="X478">
        <v>18.62</v>
      </c>
      <c r="Y478">
        <v>6.0600000000000005</v>
      </c>
      <c r="Z478">
        <v>2.09</v>
      </c>
      <c r="AA478">
        <v>12.6654</v>
      </c>
      <c r="AB478">
        <v>7563502</v>
      </c>
      <c r="AC478" t="s">
        <v>2619</v>
      </c>
      <c r="AD478">
        <v>40212</v>
      </c>
      <c r="AE478" t="s">
        <v>760</v>
      </c>
      <c r="AF478" t="s">
        <v>761</v>
      </c>
      <c r="AG478" t="s">
        <v>762</v>
      </c>
      <c r="AH478" t="s">
        <v>768</v>
      </c>
      <c r="AI478">
        <v>1.25</v>
      </c>
      <c r="AJ478">
        <v>0</v>
      </c>
      <c r="AK478">
        <v>0</v>
      </c>
      <c r="AL478">
        <v>0</v>
      </c>
      <c r="AM478">
        <v>15</v>
      </c>
      <c r="AN478">
        <v>0</v>
      </c>
      <c r="AO478" t="s">
        <v>762</v>
      </c>
      <c r="AP478" t="s">
        <v>763</v>
      </c>
      <c r="AQ478" t="s">
        <v>769</v>
      </c>
      <c r="AR478" t="s">
        <v>2620</v>
      </c>
      <c r="AS478">
        <v>2.9</v>
      </c>
      <c r="AT478">
        <v>730.1</v>
      </c>
      <c r="AU478">
        <v>733</v>
      </c>
      <c r="AV478" t="s">
        <v>765</v>
      </c>
      <c r="AW478" t="s">
        <v>2621</v>
      </c>
      <c r="AX478">
        <v>3.7</v>
      </c>
      <c r="AY478">
        <v>729.3</v>
      </c>
      <c r="AZ478">
        <v>733</v>
      </c>
      <c r="BA478" t="s">
        <v>765</v>
      </c>
      <c r="BB478">
        <v>2.806049E-2</v>
      </c>
      <c r="BC478">
        <v>0</v>
      </c>
      <c r="BD478">
        <v>40750</v>
      </c>
      <c r="BE478">
        <v>11.347478895733509</v>
      </c>
      <c r="BF478" t="s">
        <v>767</v>
      </c>
      <c r="BG478">
        <v>43179</v>
      </c>
      <c r="BH478">
        <v>28.509623239907231</v>
      </c>
      <c r="BI478" t="s">
        <v>4094</v>
      </c>
      <c r="BJ478" t="s">
        <v>4095</v>
      </c>
      <c r="BK478" t="s">
        <v>4096</v>
      </c>
      <c r="BL478" t="s">
        <v>4097</v>
      </c>
      <c r="BM478">
        <v>1</v>
      </c>
      <c r="BN478">
        <v>3.8849999999999998</v>
      </c>
    </row>
    <row r="479" spans="1:66" x14ac:dyDescent="0.25">
      <c r="A479">
        <v>102511</v>
      </c>
      <c r="B479">
        <v>22909</v>
      </c>
      <c r="C479" t="s">
        <v>524</v>
      </c>
      <c r="D479" t="s">
        <v>26</v>
      </c>
      <c r="E479" t="s">
        <v>29</v>
      </c>
      <c r="F479">
        <v>44356.666666666664</v>
      </c>
      <c r="G479">
        <v>3</v>
      </c>
      <c r="H479" t="s">
        <v>32</v>
      </c>
      <c r="I479">
        <v>10</v>
      </c>
      <c r="J479" t="s">
        <v>22</v>
      </c>
      <c r="K479" t="s">
        <v>22</v>
      </c>
      <c r="M479">
        <v>0</v>
      </c>
      <c r="O479">
        <v>2</v>
      </c>
      <c r="P479">
        <v>5</v>
      </c>
      <c r="Q479">
        <v>4.8</v>
      </c>
      <c r="R479">
        <v>1.55</v>
      </c>
      <c r="S479">
        <v>7.4399999999999995</v>
      </c>
      <c r="T479">
        <v>1</v>
      </c>
      <c r="U479">
        <v>5</v>
      </c>
      <c r="V479">
        <v>9.1999999999999993</v>
      </c>
      <c r="W479">
        <v>2.4500000000000002</v>
      </c>
      <c r="X479">
        <v>22.54</v>
      </c>
      <c r="Y479">
        <v>7.4399999999999995</v>
      </c>
      <c r="Z479">
        <v>2.09</v>
      </c>
      <c r="AA479">
        <v>15.549599999999998</v>
      </c>
      <c r="AB479">
        <v>7691159</v>
      </c>
      <c r="AC479" t="s">
        <v>2962</v>
      </c>
      <c r="AD479">
        <v>40213</v>
      </c>
      <c r="AE479" t="s">
        <v>760</v>
      </c>
      <c r="AF479" t="s">
        <v>761</v>
      </c>
      <c r="AG479" t="s">
        <v>762</v>
      </c>
      <c r="AH479" t="s">
        <v>768</v>
      </c>
      <c r="AI479">
        <v>2</v>
      </c>
      <c r="AJ479">
        <v>0</v>
      </c>
      <c r="AK479">
        <v>0</v>
      </c>
      <c r="AL479">
        <v>0</v>
      </c>
      <c r="AM479">
        <v>24</v>
      </c>
      <c r="AN479">
        <v>0</v>
      </c>
      <c r="AO479" t="s">
        <v>762</v>
      </c>
      <c r="AP479" t="s">
        <v>763</v>
      </c>
      <c r="AQ479" t="s">
        <v>769</v>
      </c>
      <c r="AR479" t="s">
        <v>2963</v>
      </c>
      <c r="AS479">
        <v>3.7</v>
      </c>
      <c r="AT479">
        <v>730.3</v>
      </c>
      <c r="AU479">
        <v>734</v>
      </c>
      <c r="AV479" t="s">
        <v>765</v>
      </c>
      <c r="AW479" t="s">
        <v>2621</v>
      </c>
      <c r="AX479">
        <v>3.5</v>
      </c>
      <c r="AY479">
        <v>729.5</v>
      </c>
      <c r="AZ479">
        <v>733</v>
      </c>
      <c r="BA479" t="s">
        <v>765</v>
      </c>
      <c r="BB479">
        <v>1.0239460000000001E-2</v>
      </c>
      <c r="BC479">
        <v>0</v>
      </c>
      <c r="BD479">
        <v>40750</v>
      </c>
      <c r="BE479">
        <v>11.344741044946376</v>
      </c>
      <c r="BF479" t="s">
        <v>767</v>
      </c>
      <c r="BG479">
        <v>43179</v>
      </c>
      <c r="BH479">
        <v>78.129211014710307</v>
      </c>
      <c r="BI479" t="s">
        <v>4094</v>
      </c>
      <c r="BJ479" t="s">
        <v>4095</v>
      </c>
      <c r="BK479" t="s">
        <v>4096</v>
      </c>
      <c r="BL479" t="s">
        <v>4097</v>
      </c>
      <c r="BM479">
        <v>1</v>
      </c>
      <c r="BN479">
        <v>3.8849999999999998</v>
      </c>
    </row>
    <row r="480" spans="1:66" x14ac:dyDescent="0.25">
      <c r="A480">
        <v>102512</v>
      </c>
      <c r="B480">
        <v>22909</v>
      </c>
      <c r="C480" t="s">
        <v>34</v>
      </c>
      <c r="D480" t="s">
        <v>26</v>
      </c>
      <c r="E480" t="s">
        <v>29</v>
      </c>
      <c r="F480">
        <v>44356.666666666664</v>
      </c>
      <c r="G480">
        <v>3</v>
      </c>
      <c r="H480" t="s">
        <v>32</v>
      </c>
      <c r="I480">
        <v>10</v>
      </c>
      <c r="J480" t="s">
        <v>22</v>
      </c>
      <c r="K480" t="s">
        <v>22</v>
      </c>
      <c r="M480">
        <v>0</v>
      </c>
      <c r="O480">
        <v>2</v>
      </c>
      <c r="P480">
        <v>5</v>
      </c>
      <c r="Q480">
        <v>4.8</v>
      </c>
      <c r="R480">
        <v>1.55</v>
      </c>
      <c r="S480">
        <v>7.4399999999999995</v>
      </c>
      <c r="T480">
        <v>1</v>
      </c>
      <c r="U480">
        <v>5</v>
      </c>
      <c r="V480">
        <v>9.1999999999999993</v>
      </c>
      <c r="W480">
        <v>2.4500000000000002</v>
      </c>
      <c r="X480">
        <v>22.54</v>
      </c>
      <c r="Y480">
        <v>7.4399999999999995</v>
      </c>
      <c r="Z480">
        <v>2.09</v>
      </c>
      <c r="AA480">
        <v>15.549599999999998</v>
      </c>
      <c r="AB480">
        <v>7604652</v>
      </c>
      <c r="AC480" t="s">
        <v>2969</v>
      </c>
      <c r="AD480">
        <v>40214</v>
      </c>
      <c r="AE480" t="s">
        <v>760</v>
      </c>
      <c r="AF480" t="s">
        <v>761</v>
      </c>
      <c r="AG480" t="s">
        <v>762</v>
      </c>
      <c r="AH480" t="s">
        <v>768</v>
      </c>
      <c r="AI480">
        <v>2</v>
      </c>
      <c r="AJ480">
        <v>0</v>
      </c>
      <c r="AK480">
        <v>0</v>
      </c>
      <c r="AL480">
        <v>0</v>
      </c>
      <c r="AM480">
        <v>24</v>
      </c>
      <c r="AN480">
        <v>0</v>
      </c>
      <c r="AO480" t="s">
        <v>762</v>
      </c>
      <c r="AP480" t="s">
        <v>763</v>
      </c>
      <c r="AQ480" t="s">
        <v>769</v>
      </c>
      <c r="AR480" t="s">
        <v>2965</v>
      </c>
      <c r="AS480">
        <v>3.5</v>
      </c>
      <c r="AT480">
        <v>730.5</v>
      </c>
      <c r="AU480">
        <v>734</v>
      </c>
      <c r="AV480" t="s">
        <v>765</v>
      </c>
      <c r="AW480" t="s">
        <v>2963</v>
      </c>
      <c r="AX480">
        <v>3.5</v>
      </c>
      <c r="AY480">
        <v>730.5</v>
      </c>
      <c r="AZ480">
        <v>734</v>
      </c>
      <c r="BA480" t="s">
        <v>765</v>
      </c>
      <c r="BB480">
        <v>0</v>
      </c>
      <c r="BC480">
        <v>0</v>
      </c>
      <c r="BD480">
        <v>40750</v>
      </c>
      <c r="BE480">
        <v>11.342003194159245</v>
      </c>
      <c r="BF480" t="s">
        <v>767</v>
      </c>
      <c r="BG480">
        <v>43179</v>
      </c>
      <c r="BH480">
        <v>27.50980489799737</v>
      </c>
      <c r="BI480" t="s">
        <v>4094</v>
      </c>
      <c r="BJ480" t="s">
        <v>4095</v>
      </c>
      <c r="BK480" t="s">
        <v>4096</v>
      </c>
      <c r="BL480" t="s">
        <v>4097</v>
      </c>
      <c r="BM480">
        <v>1</v>
      </c>
      <c r="BN480">
        <v>3.8849999999999998</v>
      </c>
    </row>
    <row r="481" spans="1:66" x14ac:dyDescent="0.25">
      <c r="A481">
        <v>102513</v>
      </c>
      <c r="B481">
        <v>22909</v>
      </c>
      <c r="C481" t="s">
        <v>559</v>
      </c>
      <c r="D481" t="s">
        <v>26</v>
      </c>
      <c r="E481" t="s">
        <v>29</v>
      </c>
      <c r="F481">
        <v>44356.666666666664</v>
      </c>
      <c r="G481">
        <v>3</v>
      </c>
      <c r="H481" t="s">
        <v>32</v>
      </c>
      <c r="I481">
        <v>10</v>
      </c>
      <c r="J481" t="s">
        <v>22</v>
      </c>
      <c r="K481" t="s">
        <v>22</v>
      </c>
      <c r="M481">
        <v>0</v>
      </c>
      <c r="O481">
        <v>2</v>
      </c>
      <c r="P481">
        <v>5</v>
      </c>
      <c r="Q481">
        <v>4.8</v>
      </c>
      <c r="R481">
        <v>1.55</v>
      </c>
      <c r="S481">
        <v>7.4399999999999995</v>
      </c>
      <c r="T481">
        <v>1</v>
      </c>
      <c r="U481">
        <v>5</v>
      </c>
      <c r="V481">
        <v>9.1999999999999993</v>
      </c>
      <c r="W481">
        <v>2.4500000000000002</v>
      </c>
      <c r="X481">
        <v>22.54</v>
      </c>
      <c r="Y481">
        <v>7.4399999999999995</v>
      </c>
      <c r="Z481">
        <v>2.09</v>
      </c>
      <c r="AA481">
        <v>15.549599999999998</v>
      </c>
      <c r="AB481">
        <v>7548425</v>
      </c>
      <c r="AC481" t="s">
        <v>2964</v>
      </c>
      <c r="AD481">
        <v>40215</v>
      </c>
      <c r="AE481" t="s">
        <v>760</v>
      </c>
      <c r="AF481" t="s">
        <v>761</v>
      </c>
      <c r="AG481" t="s">
        <v>762</v>
      </c>
      <c r="AH481" t="s">
        <v>768</v>
      </c>
      <c r="AI481">
        <v>1.5</v>
      </c>
      <c r="AJ481">
        <v>0</v>
      </c>
      <c r="AK481">
        <v>0</v>
      </c>
      <c r="AL481">
        <v>0</v>
      </c>
      <c r="AM481">
        <v>18</v>
      </c>
      <c r="AN481">
        <v>0</v>
      </c>
      <c r="AO481" t="s">
        <v>762</v>
      </c>
      <c r="AP481" t="s">
        <v>763</v>
      </c>
      <c r="AQ481" t="s">
        <v>769</v>
      </c>
      <c r="AR481" t="s">
        <v>1190</v>
      </c>
      <c r="AS481">
        <v>4.5999999999999996</v>
      </c>
      <c r="AT481">
        <v>734.4</v>
      </c>
      <c r="AU481">
        <v>739</v>
      </c>
      <c r="AV481" t="s">
        <v>765</v>
      </c>
      <c r="AW481" t="s">
        <v>2965</v>
      </c>
      <c r="AX481">
        <v>3.2</v>
      </c>
      <c r="AY481">
        <v>730.8</v>
      </c>
      <c r="AZ481">
        <v>734</v>
      </c>
      <c r="BA481" t="s">
        <v>765</v>
      </c>
      <c r="BB481">
        <v>3.3979769999999999E-2</v>
      </c>
      <c r="BC481">
        <v>1</v>
      </c>
      <c r="BD481">
        <v>40750</v>
      </c>
      <c r="BE481">
        <v>11.339265343372112</v>
      </c>
      <c r="BF481" t="s">
        <v>767</v>
      </c>
      <c r="BG481">
        <v>43179</v>
      </c>
      <c r="BH481">
        <v>105.9454246646701</v>
      </c>
      <c r="BI481" t="s">
        <v>4094</v>
      </c>
      <c r="BJ481" t="s">
        <v>4095</v>
      </c>
      <c r="BK481" t="s">
        <v>4096</v>
      </c>
      <c r="BL481" t="s">
        <v>4097</v>
      </c>
      <c r="BM481">
        <v>1</v>
      </c>
      <c r="BN481">
        <v>3.8849999999999998</v>
      </c>
    </row>
    <row r="482" spans="1:66" x14ac:dyDescent="0.25">
      <c r="A482">
        <v>102514</v>
      </c>
      <c r="B482">
        <v>22909</v>
      </c>
      <c r="C482" t="s">
        <v>559</v>
      </c>
      <c r="D482" t="s">
        <v>26</v>
      </c>
      <c r="E482" t="s">
        <v>29</v>
      </c>
      <c r="F482">
        <v>44356.666666666664</v>
      </c>
      <c r="G482">
        <v>3</v>
      </c>
      <c r="H482" t="s">
        <v>28</v>
      </c>
      <c r="I482">
        <v>5</v>
      </c>
      <c r="J482" t="s">
        <v>22</v>
      </c>
      <c r="K482" t="s">
        <v>22</v>
      </c>
      <c r="M482">
        <v>0</v>
      </c>
      <c r="O482">
        <v>2</v>
      </c>
      <c r="P482">
        <v>5</v>
      </c>
      <c r="Q482">
        <v>3.05</v>
      </c>
      <c r="R482">
        <v>1.55</v>
      </c>
      <c r="S482">
        <v>4.7275</v>
      </c>
      <c r="T482">
        <v>1</v>
      </c>
      <c r="U482">
        <v>5</v>
      </c>
      <c r="V482">
        <v>9.1999999999999993</v>
      </c>
      <c r="W482">
        <v>2.4500000000000002</v>
      </c>
      <c r="X482">
        <v>22.54</v>
      </c>
      <c r="Y482">
        <v>6.7399999999999993</v>
      </c>
      <c r="Z482">
        <v>2.09</v>
      </c>
      <c r="AA482">
        <v>14.086599999999997</v>
      </c>
      <c r="AB482">
        <v>7612626</v>
      </c>
      <c r="AC482" t="s">
        <v>2792</v>
      </c>
      <c r="AD482">
        <v>40216</v>
      </c>
      <c r="AE482" t="s">
        <v>760</v>
      </c>
      <c r="AF482" t="s">
        <v>761</v>
      </c>
      <c r="AG482" t="s">
        <v>762</v>
      </c>
      <c r="AH482" t="s">
        <v>768</v>
      </c>
      <c r="AI482">
        <v>1.25</v>
      </c>
      <c r="AJ482">
        <v>0</v>
      </c>
      <c r="AK482">
        <v>0</v>
      </c>
      <c r="AL482">
        <v>0</v>
      </c>
      <c r="AM482">
        <v>15</v>
      </c>
      <c r="AN482">
        <v>0</v>
      </c>
      <c r="AO482" t="s">
        <v>762</v>
      </c>
      <c r="AP482" t="s">
        <v>763</v>
      </c>
      <c r="AQ482" t="s">
        <v>769</v>
      </c>
      <c r="AR482" t="s">
        <v>2793</v>
      </c>
      <c r="AS482">
        <v>3.2</v>
      </c>
      <c r="AT482">
        <v>734.8</v>
      </c>
      <c r="AU482">
        <v>738</v>
      </c>
      <c r="AV482" t="s">
        <v>765</v>
      </c>
      <c r="AW482" t="s">
        <v>1190</v>
      </c>
      <c r="AX482">
        <v>4.2</v>
      </c>
      <c r="AY482">
        <v>734.8</v>
      </c>
      <c r="AZ482">
        <v>739</v>
      </c>
      <c r="BA482" t="s">
        <v>765</v>
      </c>
      <c r="BB482">
        <v>0</v>
      </c>
      <c r="BC482">
        <v>1</v>
      </c>
      <c r="BD482">
        <v>28671</v>
      </c>
      <c r="BE482">
        <v>42.945014830025087</v>
      </c>
      <c r="BF482" t="s">
        <v>767</v>
      </c>
      <c r="BG482">
        <v>43179</v>
      </c>
      <c r="BH482">
        <v>52.048683449540647</v>
      </c>
      <c r="BI482" t="s">
        <v>4094</v>
      </c>
      <c r="BJ482" t="s">
        <v>4095</v>
      </c>
      <c r="BK482" t="s">
        <v>4096</v>
      </c>
      <c r="BL482" t="s">
        <v>4097</v>
      </c>
      <c r="BM482">
        <v>1</v>
      </c>
      <c r="BN482">
        <v>3.8849999999999998</v>
      </c>
    </row>
    <row r="483" spans="1:66" x14ac:dyDescent="0.25">
      <c r="A483">
        <v>102515</v>
      </c>
      <c r="B483">
        <v>22909</v>
      </c>
      <c r="C483" t="s">
        <v>34</v>
      </c>
      <c r="D483" t="s">
        <v>26</v>
      </c>
      <c r="E483" t="s">
        <v>29</v>
      </c>
      <c r="F483">
        <v>44356.666666666664</v>
      </c>
      <c r="G483">
        <v>3.5</v>
      </c>
      <c r="H483" t="s">
        <v>31</v>
      </c>
      <c r="I483">
        <v>7</v>
      </c>
      <c r="J483" t="s">
        <v>22</v>
      </c>
      <c r="K483" t="s">
        <v>22</v>
      </c>
      <c r="M483">
        <v>0</v>
      </c>
      <c r="O483">
        <v>2</v>
      </c>
      <c r="P483">
        <v>5</v>
      </c>
      <c r="Q483">
        <v>3.75</v>
      </c>
      <c r="R483">
        <v>1.55</v>
      </c>
      <c r="S483">
        <v>5.8125</v>
      </c>
      <c r="T483">
        <v>1</v>
      </c>
      <c r="U483">
        <v>0</v>
      </c>
      <c r="V483">
        <v>2.8</v>
      </c>
      <c r="W483">
        <v>0.8</v>
      </c>
      <c r="X483">
        <v>2.2399999999999998</v>
      </c>
      <c r="Y483">
        <v>3.1799999999999997</v>
      </c>
      <c r="Z483">
        <v>1.1000000000000001</v>
      </c>
      <c r="AA483">
        <v>3.4979999999999998</v>
      </c>
      <c r="AB483">
        <v>7618216</v>
      </c>
      <c r="AC483" t="s">
        <v>1188</v>
      </c>
      <c r="AD483">
        <v>40217</v>
      </c>
      <c r="AE483" t="s">
        <v>760</v>
      </c>
      <c r="AF483" t="s">
        <v>761</v>
      </c>
      <c r="AG483" t="s">
        <v>762</v>
      </c>
      <c r="AH483" t="s">
        <v>768</v>
      </c>
      <c r="AI483">
        <v>1.5</v>
      </c>
      <c r="AJ483">
        <v>0</v>
      </c>
      <c r="AK483">
        <v>0</v>
      </c>
      <c r="AL483">
        <v>0</v>
      </c>
      <c r="AM483">
        <v>18</v>
      </c>
      <c r="AN483">
        <v>0</v>
      </c>
      <c r="AO483" t="s">
        <v>762</v>
      </c>
      <c r="AP483" t="s">
        <v>763</v>
      </c>
      <c r="AQ483" t="s">
        <v>769</v>
      </c>
      <c r="AR483" t="s">
        <v>1189</v>
      </c>
      <c r="AS483">
        <v>7.6</v>
      </c>
      <c r="AT483">
        <v>738.4</v>
      </c>
      <c r="AU483">
        <v>746</v>
      </c>
      <c r="AV483" t="s">
        <v>765</v>
      </c>
      <c r="AW483" t="s">
        <v>1190</v>
      </c>
      <c r="AX483">
        <v>4.5</v>
      </c>
      <c r="AY483">
        <v>734.5</v>
      </c>
      <c r="AZ483">
        <v>739</v>
      </c>
      <c r="BA483" t="s">
        <v>765</v>
      </c>
      <c r="BB483">
        <v>1.8697269999999998E-2</v>
      </c>
      <c r="BC483">
        <v>1</v>
      </c>
      <c r="BD483">
        <v>27210</v>
      </c>
      <c r="BE483">
        <v>46.945014830025087</v>
      </c>
      <c r="BF483" t="s">
        <v>767</v>
      </c>
      <c r="BG483">
        <v>43179</v>
      </c>
      <c r="BH483">
        <v>208.58629600624309</v>
      </c>
      <c r="BI483" t="s">
        <v>4094</v>
      </c>
      <c r="BJ483" t="s">
        <v>4095</v>
      </c>
      <c r="BK483" t="s">
        <v>4096</v>
      </c>
      <c r="BL483" t="s">
        <v>4097</v>
      </c>
      <c r="BM483">
        <v>1</v>
      </c>
      <c r="BN483">
        <v>3.8849999999999998</v>
      </c>
    </row>
    <row r="484" spans="1:66" x14ac:dyDescent="0.25">
      <c r="A484">
        <v>102846</v>
      </c>
      <c r="B484">
        <v>20698</v>
      </c>
      <c r="C484" t="s">
        <v>302</v>
      </c>
      <c r="D484" t="s">
        <v>26</v>
      </c>
      <c r="E484" t="s">
        <v>29</v>
      </c>
      <c r="F484">
        <v>44153.708333333336</v>
      </c>
      <c r="G484">
        <v>1.3</v>
      </c>
      <c r="H484" t="s">
        <v>31</v>
      </c>
      <c r="I484">
        <v>7</v>
      </c>
      <c r="J484" t="s">
        <v>29</v>
      </c>
      <c r="K484" t="s">
        <v>29</v>
      </c>
      <c r="L484" t="s">
        <v>115</v>
      </c>
      <c r="M484">
        <v>8</v>
      </c>
      <c r="N484" t="s">
        <v>33</v>
      </c>
      <c r="O484">
        <v>0</v>
      </c>
      <c r="P484">
        <v>10</v>
      </c>
      <c r="Q484">
        <v>3.5</v>
      </c>
      <c r="R484">
        <v>5.9</v>
      </c>
      <c r="S484">
        <v>20.650000000000002</v>
      </c>
      <c r="T484">
        <v>1</v>
      </c>
      <c r="U484">
        <v>0</v>
      </c>
      <c r="V484">
        <v>1.4000000000000001</v>
      </c>
      <c r="W484">
        <v>0.8</v>
      </c>
      <c r="X484">
        <v>1.1200000000000001</v>
      </c>
      <c r="Y484">
        <v>2.2400000000000002</v>
      </c>
      <c r="Z484">
        <v>2.8400000000000003</v>
      </c>
      <c r="AA484">
        <v>6.361600000000001</v>
      </c>
      <c r="AB484">
        <v>7680987</v>
      </c>
      <c r="AC484" t="s">
        <v>1681</v>
      </c>
      <c r="AD484">
        <v>40218</v>
      </c>
      <c r="AE484" t="s">
        <v>760</v>
      </c>
      <c r="AF484" t="s">
        <v>761</v>
      </c>
      <c r="AG484" t="s">
        <v>762</v>
      </c>
      <c r="AH484" t="s">
        <v>768</v>
      </c>
      <c r="AI484">
        <v>1.25</v>
      </c>
      <c r="AJ484">
        <v>0</v>
      </c>
      <c r="AK484">
        <v>0</v>
      </c>
      <c r="AL484">
        <v>0</v>
      </c>
      <c r="AM484">
        <v>15</v>
      </c>
      <c r="AN484">
        <v>0</v>
      </c>
      <c r="AO484" t="s">
        <v>762</v>
      </c>
      <c r="AP484" t="s">
        <v>763</v>
      </c>
      <c r="AQ484" t="s">
        <v>769</v>
      </c>
      <c r="AR484" t="s">
        <v>1682</v>
      </c>
      <c r="AS484">
        <v>7.6</v>
      </c>
      <c r="AT484">
        <v>685.4</v>
      </c>
      <c r="AU484">
        <v>693</v>
      </c>
      <c r="AV484" t="s">
        <v>765</v>
      </c>
      <c r="AW484" t="s">
        <v>1683</v>
      </c>
      <c r="AX484">
        <v>2</v>
      </c>
      <c r="AY484">
        <v>680</v>
      </c>
      <c r="AZ484">
        <v>682</v>
      </c>
      <c r="BA484" t="s">
        <v>765</v>
      </c>
      <c r="BB484">
        <v>3.4504720000000003E-2</v>
      </c>
      <c r="BC484">
        <v>1</v>
      </c>
      <c r="BD484">
        <v>27210</v>
      </c>
      <c r="BE484">
        <v>46.389345197353414</v>
      </c>
      <c r="BF484" t="s">
        <v>767</v>
      </c>
      <c r="BG484">
        <v>44243</v>
      </c>
      <c r="BH484">
        <v>156.50032244678189</v>
      </c>
      <c r="BI484" t="s">
        <v>4094</v>
      </c>
      <c r="BJ484" t="s">
        <v>4095</v>
      </c>
      <c r="BK484" t="s">
        <v>4096</v>
      </c>
      <c r="BL484" t="s">
        <v>4097</v>
      </c>
      <c r="BM484">
        <v>1</v>
      </c>
      <c r="BN484">
        <v>3.7229999999999999</v>
      </c>
    </row>
    <row r="485" spans="1:66" x14ac:dyDescent="0.25">
      <c r="A485">
        <v>103042</v>
      </c>
      <c r="B485">
        <v>18115</v>
      </c>
      <c r="C485" t="s">
        <v>204</v>
      </c>
      <c r="D485" t="s">
        <v>26</v>
      </c>
      <c r="E485" t="s">
        <v>29</v>
      </c>
      <c r="F485">
        <v>44063.666666666664</v>
      </c>
      <c r="G485">
        <v>6.3</v>
      </c>
      <c r="H485" t="s">
        <v>23</v>
      </c>
      <c r="I485">
        <v>0</v>
      </c>
      <c r="J485" t="s">
        <v>22</v>
      </c>
      <c r="K485" t="s">
        <v>22</v>
      </c>
      <c r="L485" t="s">
        <v>30</v>
      </c>
      <c r="M485">
        <v>6</v>
      </c>
      <c r="N485" t="s">
        <v>33</v>
      </c>
      <c r="O485">
        <v>0</v>
      </c>
      <c r="P485">
        <v>10</v>
      </c>
      <c r="Q485">
        <v>0</v>
      </c>
      <c r="R485">
        <v>5.6</v>
      </c>
      <c r="S485">
        <v>0</v>
      </c>
      <c r="T485">
        <v>1</v>
      </c>
      <c r="U485">
        <v>0</v>
      </c>
      <c r="V485">
        <v>2.2000000000000002</v>
      </c>
      <c r="W485">
        <v>1.4</v>
      </c>
      <c r="X485">
        <v>3.08</v>
      </c>
      <c r="Y485">
        <v>1.32</v>
      </c>
      <c r="Z485">
        <v>3.0799999999999996</v>
      </c>
      <c r="AA485">
        <v>4.0655999999999999</v>
      </c>
      <c r="AB485">
        <v>7558887</v>
      </c>
      <c r="AC485" t="s">
        <v>1280</v>
      </c>
      <c r="AD485">
        <v>40219</v>
      </c>
      <c r="AE485" t="s">
        <v>760</v>
      </c>
      <c r="AF485" t="s">
        <v>761</v>
      </c>
      <c r="AG485" t="s">
        <v>762</v>
      </c>
      <c r="AH485" t="s">
        <v>768</v>
      </c>
      <c r="AI485">
        <v>5</v>
      </c>
      <c r="AJ485">
        <v>0</v>
      </c>
      <c r="AK485">
        <v>0</v>
      </c>
      <c r="AL485">
        <v>0</v>
      </c>
      <c r="AM485">
        <v>60</v>
      </c>
      <c r="AN485">
        <v>0</v>
      </c>
      <c r="AO485" t="s">
        <v>762</v>
      </c>
      <c r="AP485" t="s">
        <v>763</v>
      </c>
      <c r="AQ485" t="s">
        <v>769</v>
      </c>
      <c r="AR485" t="s">
        <v>1281</v>
      </c>
      <c r="AS485">
        <v>0</v>
      </c>
      <c r="AT485">
        <v>0</v>
      </c>
      <c r="AU485">
        <v>593</v>
      </c>
      <c r="AV485" t="s">
        <v>772</v>
      </c>
      <c r="AW485" t="s">
        <v>1282</v>
      </c>
      <c r="AX485">
        <v>5</v>
      </c>
      <c r="AY485">
        <v>573</v>
      </c>
      <c r="AZ485">
        <v>578</v>
      </c>
      <c r="BA485" t="s">
        <v>765</v>
      </c>
      <c r="BB485">
        <v>0</v>
      </c>
      <c r="BC485">
        <v>0</v>
      </c>
      <c r="BD485">
        <v>22647</v>
      </c>
      <c r="BE485">
        <v>58.635637691079161</v>
      </c>
      <c r="BF485" t="s">
        <v>767</v>
      </c>
      <c r="BG485">
        <v>44243</v>
      </c>
      <c r="BH485">
        <v>200.383905097677</v>
      </c>
      <c r="BI485" t="s">
        <v>4114</v>
      </c>
      <c r="BJ485" t="s">
        <v>4115</v>
      </c>
      <c r="BK485" t="s">
        <v>4116</v>
      </c>
      <c r="BL485" t="s">
        <v>768</v>
      </c>
      <c r="BM485">
        <v>2</v>
      </c>
      <c r="BN485">
        <v>3.7280000000000002</v>
      </c>
    </row>
    <row r="486" spans="1:66" x14ac:dyDescent="0.25">
      <c r="A486">
        <v>103044</v>
      </c>
      <c r="B486">
        <v>18115</v>
      </c>
      <c r="C486" t="s">
        <v>204</v>
      </c>
      <c r="D486" t="s">
        <v>26</v>
      </c>
      <c r="E486" t="s">
        <v>29</v>
      </c>
      <c r="F486">
        <v>44063.666666666664</v>
      </c>
      <c r="G486">
        <v>7.3</v>
      </c>
      <c r="H486" t="s">
        <v>23</v>
      </c>
      <c r="I486">
        <v>0</v>
      </c>
      <c r="J486" t="s">
        <v>22</v>
      </c>
      <c r="K486" t="s">
        <v>22</v>
      </c>
      <c r="L486" t="s">
        <v>30</v>
      </c>
      <c r="M486">
        <v>6</v>
      </c>
      <c r="N486" t="s">
        <v>33</v>
      </c>
      <c r="O486">
        <v>0</v>
      </c>
      <c r="P486">
        <v>10</v>
      </c>
      <c r="Q486">
        <v>0</v>
      </c>
      <c r="R486">
        <v>5.6</v>
      </c>
      <c r="S486">
        <v>0</v>
      </c>
      <c r="T486">
        <v>1</v>
      </c>
      <c r="U486">
        <v>0</v>
      </c>
      <c r="V486">
        <v>2.2000000000000002</v>
      </c>
      <c r="W486">
        <v>1.4</v>
      </c>
      <c r="X486">
        <v>3.08</v>
      </c>
      <c r="Y486">
        <v>1.32</v>
      </c>
      <c r="Z486">
        <v>3.0799999999999996</v>
      </c>
      <c r="AA486">
        <v>4.0655999999999999</v>
      </c>
      <c r="AB486">
        <v>7634761</v>
      </c>
      <c r="AC486" t="s">
        <v>1283</v>
      </c>
      <c r="AD486">
        <v>40220</v>
      </c>
      <c r="AE486" t="s">
        <v>760</v>
      </c>
      <c r="AF486" t="s">
        <v>761</v>
      </c>
      <c r="AG486" t="s">
        <v>762</v>
      </c>
      <c r="AH486" t="s">
        <v>768</v>
      </c>
      <c r="AI486">
        <v>4</v>
      </c>
      <c r="AJ486">
        <v>0</v>
      </c>
      <c r="AK486">
        <v>0</v>
      </c>
      <c r="AL486">
        <v>0</v>
      </c>
      <c r="AM486">
        <v>48</v>
      </c>
      <c r="AN486">
        <v>0</v>
      </c>
      <c r="AO486" t="s">
        <v>762</v>
      </c>
      <c r="AP486" t="s">
        <v>778</v>
      </c>
      <c r="AQ486" t="s">
        <v>781</v>
      </c>
      <c r="AR486" t="s">
        <v>1284</v>
      </c>
      <c r="AS486">
        <v>0</v>
      </c>
      <c r="AT486">
        <v>0</v>
      </c>
      <c r="AU486">
        <v>597</v>
      </c>
      <c r="AV486" t="s">
        <v>772</v>
      </c>
      <c r="AW486" t="s">
        <v>1285</v>
      </c>
      <c r="AX486">
        <v>0</v>
      </c>
      <c r="AY486">
        <v>0</v>
      </c>
      <c r="AZ486">
        <v>597</v>
      </c>
      <c r="BA486" t="s">
        <v>772</v>
      </c>
      <c r="BB486">
        <v>0</v>
      </c>
      <c r="BC486">
        <v>0</v>
      </c>
      <c r="BD486">
        <v>24289</v>
      </c>
      <c r="BE486">
        <v>54.140086698608251</v>
      </c>
      <c r="BF486" t="s">
        <v>767</v>
      </c>
      <c r="BG486">
        <v>44243</v>
      </c>
      <c r="BH486">
        <v>24.261152900642269</v>
      </c>
      <c r="BI486" t="s">
        <v>4155</v>
      </c>
      <c r="BJ486" t="s">
        <v>4156</v>
      </c>
      <c r="BK486" t="s">
        <v>4157</v>
      </c>
      <c r="BL486" t="s">
        <v>768</v>
      </c>
      <c r="BM486">
        <v>2</v>
      </c>
      <c r="BN486">
        <v>3.7280000000000002</v>
      </c>
    </row>
    <row r="487" spans="1:66" x14ac:dyDescent="0.25">
      <c r="A487">
        <v>103186</v>
      </c>
      <c r="B487">
        <v>11203</v>
      </c>
      <c r="C487" t="s">
        <v>159</v>
      </c>
      <c r="D487" t="s">
        <v>26</v>
      </c>
      <c r="E487" t="s">
        <v>29</v>
      </c>
      <c r="F487">
        <v>43943.666666666664</v>
      </c>
      <c r="G487">
        <v>7.5</v>
      </c>
      <c r="H487" t="s">
        <v>23</v>
      </c>
      <c r="I487">
        <v>0</v>
      </c>
      <c r="J487" t="s">
        <v>22</v>
      </c>
      <c r="K487" t="s">
        <v>22</v>
      </c>
      <c r="L487" t="s">
        <v>30</v>
      </c>
      <c r="M487">
        <v>6</v>
      </c>
      <c r="O487">
        <v>2</v>
      </c>
      <c r="P487">
        <v>10</v>
      </c>
      <c r="Q487">
        <v>1.3</v>
      </c>
      <c r="R487">
        <v>6.2</v>
      </c>
      <c r="S487">
        <v>8.06</v>
      </c>
      <c r="T487">
        <v>1</v>
      </c>
      <c r="U487">
        <v>0</v>
      </c>
      <c r="V487">
        <v>2.2000000000000002</v>
      </c>
      <c r="W487">
        <v>2</v>
      </c>
      <c r="X487">
        <v>4.4000000000000004</v>
      </c>
      <c r="Y487">
        <v>1.84</v>
      </c>
      <c r="Z487">
        <v>3.6800000000000006</v>
      </c>
      <c r="AA487">
        <v>6.7712000000000012</v>
      </c>
      <c r="AB487">
        <v>7564387</v>
      </c>
      <c r="AC487" t="s">
        <v>1745</v>
      </c>
      <c r="AD487">
        <v>40221</v>
      </c>
      <c r="AE487" t="s">
        <v>760</v>
      </c>
      <c r="AF487" t="s">
        <v>761</v>
      </c>
      <c r="AG487" t="s">
        <v>762</v>
      </c>
      <c r="AH487" t="s">
        <v>768</v>
      </c>
      <c r="AI487">
        <v>1.25</v>
      </c>
      <c r="AJ487">
        <v>0</v>
      </c>
      <c r="AK487">
        <v>0</v>
      </c>
      <c r="AL487">
        <v>0</v>
      </c>
      <c r="AM487">
        <v>15</v>
      </c>
      <c r="AN487">
        <v>0</v>
      </c>
      <c r="AO487" t="s">
        <v>762</v>
      </c>
      <c r="AP487" t="s">
        <v>763</v>
      </c>
      <c r="AQ487" t="s">
        <v>769</v>
      </c>
      <c r="AR487" t="s">
        <v>1746</v>
      </c>
      <c r="AS487">
        <v>2.8</v>
      </c>
      <c r="AT487">
        <v>683.2</v>
      </c>
      <c r="AU487">
        <v>686</v>
      </c>
      <c r="AV487" t="s">
        <v>765</v>
      </c>
      <c r="AW487" t="s">
        <v>1747</v>
      </c>
      <c r="AX487">
        <v>0</v>
      </c>
      <c r="AY487">
        <v>0</v>
      </c>
      <c r="AZ487">
        <v>686</v>
      </c>
      <c r="BA487" t="s">
        <v>772</v>
      </c>
      <c r="BB487">
        <v>0</v>
      </c>
      <c r="BC487">
        <v>0</v>
      </c>
      <c r="BD487">
        <v>38604</v>
      </c>
      <c r="BE487">
        <v>14.61921058635637</v>
      </c>
      <c r="BF487" t="s">
        <v>767</v>
      </c>
      <c r="BG487">
        <v>44243</v>
      </c>
      <c r="BH487">
        <v>51.919268940274449</v>
      </c>
      <c r="BI487" t="s">
        <v>4120</v>
      </c>
      <c r="BJ487" t="s">
        <v>4121</v>
      </c>
      <c r="BK487" t="s">
        <v>4122</v>
      </c>
      <c r="BL487" t="s">
        <v>4123</v>
      </c>
      <c r="BM487">
        <v>4</v>
      </c>
      <c r="BN487">
        <v>3.7160000000000002</v>
      </c>
    </row>
    <row r="488" spans="1:66" x14ac:dyDescent="0.25">
      <c r="A488">
        <v>103187</v>
      </c>
      <c r="B488">
        <v>11203</v>
      </c>
      <c r="C488" t="s">
        <v>159</v>
      </c>
      <c r="D488" t="s">
        <v>26</v>
      </c>
      <c r="E488" t="s">
        <v>29</v>
      </c>
      <c r="F488">
        <v>43943.666666666664</v>
      </c>
      <c r="G488">
        <v>7.5</v>
      </c>
      <c r="H488" t="s">
        <v>23</v>
      </c>
      <c r="I488">
        <v>0</v>
      </c>
      <c r="J488" t="s">
        <v>22</v>
      </c>
      <c r="K488" t="s">
        <v>22</v>
      </c>
      <c r="L488" t="s">
        <v>30</v>
      </c>
      <c r="M488">
        <v>6</v>
      </c>
      <c r="O488">
        <v>2</v>
      </c>
      <c r="P488">
        <v>10</v>
      </c>
      <c r="Q488">
        <v>1.3</v>
      </c>
      <c r="R488">
        <v>6.2</v>
      </c>
      <c r="S488">
        <v>8.06</v>
      </c>
      <c r="T488">
        <v>1</v>
      </c>
      <c r="U488">
        <v>0</v>
      </c>
      <c r="V488">
        <v>2.2000000000000002</v>
      </c>
      <c r="W488">
        <v>2</v>
      </c>
      <c r="X488">
        <v>4.4000000000000004</v>
      </c>
      <c r="Y488">
        <v>1.84</v>
      </c>
      <c r="Z488">
        <v>3.6800000000000006</v>
      </c>
      <c r="AA488">
        <v>6.7712000000000012</v>
      </c>
      <c r="AB488">
        <v>7689569</v>
      </c>
      <c r="AC488" t="s">
        <v>1748</v>
      </c>
      <c r="AD488">
        <v>40222</v>
      </c>
      <c r="AE488" t="s">
        <v>760</v>
      </c>
      <c r="AF488" t="s">
        <v>761</v>
      </c>
      <c r="AG488" t="s">
        <v>762</v>
      </c>
      <c r="AH488" t="s">
        <v>768</v>
      </c>
      <c r="AI488">
        <v>1.25</v>
      </c>
      <c r="AJ488">
        <v>0</v>
      </c>
      <c r="AK488">
        <v>0</v>
      </c>
      <c r="AL488">
        <v>0</v>
      </c>
      <c r="AM488">
        <v>15</v>
      </c>
      <c r="AN488">
        <v>0</v>
      </c>
      <c r="AO488" t="s">
        <v>762</v>
      </c>
      <c r="AP488" t="s">
        <v>763</v>
      </c>
      <c r="AQ488" t="s">
        <v>769</v>
      </c>
      <c r="AR488" t="s">
        <v>1749</v>
      </c>
      <c r="AS488">
        <v>4.4000000000000004</v>
      </c>
      <c r="AT488">
        <v>678.6</v>
      </c>
      <c r="AU488">
        <v>683</v>
      </c>
      <c r="AV488" t="s">
        <v>765</v>
      </c>
      <c r="AW488" t="s">
        <v>1750</v>
      </c>
      <c r="AX488">
        <v>3.4</v>
      </c>
      <c r="AY488">
        <v>677.6</v>
      </c>
      <c r="AZ488">
        <v>681</v>
      </c>
      <c r="BA488" t="s">
        <v>765</v>
      </c>
      <c r="BB488">
        <v>1.2605689999999999E-2</v>
      </c>
      <c r="BC488">
        <v>0</v>
      </c>
      <c r="BD488">
        <v>38604</v>
      </c>
      <c r="BE488">
        <v>14.61921058635637</v>
      </c>
      <c r="BF488" t="s">
        <v>767</v>
      </c>
      <c r="BG488">
        <v>43642</v>
      </c>
      <c r="BH488">
        <v>79.329238450931754</v>
      </c>
      <c r="BI488" t="s">
        <v>4120</v>
      </c>
      <c r="BJ488" t="s">
        <v>4121</v>
      </c>
      <c r="BK488" t="s">
        <v>4122</v>
      </c>
      <c r="BL488" t="s">
        <v>4123</v>
      </c>
      <c r="BM488">
        <v>4</v>
      </c>
      <c r="BN488">
        <v>3.7160000000000002</v>
      </c>
    </row>
    <row r="489" spans="1:66" x14ac:dyDescent="0.25">
      <c r="A489">
        <v>103620</v>
      </c>
      <c r="B489">
        <v>12161</v>
      </c>
      <c r="C489" t="s">
        <v>521</v>
      </c>
      <c r="D489" t="s">
        <v>21</v>
      </c>
      <c r="E489" t="s">
        <v>29</v>
      </c>
      <c r="F489">
        <v>43805.708333333336</v>
      </c>
      <c r="G489">
        <v>6</v>
      </c>
      <c r="H489" t="s">
        <v>23</v>
      </c>
      <c r="I489">
        <v>0</v>
      </c>
      <c r="J489" t="s">
        <v>22</v>
      </c>
      <c r="K489" t="s">
        <v>22</v>
      </c>
      <c r="M489">
        <v>0</v>
      </c>
      <c r="O489">
        <v>2</v>
      </c>
      <c r="P489">
        <v>10</v>
      </c>
      <c r="Q489">
        <v>1.3</v>
      </c>
      <c r="R489">
        <v>2.2999999999999998</v>
      </c>
      <c r="S489">
        <v>2.9899999999999998</v>
      </c>
      <c r="T489">
        <v>1</v>
      </c>
      <c r="U489">
        <v>10</v>
      </c>
      <c r="V489">
        <v>6.2000000000000011</v>
      </c>
      <c r="W489">
        <v>5</v>
      </c>
      <c r="X489">
        <v>31.000000000000007</v>
      </c>
      <c r="Y489">
        <v>4.24</v>
      </c>
      <c r="Z489">
        <v>3.92</v>
      </c>
      <c r="AA489">
        <v>16.620799999999999</v>
      </c>
      <c r="AB489">
        <v>7558060</v>
      </c>
      <c r="AC489" t="s">
        <v>3064</v>
      </c>
      <c r="AD489">
        <v>40223</v>
      </c>
      <c r="AE489" t="s">
        <v>760</v>
      </c>
      <c r="AF489" t="s">
        <v>761</v>
      </c>
      <c r="AG489" t="s">
        <v>762</v>
      </c>
      <c r="AH489" t="s">
        <v>768</v>
      </c>
      <c r="AI489">
        <v>1.5</v>
      </c>
      <c r="AJ489">
        <v>0</v>
      </c>
      <c r="AK489">
        <v>0</v>
      </c>
      <c r="AL489">
        <v>0</v>
      </c>
      <c r="AM489">
        <v>15</v>
      </c>
      <c r="AN489">
        <v>0</v>
      </c>
      <c r="AO489" t="s">
        <v>762</v>
      </c>
      <c r="AP489" t="s">
        <v>763</v>
      </c>
      <c r="AQ489" t="s">
        <v>769</v>
      </c>
      <c r="AR489" t="s">
        <v>2777</v>
      </c>
      <c r="AS489">
        <v>5.3</v>
      </c>
      <c r="AT489">
        <v>603.70000000000005</v>
      </c>
      <c r="AU489">
        <v>609</v>
      </c>
      <c r="AV489" t="s">
        <v>762</v>
      </c>
      <c r="AW489" t="s">
        <v>1879</v>
      </c>
      <c r="AX489">
        <v>7.2</v>
      </c>
      <c r="AY489">
        <v>600.79999999999995</v>
      </c>
      <c r="AZ489">
        <v>608</v>
      </c>
      <c r="BA489" t="s">
        <v>762</v>
      </c>
      <c r="BB489">
        <v>0.11457159</v>
      </c>
      <c r="BC489">
        <v>0</v>
      </c>
      <c r="BD489">
        <v>21916</v>
      </c>
      <c r="BE489">
        <v>59.930755190508791</v>
      </c>
      <c r="BF489" t="s">
        <v>767</v>
      </c>
      <c r="BG489">
        <v>44369</v>
      </c>
      <c r="BH489">
        <v>25.311684273124818</v>
      </c>
      <c r="BI489" t="s">
        <v>4101</v>
      </c>
      <c r="BJ489" t="s">
        <v>4102</v>
      </c>
      <c r="BK489" t="s">
        <v>4103</v>
      </c>
      <c r="BL489" t="s">
        <v>4097</v>
      </c>
      <c r="BM489">
        <v>1</v>
      </c>
      <c r="BN489">
        <v>3.7269999999999999</v>
      </c>
    </row>
    <row r="490" spans="1:66" x14ac:dyDescent="0.25">
      <c r="A490">
        <v>103621</v>
      </c>
      <c r="B490">
        <v>12161</v>
      </c>
      <c r="C490" t="s">
        <v>521</v>
      </c>
      <c r="D490" t="s">
        <v>21</v>
      </c>
      <c r="E490" t="s">
        <v>29</v>
      </c>
      <c r="F490">
        <v>43805.708333333336</v>
      </c>
      <c r="G490">
        <v>7</v>
      </c>
      <c r="H490" t="s">
        <v>28</v>
      </c>
      <c r="I490">
        <v>5</v>
      </c>
      <c r="J490" t="s">
        <v>22</v>
      </c>
      <c r="K490" t="s">
        <v>22</v>
      </c>
      <c r="M490">
        <v>0</v>
      </c>
      <c r="O490">
        <v>2</v>
      </c>
      <c r="P490">
        <v>10</v>
      </c>
      <c r="Q490">
        <v>3.05</v>
      </c>
      <c r="R490">
        <v>2.2999999999999998</v>
      </c>
      <c r="S490">
        <v>7.0149999999999988</v>
      </c>
      <c r="T490">
        <v>1</v>
      </c>
      <c r="U490">
        <v>10</v>
      </c>
      <c r="V490">
        <v>6.2000000000000011</v>
      </c>
      <c r="W490">
        <v>3.2</v>
      </c>
      <c r="X490">
        <v>19.840000000000003</v>
      </c>
      <c r="Y490">
        <v>4.9400000000000004</v>
      </c>
      <c r="Z490">
        <v>2.84</v>
      </c>
      <c r="AA490">
        <v>14.0296</v>
      </c>
      <c r="AB490">
        <v>7569645</v>
      </c>
      <c r="AC490" t="s">
        <v>2775</v>
      </c>
      <c r="AD490">
        <v>40224</v>
      </c>
      <c r="AE490" t="s">
        <v>760</v>
      </c>
      <c r="AF490" t="s">
        <v>761</v>
      </c>
      <c r="AG490" t="s">
        <v>762</v>
      </c>
      <c r="AH490" t="s">
        <v>768</v>
      </c>
      <c r="AI490">
        <v>1.25</v>
      </c>
      <c r="AJ490">
        <v>0</v>
      </c>
      <c r="AK490">
        <v>0</v>
      </c>
      <c r="AL490">
        <v>0</v>
      </c>
      <c r="AM490">
        <v>15</v>
      </c>
      <c r="AN490">
        <v>0</v>
      </c>
      <c r="AO490" t="s">
        <v>762</v>
      </c>
      <c r="AP490" t="s">
        <v>769</v>
      </c>
      <c r="AQ490" t="s">
        <v>769</v>
      </c>
      <c r="AR490" t="s">
        <v>2776</v>
      </c>
      <c r="AS490">
        <v>7</v>
      </c>
      <c r="AT490">
        <v>605</v>
      </c>
      <c r="AU490">
        <v>612</v>
      </c>
      <c r="AV490" t="s">
        <v>762</v>
      </c>
      <c r="AW490" t="s">
        <v>2777</v>
      </c>
      <c r="AX490">
        <v>5.2</v>
      </c>
      <c r="AY490">
        <v>603.79999999999995</v>
      </c>
      <c r="AZ490">
        <v>609</v>
      </c>
      <c r="BA490" t="s">
        <v>762</v>
      </c>
      <c r="BB490">
        <v>2.7950889999999999E-2</v>
      </c>
      <c r="BC490">
        <v>0</v>
      </c>
      <c r="BD490">
        <v>21916</v>
      </c>
      <c r="BE490">
        <v>59.930755190508791</v>
      </c>
      <c r="BF490" t="s">
        <v>767</v>
      </c>
      <c r="BG490">
        <v>44369</v>
      </c>
      <c r="BH490">
        <v>42.932446711559074</v>
      </c>
      <c r="BI490" t="s">
        <v>4101</v>
      </c>
      <c r="BJ490" t="s">
        <v>4102</v>
      </c>
      <c r="BK490" t="s">
        <v>4103</v>
      </c>
      <c r="BL490" t="s">
        <v>4097</v>
      </c>
      <c r="BM490">
        <v>1</v>
      </c>
      <c r="BN490">
        <v>3.7269999999999999</v>
      </c>
    </row>
    <row r="491" spans="1:66" x14ac:dyDescent="0.25">
      <c r="A491">
        <v>103622</v>
      </c>
      <c r="B491">
        <v>12161</v>
      </c>
      <c r="C491" t="s">
        <v>521</v>
      </c>
      <c r="D491" t="s">
        <v>21</v>
      </c>
      <c r="E491" t="s">
        <v>29</v>
      </c>
      <c r="F491">
        <v>43805.708333333336</v>
      </c>
      <c r="G491">
        <v>6</v>
      </c>
      <c r="H491" t="s">
        <v>31</v>
      </c>
      <c r="I491">
        <v>7</v>
      </c>
      <c r="J491" t="s">
        <v>22</v>
      </c>
      <c r="K491" t="s">
        <v>22</v>
      </c>
      <c r="L491" t="s">
        <v>24</v>
      </c>
      <c r="M491">
        <v>0</v>
      </c>
      <c r="O491">
        <v>2</v>
      </c>
      <c r="P491">
        <v>10</v>
      </c>
      <c r="Q491">
        <v>3.75</v>
      </c>
      <c r="R491">
        <v>2.2999999999999998</v>
      </c>
      <c r="S491">
        <v>8.625</v>
      </c>
      <c r="T491">
        <v>1</v>
      </c>
      <c r="U491">
        <v>10</v>
      </c>
      <c r="V491">
        <v>3.0000000000000004</v>
      </c>
      <c r="W491">
        <v>5</v>
      </c>
      <c r="X491">
        <v>15.000000000000002</v>
      </c>
      <c r="Y491">
        <v>3.3000000000000003</v>
      </c>
      <c r="Z491">
        <v>3.92</v>
      </c>
      <c r="AA491">
        <v>12.936</v>
      </c>
      <c r="AB491">
        <v>7639998</v>
      </c>
      <c r="AC491" t="s">
        <v>2686</v>
      </c>
      <c r="AD491">
        <v>40225</v>
      </c>
      <c r="AE491" t="s">
        <v>760</v>
      </c>
      <c r="AF491" t="s">
        <v>761</v>
      </c>
      <c r="AG491" t="s">
        <v>762</v>
      </c>
      <c r="AH491" t="s">
        <v>768</v>
      </c>
      <c r="AI491">
        <v>1.25</v>
      </c>
      <c r="AJ491">
        <v>0</v>
      </c>
      <c r="AK491">
        <v>0</v>
      </c>
      <c r="AL491">
        <v>0</v>
      </c>
      <c r="AM491">
        <v>15</v>
      </c>
      <c r="AN491">
        <v>0</v>
      </c>
      <c r="AO491" t="s">
        <v>762</v>
      </c>
      <c r="AP491" t="s">
        <v>769</v>
      </c>
      <c r="AQ491" t="s">
        <v>769</v>
      </c>
      <c r="AR491" t="s">
        <v>2687</v>
      </c>
      <c r="AS491">
        <v>6</v>
      </c>
      <c r="AT491">
        <v>606</v>
      </c>
      <c r="AU491">
        <v>612</v>
      </c>
      <c r="AV491" t="s">
        <v>765</v>
      </c>
      <c r="AW491" t="s">
        <v>2688</v>
      </c>
      <c r="AX491">
        <v>6.9</v>
      </c>
      <c r="AY491">
        <v>605.1</v>
      </c>
      <c r="AZ491">
        <v>612</v>
      </c>
      <c r="BA491" t="s">
        <v>765</v>
      </c>
      <c r="BB491">
        <v>3.840462E-2</v>
      </c>
      <c r="BC491">
        <v>0</v>
      </c>
      <c r="BD491">
        <v>38604</v>
      </c>
      <c r="BE491">
        <v>14.241501254848284</v>
      </c>
      <c r="BF491" t="s">
        <v>767</v>
      </c>
      <c r="BG491">
        <v>44369</v>
      </c>
      <c r="BH491">
        <v>23.434681523807019</v>
      </c>
      <c r="BI491" t="s">
        <v>4101</v>
      </c>
      <c r="BJ491" t="s">
        <v>4102</v>
      </c>
      <c r="BK491" t="s">
        <v>4103</v>
      </c>
      <c r="BL491" t="s">
        <v>4097</v>
      </c>
      <c r="BM491">
        <v>1</v>
      </c>
      <c r="BN491">
        <v>3.7269999999999999</v>
      </c>
    </row>
    <row r="492" spans="1:66" x14ac:dyDescent="0.25">
      <c r="A492">
        <v>103640</v>
      </c>
      <c r="B492">
        <v>11022</v>
      </c>
      <c r="C492" t="s">
        <v>242</v>
      </c>
      <c r="D492" t="s">
        <v>26</v>
      </c>
      <c r="E492" t="s">
        <v>29</v>
      </c>
      <c r="F492">
        <v>43173.666666666664</v>
      </c>
      <c r="G492">
        <v>7</v>
      </c>
      <c r="H492" t="s">
        <v>23</v>
      </c>
      <c r="I492">
        <v>0</v>
      </c>
      <c r="J492" t="s">
        <v>22</v>
      </c>
      <c r="K492" t="s">
        <v>22</v>
      </c>
      <c r="L492" t="s">
        <v>30</v>
      </c>
      <c r="M492">
        <v>6</v>
      </c>
      <c r="O492">
        <v>2</v>
      </c>
      <c r="P492">
        <v>10</v>
      </c>
      <c r="Q492">
        <v>1.3</v>
      </c>
      <c r="R492">
        <v>6.2</v>
      </c>
      <c r="S492">
        <v>8.06</v>
      </c>
      <c r="T492">
        <v>1</v>
      </c>
      <c r="U492">
        <v>0</v>
      </c>
      <c r="V492">
        <v>2.2000000000000002</v>
      </c>
      <c r="W492">
        <v>2</v>
      </c>
      <c r="X492">
        <v>4.4000000000000004</v>
      </c>
      <c r="Y492">
        <v>1.84</v>
      </c>
      <c r="Z492">
        <v>3.6800000000000006</v>
      </c>
      <c r="AA492">
        <v>6.7712000000000012</v>
      </c>
      <c r="AB492">
        <v>7571906</v>
      </c>
      <c r="AC492" t="s">
        <v>1729</v>
      </c>
      <c r="AD492">
        <v>40226</v>
      </c>
      <c r="AE492" t="s">
        <v>760</v>
      </c>
      <c r="AF492" t="s">
        <v>761</v>
      </c>
      <c r="AG492" t="s">
        <v>762</v>
      </c>
      <c r="AH492" t="s">
        <v>768</v>
      </c>
      <c r="AI492">
        <v>1.25</v>
      </c>
      <c r="AJ492">
        <v>0</v>
      </c>
      <c r="AK492">
        <v>0</v>
      </c>
      <c r="AL492">
        <v>0</v>
      </c>
      <c r="AM492">
        <v>15</v>
      </c>
      <c r="AN492">
        <v>0</v>
      </c>
      <c r="AO492" t="s">
        <v>762</v>
      </c>
      <c r="AP492" t="s">
        <v>769</v>
      </c>
      <c r="AQ492" t="s">
        <v>769</v>
      </c>
      <c r="AR492" t="s">
        <v>1730</v>
      </c>
      <c r="AS492">
        <v>3.5</v>
      </c>
      <c r="AT492">
        <v>621.5</v>
      </c>
      <c r="AU492">
        <v>625</v>
      </c>
      <c r="AV492" t="s">
        <v>765</v>
      </c>
      <c r="AW492" t="s">
        <v>1731</v>
      </c>
      <c r="AX492">
        <v>5.5</v>
      </c>
      <c r="AY492">
        <v>619.5</v>
      </c>
      <c r="AZ492">
        <v>625</v>
      </c>
      <c r="BA492" t="s">
        <v>765</v>
      </c>
      <c r="BB492">
        <v>0</v>
      </c>
      <c r="BC492">
        <v>0</v>
      </c>
      <c r="BD492">
        <v>38604</v>
      </c>
      <c r="BE492">
        <v>12.511065480264651</v>
      </c>
      <c r="BF492" t="s">
        <v>767</v>
      </c>
      <c r="BG492">
        <v>43179</v>
      </c>
      <c r="BH492">
        <v>25.696346959905341</v>
      </c>
      <c r="BI492" t="s">
        <v>4155</v>
      </c>
      <c r="BJ492" t="s">
        <v>4156</v>
      </c>
      <c r="BK492" t="s">
        <v>4157</v>
      </c>
      <c r="BL492" t="s">
        <v>768</v>
      </c>
      <c r="BM492">
        <v>2</v>
      </c>
      <c r="BN492">
        <v>3.7250000000000001</v>
      </c>
    </row>
    <row r="493" spans="1:66" x14ac:dyDescent="0.25">
      <c r="A493">
        <v>103641</v>
      </c>
      <c r="B493">
        <v>11022</v>
      </c>
      <c r="C493" t="s">
        <v>242</v>
      </c>
      <c r="D493" t="s">
        <v>26</v>
      </c>
      <c r="E493" t="s">
        <v>29</v>
      </c>
      <c r="F493">
        <v>43173.666666666664</v>
      </c>
      <c r="G493">
        <v>7</v>
      </c>
      <c r="H493" t="s">
        <v>23</v>
      </c>
      <c r="I493">
        <v>0</v>
      </c>
      <c r="J493" t="s">
        <v>22</v>
      </c>
      <c r="K493" t="s">
        <v>22</v>
      </c>
      <c r="L493" t="s">
        <v>30</v>
      </c>
      <c r="M493">
        <v>6</v>
      </c>
      <c r="O493">
        <v>2</v>
      </c>
      <c r="P493">
        <v>10</v>
      </c>
      <c r="Q493">
        <v>1.3</v>
      </c>
      <c r="R493">
        <v>6.2</v>
      </c>
      <c r="S493">
        <v>8.06</v>
      </c>
      <c r="T493">
        <v>1</v>
      </c>
      <c r="U493">
        <v>0</v>
      </c>
      <c r="V493">
        <v>2.2000000000000002</v>
      </c>
      <c r="W493">
        <v>2</v>
      </c>
      <c r="X493">
        <v>4.4000000000000004</v>
      </c>
      <c r="Y493">
        <v>1.84</v>
      </c>
      <c r="Z493">
        <v>3.6800000000000006</v>
      </c>
      <c r="AA493">
        <v>6.7712000000000012</v>
      </c>
      <c r="AB493">
        <v>7623724</v>
      </c>
      <c r="AC493" t="s">
        <v>1732</v>
      </c>
      <c r="AD493">
        <v>40227</v>
      </c>
      <c r="AE493" t="s">
        <v>760</v>
      </c>
      <c r="AF493" t="s">
        <v>761</v>
      </c>
      <c r="AG493" t="s">
        <v>762</v>
      </c>
      <c r="AH493" t="s">
        <v>768</v>
      </c>
      <c r="AI493">
        <v>1.25</v>
      </c>
      <c r="AJ493">
        <v>0</v>
      </c>
      <c r="AK493">
        <v>0</v>
      </c>
      <c r="AL493">
        <v>0</v>
      </c>
      <c r="AM493">
        <v>15</v>
      </c>
      <c r="AN493">
        <v>0</v>
      </c>
      <c r="AO493" t="s">
        <v>762</v>
      </c>
      <c r="AP493" t="s">
        <v>769</v>
      </c>
      <c r="AQ493" t="s">
        <v>769</v>
      </c>
      <c r="AR493" t="s">
        <v>1733</v>
      </c>
      <c r="AS493">
        <v>3.4</v>
      </c>
      <c r="AT493">
        <v>625.6</v>
      </c>
      <c r="AU493">
        <v>629</v>
      </c>
      <c r="AV493" t="s">
        <v>765</v>
      </c>
      <c r="AW493" t="s">
        <v>1734</v>
      </c>
      <c r="AX493">
        <v>0</v>
      </c>
      <c r="AY493">
        <v>0</v>
      </c>
      <c r="AZ493">
        <v>626</v>
      </c>
      <c r="BA493" t="s">
        <v>772</v>
      </c>
      <c r="BB493">
        <v>0</v>
      </c>
      <c r="BC493">
        <v>0</v>
      </c>
      <c r="BD493">
        <v>21916</v>
      </c>
      <c r="BE493">
        <v>58.200319415925158</v>
      </c>
      <c r="BF493" t="s">
        <v>767</v>
      </c>
      <c r="BG493">
        <v>43179</v>
      </c>
      <c r="BH493">
        <v>110.44683005496231</v>
      </c>
      <c r="BI493" t="s">
        <v>4155</v>
      </c>
      <c r="BJ493" t="s">
        <v>4156</v>
      </c>
      <c r="BK493" t="s">
        <v>4157</v>
      </c>
      <c r="BL493" t="s">
        <v>768</v>
      </c>
      <c r="BM493">
        <v>2</v>
      </c>
      <c r="BN493">
        <v>3.7250000000000001</v>
      </c>
    </row>
    <row r="494" spans="1:66" x14ac:dyDescent="0.25">
      <c r="A494">
        <v>103819</v>
      </c>
      <c r="B494">
        <v>11547</v>
      </c>
      <c r="C494" t="s">
        <v>39</v>
      </c>
      <c r="D494" t="s">
        <v>26</v>
      </c>
      <c r="E494" t="s">
        <v>29</v>
      </c>
      <c r="F494">
        <v>43720.666666666664</v>
      </c>
      <c r="G494">
        <v>3.4</v>
      </c>
      <c r="H494" t="s">
        <v>23</v>
      </c>
      <c r="I494">
        <v>0</v>
      </c>
      <c r="J494" t="s">
        <v>22</v>
      </c>
      <c r="K494" t="s">
        <v>22</v>
      </c>
      <c r="L494" t="s">
        <v>30</v>
      </c>
      <c r="M494">
        <v>6</v>
      </c>
      <c r="O494">
        <v>2</v>
      </c>
      <c r="P494">
        <v>10</v>
      </c>
      <c r="Q494">
        <v>1.3</v>
      </c>
      <c r="R494">
        <v>5</v>
      </c>
      <c r="S494">
        <v>6.5</v>
      </c>
      <c r="T494">
        <v>1</v>
      </c>
      <c r="U494">
        <v>0</v>
      </c>
      <c r="V494">
        <v>2.2000000000000002</v>
      </c>
      <c r="W494">
        <v>0.8</v>
      </c>
      <c r="X494">
        <v>1.7600000000000002</v>
      </c>
      <c r="Y494">
        <v>1.84</v>
      </c>
      <c r="Z494">
        <v>2.48</v>
      </c>
      <c r="AA494">
        <v>4.5632000000000001</v>
      </c>
      <c r="AB494">
        <v>7548307</v>
      </c>
      <c r="AC494" t="s">
        <v>1397</v>
      </c>
      <c r="AD494">
        <v>40228</v>
      </c>
      <c r="AE494" t="s">
        <v>760</v>
      </c>
      <c r="AF494" t="s">
        <v>761</v>
      </c>
      <c r="AG494" t="s">
        <v>762</v>
      </c>
      <c r="AH494" t="s">
        <v>768</v>
      </c>
      <c r="AI494">
        <v>2</v>
      </c>
      <c r="AJ494">
        <v>0</v>
      </c>
      <c r="AK494">
        <v>0</v>
      </c>
      <c r="AL494">
        <v>0</v>
      </c>
      <c r="AM494">
        <v>24</v>
      </c>
      <c r="AN494">
        <v>0</v>
      </c>
      <c r="AO494" t="s">
        <v>762</v>
      </c>
      <c r="AP494" t="s">
        <v>769</v>
      </c>
      <c r="AQ494" t="s">
        <v>769</v>
      </c>
      <c r="AR494" t="s">
        <v>1398</v>
      </c>
      <c r="AS494">
        <v>3.43</v>
      </c>
      <c r="AT494">
        <v>646.57000000000005</v>
      </c>
      <c r="AU494">
        <v>650</v>
      </c>
      <c r="AV494" t="s">
        <v>765</v>
      </c>
      <c r="AW494" t="s">
        <v>1399</v>
      </c>
      <c r="AX494">
        <v>8.4</v>
      </c>
      <c r="AY494">
        <v>634.6</v>
      </c>
      <c r="AZ494">
        <v>643</v>
      </c>
      <c r="BA494" t="s">
        <v>765</v>
      </c>
      <c r="BB494">
        <v>0</v>
      </c>
      <c r="BC494">
        <v>0</v>
      </c>
      <c r="BD494">
        <v>37622</v>
      </c>
      <c r="BE494">
        <v>16.697239333789636</v>
      </c>
      <c r="BF494" t="s">
        <v>767</v>
      </c>
      <c r="BG494">
        <v>43179</v>
      </c>
      <c r="BH494">
        <v>196.68974808481869</v>
      </c>
      <c r="BI494" t="s">
        <v>4161</v>
      </c>
      <c r="BJ494" t="s">
        <v>4162</v>
      </c>
      <c r="BK494" t="s">
        <v>4163</v>
      </c>
      <c r="BL494" t="s">
        <v>4097</v>
      </c>
      <c r="BM494">
        <v>1</v>
      </c>
      <c r="BN494">
        <v>3.7130000000000001</v>
      </c>
    </row>
    <row r="495" spans="1:66" x14ac:dyDescent="0.25">
      <c r="A495">
        <v>103820</v>
      </c>
      <c r="B495">
        <v>11547</v>
      </c>
      <c r="C495" t="s">
        <v>39</v>
      </c>
      <c r="D495" t="s">
        <v>26</v>
      </c>
      <c r="E495" t="s">
        <v>29</v>
      </c>
      <c r="F495">
        <v>43658.666666666664</v>
      </c>
      <c r="G495">
        <v>6.2</v>
      </c>
      <c r="H495" t="s">
        <v>23</v>
      </c>
      <c r="I495">
        <v>0</v>
      </c>
      <c r="J495" t="s">
        <v>22</v>
      </c>
      <c r="K495" t="s">
        <v>22</v>
      </c>
      <c r="L495" t="s">
        <v>30</v>
      </c>
      <c r="M495">
        <v>6</v>
      </c>
      <c r="O495">
        <v>2</v>
      </c>
      <c r="P495">
        <v>10</v>
      </c>
      <c r="Q495">
        <v>1.3</v>
      </c>
      <c r="R495">
        <v>5.6</v>
      </c>
      <c r="S495">
        <v>7.2799999999999994</v>
      </c>
      <c r="T495">
        <v>1</v>
      </c>
      <c r="U495">
        <v>0</v>
      </c>
      <c r="V495">
        <v>2.2000000000000002</v>
      </c>
      <c r="W495">
        <v>1.4</v>
      </c>
      <c r="X495">
        <v>3.08</v>
      </c>
      <c r="Y495">
        <v>1.84</v>
      </c>
      <c r="Z495">
        <v>3.0799999999999996</v>
      </c>
      <c r="AA495">
        <v>5.6671999999999993</v>
      </c>
      <c r="AB495">
        <v>7563730</v>
      </c>
      <c r="AC495" t="s">
        <v>1563</v>
      </c>
      <c r="AD495">
        <v>40229</v>
      </c>
      <c r="AE495" t="s">
        <v>760</v>
      </c>
      <c r="AF495" t="s">
        <v>761</v>
      </c>
      <c r="AG495" t="s">
        <v>762</v>
      </c>
      <c r="AH495" t="s">
        <v>768</v>
      </c>
      <c r="AI495">
        <v>2</v>
      </c>
      <c r="AJ495">
        <v>0</v>
      </c>
      <c r="AK495">
        <v>0</v>
      </c>
      <c r="AL495">
        <v>0</v>
      </c>
      <c r="AM495">
        <v>24</v>
      </c>
      <c r="AN495">
        <v>0</v>
      </c>
      <c r="AO495" t="s">
        <v>762</v>
      </c>
      <c r="AP495" t="s">
        <v>769</v>
      </c>
      <c r="AQ495" t="s">
        <v>769</v>
      </c>
      <c r="AR495" t="s">
        <v>1399</v>
      </c>
      <c r="AS495">
        <v>8.5</v>
      </c>
      <c r="AT495">
        <v>634.5</v>
      </c>
      <c r="AU495">
        <v>643</v>
      </c>
      <c r="AV495" t="s">
        <v>765</v>
      </c>
      <c r="AW495" t="s">
        <v>1564</v>
      </c>
      <c r="AX495">
        <v>0</v>
      </c>
      <c r="AY495">
        <v>0</v>
      </c>
      <c r="AZ495">
        <v>635</v>
      </c>
      <c r="BA495" t="s">
        <v>772</v>
      </c>
      <c r="BB495">
        <v>0</v>
      </c>
      <c r="BC495">
        <v>0</v>
      </c>
      <c r="BD495">
        <v>37622</v>
      </c>
      <c r="BE495">
        <v>16.527492584987446</v>
      </c>
      <c r="BF495" t="s">
        <v>767</v>
      </c>
      <c r="BG495">
        <v>43179</v>
      </c>
      <c r="BH495">
        <v>417.26234294748218</v>
      </c>
      <c r="BI495" t="s">
        <v>4161</v>
      </c>
      <c r="BJ495" t="s">
        <v>4162</v>
      </c>
      <c r="BK495" t="s">
        <v>4163</v>
      </c>
      <c r="BL495" t="s">
        <v>4097</v>
      </c>
      <c r="BM495">
        <v>1</v>
      </c>
      <c r="BN495">
        <v>3.7149999999999999</v>
      </c>
    </row>
    <row r="496" spans="1:66" x14ac:dyDescent="0.25">
      <c r="A496">
        <v>105373</v>
      </c>
      <c r="B496">
        <v>21477</v>
      </c>
      <c r="C496" t="s">
        <v>151</v>
      </c>
      <c r="D496" t="s">
        <v>26</v>
      </c>
      <c r="E496" t="s">
        <v>29</v>
      </c>
      <c r="F496">
        <v>44238.708333333336</v>
      </c>
      <c r="G496">
        <v>3.5</v>
      </c>
      <c r="H496" t="s">
        <v>23</v>
      </c>
      <c r="I496">
        <v>0</v>
      </c>
      <c r="J496" t="s">
        <v>22</v>
      </c>
      <c r="K496" t="s">
        <v>22</v>
      </c>
      <c r="L496" t="s">
        <v>152</v>
      </c>
      <c r="M496">
        <v>3</v>
      </c>
      <c r="O496">
        <v>2</v>
      </c>
      <c r="P496">
        <v>5</v>
      </c>
      <c r="Q496">
        <v>1.3</v>
      </c>
      <c r="R496">
        <v>3.5000000000000004</v>
      </c>
      <c r="S496">
        <v>4.5500000000000007</v>
      </c>
      <c r="T496">
        <v>1</v>
      </c>
      <c r="U496">
        <v>0</v>
      </c>
      <c r="V496">
        <v>2.2000000000000002</v>
      </c>
      <c r="W496">
        <v>1.4</v>
      </c>
      <c r="X496">
        <v>3.08</v>
      </c>
      <c r="Y496">
        <v>1.84</v>
      </c>
      <c r="Z496">
        <v>2.2400000000000002</v>
      </c>
      <c r="AA496">
        <v>4.1216000000000008</v>
      </c>
      <c r="AB496">
        <v>7628313</v>
      </c>
      <c r="AC496" t="s">
        <v>1286</v>
      </c>
      <c r="AD496">
        <v>40230</v>
      </c>
      <c r="AE496" t="s">
        <v>760</v>
      </c>
      <c r="AF496" t="s">
        <v>761</v>
      </c>
      <c r="AG496" t="s">
        <v>762</v>
      </c>
      <c r="AH496" t="s">
        <v>768</v>
      </c>
      <c r="AI496">
        <v>1.25</v>
      </c>
      <c r="AJ496">
        <v>0</v>
      </c>
      <c r="AK496">
        <v>0</v>
      </c>
      <c r="AL496">
        <v>0</v>
      </c>
      <c r="AM496">
        <v>15</v>
      </c>
      <c r="AN496">
        <v>0</v>
      </c>
      <c r="AO496" t="s">
        <v>762</v>
      </c>
      <c r="AP496" t="s">
        <v>769</v>
      </c>
      <c r="AQ496" t="s">
        <v>769</v>
      </c>
      <c r="AR496" t="s">
        <v>1099</v>
      </c>
      <c r="AS496">
        <v>2.9</v>
      </c>
      <c r="AT496">
        <v>671.1</v>
      </c>
      <c r="AU496">
        <v>674</v>
      </c>
      <c r="AV496" t="s">
        <v>765</v>
      </c>
      <c r="AW496" t="s">
        <v>1287</v>
      </c>
      <c r="AX496">
        <v>2.9</v>
      </c>
      <c r="AY496">
        <v>670.1</v>
      </c>
      <c r="AZ496">
        <v>673</v>
      </c>
      <c r="BA496" t="s">
        <v>765</v>
      </c>
      <c r="BB496">
        <v>1.5278999999999999E-2</v>
      </c>
      <c r="BC496">
        <v>0</v>
      </c>
      <c r="BD496">
        <v>21551</v>
      </c>
      <c r="BE496">
        <v>62.115560118640211</v>
      </c>
      <c r="BF496" t="s">
        <v>767</v>
      </c>
      <c r="BG496">
        <v>44243</v>
      </c>
      <c r="BH496">
        <v>65.449545437892297</v>
      </c>
      <c r="BI496" t="s">
        <v>4161</v>
      </c>
      <c r="BJ496" t="s">
        <v>4162</v>
      </c>
      <c r="BK496" t="s">
        <v>4163</v>
      </c>
      <c r="BL496" t="s">
        <v>4097</v>
      </c>
      <c r="BM496">
        <v>1</v>
      </c>
      <c r="BN496">
        <v>3.6920000000000002</v>
      </c>
    </row>
    <row r="497" spans="1:66" x14ac:dyDescent="0.25">
      <c r="A497">
        <v>105374</v>
      </c>
      <c r="B497">
        <v>21477</v>
      </c>
      <c r="C497" t="s">
        <v>151</v>
      </c>
      <c r="D497" t="s">
        <v>26</v>
      </c>
      <c r="E497" t="s">
        <v>29</v>
      </c>
      <c r="F497">
        <v>44238.708333333336</v>
      </c>
      <c r="G497">
        <v>3.5</v>
      </c>
      <c r="H497" t="s">
        <v>23</v>
      </c>
      <c r="I497">
        <v>0</v>
      </c>
      <c r="J497" t="s">
        <v>22</v>
      </c>
      <c r="K497" t="s">
        <v>22</v>
      </c>
      <c r="L497" t="s">
        <v>152</v>
      </c>
      <c r="M497">
        <v>3</v>
      </c>
      <c r="O497">
        <v>2</v>
      </c>
      <c r="P497">
        <v>5</v>
      </c>
      <c r="Q497">
        <v>1.3</v>
      </c>
      <c r="R497">
        <v>3.5000000000000004</v>
      </c>
      <c r="S497">
        <v>4.5500000000000007</v>
      </c>
      <c r="T497">
        <v>1</v>
      </c>
      <c r="U497">
        <v>0</v>
      </c>
      <c r="V497">
        <v>1.4000000000000001</v>
      </c>
      <c r="W497">
        <v>1.4</v>
      </c>
      <c r="X497">
        <v>1.96</v>
      </c>
      <c r="Y497">
        <v>1.36</v>
      </c>
      <c r="Z497">
        <v>2.2400000000000002</v>
      </c>
      <c r="AA497">
        <v>3.0464000000000007</v>
      </c>
      <c r="AB497">
        <v>7569152</v>
      </c>
      <c r="AC497" t="s">
        <v>1096</v>
      </c>
      <c r="AD497">
        <v>40231</v>
      </c>
      <c r="AE497" t="s">
        <v>760</v>
      </c>
      <c r="AF497" t="s">
        <v>761</v>
      </c>
      <c r="AG497" t="s">
        <v>762</v>
      </c>
      <c r="AH497" t="s">
        <v>768</v>
      </c>
      <c r="AI497">
        <v>1</v>
      </c>
      <c r="AJ497">
        <v>0</v>
      </c>
      <c r="AK497">
        <v>0</v>
      </c>
      <c r="AL497">
        <v>0</v>
      </c>
      <c r="AM497">
        <v>12</v>
      </c>
      <c r="AN497">
        <v>0</v>
      </c>
      <c r="AO497" t="s">
        <v>762</v>
      </c>
      <c r="AP497" t="s">
        <v>1097</v>
      </c>
      <c r="AQ497" t="s">
        <v>905</v>
      </c>
      <c r="AR497" t="s">
        <v>1098</v>
      </c>
      <c r="AS497">
        <v>6</v>
      </c>
      <c r="AT497">
        <v>673</v>
      </c>
      <c r="AU497">
        <v>679</v>
      </c>
      <c r="AV497" t="s">
        <v>765</v>
      </c>
      <c r="AW497" t="s">
        <v>1099</v>
      </c>
      <c r="AX497">
        <v>2.9</v>
      </c>
      <c r="AY497">
        <v>671.1</v>
      </c>
      <c r="AZ497">
        <v>674</v>
      </c>
      <c r="BA497" t="s">
        <v>765</v>
      </c>
      <c r="BB497">
        <v>2.3697429999999998E-2</v>
      </c>
      <c r="BC497">
        <v>0</v>
      </c>
      <c r="BD497">
        <v>21551</v>
      </c>
      <c r="BE497">
        <v>62.115560118640211</v>
      </c>
      <c r="BF497" t="s">
        <v>767</v>
      </c>
      <c r="BG497">
        <v>44243</v>
      </c>
      <c r="BH497">
        <v>80.177479411822063</v>
      </c>
      <c r="BI497" t="s">
        <v>4161</v>
      </c>
      <c r="BJ497" t="s">
        <v>4162</v>
      </c>
      <c r="BK497" t="s">
        <v>4163</v>
      </c>
      <c r="BL497" t="s">
        <v>4097</v>
      </c>
      <c r="BM497">
        <v>1</v>
      </c>
      <c r="BN497">
        <v>3.6920000000000002</v>
      </c>
    </row>
    <row r="498" spans="1:66" x14ac:dyDescent="0.25">
      <c r="A498">
        <v>105703</v>
      </c>
      <c r="B498">
        <v>19180</v>
      </c>
      <c r="C498" t="s">
        <v>122</v>
      </c>
      <c r="D498" t="s">
        <v>21</v>
      </c>
      <c r="E498" t="s">
        <v>29</v>
      </c>
      <c r="F498">
        <v>44137.708333333336</v>
      </c>
      <c r="G498">
        <v>4</v>
      </c>
      <c r="H498" t="s">
        <v>23</v>
      </c>
      <c r="I498">
        <v>0</v>
      </c>
      <c r="J498" t="s">
        <v>22</v>
      </c>
      <c r="K498" t="s">
        <v>22</v>
      </c>
      <c r="M498">
        <v>0</v>
      </c>
      <c r="O498">
        <v>2</v>
      </c>
      <c r="P498">
        <v>10</v>
      </c>
      <c r="Q498">
        <v>1.3</v>
      </c>
      <c r="R498">
        <v>2.2999999999999998</v>
      </c>
      <c r="S498">
        <v>2.9899999999999998</v>
      </c>
      <c r="T498">
        <v>1</v>
      </c>
      <c r="U498">
        <v>10</v>
      </c>
      <c r="V498">
        <v>4.5999999999999996</v>
      </c>
      <c r="W498">
        <v>5</v>
      </c>
      <c r="X498">
        <v>23</v>
      </c>
      <c r="Y498">
        <v>3.28</v>
      </c>
      <c r="Z498">
        <v>3.92</v>
      </c>
      <c r="AA498">
        <v>12.8576</v>
      </c>
      <c r="AB498">
        <v>7656068</v>
      </c>
      <c r="AC498" t="s">
        <v>2659</v>
      </c>
      <c r="AD498">
        <v>40232</v>
      </c>
      <c r="AE498" t="s">
        <v>760</v>
      </c>
      <c r="AF498" t="s">
        <v>761</v>
      </c>
      <c r="AG498" t="s">
        <v>762</v>
      </c>
      <c r="AH498" t="s">
        <v>768</v>
      </c>
      <c r="AI498">
        <v>1.5</v>
      </c>
      <c r="AJ498">
        <v>0</v>
      </c>
      <c r="AK498">
        <v>0</v>
      </c>
      <c r="AL498">
        <v>0</v>
      </c>
      <c r="AM498">
        <v>18</v>
      </c>
      <c r="AN498">
        <v>0</v>
      </c>
      <c r="AO498" t="s">
        <v>762</v>
      </c>
      <c r="AP498" t="s">
        <v>763</v>
      </c>
      <c r="AQ498" t="s">
        <v>769</v>
      </c>
      <c r="AR498" t="s">
        <v>2660</v>
      </c>
      <c r="AS498">
        <v>3.6</v>
      </c>
      <c r="AT498">
        <v>716.4</v>
      </c>
      <c r="AU498">
        <v>720</v>
      </c>
      <c r="AV498" t="s">
        <v>765</v>
      </c>
      <c r="AW498" t="s">
        <v>2661</v>
      </c>
      <c r="AX498">
        <v>3.7</v>
      </c>
      <c r="AY498">
        <v>707.3</v>
      </c>
      <c r="AZ498">
        <v>711</v>
      </c>
      <c r="BA498" t="s">
        <v>765</v>
      </c>
      <c r="BB498">
        <v>3.1748079999999998E-2</v>
      </c>
      <c r="BC498">
        <v>1</v>
      </c>
      <c r="BD498">
        <v>20637</v>
      </c>
      <c r="BE498">
        <v>64.341432808578602</v>
      </c>
      <c r="BF498" t="s">
        <v>767</v>
      </c>
      <c r="BG498">
        <v>44243</v>
      </c>
      <c r="BH498">
        <v>286.63153885501367</v>
      </c>
      <c r="BI498" t="s">
        <v>4094</v>
      </c>
      <c r="BJ498" t="s">
        <v>4095</v>
      </c>
      <c r="BK498" t="s">
        <v>4096</v>
      </c>
      <c r="BL498" t="s">
        <v>4097</v>
      </c>
      <c r="BM498">
        <v>1</v>
      </c>
      <c r="BN498">
        <v>3.8050000000000002</v>
      </c>
    </row>
    <row r="499" spans="1:66" x14ac:dyDescent="0.25">
      <c r="A499">
        <v>105703</v>
      </c>
      <c r="B499">
        <v>19180</v>
      </c>
      <c r="C499" t="s">
        <v>122</v>
      </c>
      <c r="D499" t="s">
        <v>21</v>
      </c>
      <c r="E499" t="s">
        <v>29</v>
      </c>
      <c r="F499">
        <v>44137.708333333336</v>
      </c>
      <c r="G499">
        <v>4</v>
      </c>
      <c r="H499" t="s">
        <v>23</v>
      </c>
      <c r="I499">
        <v>0</v>
      </c>
      <c r="J499" t="s">
        <v>22</v>
      </c>
      <c r="K499" t="s">
        <v>22</v>
      </c>
      <c r="L499" t="s">
        <v>24</v>
      </c>
      <c r="M499">
        <v>0</v>
      </c>
      <c r="O499">
        <v>2</v>
      </c>
      <c r="P499">
        <v>10</v>
      </c>
      <c r="Q499">
        <v>1.3</v>
      </c>
      <c r="R499">
        <v>2.2999999999999998</v>
      </c>
      <c r="S499">
        <v>2.9899999999999998</v>
      </c>
      <c r="T499">
        <v>1</v>
      </c>
      <c r="U499">
        <v>10</v>
      </c>
      <c r="V499">
        <v>6.2000000000000011</v>
      </c>
      <c r="W499">
        <v>5</v>
      </c>
      <c r="X499">
        <v>31.000000000000007</v>
      </c>
      <c r="Y499">
        <v>4.24</v>
      </c>
      <c r="Z499">
        <v>3.92</v>
      </c>
      <c r="AA499">
        <v>16.620799999999999</v>
      </c>
      <c r="AB499">
        <v>7656068</v>
      </c>
      <c r="AC499" t="s">
        <v>2659</v>
      </c>
      <c r="AD499">
        <v>40233</v>
      </c>
      <c r="AE499" t="s">
        <v>760</v>
      </c>
      <c r="AF499" t="s">
        <v>761</v>
      </c>
      <c r="AG499" t="s">
        <v>762</v>
      </c>
      <c r="AH499" t="s">
        <v>768</v>
      </c>
      <c r="AI499">
        <v>1.5</v>
      </c>
      <c r="AJ499">
        <v>0</v>
      </c>
      <c r="AK499">
        <v>0</v>
      </c>
      <c r="AL499">
        <v>0</v>
      </c>
      <c r="AM499">
        <v>18</v>
      </c>
      <c r="AN499">
        <v>0</v>
      </c>
      <c r="AO499" t="s">
        <v>762</v>
      </c>
      <c r="AP499" t="s">
        <v>763</v>
      </c>
      <c r="AQ499" t="s">
        <v>769</v>
      </c>
      <c r="AR499" t="s">
        <v>2660</v>
      </c>
      <c r="AS499">
        <v>3.6</v>
      </c>
      <c r="AT499">
        <v>716.4</v>
      </c>
      <c r="AU499">
        <v>720</v>
      </c>
      <c r="AV499" t="s">
        <v>765</v>
      </c>
      <c r="AW499" t="s">
        <v>2661</v>
      </c>
      <c r="AX499">
        <v>3.7</v>
      </c>
      <c r="AY499">
        <v>707.3</v>
      </c>
      <c r="AZ499">
        <v>711</v>
      </c>
      <c r="BA499" t="s">
        <v>765</v>
      </c>
      <c r="BB499">
        <v>3.1748079999999998E-2</v>
      </c>
      <c r="BC499">
        <v>1</v>
      </c>
      <c r="BD499">
        <v>20637</v>
      </c>
      <c r="BE499">
        <v>64.341432808578602</v>
      </c>
      <c r="BF499" t="s">
        <v>767</v>
      </c>
      <c r="BG499">
        <v>44243</v>
      </c>
      <c r="BH499">
        <v>286.63153885501367</v>
      </c>
      <c r="BI499" t="s">
        <v>4094</v>
      </c>
      <c r="BJ499" t="s">
        <v>4095</v>
      </c>
      <c r="BK499" t="s">
        <v>4096</v>
      </c>
      <c r="BL499" t="s">
        <v>4097</v>
      </c>
      <c r="BM499">
        <v>1</v>
      </c>
      <c r="BN499">
        <v>3.8050000000000002</v>
      </c>
    </row>
    <row r="500" spans="1:66" x14ac:dyDescent="0.25">
      <c r="A500">
        <v>105811</v>
      </c>
      <c r="B500">
        <v>19439</v>
      </c>
      <c r="C500" t="s">
        <v>219</v>
      </c>
      <c r="D500" t="s">
        <v>21</v>
      </c>
      <c r="E500" t="s">
        <v>29</v>
      </c>
      <c r="F500">
        <v>44077.666666666664</v>
      </c>
      <c r="G500">
        <v>2.7</v>
      </c>
      <c r="H500" t="s">
        <v>28</v>
      </c>
      <c r="I500">
        <v>5</v>
      </c>
      <c r="J500" t="s">
        <v>22</v>
      </c>
      <c r="K500" t="s">
        <v>22</v>
      </c>
      <c r="M500">
        <v>0</v>
      </c>
      <c r="O500">
        <v>2</v>
      </c>
      <c r="P500">
        <v>5</v>
      </c>
      <c r="Q500">
        <v>3.05</v>
      </c>
      <c r="R500">
        <v>2.15</v>
      </c>
      <c r="S500">
        <v>6.5574999999999992</v>
      </c>
      <c r="T500">
        <v>1</v>
      </c>
      <c r="U500">
        <v>5</v>
      </c>
      <c r="V500">
        <v>1.4000000000000001</v>
      </c>
      <c r="W500">
        <v>2.15</v>
      </c>
      <c r="X500">
        <v>3.0100000000000002</v>
      </c>
      <c r="Y500">
        <v>2.06</v>
      </c>
      <c r="Z500">
        <v>2.15</v>
      </c>
      <c r="AA500">
        <v>4.4290000000000003</v>
      </c>
      <c r="AB500">
        <v>7638284</v>
      </c>
      <c r="AC500" t="s">
        <v>1348</v>
      </c>
      <c r="AD500">
        <v>40234</v>
      </c>
      <c r="AE500" t="s">
        <v>760</v>
      </c>
      <c r="AF500" t="s">
        <v>761</v>
      </c>
      <c r="AG500" t="s">
        <v>762</v>
      </c>
      <c r="AH500" t="s">
        <v>768</v>
      </c>
      <c r="AI500">
        <v>2.5</v>
      </c>
      <c r="AJ500">
        <v>0</v>
      </c>
      <c r="AK500">
        <v>0</v>
      </c>
      <c r="AL500">
        <v>0</v>
      </c>
      <c r="AM500">
        <v>30</v>
      </c>
      <c r="AN500">
        <v>0</v>
      </c>
      <c r="AO500" t="s">
        <v>762</v>
      </c>
      <c r="AP500" t="s">
        <v>763</v>
      </c>
      <c r="AQ500" t="s">
        <v>769</v>
      </c>
      <c r="AR500" t="s">
        <v>1349</v>
      </c>
      <c r="AS500">
        <v>0</v>
      </c>
      <c r="AT500">
        <v>0</v>
      </c>
      <c r="AU500">
        <v>699</v>
      </c>
      <c r="AV500" t="s">
        <v>772</v>
      </c>
      <c r="AW500" t="s">
        <v>1350</v>
      </c>
      <c r="AX500">
        <v>8.4</v>
      </c>
      <c r="AY500">
        <v>666.6</v>
      </c>
      <c r="AZ500">
        <v>675</v>
      </c>
      <c r="BA500" t="s">
        <v>765</v>
      </c>
      <c r="BB500">
        <v>0</v>
      </c>
      <c r="BC500">
        <v>1</v>
      </c>
      <c r="BD500">
        <v>0</v>
      </c>
      <c r="BE500">
        <v>120.67807437827972</v>
      </c>
      <c r="BF500" t="s">
        <v>767</v>
      </c>
      <c r="BG500">
        <v>44243</v>
      </c>
      <c r="BH500">
        <v>159.98622942433281</v>
      </c>
      <c r="BI500" t="s">
        <v>4120</v>
      </c>
      <c r="BJ500" t="s">
        <v>4121</v>
      </c>
      <c r="BK500" t="s">
        <v>4122</v>
      </c>
      <c r="BL500" t="s">
        <v>4123</v>
      </c>
      <c r="BM500">
        <v>4</v>
      </c>
      <c r="BN500">
        <v>3.7949999999999999</v>
      </c>
    </row>
    <row r="501" spans="1:66" x14ac:dyDescent="0.25">
      <c r="A501">
        <v>105947</v>
      </c>
      <c r="B501">
        <v>13435</v>
      </c>
      <c r="C501" t="s">
        <v>543</v>
      </c>
      <c r="D501" t="s">
        <v>26</v>
      </c>
      <c r="E501" t="s">
        <v>29</v>
      </c>
      <c r="F501">
        <v>43938.666666666664</v>
      </c>
      <c r="G501">
        <v>11</v>
      </c>
      <c r="I501">
        <v>0</v>
      </c>
      <c r="K501" t="s">
        <v>22</v>
      </c>
      <c r="M501">
        <v>0</v>
      </c>
      <c r="O501">
        <v>2</v>
      </c>
      <c r="P501">
        <v>0</v>
      </c>
      <c r="Q501">
        <v>1.3</v>
      </c>
      <c r="R501">
        <v>1.8</v>
      </c>
      <c r="S501">
        <v>2.3400000000000003</v>
      </c>
      <c r="T501">
        <v>1</v>
      </c>
      <c r="U501">
        <v>0</v>
      </c>
      <c r="V501">
        <v>8.6</v>
      </c>
      <c r="W501">
        <v>2.7</v>
      </c>
      <c r="X501">
        <v>23.22</v>
      </c>
      <c r="Y501">
        <v>5.68</v>
      </c>
      <c r="Z501">
        <v>2.3400000000000003</v>
      </c>
      <c r="AA501">
        <v>13.291200000000002</v>
      </c>
      <c r="AB501">
        <v>7646736</v>
      </c>
      <c r="AC501" t="s">
        <v>2705</v>
      </c>
      <c r="AD501">
        <v>40235</v>
      </c>
      <c r="AE501" t="s">
        <v>760</v>
      </c>
      <c r="AF501" t="s">
        <v>761</v>
      </c>
      <c r="AG501" t="s">
        <v>762</v>
      </c>
      <c r="AH501" t="s">
        <v>768</v>
      </c>
      <c r="AI501">
        <v>2.5</v>
      </c>
      <c r="AJ501">
        <v>0</v>
      </c>
      <c r="AK501">
        <v>0</v>
      </c>
      <c r="AL501">
        <v>0</v>
      </c>
      <c r="AM501">
        <v>30</v>
      </c>
      <c r="AN501">
        <v>0</v>
      </c>
      <c r="AO501" t="s">
        <v>762</v>
      </c>
      <c r="AP501" t="s">
        <v>763</v>
      </c>
      <c r="AQ501" t="s">
        <v>769</v>
      </c>
      <c r="AR501" t="s">
        <v>2706</v>
      </c>
      <c r="AS501">
        <v>4.0999999999999996</v>
      </c>
      <c r="AT501">
        <v>715.9</v>
      </c>
      <c r="AU501">
        <v>720</v>
      </c>
      <c r="AV501" t="s">
        <v>765</v>
      </c>
      <c r="AW501" t="s">
        <v>2707</v>
      </c>
      <c r="AX501">
        <v>7.1</v>
      </c>
      <c r="AY501">
        <v>709.9</v>
      </c>
      <c r="AZ501">
        <v>717</v>
      </c>
      <c r="BA501" t="s">
        <v>765</v>
      </c>
      <c r="BB501">
        <v>5.5377870000000003E-2</v>
      </c>
      <c r="BC501">
        <v>0</v>
      </c>
      <c r="BD501">
        <v>37437</v>
      </c>
      <c r="BE501">
        <v>17.800593201003871</v>
      </c>
      <c r="BF501" t="s">
        <v>767</v>
      </c>
      <c r="BG501">
        <v>43258</v>
      </c>
      <c r="BH501">
        <v>108.3465205042306</v>
      </c>
      <c r="BI501" t="s">
        <v>4094</v>
      </c>
      <c r="BJ501" t="s">
        <v>4095</v>
      </c>
      <c r="BK501" t="s">
        <v>4096</v>
      </c>
      <c r="BL501" t="s">
        <v>4097</v>
      </c>
      <c r="BM501">
        <v>1</v>
      </c>
      <c r="BN501">
        <v>3.7930000000000001</v>
      </c>
    </row>
    <row r="502" spans="1:66" x14ac:dyDescent="0.25">
      <c r="A502">
        <v>106151</v>
      </c>
      <c r="B502">
        <v>17311</v>
      </c>
      <c r="C502" t="s">
        <v>237</v>
      </c>
      <c r="D502" t="s">
        <v>26</v>
      </c>
      <c r="E502" t="s">
        <v>29</v>
      </c>
      <c r="F502">
        <v>43966.666666666664</v>
      </c>
      <c r="G502">
        <v>5</v>
      </c>
      <c r="H502" t="s">
        <v>23</v>
      </c>
      <c r="I502">
        <v>0</v>
      </c>
      <c r="K502" t="s">
        <v>22</v>
      </c>
      <c r="M502">
        <v>0</v>
      </c>
      <c r="O502">
        <v>2</v>
      </c>
      <c r="P502">
        <v>0</v>
      </c>
      <c r="Q502">
        <v>1.3</v>
      </c>
      <c r="R502">
        <v>0.8</v>
      </c>
      <c r="S502">
        <v>1.04</v>
      </c>
      <c r="T502">
        <v>1</v>
      </c>
      <c r="U502">
        <v>10</v>
      </c>
      <c r="V502">
        <v>3.8000000000000007</v>
      </c>
      <c r="W502">
        <v>2.2999999999999998</v>
      </c>
      <c r="X502">
        <v>8.74</v>
      </c>
      <c r="Y502">
        <v>2.8000000000000003</v>
      </c>
      <c r="Z502">
        <v>1.7</v>
      </c>
      <c r="AA502">
        <v>4.7600000000000007</v>
      </c>
      <c r="AB502">
        <v>7658474</v>
      </c>
      <c r="AC502" t="s">
        <v>1423</v>
      </c>
      <c r="AD502">
        <v>40236</v>
      </c>
      <c r="AE502" t="s">
        <v>760</v>
      </c>
      <c r="AF502" t="s">
        <v>761</v>
      </c>
      <c r="AG502" t="s">
        <v>762</v>
      </c>
      <c r="AH502" t="s">
        <v>768</v>
      </c>
      <c r="AI502">
        <v>1.25</v>
      </c>
      <c r="AJ502">
        <v>0</v>
      </c>
      <c r="AK502">
        <v>0</v>
      </c>
      <c r="AL502">
        <v>0</v>
      </c>
      <c r="AM502">
        <v>15</v>
      </c>
      <c r="AN502">
        <v>0</v>
      </c>
      <c r="AO502" t="s">
        <v>762</v>
      </c>
      <c r="AP502" t="s">
        <v>763</v>
      </c>
      <c r="AQ502" t="s">
        <v>769</v>
      </c>
      <c r="AR502" t="s">
        <v>1424</v>
      </c>
      <c r="AS502">
        <v>3.2</v>
      </c>
      <c r="AT502">
        <v>740.8</v>
      </c>
      <c r="AU502">
        <v>744</v>
      </c>
      <c r="AV502" t="s">
        <v>765</v>
      </c>
      <c r="AW502" t="s">
        <v>1425</v>
      </c>
      <c r="AX502">
        <v>3.8</v>
      </c>
      <c r="AY502">
        <v>738.2</v>
      </c>
      <c r="AZ502">
        <v>742</v>
      </c>
      <c r="BA502" t="s">
        <v>765</v>
      </c>
      <c r="BB502">
        <v>6.0354119999999997E-2</v>
      </c>
      <c r="BC502">
        <v>1</v>
      </c>
      <c r="BD502">
        <v>37437</v>
      </c>
      <c r="BE502">
        <v>17.877253023043572</v>
      </c>
      <c r="BF502" t="s">
        <v>767</v>
      </c>
      <c r="BG502">
        <v>43322</v>
      </c>
      <c r="BH502">
        <v>43.503278632689891</v>
      </c>
      <c r="BI502" t="s">
        <v>4140</v>
      </c>
      <c r="BJ502" t="s">
        <v>4141</v>
      </c>
      <c r="BK502" t="s">
        <v>4142</v>
      </c>
      <c r="BL502" t="s">
        <v>768</v>
      </c>
      <c r="BM502">
        <v>2</v>
      </c>
      <c r="BN502">
        <v>3.8050000000000002</v>
      </c>
    </row>
    <row r="503" spans="1:66" x14ac:dyDescent="0.25">
      <c r="A503">
        <v>106162</v>
      </c>
      <c r="B503">
        <v>17311</v>
      </c>
      <c r="C503" t="s">
        <v>370</v>
      </c>
      <c r="D503" t="s">
        <v>26</v>
      </c>
      <c r="E503" t="s">
        <v>29</v>
      </c>
      <c r="F503">
        <v>43966.666666666664</v>
      </c>
      <c r="G503">
        <v>5</v>
      </c>
      <c r="H503" t="s">
        <v>28</v>
      </c>
      <c r="I503">
        <v>5</v>
      </c>
      <c r="J503" t="s">
        <v>29</v>
      </c>
      <c r="K503" t="s">
        <v>29</v>
      </c>
      <c r="L503" t="s">
        <v>30</v>
      </c>
      <c r="M503">
        <v>6</v>
      </c>
      <c r="N503" t="s">
        <v>202</v>
      </c>
      <c r="O503">
        <v>3</v>
      </c>
      <c r="P503">
        <v>10</v>
      </c>
      <c r="Q503">
        <v>5.45</v>
      </c>
      <c r="R503">
        <v>5</v>
      </c>
      <c r="S503">
        <v>27.25</v>
      </c>
      <c r="T503">
        <v>1</v>
      </c>
      <c r="U503">
        <v>10</v>
      </c>
      <c r="V503">
        <v>8.6</v>
      </c>
      <c r="W503">
        <v>5</v>
      </c>
      <c r="X503">
        <v>43</v>
      </c>
      <c r="Y503">
        <v>7.34</v>
      </c>
      <c r="Z503">
        <v>5</v>
      </c>
      <c r="AA503">
        <v>36.700000000000003</v>
      </c>
      <c r="AB503">
        <v>7566557</v>
      </c>
      <c r="AC503" t="s">
        <v>3983</v>
      </c>
      <c r="AD503">
        <v>40237</v>
      </c>
      <c r="AE503" t="s">
        <v>760</v>
      </c>
      <c r="AF503" t="s">
        <v>761</v>
      </c>
      <c r="AG503" t="s">
        <v>762</v>
      </c>
      <c r="AH503" t="s">
        <v>768</v>
      </c>
      <c r="AI503">
        <v>1.25</v>
      </c>
      <c r="AJ503">
        <v>0</v>
      </c>
      <c r="AK503">
        <v>0</v>
      </c>
      <c r="AL503">
        <v>0</v>
      </c>
      <c r="AM503">
        <v>15</v>
      </c>
      <c r="AN503">
        <v>0</v>
      </c>
      <c r="AO503" t="s">
        <v>762</v>
      </c>
      <c r="AP503" t="s">
        <v>763</v>
      </c>
      <c r="AQ503" t="s">
        <v>769</v>
      </c>
      <c r="AR503" t="s">
        <v>3984</v>
      </c>
      <c r="AS503">
        <v>4</v>
      </c>
      <c r="AT503">
        <v>768</v>
      </c>
      <c r="AU503">
        <v>772</v>
      </c>
      <c r="AV503" t="s">
        <v>765</v>
      </c>
      <c r="AW503" t="s">
        <v>3985</v>
      </c>
      <c r="AX503">
        <v>4</v>
      </c>
      <c r="AY503">
        <v>767</v>
      </c>
      <c r="AZ503">
        <v>771</v>
      </c>
      <c r="BA503" t="s">
        <v>765</v>
      </c>
      <c r="BB503">
        <v>1.341402E-2</v>
      </c>
      <c r="BC503">
        <v>1</v>
      </c>
      <c r="BD503">
        <v>29489</v>
      </c>
      <c r="BE503">
        <v>39.637691079169514</v>
      </c>
      <c r="BF503" t="s">
        <v>767</v>
      </c>
      <c r="BG503">
        <v>43258</v>
      </c>
      <c r="BH503">
        <v>74.548878604383134</v>
      </c>
      <c r="BI503" t="s">
        <v>4094</v>
      </c>
      <c r="BJ503" t="s">
        <v>4095</v>
      </c>
      <c r="BK503" t="s">
        <v>4096</v>
      </c>
      <c r="BL503" t="s">
        <v>4097</v>
      </c>
      <c r="BM503">
        <v>1</v>
      </c>
      <c r="BN503">
        <v>3.802</v>
      </c>
    </row>
    <row r="504" spans="1:66" x14ac:dyDescent="0.25">
      <c r="A504">
        <v>106166</v>
      </c>
      <c r="B504">
        <v>17311</v>
      </c>
      <c r="C504" t="s">
        <v>370</v>
      </c>
      <c r="D504" t="s">
        <v>26</v>
      </c>
      <c r="E504" t="s">
        <v>29</v>
      </c>
      <c r="F504">
        <v>43966.666666666664</v>
      </c>
      <c r="G504">
        <v>4</v>
      </c>
      <c r="H504" t="s">
        <v>31</v>
      </c>
      <c r="I504">
        <v>7</v>
      </c>
      <c r="J504" t="s">
        <v>29</v>
      </c>
      <c r="K504" t="s">
        <v>29</v>
      </c>
      <c r="L504" t="s">
        <v>30</v>
      </c>
      <c r="M504">
        <v>6</v>
      </c>
      <c r="N504" t="s">
        <v>202</v>
      </c>
      <c r="O504">
        <v>3</v>
      </c>
      <c r="P504">
        <v>10</v>
      </c>
      <c r="Q504">
        <v>5.45</v>
      </c>
      <c r="R504">
        <v>5</v>
      </c>
      <c r="S504">
        <v>27.25</v>
      </c>
      <c r="T504">
        <v>1</v>
      </c>
      <c r="U504">
        <v>10</v>
      </c>
      <c r="V504">
        <v>8.6</v>
      </c>
      <c r="W504">
        <v>3.2</v>
      </c>
      <c r="X504">
        <v>27.52</v>
      </c>
      <c r="Y504">
        <v>7.34</v>
      </c>
      <c r="Z504">
        <v>3.92</v>
      </c>
      <c r="AA504">
        <v>28.7728</v>
      </c>
      <c r="AB504">
        <v>7656274</v>
      </c>
      <c r="AC504" t="s">
        <v>3789</v>
      </c>
      <c r="AD504">
        <v>40238</v>
      </c>
      <c r="AE504" t="s">
        <v>760</v>
      </c>
      <c r="AF504" t="s">
        <v>761</v>
      </c>
      <c r="AG504" t="s">
        <v>762</v>
      </c>
      <c r="AH504" t="s">
        <v>768</v>
      </c>
      <c r="AI504">
        <v>3</v>
      </c>
      <c r="AJ504">
        <v>0</v>
      </c>
      <c r="AK504">
        <v>0</v>
      </c>
      <c r="AL504">
        <v>0</v>
      </c>
      <c r="AM504">
        <v>36</v>
      </c>
      <c r="AN504">
        <v>0</v>
      </c>
      <c r="AO504" t="s">
        <v>762</v>
      </c>
      <c r="AP504" t="s">
        <v>778</v>
      </c>
      <c r="AQ504" t="s">
        <v>781</v>
      </c>
      <c r="AR504" t="s">
        <v>3790</v>
      </c>
      <c r="AS504">
        <v>5.8</v>
      </c>
      <c r="AT504">
        <v>736.2</v>
      </c>
      <c r="AU504">
        <v>742</v>
      </c>
      <c r="AV504" t="s">
        <v>765</v>
      </c>
      <c r="AW504" t="s">
        <v>3791</v>
      </c>
      <c r="AX504">
        <v>7</v>
      </c>
      <c r="AY504">
        <v>735</v>
      </c>
      <c r="AZ504">
        <v>742</v>
      </c>
      <c r="BA504" t="s">
        <v>765</v>
      </c>
      <c r="BB504">
        <v>3.3316400000000003E-2</v>
      </c>
      <c r="BC504">
        <v>1</v>
      </c>
      <c r="BD504">
        <v>37437</v>
      </c>
      <c r="BE504">
        <v>17.877253023043572</v>
      </c>
      <c r="BF504" t="s">
        <v>767</v>
      </c>
      <c r="BG504">
        <v>43322</v>
      </c>
      <c r="BH504">
        <v>36.018292684531907</v>
      </c>
      <c r="BI504" t="s">
        <v>4140</v>
      </c>
      <c r="BJ504" t="s">
        <v>4141</v>
      </c>
      <c r="BK504" t="s">
        <v>4142</v>
      </c>
      <c r="BL504" t="s">
        <v>768</v>
      </c>
      <c r="BM504">
        <v>2</v>
      </c>
      <c r="BN504">
        <v>3.8050000000000002</v>
      </c>
    </row>
    <row r="505" spans="1:66" x14ac:dyDescent="0.25">
      <c r="A505">
        <v>106168</v>
      </c>
      <c r="B505">
        <v>17311</v>
      </c>
      <c r="C505" t="s">
        <v>370</v>
      </c>
      <c r="D505" t="s">
        <v>26</v>
      </c>
      <c r="E505" t="s">
        <v>29</v>
      </c>
      <c r="F505">
        <v>43966.666666666664</v>
      </c>
      <c r="G505">
        <v>7</v>
      </c>
      <c r="H505" t="s">
        <v>28</v>
      </c>
      <c r="I505">
        <v>5</v>
      </c>
      <c r="J505" t="s">
        <v>29</v>
      </c>
      <c r="K505" t="s">
        <v>29</v>
      </c>
      <c r="L505" t="s">
        <v>30</v>
      </c>
      <c r="M505">
        <v>6</v>
      </c>
      <c r="N505" t="s">
        <v>202</v>
      </c>
      <c r="O505">
        <v>3</v>
      </c>
      <c r="P505">
        <v>10</v>
      </c>
      <c r="Q505">
        <v>5.45</v>
      </c>
      <c r="R505">
        <v>5</v>
      </c>
      <c r="S505">
        <v>27.25</v>
      </c>
      <c r="T505">
        <v>1</v>
      </c>
      <c r="U505">
        <v>10</v>
      </c>
      <c r="V505">
        <v>5.4</v>
      </c>
      <c r="W505">
        <v>3.2</v>
      </c>
      <c r="X505">
        <v>17.28</v>
      </c>
      <c r="Y505">
        <v>5.42</v>
      </c>
      <c r="Z505">
        <v>3.92</v>
      </c>
      <c r="AA505">
        <v>21.246399999999998</v>
      </c>
      <c r="AB505">
        <v>7688827</v>
      </c>
      <c r="AC505" t="s">
        <v>3464</v>
      </c>
      <c r="AD505">
        <v>40239</v>
      </c>
      <c r="AE505" t="s">
        <v>760</v>
      </c>
      <c r="AF505" t="s">
        <v>761</v>
      </c>
      <c r="AG505" t="s">
        <v>762</v>
      </c>
      <c r="AH505" t="s">
        <v>768</v>
      </c>
      <c r="AI505">
        <v>3</v>
      </c>
      <c r="AJ505">
        <v>0</v>
      </c>
      <c r="AK505">
        <v>0</v>
      </c>
      <c r="AL505">
        <v>0</v>
      </c>
      <c r="AM505">
        <v>36</v>
      </c>
      <c r="AN505">
        <v>0</v>
      </c>
      <c r="AO505" t="s">
        <v>762</v>
      </c>
      <c r="AP505" t="s">
        <v>778</v>
      </c>
      <c r="AQ505" t="s">
        <v>781</v>
      </c>
      <c r="AR505" t="s">
        <v>3465</v>
      </c>
      <c r="AS505">
        <v>7.6</v>
      </c>
      <c r="AT505">
        <v>731.4</v>
      </c>
      <c r="AU505">
        <v>739</v>
      </c>
      <c r="AV505" t="s">
        <v>765</v>
      </c>
      <c r="AW505" t="s">
        <v>3466</v>
      </c>
      <c r="AX505">
        <v>5.6</v>
      </c>
      <c r="AY505">
        <v>729.4</v>
      </c>
      <c r="AZ505">
        <v>735</v>
      </c>
      <c r="BA505" t="s">
        <v>765</v>
      </c>
      <c r="BB505">
        <v>2.7544329999999999E-2</v>
      </c>
      <c r="BC505">
        <v>1</v>
      </c>
      <c r="BD505">
        <v>37437</v>
      </c>
      <c r="BE505">
        <v>17.877253023043572</v>
      </c>
      <c r="BF505" t="s">
        <v>767</v>
      </c>
      <c r="BG505">
        <v>43322</v>
      </c>
      <c r="BH505">
        <v>72.610213667953388</v>
      </c>
      <c r="BI505" t="s">
        <v>4140</v>
      </c>
      <c r="BJ505" t="s">
        <v>4141</v>
      </c>
      <c r="BK505" t="s">
        <v>4142</v>
      </c>
      <c r="BL505" t="s">
        <v>768</v>
      </c>
      <c r="BM505">
        <v>2</v>
      </c>
      <c r="BN505">
        <v>3.8050000000000002</v>
      </c>
    </row>
    <row r="506" spans="1:66" x14ac:dyDescent="0.25">
      <c r="A506">
        <v>106187</v>
      </c>
      <c r="B506">
        <v>11106</v>
      </c>
      <c r="C506" t="s">
        <v>153</v>
      </c>
      <c r="D506" t="s">
        <v>21</v>
      </c>
      <c r="E506" t="s">
        <v>29</v>
      </c>
      <c r="F506">
        <v>43810.666666666664</v>
      </c>
      <c r="G506">
        <v>5.5</v>
      </c>
      <c r="H506" t="s">
        <v>23</v>
      </c>
      <c r="I506">
        <v>0</v>
      </c>
      <c r="J506" t="s">
        <v>22</v>
      </c>
      <c r="K506" t="s">
        <v>22</v>
      </c>
      <c r="L506" t="s">
        <v>24</v>
      </c>
      <c r="M506">
        <v>0</v>
      </c>
      <c r="O506">
        <v>2</v>
      </c>
      <c r="P506">
        <v>10</v>
      </c>
      <c r="Q506">
        <v>1.3</v>
      </c>
      <c r="R506">
        <v>3.5</v>
      </c>
      <c r="S506">
        <v>4.55</v>
      </c>
      <c r="T506">
        <v>1</v>
      </c>
      <c r="U506">
        <v>10</v>
      </c>
      <c r="V506">
        <v>6</v>
      </c>
      <c r="W506">
        <v>4.4000000000000004</v>
      </c>
      <c r="X506">
        <v>26.400000000000002</v>
      </c>
      <c r="Y506">
        <v>4.1199999999999992</v>
      </c>
      <c r="Z506">
        <v>4.04</v>
      </c>
      <c r="AA506">
        <v>16.644799999999996</v>
      </c>
      <c r="AB506">
        <v>7692815</v>
      </c>
      <c r="AC506" t="s">
        <v>3084</v>
      </c>
      <c r="AD506">
        <v>40240</v>
      </c>
      <c r="AE506" t="s">
        <v>760</v>
      </c>
      <c r="AF506" t="s">
        <v>761</v>
      </c>
      <c r="AG506" t="s">
        <v>762</v>
      </c>
      <c r="AH506" t="s">
        <v>768</v>
      </c>
      <c r="AI506">
        <v>4.5</v>
      </c>
      <c r="AJ506">
        <v>0</v>
      </c>
      <c r="AK506">
        <v>0</v>
      </c>
      <c r="AL506">
        <v>0</v>
      </c>
      <c r="AM506">
        <v>54</v>
      </c>
      <c r="AN506">
        <v>0</v>
      </c>
      <c r="AO506" t="s">
        <v>762</v>
      </c>
      <c r="AP506" t="s">
        <v>778</v>
      </c>
      <c r="AQ506" t="s">
        <v>781</v>
      </c>
      <c r="AR506" t="s">
        <v>3085</v>
      </c>
      <c r="AS506">
        <v>6</v>
      </c>
      <c r="AT506">
        <v>707</v>
      </c>
      <c r="AU506">
        <v>713</v>
      </c>
      <c r="AV506" t="s">
        <v>765</v>
      </c>
      <c r="AW506" t="s">
        <v>3086</v>
      </c>
      <c r="AX506">
        <v>5</v>
      </c>
      <c r="AY506">
        <v>703</v>
      </c>
      <c r="AZ506">
        <v>708</v>
      </c>
      <c r="BA506" t="s">
        <v>765</v>
      </c>
      <c r="BB506">
        <v>9.6725459999999999E-2</v>
      </c>
      <c r="BC506">
        <v>1</v>
      </c>
      <c r="BD506">
        <v>37437</v>
      </c>
      <c r="BE506">
        <v>17.450148300250962</v>
      </c>
      <c r="BF506" t="s">
        <v>767</v>
      </c>
      <c r="BG506">
        <v>43258</v>
      </c>
      <c r="BH506">
        <v>41.354158317596863</v>
      </c>
      <c r="BI506" t="s">
        <v>4101</v>
      </c>
      <c r="BJ506" t="s">
        <v>4102</v>
      </c>
      <c r="BK506" t="s">
        <v>4103</v>
      </c>
      <c r="BL506" t="s">
        <v>4097</v>
      </c>
      <c r="BM506">
        <v>1</v>
      </c>
      <c r="BN506">
        <v>3.8029999999999999</v>
      </c>
    </row>
    <row r="507" spans="1:66" x14ac:dyDescent="0.25">
      <c r="A507">
        <v>106188</v>
      </c>
      <c r="B507">
        <v>11106</v>
      </c>
      <c r="C507" t="s">
        <v>153</v>
      </c>
      <c r="D507" t="s">
        <v>21</v>
      </c>
      <c r="E507" t="s">
        <v>29</v>
      </c>
      <c r="F507">
        <v>43810.666666666664</v>
      </c>
      <c r="G507">
        <v>6.8</v>
      </c>
      <c r="H507" t="s">
        <v>23</v>
      </c>
      <c r="I507">
        <v>0</v>
      </c>
      <c r="J507" t="s">
        <v>22</v>
      </c>
      <c r="K507" t="s">
        <v>22</v>
      </c>
      <c r="L507" t="s">
        <v>44</v>
      </c>
      <c r="M507">
        <v>4</v>
      </c>
      <c r="N507" t="s">
        <v>33</v>
      </c>
      <c r="O507">
        <v>0</v>
      </c>
      <c r="P507">
        <v>10</v>
      </c>
      <c r="Q507">
        <v>0</v>
      </c>
      <c r="R507">
        <v>5.3000000000000007</v>
      </c>
      <c r="S507">
        <v>0</v>
      </c>
      <c r="T507">
        <v>1</v>
      </c>
      <c r="U507">
        <v>10</v>
      </c>
      <c r="V507">
        <v>6.8000000000000007</v>
      </c>
      <c r="W507">
        <v>6.2</v>
      </c>
      <c r="X507">
        <v>42.160000000000004</v>
      </c>
      <c r="Y507">
        <v>4.08</v>
      </c>
      <c r="Z507">
        <v>5.84</v>
      </c>
      <c r="AA507">
        <v>23.827200000000001</v>
      </c>
      <c r="AB507">
        <v>7683242</v>
      </c>
      <c r="AC507" t="s">
        <v>3582</v>
      </c>
      <c r="AD507">
        <v>40241</v>
      </c>
      <c r="AE507" t="s">
        <v>760</v>
      </c>
      <c r="AF507" t="s">
        <v>761</v>
      </c>
      <c r="AG507" t="s">
        <v>762</v>
      </c>
      <c r="AH507" t="s">
        <v>768</v>
      </c>
      <c r="AI507">
        <v>4.5</v>
      </c>
      <c r="AJ507">
        <v>0</v>
      </c>
      <c r="AK507">
        <v>0</v>
      </c>
      <c r="AL507">
        <v>0</v>
      </c>
      <c r="AM507">
        <v>54</v>
      </c>
      <c r="AN507">
        <v>0</v>
      </c>
      <c r="AO507" t="s">
        <v>762</v>
      </c>
      <c r="AP507" t="s">
        <v>778</v>
      </c>
      <c r="AQ507" t="s">
        <v>781</v>
      </c>
      <c r="AR507" t="s">
        <v>3505</v>
      </c>
      <c r="AS507">
        <v>7.6</v>
      </c>
      <c r="AT507">
        <v>708.4</v>
      </c>
      <c r="AU507">
        <v>716</v>
      </c>
      <c r="AV507" t="s">
        <v>765</v>
      </c>
      <c r="AW507" t="s">
        <v>3085</v>
      </c>
      <c r="AX507">
        <v>5.6</v>
      </c>
      <c r="AY507">
        <v>707.4</v>
      </c>
      <c r="AZ507">
        <v>713</v>
      </c>
      <c r="BA507" t="s">
        <v>765</v>
      </c>
      <c r="BB507">
        <v>8.4203000000000004E-3</v>
      </c>
      <c r="BC507">
        <v>1</v>
      </c>
      <c r="BD507">
        <v>37437</v>
      </c>
      <c r="BE507">
        <v>17.450148300250962</v>
      </c>
      <c r="BF507" t="s">
        <v>767</v>
      </c>
      <c r="BG507">
        <v>43258</v>
      </c>
      <c r="BH507">
        <v>118.7605454388401</v>
      </c>
      <c r="BI507" t="s">
        <v>4094</v>
      </c>
      <c r="BJ507" t="s">
        <v>4095</v>
      </c>
      <c r="BK507" t="s">
        <v>4096</v>
      </c>
      <c r="BL507" t="s">
        <v>4097</v>
      </c>
      <c r="BM507">
        <v>1</v>
      </c>
      <c r="BN507">
        <v>3.8029999999999999</v>
      </c>
    </row>
    <row r="508" spans="1:66" x14ac:dyDescent="0.25">
      <c r="A508">
        <v>106189</v>
      </c>
      <c r="B508">
        <v>11106</v>
      </c>
      <c r="C508" t="s">
        <v>153</v>
      </c>
      <c r="D508" t="s">
        <v>21</v>
      </c>
      <c r="E508" t="s">
        <v>29</v>
      </c>
      <c r="F508">
        <v>43810.666666666664</v>
      </c>
      <c r="G508">
        <v>6.9</v>
      </c>
      <c r="H508" t="s">
        <v>23</v>
      </c>
      <c r="I508">
        <v>0</v>
      </c>
      <c r="J508" t="s">
        <v>22</v>
      </c>
      <c r="K508" t="s">
        <v>22</v>
      </c>
      <c r="L508" t="s">
        <v>37</v>
      </c>
      <c r="M508">
        <v>8</v>
      </c>
      <c r="N508" t="s">
        <v>33</v>
      </c>
      <c r="O508">
        <v>0</v>
      </c>
      <c r="P508">
        <v>10</v>
      </c>
      <c r="Q508">
        <v>0</v>
      </c>
      <c r="R508">
        <v>7.1</v>
      </c>
      <c r="S508">
        <v>0</v>
      </c>
      <c r="T508">
        <v>1</v>
      </c>
      <c r="U508">
        <v>10</v>
      </c>
      <c r="V508">
        <v>6.8000000000000007</v>
      </c>
      <c r="W508">
        <v>4.4000000000000004</v>
      </c>
      <c r="X508">
        <v>29.920000000000005</v>
      </c>
      <c r="Y508">
        <v>4.08</v>
      </c>
      <c r="Z508">
        <v>5.48</v>
      </c>
      <c r="AA508">
        <v>22.358400000000003</v>
      </c>
      <c r="AB508">
        <v>7548634</v>
      </c>
      <c r="AC508" t="s">
        <v>3504</v>
      </c>
      <c r="AD508">
        <v>40242</v>
      </c>
      <c r="AE508" t="s">
        <v>760</v>
      </c>
      <c r="AF508" t="s">
        <v>761</v>
      </c>
      <c r="AG508" t="s">
        <v>762</v>
      </c>
      <c r="AH508" t="s">
        <v>768</v>
      </c>
      <c r="AI508">
        <v>4.5</v>
      </c>
      <c r="AJ508">
        <v>0</v>
      </c>
      <c r="AK508">
        <v>0</v>
      </c>
      <c r="AL508">
        <v>0</v>
      </c>
      <c r="AM508">
        <v>54</v>
      </c>
      <c r="AN508">
        <v>0</v>
      </c>
      <c r="AO508" t="s">
        <v>762</v>
      </c>
      <c r="AP508" t="s">
        <v>778</v>
      </c>
      <c r="AQ508" t="s">
        <v>781</v>
      </c>
      <c r="AR508" t="s">
        <v>1105</v>
      </c>
      <c r="AS508">
        <v>6.2</v>
      </c>
      <c r="AT508">
        <v>709.8</v>
      </c>
      <c r="AU508">
        <v>716</v>
      </c>
      <c r="AV508" t="s">
        <v>765</v>
      </c>
      <c r="AW508" t="s">
        <v>3505</v>
      </c>
      <c r="AX508">
        <v>7.5</v>
      </c>
      <c r="AY508">
        <v>708.5</v>
      </c>
      <c r="AZ508">
        <v>716</v>
      </c>
      <c r="BA508" t="s">
        <v>765</v>
      </c>
      <c r="BB508">
        <v>2.486911E-2</v>
      </c>
      <c r="BC508">
        <v>1</v>
      </c>
      <c r="BD508">
        <v>37437</v>
      </c>
      <c r="BE508">
        <v>17.450148300250962</v>
      </c>
      <c r="BF508" t="s">
        <v>767</v>
      </c>
      <c r="BG508">
        <v>43258</v>
      </c>
      <c r="BH508">
        <v>52.27367947712434</v>
      </c>
      <c r="BI508" t="s">
        <v>4094</v>
      </c>
      <c r="BJ508" t="s">
        <v>4095</v>
      </c>
      <c r="BK508" t="s">
        <v>4096</v>
      </c>
      <c r="BL508" t="s">
        <v>4097</v>
      </c>
      <c r="BM508">
        <v>1</v>
      </c>
      <c r="BN508">
        <v>3.8029999999999999</v>
      </c>
    </row>
    <row r="509" spans="1:66" x14ac:dyDescent="0.25">
      <c r="A509">
        <v>106190</v>
      </c>
      <c r="B509">
        <v>11106</v>
      </c>
      <c r="C509" t="s">
        <v>153</v>
      </c>
      <c r="D509" t="s">
        <v>21</v>
      </c>
      <c r="E509" t="s">
        <v>29</v>
      </c>
      <c r="F509">
        <v>43810.666666666664</v>
      </c>
      <c r="G509">
        <v>6.05</v>
      </c>
      <c r="H509" t="s">
        <v>23</v>
      </c>
      <c r="I509">
        <v>0</v>
      </c>
      <c r="J509" t="s">
        <v>22</v>
      </c>
      <c r="K509" t="s">
        <v>22</v>
      </c>
      <c r="L509" t="s">
        <v>30</v>
      </c>
      <c r="M509">
        <v>6</v>
      </c>
      <c r="N509" t="s">
        <v>33</v>
      </c>
      <c r="O509">
        <v>0</v>
      </c>
      <c r="P509">
        <v>10</v>
      </c>
      <c r="Q509">
        <v>0</v>
      </c>
      <c r="R509">
        <v>6.2</v>
      </c>
      <c r="S509">
        <v>0</v>
      </c>
      <c r="T509">
        <v>1</v>
      </c>
      <c r="U509">
        <v>0</v>
      </c>
      <c r="V509">
        <v>1.4000000000000001</v>
      </c>
      <c r="W509">
        <v>2</v>
      </c>
      <c r="X509">
        <v>2.8000000000000003</v>
      </c>
      <c r="Y509">
        <v>0.84000000000000008</v>
      </c>
      <c r="Z509">
        <v>3.6800000000000006</v>
      </c>
      <c r="AA509">
        <v>3.0912000000000006</v>
      </c>
      <c r="AB509">
        <v>7622146</v>
      </c>
      <c r="AC509" t="s">
        <v>1103</v>
      </c>
      <c r="AD509">
        <v>40243</v>
      </c>
      <c r="AE509" t="s">
        <v>760</v>
      </c>
      <c r="AF509" t="s">
        <v>761</v>
      </c>
      <c r="AG509" t="s">
        <v>762</v>
      </c>
      <c r="AH509" t="s">
        <v>768</v>
      </c>
      <c r="AI509">
        <v>4.5</v>
      </c>
      <c r="AJ509">
        <v>0</v>
      </c>
      <c r="AK509">
        <v>0</v>
      </c>
      <c r="AL509">
        <v>0</v>
      </c>
      <c r="AM509">
        <v>54</v>
      </c>
      <c r="AN509">
        <v>0</v>
      </c>
      <c r="AO509" t="s">
        <v>762</v>
      </c>
      <c r="AP509" t="s">
        <v>763</v>
      </c>
      <c r="AQ509" t="s">
        <v>769</v>
      </c>
      <c r="AR509" t="s">
        <v>1104</v>
      </c>
      <c r="AS509">
        <v>5.9</v>
      </c>
      <c r="AT509">
        <v>710.1</v>
      </c>
      <c r="AU509">
        <v>716</v>
      </c>
      <c r="AV509" t="s">
        <v>765</v>
      </c>
      <c r="AW509" t="s">
        <v>1105</v>
      </c>
      <c r="AX509">
        <v>6</v>
      </c>
      <c r="AY509">
        <v>710</v>
      </c>
      <c r="AZ509">
        <v>716</v>
      </c>
      <c r="BA509" t="s">
        <v>765</v>
      </c>
      <c r="BB509">
        <v>3.4764700000000002E-3</v>
      </c>
      <c r="BC509">
        <v>1</v>
      </c>
      <c r="BD509">
        <v>37437</v>
      </c>
      <c r="BE509">
        <v>17.450148300250962</v>
      </c>
      <c r="BF509" t="s">
        <v>767</v>
      </c>
      <c r="BG509">
        <v>43258</v>
      </c>
      <c r="BH509">
        <v>28.764807704002241</v>
      </c>
      <c r="BI509" t="s">
        <v>4094</v>
      </c>
      <c r="BJ509" t="s">
        <v>4095</v>
      </c>
      <c r="BK509" t="s">
        <v>4096</v>
      </c>
      <c r="BL509" t="s">
        <v>4097</v>
      </c>
      <c r="BM509">
        <v>1</v>
      </c>
      <c r="BN509">
        <v>3.8029999999999999</v>
      </c>
    </row>
    <row r="510" spans="1:66" x14ac:dyDescent="0.25">
      <c r="A510">
        <v>106192</v>
      </c>
      <c r="B510">
        <v>11106</v>
      </c>
      <c r="C510" t="s">
        <v>153</v>
      </c>
      <c r="D510" t="s">
        <v>21</v>
      </c>
      <c r="E510" t="s">
        <v>29</v>
      </c>
      <c r="F510">
        <v>43810.666666666664</v>
      </c>
      <c r="G510">
        <v>7</v>
      </c>
      <c r="H510" t="s">
        <v>23</v>
      </c>
      <c r="I510">
        <v>0</v>
      </c>
      <c r="J510" t="s">
        <v>22</v>
      </c>
      <c r="K510" t="s">
        <v>22</v>
      </c>
      <c r="L510" t="s">
        <v>37</v>
      </c>
      <c r="M510">
        <v>8</v>
      </c>
      <c r="N510" t="s">
        <v>33</v>
      </c>
      <c r="O510">
        <v>0</v>
      </c>
      <c r="P510">
        <v>10</v>
      </c>
      <c r="Q510">
        <v>0</v>
      </c>
      <c r="R510">
        <v>7.1</v>
      </c>
      <c r="S510">
        <v>0</v>
      </c>
      <c r="T510">
        <v>1</v>
      </c>
      <c r="U510">
        <v>10</v>
      </c>
      <c r="V510">
        <v>6.8000000000000007</v>
      </c>
      <c r="W510">
        <v>6.2</v>
      </c>
      <c r="X510">
        <v>42.160000000000004</v>
      </c>
      <c r="Y510">
        <v>4.08</v>
      </c>
      <c r="Z510">
        <v>6.56</v>
      </c>
      <c r="AA510">
        <v>26.764799999999997</v>
      </c>
      <c r="AB510">
        <v>7640771</v>
      </c>
      <c r="AC510" t="s">
        <v>3697</v>
      </c>
      <c r="AD510">
        <v>40244</v>
      </c>
      <c r="AE510" t="s">
        <v>760</v>
      </c>
      <c r="AF510" t="s">
        <v>761</v>
      </c>
      <c r="AG510" t="s">
        <v>762</v>
      </c>
      <c r="AH510" t="s">
        <v>768</v>
      </c>
      <c r="AI510">
        <v>4.5</v>
      </c>
      <c r="AJ510">
        <v>0</v>
      </c>
      <c r="AK510">
        <v>0</v>
      </c>
      <c r="AL510">
        <v>0</v>
      </c>
      <c r="AM510">
        <v>54</v>
      </c>
      <c r="AN510">
        <v>0</v>
      </c>
      <c r="AO510" t="s">
        <v>762</v>
      </c>
      <c r="AP510" t="s">
        <v>778</v>
      </c>
      <c r="AQ510" t="s">
        <v>781</v>
      </c>
      <c r="AR510" t="s">
        <v>3394</v>
      </c>
      <c r="AS510">
        <v>8.1</v>
      </c>
      <c r="AT510">
        <v>710.9</v>
      </c>
      <c r="AU510">
        <v>719</v>
      </c>
      <c r="AV510" t="s">
        <v>765</v>
      </c>
      <c r="AW510" t="s">
        <v>1104</v>
      </c>
      <c r="AX510">
        <v>5.9</v>
      </c>
      <c r="AY510">
        <v>710.1</v>
      </c>
      <c r="AZ510">
        <v>716</v>
      </c>
      <c r="BA510" t="s">
        <v>765</v>
      </c>
      <c r="BB510">
        <v>1.61397E-2</v>
      </c>
      <c r="BC510">
        <v>1</v>
      </c>
      <c r="BD510">
        <v>37437</v>
      </c>
      <c r="BE510">
        <v>17.450148300250962</v>
      </c>
      <c r="BF510" t="s">
        <v>767</v>
      </c>
      <c r="BG510">
        <v>43258</v>
      </c>
      <c r="BH510">
        <v>49.567204733030167</v>
      </c>
      <c r="BI510" t="s">
        <v>4094</v>
      </c>
      <c r="BJ510" t="s">
        <v>4095</v>
      </c>
      <c r="BK510" t="s">
        <v>4096</v>
      </c>
      <c r="BL510" t="s">
        <v>4097</v>
      </c>
      <c r="BM510">
        <v>1</v>
      </c>
      <c r="BN510">
        <v>3.8029999999999999</v>
      </c>
    </row>
    <row r="511" spans="1:66" x14ac:dyDescent="0.25">
      <c r="A511">
        <v>106193</v>
      </c>
      <c r="B511">
        <v>11106</v>
      </c>
      <c r="C511" t="s">
        <v>153</v>
      </c>
      <c r="D511" t="s">
        <v>21</v>
      </c>
      <c r="E511" t="s">
        <v>29</v>
      </c>
      <c r="F511">
        <v>43810.666666666664</v>
      </c>
      <c r="G511">
        <v>8.1</v>
      </c>
      <c r="H511" t="s">
        <v>23</v>
      </c>
      <c r="I511">
        <v>0</v>
      </c>
      <c r="J511" t="s">
        <v>22</v>
      </c>
      <c r="K511" t="s">
        <v>22</v>
      </c>
      <c r="L511" t="s">
        <v>24</v>
      </c>
      <c r="M511">
        <v>0</v>
      </c>
      <c r="O511">
        <v>2</v>
      </c>
      <c r="P511">
        <v>10</v>
      </c>
      <c r="Q511">
        <v>1.3</v>
      </c>
      <c r="R511">
        <v>3.9000000000000004</v>
      </c>
      <c r="S511">
        <v>5.07</v>
      </c>
      <c r="T511">
        <v>1</v>
      </c>
      <c r="U511">
        <v>10</v>
      </c>
      <c r="V511">
        <v>6.8000000000000007</v>
      </c>
      <c r="W511">
        <v>4.8000000000000007</v>
      </c>
      <c r="X511">
        <v>32.640000000000008</v>
      </c>
      <c r="Y511">
        <v>4.5999999999999996</v>
      </c>
      <c r="Z511">
        <v>4.4400000000000004</v>
      </c>
      <c r="AA511">
        <v>20.423999999999999</v>
      </c>
      <c r="AB511">
        <v>7609276</v>
      </c>
      <c r="AC511" t="s">
        <v>3393</v>
      </c>
      <c r="AD511">
        <v>40245</v>
      </c>
      <c r="AE511" t="s">
        <v>760</v>
      </c>
      <c r="AF511" t="s">
        <v>761</v>
      </c>
      <c r="AG511" t="s">
        <v>762</v>
      </c>
      <c r="AH511" t="s">
        <v>768</v>
      </c>
      <c r="AI511">
        <v>4.5</v>
      </c>
      <c r="AJ511">
        <v>0</v>
      </c>
      <c r="AK511">
        <v>0</v>
      </c>
      <c r="AL511">
        <v>0</v>
      </c>
      <c r="AM511">
        <v>54</v>
      </c>
      <c r="AN511">
        <v>0</v>
      </c>
      <c r="AO511" t="s">
        <v>762</v>
      </c>
      <c r="AP511" t="s">
        <v>778</v>
      </c>
      <c r="AQ511" t="s">
        <v>781</v>
      </c>
      <c r="AR511" t="s">
        <v>3392</v>
      </c>
      <c r="AS511">
        <v>8.1</v>
      </c>
      <c r="AT511">
        <v>711.9</v>
      </c>
      <c r="AU511">
        <v>720</v>
      </c>
      <c r="AV511" t="s">
        <v>765</v>
      </c>
      <c r="AW511" t="s">
        <v>3394</v>
      </c>
      <c r="AX511">
        <v>8</v>
      </c>
      <c r="AY511">
        <v>711</v>
      </c>
      <c r="AZ511">
        <v>719</v>
      </c>
      <c r="BA511" t="s">
        <v>765</v>
      </c>
      <c r="BB511">
        <v>1.188144E-2</v>
      </c>
      <c r="BC511">
        <v>1</v>
      </c>
      <c r="BD511">
        <v>37437</v>
      </c>
      <c r="BE511">
        <v>17.450148300250962</v>
      </c>
      <c r="BF511" t="s">
        <v>767</v>
      </c>
      <c r="BG511">
        <v>43258</v>
      </c>
      <c r="BH511">
        <v>75.748408479047129</v>
      </c>
      <c r="BI511" t="s">
        <v>4094</v>
      </c>
      <c r="BJ511" t="s">
        <v>4095</v>
      </c>
      <c r="BK511" t="s">
        <v>4096</v>
      </c>
      <c r="BL511" t="s">
        <v>4097</v>
      </c>
      <c r="BM511">
        <v>1</v>
      </c>
      <c r="BN511">
        <v>3.8029999999999999</v>
      </c>
    </row>
    <row r="512" spans="1:66" x14ac:dyDescent="0.25">
      <c r="A512">
        <v>106215</v>
      </c>
      <c r="B512">
        <v>11740</v>
      </c>
      <c r="C512" t="s">
        <v>593</v>
      </c>
      <c r="D512" t="s">
        <v>21</v>
      </c>
      <c r="E512" t="s">
        <v>29</v>
      </c>
      <c r="F512">
        <v>43753.666666666664</v>
      </c>
      <c r="G512">
        <v>5</v>
      </c>
      <c r="H512" t="s">
        <v>23</v>
      </c>
      <c r="I512">
        <v>0</v>
      </c>
      <c r="J512" t="s">
        <v>22</v>
      </c>
      <c r="K512" t="s">
        <v>22</v>
      </c>
      <c r="L512" t="s">
        <v>24</v>
      </c>
      <c r="M512">
        <v>0</v>
      </c>
      <c r="N512" t="s">
        <v>33</v>
      </c>
      <c r="O512">
        <v>0</v>
      </c>
      <c r="P512">
        <v>10</v>
      </c>
      <c r="Q512">
        <v>0</v>
      </c>
      <c r="R512">
        <v>2.2999999999999998</v>
      </c>
      <c r="S512">
        <v>0</v>
      </c>
      <c r="T512">
        <v>1</v>
      </c>
      <c r="U512">
        <v>10</v>
      </c>
      <c r="V512">
        <v>7.8000000000000007</v>
      </c>
      <c r="W512">
        <v>4.0999999999999996</v>
      </c>
      <c r="X512">
        <v>31.98</v>
      </c>
      <c r="Y512">
        <v>4.6800000000000006</v>
      </c>
      <c r="Z512">
        <v>3.3799999999999994</v>
      </c>
      <c r="AA512">
        <v>15.818399999999999</v>
      </c>
      <c r="AB512">
        <v>7702330</v>
      </c>
      <c r="AC512" t="s">
        <v>2989</v>
      </c>
      <c r="AD512">
        <v>40246</v>
      </c>
      <c r="AE512" t="s">
        <v>760</v>
      </c>
      <c r="AF512" t="s">
        <v>761</v>
      </c>
      <c r="AG512" t="s">
        <v>762</v>
      </c>
      <c r="AH512" t="s">
        <v>768</v>
      </c>
      <c r="AI512">
        <v>2</v>
      </c>
      <c r="AJ512">
        <v>0</v>
      </c>
      <c r="AK512">
        <v>0</v>
      </c>
      <c r="AL512">
        <v>0</v>
      </c>
      <c r="AM512">
        <v>24</v>
      </c>
      <c r="AN512">
        <v>0</v>
      </c>
      <c r="AO512" t="s">
        <v>762</v>
      </c>
      <c r="AP512" t="s">
        <v>763</v>
      </c>
      <c r="AQ512" t="s">
        <v>769</v>
      </c>
      <c r="AR512" t="s">
        <v>2990</v>
      </c>
      <c r="AS512">
        <v>5.4</v>
      </c>
      <c r="AT512">
        <v>706.6</v>
      </c>
      <c r="AU512">
        <v>712</v>
      </c>
      <c r="AV512" t="s">
        <v>765</v>
      </c>
      <c r="AW512" t="s">
        <v>2991</v>
      </c>
      <c r="AX512">
        <v>5</v>
      </c>
      <c r="AY512">
        <v>705</v>
      </c>
      <c r="AZ512">
        <v>710</v>
      </c>
      <c r="BA512" t="s">
        <v>765</v>
      </c>
      <c r="BB512">
        <v>2.2272589999999998E-2</v>
      </c>
      <c r="BC512">
        <v>1</v>
      </c>
      <c r="BD512">
        <v>37437</v>
      </c>
      <c r="BE512">
        <v>17.294090805384432</v>
      </c>
      <c r="BF512" t="s">
        <v>767</v>
      </c>
      <c r="BG512">
        <v>43258</v>
      </c>
      <c r="BH512">
        <v>71.837168214986519</v>
      </c>
      <c r="BI512" t="s">
        <v>4094</v>
      </c>
      <c r="BJ512" t="s">
        <v>4095</v>
      </c>
      <c r="BK512" t="s">
        <v>4096</v>
      </c>
      <c r="BL512" t="s">
        <v>4097</v>
      </c>
      <c r="BM512">
        <v>1</v>
      </c>
      <c r="BN512">
        <v>3.8029999999999999</v>
      </c>
    </row>
    <row r="513" spans="1:66" x14ac:dyDescent="0.25">
      <c r="A513">
        <v>106318</v>
      </c>
      <c r="B513">
        <v>13178</v>
      </c>
      <c r="C513" t="s">
        <v>506</v>
      </c>
      <c r="D513" t="s">
        <v>21</v>
      </c>
      <c r="E513" t="s">
        <v>29</v>
      </c>
      <c r="F513">
        <v>43895.666666666664</v>
      </c>
      <c r="G513">
        <v>6</v>
      </c>
      <c r="I513">
        <v>0</v>
      </c>
      <c r="J513" t="s">
        <v>22</v>
      </c>
      <c r="K513" t="s">
        <v>22</v>
      </c>
      <c r="M513">
        <v>0</v>
      </c>
      <c r="O513">
        <v>2</v>
      </c>
      <c r="P513">
        <v>0</v>
      </c>
      <c r="Q513">
        <v>1.3</v>
      </c>
      <c r="R513">
        <v>2</v>
      </c>
      <c r="S513">
        <v>2.6</v>
      </c>
      <c r="T513">
        <v>1</v>
      </c>
      <c r="U513">
        <v>0</v>
      </c>
      <c r="V513">
        <v>9.1999999999999993</v>
      </c>
      <c r="W513">
        <v>2</v>
      </c>
      <c r="X513">
        <v>18.399999999999999</v>
      </c>
      <c r="Y513">
        <v>6.0399999999999991</v>
      </c>
      <c r="Z513">
        <v>2</v>
      </c>
      <c r="AA513">
        <v>12.079999999999998</v>
      </c>
      <c r="AB513">
        <v>7666337</v>
      </c>
      <c r="AC513" t="s">
        <v>2554</v>
      </c>
      <c r="AD513">
        <v>40247</v>
      </c>
      <c r="AE513" t="s">
        <v>760</v>
      </c>
      <c r="AF513" t="s">
        <v>761</v>
      </c>
      <c r="AG513" t="s">
        <v>762</v>
      </c>
      <c r="AH513" t="s">
        <v>768</v>
      </c>
      <c r="AI513">
        <v>4.5</v>
      </c>
      <c r="AJ513">
        <v>0</v>
      </c>
      <c r="AK513">
        <v>0</v>
      </c>
      <c r="AL513">
        <v>0</v>
      </c>
      <c r="AM513">
        <v>54</v>
      </c>
      <c r="AN513">
        <v>0</v>
      </c>
      <c r="AO513" t="s">
        <v>762</v>
      </c>
      <c r="AP513" t="s">
        <v>778</v>
      </c>
      <c r="AQ513" t="s">
        <v>781</v>
      </c>
      <c r="AR513" t="s">
        <v>2555</v>
      </c>
      <c r="AS513">
        <v>6.2</v>
      </c>
      <c r="AT513">
        <v>669.8</v>
      </c>
      <c r="AU513">
        <v>676</v>
      </c>
      <c r="AV513" t="s">
        <v>765</v>
      </c>
      <c r="AW513" t="s">
        <v>2556</v>
      </c>
      <c r="AX513">
        <v>4.5</v>
      </c>
      <c r="AY513">
        <v>668.5</v>
      </c>
      <c r="AZ513">
        <v>673</v>
      </c>
      <c r="BA513" t="s">
        <v>765</v>
      </c>
      <c r="BB513">
        <v>4.8269300000000001E-3</v>
      </c>
      <c r="BC513">
        <v>1</v>
      </c>
      <c r="BD513">
        <v>23377</v>
      </c>
      <c r="BE513">
        <v>56.177047684234537</v>
      </c>
      <c r="BF513" t="s">
        <v>767</v>
      </c>
      <c r="BG513">
        <v>43258</v>
      </c>
      <c r="BH513">
        <v>269.32214237455639</v>
      </c>
      <c r="BI513" t="s">
        <v>4120</v>
      </c>
      <c r="BJ513" t="s">
        <v>4121</v>
      </c>
      <c r="BK513" t="s">
        <v>4122</v>
      </c>
      <c r="BL513" t="s">
        <v>4123</v>
      </c>
      <c r="BM513">
        <v>4</v>
      </c>
      <c r="BN513">
        <v>3.7959999999999998</v>
      </c>
    </row>
    <row r="514" spans="1:66" x14ac:dyDescent="0.25">
      <c r="A514">
        <v>106441</v>
      </c>
      <c r="B514">
        <v>82666</v>
      </c>
      <c r="C514" t="s">
        <v>644</v>
      </c>
      <c r="D514" t="s">
        <v>21</v>
      </c>
      <c r="E514" t="s">
        <v>29</v>
      </c>
      <c r="F514">
        <v>44270.666666666664</v>
      </c>
      <c r="G514">
        <v>3</v>
      </c>
      <c r="H514" t="s">
        <v>31</v>
      </c>
      <c r="I514">
        <v>7</v>
      </c>
      <c r="J514" t="s">
        <v>22</v>
      </c>
      <c r="K514" t="s">
        <v>22</v>
      </c>
      <c r="M514">
        <v>0</v>
      </c>
      <c r="O514">
        <v>2</v>
      </c>
      <c r="P514">
        <v>10</v>
      </c>
      <c r="Q514">
        <v>3.75</v>
      </c>
      <c r="R514">
        <v>2.2999999999999998</v>
      </c>
      <c r="S514">
        <v>8.625</v>
      </c>
      <c r="T514">
        <v>1</v>
      </c>
      <c r="U514">
        <v>10</v>
      </c>
      <c r="V514">
        <v>6.2000000000000011</v>
      </c>
      <c r="W514">
        <v>5</v>
      </c>
      <c r="X514">
        <v>31.000000000000007</v>
      </c>
      <c r="Y514">
        <v>5.2200000000000006</v>
      </c>
      <c r="Z514">
        <v>3.92</v>
      </c>
      <c r="AA514">
        <v>20.462400000000002</v>
      </c>
      <c r="AB514">
        <v>7589209</v>
      </c>
      <c r="AC514" t="s">
        <v>3400</v>
      </c>
      <c r="AD514">
        <v>40248</v>
      </c>
      <c r="AE514" t="s">
        <v>760</v>
      </c>
      <c r="AF514" t="s">
        <v>761</v>
      </c>
      <c r="AG514" t="s">
        <v>762</v>
      </c>
      <c r="AH514" t="s">
        <v>768</v>
      </c>
      <c r="AI514">
        <v>1.25</v>
      </c>
      <c r="AJ514">
        <v>0</v>
      </c>
      <c r="AK514">
        <v>0</v>
      </c>
      <c r="AL514">
        <v>0</v>
      </c>
      <c r="AM514">
        <v>15</v>
      </c>
      <c r="AN514">
        <v>0</v>
      </c>
      <c r="AO514" t="s">
        <v>762</v>
      </c>
      <c r="AP514" t="s">
        <v>763</v>
      </c>
      <c r="AQ514" t="s">
        <v>769</v>
      </c>
      <c r="AR514" t="s">
        <v>3401</v>
      </c>
      <c r="AS514">
        <v>2.4</v>
      </c>
      <c r="AT514">
        <v>707.6</v>
      </c>
      <c r="AU514">
        <v>710</v>
      </c>
      <c r="AV514" t="s">
        <v>765</v>
      </c>
      <c r="AW514" t="s">
        <v>3402</v>
      </c>
      <c r="AX514">
        <v>0</v>
      </c>
      <c r="AY514">
        <v>705</v>
      </c>
      <c r="AZ514">
        <v>705</v>
      </c>
      <c r="BA514" t="s">
        <v>772</v>
      </c>
      <c r="BB514">
        <v>0</v>
      </c>
      <c r="BC514">
        <v>0</v>
      </c>
      <c r="BD514">
        <v>21916</v>
      </c>
      <c r="BE514">
        <v>61.203741729409074</v>
      </c>
      <c r="BF514" t="s">
        <v>767</v>
      </c>
      <c r="BG514">
        <v>43179</v>
      </c>
      <c r="BH514">
        <v>142.39840159167829</v>
      </c>
      <c r="BI514" t="s">
        <v>4094</v>
      </c>
      <c r="BJ514" t="s">
        <v>4095</v>
      </c>
      <c r="BK514" t="s">
        <v>4096</v>
      </c>
      <c r="BL514" t="s">
        <v>4097</v>
      </c>
      <c r="BM514">
        <v>1</v>
      </c>
      <c r="BN514">
        <v>3.8660000000000001</v>
      </c>
    </row>
    <row r="515" spans="1:66" x14ac:dyDescent="0.25">
      <c r="A515">
        <v>106549</v>
      </c>
      <c r="B515">
        <v>12410</v>
      </c>
      <c r="C515" t="s">
        <v>158</v>
      </c>
      <c r="D515" t="s">
        <v>21</v>
      </c>
      <c r="E515" t="s">
        <v>29</v>
      </c>
      <c r="F515">
        <v>43847.708333333336</v>
      </c>
      <c r="G515">
        <v>5.45</v>
      </c>
      <c r="H515" t="s">
        <v>68</v>
      </c>
      <c r="I515">
        <v>0</v>
      </c>
      <c r="J515" t="s">
        <v>22</v>
      </c>
      <c r="K515" t="s">
        <v>22</v>
      </c>
      <c r="L515" t="s">
        <v>24</v>
      </c>
      <c r="M515">
        <v>0</v>
      </c>
      <c r="O515">
        <v>2</v>
      </c>
      <c r="P515">
        <v>5</v>
      </c>
      <c r="Q515">
        <v>1.3</v>
      </c>
      <c r="R515">
        <v>2.15</v>
      </c>
      <c r="S515">
        <v>2.7949999999999999</v>
      </c>
      <c r="T515">
        <v>1</v>
      </c>
      <c r="U515">
        <v>5</v>
      </c>
      <c r="V515">
        <v>7.6000000000000005</v>
      </c>
      <c r="W515">
        <v>3.0500000000000003</v>
      </c>
      <c r="X515">
        <v>23.180000000000003</v>
      </c>
      <c r="Y515">
        <v>5.08</v>
      </c>
      <c r="Z515">
        <v>2.69</v>
      </c>
      <c r="AA515">
        <v>13.6652</v>
      </c>
      <c r="AB515">
        <v>7605947</v>
      </c>
      <c r="AC515" t="s">
        <v>2738</v>
      </c>
      <c r="AD515">
        <v>40249</v>
      </c>
      <c r="AE515" t="s">
        <v>760</v>
      </c>
      <c r="AF515" t="s">
        <v>761</v>
      </c>
      <c r="AG515" t="s">
        <v>762</v>
      </c>
      <c r="AH515" t="s">
        <v>768</v>
      </c>
      <c r="AI515">
        <v>3.5</v>
      </c>
      <c r="AJ515">
        <v>0</v>
      </c>
      <c r="AK515">
        <v>0</v>
      </c>
      <c r="AL515">
        <v>0</v>
      </c>
      <c r="AM515">
        <v>42</v>
      </c>
      <c r="AN515">
        <v>0</v>
      </c>
      <c r="AO515" t="s">
        <v>762</v>
      </c>
      <c r="AP515" t="s">
        <v>778</v>
      </c>
      <c r="AQ515" t="s">
        <v>781</v>
      </c>
      <c r="AR515" t="s">
        <v>2737</v>
      </c>
      <c r="AS515">
        <v>5.4</v>
      </c>
      <c r="AT515">
        <v>714.6</v>
      </c>
      <c r="AU515">
        <v>720</v>
      </c>
      <c r="AV515" t="s">
        <v>765</v>
      </c>
      <c r="AW515" t="s">
        <v>2739</v>
      </c>
      <c r="AX515">
        <v>5.5</v>
      </c>
      <c r="AY515">
        <v>714.5</v>
      </c>
      <c r="AZ515">
        <v>720</v>
      </c>
      <c r="BA515" t="s">
        <v>765</v>
      </c>
      <c r="BB515">
        <v>1.75588E-3</v>
      </c>
      <c r="BC515">
        <v>1</v>
      </c>
      <c r="BD515">
        <v>23396</v>
      </c>
      <c r="BE515">
        <v>55.993725758612825</v>
      </c>
      <c r="BF515" t="s">
        <v>767</v>
      </c>
      <c r="BG515">
        <v>43179</v>
      </c>
      <c r="BH515">
        <v>56.95117816313541</v>
      </c>
      <c r="BI515" t="s">
        <v>4094</v>
      </c>
      <c r="BJ515" t="s">
        <v>4095</v>
      </c>
      <c r="BK515" t="s">
        <v>4096</v>
      </c>
      <c r="BL515" t="s">
        <v>4097</v>
      </c>
      <c r="BM515">
        <v>1</v>
      </c>
      <c r="BN515">
        <v>3.8719999999999999</v>
      </c>
    </row>
    <row r="516" spans="1:66" x14ac:dyDescent="0.25">
      <c r="A516">
        <v>106550</v>
      </c>
      <c r="B516">
        <v>12410</v>
      </c>
      <c r="C516" t="s">
        <v>158</v>
      </c>
      <c r="D516" t="s">
        <v>21</v>
      </c>
      <c r="E516" t="s">
        <v>29</v>
      </c>
      <c r="F516">
        <v>43847.708333333336</v>
      </c>
      <c r="G516">
        <v>4.8499999999999996</v>
      </c>
      <c r="H516" t="s">
        <v>68</v>
      </c>
      <c r="I516">
        <v>0</v>
      </c>
      <c r="J516" t="s">
        <v>22</v>
      </c>
      <c r="K516" t="s">
        <v>22</v>
      </c>
      <c r="L516" t="s">
        <v>24</v>
      </c>
      <c r="M516">
        <v>0</v>
      </c>
      <c r="O516">
        <v>2</v>
      </c>
      <c r="P516">
        <v>5</v>
      </c>
      <c r="Q516">
        <v>1.3</v>
      </c>
      <c r="R516">
        <v>2.15</v>
      </c>
      <c r="S516">
        <v>2.7949999999999999</v>
      </c>
      <c r="T516">
        <v>1</v>
      </c>
      <c r="U516">
        <v>5</v>
      </c>
      <c r="V516">
        <v>7.6000000000000005</v>
      </c>
      <c r="W516">
        <v>3.0500000000000003</v>
      </c>
      <c r="X516">
        <v>23.180000000000003</v>
      </c>
      <c r="Y516">
        <v>5.08</v>
      </c>
      <c r="Z516">
        <v>2.69</v>
      </c>
      <c r="AA516">
        <v>13.6652</v>
      </c>
      <c r="AB516">
        <v>7592990</v>
      </c>
      <c r="AC516" t="s">
        <v>2735</v>
      </c>
      <c r="AD516">
        <v>40250</v>
      </c>
      <c r="AE516" t="s">
        <v>760</v>
      </c>
      <c r="AF516" t="s">
        <v>761</v>
      </c>
      <c r="AG516" t="s">
        <v>762</v>
      </c>
      <c r="AH516" t="s">
        <v>768</v>
      </c>
      <c r="AI516">
        <v>3.5</v>
      </c>
      <c r="AJ516">
        <v>0</v>
      </c>
      <c r="AK516">
        <v>0</v>
      </c>
      <c r="AL516">
        <v>0</v>
      </c>
      <c r="AM516">
        <v>42</v>
      </c>
      <c r="AN516">
        <v>0</v>
      </c>
      <c r="AO516" t="s">
        <v>762</v>
      </c>
      <c r="AP516" t="s">
        <v>778</v>
      </c>
      <c r="AQ516" t="s">
        <v>781</v>
      </c>
      <c r="AR516" t="s">
        <v>2736</v>
      </c>
      <c r="AS516">
        <v>4.3</v>
      </c>
      <c r="AT516">
        <v>717.7</v>
      </c>
      <c r="AU516">
        <v>722</v>
      </c>
      <c r="AV516" t="s">
        <v>765</v>
      </c>
      <c r="AW516" t="s">
        <v>2737</v>
      </c>
      <c r="AX516">
        <v>5.4</v>
      </c>
      <c r="AY516">
        <v>714.6</v>
      </c>
      <c r="AZ516">
        <v>720</v>
      </c>
      <c r="BA516" t="s">
        <v>765</v>
      </c>
      <c r="BB516">
        <v>1.6294139999999999E-2</v>
      </c>
      <c r="BC516">
        <v>1</v>
      </c>
      <c r="BD516">
        <v>22647</v>
      </c>
      <c r="BE516">
        <v>58.044375998174772</v>
      </c>
      <c r="BF516" t="s">
        <v>767</v>
      </c>
      <c r="BG516">
        <v>43179</v>
      </c>
      <c r="BH516">
        <v>190.2524826751627</v>
      </c>
      <c r="BI516" t="s">
        <v>4094</v>
      </c>
      <c r="BJ516" t="s">
        <v>4095</v>
      </c>
      <c r="BK516" t="s">
        <v>4096</v>
      </c>
      <c r="BL516" t="s">
        <v>4097</v>
      </c>
      <c r="BM516">
        <v>1</v>
      </c>
      <c r="BN516">
        <v>3.87</v>
      </c>
    </row>
    <row r="517" spans="1:66" x14ac:dyDescent="0.25">
      <c r="A517">
        <v>106748</v>
      </c>
      <c r="B517">
        <v>1111111</v>
      </c>
      <c r="C517" t="s">
        <v>580</v>
      </c>
      <c r="D517" t="s">
        <v>21</v>
      </c>
      <c r="E517" t="s">
        <v>29</v>
      </c>
      <c r="F517">
        <v>44509.208333333336</v>
      </c>
      <c r="G517">
        <v>5.5</v>
      </c>
      <c r="H517" t="s">
        <v>23</v>
      </c>
      <c r="I517">
        <v>0</v>
      </c>
      <c r="J517" t="s">
        <v>22</v>
      </c>
      <c r="K517" t="s">
        <v>22</v>
      </c>
      <c r="L517" t="s">
        <v>24</v>
      </c>
      <c r="M517">
        <v>0</v>
      </c>
      <c r="N517" t="s">
        <v>40</v>
      </c>
      <c r="O517">
        <v>8</v>
      </c>
      <c r="P517">
        <v>5</v>
      </c>
      <c r="Q517">
        <v>5.2</v>
      </c>
      <c r="R517">
        <v>2.75</v>
      </c>
      <c r="S517">
        <v>14.3</v>
      </c>
      <c r="T517">
        <v>1</v>
      </c>
      <c r="U517">
        <v>0</v>
      </c>
      <c r="V517">
        <v>5.2</v>
      </c>
      <c r="W517">
        <v>2.9000000000000004</v>
      </c>
      <c r="X517">
        <v>15.080000000000002</v>
      </c>
      <c r="Y517">
        <v>5.2</v>
      </c>
      <c r="Z517">
        <v>2.8400000000000003</v>
      </c>
      <c r="AA517">
        <v>14.768000000000002</v>
      </c>
      <c r="AB517">
        <v>7695914</v>
      </c>
      <c r="AC517" t="s">
        <v>2904</v>
      </c>
      <c r="AD517">
        <v>40251</v>
      </c>
      <c r="AE517" t="s">
        <v>760</v>
      </c>
      <c r="AF517" t="s">
        <v>761</v>
      </c>
      <c r="AG517" t="s">
        <v>762</v>
      </c>
      <c r="AH517" t="s">
        <v>768</v>
      </c>
      <c r="AI517">
        <v>5</v>
      </c>
      <c r="AJ517">
        <v>0</v>
      </c>
      <c r="AK517">
        <v>0</v>
      </c>
      <c r="AL517">
        <v>0</v>
      </c>
      <c r="AM517">
        <v>60</v>
      </c>
      <c r="AN517">
        <v>0</v>
      </c>
      <c r="AO517" t="s">
        <v>762</v>
      </c>
      <c r="AP517" t="s">
        <v>778</v>
      </c>
      <c r="AQ517" t="s">
        <v>781</v>
      </c>
      <c r="AR517" t="s">
        <v>2905</v>
      </c>
      <c r="AS517">
        <v>5.2</v>
      </c>
      <c r="AT517">
        <v>710.8</v>
      </c>
      <c r="AU517">
        <v>716</v>
      </c>
      <c r="AV517" t="s">
        <v>765</v>
      </c>
      <c r="AW517" t="s">
        <v>2906</v>
      </c>
      <c r="AX517">
        <v>5.5</v>
      </c>
      <c r="AY517">
        <v>709.5</v>
      </c>
      <c r="AZ517">
        <v>715</v>
      </c>
      <c r="BA517" t="s">
        <v>765</v>
      </c>
      <c r="BB517">
        <v>2.1411449999999999E-2</v>
      </c>
      <c r="BC517">
        <v>0</v>
      </c>
      <c r="BD517">
        <v>28856</v>
      </c>
      <c r="BE517">
        <v>42.856148756559442</v>
      </c>
      <c r="BF517" t="s">
        <v>767</v>
      </c>
      <c r="BG517">
        <v>43179</v>
      </c>
      <c r="BH517">
        <v>60.715414329845572</v>
      </c>
      <c r="BI517" t="s">
        <v>4127</v>
      </c>
      <c r="BJ517" t="s">
        <v>4128</v>
      </c>
      <c r="BK517" t="s">
        <v>4129</v>
      </c>
      <c r="BL517" t="s">
        <v>768</v>
      </c>
      <c r="BM517">
        <v>2</v>
      </c>
      <c r="BN517">
        <v>3.88</v>
      </c>
    </row>
    <row r="518" spans="1:66" x14ac:dyDescent="0.25">
      <c r="A518">
        <v>106762</v>
      </c>
      <c r="B518">
        <v>24624</v>
      </c>
      <c r="C518" t="s">
        <v>248</v>
      </c>
      <c r="D518" t="s">
        <v>21</v>
      </c>
      <c r="E518" t="s">
        <v>29</v>
      </c>
      <c r="F518">
        <v>44497.708333333336</v>
      </c>
      <c r="G518">
        <v>7.5</v>
      </c>
      <c r="H518" t="s">
        <v>23</v>
      </c>
      <c r="I518">
        <v>0</v>
      </c>
      <c r="J518" t="s">
        <v>22</v>
      </c>
      <c r="K518" t="s">
        <v>22</v>
      </c>
      <c r="L518" t="s">
        <v>30</v>
      </c>
      <c r="M518">
        <v>6</v>
      </c>
      <c r="N518" t="s">
        <v>33</v>
      </c>
      <c r="O518">
        <v>0</v>
      </c>
      <c r="P518">
        <v>10</v>
      </c>
      <c r="Q518">
        <v>0</v>
      </c>
      <c r="R518">
        <v>6.2</v>
      </c>
      <c r="S518">
        <v>0</v>
      </c>
      <c r="T518">
        <v>1</v>
      </c>
      <c r="U518">
        <v>10</v>
      </c>
      <c r="V518">
        <v>1.4000000000000001</v>
      </c>
      <c r="W518">
        <v>6.2</v>
      </c>
      <c r="X518">
        <v>8.6800000000000015</v>
      </c>
      <c r="Y518">
        <v>0.84000000000000008</v>
      </c>
      <c r="Z518">
        <v>6.2</v>
      </c>
      <c r="AA518">
        <v>5.2080000000000011</v>
      </c>
      <c r="AB518">
        <v>7701054</v>
      </c>
      <c r="AC518" t="s">
        <v>1480</v>
      </c>
      <c r="AD518">
        <v>40252</v>
      </c>
      <c r="AE518" t="s">
        <v>760</v>
      </c>
      <c r="AF518" t="s">
        <v>761</v>
      </c>
      <c r="AG518" t="s">
        <v>762</v>
      </c>
      <c r="AH518" t="s">
        <v>768</v>
      </c>
      <c r="AI518">
        <v>4.5</v>
      </c>
      <c r="AJ518">
        <v>0</v>
      </c>
      <c r="AK518">
        <v>0</v>
      </c>
      <c r="AL518">
        <v>0</v>
      </c>
      <c r="AM518">
        <v>60</v>
      </c>
      <c r="AN518">
        <v>0</v>
      </c>
      <c r="AO518" t="s">
        <v>762</v>
      </c>
      <c r="AP518" t="s">
        <v>763</v>
      </c>
      <c r="AQ518" t="s">
        <v>769</v>
      </c>
      <c r="AR518" t="s">
        <v>1481</v>
      </c>
      <c r="AS518">
        <v>7</v>
      </c>
      <c r="AT518">
        <v>733</v>
      </c>
      <c r="AU518">
        <v>740</v>
      </c>
      <c r="AV518" t="s">
        <v>765</v>
      </c>
      <c r="AW518" t="s">
        <v>1482</v>
      </c>
      <c r="AX518">
        <v>7.9</v>
      </c>
      <c r="AY518">
        <v>732.1</v>
      </c>
      <c r="AZ518">
        <v>740</v>
      </c>
      <c r="BA518" t="s">
        <v>765</v>
      </c>
      <c r="BB518">
        <v>4.7654139999999998E-2</v>
      </c>
      <c r="BC518">
        <v>1</v>
      </c>
      <c r="BD518">
        <v>39083</v>
      </c>
      <c r="BE518">
        <v>14.824663472507421</v>
      </c>
      <c r="BF518" t="s">
        <v>767</v>
      </c>
      <c r="BG518">
        <v>44504</v>
      </c>
      <c r="BH518">
        <v>18.886074794076681</v>
      </c>
      <c r="BI518" t="s">
        <v>4140</v>
      </c>
      <c r="BJ518" t="s">
        <v>4141</v>
      </c>
      <c r="BK518" t="s">
        <v>4142</v>
      </c>
      <c r="BL518" t="s">
        <v>768</v>
      </c>
      <c r="BM518">
        <v>2</v>
      </c>
      <c r="BN518">
        <v>3.8919999999999999</v>
      </c>
    </row>
    <row r="519" spans="1:66" x14ac:dyDescent="0.25">
      <c r="A519">
        <v>106765</v>
      </c>
      <c r="B519">
        <v>24624</v>
      </c>
      <c r="C519" t="s">
        <v>248</v>
      </c>
      <c r="D519" t="s">
        <v>21</v>
      </c>
      <c r="E519" t="s">
        <v>29</v>
      </c>
      <c r="F519">
        <v>44497.708333333336</v>
      </c>
      <c r="G519">
        <v>8.5</v>
      </c>
      <c r="H519" t="s">
        <v>23</v>
      </c>
      <c r="I519">
        <v>0</v>
      </c>
      <c r="J519" t="s">
        <v>22</v>
      </c>
      <c r="K519" t="s">
        <v>22</v>
      </c>
      <c r="L519" t="s">
        <v>30</v>
      </c>
      <c r="M519">
        <v>6</v>
      </c>
      <c r="N519" t="s">
        <v>33</v>
      </c>
      <c r="O519">
        <v>0</v>
      </c>
      <c r="P519">
        <v>10</v>
      </c>
      <c r="Q519">
        <v>0</v>
      </c>
      <c r="R519">
        <v>6.6000000000000005</v>
      </c>
      <c r="S519">
        <v>0</v>
      </c>
      <c r="T519">
        <v>1</v>
      </c>
      <c r="U519">
        <v>10</v>
      </c>
      <c r="V519">
        <v>7.8000000000000007</v>
      </c>
      <c r="W519">
        <v>6.6000000000000005</v>
      </c>
      <c r="X519">
        <v>51.480000000000011</v>
      </c>
      <c r="Y519">
        <v>4.6800000000000006</v>
      </c>
      <c r="Z519">
        <v>6.6000000000000005</v>
      </c>
      <c r="AA519">
        <v>30.888000000000005</v>
      </c>
      <c r="AB519">
        <v>7688110</v>
      </c>
      <c r="AC519" t="s">
        <v>3882</v>
      </c>
      <c r="AD519">
        <v>40253</v>
      </c>
      <c r="AE519" t="s">
        <v>760</v>
      </c>
      <c r="AF519" t="s">
        <v>761</v>
      </c>
      <c r="AG519" t="s">
        <v>762</v>
      </c>
      <c r="AH519" t="s">
        <v>768</v>
      </c>
      <c r="AI519">
        <v>4.5</v>
      </c>
      <c r="AJ519">
        <v>0</v>
      </c>
      <c r="AK519">
        <v>0</v>
      </c>
      <c r="AL519">
        <v>0</v>
      </c>
      <c r="AM519">
        <v>60</v>
      </c>
      <c r="AN519">
        <v>0</v>
      </c>
      <c r="AO519" t="s">
        <v>762</v>
      </c>
      <c r="AP519" t="s">
        <v>763</v>
      </c>
      <c r="AQ519" t="s">
        <v>769</v>
      </c>
      <c r="AR519" t="s">
        <v>1482</v>
      </c>
      <c r="AS519">
        <v>8</v>
      </c>
      <c r="AT519">
        <v>732</v>
      </c>
      <c r="AU519">
        <v>740</v>
      </c>
      <c r="AV519" t="s">
        <v>765</v>
      </c>
      <c r="AW519" t="s">
        <v>3796</v>
      </c>
      <c r="AX519">
        <v>8.3000000000000007</v>
      </c>
      <c r="AY519">
        <v>731.7</v>
      </c>
      <c r="AZ519">
        <v>740</v>
      </c>
      <c r="BA519" t="s">
        <v>765</v>
      </c>
      <c r="BB519">
        <v>8.3253900000000002E-3</v>
      </c>
      <c r="BC519">
        <v>1</v>
      </c>
      <c r="BD519">
        <v>36526</v>
      </c>
      <c r="BE519">
        <v>21.825347935204206</v>
      </c>
      <c r="BF519" t="s">
        <v>767</v>
      </c>
      <c r="BG519">
        <v>44504</v>
      </c>
      <c r="BH519">
        <v>36.03435954423805</v>
      </c>
      <c r="BI519" t="s">
        <v>4140</v>
      </c>
      <c r="BJ519" t="s">
        <v>4141</v>
      </c>
      <c r="BK519" t="s">
        <v>4142</v>
      </c>
      <c r="BL519" t="s">
        <v>768</v>
      </c>
      <c r="BM519">
        <v>2</v>
      </c>
      <c r="BN519">
        <v>3.8889999999999998</v>
      </c>
    </row>
    <row r="520" spans="1:66" x14ac:dyDescent="0.25">
      <c r="A520">
        <v>106766</v>
      </c>
      <c r="B520">
        <v>24624</v>
      </c>
      <c r="C520" t="s">
        <v>248</v>
      </c>
      <c r="D520" t="s">
        <v>21</v>
      </c>
      <c r="E520" t="s">
        <v>29</v>
      </c>
      <c r="F520">
        <v>44497.708333333336</v>
      </c>
      <c r="G520">
        <v>8</v>
      </c>
      <c r="H520" t="s">
        <v>23</v>
      </c>
      <c r="I520">
        <v>0</v>
      </c>
      <c r="J520" t="s">
        <v>22</v>
      </c>
      <c r="K520" t="s">
        <v>22</v>
      </c>
      <c r="L520" t="s">
        <v>30</v>
      </c>
      <c r="M520">
        <v>6</v>
      </c>
      <c r="N520" t="s">
        <v>33</v>
      </c>
      <c r="O520">
        <v>0</v>
      </c>
      <c r="P520">
        <v>10</v>
      </c>
      <c r="Q520">
        <v>0</v>
      </c>
      <c r="R520">
        <v>6.2</v>
      </c>
      <c r="S520">
        <v>0</v>
      </c>
      <c r="T520">
        <v>1</v>
      </c>
      <c r="U520">
        <v>10</v>
      </c>
      <c r="V520">
        <v>7.8000000000000007</v>
      </c>
      <c r="W520">
        <v>6.2</v>
      </c>
      <c r="X520">
        <v>48.360000000000007</v>
      </c>
      <c r="Y520">
        <v>4.6800000000000006</v>
      </c>
      <c r="Z520">
        <v>6.2</v>
      </c>
      <c r="AA520">
        <v>29.016000000000005</v>
      </c>
      <c r="AB520">
        <v>7622365</v>
      </c>
      <c r="AC520" t="s">
        <v>3795</v>
      </c>
      <c r="AD520">
        <v>40254</v>
      </c>
      <c r="AE520" t="s">
        <v>760</v>
      </c>
      <c r="AF520" t="s">
        <v>761</v>
      </c>
      <c r="AG520" t="s">
        <v>762</v>
      </c>
      <c r="AH520" t="s">
        <v>768</v>
      </c>
      <c r="AI520">
        <v>4.5</v>
      </c>
      <c r="AJ520">
        <v>0</v>
      </c>
      <c r="AK520">
        <v>0</v>
      </c>
      <c r="AL520">
        <v>0</v>
      </c>
      <c r="AM520">
        <v>60</v>
      </c>
      <c r="AN520">
        <v>0</v>
      </c>
      <c r="AO520" t="s">
        <v>762</v>
      </c>
      <c r="AP520" t="s">
        <v>763</v>
      </c>
      <c r="AQ520" t="s">
        <v>769</v>
      </c>
      <c r="AR520" t="s">
        <v>3796</v>
      </c>
      <c r="AS520">
        <v>8.5</v>
      </c>
      <c r="AT520">
        <v>731.5</v>
      </c>
      <c r="AU520">
        <v>740</v>
      </c>
      <c r="AV520" t="s">
        <v>765</v>
      </c>
      <c r="AW520" t="s">
        <v>3797</v>
      </c>
      <c r="AX520">
        <v>6.8</v>
      </c>
      <c r="AY520">
        <v>729.2</v>
      </c>
      <c r="AZ520">
        <v>736</v>
      </c>
      <c r="BA520" t="s">
        <v>765</v>
      </c>
      <c r="BB520">
        <v>0.11790344</v>
      </c>
      <c r="BC520">
        <v>1</v>
      </c>
      <c r="BD520">
        <v>36526</v>
      </c>
      <c r="BE520">
        <v>21.825347935204206</v>
      </c>
      <c r="BF520" t="s">
        <v>767</v>
      </c>
      <c r="BG520">
        <v>44504</v>
      </c>
      <c r="BH520">
        <v>19.50761323349743</v>
      </c>
      <c r="BI520" t="s">
        <v>4140</v>
      </c>
      <c r="BJ520" t="s">
        <v>4141</v>
      </c>
      <c r="BK520" t="s">
        <v>4142</v>
      </c>
      <c r="BL520" t="s">
        <v>768</v>
      </c>
      <c r="BM520">
        <v>2</v>
      </c>
      <c r="BN520">
        <v>3.8889999999999998</v>
      </c>
    </row>
    <row r="521" spans="1:66" x14ac:dyDescent="0.25">
      <c r="A521">
        <v>106782</v>
      </c>
      <c r="B521">
        <v>16934</v>
      </c>
      <c r="C521" t="s">
        <v>455</v>
      </c>
      <c r="D521" t="s">
        <v>21</v>
      </c>
      <c r="E521" t="s">
        <v>29</v>
      </c>
      <c r="F521">
        <v>43846.666666666664</v>
      </c>
      <c r="G521">
        <v>7.4</v>
      </c>
      <c r="H521" t="s">
        <v>23</v>
      </c>
      <c r="I521">
        <v>0</v>
      </c>
      <c r="J521" t="s">
        <v>22</v>
      </c>
      <c r="K521" t="s">
        <v>22</v>
      </c>
      <c r="L521" t="s">
        <v>30</v>
      </c>
      <c r="M521">
        <v>6</v>
      </c>
      <c r="N521" t="s">
        <v>33</v>
      </c>
      <c r="O521">
        <v>0</v>
      </c>
      <c r="P521">
        <v>10</v>
      </c>
      <c r="Q521">
        <v>0</v>
      </c>
      <c r="R521">
        <v>6.2</v>
      </c>
      <c r="S521">
        <v>0</v>
      </c>
      <c r="T521">
        <v>1</v>
      </c>
      <c r="U521">
        <v>10</v>
      </c>
      <c r="V521">
        <v>6.2000000000000011</v>
      </c>
      <c r="W521">
        <v>6.2</v>
      </c>
      <c r="X521">
        <v>38.440000000000005</v>
      </c>
      <c r="Y521">
        <v>3.7200000000000006</v>
      </c>
      <c r="Z521">
        <v>6.2</v>
      </c>
      <c r="AA521">
        <v>23.064000000000004</v>
      </c>
      <c r="AB521">
        <v>7593648</v>
      </c>
      <c r="AC521" t="s">
        <v>3550</v>
      </c>
      <c r="AD521">
        <v>40255</v>
      </c>
      <c r="AE521" t="s">
        <v>760</v>
      </c>
      <c r="AF521" t="s">
        <v>761</v>
      </c>
      <c r="AG521" t="s">
        <v>762</v>
      </c>
      <c r="AH521" t="s">
        <v>768</v>
      </c>
      <c r="AI521">
        <v>4.5</v>
      </c>
      <c r="AJ521">
        <v>0</v>
      </c>
      <c r="AK521">
        <v>0</v>
      </c>
      <c r="AL521">
        <v>0</v>
      </c>
      <c r="AM521">
        <v>54</v>
      </c>
      <c r="AN521">
        <v>0</v>
      </c>
      <c r="AO521" t="s">
        <v>762</v>
      </c>
      <c r="AP521" t="s">
        <v>763</v>
      </c>
      <c r="AQ521" t="s">
        <v>769</v>
      </c>
      <c r="AR521" t="s">
        <v>3549</v>
      </c>
      <c r="AS521">
        <v>7.7</v>
      </c>
      <c r="AT521">
        <v>748.3</v>
      </c>
      <c r="AU521">
        <v>756</v>
      </c>
      <c r="AV521" t="s">
        <v>765</v>
      </c>
      <c r="AW521" t="s">
        <v>3551</v>
      </c>
      <c r="AX521">
        <v>7</v>
      </c>
      <c r="AY521">
        <v>744</v>
      </c>
      <c r="AZ521">
        <v>751</v>
      </c>
      <c r="BA521" t="s">
        <v>765</v>
      </c>
      <c r="BB521">
        <v>0.15883533999999999</v>
      </c>
      <c r="BC521">
        <v>1</v>
      </c>
      <c r="BD521">
        <v>39448</v>
      </c>
      <c r="BE521">
        <v>12.042892995665063</v>
      </c>
      <c r="BF521" t="s">
        <v>767</v>
      </c>
      <c r="BG521">
        <v>43179</v>
      </c>
      <c r="BH521">
        <v>27.072097155395099</v>
      </c>
      <c r="BI521" t="s">
        <v>4140</v>
      </c>
      <c r="BJ521" t="s">
        <v>4141</v>
      </c>
      <c r="BK521" t="s">
        <v>4142</v>
      </c>
      <c r="BL521" t="s">
        <v>768</v>
      </c>
      <c r="BM521">
        <v>2</v>
      </c>
      <c r="BN521">
        <v>3.8940000000000001</v>
      </c>
    </row>
    <row r="522" spans="1:66" x14ac:dyDescent="0.25">
      <c r="A522">
        <v>107149</v>
      </c>
      <c r="B522">
        <v>24150</v>
      </c>
      <c r="C522" t="s">
        <v>550</v>
      </c>
      <c r="D522" t="s">
        <v>21</v>
      </c>
      <c r="E522" t="s">
        <v>29</v>
      </c>
      <c r="F522">
        <v>44503.708333333336</v>
      </c>
      <c r="G522">
        <v>8</v>
      </c>
      <c r="H522" t="s">
        <v>23</v>
      </c>
      <c r="I522">
        <v>0</v>
      </c>
      <c r="J522" t="s">
        <v>22</v>
      </c>
      <c r="K522" t="s">
        <v>22</v>
      </c>
      <c r="L522" t="s">
        <v>115</v>
      </c>
      <c r="M522">
        <v>8</v>
      </c>
      <c r="N522" t="s">
        <v>35</v>
      </c>
      <c r="O522">
        <v>2</v>
      </c>
      <c r="P522">
        <v>10</v>
      </c>
      <c r="Q522">
        <v>1.3</v>
      </c>
      <c r="R522">
        <v>5.9</v>
      </c>
      <c r="S522">
        <v>7.6700000000000008</v>
      </c>
      <c r="T522">
        <v>1</v>
      </c>
      <c r="U522">
        <v>10</v>
      </c>
      <c r="V522">
        <v>3.0000000000000004</v>
      </c>
      <c r="W522">
        <v>5.9</v>
      </c>
      <c r="X522">
        <v>17.700000000000003</v>
      </c>
      <c r="Y522">
        <v>2.3200000000000003</v>
      </c>
      <c r="Z522">
        <v>5.9</v>
      </c>
      <c r="AA522">
        <v>13.688000000000002</v>
      </c>
      <c r="AB522">
        <v>7628905</v>
      </c>
      <c r="AC522" t="s">
        <v>2745</v>
      </c>
      <c r="AD522">
        <v>40256</v>
      </c>
      <c r="AE522" t="s">
        <v>760</v>
      </c>
      <c r="AF522" t="s">
        <v>761</v>
      </c>
      <c r="AG522" t="s">
        <v>762</v>
      </c>
      <c r="AH522" t="s">
        <v>768</v>
      </c>
      <c r="AI522">
        <v>2</v>
      </c>
      <c r="AJ522">
        <v>0</v>
      </c>
      <c r="AK522">
        <v>0</v>
      </c>
      <c r="AL522">
        <v>0</v>
      </c>
      <c r="AM522">
        <v>24</v>
      </c>
      <c r="AN522">
        <v>0</v>
      </c>
      <c r="AO522" t="s">
        <v>762</v>
      </c>
      <c r="AP522" t="s">
        <v>763</v>
      </c>
      <c r="AQ522" t="s">
        <v>769</v>
      </c>
      <c r="AR522" t="s">
        <v>2746</v>
      </c>
      <c r="AS522">
        <v>3.9</v>
      </c>
      <c r="AT522">
        <v>644.1</v>
      </c>
      <c r="AU522">
        <v>648</v>
      </c>
      <c r="AV522" t="s">
        <v>765</v>
      </c>
      <c r="AW522" t="s">
        <v>2747</v>
      </c>
      <c r="AX522">
        <v>8</v>
      </c>
      <c r="AY522">
        <v>639</v>
      </c>
      <c r="AZ522">
        <v>647</v>
      </c>
      <c r="BA522" t="s">
        <v>765</v>
      </c>
      <c r="BB522">
        <v>9.9381200000000003E-2</v>
      </c>
      <c r="BC522">
        <v>0</v>
      </c>
      <c r="BD522">
        <v>35976</v>
      </c>
      <c r="BE522">
        <v>23.347592972849654</v>
      </c>
      <c r="BF522" t="s">
        <v>767</v>
      </c>
      <c r="BG522">
        <v>43228</v>
      </c>
      <c r="BH522">
        <v>51.317554856443543</v>
      </c>
      <c r="BI522" t="s">
        <v>4094</v>
      </c>
      <c r="BJ522" t="s">
        <v>4095</v>
      </c>
      <c r="BK522" t="s">
        <v>4096</v>
      </c>
      <c r="BL522" t="s">
        <v>4097</v>
      </c>
      <c r="BM522">
        <v>1</v>
      </c>
      <c r="BN522">
        <v>3.726</v>
      </c>
    </row>
    <row r="523" spans="1:66" x14ac:dyDescent="0.25">
      <c r="A523">
        <v>107183</v>
      </c>
      <c r="B523">
        <v>24147</v>
      </c>
      <c r="C523" t="s">
        <v>551</v>
      </c>
      <c r="D523" t="s">
        <v>21</v>
      </c>
      <c r="E523" t="s">
        <v>29</v>
      </c>
      <c r="F523">
        <v>44503.708333333336</v>
      </c>
      <c r="G523">
        <v>8</v>
      </c>
      <c r="H523" t="s">
        <v>23</v>
      </c>
      <c r="I523">
        <v>0</v>
      </c>
      <c r="J523" t="s">
        <v>22</v>
      </c>
      <c r="K523" t="s">
        <v>22</v>
      </c>
      <c r="L523" t="s">
        <v>115</v>
      </c>
      <c r="M523">
        <v>8</v>
      </c>
      <c r="N523" t="s">
        <v>35</v>
      </c>
      <c r="O523">
        <v>2</v>
      </c>
      <c r="P523">
        <v>10</v>
      </c>
      <c r="Q523">
        <v>1.3</v>
      </c>
      <c r="R523">
        <v>5.9</v>
      </c>
      <c r="S523">
        <v>7.6700000000000008</v>
      </c>
      <c r="T523">
        <v>1</v>
      </c>
      <c r="U523">
        <v>10</v>
      </c>
      <c r="V523">
        <v>3.0000000000000004</v>
      </c>
      <c r="W523">
        <v>5.9</v>
      </c>
      <c r="X523">
        <v>17.700000000000003</v>
      </c>
      <c r="Y523">
        <v>2.3200000000000003</v>
      </c>
      <c r="Z523">
        <v>5.9</v>
      </c>
      <c r="AA523">
        <v>13.688000000000002</v>
      </c>
      <c r="AB523">
        <v>7652314</v>
      </c>
      <c r="AC523" t="s">
        <v>2748</v>
      </c>
      <c r="AD523">
        <v>40257</v>
      </c>
      <c r="AE523" t="s">
        <v>760</v>
      </c>
      <c r="AF523" t="s">
        <v>761</v>
      </c>
      <c r="AG523" t="s">
        <v>762</v>
      </c>
      <c r="AH523" t="s">
        <v>768</v>
      </c>
      <c r="AI523">
        <v>2</v>
      </c>
      <c r="AJ523">
        <v>0</v>
      </c>
      <c r="AK523">
        <v>0</v>
      </c>
      <c r="AL523">
        <v>0</v>
      </c>
      <c r="AM523">
        <v>24</v>
      </c>
      <c r="AN523">
        <v>0</v>
      </c>
      <c r="AO523" t="s">
        <v>762</v>
      </c>
      <c r="AP523" t="s">
        <v>763</v>
      </c>
      <c r="AQ523" t="s">
        <v>769</v>
      </c>
      <c r="AR523" t="s">
        <v>2747</v>
      </c>
      <c r="AS523">
        <v>8.4</v>
      </c>
      <c r="AT523">
        <v>638.6</v>
      </c>
      <c r="AU523">
        <v>647</v>
      </c>
      <c r="AV523" t="s">
        <v>765</v>
      </c>
      <c r="AW523" t="s">
        <v>2749</v>
      </c>
      <c r="AX523">
        <v>4.2</v>
      </c>
      <c r="AY523">
        <v>634.79999999999995</v>
      </c>
      <c r="AZ523">
        <v>639</v>
      </c>
      <c r="BA523" t="s">
        <v>765</v>
      </c>
      <c r="BB523">
        <v>1.992031E-2</v>
      </c>
      <c r="BC523">
        <v>0</v>
      </c>
      <c r="BD523">
        <v>35976</v>
      </c>
      <c r="BE523">
        <v>23.347592972849654</v>
      </c>
      <c r="BF523" t="s">
        <v>767</v>
      </c>
      <c r="BG523">
        <v>43228</v>
      </c>
      <c r="BH523">
        <v>190.7600770307107</v>
      </c>
      <c r="BI523" t="s">
        <v>4094</v>
      </c>
      <c r="BJ523" t="s">
        <v>4095</v>
      </c>
      <c r="BK523" t="s">
        <v>4096</v>
      </c>
      <c r="BL523" t="s">
        <v>4097</v>
      </c>
      <c r="BM523">
        <v>1</v>
      </c>
      <c r="BN523">
        <v>3.726</v>
      </c>
    </row>
    <row r="524" spans="1:66" x14ac:dyDescent="0.25">
      <c r="A524">
        <v>107232</v>
      </c>
      <c r="B524">
        <v>18039</v>
      </c>
      <c r="C524" t="s">
        <v>301</v>
      </c>
      <c r="D524" t="s">
        <v>21</v>
      </c>
      <c r="E524" t="s">
        <v>29</v>
      </c>
      <c r="F524">
        <v>44004.666666666664</v>
      </c>
      <c r="G524">
        <v>8</v>
      </c>
      <c r="H524" t="s">
        <v>28</v>
      </c>
      <c r="I524">
        <v>5</v>
      </c>
      <c r="J524" t="s">
        <v>22</v>
      </c>
      <c r="K524" t="s">
        <v>22</v>
      </c>
      <c r="L524" t="s">
        <v>115</v>
      </c>
      <c r="M524">
        <v>8</v>
      </c>
      <c r="N524" t="s">
        <v>35</v>
      </c>
      <c r="O524">
        <v>2</v>
      </c>
      <c r="P524">
        <v>10</v>
      </c>
      <c r="Q524">
        <v>3.05</v>
      </c>
      <c r="R524">
        <v>6.5</v>
      </c>
      <c r="S524">
        <v>19.824999999999999</v>
      </c>
      <c r="T524">
        <v>1</v>
      </c>
      <c r="U524">
        <v>0</v>
      </c>
      <c r="V524">
        <v>1.4000000000000001</v>
      </c>
      <c r="W524">
        <v>1.4</v>
      </c>
      <c r="X524">
        <v>1.96</v>
      </c>
      <c r="Y524">
        <v>2.06</v>
      </c>
      <c r="Z524">
        <v>3.44</v>
      </c>
      <c r="AA524">
        <v>7.0864000000000003</v>
      </c>
      <c r="AB524">
        <v>7611630</v>
      </c>
      <c r="AC524" t="s">
        <v>1869</v>
      </c>
      <c r="AD524">
        <v>40258</v>
      </c>
      <c r="AE524" t="s">
        <v>760</v>
      </c>
      <c r="AF524" t="s">
        <v>761</v>
      </c>
      <c r="AG524" t="s">
        <v>762</v>
      </c>
      <c r="AH524" t="s">
        <v>768</v>
      </c>
      <c r="AI524">
        <v>3</v>
      </c>
      <c r="AJ524">
        <v>0</v>
      </c>
      <c r="AK524">
        <v>0</v>
      </c>
      <c r="AL524">
        <v>0</v>
      </c>
      <c r="AM524">
        <v>36</v>
      </c>
      <c r="AN524">
        <v>0</v>
      </c>
      <c r="AO524" t="s">
        <v>762</v>
      </c>
      <c r="AP524" t="s">
        <v>763</v>
      </c>
      <c r="AQ524" t="s">
        <v>769</v>
      </c>
      <c r="AR524" t="s">
        <v>1870</v>
      </c>
      <c r="AS524">
        <v>8</v>
      </c>
      <c r="AT524">
        <v>632</v>
      </c>
      <c r="AU524">
        <v>640</v>
      </c>
      <c r="AV524" t="s">
        <v>765</v>
      </c>
      <c r="AW524" t="s">
        <v>1871</v>
      </c>
      <c r="AX524">
        <v>0</v>
      </c>
      <c r="AY524">
        <v>0</v>
      </c>
      <c r="AZ524">
        <v>0</v>
      </c>
      <c r="BA524" t="s">
        <v>765</v>
      </c>
      <c r="BB524">
        <v>0</v>
      </c>
      <c r="BC524">
        <v>1</v>
      </c>
      <c r="BD524">
        <v>20090</v>
      </c>
      <c r="BE524">
        <v>65.47478895733515</v>
      </c>
      <c r="BF524" t="s">
        <v>767</v>
      </c>
      <c r="BG524">
        <v>43679</v>
      </c>
      <c r="BH524">
        <v>55.155541869153588</v>
      </c>
      <c r="BI524" t="s">
        <v>4094</v>
      </c>
      <c r="BJ524" t="s">
        <v>4095</v>
      </c>
      <c r="BK524" t="s">
        <v>4096</v>
      </c>
      <c r="BL524" t="s">
        <v>4097</v>
      </c>
      <c r="BM524">
        <v>1</v>
      </c>
      <c r="BN524">
        <v>3.7189999999999999</v>
      </c>
    </row>
    <row r="525" spans="1:66" x14ac:dyDescent="0.25">
      <c r="A525">
        <v>107719</v>
      </c>
      <c r="B525">
        <v>11093</v>
      </c>
      <c r="C525" t="s">
        <v>398</v>
      </c>
      <c r="D525" t="s">
        <v>26</v>
      </c>
      <c r="E525" t="s">
        <v>29</v>
      </c>
      <c r="F525">
        <v>43179.666666666664</v>
      </c>
      <c r="G525">
        <v>7</v>
      </c>
      <c r="H525" t="s">
        <v>23</v>
      </c>
      <c r="I525">
        <v>0</v>
      </c>
      <c r="J525" t="s">
        <v>22</v>
      </c>
      <c r="K525" t="s">
        <v>22</v>
      </c>
      <c r="L525" t="s">
        <v>24</v>
      </c>
      <c r="M525">
        <v>0</v>
      </c>
      <c r="O525">
        <v>2</v>
      </c>
      <c r="P525">
        <v>0</v>
      </c>
      <c r="Q525">
        <v>1.3</v>
      </c>
      <c r="R525">
        <v>2</v>
      </c>
      <c r="S525">
        <v>2.6</v>
      </c>
      <c r="T525">
        <v>1</v>
      </c>
      <c r="U525">
        <v>0</v>
      </c>
      <c r="V525">
        <v>4.5999999999999996</v>
      </c>
      <c r="W525">
        <v>2.9000000000000004</v>
      </c>
      <c r="X525">
        <v>13.34</v>
      </c>
      <c r="Y525">
        <v>3.28</v>
      </c>
      <c r="Z525">
        <v>2.54</v>
      </c>
      <c r="AA525">
        <v>8.3311999999999991</v>
      </c>
      <c r="AB525">
        <v>7643976</v>
      </c>
      <c r="AC525" t="s">
        <v>2078</v>
      </c>
      <c r="AD525">
        <v>40259</v>
      </c>
      <c r="AE525" t="s">
        <v>760</v>
      </c>
      <c r="AF525" t="s">
        <v>761</v>
      </c>
      <c r="AG525" t="s">
        <v>762</v>
      </c>
      <c r="AH525" t="s">
        <v>768</v>
      </c>
      <c r="AI525">
        <v>2.5</v>
      </c>
      <c r="AJ525">
        <v>0</v>
      </c>
      <c r="AK525">
        <v>0</v>
      </c>
      <c r="AL525">
        <v>0</v>
      </c>
      <c r="AM525">
        <v>30</v>
      </c>
      <c r="AN525">
        <v>0</v>
      </c>
      <c r="AO525" t="s">
        <v>762</v>
      </c>
      <c r="AP525" t="s">
        <v>763</v>
      </c>
      <c r="AQ525" t="s">
        <v>769</v>
      </c>
      <c r="AR525" t="s">
        <v>2079</v>
      </c>
      <c r="AS525">
        <v>4.5999999999999996</v>
      </c>
      <c r="AT525">
        <v>576.4</v>
      </c>
      <c r="AU525">
        <v>581</v>
      </c>
      <c r="AV525" t="s">
        <v>765</v>
      </c>
      <c r="AW525" t="s">
        <v>2080</v>
      </c>
      <c r="AX525">
        <v>2.4</v>
      </c>
      <c r="AY525">
        <v>575.6</v>
      </c>
      <c r="AZ525">
        <v>578</v>
      </c>
      <c r="BA525" t="s">
        <v>765</v>
      </c>
      <c r="BB525">
        <v>4.7944700000000003E-3</v>
      </c>
      <c r="BC525">
        <v>0</v>
      </c>
      <c r="BD525">
        <v>40185</v>
      </c>
      <c r="BE525">
        <v>8.1989504905315922</v>
      </c>
      <c r="BF525" t="s">
        <v>767</v>
      </c>
      <c r="BG525">
        <v>44243</v>
      </c>
      <c r="BH525">
        <v>166.8584375865525</v>
      </c>
      <c r="BI525" t="s">
        <v>4114</v>
      </c>
      <c r="BJ525" t="s">
        <v>4115</v>
      </c>
      <c r="BK525" t="s">
        <v>4116</v>
      </c>
      <c r="BL525" t="s">
        <v>768</v>
      </c>
      <c r="BM525">
        <v>2</v>
      </c>
      <c r="BN525">
        <v>3.7160000000000002</v>
      </c>
    </row>
    <row r="526" spans="1:66" x14ac:dyDescent="0.25">
      <c r="A526">
        <v>108045</v>
      </c>
      <c r="B526">
        <v>11194</v>
      </c>
      <c r="C526" t="s">
        <v>351</v>
      </c>
      <c r="D526" t="s">
        <v>26</v>
      </c>
      <c r="E526" t="s">
        <v>29</v>
      </c>
      <c r="F526">
        <v>43943.666666666664</v>
      </c>
      <c r="G526">
        <v>5.5</v>
      </c>
      <c r="H526" t="s">
        <v>28</v>
      </c>
      <c r="I526">
        <v>5</v>
      </c>
      <c r="J526" t="s">
        <v>22</v>
      </c>
      <c r="K526" t="s">
        <v>22</v>
      </c>
      <c r="L526" t="s">
        <v>30</v>
      </c>
      <c r="M526">
        <v>6</v>
      </c>
      <c r="O526">
        <v>2</v>
      </c>
      <c r="P526">
        <v>10</v>
      </c>
      <c r="Q526">
        <v>3.05</v>
      </c>
      <c r="R526">
        <v>6.2</v>
      </c>
      <c r="S526">
        <v>18.91</v>
      </c>
      <c r="T526">
        <v>1</v>
      </c>
      <c r="U526">
        <v>0</v>
      </c>
      <c r="V526">
        <v>3.8000000000000007</v>
      </c>
      <c r="W526">
        <v>2.9000000000000004</v>
      </c>
      <c r="X526">
        <v>11.020000000000003</v>
      </c>
      <c r="Y526">
        <v>3.5</v>
      </c>
      <c r="Z526">
        <v>4.2200000000000006</v>
      </c>
      <c r="AA526">
        <v>14.770000000000003</v>
      </c>
      <c r="AB526">
        <v>7615376</v>
      </c>
      <c r="AC526" t="s">
        <v>2912</v>
      </c>
      <c r="AD526">
        <v>40260</v>
      </c>
      <c r="AE526" t="s">
        <v>760</v>
      </c>
      <c r="AF526" t="s">
        <v>761</v>
      </c>
      <c r="AG526" t="s">
        <v>762</v>
      </c>
      <c r="AH526" t="s">
        <v>768</v>
      </c>
      <c r="AI526">
        <v>2</v>
      </c>
      <c r="AJ526">
        <v>0</v>
      </c>
      <c r="AK526">
        <v>0</v>
      </c>
      <c r="AL526">
        <v>0</v>
      </c>
      <c r="AM526">
        <v>24</v>
      </c>
      <c r="AN526">
        <v>0</v>
      </c>
      <c r="AO526" t="s">
        <v>762</v>
      </c>
      <c r="AP526" t="s">
        <v>769</v>
      </c>
      <c r="AQ526" t="s">
        <v>769</v>
      </c>
      <c r="AR526" t="s">
        <v>2913</v>
      </c>
      <c r="AS526">
        <v>5.55</v>
      </c>
      <c r="AT526">
        <v>720.45</v>
      </c>
      <c r="AU526">
        <v>726</v>
      </c>
      <c r="AV526" t="s">
        <v>765</v>
      </c>
      <c r="AW526" t="s">
        <v>2914</v>
      </c>
      <c r="AX526">
        <v>5.9</v>
      </c>
      <c r="AY526">
        <v>719.1</v>
      </c>
      <c r="AZ526">
        <v>725</v>
      </c>
      <c r="BA526" t="s">
        <v>765</v>
      </c>
      <c r="BB526">
        <v>2.2107000000000002E-2</v>
      </c>
      <c r="BC526">
        <v>1</v>
      </c>
      <c r="BD526">
        <v>34008</v>
      </c>
      <c r="BE526">
        <v>27.202372804015507</v>
      </c>
      <c r="BF526" t="s">
        <v>767</v>
      </c>
      <c r="BG526">
        <v>43179</v>
      </c>
      <c r="BH526">
        <v>61.06689092706862</v>
      </c>
      <c r="BI526" t="s">
        <v>4094</v>
      </c>
      <c r="BJ526" t="s">
        <v>4095</v>
      </c>
      <c r="BK526" t="s">
        <v>4096</v>
      </c>
      <c r="BL526" t="s">
        <v>4097</v>
      </c>
      <c r="BM526">
        <v>1</v>
      </c>
      <c r="BN526">
        <v>3.9039999999999999</v>
      </c>
    </row>
    <row r="527" spans="1:66" x14ac:dyDescent="0.25">
      <c r="A527">
        <v>108061</v>
      </c>
      <c r="B527">
        <v>11194</v>
      </c>
      <c r="C527" t="s">
        <v>351</v>
      </c>
      <c r="D527" t="s">
        <v>26</v>
      </c>
      <c r="E527" t="s">
        <v>29</v>
      </c>
      <c r="F527">
        <v>43943.666666666664</v>
      </c>
      <c r="G527">
        <v>7</v>
      </c>
      <c r="H527" t="s">
        <v>28</v>
      </c>
      <c r="I527">
        <v>5</v>
      </c>
      <c r="J527" t="s">
        <v>22</v>
      </c>
      <c r="K527" t="s">
        <v>22</v>
      </c>
      <c r="L527" t="s">
        <v>30</v>
      </c>
      <c r="M527">
        <v>6</v>
      </c>
      <c r="O527">
        <v>2</v>
      </c>
      <c r="P527">
        <v>0</v>
      </c>
      <c r="Q527">
        <v>3.05</v>
      </c>
      <c r="R527">
        <v>4.7</v>
      </c>
      <c r="S527">
        <v>14.334999999999999</v>
      </c>
      <c r="T527">
        <v>1</v>
      </c>
      <c r="U527">
        <v>0</v>
      </c>
      <c r="V527">
        <v>3.8000000000000007</v>
      </c>
      <c r="W527">
        <v>2.9000000000000004</v>
      </c>
      <c r="X527">
        <v>11.020000000000003</v>
      </c>
      <c r="Y527">
        <v>3.5</v>
      </c>
      <c r="Z527">
        <v>3.62</v>
      </c>
      <c r="AA527">
        <v>12.67</v>
      </c>
      <c r="AB527">
        <v>7623114</v>
      </c>
      <c r="AC527" t="s">
        <v>2622</v>
      </c>
      <c r="AD527">
        <v>40261</v>
      </c>
      <c r="AE527" t="s">
        <v>760</v>
      </c>
      <c r="AF527" t="s">
        <v>761</v>
      </c>
      <c r="AG527" t="s">
        <v>762</v>
      </c>
      <c r="AH527" t="s">
        <v>768</v>
      </c>
      <c r="AI527">
        <v>1.25</v>
      </c>
      <c r="AJ527">
        <v>0</v>
      </c>
      <c r="AK527">
        <v>0</v>
      </c>
      <c r="AL527">
        <v>0</v>
      </c>
      <c r="AM527">
        <v>15</v>
      </c>
      <c r="AN527">
        <v>0</v>
      </c>
      <c r="AO527" t="s">
        <v>762</v>
      </c>
      <c r="AP527" t="s">
        <v>769</v>
      </c>
      <c r="AQ527" t="s">
        <v>769</v>
      </c>
      <c r="AR527" t="s">
        <v>2623</v>
      </c>
      <c r="AS527">
        <v>4.95</v>
      </c>
      <c r="AT527">
        <v>724.05</v>
      </c>
      <c r="AU527">
        <v>729</v>
      </c>
      <c r="AV527" t="s">
        <v>765</v>
      </c>
      <c r="AW527" t="s">
        <v>2624</v>
      </c>
      <c r="AX527">
        <v>0</v>
      </c>
      <c r="AY527">
        <v>0</v>
      </c>
      <c r="AZ527">
        <v>720</v>
      </c>
      <c r="BA527" t="s">
        <v>772</v>
      </c>
      <c r="BB527">
        <v>0</v>
      </c>
      <c r="BC527">
        <v>1</v>
      </c>
      <c r="BD527">
        <v>23377</v>
      </c>
      <c r="BE527">
        <v>56.308464522016877</v>
      </c>
      <c r="BF527" t="s">
        <v>767</v>
      </c>
      <c r="BG527">
        <v>43179</v>
      </c>
      <c r="BH527">
        <v>154.75011941342461</v>
      </c>
      <c r="BI527" t="s">
        <v>4094</v>
      </c>
      <c r="BJ527" t="s">
        <v>4095</v>
      </c>
      <c r="BK527" t="s">
        <v>4096</v>
      </c>
      <c r="BL527" t="s">
        <v>4097</v>
      </c>
      <c r="BM527">
        <v>1</v>
      </c>
      <c r="BN527">
        <v>3.915</v>
      </c>
    </row>
    <row r="528" spans="1:66" x14ac:dyDescent="0.25">
      <c r="A528">
        <v>108156</v>
      </c>
      <c r="B528">
        <v>20450</v>
      </c>
      <c r="C528" t="s">
        <v>377</v>
      </c>
      <c r="D528" t="s">
        <v>21</v>
      </c>
      <c r="E528" t="s">
        <v>29</v>
      </c>
      <c r="F528">
        <v>44144.708333333336</v>
      </c>
      <c r="G528">
        <v>11.08</v>
      </c>
      <c r="H528" t="s">
        <v>28</v>
      </c>
      <c r="I528">
        <v>5</v>
      </c>
      <c r="J528" t="s">
        <v>22</v>
      </c>
      <c r="K528" t="s">
        <v>22</v>
      </c>
      <c r="L528" t="s">
        <v>145</v>
      </c>
      <c r="M528">
        <v>10</v>
      </c>
      <c r="N528" t="s">
        <v>202</v>
      </c>
      <c r="O528">
        <v>3</v>
      </c>
      <c r="P528">
        <v>5</v>
      </c>
      <c r="Q528">
        <v>3.7</v>
      </c>
      <c r="R528">
        <v>6.45</v>
      </c>
      <c r="S528">
        <v>23.865000000000002</v>
      </c>
      <c r="T528">
        <v>1</v>
      </c>
      <c r="U528">
        <v>0</v>
      </c>
      <c r="V528">
        <v>1.4000000000000001</v>
      </c>
      <c r="W528">
        <v>1.2</v>
      </c>
      <c r="X528">
        <v>1.6800000000000002</v>
      </c>
      <c r="Y528">
        <v>2.3200000000000003</v>
      </c>
      <c r="Z528">
        <v>3.3</v>
      </c>
      <c r="AA528">
        <v>7.6560000000000006</v>
      </c>
      <c r="AB528">
        <v>7622178</v>
      </c>
      <c r="AC528" t="s">
        <v>1985</v>
      </c>
      <c r="AD528">
        <v>40262</v>
      </c>
      <c r="AE528" t="s">
        <v>760</v>
      </c>
      <c r="AF528" t="s">
        <v>761</v>
      </c>
      <c r="AG528" t="s">
        <v>762</v>
      </c>
      <c r="AH528" t="s">
        <v>768</v>
      </c>
      <c r="AI528">
        <v>2</v>
      </c>
      <c r="AJ528">
        <v>0</v>
      </c>
      <c r="AK528">
        <v>0</v>
      </c>
      <c r="AL528">
        <v>0</v>
      </c>
      <c r="AM528">
        <v>24</v>
      </c>
      <c r="AN528">
        <v>0</v>
      </c>
      <c r="AO528" t="s">
        <v>762</v>
      </c>
      <c r="AP528" t="s">
        <v>769</v>
      </c>
      <c r="AQ528" t="s">
        <v>769</v>
      </c>
      <c r="AR528" t="s">
        <v>1986</v>
      </c>
      <c r="AS528">
        <v>11.35</v>
      </c>
      <c r="AT528">
        <v>706.65</v>
      </c>
      <c r="AU528">
        <v>718</v>
      </c>
      <c r="AV528" t="s">
        <v>765</v>
      </c>
      <c r="AW528" t="s">
        <v>1987</v>
      </c>
      <c r="AX528">
        <v>10.8</v>
      </c>
      <c r="AY528">
        <v>706.2</v>
      </c>
      <c r="AZ528">
        <v>717</v>
      </c>
      <c r="BA528" t="s">
        <v>765</v>
      </c>
      <c r="BB528">
        <v>1.120702E-2</v>
      </c>
      <c r="BC528">
        <v>1</v>
      </c>
      <c r="BD528">
        <v>18264</v>
      </c>
      <c r="BE528">
        <v>70.857517681953013</v>
      </c>
      <c r="BF528" t="s">
        <v>767</v>
      </c>
      <c r="BG528">
        <v>43179</v>
      </c>
      <c r="BH528">
        <v>40.153447242946918</v>
      </c>
      <c r="BI528" t="s">
        <v>4120</v>
      </c>
      <c r="BJ528" t="s">
        <v>4121</v>
      </c>
      <c r="BK528" t="s">
        <v>4122</v>
      </c>
      <c r="BL528" t="s">
        <v>4123</v>
      </c>
      <c r="BM528">
        <v>4</v>
      </c>
      <c r="BN528">
        <v>3.8570000000000002</v>
      </c>
    </row>
    <row r="529" spans="1:66" x14ac:dyDescent="0.25">
      <c r="A529">
        <v>108186</v>
      </c>
      <c r="B529">
        <v>11738</v>
      </c>
      <c r="C529" t="s">
        <v>95</v>
      </c>
      <c r="D529" t="s">
        <v>26</v>
      </c>
      <c r="E529" t="s">
        <v>29</v>
      </c>
      <c r="F529">
        <v>43759.666666666664</v>
      </c>
      <c r="G529">
        <v>5</v>
      </c>
      <c r="H529" t="s">
        <v>23</v>
      </c>
      <c r="I529">
        <v>0</v>
      </c>
      <c r="J529" t="s">
        <v>22</v>
      </c>
      <c r="K529" t="s">
        <v>22</v>
      </c>
      <c r="M529">
        <v>0</v>
      </c>
      <c r="O529">
        <v>2</v>
      </c>
      <c r="P529">
        <v>0</v>
      </c>
      <c r="Q529">
        <v>1.3</v>
      </c>
      <c r="R529">
        <v>1.4</v>
      </c>
      <c r="S529">
        <v>1.8199999999999998</v>
      </c>
      <c r="T529">
        <v>1</v>
      </c>
      <c r="U529">
        <v>0</v>
      </c>
      <c r="V529">
        <v>1.4000000000000001</v>
      </c>
      <c r="W529">
        <v>1.4</v>
      </c>
      <c r="X529">
        <v>1.96</v>
      </c>
      <c r="Y529">
        <v>1.36</v>
      </c>
      <c r="Z529">
        <v>1.4</v>
      </c>
      <c r="AA529">
        <v>1.9039999999999999</v>
      </c>
      <c r="AB529">
        <v>7583231</v>
      </c>
      <c r="AC529" t="s">
        <v>949</v>
      </c>
      <c r="AD529">
        <v>40263</v>
      </c>
      <c r="AE529" t="s">
        <v>760</v>
      </c>
      <c r="AF529" t="s">
        <v>761</v>
      </c>
      <c r="AG529" t="s">
        <v>762</v>
      </c>
      <c r="AH529" t="s">
        <v>768</v>
      </c>
      <c r="AI529">
        <v>1.5</v>
      </c>
      <c r="AJ529">
        <v>0</v>
      </c>
      <c r="AK529">
        <v>0</v>
      </c>
      <c r="AL529">
        <v>0</v>
      </c>
      <c r="AM529">
        <v>18</v>
      </c>
      <c r="AN529">
        <v>0</v>
      </c>
      <c r="AO529" t="s">
        <v>762</v>
      </c>
      <c r="AP529" t="s">
        <v>769</v>
      </c>
      <c r="AQ529" t="s">
        <v>769</v>
      </c>
      <c r="AR529" t="s">
        <v>950</v>
      </c>
      <c r="AS529">
        <v>2.9</v>
      </c>
      <c r="AT529">
        <v>719.1</v>
      </c>
      <c r="AU529">
        <v>722</v>
      </c>
      <c r="AV529" t="s">
        <v>765</v>
      </c>
      <c r="AW529" t="s">
        <v>951</v>
      </c>
      <c r="AX529">
        <v>1.8</v>
      </c>
      <c r="AY529">
        <v>718.2</v>
      </c>
      <c r="AZ529">
        <v>720</v>
      </c>
      <c r="BA529" t="s">
        <v>765</v>
      </c>
      <c r="BB529">
        <v>1.2380189999999999E-2</v>
      </c>
      <c r="BC529">
        <v>1</v>
      </c>
      <c r="BD529">
        <v>39115</v>
      </c>
      <c r="BE529">
        <v>12.716404289299559</v>
      </c>
      <c r="BF529" t="s">
        <v>767</v>
      </c>
      <c r="BG529">
        <v>43179</v>
      </c>
      <c r="BH529">
        <v>72.696760282420414</v>
      </c>
      <c r="BI529" t="s">
        <v>4094</v>
      </c>
      <c r="BJ529" t="s">
        <v>4095</v>
      </c>
      <c r="BK529" t="s">
        <v>4096</v>
      </c>
      <c r="BL529" t="s">
        <v>4097</v>
      </c>
      <c r="BM529">
        <v>1</v>
      </c>
      <c r="BN529">
        <v>3.8540000000000001</v>
      </c>
    </row>
    <row r="530" spans="1:66" x14ac:dyDescent="0.25">
      <c r="A530">
        <v>108359</v>
      </c>
      <c r="B530">
        <v>10873</v>
      </c>
      <c r="C530" t="s">
        <v>306</v>
      </c>
      <c r="D530" t="s">
        <v>21</v>
      </c>
      <c r="E530" t="s">
        <v>29</v>
      </c>
      <c r="F530">
        <v>42843.666666666664</v>
      </c>
      <c r="G530">
        <v>7.95</v>
      </c>
      <c r="H530" t="s">
        <v>23</v>
      </c>
      <c r="I530">
        <v>0</v>
      </c>
      <c r="J530" t="s">
        <v>22</v>
      </c>
      <c r="K530" t="s">
        <v>22</v>
      </c>
      <c r="L530" t="s">
        <v>145</v>
      </c>
      <c r="M530">
        <v>10</v>
      </c>
      <c r="N530" t="s">
        <v>202</v>
      </c>
      <c r="O530">
        <v>3</v>
      </c>
      <c r="P530">
        <v>10</v>
      </c>
      <c r="Q530">
        <v>1.9500000000000002</v>
      </c>
      <c r="R530">
        <v>8</v>
      </c>
      <c r="S530">
        <v>15.600000000000001</v>
      </c>
      <c r="T530">
        <v>1</v>
      </c>
      <c r="U530">
        <v>10</v>
      </c>
      <c r="V530">
        <v>4.5999999999999996</v>
      </c>
      <c r="W530">
        <v>8</v>
      </c>
      <c r="X530">
        <v>36.799999999999997</v>
      </c>
      <c r="Y530">
        <v>3.54</v>
      </c>
      <c r="Z530">
        <v>8</v>
      </c>
      <c r="AA530">
        <v>28.32</v>
      </c>
      <c r="AB530">
        <v>7623800</v>
      </c>
      <c r="AC530" t="s">
        <v>3761</v>
      </c>
      <c r="AD530">
        <v>40264</v>
      </c>
      <c r="AE530" t="s">
        <v>760</v>
      </c>
      <c r="AF530" t="s">
        <v>761</v>
      </c>
      <c r="AG530" t="s">
        <v>762</v>
      </c>
      <c r="AH530" t="s">
        <v>768</v>
      </c>
      <c r="AI530">
        <v>4.5</v>
      </c>
      <c r="AJ530">
        <v>0</v>
      </c>
      <c r="AK530">
        <v>0</v>
      </c>
      <c r="AL530">
        <v>0</v>
      </c>
      <c r="AM530">
        <v>54</v>
      </c>
      <c r="AN530">
        <v>0</v>
      </c>
      <c r="AO530" t="s">
        <v>762</v>
      </c>
      <c r="AP530" t="s">
        <v>769</v>
      </c>
      <c r="AQ530" t="s">
        <v>769</v>
      </c>
      <c r="AR530" t="s">
        <v>3762</v>
      </c>
      <c r="AS530">
        <v>10.33</v>
      </c>
      <c r="AT530">
        <v>698.24</v>
      </c>
      <c r="AU530">
        <v>708.57</v>
      </c>
      <c r="AV530" t="s">
        <v>772</v>
      </c>
      <c r="AW530" t="s">
        <v>3763</v>
      </c>
      <c r="AX530">
        <v>6.2</v>
      </c>
      <c r="AY530">
        <v>697.8</v>
      </c>
      <c r="AZ530">
        <v>704</v>
      </c>
      <c r="BA530" t="s">
        <v>765</v>
      </c>
      <c r="BB530">
        <v>0</v>
      </c>
      <c r="BC530">
        <v>1</v>
      </c>
      <c r="BD530">
        <v>22899</v>
      </c>
      <c r="BE530">
        <v>54.605521332420707</v>
      </c>
      <c r="BF530" t="s">
        <v>767</v>
      </c>
      <c r="BG530">
        <v>44341</v>
      </c>
      <c r="BH530">
        <v>57.675980918046513</v>
      </c>
      <c r="BI530" t="s">
        <v>4114</v>
      </c>
      <c r="BJ530" t="s">
        <v>4115</v>
      </c>
      <c r="BK530" t="s">
        <v>4116</v>
      </c>
      <c r="BL530" t="s">
        <v>768</v>
      </c>
      <c r="BM530">
        <v>2</v>
      </c>
      <c r="BN530">
        <v>3.8639999999999999</v>
      </c>
    </row>
    <row r="531" spans="1:66" x14ac:dyDescent="0.25">
      <c r="A531">
        <v>108360</v>
      </c>
      <c r="B531">
        <v>10873</v>
      </c>
      <c r="C531" t="s">
        <v>306</v>
      </c>
      <c r="D531" t="s">
        <v>21</v>
      </c>
      <c r="E531" t="s">
        <v>29</v>
      </c>
      <c r="F531">
        <v>42843.666666666664</v>
      </c>
      <c r="G531">
        <v>10.35</v>
      </c>
      <c r="H531" t="s">
        <v>23</v>
      </c>
      <c r="I531">
        <v>0</v>
      </c>
      <c r="J531" t="s">
        <v>22</v>
      </c>
      <c r="K531" t="s">
        <v>22</v>
      </c>
      <c r="L531" t="s">
        <v>145</v>
      </c>
      <c r="M531">
        <v>10</v>
      </c>
      <c r="N531" t="s">
        <v>202</v>
      </c>
      <c r="O531">
        <v>3</v>
      </c>
      <c r="P531">
        <v>5</v>
      </c>
      <c r="Q531">
        <v>1.9500000000000002</v>
      </c>
      <c r="R531">
        <v>7.65</v>
      </c>
      <c r="S531">
        <v>14.917500000000002</v>
      </c>
      <c r="T531">
        <v>3</v>
      </c>
      <c r="U531">
        <v>10</v>
      </c>
      <c r="V531">
        <v>7</v>
      </c>
      <c r="W531">
        <v>5.7</v>
      </c>
      <c r="X531">
        <v>39.9</v>
      </c>
      <c r="Y531">
        <v>4.9800000000000004</v>
      </c>
      <c r="Z531">
        <v>6.48</v>
      </c>
      <c r="AA531">
        <v>32.270400000000002</v>
      </c>
      <c r="AB531">
        <v>7553941</v>
      </c>
      <c r="AC531" t="s">
        <v>3905</v>
      </c>
      <c r="AD531">
        <v>40265</v>
      </c>
      <c r="AE531" t="s">
        <v>760</v>
      </c>
      <c r="AF531" t="s">
        <v>761</v>
      </c>
      <c r="AG531" t="s">
        <v>762</v>
      </c>
      <c r="AH531" t="s">
        <v>768</v>
      </c>
      <c r="AI531">
        <v>4.5</v>
      </c>
      <c r="AJ531">
        <v>0</v>
      </c>
      <c r="AK531">
        <v>0</v>
      </c>
      <c r="AL531">
        <v>0</v>
      </c>
      <c r="AM531">
        <v>54</v>
      </c>
      <c r="AN531">
        <v>0</v>
      </c>
      <c r="AO531" t="s">
        <v>762</v>
      </c>
      <c r="AP531" t="s">
        <v>769</v>
      </c>
      <c r="AQ531" t="s">
        <v>769</v>
      </c>
      <c r="AR531" t="s">
        <v>3675</v>
      </c>
      <c r="AS531">
        <v>11</v>
      </c>
      <c r="AT531">
        <v>698</v>
      </c>
      <c r="AU531">
        <v>709</v>
      </c>
      <c r="AV531" t="s">
        <v>765</v>
      </c>
      <c r="AW531" t="s">
        <v>3762</v>
      </c>
      <c r="AX531">
        <v>10.27</v>
      </c>
      <c r="AY531">
        <v>698.3</v>
      </c>
      <c r="AZ531">
        <v>708.57</v>
      </c>
      <c r="BA531" t="s">
        <v>772</v>
      </c>
      <c r="BB531">
        <v>0</v>
      </c>
      <c r="BC531">
        <v>1</v>
      </c>
      <c r="BD531">
        <v>22899</v>
      </c>
      <c r="BE531">
        <v>54.605521332420707</v>
      </c>
      <c r="BF531" t="s">
        <v>767</v>
      </c>
      <c r="BG531">
        <v>44341</v>
      </c>
      <c r="BH531">
        <v>25.91259291293861</v>
      </c>
      <c r="BI531" t="s">
        <v>4114</v>
      </c>
      <c r="BJ531" t="s">
        <v>4115</v>
      </c>
      <c r="BK531" t="s">
        <v>4116</v>
      </c>
      <c r="BL531" t="s">
        <v>768</v>
      </c>
      <c r="BM531">
        <v>2</v>
      </c>
      <c r="BN531">
        <v>3.8639999999999999</v>
      </c>
    </row>
    <row r="532" spans="1:66" x14ac:dyDescent="0.25">
      <c r="A532">
        <v>108361</v>
      </c>
      <c r="B532">
        <v>10873</v>
      </c>
      <c r="C532" t="s">
        <v>306</v>
      </c>
      <c r="D532" t="s">
        <v>21</v>
      </c>
      <c r="E532" t="s">
        <v>29</v>
      </c>
      <c r="F532">
        <v>42843.666666666664</v>
      </c>
      <c r="G532">
        <v>11.8</v>
      </c>
      <c r="H532" t="s">
        <v>23</v>
      </c>
      <c r="I532">
        <v>0</v>
      </c>
      <c r="J532" t="s">
        <v>22</v>
      </c>
      <c r="K532" t="s">
        <v>22</v>
      </c>
      <c r="L532" t="s">
        <v>30</v>
      </c>
      <c r="M532">
        <v>6</v>
      </c>
      <c r="N532" t="s">
        <v>202</v>
      </c>
      <c r="O532">
        <v>3</v>
      </c>
      <c r="P532">
        <v>5</v>
      </c>
      <c r="Q532">
        <v>1.9500000000000002</v>
      </c>
      <c r="R532">
        <v>5.8500000000000005</v>
      </c>
      <c r="S532">
        <v>11.407500000000002</v>
      </c>
      <c r="T532">
        <v>1</v>
      </c>
      <c r="U532">
        <v>5</v>
      </c>
      <c r="V532">
        <v>6.2000000000000011</v>
      </c>
      <c r="W532">
        <v>5.8500000000000005</v>
      </c>
      <c r="X532">
        <v>36.27000000000001</v>
      </c>
      <c r="Y532">
        <v>4.5000000000000009</v>
      </c>
      <c r="Z532">
        <v>5.8500000000000005</v>
      </c>
      <c r="AA532">
        <v>26.325000000000006</v>
      </c>
      <c r="AB532">
        <v>7571741</v>
      </c>
      <c r="AC532" t="s">
        <v>3673</v>
      </c>
      <c r="AD532">
        <v>40266</v>
      </c>
      <c r="AE532" t="s">
        <v>760</v>
      </c>
      <c r="AF532" t="s">
        <v>761</v>
      </c>
      <c r="AG532" t="s">
        <v>762</v>
      </c>
      <c r="AH532" t="s">
        <v>768</v>
      </c>
      <c r="AI532">
        <v>4.5</v>
      </c>
      <c r="AJ532">
        <v>0</v>
      </c>
      <c r="AK532">
        <v>0</v>
      </c>
      <c r="AL532">
        <v>0</v>
      </c>
      <c r="AM532">
        <v>54</v>
      </c>
      <c r="AN532">
        <v>0</v>
      </c>
      <c r="AO532" t="s">
        <v>762</v>
      </c>
      <c r="AP532" t="s">
        <v>769</v>
      </c>
      <c r="AQ532" t="s">
        <v>769</v>
      </c>
      <c r="AR532" t="s">
        <v>3674</v>
      </c>
      <c r="AS532">
        <v>12.55</v>
      </c>
      <c r="AT532">
        <v>697.45</v>
      </c>
      <c r="AU532">
        <v>710</v>
      </c>
      <c r="AV532" t="s">
        <v>765</v>
      </c>
      <c r="AW532" t="s">
        <v>3675</v>
      </c>
      <c r="AX532">
        <v>10.8</v>
      </c>
      <c r="AY532">
        <v>698.2</v>
      </c>
      <c r="AZ532">
        <v>709</v>
      </c>
      <c r="BA532" t="s">
        <v>765</v>
      </c>
      <c r="BB532">
        <v>-7.7579299999999997E-3</v>
      </c>
      <c r="BC532">
        <v>1</v>
      </c>
      <c r="BD532">
        <v>37211</v>
      </c>
      <c r="BE532">
        <v>15.421400866986076</v>
      </c>
      <c r="BF532" t="s">
        <v>767</v>
      </c>
      <c r="BG532">
        <v>43179</v>
      </c>
      <c r="BH532">
        <v>96.675034371444696</v>
      </c>
      <c r="BI532" t="s">
        <v>4114</v>
      </c>
      <c r="BJ532" t="s">
        <v>4115</v>
      </c>
      <c r="BK532" t="s">
        <v>4116</v>
      </c>
      <c r="BL532" t="s">
        <v>768</v>
      </c>
      <c r="BM532">
        <v>2</v>
      </c>
      <c r="BN532">
        <v>3.8639999999999999</v>
      </c>
    </row>
    <row r="533" spans="1:66" x14ac:dyDescent="0.25">
      <c r="A533">
        <v>108493</v>
      </c>
      <c r="B533">
        <v>10873</v>
      </c>
      <c r="C533" t="s">
        <v>306</v>
      </c>
      <c r="D533" t="s">
        <v>21</v>
      </c>
      <c r="E533" t="s">
        <v>29</v>
      </c>
      <c r="F533">
        <v>42843.666666666664</v>
      </c>
      <c r="G533">
        <v>10</v>
      </c>
      <c r="H533" t="s">
        <v>23</v>
      </c>
      <c r="I533">
        <v>0</v>
      </c>
      <c r="J533" t="s">
        <v>22</v>
      </c>
      <c r="K533" t="s">
        <v>22</v>
      </c>
      <c r="L533" t="s">
        <v>30</v>
      </c>
      <c r="M533">
        <v>6</v>
      </c>
      <c r="N533" t="s">
        <v>202</v>
      </c>
      <c r="O533">
        <v>3</v>
      </c>
      <c r="P533">
        <v>10</v>
      </c>
      <c r="Q533">
        <v>1.9500000000000002</v>
      </c>
      <c r="R533">
        <v>6.6000000000000005</v>
      </c>
      <c r="S533">
        <v>12.870000000000003</v>
      </c>
      <c r="T533">
        <v>1</v>
      </c>
      <c r="U533">
        <v>10</v>
      </c>
      <c r="V533">
        <v>5.4</v>
      </c>
      <c r="W533">
        <v>6.6000000000000005</v>
      </c>
      <c r="X533">
        <v>35.640000000000008</v>
      </c>
      <c r="Y533">
        <v>4.0200000000000005</v>
      </c>
      <c r="Z533">
        <v>6.6000000000000005</v>
      </c>
      <c r="AA533">
        <v>26.532000000000004</v>
      </c>
      <c r="AB533">
        <v>7561114</v>
      </c>
      <c r="AC533" t="s">
        <v>3679</v>
      </c>
      <c r="AD533">
        <v>40267</v>
      </c>
      <c r="AE533" t="s">
        <v>760</v>
      </c>
      <c r="AF533" t="s">
        <v>761</v>
      </c>
      <c r="AG533" t="s">
        <v>762</v>
      </c>
      <c r="AH533" t="s">
        <v>768</v>
      </c>
      <c r="AI533">
        <v>4</v>
      </c>
      <c r="AJ533">
        <v>0</v>
      </c>
      <c r="AK533">
        <v>0</v>
      </c>
      <c r="AL533">
        <v>0</v>
      </c>
      <c r="AM533">
        <v>48</v>
      </c>
      <c r="AN533">
        <v>0</v>
      </c>
      <c r="AO533" t="s">
        <v>762</v>
      </c>
      <c r="AP533" t="s">
        <v>769</v>
      </c>
      <c r="AQ533" t="s">
        <v>769</v>
      </c>
      <c r="AR533" t="s">
        <v>3680</v>
      </c>
      <c r="AS533">
        <v>9.4</v>
      </c>
      <c r="AT533">
        <v>695.6</v>
      </c>
      <c r="AU533">
        <v>705</v>
      </c>
      <c r="AV533" t="s">
        <v>765</v>
      </c>
      <c r="AW533" t="s">
        <v>3681</v>
      </c>
      <c r="AX533">
        <v>0</v>
      </c>
      <c r="AY533">
        <v>0</v>
      </c>
      <c r="AZ533">
        <v>710</v>
      </c>
      <c r="BA533" t="s">
        <v>765</v>
      </c>
      <c r="BB533">
        <v>0</v>
      </c>
      <c r="BC533">
        <v>1</v>
      </c>
      <c r="BD533">
        <v>37211</v>
      </c>
      <c r="BE533">
        <v>15.421400866986076</v>
      </c>
      <c r="BF533" t="s">
        <v>767</v>
      </c>
      <c r="BG533">
        <v>43179</v>
      </c>
      <c r="BH533">
        <v>23.219571737353331</v>
      </c>
      <c r="BI533" t="s">
        <v>4114</v>
      </c>
      <c r="BJ533" t="s">
        <v>4115</v>
      </c>
      <c r="BK533" t="s">
        <v>4116</v>
      </c>
      <c r="BL533" t="s">
        <v>768</v>
      </c>
      <c r="BM533">
        <v>2</v>
      </c>
      <c r="BN533">
        <v>3.8660000000000001</v>
      </c>
    </row>
    <row r="534" spans="1:66" x14ac:dyDescent="0.25">
      <c r="A534">
        <v>109160</v>
      </c>
      <c r="B534">
        <v>11130</v>
      </c>
      <c r="C534" t="s">
        <v>125</v>
      </c>
      <c r="D534" t="s">
        <v>21</v>
      </c>
      <c r="E534" t="s">
        <v>29</v>
      </c>
      <c r="F534">
        <v>43151.666666666664</v>
      </c>
      <c r="G534">
        <v>6.45</v>
      </c>
      <c r="H534" t="s">
        <v>23</v>
      </c>
      <c r="I534">
        <v>0</v>
      </c>
      <c r="J534" t="s">
        <v>22</v>
      </c>
      <c r="K534" t="s">
        <v>22</v>
      </c>
      <c r="L534" t="s">
        <v>30</v>
      </c>
      <c r="M534">
        <v>6</v>
      </c>
      <c r="N534" t="s">
        <v>40</v>
      </c>
      <c r="O534">
        <v>8</v>
      </c>
      <c r="P534">
        <v>0</v>
      </c>
      <c r="Q534">
        <v>5.2</v>
      </c>
      <c r="R534">
        <v>4.7</v>
      </c>
      <c r="S534">
        <v>24.44</v>
      </c>
      <c r="T534">
        <v>1</v>
      </c>
      <c r="U534">
        <v>0</v>
      </c>
      <c r="V534">
        <v>1.4000000000000001</v>
      </c>
      <c r="W534">
        <v>2</v>
      </c>
      <c r="X534">
        <v>2.8000000000000003</v>
      </c>
      <c r="Y534">
        <v>2.92</v>
      </c>
      <c r="Z534">
        <v>3.08</v>
      </c>
      <c r="AA534">
        <v>8.9936000000000007</v>
      </c>
      <c r="AB534">
        <v>7722309</v>
      </c>
      <c r="AC534" t="s">
        <v>2191</v>
      </c>
      <c r="AD534">
        <v>40268</v>
      </c>
      <c r="AE534" t="s">
        <v>760</v>
      </c>
      <c r="AF534" t="s">
        <v>761</v>
      </c>
      <c r="AG534" t="s">
        <v>762</v>
      </c>
      <c r="AH534" t="s">
        <v>768</v>
      </c>
      <c r="AI534">
        <v>5.5</v>
      </c>
      <c r="AJ534">
        <v>0</v>
      </c>
      <c r="AK534">
        <v>0</v>
      </c>
      <c r="AL534">
        <v>0</v>
      </c>
      <c r="AM534">
        <v>66</v>
      </c>
      <c r="AN534">
        <v>0</v>
      </c>
      <c r="AO534" t="s">
        <v>762</v>
      </c>
      <c r="AP534" t="s">
        <v>763</v>
      </c>
      <c r="AQ534" t="s">
        <v>769</v>
      </c>
      <c r="AR534" t="s">
        <v>1107</v>
      </c>
      <c r="AS534">
        <v>6.9</v>
      </c>
      <c r="AT534">
        <v>662.1</v>
      </c>
      <c r="AU534">
        <v>669</v>
      </c>
      <c r="AV534" t="s">
        <v>765</v>
      </c>
      <c r="AW534" t="s">
        <v>2192</v>
      </c>
      <c r="AX534">
        <v>6</v>
      </c>
      <c r="AY534">
        <v>662</v>
      </c>
      <c r="AZ534">
        <v>668</v>
      </c>
      <c r="BA534" t="s">
        <v>765</v>
      </c>
      <c r="BB534">
        <v>1.19235E-3</v>
      </c>
      <c r="BC534">
        <v>0</v>
      </c>
      <c r="BD534">
        <v>25541</v>
      </c>
      <c r="BE534">
        <v>48.215377595254388</v>
      </c>
      <c r="BF534" t="s">
        <v>767</v>
      </c>
      <c r="BG534">
        <v>43374</v>
      </c>
      <c r="BH534">
        <v>90.552533606611235</v>
      </c>
      <c r="BI534" t="s">
        <v>4114</v>
      </c>
      <c r="BJ534" t="s">
        <v>4115</v>
      </c>
      <c r="BK534" t="s">
        <v>4116</v>
      </c>
      <c r="BL534" t="s">
        <v>768</v>
      </c>
      <c r="BM534">
        <v>2</v>
      </c>
      <c r="BN534">
        <v>3.802</v>
      </c>
    </row>
    <row r="535" spans="1:66" x14ac:dyDescent="0.25">
      <c r="A535">
        <v>109161</v>
      </c>
      <c r="B535">
        <v>11130</v>
      </c>
      <c r="C535" t="s">
        <v>125</v>
      </c>
      <c r="D535" t="s">
        <v>21</v>
      </c>
      <c r="E535" t="s">
        <v>29</v>
      </c>
      <c r="F535">
        <v>43151.666666666664</v>
      </c>
      <c r="G535">
        <v>7.1</v>
      </c>
      <c r="H535" t="s">
        <v>68</v>
      </c>
      <c r="I535">
        <v>0</v>
      </c>
      <c r="J535" t="s">
        <v>22</v>
      </c>
      <c r="K535" t="s">
        <v>22</v>
      </c>
      <c r="L535" t="s">
        <v>30</v>
      </c>
      <c r="M535">
        <v>6</v>
      </c>
      <c r="N535" t="s">
        <v>33</v>
      </c>
      <c r="O535">
        <v>0</v>
      </c>
      <c r="P535">
        <v>10</v>
      </c>
      <c r="Q535">
        <v>0</v>
      </c>
      <c r="R535">
        <v>6.2</v>
      </c>
      <c r="S535">
        <v>0</v>
      </c>
      <c r="T535">
        <v>1</v>
      </c>
      <c r="U535">
        <v>0</v>
      </c>
      <c r="V535">
        <v>1.4000000000000001</v>
      </c>
      <c r="W535">
        <v>2</v>
      </c>
      <c r="X535">
        <v>2.8000000000000003</v>
      </c>
      <c r="Y535">
        <v>0.84000000000000008</v>
      </c>
      <c r="Z535">
        <v>3.6800000000000006</v>
      </c>
      <c r="AA535">
        <v>3.0912000000000006</v>
      </c>
      <c r="AB535">
        <v>7550411</v>
      </c>
      <c r="AC535" t="s">
        <v>1106</v>
      </c>
      <c r="AD535">
        <v>40269</v>
      </c>
      <c r="AE535" t="s">
        <v>760</v>
      </c>
      <c r="AF535" t="s">
        <v>761</v>
      </c>
      <c r="AG535" t="s">
        <v>762</v>
      </c>
      <c r="AH535" t="s">
        <v>768</v>
      </c>
      <c r="AI535">
        <v>5.5</v>
      </c>
      <c r="AJ535">
        <v>0</v>
      </c>
      <c r="AK535">
        <v>0</v>
      </c>
      <c r="AL535">
        <v>0</v>
      </c>
      <c r="AM535">
        <v>66</v>
      </c>
      <c r="AN535">
        <v>0</v>
      </c>
      <c r="AO535" t="s">
        <v>762</v>
      </c>
      <c r="AP535" t="s">
        <v>763</v>
      </c>
      <c r="AQ535" t="s">
        <v>769</v>
      </c>
      <c r="AR535" t="s">
        <v>1027</v>
      </c>
      <c r="AS535">
        <v>7.3</v>
      </c>
      <c r="AT535">
        <v>662.7</v>
      </c>
      <c r="AU535">
        <v>670</v>
      </c>
      <c r="AV535" t="s">
        <v>765</v>
      </c>
      <c r="AW535" t="s">
        <v>1107</v>
      </c>
      <c r="AX535">
        <v>6.9</v>
      </c>
      <c r="AY535">
        <v>662.1</v>
      </c>
      <c r="AZ535">
        <v>669</v>
      </c>
      <c r="BA535" t="s">
        <v>765</v>
      </c>
      <c r="BB535">
        <v>2.349416E-2</v>
      </c>
      <c r="BC535">
        <v>0</v>
      </c>
      <c r="BD535">
        <v>25541</v>
      </c>
      <c r="BE535">
        <v>48.215377595254388</v>
      </c>
      <c r="BF535" t="s">
        <v>767</v>
      </c>
      <c r="BG535">
        <v>43318</v>
      </c>
      <c r="BH535">
        <v>25.538266318606041</v>
      </c>
      <c r="BI535" t="s">
        <v>4094</v>
      </c>
      <c r="BJ535" t="s">
        <v>4095</v>
      </c>
      <c r="BK535" t="s">
        <v>4096</v>
      </c>
      <c r="BL535" t="s">
        <v>4097</v>
      </c>
      <c r="BM535">
        <v>1</v>
      </c>
      <c r="BN535">
        <v>3.8050000000000002</v>
      </c>
    </row>
    <row r="536" spans="1:66" x14ac:dyDescent="0.25">
      <c r="A536">
        <v>109162</v>
      </c>
      <c r="B536">
        <v>11130</v>
      </c>
      <c r="C536" t="s">
        <v>125</v>
      </c>
      <c r="D536" t="s">
        <v>21</v>
      </c>
      <c r="E536" t="s">
        <v>29</v>
      </c>
      <c r="F536">
        <v>43151.666666666664</v>
      </c>
      <c r="G536">
        <v>7.15</v>
      </c>
      <c r="H536" t="s">
        <v>68</v>
      </c>
      <c r="I536">
        <v>0</v>
      </c>
      <c r="J536" t="s">
        <v>22</v>
      </c>
      <c r="K536" t="s">
        <v>22</v>
      </c>
      <c r="L536" t="s">
        <v>30</v>
      </c>
      <c r="M536">
        <v>6</v>
      </c>
      <c r="N536" t="s">
        <v>33</v>
      </c>
      <c r="O536">
        <v>0</v>
      </c>
      <c r="P536">
        <v>0</v>
      </c>
      <c r="Q536">
        <v>0</v>
      </c>
      <c r="R536">
        <v>4.7</v>
      </c>
      <c r="S536">
        <v>0</v>
      </c>
      <c r="T536">
        <v>1</v>
      </c>
      <c r="U536">
        <v>0</v>
      </c>
      <c r="V536">
        <v>1.4000000000000001</v>
      </c>
      <c r="W536">
        <v>2</v>
      </c>
      <c r="X536">
        <v>2.8000000000000003</v>
      </c>
      <c r="Y536">
        <v>0.84000000000000008</v>
      </c>
      <c r="Z536">
        <v>3.08</v>
      </c>
      <c r="AA536">
        <v>2.5872000000000002</v>
      </c>
      <c r="AB536">
        <v>7613354</v>
      </c>
      <c r="AC536" t="s">
        <v>1025</v>
      </c>
      <c r="AD536">
        <v>40270</v>
      </c>
      <c r="AE536" t="s">
        <v>760</v>
      </c>
      <c r="AF536" t="s">
        <v>761</v>
      </c>
      <c r="AG536" t="s">
        <v>762</v>
      </c>
      <c r="AH536" t="s">
        <v>768</v>
      </c>
      <c r="AI536">
        <v>5</v>
      </c>
      <c r="AJ536">
        <v>0</v>
      </c>
      <c r="AK536">
        <v>0</v>
      </c>
      <c r="AL536">
        <v>0</v>
      </c>
      <c r="AM536">
        <v>60</v>
      </c>
      <c r="AN536">
        <v>0</v>
      </c>
      <c r="AO536" t="s">
        <v>762</v>
      </c>
      <c r="AP536" t="s">
        <v>763</v>
      </c>
      <c r="AQ536" t="s">
        <v>769</v>
      </c>
      <c r="AR536" t="s">
        <v>1026</v>
      </c>
      <c r="AS536">
        <v>7</v>
      </c>
      <c r="AT536">
        <v>664</v>
      </c>
      <c r="AU536">
        <v>671</v>
      </c>
      <c r="AV536" t="s">
        <v>765</v>
      </c>
      <c r="AW536" t="s">
        <v>1027</v>
      </c>
      <c r="AX536">
        <v>7.3</v>
      </c>
      <c r="AY536">
        <v>662.7</v>
      </c>
      <c r="AZ536">
        <v>670</v>
      </c>
      <c r="BA536" t="s">
        <v>765</v>
      </c>
      <c r="BB536">
        <v>2.295436E-2</v>
      </c>
      <c r="BC536">
        <v>0</v>
      </c>
      <c r="BD536">
        <v>25541</v>
      </c>
      <c r="BE536">
        <v>48.215377595254388</v>
      </c>
      <c r="BF536" t="s">
        <v>767</v>
      </c>
      <c r="BG536">
        <v>43318</v>
      </c>
      <c r="BH536">
        <v>56.634114900301327</v>
      </c>
      <c r="BI536" t="s">
        <v>4161</v>
      </c>
      <c r="BJ536" t="s">
        <v>4162</v>
      </c>
      <c r="BK536" t="s">
        <v>4163</v>
      </c>
      <c r="BL536" t="s">
        <v>4097</v>
      </c>
      <c r="BM536">
        <v>1</v>
      </c>
      <c r="BN536">
        <v>3.8050000000000002</v>
      </c>
    </row>
    <row r="537" spans="1:66" x14ac:dyDescent="0.25">
      <c r="A537">
        <v>109163</v>
      </c>
      <c r="B537">
        <v>11130</v>
      </c>
      <c r="C537" t="s">
        <v>125</v>
      </c>
      <c r="D537" t="s">
        <v>21</v>
      </c>
      <c r="E537" t="s">
        <v>29</v>
      </c>
      <c r="F537">
        <v>43151.666666666664</v>
      </c>
      <c r="G537">
        <v>6.95</v>
      </c>
      <c r="H537" t="s">
        <v>23</v>
      </c>
      <c r="I537">
        <v>0</v>
      </c>
      <c r="J537" t="s">
        <v>22</v>
      </c>
      <c r="K537" t="s">
        <v>22</v>
      </c>
      <c r="L537" t="s">
        <v>30</v>
      </c>
      <c r="M537">
        <v>6</v>
      </c>
      <c r="N537" t="s">
        <v>33</v>
      </c>
      <c r="O537">
        <v>0</v>
      </c>
      <c r="P537">
        <v>0</v>
      </c>
      <c r="Q537">
        <v>0</v>
      </c>
      <c r="R537">
        <v>4.7</v>
      </c>
      <c r="S537">
        <v>0</v>
      </c>
      <c r="T537">
        <v>1</v>
      </c>
      <c r="U537">
        <v>0</v>
      </c>
      <c r="V537">
        <v>4.5999999999999996</v>
      </c>
      <c r="W537">
        <v>2.9000000000000004</v>
      </c>
      <c r="X537">
        <v>13.34</v>
      </c>
      <c r="Y537">
        <v>2.76</v>
      </c>
      <c r="Z537">
        <v>3.62</v>
      </c>
      <c r="AA537">
        <v>9.9911999999999992</v>
      </c>
      <c r="AB537">
        <v>7618897</v>
      </c>
      <c r="AC537" t="s">
        <v>2295</v>
      </c>
      <c r="AD537">
        <v>40271</v>
      </c>
      <c r="AE537" t="s">
        <v>760</v>
      </c>
      <c r="AF537" t="s">
        <v>761</v>
      </c>
      <c r="AG537" t="s">
        <v>762</v>
      </c>
      <c r="AH537" t="s">
        <v>768</v>
      </c>
      <c r="AI537">
        <v>5</v>
      </c>
      <c r="AJ537">
        <v>0</v>
      </c>
      <c r="AK537">
        <v>0</v>
      </c>
      <c r="AL537">
        <v>0</v>
      </c>
      <c r="AM537">
        <v>60</v>
      </c>
      <c r="AN537">
        <v>0</v>
      </c>
      <c r="AO537" t="s">
        <v>762</v>
      </c>
      <c r="AP537" t="s">
        <v>763</v>
      </c>
      <c r="AQ537" t="s">
        <v>769</v>
      </c>
      <c r="AR537" t="s">
        <v>2296</v>
      </c>
      <c r="AS537">
        <v>6.9</v>
      </c>
      <c r="AT537">
        <v>664.1</v>
      </c>
      <c r="AU537">
        <v>671</v>
      </c>
      <c r="AV537" t="s">
        <v>765</v>
      </c>
      <c r="AW537" t="s">
        <v>1026</v>
      </c>
      <c r="AX537">
        <v>6.9</v>
      </c>
      <c r="AY537">
        <v>664.1</v>
      </c>
      <c r="AZ537">
        <v>671</v>
      </c>
      <c r="BA537" t="s">
        <v>765</v>
      </c>
      <c r="BB537">
        <v>0</v>
      </c>
      <c r="BC537">
        <v>0</v>
      </c>
      <c r="BD537">
        <v>22282</v>
      </c>
      <c r="BE537">
        <v>57.138033310517905</v>
      </c>
      <c r="BF537" t="s">
        <v>767</v>
      </c>
      <c r="BG537">
        <v>43318</v>
      </c>
      <c r="BH537">
        <v>18.199999969606509</v>
      </c>
      <c r="BI537" t="s">
        <v>4161</v>
      </c>
      <c r="BJ537" t="s">
        <v>4162</v>
      </c>
      <c r="BK537" t="s">
        <v>4163</v>
      </c>
      <c r="BL537" t="s">
        <v>4097</v>
      </c>
      <c r="BM537">
        <v>1</v>
      </c>
      <c r="BN537">
        <v>3.8050000000000002</v>
      </c>
    </row>
    <row r="538" spans="1:66" x14ac:dyDescent="0.25">
      <c r="A538">
        <v>109260</v>
      </c>
      <c r="B538">
        <v>22597</v>
      </c>
      <c r="C538" t="s">
        <v>103</v>
      </c>
      <c r="D538" t="s">
        <v>21</v>
      </c>
      <c r="E538" t="s">
        <v>29</v>
      </c>
      <c r="F538">
        <v>44328.666666666664</v>
      </c>
      <c r="G538">
        <v>4</v>
      </c>
      <c r="H538" t="s">
        <v>23</v>
      </c>
      <c r="I538">
        <v>0</v>
      </c>
      <c r="J538" t="s">
        <v>22</v>
      </c>
      <c r="K538" t="s">
        <v>22</v>
      </c>
      <c r="M538">
        <v>0</v>
      </c>
      <c r="O538">
        <v>2</v>
      </c>
      <c r="P538">
        <v>10</v>
      </c>
      <c r="Q538">
        <v>1.3</v>
      </c>
      <c r="R538">
        <v>2.2999999999999998</v>
      </c>
      <c r="S538">
        <v>2.9899999999999998</v>
      </c>
      <c r="T538">
        <v>1</v>
      </c>
      <c r="U538">
        <v>0</v>
      </c>
      <c r="V538">
        <v>1.4000000000000001</v>
      </c>
      <c r="W538">
        <v>0.8</v>
      </c>
      <c r="X538">
        <v>1.1200000000000001</v>
      </c>
      <c r="Y538">
        <v>1.36</v>
      </c>
      <c r="Z538">
        <v>1.4</v>
      </c>
      <c r="AA538">
        <v>1.9039999999999999</v>
      </c>
      <c r="AB538">
        <v>7609043</v>
      </c>
      <c r="AC538" t="s">
        <v>972</v>
      </c>
      <c r="AD538">
        <v>40272</v>
      </c>
      <c r="AE538" t="s">
        <v>760</v>
      </c>
      <c r="AF538" t="s">
        <v>761</v>
      </c>
      <c r="AG538" t="s">
        <v>762</v>
      </c>
      <c r="AH538" t="s">
        <v>768</v>
      </c>
      <c r="AI538">
        <v>1.25</v>
      </c>
      <c r="AJ538">
        <v>0</v>
      </c>
      <c r="AK538">
        <v>0</v>
      </c>
      <c r="AL538">
        <v>0</v>
      </c>
      <c r="AM538">
        <v>15</v>
      </c>
      <c r="AN538">
        <v>0</v>
      </c>
      <c r="AO538" t="s">
        <v>762</v>
      </c>
      <c r="AP538" t="s">
        <v>763</v>
      </c>
      <c r="AQ538" t="s">
        <v>769</v>
      </c>
      <c r="AR538" t="s">
        <v>973</v>
      </c>
      <c r="AS538">
        <v>4.3</v>
      </c>
      <c r="AT538">
        <v>679.7</v>
      </c>
      <c r="AU538">
        <v>684</v>
      </c>
      <c r="AV538" t="s">
        <v>765</v>
      </c>
      <c r="AW538" t="s">
        <v>974</v>
      </c>
      <c r="AX538">
        <v>3.5</v>
      </c>
      <c r="AY538">
        <v>679.5</v>
      </c>
      <c r="AZ538">
        <v>683</v>
      </c>
      <c r="BA538" t="s">
        <v>765</v>
      </c>
      <c r="BB538">
        <v>8.2846599999999992E-3</v>
      </c>
      <c r="BC538">
        <v>0</v>
      </c>
      <c r="BD538">
        <v>24397</v>
      </c>
      <c r="BE538">
        <v>54.569929272187991</v>
      </c>
      <c r="BF538" t="s">
        <v>767</v>
      </c>
      <c r="BG538">
        <v>43318</v>
      </c>
      <c r="BH538">
        <v>24.141015645352329</v>
      </c>
      <c r="BI538" t="s">
        <v>4161</v>
      </c>
      <c r="BJ538" t="s">
        <v>4162</v>
      </c>
      <c r="BK538" t="s">
        <v>4163</v>
      </c>
      <c r="BL538" t="s">
        <v>4097</v>
      </c>
      <c r="BM538">
        <v>1</v>
      </c>
      <c r="BN538">
        <v>3.8069999999999999</v>
      </c>
    </row>
    <row r="539" spans="1:66" x14ac:dyDescent="0.25">
      <c r="A539">
        <v>109261</v>
      </c>
      <c r="B539">
        <v>22597</v>
      </c>
      <c r="C539" t="s">
        <v>103</v>
      </c>
      <c r="D539" t="s">
        <v>21</v>
      </c>
      <c r="E539" t="s">
        <v>29</v>
      </c>
      <c r="F539">
        <v>44328.666666666664</v>
      </c>
      <c r="G539">
        <v>4</v>
      </c>
      <c r="H539" t="s">
        <v>23</v>
      </c>
      <c r="I539">
        <v>0</v>
      </c>
      <c r="J539" t="s">
        <v>22</v>
      </c>
      <c r="K539" t="s">
        <v>22</v>
      </c>
      <c r="M539">
        <v>0</v>
      </c>
      <c r="O539">
        <v>2</v>
      </c>
      <c r="P539">
        <v>10</v>
      </c>
      <c r="Q539">
        <v>1.3</v>
      </c>
      <c r="R539">
        <v>2.2999999999999998</v>
      </c>
      <c r="S539">
        <v>2.9899999999999998</v>
      </c>
      <c r="T539">
        <v>1</v>
      </c>
      <c r="U539">
        <v>10</v>
      </c>
      <c r="V539">
        <v>3.0000000000000004</v>
      </c>
      <c r="W539">
        <v>4.0999999999999996</v>
      </c>
      <c r="X539">
        <v>12.3</v>
      </c>
      <c r="Y539">
        <v>2.3200000000000003</v>
      </c>
      <c r="Z539">
        <v>3.3799999999999994</v>
      </c>
      <c r="AA539">
        <v>7.8415999999999997</v>
      </c>
      <c r="AB539">
        <v>7627882</v>
      </c>
      <c r="AC539" t="s">
        <v>2000</v>
      </c>
      <c r="AD539">
        <v>40273</v>
      </c>
      <c r="AE539" t="s">
        <v>760</v>
      </c>
      <c r="AF539" t="s">
        <v>761</v>
      </c>
      <c r="AG539" t="s">
        <v>762</v>
      </c>
      <c r="AH539" t="s">
        <v>768</v>
      </c>
      <c r="AI539">
        <v>1.25</v>
      </c>
      <c r="AJ539">
        <v>0</v>
      </c>
      <c r="AK539">
        <v>0</v>
      </c>
      <c r="AL539">
        <v>0</v>
      </c>
      <c r="AM539">
        <v>15</v>
      </c>
      <c r="AN539">
        <v>0</v>
      </c>
      <c r="AO539" t="s">
        <v>762</v>
      </c>
      <c r="AP539" t="s">
        <v>763</v>
      </c>
      <c r="AQ539" t="s">
        <v>769</v>
      </c>
      <c r="AR539" t="s">
        <v>2001</v>
      </c>
      <c r="AS539">
        <v>3.6</v>
      </c>
      <c r="AT539">
        <v>686.4</v>
      </c>
      <c r="AU539">
        <v>690</v>
      </c>
      <c r="AV539" t="s">
        <v>765</v>
      </c>
      <c r="AW539" t="s">
        <v>973</v>
      </c>
      <c r="AX539">
        <v>4.2</v>
      </c>
      <c r="AY539">
        <v>679.8</v>
      </c>
      <c r="AZ539">
        <v>684</v>
      </c>
      <c r="BA539" t="s">
        <v>765</v>
      </c>
      <c r="BB539">
        <v>7.1487209999999995E-2</v>
      </c>
      <c r="BC539">
        <v>0</v>
      </c>
      <c r="BD539">
        <v>24397</v>
      </c>
      <c r="BE539">
        <v>54.569929272187991</v>
      </c>
      <c r="BF539" t="s">
        <v>767</v>
      </c>
      <c r="BG539">
        <v>43318</v>
      </c>
      <c r="BH539">
        <v>92.324211721752519</v>
      </c>
      <c r="BI539" t="s">
        <v>4161</v>
      </c>
      <c r="BJ539" t="s">
        <v>4162</v>
      </c>
      <c r="BK539" t="s">
        <v>4163</v>
      </c>
      <c r="BL539" t="s">
        <v>4097</v>
      </c>
      <c r="BM539">
        <v>1</v>
      </c>
      <c r="BN539">
        <v>3.8069999999999999</v>
      </c>
    </row>
    <row r="540" spans="1:66" x14ac:dyDescent="0.25">
      <c r="A540">
        <v>109262</v>
      </c>
      <c r="B540">
        <v>22597</v>
      </c>
      <c r="C540" t="s">
        <v>103</v>
      </c>
      <c r="D540" t="s">
        <v>21</v>
      </c>
      <c r="E540" t="s">
        <v>29</v>
      </c>
      <c r="F540">
        <v>44418.666666666664</v>
      </c>
      <c r="G540">
        <v>4.5</v>
      </c>
      <c r="H540" t="s">
        <v>23</v>
      </c>
      <c r="I540">
        <v>0</v>
      </c>
      <c r="J540" t="s">
        <v>22</v>
      </c>
      <c r="K540" t="s">
        <v>22</v>
      </c>
      <c r="M540">
        <v>0</v>
      </c>
      <c r="O540">
        <v>2</v>
      </c>
      <c r="P540">
        <v>10</v>
      </c>
      <c r="Q540">
        <v>1.3</v>
      </c>
      <c r="R540">
        <v>2.2999999999999998</v>
      </c>
      <c r="S540">
        <v>2.9899999999999998</v>
      </c>
      <c r="T540">
        <v>3</v>
      </c>
      <c r="U540">
        <v>10</v>
      </c>
      <c r="V540">
        <v>7</v>
      </c>
      <c r="W540">
        <v>5</v>
      </c>
      <c r="X540">
        <v>35</v>
      </c>
      <c r="Y540">
        <v>4.7200000000000006</v>
      </c>
      <c r="Z540">
        <v>3.92</v>
      </c>
      <c r="AA540">
        <v>18.502400000000002</v>
      </c>
      <c r="AB540">
        <v>7616893</v>
      </c>
      <c r="AC540" t="s">
        <v>3226</v>
      </c>
      <c r="AD540">
        <v>40274</v>
      </c>
      <c r="AE540" t="s">
        <v>760</v>
      </c>
      <c r="AF540" t="s">
        <v>761</v>
      </c>
      <c r="AG540" t="s">
        <v>762</v>
      </c>
      <c r="AH540" t="s">
        <v>768</v>
      </c>
      <c r="AI540">
        <v>1.25</v>
      </c>
      <c r="AJ540">
        <v>0</v>
      </c>
      <c r="AK540">
        <v>0</v>
      </c>
      <c r="AL540">
        <v>0</v>
      </c>
      <c r="AM540">
        <v>15</v>
      </c>
      <c r="AN540">
        <v>0</v>
      </c>
      <c r="AO540" t="s">
        <v>762</v>
      </c>
      <c r="AP540" t="s">
        <v>763</v>
      </c>
      <c r="AQ540" t="s">
        <v>769</v>
      </c>
      <c r="AR540" t="s">
        <v>3227</v>
      </c>
      <c r="AS540">
        <v>5.2</v>
      </c>
      <c r="AT540">
        <v>700.8</v>
      </c>
      <c r="AU540">
        <v>706</v>
      </c>
      <c r="AV540" t="s">
        <v>765</v>
      </c>
      <c r="AW540" t="s">
        <v>2001</v>
      </c>
      <c r="AX540">
        <v>3.5</v>
      </c>
      <c r="AY540">
        <v>686.5</v>
      </c>
      <c r="AZ540">
        <v>690</v>
      </c>
      <c r="BA540" t="s">
        <v>765</v>
      </c>
      <c r="BB540">
        <v>7.6846719999999993E-2</v>
      </c>
      <c r="BC540">
        <v>0</v>
      </c>
      <c r="BD540">
        <v>24397</v>
      </c>
      <c r="BE540">
        <v>54.816335843029883</v>
      </c>
      <c r="BF540" t="s">
        <v>767</v>
      </c>
      <c r="BG540">
        <v>43318</v>
      </c>
      <c r="BH540">
        <v>186.08471850210469</v>
      </c>
      <c r="BI540" t="s">
        <v>4161</v>
      </c>
      <c r="BJ540" t="s">
        <v>4162</v>
      </c>
      <c r="BK540" t="s">
        <v>4163</v>
      </c>
      <c r="BL540" t="s">
        <v>4097</v>
      </c>
      <c r="BM540">
        <v>1</v>
      </c>
      <c r="BN540">
        <v>3.8069999999999999</v>
      </c>
    </row>
    <row r="541" spans="1:66" x14ac:dyDescent="0.25">
      <c r="A541">
        <v>109313</v>
      </c>
      <c r="B541">
        <v>17375</v>
      </c>
      <c r="C541" t="s">
        <v>607</v>
      </c>
      <c r="D541" t="s">
        <v>26</v>
      </c>
      <c r="E541" t="s">
        <v>29</v>
      </c>
      <c r="F541">
        <v>43952.666666666664</v>
      </c>
      <c r="G541">
        <v>3.75</v>
      </c>
      <c r="H541" t="s">
        <v>23</v>
      </c>
      <c r="I541">
        <v>0</v>
      </c>
      <c r="J541" t="s">
        <v>22</v>
      </c>
      <c r="K541" t="s">
        <v>22</v>
      </c>
      <c r="L541" t="s">
        <v>44</v>
      </c>
      <c r="M541">
        <v>4</v>
      </c>
      <c r="O541">
        <v>2</v>
      </c>
      <c r="P541">
        <v>0</v>
      </c>
      <c r="Q541">
        <v>1.3</v>
      </c>
      <c r="R541">
        <v>3.2</v>
      </c>
      <c r="S541">
        <v>4.16</v>
      </c>
      <c r="T541">
        <v>1</v>
      </c>
      <c r="U541">
        <v>0</v>
      </c>
      <c r="V541">
        <v>7.8000000000000007</v>
      </c>
      <c r="W541">
        <v>3.2</v>
      </c>
      <c r="X541">
        <v>24.960000000000004</v>
      </c>
      <c r="Y541">
        <v>5.2000000000000011</v>
      </c>
      <c r="Z541">
        <v>3.2</v>
      </c>
      <c r="AA541">
        <v>16.640000000000004</v>
      </c>
      <c r="AB541">
        <v>7663630</v>
      </c>
      <c r="AC541" t="s">
        <v>3081</v>
      </c>
      <c r="AD541">
        <v>40275</v>
      </c>
      <c r="AE541" t="s">
        <v>760</v>
      </c>
      <c r="AF541" t="s">
        <v>761</v>
      </c>
      <c r="AG541" t="s">
        <v>762</v>
      </c>
      <c r="AH541" t="s">
        <v>768</v>
      </c>
      <c r="AI541">
        <v>2.5</v>
      </c>
      <c r="AJ541">
        <v>0</v>
      </c>
      <c r="AK541">
        <v>0</v>
      </c>
      <c r="AL541">
        <v>0</v>
      </c>
      <c r="AM541">
        <v>30</v>
      </c>
      <c r="AN541">
        <v>0</v>
      </c>
      <c r="AO541" t="s">
        <v>762</v>
      </c>
      <c r="AP541" t="s">
        <v>763</v>
      </c>
      <c r="AQ541" t="s">
        <v>769</v>
      </c>
      <c r="AR541" t="s">
        <v>3082</v>
      </c>
      <c r="AS541">
        <v>4.3</v>
      </c>
      <c r="AT541">
        <v>718.7</v>
      </c>
      <c r="AU541">
        <v>723</v>
      </c>
      <c r="AV541" t="s">
        <v>765</v>
      </c>
      <c r="AW541" t="s">
        <v>3083</v>
      </c>
      <c r="AX541">
        <v>2.6</v>
      </c>
      <c r="AY541">
        <v>718.4</v>
      </c>
      <c r="AZ541">
        <v>721</v>
      </c>
      <c r="BA541" t="s">
        <v>765</v>
      </c>
      <c r="BB541">
        <v>5.36763E-3</v>
      </c>
      <c r="BC541">
        <v>0</v>
      </c>
      <c r="BD541">
        <v>0</v>
      </c>
      <c r="BE541">
        <v>120.3358430298882</v>
      </c>
      <c r="BF541" t="s">
        <v>767</v>
      </c>
      <c r="BG541">
        <v>43318</v>
      </c>
      <c r="BH541">
        <v>55.890631128121171</v>
      </c>
      <c r="BI541" t="s">
        <v>4094</v>
      </c>
      <c r="BJ541" t="s">
        <v>4095</v>
      </c>
      <c r="BK541" t="s">
        <v>4096</v>
      </c>
      <c r="BL541" t="s">
        <v>4097</v>
      </c>
      <c r="BM541">
        <v>1</v>
      </c>
      <c r="BN541">
        <v>3.8149999999999999</v>
      </c>
    </row>
    <row r="542" spans="1:66" x14ac:dyDescent="0.25">
      <c r="A542">
        <v>109314</v>
      </c>
      <c r="B542">
        <v>17375</v>
      </c>
      <c r="C542" t="s">
        <v>665</v>
      </c>
      <c r="D542" t="s">
        <v>26</v>
      </c>
      <c r="E542" t="s">
        <v>29</v>
      </c>
      <c r="F542">
        <v>43952.666666666664</v>
      </c>
      <c r="G542">
        <v>3.75</v>
      </c>
      <c r="H542" t="s">
        <v>23</v>
      </c>
      <c r="I542">
        <v>0</v>
      </c>
      <c r="J542" t="s">
        <v>22</v>
      </c>
      <c r="K542" t="s">
        <v>22</v>
      </c>
      <c r="L542" t="s">
        <v>44</v>
      </c>
      <c r="M542">
        <v>4</v>
      </c>
      <c r="O542">
        <v>2</v>
      </c>
      <c r="P542">
        <v>0</v>
      </c>
      <c r="Q542">
        <v>1.3</v>
      </c>
      <c r="R542">
        <v>3.2</v>
      </c>
      <c r="S542">
        <v>4.16</v>
      </c>
      <c r="T542">
        <v>1</v>
      </c>
      <c r="U542">
        <v>0</v>
      </c>
      <c r="V542">
        <v>8.6</v>
      </c>
      <c r="W542">
        <v>4.0999999999999996</v>
      </c>
      <c r="X542">
        <v>35.26</v>
      </c>
      <c r="Y542">
        <v>5.68</v>
      </c>
      <c r="Z542">
        <v>3.7399999999999998</v>
      </c>
      <c r="AA542">
        <v>21.243199999999998</v>
      </c>
      <c r="AB542">
        <v>7644000</v>
      </c>
      <c r="AC542" t="s">
        <v>3461</v>
      </c>
      <c r="AD542">
        <v>40276</v>
      </c>
      <c r="AE542" t="s">
        <v>760</v>
      </c>
      <c r="AF542" t="s">
        <v>761</v>
      </c>
      <c r="AG542" t="s">
        <v>762</v>
      </c>
      <c r="AH542" t="s">
        <v>768</v>
      </c>
      <c r="AI542">
        <v>4</v>
      </c>
      <c r="AJ542">
        <v>0</v>
      </c>
      <c r="AK542">
        <v>0</v>
      </c>
      <c r="AL542">
        <v>0</v>
      </c>
      <c r="AM542">
        <v>48</v>
      </c>
      <c r="AN542">
        <v>0</v>
      </c>
      <c r="AO542" t="s">
        <v>762</v>
      </c>
      <c r="AP542" t="s">
        <v>763</v>
      </c>
      <c r="AQ542" t="s">
        <v>769</v>
      </c>
      <c r="AR542" t="s">
        <v>3462</v>
      </c>
      <c r="AS542">
        <v>5.7</v>
      </c>
      <c r="AT542">
        <v>699.3</v>
      </c>
      <c r="AU542">
        <v>705</v>
      </c>
      <c r="AV542" t="s">
        <v>765</v>
      </c>
      <c r="AW542" t="s">
        <v>3463</v>
      </c>
      <c r="AX542">
        <v>6.1</v>
      </c>
      <c r="AY542">
        <v>698.9</v>
      </c>
      <c r="AZ542">
        <v>705</v>
      </c>
      <c r="BA542" t="s">
        <v>765</v>
      </c>
      <c r="BB542">
        <v>1.6158059999999998E-2</v>
      </c>
      <c r="BC542">
        <v>0</v>
      </c>
      <c r="BD542">
        <v>0</v>
      </c>
      <c r="BE542">
        <v>120.3358430298882</v>
      </c>
      <c r="BF542" t="s">
        <v>767</v>
      </c>
      <c r="BG542">
        <v>43318</v>
      </c>
      <c r="BH542">
        <v>24.755444659755511</v>
      </c>
      <c r="BI542" t="s">
        <v>4161</v>
      </c>
      <c r="BJ542" t="s">
        <v>4162</v>
      </c>
      <c r="BK542" t="s">
        <v>4163</v>
      </c>
      <c r="BL542" t="s">
        <v>4097</v>
      </c>
      <c r="BM542">
        <v>1</v>
      </c>
      <c r="BN542">
        <v>3.8109999999999999</v>
      </c>
    </row>
    <row r="543" spans="1:66" x14ac:dyDescent="0.25">
      <c r="A543">
        <v>109554</v>
      </c>
      <c r="B543">
        <v>12426</v>
      </c>
      <c r="C543" t="s">
        <v>308</v>
      </c>
      <c r="D543" t="s">
        <v>26</v>
      </c>
      <c r="E543" t="s">
        <v>29</v>
      </c>
      <c r="F543">
        <v>43844.708333333336</v>
      </c>
      <c r="G543">
        <v>2.5</v>
      </c>
      <c r="H543" t="s">
        <v>23</v>
      </c>
      <c r="I543">
        <v>0</v>
      </c>
      <c r="J543" t="s">
        <v>22</v>
      </c>
      <c r="K543" t="s">
        <v>22</v>
      </c>
      <c r="L543" t="s">
        <v>30</v>
      </c>
      <c r="M543">
        <v>6</v>
      </c>
      <c r="O543">
        <v>2</v>
      </c>
      <c r="P543">
        <v>0</v>
      </c>
      <c r="Q543">
        <v>1.3</v>
      </c>
      <c r="R543">
        <v>4.0999999999999996</v>
      </c>
      <c r="S543">
        <v>5.33</v>
      </c>
      <c r="T543">
        <v>1</v>
      </c>
      <c r="U543">
        <v>0</v>
      </c>
      <c r="V543">
        <v>4.5999999999999996</v>
      </c>
      <c r="W543">
        <v>2.3000000000000003</v>
      </c>
      <c r="X543">
        <v>10.58</v>
      </c>
      <c r="Y543">
        <v>3.28</v>
      </c>
      <c r="Z543">
        <v>3.02</v>
      </c>
      <c r="AA543">
        <v>9.9055999999999997</v>
      </c>
      <c r="AB543">
        <v>7704089</v>
      </c>
      <c r="AC543" t="s">
        <v>2278</v>
      </c>
      <c r="AD543">
        <v>40277</v>
      </c>
      <c r="AE543" t="s">
        <v>760</v>
      </c>
      <c r="AF543" t="s">
        <v>761</v>
      </c>
      <c r="AG543" t="s">
        <v>762</v>
      </c>
      <c r="AH543" t="s">
        <v>768</v>
      </c>
      <c r="AI543">
        <v>2</v>
      </c>
      <c r="AJ543">
        <v>0</v>
      </c>
      <c r="AK543">
        <v>0</v>
      </c>
      <c r="AL543">
        <v>0</v>
      </c>
      <c r="AM543">
        <v>24</v>
      </c>
      <c r="AN543">
        <v>0</v>
      </c>
      <c r="AO543" t="s">
        <v>762</v>
      </c>
      <c r="AP543" t="s">
        <v>763</v>
      </c>
      <c r="AQ543" t="s">
        <v>769</v>
      </c>
      <c r="AR543" t="s">
        <v>2279</v>
      </c>
      <c r="AS543">
        <v>11.8</v>
      </c>
      <c r="AT543">
        <v>711.2</v>
      </c>
      <c r="AU543">
        <v>723</v>
      </c>
      <c r="AV543" t="s">
        <v>765</v>
      </c>
      <c r="AW543" t="s">
        <v>2280</v>
      </c>
      <c r="AX543">
        <v>3.7</v>
      </c>
      <c r="AY543">
        <v>697.3</v>
      </c>
      <c r="AZ543">
        <v>701</v>
      </c>
      <c r="BA543" t="s">
        <v>765</v>
      </c>
      <c r="BB543">
        <v>3.220348E-2</v>
      </c>
      <c r="BC543">
        <v>0</v>
      </c>
      <c r="BD543">
        <v>31807</v>
      </c>
      <c r="BE543">
        <v>32.957449235683328</v>
      </c>
      <c r="BF543" t="s">
        <v>767</v>
      </c>
      <c r="BG543">
        <v>43318</v>
      </c>
      <c r="BH543">
        <v>431.6303728561553</v>
      </c>
      <c r="BI543" t="s">
        <v>4161</v>
      </c>
      <c r="BJ543" t="s">
        <v>4162</v>
      </c>
      <c r="BK543" t="s">
        <v>4163</v>
      </c>
      <c r="BL543" t="s">
        <v>4097</v>
      </c>
      <c r="BM543">
        <v>1</v>
      </c>
      <c r="BN543">
        <v>3.7829999999999999</v>
      </c>
    </row>
    <row r="544" spans="1:66" x14ac:dyDescent="0.25">
      <c r="A544">
        <v>109699</v>
      </c>
      <c r="B544">
        <v>21524</v>
      </c>
      <c r="C544" t="s">
        <v>577</v>
      </c>
      <c r="D544" t="s">
        <v>26</v>
      </c>
      <c r="E544" t="s">
        <v>29</v>
      </c>
      <c r="F544">
        <v>44236.708333333336</v>
      </c>
      <c r="G544">
        <v>5</v>
      </c>
      <c r="H544" t="s">
        <v>23</v>
      </c>
      <c r="I544">
        <v>0</v>
      </c>
      <c r="J544" t="s">
        <v>22</v>
      </c>
      <c r="K544" t="s">
        <v>22</v>
      </c>
      <c r="M544">
        <v>0</v>
      </c>
      <c r="N544" t="s">
        <v>35</v>
      </c>
      <c r="O544">
        <v>2</v>
      </c>
      <c r="P544">
        <v>10</v>
      </c>
      <c r="Q544">
        <v>1.3</v>
      </c>
      <c r="R544">
        <v>2.2999999999999998</v>
      </c>
      <c r="S544">
        <v>2.9899999999999998</v>
      </c>
      <c r="T544">
        <v>1</v>
      </c>
      <c r="U544">
        <v>10</v>
      </c>
      <c r="V544">
        <v>5.4</v>
      </c>
      <c r="W544">
        <v>5</v>
      </c>
      <c r="X544">
        <v>27</v>
      </c>
      <c r="Y544">
        <v>3.7600000000000002</v>
      </c>
      <c r="Z544">
        <v>3.92</v>
      </c>
      <c r="AA544">
        <v>14.7392</v>
      </c>
      <c r="AB544">
        <v>7641331</v>
      </c>
      <c r="AC544" t="s">
        <v>2889</v>
      </c>
      <c r="AD544">
        <v>40278</v>
      </c>
      <c r="AE544" t="s">
        <v>760</v>
      </c>
      <c r="AF544" t="s">
        <v>761</v>
      </c>
      <c r="AG544" t="s">
        <v>762</v>
      </c>
      <c r="AH544" t="s">
        <v>768</v>
      </c>
      <c r="AI544">
        <v>3</v>
      </c>
      <c r="AJ544">
        <v>0</v>
      </c>
      <c r="AK544">
        <v>0</v>
      </c>
      <c r="AL544">
        <v>0</v>
      </c>
      <c r="AM544">
        <v>36</v>
      </c>
      <c r="AN544">
        <v>0</v>
      </c>
      <c r="AO544" t="s">
        <v>762</v>
      </c>
      <c r="AP544" t="s">
        <v>763</v>
      </c>
      <c r="AQ544" t="s">
        <v>769</v>
      </c>
      <c r="AR544" t="s">
        <v>2890</v>
      </c>
      <c r="AS544">
        <v>10.55</v>
      </c>
      <c r="AT544">
        <v>636.23</v>
      </c>
      <c r="AU544">
        <v>646.78</v>
      </c>
      <c r="AV544" t="s">
        <v>765</v>
      </c>
      <c r="AW544" t="s">
        <v>2891</v>
      </c>
      <c r="AX544">
        <v>9.51</v>
      </c>
      <c r="AY544">
        <v>634.27</v>
      </c>
      <c r="AZ544">
        <v>643.78</v>
      </c>
      <c r="BA544" t="s">
        <v>765</v>
      </c>
      <c r="BB544">
        <v>2.1704060000000001E-2</v>
      </c>
      <c r="BC544">
        <v>0</v>
      </c>
      <c r="BD544">
        <v>24289</v>
      </c>
      <c r="BE544">
        <v>54.613848961898249</v>
      </c>
      <c r="BF544" t="s">
        <v>767</v>
      </c>
      <c r="BG544">
        <v>44243</v>
      </c>
      <c r="BH544">
        <v>100.7353367077917</v>
      </c>
      <c r="BI544" t="s">
        <v>4094</v>
      </c>
      <c r="BJ544" t="s">
        <v>4095</v>
      </c>
      <c r="BK544" t="s">
        <v>4096</v>
      </c>
      <c r="BL544" t="s">
        <v>4097</v>
      </c>
      <c r="BM544">
        <v>1</v>
      </c>
      <c r="BN544">
        <v>3.726</v>
      </c>
    </row>
    <row r="545" spans="1:66" x14ac:dyDescent="0.25">
      <c r="A545">
        <v>109847</v>
      </c>
      <c r="B545">
        <v>21288</v>
      </c>
      <c r="C545" t="s">
        <v>359</v>
      </c>
      <c r="D545" t="s">
        <v>26</v>
      </c>
      <c r="E545" t="s">
        <v>29</v>
      </c>
      <c r="F545">
        <v>44215.708333333336</v>
      </c>
      <c r="G545">
        <v>2</v>
      </c>
      <c r="H545" t="s">
        <v>23</v>
      </c>
      <c r="I545">
        <v>0</v>
      </c>
      <c r="J545" t="s">
        <v>22</v>
      </c>
      <c r="K545" t="s">
        <v>22</v>
      </c>
      <c r="L545" t="s">
        <v>30</v>
      </c>
      <c r="M545">
        <v>6</v>
      </c>
      <c r="N545" t="s">
        <v>40</v>
      </c>
      <c r="O545">
        <v>8</v>
      </c>
      <c r="P545">
        <v>10</v>
      </c>
      <c r="Q545">
        <v>5.2</v>
      </c>
      <c r="R545">
        <v>5</v>
      </c>
      <c r="S545">
        <v>26</v>
      </c>
      <c r="T545">
        <v>1</v>
      </c>
      <c r="U545">
        <v>0</v>
      </c>
      <c r="V545">
        <v>2.2000000000000002</v>
      </c>
      <c r="W545">
        <v>0.8</v>
      </c>
      <c r="X545">
        <v>1.7600000000000002</v>
      </c>
      <c r="Y545">
        <v>3.4000000000000004</v>
      </c>
      <c r="Z545">
        <v>2.48</v>
      </c>
      <c r="AA545">
        <v>8.4320000000000004</v>
      </c>
      <c r="AB545">
        <v>7583747</v>
      </c>
      <c r="AC545" t="s">
        <v>2098</v>
      </c>
      <c r="AD545">
        <v>40279</v>
      </c>
      <c r="AE545" t="s">
        <v>760</v>
      </c>
      <c r="AF545" t="s">
        <v>838</v>
      </c>
      <c r="AG545" t="s">
        <v>2099</v>
      </c>
      <c r="AH545" t="s">
        <v>842</v>
      </c>
      <c r="AI545">
        <v>0</v>
      </c>
      <c r="AJ545">
        <v>0</v>
      </c>
      <c r="AK545">
        <v>7</v>
      </c>
      <c r="AL545">
        <v>7</v>
      </c>
      <c r="AM545">
        <v>84</v>
      </c>
      <c r="AN545">
        <v>84</v>
      </c>
      <c r="AO545" t="s">
        <v>762</v>
      </c>
      <c r="AP545" t="s">
        <v>763</v>
      </c>
      <c r="AQ545" t="s">
        <v>769</v>
      </c>
      <c r="AR545" t="s">
        <v>2100</v>
      </c>
      <c r="AS545">
        <v>9</v>
      </c>
      <c r="AT545">
        <v>642.5</v>
      </c>
      <c r="AU545">
        <v>651.5</v>
      </c>
      <c r="AV545" t="s">
        <v>765</v>
      </c>
      <c r="AW545" t="s">
        <v>2101</v>
      </c>
      <c r="AX545">
        <v>0</v>
      </c>
      <c r="AY545">
        <v>650.9</v>
      </c>
      <c r="AZ545">
        <v>650.9</v>
      </c>
      <c r="BA545" t="s">
        <v>772</v>
      </c>
      <c r="BB545">
        <v>0</v>
      </c>
      <c r="BC545">
        <v>0</v>
      </c>
      <c r="BD545">
        <v>39172</v>
      </c>
      <c r="BE545">
        <v>13.808920830481412</v>
      </c>
      <c r="BF545" t="s">
        <v>767</v>
      </c>
      <c r="BG545">
        <v>43326</v>
      </c>
      <c r="BH545">
        <v>129.86787803792831</v>
      </c>
      <c r="BI545" t="s">
        <v>4161</v>
      </c>
      <c r="BJ545" t="s">
        <v>4162</v>
      </c>
      <c r="BK545" t="s">
        <v>4163</v>
      </c>
      <c r="BL545" t="s">
        <v>4097</v>
      </c>
      <c r="BM545">
        <v>1</v>
      </c>
      <c r="BN545">
        <v>3.7130000000000001</v>
      </c>
    </row>
    <row r="546" spans="1:66" x14ac:dyDescent="0.25">
      <c r="A546">
        <v>109923</v>
      </c>
      <c r="B546">
        <v>19491</v>
      </c>
      <c r="C546" t="s">
        <v>437</v>
      </c>
      <c r="D546" t="s">
        <v>26</v>
      </c>
      <c r="E546" t="s">
        <v>29</v>
      </c>
      <c r="F546">
        <v>44070.666666666664</v>
      </c>
      <c r="G546">
        <v>3.5</v>
      </c>
      <c r="I546">
        <v>0</v>
      </c>
      <c r="J546" t="s">
        <v>22</v>
      </c>
      <c r="K546" t="s">
        <v>22</v>
      </c>
      <c r="L546" t="s">
        <v>37</v>
      </c>
      <c r="M546">
        <v>8</v>
      </c>
      <c r="N546" t="s">
        <v>40</v>
      </c>
      <c r="O546">
        <v>8</v>
      </c>
      <c r="P546">
        <v>10</v>
      </c>
      <c r="Q546">
        <v>5.2</v>
      </c>
      <c r="R546">
        <v>5.9</v>
      </c>
      <c r="S546">
        <v>30.680000000000003</v>
      </c>
      <c r="T546">
        <v>1</v>
      </c>
      <c r="U546">
        <v>0</v>
      </c>
      <c r="V546">
        <v>2.2000000000000002</v>
      </c>
      <c r="W546">
        <v>0.8</v>
      </c>
      <c r="X546">
        <v>1.7600000000000002</v>
      </c>
      <c r="Y546">
        <v>3.4000000000000004</v>
      </c>
      <c r="Z546">
        <v>2.8400000000000003</v>
      </c>
      <c r="AA546">
        <v>9.6560000000000024</v>
      </c>
      <c r="AB546">
        <v>7611519</v>
      </c>
      <c r="AC546" t="s">
        <v>2260</v>
      </c>
      <c r="AD546">
        <v>40280</v>
      </c>
      <c r="AE546" t="s">
        <v>760</v>
      </c>
      <c r="AF546" t="s">
        <v>761</v>
      </c>
      <c r="AG546" t="s">
        <v>762</v>
      </c>
      <c r="AH546" t="s">
        <v>768</v>
      </c>
      <c r="AI546">
        <v>1.25</v>
      </c>
      <c r="AJ546">
        <v>0</v>
      </c>
      <c r="AK546">
        <v>0</v>
      </c>
      <c r="AL546">
        <v>0</v>
      </c>
      <c r="AM546">
        <v>15</v>
      </c>
      <c r="AN546">
        <v>0</v>
      </c>
      <c r="AO546" t="s">
        <v>762</v>
      </c>
      <c r="AP546" t="s">
        <v>763</v>
      </c>
      <c r="AQ546" t="s">
        <v>769</v>
      </c>
      <c r="AR546" t="s">
        <v>2261</v>
      </c>
      <c r="AS546">
        <v>4.2</v>
      </c>
      <c r="AT546">
        <v>707.8</v>
      </c>
      <c r="AU546">
        <v>712</v>
      </c>
      <c r="AV546" t="s">
        <v>765</v>
      </c>
      <c r="AW546" t="s">
        <v>2262</v>
      </c>
      <c r="AX546">
        <v>3.2</v>
      </c>
      <c r="AY546">
        <v>703.8</v>
      </c>
      <c r="AZ546">
        <v>707</v>
      </c>
      <c r="BA546" t="s">
        <v>765</v>
      </c>
      <c r="BB546">
        <v>2.080504E-2</v>
      </c>
      <c r="BC546">
        <v>1</v>
      </c>
      <c r="BD546">
        <v>26299</v>
      </c>
      <c r="BE546">
        <v>48.656171571982654</v>
      </c>
      <c r="BF546" t="s">
        <v>767</v>
      </c>
      <c r="BG546">
        <v>43179</v>
      </c>
      <c r="BH546">
        <v>192.26104449433609</v>
      </c>
      <c r="BI546" t="s">
        <v>4120</v>
      </c>
      <c r="BJ546" t="s">
        <v>4121</v>
      </c>
      <c r="BK546" t="s">
        <v>4122</v>
      </c>
      <c r="BL546" t="s">
        <v>4123</v>
      </c>
      <c r="BM546">
        <v>4</v>
      </c>
      <c r="BN546">
        <v>3.7050000000000001</v>
      </c>
    </row>
    <row r="547" spans="1:66" x14ac:dyDescent="0.25">
      <c r="A547">
        <v>109961</v>
      </c>
      <c r="B547">
        <v>20961</v>
      </c>
      <c r="C547" t="s">
        <v>649</v>
      </c>
      <c r="D547" t="s">
        <v>26</v>
      </c>
      <c r="E547" t="s">
        <v>29</v>
      </c>
      <c r="F547">
        <v>44169.708333333336</v>
      </c>
      <c r="G547">
        <v>4</v>
      </c>
      <c r="I547">
        <v>0</v>
      </c>
      <c r="J547" t="s">
        <v>22</v>
      </c>
      <c r="K547" t="s">
        <v>22</v>
      </c>
      <c r="L547" t="s">
        <v>24</v>
      </c>
      <c r="M547">
        <v>0</v>
      </c>
      <c r="O547">
        <v>2</v>
      </c>
      <c r="P547">
        <v>0</v>
      </c>
      <c r="Q547">
        <v>1.3</v>
      </c>
      <c r="R547">
        <v>2.6</v>
      </c>
      <c r="S547">
        <v>3.3800000000000003</v>
      </c>
      <c r="T547">
        <v>1</v>
      </c>
      <c r="U547">
        <v>10</v>
      </c>
      <c r="V547">
        <v>7.0000000000000009</v>
      </c>
      <c r="W547">
        <v>5</v>
      </c>
      <c r="X547">
        <v>35.000000000000007</v>
      </c>
      <c r="Y547">
        <v>4.7200000000000006</v>
      </c>
      <c r="Z547">
        <v>4.04</v>
      </c>
      <c r="AA547">
        <v>19.068800000000003</v>
      </c>
      <c r="AB547">
        <v>7647024</v>
      </c>
      <c r="AC547" t="s">
        <v>3293</v>
      </c>
      <c r="AD547">
        <v>40281</v>
      </c>
      <c r="AE547" t="s">
        <v>760</v>
      </c>
      <c r="AF547" t="s">
        <v>761</v>
      </c>
      <c r="AG547" t="s">
        <v>762</v>
      </c>
      <c r="AH547" t="s">
        <v>768</v>
      </c>
      <c r="AI547">
        <v>1.25</v>
      </c>
      <c r="AJ547">
        <v>0</v>
      </c>
      <c r="AK547">
        <v>0</v>
      </c>
      <c r="AL547">
        <v>0</v>
      </c>
      <c r="AM547">
        <v>15</v>
      </c>
      <c r="AN547">
        <v>0</v>
      </c>
      <c r="AO547" t="s">
        <v>762</v>
      </c>
      <c r="AP547" t="s">
        <v>763</v>
      </c>
      <c r="AQ547" t="s">
        <v>769</v>
      </c>
      <c r="AR547" t="s">
        <v>3294</v>
      </c>
      <c r="AS547">
        <v>3.9</v>
      </c>
      <c r="AT547">
        <v>708.1</v>
      </c>
      <c r="AU547">
        <v>712</v>
      </c>
      <c r="AV547" t="s">
        <v>765</v>
      </c>
      <c r="AW547" t="s">
        <v>3295</v>
      </c>
      <c r="AX547">
        <v>3.8</v>
      </c>
      <c r="AY547">
        <v>707.2</v>
      </c>
      <c r="AZ547">
        <v>711</v>
      </c>
      <c r="BA547" t="s">
        <v>765</v>
      </c>
      <c r="BB547">
        <v>2.912959E-2</v>
      </c>
      <c r="BC547">
        <v>0</v>
      </c>
      <c r="BD547">
        <v>38718</v>
      </c>
      <c r="BE547">
        <v>14.92596395163131</v>
      </c>
      <c r="BF547" t="s">
        <v>767</v>
      </c>
      <c r="BG547">
        <v>43179</v>
      </c>
      <c r="BH547">
        <v>30.896242125869421</v>
      </c>
      <c r="BI547" t="s">
        <v>4120</v>
      </c>
      <c r="BJ547" t="s">
        <v>4121</v>
      </c>
      <c r="BK547" t="s">
        <v>4122</v>
      </c>
      <c r="BL547" t="s">
        <v>4123</v>
      </c>
      <c r="BM547">
        <v>4</v>
      </c>
      <c r="BN547">
        <v>3.7050000000000001</v>
      </c>
    </row>
    <row r="548" spans="1:66" x14ac:dyDescent="0.25">
      <c r="A548">
        <v>109996</v>
      </c>
      <c r="B548">
        <v>23824</v>
      </c>
      <c r="C548" t="s">
        <v>500</v>
      </c>
      <c r="D548" t="s">
        <v>26</v>
      </c>
      <c r="E548" t="s">
        <v>29</v>
      </c>
      <c r="F548">
        <v>44427.666666666664</v>
      </c>
      <c r="G548">
        <v>5</v>
      </c>
      <c r="I548">
        <v>0</v>
      </c>
      <c r="J548" t="s">
        <v>22</v>
      </c>
      <c r="K548" t="s">
        <v>22</v>
      </c>
      <c r="L548" t="s">
        <v>174</v>
      </c>
      <c r="M548">
        <v>8</v>
      </c>
      <c r="N548" t="s">
        <v>40</v>
      </c>
      <c r="O548">
        <v>8</v>
      </c>
      <c r="P548">
        <v>10</v>
      </c>
      <c r="Q548">
        <v>5.2</v>
      </c>
      <c r="R548">
        <v>7.1</v>
      </c>
      <c r="S548">
        <v>36.92</v>
      </c>
      <c r="T548">
        <v>1</v>
      </c>
      <c r="U548">
        <v>0</v>
      </c>
      <c r="V548">
        <v>1.4000000000000001</v>
      </c>
      <c r="W548">
        <v>2</v>
      </c>
      <c r="X548">
        <v>2.8000000000000003</v>
      </c>
      <c r="Y548">
        <v>2.92</v>
      </c>
      <c r="Z548">
        <v>4.04</v>
      </c>
      <c r="AA548">
        <v>11.796799999999999</v>
      </c>
      <c r="AB548">
        <v>7583326</v>
      </c>
      <c r="AC548" t="s">
        <v>2536</v>
      </c>
      <c r="AD548">
        <v>40282</v>
      </c>
      <c r="AE548" t="s">
        <v>760</v>
      </c>
      <c r="AF548" t="s">
        <v>761</v>
      </c>
      <c r="AG548" t="s">
        <v>762</v>
      </c>
      <c r="AH548" t="s">
        <v>768</v>
      </c>
      <c r="AI548">
        <v>4</v>
      </c>
      <c r="AJ548">
        <v>0</v>
      </c>
      <c r="AK548">
        <v>0</v>
      </c>
      <c r="AL548">
        <v>0</v>
      </c>
      <c r="AM548">
        <v>48</v>
      </c>
      <c r="AN548">
        <v>0</v>
      </c>
      <c r="AO548" t="s">
        <v>762</v>
      </c>
      <c r="AP548" t="s">
        <v>778</v>
      </c>
      <c r="AQ548" t="s">
        <v>781</v>
      </c>
      <c r="AR548" t="s">
        <v>2537</v>
      </c>
      <c r="AS548">
        <v>14.9</v>
      </c>
      <c r="AT548">
        <v>675.1</v>
      </c>
      <c r="AU548">
        <v>690</v>
      </c>
      <c r="AV548" t="s">
        <v>765</v>
      </c>
      <c r="AW548" t="s">
        <v>2538</v>
      </c>
      <c r="AX548">
        <v>12</v>
      </c>
      <c r="AY548">
        <v>675.84997557999998</v>
      </c>
      <c r="AZ548">
        <v>687.84997557999998</v>
      </c>
      <c r="BA548" t="s">
        <v>765</v>
      </c>
      <c r="BB548">
        <v>-6.2873699999999996E-3</v>
      </c>
      <c r="BC548">
        <v>0</v>
      </c>
      <c r="BD548">
        <v>39172</v>
      </c>
      <c r="BE548">
        <v>14.389231120237273</v>
      </c>
      <c r="BF548" t="s">
        <v>767</v>
      </c>
      <c r="BG548">
        <v>43179</v>
      </c>
      <c r="BH548">
        <v>119.2825566355165</v>
      </c>
      <c r="BI548" t="s">
        <v>4111</v>
      </c>
      <c r="BJ548" t="s">
        <v>4112</v>
      </c>
      <c r="BK548" t="s">
        <v>4113</v>
      </c>
      <c r="BL548" t="s">
        <v>4097</v>
      </c>
      <c r="BM548">
        <v>1</v>
      </c>
      <c r="BN548">
        <v>3.7080000000000002</v>
      </c>
    </row>
    <row r="549" spans="1:66" x14ac:dyDescent="0.25">
      <c r="A549">
        <v>110168</v>
      </c>
      <c r="B549">
        <v>12652</v>
      </c>
      <c r="C549" t="s">
        <v>518</v>
      </c>
      <c r="D549" t="s">
        <v>26</v>
      </c>
      <c r="E549" t="s">
        <v>29</v>
      </c>
      <c r="F549">
        <v>43871.708333333336</v>
      </c>
      <c r="G549">
        <v>4.4000000000000004</v>
      </c>
      <c r="H549" t="s">
        <v>23</v>
      </c>
      <c r="I549">
        <v>0</v>
      </c>
      <c r="J549" t="s">
        <v>22</v>
      </c>
      <c r="K549" t="s">
        <v>22</v>
      </c>
      <c r="M549">
        <v>0</v>
      </c>
      <c r="O549">
        <v>2</v>
      </c>
      <c r="P549">
        <v>10</v>
      </c>
      <c r="Q549">
        <v>1.3</v>
      </c>
      <c r="R549">
        <v>2.2999999999999998</v>
      </c>
      <c r="S549">
        <v>2.9899999999999998</v>
      </c>
      <c r="T549">
        <v>1</v>
      </c>
      <c r="U549">
        <v>10</v>
      </c>
      <c r="V549">
        <v>3.8000000000000007</v>
      </c>
      <c r="W549">
        <v>5.9</v>
      </c>
      <c r="X549">
        <v>22.420000000000005</v>
      </c>
      <c r="Y549">
        <v>2.8000000000000003</v>
      </c>
      <c r="Z549">
        <v>4.46</v>
      </c>
      <c r="AA549">
        <v>12.488000000000001</v>
      </c>
      <c r="AB549">
        <v>7611268</v>
      </c>
      <c r="AC549" t="s">
        <v>2599</v>
      </c>
      <c r="AD549">
        <v>40283</v>
      </c>
      <c r="AE549" t="s">
        <v>760</v>
      </c>
      <c r="AF549" t="s">
        <v>761</v>
      </c>
      <c r="AG549" t="s">
        <v>762</v>
      </c>
      <c r="AH549" t="s">
        <v>768</v>
      </c>
      <c r="AI549">
        <v>1.25</v>
      </c>
      <c r="AJ549">
        <v>0</v>
      </c>
      <c r="AK549">
        <v>0</v>
      </c>
      <c r="AL549">
        <v>0</v>
      </c>
      <c r="AM549">
        <v>15</v>
      </c>
      <c r="AN549">
        <v>0</v>
      </c>
      <c r="AO549" t="s">
        <v>762</v>
      </c>
      <c r="AP549" t="s">
        <v>763</v>
      </c>
      <c r="AQ549" t="s">
        <v>769</v>
      </c>
      <c r="AR549" t="s">
        <v>2600</v>
      </c>
      <c r="AS549">
        <v>1.6</v>
      </c>
      <c r="AT549">
        <v>654.4</v>
      </c>
      <c r="AU549">
        <v>656</v>
      </c>
      <c r="AV549" t="s">
        <v>765</v>
      </c>
      <c r="AW549" t="s">
        <v>2601</v>
      </c>
      <c r="AX549">
        <v>3.3</v>
      </c>
      <c r="AY549">
        <v>652.70000000000005</v>
      </c>
      <c r="AZ549">
        <v>656</v>
      </c>
      <c r="BA549" t="s">
        <v>765</v>
      </c>
      <c r="BB549">
        <v>6.4612729999999993E-2</v>
      </c>
      <c r="BC549">
        <v>0</v>
      </c>
      <c r="BD549">
        <v>41790</v>
      </c>
      <c r="BE549">
        <v>9.8253479352042046</v>
      </c>
      <c r="BF549" t="s">
        <v>767</v>
      </c>
      <c r="BG549">
        <v>44243</v>
      </c>
      <c r="BH549">
        <v>26.310435727717788</v>
      </c>
      <c r="BI549" t="s">
        <v>4127</v>
      </c>
      <c r="BJ549" t="s">
        <v>4128</v>
      </c>
      <c r="BK549" t="s">
        <v>4129</v>
      </c>
      <c r="BL549" t="s">
        <v>768</v>
      </c>
      <c r="BM549">
        <v>2</v>
      </c>
      <c r="BN549">
        <v>3.7450000000000001</v>
      </c>
    </row>
    <row r="550" spans="1:66" x14ac:dyDescent="0.25">
      <c r="A550">
        <v>110191</v>
      </c>
      <c r="B550">
        <v>21553</v>
      </c>
      <c r="C550" t="s">
        <v>191</v>
      </c>
      <c r="D550" t="s">
        <v>26</v>
      </c>
      <c r="E550" t="s">
        <v>29</v>
      </c>
      <c r="F550">
        <v>44242.708333333336</v>
      </c>
      <c r="G550">
        <v>6</v>
      </c>
      <c r="I550">
        <v>0</v>
      </c>
      <c r="K550" t="s">
        <v>22</v>
      </c>
      <c r="M550">
        <v>0</v>
      </c>
      <c r="O550">
        <v>2</v>
      </c>
      <c r="P550">
        <v>0</v>
      </c>
      <c r="Q550">
        <v>1.3</v>
      </c>
      <c r="R550">
        <v>2</v>
      </c>
      <c r="S550">
        <v>2.6</v>
      </c>
      <c r="T550">
        <v>1</v>
      </c>
      <c r="U550">
        <v>0</v>
      </c>
      <c r="V550">
        <v>2.2000000000000002</v>
      </c>
      <c r="W550">
        <v>2</v>
      </c>
      <c r="X550">
        <v>4.4000000000000004</v>
      </c>
      <c r="Y550">
        <v>1.84</v>
      </c>
      <c r="Z550">
        <v>2</v>
      </c>
      <c r="AA550">
        <v>3.68</v>
      </c>
      <c r="AB550">
        <v>7666851</v>
      </c>
      <c r="AC550" t="s">
        <v>1226</v>
      </c>
      <c r="AD550">
        <v>40284</v>
      </c>
      <c r="AE550" t="s">
        <v>760</v>
      </c>
      <c r="AF550" t="s">
        <v>761</v>
      </c>
      <c r="AG550" t="s">
        <v>762</v>
      </c>
      <c r="AH550" t="s">
        <v>768</v>
      </c>
      <c r="AI550">
        <v>1.25</v>
      </c>
      <c r="AJ550">
        <v>0</v>
      </c>
      <c r="AK550">
        <v>0</v>
      </c>
      <c r="AL550">
        <v>0</v>
      </c>
      <c r="AM550">
        <v>15</v>
      </c>
      <c r="AN550">
        <v>0</v>
      </c>
      <c r="AO550" t="s">
        <v>762</v>
      </c>
      <c r="AP550" t="s">
        <v>763</v>
      </c>
      <c r="AQ550" t="s">
        <v>769</v>
      </c>
      <c r="AR550" t="s">
        <v>1227</v>
      </c>
      <c r="AS550">
        <v>1.4</v>
      </c>
      <c r="AT550">
        <v>644.6</v>
      </c>
      <c r="AU550">
        <v>646</v>
      </c>
      <c r="AV550" t="s">
        <v>765</v>
      </c>
      <c r="AW550" t="s">
        <v>1228</v>
      </c>
      <c r="AX550">
        <v>2.2000000000000002</v>
      </c>
      <c r="AY550">
        <v>643.79999999999995</v>
      </c>
      <c r="AZ550">
        <v>646</v>
      </c>
      <c r="BA550" t="s">
        <v>765</v>
      </c>
      <c r="BB550">
        <v>5.5574499999999999E-2</v>
      </c>
      <c r="BC550">
        <v>0</v>
      </c>
      <c r="BD550">
        <v>37622</v>
      </c>
      <c r="BE550">
        <v>18.126511521788736</v>
      </c>
      <c r="BF550" t="s">
        <v>767</v>
      </c>
      <c r="BG550">
        <v>44243</v>
      </c>
      <c r="BH550">
        <v>14.39509962489632</v>
      </c>
      <c r="BI550" t="s">
        <v>4149</v>
      </c>
      <c r="BJ550" t="s">
        <v>4150</v>
      </c>
      <c r="BK550" t="s">
        <v>4151</v>
      </c>
      <c r="BL550" t="s">
        <v>768</v>
      </c>
      <c r="BM550">
        <v>2</v>
      </c>
      <c r="BN550">
        <v>3.7469999999999999</v>
      </c>
    </row>
    <row r="551" spans="1:66" x14ac:dyDescent="0.25">
      <c r="A551">
        <v>110857</v>
      </c>
      <c r="B551">
        <v>20450</v>
      </c>
      <c r="C551" t="s">
        <v>144</v>
      </c>
      <c r="D551" t="s">
        <v>21</v>
      </c>
      <c r="E551" t="s">
        <v>29</v>
      </c>
      <c r="F551">
        <v>44144.708333333336</v>
      </c>
      <c r="G551">
        <v>11.06</v>
      </c>
      <c r="H551" t="s">
        <v>68</v>
      </c>
      <c r="I551">
        <v>0</v>
      </c>
      <c r="J551" t="s">
        <v>22</v>
      </c>
      <c r="K551" t="s">
        <v>22</v>
      </c>
      <c r="L551" t="s">
        <v>145</v>
      </c>
      <c r="M551">
        <v>10</v>
      </c>
      <c r="N551" t="s">
        <v>33</v>
      </c>
      <c r="O551">
        <v>0</v>
      </c>
      <c r="P551">
        <v>10</v>
      </c>
      <c r="Q551">
        <v>0</v>
      </c>
      <c r="R551">
        <v>7.2</v>
      </c>
      <c r="S551">
        <v>0</v>
      </c>
      <c r="T551">
        <v>1</v>
      </c>
      <c r="U551">
        <v>0</v>
      </c>
      <c r="V551">
        <v>1.4000000000000001</v>
      </c>
      <c r="W551">
        <v>1.2</v>
      </c>
      <c r="X551">
        <v>1.6800000000000002</v>
      </c>
      <c r="Y551">
        <v>0.84000000000000008</v>
      </c>
      <c r="Z551">
        <v>3.6000000000000005</v>
      </c>
      <c r="AA551">
        <v>3.0240000000000009</v>
      </c>
      <c r="AB551">
        <v>7677752</v>
      </c>
      <c r="AC551" t="s">
        <v>1078</v>
      </c>
      <c r="AD551">
        <v>40285</v>
      </c>
      <c r="AE551" t="s">
        <v>760</v>
      </c>
      <c r="AF551" t="s">
        <v>761</v>
      </c>
      <c r="AG551" t="s">
        <v>762</v>
      </c>
      <c r="AH551" t="s">
        <v>768</v>
      </c>
      <c r="AI551">
        <v>2</v>
      </c>
      <c r="AJ551">
        <v>0</v>
      </c>
      <c r="AK551">
        <v>0</v>
      </c>
      <c r="AL551">
        <v>0</v>
      </c>
      <c r="AM551">
        <v>24</v>
      </c>
      <c r="AN551">
        <v>0</v>
      </c>
      <c r="AO551" t="s">
        <v>762</v>
      </c>
      <c r="AP551" t="s">
        <v>769</v>
      </c>
      <c r="AQ551" t="s">
        <v>769</v>
      </c>
      <c r="AR551" t="s">
        <v>1079</v>
      </c>
      <c r="AS551">
        <v>10.199999999999999</v>
      </c>
      <c r="AT551">
        <v>706.8</v>
      </c>
      <c r="AU551">
        <v>717</v>
      </c>
      <c r="AV551" t="s">
        <v>765</v>
      </c>
      <c r="AW551" t="s">
        <v>1080</v>
      </c>
      <c r="AX551">
        <v>11.92</v>
      </c>
      <c r="AY551">
        <v>707.01</v>
      </c>
      <c r="AZ551">
        <v>718.93</v>
      </c>
      <c r="BA551" t="s">
        <v>772</v>
      </c>
      <c r="BB551">
        <v>-7.68514E-3</v>
      </c>
      <c r="BC551">
        <v>1</v>
      </c>
      <c r="BD551">
        <v>41801</v>
      </c>
      <c r="BE551">
        <v>10.567305498517005</v>
      </c>
      <c r="BF551" t="s">
        <v>767</v>
      </c>
      <c r="BG551">
        <v>43179</v>
      </c>
      <c r="BH551">
        <v>27.325275243850822</v>
      </c>
      <c r="BI551" t="s">
        <v>4120</v>
      </c>
      <c r="BJ551" t="s">
        <v>4121</v>
      </c>
      <c r="BK551" t="s">
        <v>4122</v>
      </c>
      <c r="BL551" t="s">
        <v>4123</v>
      </c>
      <c r="BM551">
        <v>4</v>
      </c>
      <c r="BN551">
        <v>3.8570000000000002</v>
      </c>
    </row>
    <row r="552" spans="1:66" x14ac:dyDescent="0.25">
      <c r="A552">
        <v>110858</v>
      </c>
      <c r="B552">
        <v>20450</v>
      </c>
      <c r="C552" t="s">
        <v>144</v>
      </c>
      <c r="D552" t="s">
        <v>21</v>
      </c>
      <c r="E552" t="s">
        <v>29</v>
      </c>
      <c r="F552">
        <v>44144.708333333336</v>
      </c>
      <c r="G552">
        <v>11.64</v>
      </c>
      <c r="H552" t="s">
        <v>28</v>
      </c>
      <c r="I552">
        <v>5</v>
      </c>
      <c r="J552" t="s">
        <v>22</v>
      </c>
      <c r="K552" t="s">
        <v>22</v>
      </c>
      <c r="L552" t="s">
        <v>145</v>
      </c>
      <c r="M552">
        <v>10</v>
      </c>
      <c r="N552" t="s">
        <v>40</v>
      </c>
      <c r="O552">
        <v>8</v>
      </c>
      <c r="P552">
        <v>10</v>
      </c>
      <c r="Q552">
        <v>6.95</v>
      </c>
      <c r="R552">
        <v>7.2</v>
      </c>
      <c r="S552">
        <v>50.04</v>
      </c>
      <c r="T552">
        <v>1</v>
      </c>
      <c r="U552">
        <v>0</v>
      </c>
      <c r="V552">
        <v>1.4000000000000001</v>
      </c>
      <c r="W552">
        <v>1.2</v>
      </c>
      <c r="X552">
        <v>1.6800000000000002</v>
      </c>
      <c r="Y552">
        <v>3.62</v>
      </c>
      <c r="Z552">
        <v>3.6000000000000005</v>
      </c>
      <c r="AA552">
        <v>13.032000000000002</v>
      </c>
      <c r="AB552">
        <v>7604908</v>
      </c>
      <c r="AC552" t="s">
        <v>2692</v>
      </c>
      <c r="AD552">
        <v>40286</v>
      </c>
      <c r="AE552" t="s">
        <v>760</v>
      </c>
      <c r="AF552" t="s">
        <v>761</v>
      </c>
      <c r="AG552" t="s">
        <v>762</v>
      </c>
      <c r="AH552" t="s">
        <v>768</v>
      </c>
      <c r="AI552">
        <v>2</v>
      </c>
      <c r="AJ552">
        <v>0</v>
      </c>
      <c r="AK552">
        <v>0</v>
      </c>
      <c r="AL552">
        <v>0</v>
      </c>
      <c r="AM552">
        <v>24</v>
      </c>
      <c r="AN552">
        <v>0</v>
      </c>
      <c r="AO552" t="s">
        <v>762</v>
      </c>
      <c r="AP552" t="s">
        <v>763</v>
      </c>
      <c r="AQ552" t="s">
        <v>769</v>
      </c>
      <c r="AR552" t="s">
        <v>1080</v>
      </c>
      <c r="AS552">
        <v>11.92</v>
      </c>
      <c r="AT552">
        <v>707.01</v>
      </c>
      <c r="AU552">
        <v>718.93</v>
      </c>
      <c r="AV552" t="s">
        <v>762</v>
      </c>
      <c r="AW552" t="s">
        <v>1986</v>
      </c>
      <c r="AX552">
        <v>11.35</v>
      </c>
      <c r="AY552">
        <v>706.65</v>
      </c>
      <c r="AZ552">
        <v>718</v>
      </c>
      <c r="BA552" t="s">
        <v>772</v>
      </c>
      <c r="BB552">
        <v>2.7592530000000001E-2</v>
      </c>
      <c r="BC552">
        <v>0</v>
      </c>
      <c r="BD552">
        <v>41801</v>
      </c>
      <c r="BE552">
        <v>10.564567647729872</v>
      </c>
      <c r="BF552" t="s">
        <v>767</v>
      </c>
      <c r="BG552">
        <v>44243</v>
      </c>
      <c r="BH552">
        <v>13.047070989491671</v>
      </c>
      <c r="BI552" t="s">
        <v>4120</v>
      </c>
      <c r="BJ552" t="s">
        <v>4121</v>
      </c>
      <c r="BK552" t="s">
        <v>4122</v>
      </c>
      <c r="BL552" t="s">
        <v>4123</v>
      </c>
      <c r="BM552">
        <v>4</v>
      </c>
      <c r="BN552">
        <v>3.8570000000000002</v>
      </c>
    </row>
    <row r="553" spans="1:66" x14ac:dyDescent="0.25">
      <c r="A553">
        <v>110996</v>
      </c>
      <c r="B553">
        <v>13536</v>
      </c>
      <c r="C553" t="s">
        <v>363</v>
      </c>
      <c r="D553" t="s">
        <v>21</v>
      </c>
      <c r="E553" t="s">
        <v>29</v>
      </c>
      <c r="F553">
        <v>43948.666666666664</v>
      </c>
      <c r="G553">
        <v>5</v>
      </c>
      <c r="I553">
        <v>0</v>
      </c>
      <c r="K553" t="s">
        <v>22</v>
      </c>
      <c r="M553">
        <v>0</v>
      </c>
      <c r="O553">
        <v>2</v>
      </c>
      <c r="P553">
        <v>0</v>
      </c>
      <c r="Q553">
        <v>1.3</v>
      </c>
      <c r="R553">
        <v>1.4</v>
      </c>
      <c r="S553">
        <v>1.8199999999999998</v>
      </c>
      <c r="T553">
        <v>1</v>
      </c>
      <c r="U553">
        <v>0</v>
      </c>
      <c r="V553">
        <v>9.1999999999999993</v>
      </c>
      <c r="W553">
        <v>2.3000000000000003</v>
      </c>
      <c r="X553">
        <v>21.16</v>
      </c>
      <c r="Y553">
        <v>6.0399999999999991</v>
      </c>
      <c r="Z553">
        <v>1.94</v>
      </c>
      <c r="AA553">
        <v>11.717599999999997</v>
      </c>
      <c r="AB553">
        <v>7723616</v>
      </c>
      <c r="AC553" t="s">
        <v>2510</v>
      </c>
      <c r="AD553">
        <v>40287</v>
      </c>
      <c r="AE553" t="s">
        <v>760</v>
      </c>
      <c r="AF553" t="s">
        <v>761</v>
      </c>
      <c r="AG553" t="s">
        <v>762</v>
      </c>
      <c r="AH553" t="s">
        <v>768</v>
      </c>
      <c r="AI553">
        <v>3.5</v>
      </c>
      <c r="AJ553">
        <v>0</v>
      </c>
      <c r="AK553">
        <v>0</v>
      </c>
      <c r="AL553">
        <v>0</v>
      </c>
      <c r="AM553">
        <v>42</v>
      </c>
      <c r="AN553">
        <v>0</v>
      </c>
      <c r="AO553" t="s">
        <v>762</v>
      </c>
      <c r="AP553" t="s">
        <v>778</v>
      </c>
      <c r="AQ553" t="s">
        <v>781</v>
      </c>
      <c r="AR553" t="s">
        <v>2511</v>
      </c>
      <c r="AS553">
        <v>4.5</v>
      </c>
      <c r="AT553">
        <v>719.5</v>
      </c>
      <c r="AU553">
        <v>724</v>
      </c>
      <c r="AV553" t="s">
        <v>765</v>
      </c>
      <c r="AW553" t="s">
        <v>2512</v>
      </c>
      <c r="AX553">
        <v>6.5</v>
      </c>
      <c r="AY553">
        <v>719.5</v>
      </c>
      <c r="AZ553">
        <v>726</v>
      </c>
      <c r="BA553" t="s">
        <v>765</v>
      </c>
      <c r="BB553">
        <v>0</v>
      </c>
      <c r="BC553">
        <v>1</v>
      </c>
      <c r="BD553">
        <v>0</v>
      </c>
      <c r="BE553">
        <v>120.32489162673967</v>
      </c>
      <c r="BF553" t="s">
        <v>767</v>
      </c>
      <c r="BG553">
        <v>44243</v>
      </c>
      <c r="BH553">
        <v>89.909016074240057</v>
      </c>
      <c r="BI553" t="s">
        <v>4094</v>
      </c>
      <c r="BJ553" t="s">
        <v>4095</v>
      </c>
      <c r="BK553" t="s">
        <v>4096</v>
      </c>
      <c r="BL553" t="s">
        <v>4097</v>
      </c>
      <c r="BM553">
        <v>1</v>
      </c>
      <c r="BN553">
        <v>3.8559999999999999</v>
      </c>
    </row>
    <row r="554" spans="1:66" x14ac:dyDescent="0.25">
      <c r="A554">
        <v>111595</v>
      </c>
      <c r="B554">
        <v>20493</v>
      </c>
      <c r="C554" t="s">
        <v>573</v>
      </c>
      <c r="D554" t="s">
        <v>26</v>
      </c>
      <c r="E554" t="s">
        <v>29</v>
      </c>
      <c r="F554">
        <v>44148.708333333336</v>
      </c>
      <c r="G554">
        <v>2</v>
      </c>
      <c r="H554" t="s">
        <v>23</v>
      </c>
      <c r="I554">
        <v>0</v>
      </c>
      <c r="J554" t="s">
        <v>22</v>
      </c>
      <c r="K554" t="s">
        <v>22</v>
      </c>
      <c r="M554">
        <v>0</v>
      </c>
      <c r="N554" t="s">
        <v>35</v>
      </c>
      <c r="O554">
        <v>2</v>
      </c>
      <c r="P554">
        <v>0</v>
      </c>
      <c r="Q554">
        <v>1.3</v>
      </c>
      <c r="R554">
        <v>0.8</v>
      </c>
      <c r="S554">
        <v>1.04</v>
      </c>
      <c r="T554">
        <v>1</v>
      </c>
      <c r="U554">
        <v>10</v>
      </c>
      <c r="V554">
        <v>5.4</v>
      </c>
      <c r="W554">
        <v>5.9</v>
      </c>
      <c r="X554">
        <v>31.860000000000003</v>
      </c>
      <c r="Y554">
        <v>3.7600000000000002</v>
      </c>
      <c r="Z554">
        <v>3.8600000000000003</v>
      </c>
      <c r="AA554">
        <v>14.513600000000002</v>
      </c>
      <c r="AB554">
        <v>7719361</v>
      </c>
      <c r="AC554" t="s">
        <v>2863</v>
      </c>
      <c r="AD554">
        <v>40288</v>
      </c>
      <c r="AE554" t="s">
        <v>760</v>
      </c>
      <c r="AF554" t="s">
        <v>761</v>
      </c>
      <c r="AG554" t="s">
        <v>762</v>
      </c>
      <c r="AH554" t="s">
        <v>768</v>
      </c>
      <c r="AI554">
        <v>1.25</v>
      </c>
      <c r="AJ554">
        <v>0</v>
      </c>
      <c r="AK554">
        <v>0</v>
      </c>
      <c r="AL554">
        <v>0</v>
      </c>
      <c r="AM554">
        <v>15</v>
      </c>
      <c r="AN554">
        <v>0</v>
      </c>
      <c r="AO554" t="s">
        <v>762</v>
      </c>
      <c r="AP554" t="s">
        <v>763</v>
      </c>
      <c r="AQ554" t="s">
        <v>769</v>
      </c>
      <c r="AR554" t="s">
        <v>2864</v>
      </c>
      <c r="AS554">
        <v>4</v>
      </c>
      <c r="AT554">
        <v>722</v>
      </c>
      <c r="AU554">
        <v>726</v>
      </c>
      <c r="AV554" t="s">
        <v>765</v>
      </c>
      <c r="AW554" t="s">
        <v>2865</v>
      </c>
      <c r="AX554">
        <v>4</v>
      </c>
      <c r="AY554">
        <v>722</v>
      </c>
      <c r="AZ554">
        <v>726</v>
      </c>
      <c r="BA554" t="s">
        <v>765</v>
      </c>
      <c r="BB554">
        <v>0</v>
      </c>
      <c r="BC554">
        <v>0</v>
      </c>
      <c r="BD554">
        <v>37605</v>
      </c>
      <c r="BE554">
        <v>17.915697011179564</v>
      </c>
      <c r="BF554" t="s">
        <v>767</v>
      </c>
      <c r="BG554">
        <v>43543</v>
      </c>
      <c r="BH554">
        <v>48.090124638108051</v>
      </c>
      <c r="BI554" t="s">
        <v>4094</v>
      </c>
      <c r="BJ554" t="s">
        <v>4095</v>
      </c>
      <c r="BK554" t="s">
        <v>4096</v>
      </c>
      <c r="BL554" t="s">
        <v>4097</v>
      </c>
      <c r="BM554">
        <v>1</v>
      </c>
      <c r="BN554">
        <v>3.8039999999999998</v>
      </c>
    </row>
    <row r="555" spans="1:66" x14ac:dyDescent="0.25">
      <c r="A555">
        <v>111861</v>
      </c>
      <c r="B555">
        <v>24193</v>
      </c>
      <c r="C555" t="s">
        <v>134</v>
      </c>
      <c r="D555" t="s">
        <v>26</v>
      </c>
      <c r="E555" t="s">
        <v>29</v>
      </c>
      <c r="F555">
        <v>44463.666666666664</v>
      </c>
      <c r="G555">
        <v>1.9</v>
      </c>
      <c r="I555">
        <v>0</v>
      </c>
      <c r="J555" t="s">
        <v>22</v>
      </c>
      <c r="K555" t="s">
        <v>22</v>
      </c>
      <c r="M555">
        <v>0</v>
      </c>
      <c r="N555" t="s">
        <v>33</v>
      </c>
      <c r="O555">
        <v>0</v>
      </c>
      <c r="P555">
        <v>0</v>
      </c>
      <c r="Q555">
        <v>0</v>
      </c>
      <c r="R555">
        <v>0.8</v>
      </c>
      <c r="S555">
        <v>0</v>
      </c>
      <c r="T555">
        <v>1</v>
      </c>
      <c r="U555">
        <v>10</v>
      </c>
      <c r="V555">
        <v>2.2000000000000002</v>
      </c>
      <c r="W555">
        <v>5</v>
      </c>
      <c r="X555">
        <v>11</v>
      </c>
      <c r="Y555">
        <v>1.32</v>
      </c>
      <c r="Z555">
        <v>3.3200000000000003</v>
      </c>
      <c r="AA555">
        <v>4.3824000000000005</v>
      </c>
      <c r="AB555">
        <v>7685335</v>
      </c>
      <c r="AC555" t="s">
        <v>1333</v>
      </c>
      <c r="AD555">
        <v>40289</v>
      </c>
      <c r="AE555" t="s">
        <v>760</v>
      </c>
      <c r="AF555" t="s">
        <v>761</v>
      </c>
      <c r="AG555" t="s">
        <v>762</v>
      </c>
      <c r="AH555" t="s">
        <v>768</v>
      </c>
      <c r="AI555">
        <v>1.25</v>
      </c>
      <c r="AJ555">
        <v>0</v>
      </c>
      <c r="AK555">
        <v>0</v>
      </c>
      <c r="AL555">
        <v>0</v>
      </c>
      <c r="AM555">
        <v>15</v>
      </c>
      <c r="AN555">
        <v>0</v>
      </c>
      <c r="AO555" t="s">
        <v>762</v>
      </c>
      <c r="AP555" t="s">
        <v>763</v>
      </c>
      <c r="AQ555" t="s">
        <v>769</v>
      </c>
      <c r="AR555" t="s">
        <v>1334</v>
      </c>
      <c r="AS555">
        <v>2.9</v>
      </c>
      <c r="AT555">
        <v>746.1</v>
      </c>
      <c r="AU555">
        <v>749</v>
      </c>
      <c r="AV555" t="s">
        <v>765</v>
      </c>
      <c r="AW555" t="s">
        <v>1335</v>
      </c>
      <c r="AX555">
        <v>3.2</v>
      </c>
      <c r="AY555">
        <v>744.8</v>
      </c>
      <c r="AZ555">
        <v>748</v>
      </c>
      <c r="BA555" t="s">
        <v>765</v>
      </c>
      <c r="BB555">
        <v>4.6337110000000001E-2</v>
      </c>
      <c r="BC555">
        <v>0</v>
      </c>
      <c r="BD555">
        <v>35165</v>
      </c>
      <c r="BE555">
        <v>25.458361852612359</v>
      </c>
      <c r="BF555" t="s">
        <v>767</v>
      </c>
      <c r="BG555">
        <v>43543</v>
      </c>
      <c r="BH555">
        <v>28.055265881150991</v>
      </c>
      <c r="BI555" t="s">
        <v>4098</v>
      </c>
      <c r="BJ555" t="s">
        <v>4099</v>
      </c>
      <c r="BK555" t="s">
        <v>4100</v>
      </c>
      <c r="BL555" t="s">
        <v>4097</v>
      </c>
      <c r="BM555">
        <v>1</v>
      </c>
      <c r="BN555">
        <v>3.7970000000000002</v>
      </c>
    </row>
    <row r="556" spans="1:66" x14ac:dyDescent="0.25">
      <c r="A556">
        <v>111862</v>
      </c>
      <c r="B556">
        <v>24193</v>
      </c>
      <c r="C556" t="s">
        <v>134</v>
      </c>
      <c r="D556" t="s">
        <v>26</v>
      </c>
      <c r="E556" t="s">
        <v>29</v>
      </c>
      <c r="F556">
        <v>44463.666666666664</v>
      </c>
      <c r="G556">
        <v>2.6</v>
      </c>
      <c r="I556">
        <v>0</v>
      </c>
      <c r="J556" t="s">
        <v>22</v>
      </c>
      <c r="K556" t="s">
        <v>22</v>
      </c>
      <c r="M556">
        <v>0</v>
      </c>
      <c r="O556">
        <v>2</v>
      </c>
      <c r="P556">
        <v>0</v>
      </c>
      <c r="Q556">
        <v>1.3</v>
      </c>
      <c r="R556">
        <v>0.8</v>
      </c>
      <c r="S556">
        <v>1.04</v>
      </c>
      <c r="T556">
        <v>1</v>
      </c>
      <c r="U556">
        <v>10</v>
      </c>
      <c r="V556">
        <v>5.4</v>
      </c>
      <c r="W556">
        <v>5</v>
      </c>
      <c r="X556">
        <v>27</v>
      </c>
      <c r="Y556">
        <v>3.7600000000000002</v>
      </c>
      <c r="Z556">
        <v>3.3200000000000003</v>
      </c>
      <c r="AA556">
        <v>12.483200000000002</v>
      </c>
      <c r="AB556">
        <v>7642203</v>
      </c>
      <c r="AC556" t="s">
        <v>2591</v>
      </c>
      <c r="AD556">
        <v>40290</v>
      </c>
      <c r="AE556" t="s">
        <v>760</v>
      </c>
      <c r="AF556" t="s">
        <v>761</v>
      </c>
      <c r="AG556" t="s">
        <v>762</v>
      </c>
      <c r="AH556" t="s">
        <v>768</v>
      </c>
      <c r="AI556">
        <v>1.5</v>
      </c>
      <c r="AJ556">
        <v>0</v>
      </c>
      <c r="AK556">
        <v>0</v>
      </c>
      <c r="AL556">
        <v>0</v>
      </c>
      <c r="AM556">
        <v>18</v>
      </c>
      <c r="AN556">
        <v>0</v>
      </c>
      <c r="AO556" t="s">
        <v>762</v>
      </c>
      <c r="AP556" t="s">
        <v>763</v>
      </c>
      <c r="AQ556" t="s">
        <v>769</v>
      </c>
      <c r="AR556" t="s">
        <v>1335</v>
      </c>
      <c r="AS556">
        <v>3.2</v>
      </c>
      <c r="AT556">
        <v>744.8</v>
      </c>
      <c r="AU556">
        <v>748</v>
      </c>
      <c r="AV556" t="s">
        <v>765</v>
      </c>
      <c r="AW556" t="s">
        <v>2592</v>
      </c>
      <c r="AX556">
        <v>0</v>
      </c>
      <c r="AY556">
        <v>0</v>
      </c>
      <c r="AZ556">
        <v>747</v>
      </c>
      <c r="BA556" t="s">
        <v>772</v>
      </c>
      <c r="BB556">
        <v>0</v>
      </c>
      <c r="BC556">
        <v>0</v>
      </c>
      <c r="BD556">
        <v>27210</v>
      </c>
      <c r="BE556">
        <v>47.237964864248227</v>
      </c>
      <c r="BF556" t="s">
        <v>767</v>
      </c>
      <c r="BG556">
        <v>43538</v>
      </c>
      <c r="BH556">
        <v>104.8315189577433</v>
      </c>
      <c r="BI556" t="s">
        <v>4098</v>
      </c>
      <c r="BJ556" t="s">
        <v>4099</v>
      </c>
      <c r="BK556" t="s">
        <v>4100</v>
      </c>
      <c r="BL556" t="s">
        <v>4097</v>
      </c>
      <c r="BM556">
        <v>1</v>
      </c>
      <c r="BN556">
        <v>3.7970000000000002</v>
      </c>
    </row>
    <row r="557" spans="1:66" x14ac:dyDescent="0.25">
      <c r="A557">
        <v>111863</v>
      </c>
      <c r="B557">
        <v>24193</v>
      </c>
      <c r="C557" t="s">
        <v>51</v>
      </c>
      <c r="D557" t="s">
        <v>26</v>
      </c>
      <c r="E557" t="s">
        <v>29</v>
      </c>
      <c r="F557">
        <v>44463.666666666664</v>
      </c>
      <c r="G557">
        <v>2.7</v>
      </c>
      <c r="I557">
        <v>0</v>
      </c>
      <c r="J557" t="s">
        <v>22</v>
      </c>
      <c r="K557" t="s">
        <v>22</v>
      </c>
      <c r="M557">
        <v>0</v>
      </c>
      <c r="N557" t="s">
        <v>33</v>
      </c>
      <c r="O557">
        <v>0</v>
      </c>
      <c r="P557">
        <v>0</v>
      </c>
      <c r="Q557">
        <v>0</v>
      </c>
      <c r="R557">
        <v>0.8</v>
      </c>
      <c r="S557">
        <v>0</v>
      </c>
      <c r="T557">
        <v>1</v>
      </c>
      <c r="U557">
        <v>10</v>
      </c>
      <c r="V557">
        <v>7.0000000000000009</v>
      </c>
      <c r="W557">
        <v>5</v>
      </c>
      <c r="X557">
        <v>35.000000000000007</v>
      </c>
      <c r="Y557">
        <v>4.2</v>
      </c>
      <c r="Z557">
        <v>3.3200000000000003</v>
      </c>
      <c r="AA557">
        <v>13.944000000000003</v>
      </c>
      <c r="AB557">
        <v>7551045</v>
      </c>
      <c r="AC557" t="s">
        <v>2764</v>
      </c>
      <c r="AD557">
        <v>40291</v>
      </c>
      <c r="AE557" t="s">
        <v>760</v>
      </c>
      <c r="AF557" t="s">
        <v>761</v>
      </c>
      <c r="AG557" t="s">
        <v>762</v>
      </c>
      <c r="AH557" t="s">
        <v>768</v>
      </c>
      <c r="AI557">
        <v>1.25</v>
      </c>
      <c r="AJ557">
        <v>0</v>
      </c>
      <c r="AK557">
        <v>0</v>
      </c>
      <c r="AL557">
        <v>0</v>
      </c>
      <c r="AM557">
        <v>15</v>
      </c>
      <c r="AN557">
        <v>0</v>
      </c>
      <c r="AO557" t="s">
        <v>762</v>
      </c>
      <c r="AP557" t="s">
        <v>763</v>
      </c>
      <c r="AQ557" t="s">
        <v>769</v>
      </c>
      <c r="AR557" t="s">
        <v>2765</v>
      </c>
      <c r="AS557">
        <v>2</v>
      </c>
      <c r="AT557">
        <v>747</v>
      </c>
      <c r="AU557">
        <v>749</v>
      </c>
      <c r="AV557" t="s">
        <v>765</v>
      </c>
      <c r="AW557" t="s">
        <v>2766</v>
      </c>
      <c r="AX557">
        <v>2.8</v>
      </c>
      <c r="AY557">
        <v>745.2</v>
      </c>
      <c r="AZ557">
        <v>748</v>
      </c>
      <c r="BA557" t="s">
        <v>765</v>
      </c>
      <c r="BB557">
        <v>2.4288779999999999E-2</v>
      </c>
      <c r="BC557">
        <v>0</v>
      </c>
      <c r="BD557">
        <v>27210</v>
      </c>
      <c r="BE557">
        <v>47.237964864248227</v>
      </c>
      <c r="BF557" t="s">
        <v>767</v>
      </c>
      <c r="BG557">
        <v>43543</v>
      </c>
      <c r="BH557">
        <v>74.108290224939495</v>
      </c>
      <c r="BI557" t="s">
        <v>4098</v>
      </c>
      <c r="BJ557" t="s">
        <v>4099</v>
      </c>
      <c r="BK557" t="s">
        <v>4100</v>
      </c>
      <c r="BL557" t="s">
        <v>4097</v>
      </c>
      <c r="BM557">
        <v>1</v>
      </c>
      <c r="BN557">
        <v>3.7970000000000002</v>
      </c>
    </row>
    <row r="558" spans="1:66" x14ac:dyDescent="0.25">
      <c r="A558">
        <v>112010</v>
      </c>
      <c r="B558">
        <v>11105</v>
      </c>
      <c r="C558" t="s">
        <v>276</v>
      </c>
      <c r="D558" t="s">
        <v>26</v>
      </c>
      <c r="E558" t="s">
        <v>29</v>
      </c>
      <c r="F558">
        <v>43276.666666666664</v>
      </c>
      <c r="G558">
        <v>7</v>
      </c>
      <c r="H558" t="s">
        <v>23</v>
      </c>
      <c r="I558">
        <v>0</v>
      </c>
      <c r="J558" t="s">
        <v>22</v>
      </c>
      <c r="K558" t="s">
        <v>22</v>
      </c>
      <c r="L558" t="s">
        <v>30</v>
      </c>
      <c r="M558">
        <v>6</v>
      </c>
      <c r="O558">
        <v>2</v>
      </c>
      <c r="P558">
        <v>10</v>
      </c>
      <c r="Q558">
        <v>1.3</v>
      </c>
      <c r="R558">
        <v>6.8</v>
      </c>
      <c r="S558">
        <v>8.84</v>
      </c>
      <c r="T558">
        <v>1</v>
      </c>
      <c r="U558">
        <v>10</v>
      </c>
      <c r="V558">
        <v>4.5999999999999996</v>
      </c>
      <c r="W558">
        <v>5</v>
      </c>
      <c r="X558">
        <v>23</v>
      </c>
      <c r="Y558">
        <v>3.28</v>
      </c>
      <c r="Z558">
        <v>5.7200000000000006</v>
      </c>
      <c r="AA558">
        <v>18.761600000000001</v>
      </c>
      <c r="AB558">
        <v>7617544</v>
      </c>
      <c r="AC558" t="s">
        <v>3242</v>
      </c>
      <c r="AD558">
        <v>40292</v>
      </c>
      <c r="AE558" t="s">
        <v>760</v>
      </c>
      <c r="AF558" t="s">
        <v>761</v>
      </c>
      <c r="AG558" t="s">
        <v>762</v>
      </c>
      <c r="AH558" t="s">
        <v>768</v>
      </c>
      <c r="AI558">
        <v>2</v>
      </c>
      <c r="AJ558">
        <v>0</v>
      </c>
      <c r="AK558">
        <v>0</v>
      </c>
      <c r="AL558">
        <v>0</v>
      </c>
      <c r="AM558">
        <v>24</v>
      </c>
      <c r="AN558">
        <v>0</v>
      </c>
      <c r="AO558" t="s">
        <v>762</v>
      </c>
      <c r="AP558" t="s">
        <v>763</v>
      </c>
      <c r="AQ558" t="s">
        <v>769</v>
      </c>
      <c r="AR558" t="s">
        <v>3243</v>
      </c>
      <c r="AS558">
        <v>9.3800000000000008</v>
      </c>
      <c r="AT558">
        <v>764.89</v>
      </c>
      <c r="AU558">
        <v>774.27</v>
      </c>
      <c r="AV558" t="s">
        <v>762</v>
      </c>
      <c r="AW558" t="s">
        <v>3244</v>
      </c>
      <c r="AX558">
        <v>9.5500000000000007</v>
      </c>
      <c r="AY558">
        <v>774.69</v>
      </c>
      <c r="AZ558">
        <v>774.27</v>
      </c>
      <c r="BA558" t="s">
        <v>762</v>
      </c>
      <c r="BB558">
        <v>0</v>
      </c>
      <c r="BC558">
        <v>0</v>
      </c>
      <c r="BD558">
        <v>40225</v>
      </c>
      <c r="BE558">
        <v>8.3550079853981227</v>
      </c>
      <c r="BF558" t="s">
        <v>767</v>
      </c>
      <c r="BG558">
        <v>43179</v>
      </c>
      <c r="BH558">
        <v>38.114925063092223</v>
      </c>
      <c r="BI558" t="s">
        <v>4098</v>
      </c>
      <c r="BJ558" t="s">
        <v>4099</v>
      </c>
      <c r="BK558" t="s">
        <v>4100</v>
      </c>
      <c r="BL558" t="s">
        <v>4097</v>
      </c>
      <c r="BM558">
        <v>1</v>
      </c>
      <c r="BN558">
        <v>3.7839999999999998</v>
      </c>
    </row>
    <row r="559" spans="1:66" x14ac:dyDescent="0.25">
      <c r="A559">
        <v>112011</v>
      </c>
      <c r="B559">
        <v>11105</v>
      </c>
      <c r="C559" t="s">
        <v>276</v>
      </c>
      <c r="D559" t="s">
        <v>26</v>
      </c>
      <c r="E559" t="s">
        <v>29</v>
      </c>
      <c r="F559">
        <v>43276.666666666664</v>
      </c>
      <c r="G559">
        <v>7</v>
      </c>
      <c r="H559" t="s">
        <v>23</v>
      </c>
      <c r="I559">
        <v>0</v>
      </c>
      <c r="J559" t="s">
        <v>22</v>
      </c>
      <c r="K559" t="s">
        <v>22</v>
      </c>
      <c r="L559" t="s">
        <v>30</v>
      </c>
      <c r="M559">
        <v>6</v>
      </c>
      <c r="O559">
        <v>2</v>
      </c>
      <c r="P559">
        <v>10</v>
      </c>
      <c r="Q559">
        <v>1.3</v>
      </c>
      <c r="R559">
        <v>5.6</v>
      </c>
      <c r="S559">
        <v>7.2799999999999994</v>
      </c>
      <c r="T559">
        <v>1</v>
      </c>
      <c r="U559">
        <v>10</v>
      </c>
      <c r="V559">
        <v>5.4</v>
      </c>
      <c r="W559">
        <v>5.6</v>
      </c>
      <c r="X559">
        <v>30.24</v>
      </c>
      <c r="Y559">
        <v>3.7600000000000002</v>
      </c>
      <c r="Z559">
        <v>5.6</v>
      </c>
      <c r="AA559">
        <v>21.056000000000001</v>
      </c>
      <c r="AB559">
        <v>7625878</v>
      </c>
      <c r="AC559" t="s">
        <v>3452</v>
      </c>
      <c r="AD559">
        <v>40293</v>
      </c>
      <c r="AE559" t="s">
        <v>760</v>
      </c>
      <c r="AF559" t="s">
        <v>761</v>
      </c>
      <c r="AG559" t="s">
        <v>762</v>
      </c>
      <c r="AH559" t="s">
        <v>768</v>
      </c>
      <c r="AI559">
        <v>1.25</v>
      </c>
      <c r="AJ559">
        <v>0</v>
      </c>
      <c r="AK559">
        <v>0</v>
      </c>
      <c r="AL559">
        <v>0</v>
      </c>
      <c r="AM559">
        <v>15</v>
      </c>
      <c r="AN559">
        <v>0</v>
      </c>
      <c r="AO559" t="s">
        <v>762</v>
      </c>
      <c r="AP559" t="s">
        <v>763</v>
      </c>
      <c r="AQ559" t="s">
        <v>769</v>
      </c>
      <c r="AR559" t="s">
        <v>3453</v>
      </c>
      <c r="AS559">
        <v>4.7</v>
      </c>
      <c r="AT559">
        <v>688.3</v>
      </c>
      <c r="AU559">
        <v>693</v>
      </c>
      <c r="AV559" t="s">
        <v>765</v>
      </c>
      <c r="AW559" t="s">
        <v>3454</v>
      </c>
      <c r="AX559">
        <v>0</v>
      </c>
      <c r="AY559">
        <v>0</v>
      </c>
      <c r="AZ559">
        <v>686</v>
      </c>
      <c r="BA559" t="s">
        <v>765</v>
      </c>
      <c r="BB559">
        <v>0</v>
      </c>
      <c r="BC559">
        <v>0</v>
      </c>
      <c r="BD559">
        <v>24838</v>
      </c>
      <c r="BE559">
        <v>50.482318046999765</v>
      </c>
      <c r="BF559" t="s">
        <v>767</v>
      </c>
      <c r="BG559">
        <v>43538</v>
      </c>
      <c r="BH559">
        <v>160.41525710192229</v>
      </c>
      <c r="BI559" t="s">
        <v>4094</v>
      </c>
      <c r="BJ559" t="s">
        <v>4095</v>
      </c>
      <c r="BK559" t="s">
        <v>4096</v>
      </c>
      <c r="BL559" t="s">
        <v>4097</v>
      </c>
      <c r="BM559">
        <v>1</v>
      </c>
      <c r="BN559">
        <v>3.802</v>
      </c>
    </row>
    <row r="560" spans="1:66" x14ac:dyDescent="0.25">
      <c r="A560">
        <v>112012</v>
      </c>
      <c r="B560">
        <v>11105</v>
      </c>
      <c r="C560" t="s">
        <v>276</v>
      </c>
      <c r="D560" t="s">
        <v>26</v>
      </c>
      <c r="E560" t="s">
        <v>29</v>
      </c>
      <c r="F560">
        <v>43276.666666666664</v>
      </c>
      <c r="G560">
        <v>7</v>
      </c>
      <c r="H560" t="s">
        <v>23</v>
      </c>
      <c r="I560">
        <v>0</v>
      </c>
      <c r="J560" t="s">
        <v>22</v>
      </c>
      <c r="K560" t="s">
        <v>22</v>
      </c>
      <c r="L560" t="s">
        <v>30</v>
      </c>
      <c r="M560">
        <v>6</v>
      </c>
      <c r="O560">
        <v>2</v>
      </c>
      <c r="P560">
        <v>10</v>
      </c>
      <c r="Q560">
        <v>1.3</v>
      </c>
      <c r="R560">
        <v>5.6</v>
      </c>
      <c r="S560">
        <v>7.2799999999999994</v>
      </c>
      <c r="T560">
        <v>1</v>
      </c>
      <c r="U560">
        <v>10</v>
      </c>
      <c r="V560">
        <v>5.4</v>
      </c>
      <c r="W560">
        <v>5.6</v>
      </c>
      <c r="X560">
        <v>30.24</v>
      </c>
      <c r="Y560">
        <v>3.7600000000000002</v>
      </c>
      <c r="Z560">
        <v>5.6</v>
      </c>
      <c r="AA560">
        <v>21.056000000000001</v>
      </c>
      <c r="AB560">
        <v>7617187</v>
      </c>
      <c r="AC560" t="s">
        <v>3449</v>
      </c>
      <c r="AD560">
        <v>40294</v>
      </c>
      <c r="AE560" t="s">
        <v>760</v>
      </c>
      <c r="AF560" t="s">
        <v>761</v>
      </c>
      <c r="AG560" t="s">
        <v>762</v>
      </c>
      <c r="AH560" t="s">
        <v>768</v>
      </c>
      <c r="AI560">
        <v>1.5</v>
      </c>
      <c r="AJ560">
        <v>0</v>
      </c>
      <c r="AK560">
        <v>0</v>
      </c>
      <c r="AL560">
        <v>0</v>
      </c>
      <c r="AM560">
        <v>18</v>
      </c>
      <c r="AN560">
        <v>0</v>
      </c>
      <c r="AO560" t="s">
        <v>762</v>
      </c>
      <c r="AP560" t="s">
        <v>763</v>
      </c>
      <c r="AQ560" t="s">
        <v>769</v>
      </c>
      <c r="AR560" t="s">
        <v>3450</v>
      </c>
      <c r="AS560">
        <v>4.0999999999999996</v>
      </c>
      <c r="AT560">
        <v>724.9</v>
      </c>
      <c r="AU560">
        <v>729</v>
      </c>
      <c r="AV560" t="s">
        <v>765</v>
      </c>
      <c r="AW560" t="s">
        <v>3451</v>
      </c>
      <c r="AX560">
        <v>4.2</v>
      </c>
      <c r="AY560">
        <v>724.8</v>
      </c>
      <c r="AZ560">
        <v>729</v>
      </c>
      <c r="BA560" t="s">
        <v>765</v>
      </c>
      <c r="BB560">
        <v>4.0906600000000003E-3</v>
      </c>
      <c r="BC560">
        <v>0</v>
      </c>
      <c r="BD560">
        <v>29587</v>
      </c>
      <c r="BE560">
        <v>37.480264658909419</v>
      </c>
      <c r="BF560" t="s">
        <v>767</v>
      </c>
      <c r="BG560">
        <v>43543</v>
      </c>
      <c r="BH560">
        <v>24.445946402942681</v>
      </c>
      <c r="BI560" t="s">
        <v>4094</v>
      </c>
      <c r="BJ560" t="s">
        <v>4095</v>
      </c>
      <c r="BK560" t="s">
        <v>4096</v>
      </c>
      <c r="BL560" t="s">
        <v>4097</v>
      </c>
      <c r="BM560">
        <v>1</v>
      </c>
      <c r="BN560">
        <v>3.7989999999999999</v>
      </c>
    </row>
    <row r="561" spans="1:66" x14ac:dyDescent="0.25">
      <c r="A561">
        <v>112014</v>
      </c>
      <c r="B561">
        <v>11208</v>
      </c>
      <c r="C561" t="s">
        <v>692</v>
      </c>
      <c r="D561" t="s">
        <v>21</v>
      </c>
      <c r="E561" t="s">
        <v>29</v>
      </c>
      <c r="F561">
        <v>43985.666666666664</v>
      </c>
      <c r="G561">
        <v>8.5</v>
      </c>
      <c r="H561" t="s">
        <v>23</v>
      </c>
      <c r="I561">
        <v>0</v>
      </c>
      <c r="J561" t="s">
        <v>22</v>
      </c>
      <c r="K561" t="s">
        <v>22</v>
      </c>
      <c r="L561" t="s">
        <v>145</v>
      </c>
      <c r="M561">
        <v>10</v>
      </c>
      <c r="N561" t="s">
        <v>33</v>
      </c>
      <c r="O561">
        <v>0</v>
      </c>
      <c r="P561">
        <v>10</v>
      </c>
      <c r="Q561">
        <v>0</v>
      </c>
      <c r="R561">
        <v>8.4</v>
      </c>
      <c r="S561">
        <v>0</v>
      </c>
      <c r="T561">
        <v>1</v>
      </c>
      <c r="U561">
        <v>10</v>
      </c>
      <c r="V561">
        <v>5.4</v>
      </c>
      <c r="W561">
        <v>8.4</v>
      </c>
      <c r="X561">
        <v>45.360000000000007</v>
      </c>
      <c r="Y561">
        <v>3.24</v>
      </c>
      <c r="Z561">
        <v>8.4</v>
      </c>
      <c r="AA561">
        <v>27.216000000000005</v>
      </c>
      <c r="AB561">
        <v>7686236</v>
      </c>
      <c r="AC561" t="s">
        <v>3713</v>
      </c>
      <c r="AD561">
        <v>40295</v>
      </c>
      <c r="AE561" t="s">
        <v>760</v>
      </c>
      <c r="AF561" t="s">
        <v>761</v>
      </c>
      <c r="AG561" t="s">
        <v>762</v>
      </c>
      <c r="AH561" t="s">
        <v>768</v>
      </c>
      <c r="AI561">
        <v>5.5</v>
      </c>
      <c r="AJ561">
        <v>0</v>
      </c>
      <c r="AK561">
        <v>0</v>
      </c>
      <c r="AL561">
        <v>0</v>
      </c>
      <c r="AM561">
        <v>66</v>
      </c>
      <c r="AN561">
        <v>0</v>
      </c>
      <c r="AO561" t="s">
        <v>762</v>
      </c>
      <c r="AP561" t="s">
        <v>763</v>
      </c>
      <c r="AQ561" t="s">
        <v>769</v>
      </c>
      <c r="AR561" t="s">
        <v>3714</v>
      </c>
      <c r="AS561">
        <v>6</v>
      </c>
      <c r="AT561">
        <v>721</v>
      </c>
      <c r="AU561">
        <v>727</v>
      </c>
      <c r="AV561" t="s">
        <v>765</v>
      </c>
      <c r="AW561" t="s">
        <v>3715</v>
      </c>
      <c r="AX561">
        <v>6.7</v>
      </c>
      <c r="AY561">
        <v>720.3</v>
      </c>
      <c r="AZ561">
        <v>727</v>
      </c>
      <c r="BA561" t="s">
        <v>765</v>
      </c>
      <c r="BB561">
        <v>4.2142999999999998E-3</v>
      </c>
      <c r="BC561">
        <v>0</v>
      </c>
      <c r="BD561">
        <v>29952</v>
      </c>
      <c r="BE561">
        <v>38.422085329682858</v>
      </c>
      <c r="BF561" t="s">
        <v>767</v>
      </c>
      <c r="BG561">
        <v>43543</v>
      </c>
      <c r="BH561">
        <v>166.10114550973941</v>
      </c>
      <c r="BI561" t="s">
        <v>4140</v>
      </c>
      <c r="BJ561" t="s">
        <v>4141</v>
      </c>
      <c r="BK561" t="s">
        <v>4142</v>
      </c>
      <c r="BL561" t="s">
        <v>768</v>
      </c>
      <c r="BM561">
        <v>2</v>
      </c>
      <c r="BN561">
        <v>3.798</v>
      </c>
    </row>
    <row r="562" spans="1:66" x14ac:dyDescent="0.25">
      <c r="A562">
        <v>112015</v>
      </c>
      <c r="B562">
        <v>11208</v>
      </c>
      <c r="C562" t="s">
        <v>692</v>
      </c>
      <c r="D562" t="s">
        <v>21</v>
      </c>
      <c r="E562" t="s">
        <v>29</v>
      </c>
      <c r="F562">
        <v>43985.666666666664</v>
      </c>
      <c r="G562">
        <v>8.5</v>
      </c>
      <c r="H562" t="s">
        <v>23</v>
      </c>
      <c r="I562">
        <v>0</v>
      </c>
      <c r="J562" t="s">
        <v>22</v>
      </c>
      <c r="K562" t="s">
        <v>22</v>
      </c>
      <c r="L562" t="s">
        <v>145</v>
      </c>
      <c r="M562">
        <v>10</v>
      </c>
      <c r="N562" t="s">
        <v>33</v>
      </c>
      <c r="O562">
        <v>0</v>
      </c>
      <c r="P562">
        <v>10</v>
      </c>
      <c r="Q562">
        <v>0</v>
      </c>
      <c r="R562">
        <v>8.4</v>
      </c>
      <c r="S562">
        <v>0</v>
      </c>
      <c r="T562">
        <v>1</v>
      </c>
      <c r="U562">
        <v>10</v>
      </c>
      <c r="V562">
        <v>5.4</v>
      </c>
      <c r="W562">
        <v>8.4</v>
      </c>
      <c r="X562">
        <v>45.360000000000007</v>
      </c>
      <c r="Y562">
        <v>3.24</v>
      </c>
      <c r="Z562">
        <v>8.4</v>
      </c>
      <c r="AA562">
        <v>27.216000000000005</v>
      </c>
      <c r="AB562">
        <v>7559875</v>
      </c>
      <c r="AC562" t="s">
        <v>3713</v>
      </c>
      <c r="AD562">
        <v>40296</v>
      </c>
      <c r="AE562" t="s">
        <v>760</v>
      </c>
      <c r="AF562" t="s">
        <v>761</v>
      </c>
      <c r="AG562" t="s">
        <v>762</v>
      </c>
      <c r="AH562" t="s">
        <v>768</v>
      </c>
      <c r="AI562">
        <v>5.5</v>
      </c>
      <c r="AJ562">
        <v>0</v>
      </c>
      <c r="AK562">
        <v>0</v>
      </c>
      <c r="AL562">
        <v>0</v>
      </c>
      <c r="AM562">
        <v>66</v>
      </c>
      <c r="AN562">
        <v>0</v>
      </c>
      <c r="AO562" t="s">
        <v>762</v>
      </c>
      <c r="AP562" t="s">
        <v>763</v>
      </c>
      <c r="AQ562" t="s">
        <v>769</v>
      </c>
      <c r="AR562" t="s">
        <v>3714</v>
      </c>
      <c r="AS562">
        <v>6</v>
      </c>
      <c r="AT562">
        <v>721</v>
      </c>
      <c r="AU562">
        <v>727</v>
      </c>
      <c r="AV562" t="s">
        <v>765</v>
      </c>
      <c r="AW562" t="s">
        <v>3715</v>
      </c>
      <c r="AX562">
        <v>6.7</v>
      </c>
      <c r="AY562">
        <v>720.3</v>
      </c>
      <c r="AZ562">
        <v>727</v>
      </c>
      <c r="BA562" t="s">
        <v>765</v>
      </c>
      <c r="BB562">
        <v>4.3554500000000003E-3</v>
      </c>
      <c r="BC562">
        <v>0</v>
      </c>
      <c r="BD562">
        <v>29952</v>
      </c>
      <c r="BE562">
        <v>38.422085329682858</v>
      </c>
      <c r="BF562" t="s">
        <v>767</v>
      </c>
      <c r="BG562">
        <v>43543</v>
      </c>
      <c r="BH562">
        <v>160.71806065430869</v>
      </c>
      <c r="BI562" t="s">
        <v>4140</v>
      </c>
      <c r="BJ562" t="s">
        <v>4141</v>
      </c>
      <c r="BK562" t="s">
        <v>4142</v>
      </c>
      <c r="BL562" t="s">
        <v>768</v>
      </c>
      <c r="BM562">
        <v>2</v>
      </c>
      <c r="BN562">
        <v>3.798</v>
      </c>
    </row>
    <row r="563" spans="1:66" x14ac:dyDescent="0.25">
      <c r="A563">
        <v>112021</v>
      </c>
      <c r="B563">
        <v>11105</v>
      </c>
      <c r="C563" t="s">
        <v>276</v>
      </c>
      <c r="D563" t="s">
        <v>26</v>
      </c>
      <c r="E563" t="s">
        <v>29</v>
      </c>
      <c r="F563">
        <v>43276.666666666664</v>
      </c>
      <c r="G563">
        <v>7</v>
      </c>
      <c r="H563" t="s">
        <v>23</v>
      </c>
      <c r="I563">
        <v>0</v>
      </c>
      <c r="J563" t="s">
        <v>22</v>
      </c>
      <c r="K563" t="s">
        <v>22</v>
      </c>
      <c r="L563" t="s">
        <v>174</v>
      </c>
      <c r="M563">
        <v>8</v>
      </c>
      <c r="O563">
        <v>2</v>
      </c>
      <c r="P563">
        <v>10</v>
      </c>
      <c r="Q563">
        <v>1.3</v>
      </c>
      <c r="R563">
        <v>7.6999999999999993</v>
      </c>
      <c r="S563">
        <v>10.01</v>
      </c>
      <c r="T563">
        <v>1</v>
      </c>
      <c r="U563">
        <v>10</v>
      </c>
      <c r="V563">
        <v>4.5999999999999996</v>
      </c>
      <c r="W563">
        <v>5</v>
      </c>
      <c r="X563">
        <v>23</v>
      </c>
      <c r="Y563">
        <v>3.28</v>
      </c>
      <c r="Z563">
        <v>6.08</v>
      </c>
      <c r="AA563">
        <v>19.942399999999999</v>
      </c>
      <c r="AB563">
        <v>7636786</v>
      </c>
      <c r="AC563" t="s">
        <v>3352</v>
      </c>
      <c r="AD563">
        <v>40297</v>
      </c>
      <c r="AE563" t="s">
        <v>760</v>
      </c>
      <c r="AF563" t="s">
        <v>838</v>
      </c>
      <c r="AG563" t="s">
        <v>762</v>
      </c>
      <c r="AH563" t="s">
        <v>842</v>
      </c>
      <c r="AI563">
        <v>0</v>
      </c>
      <c r="AJ563">
        <v>0</v>
      </c>
      <c r="AK563">
        <v>10</v>
      </c>
      <c r="AL563">
        <v>10</v>
      </c>
      <c r="AM563">
        <v>120</v>
      </c>
      <c r="AN563">
        <v>120</v>
      </c>
      <c r="AO563" t="s">
        <v>762</v>
      </c>
      <c r="AP563" t="s">
        <v>763</v>
      </c>
      <c r="AQ563" t="s">
        <v>769</v>
      </c>
      <c r="AR563" t="s">
        <v>3353</v>
      </c>
      <c r="AS563">
        <v>1</v>
      </c>
      <c r="AT563">
        <v>664</v>
      </c>
      <c r="AU563">
        <v>665</v>
      </c>
      <c r="AV563" t="s">
        <v>765</v>
      </c>
      <c r="AW563" t="s">
        <v>3354</v>
      </c>
      <c r="AX563">
        <v>16.600000000000001</v>
      </c>
      <c r="AY563">
        <v>663.4</v>
      </c>
      <c r="AZ563">
        <v>680</v>
      </c>
      <c r="BA563" t="s">
        <v>765</v>
      </c>
      <c r="BB563">
        <v>9.1642700000000004E-3</v>
      </c>
      <c r="BC563">
        <v>1</v>
      </c>
      <c r="BD563">
        <v>24473</v>
      </c>
      <c r="BE563">
        <v>51.481633584302983</v>
      </c>
      <c r="BF563" t="s">
        <v>767</v>
      </c>
      <c r="BG563">
        <v>43543</v>
      </c>
      <c r="BH563">
        <v>65.471689246420155</v>
      </c>
      <c r="BI563" t="s">
        <v>4114</v>
      </c>
      <c r="BJ563" t="s">
        <v>4115</v>
      </c>
      <c r="BK563" t="s">
        <v>4116</v>
      </c>
      <c r="BL563" t="s">
        <v>768</v>
      </c>
      <c r="BM563">
        <v>2</v>
      </c>
      <c r="BN563">
        <v>3.8010000000000002</v>
      </c>
    </row>
    <row r="564" spans="1:66" x14ac:dyDescent="0.25">
      <c r="A564">
        <v>112188</v>
      </c>
      <c r="B564">
        <v>12080</v>
      </c>
      <c r="C564" t="s">
        <v>199</v>
      </c>
      <c r="D564" t="s">
        <v>21</v>
      </c>
      <c r="E564" t="s">
        <v>29</v>
      </c>
      <c r="F564">
        <v>43810.708333333336</v>
      </c>
      <c r="G564">
        <v>2</v>
      </c>
      <c r="H564" t="s">
        <v>23</v>
      </c>
      <c r="I564">
        <v>0</v>
      </c>
      <c r="J564" t="s">
        <v>22</v>
      </c>
      <c r="K564" t="s">
        <v>22</v>
      </c>
      <c r="L564" t="s">
        <v>145</v>
      </c>
      <c r="M564">
        <v>10</v>
      </c>
      <c r="N564" t="s">
        <v>33</v>
      </c>
      <c r="O564">
        <v>0</v>
      </c>
      <c r="P564">
        <v>10</v>
      </c>
      <c r="Q564">
        <v>0</v>
      </c>
      <c r="R564">
        <v>6.8</v>
      </c>
      <c r="S564">
        <v>0</v>
      </c>
      <c r="T564">
        <v>1</v>
      </c>
      <c r="U564">
        <v>10</v>
      </c>
      <c r="V564">
        <v>7.8000000000000007</v>
      </c>
      <c r="W564">
        <v>4.0999999999999996</v>
      </c>
      <c r="X564">
        <v>31.98</v>
      </c>
      <c r="Y564">
        <v>4.6800000000000006</v>
      </c>
      <c r="Z564">
        <v>5.18</v>
      </c>
      <c r="AA564">
        <v>24.242400000000004</v>
      </c>
      <c r="AB564">
        <v>7604669</v>
      </c>
      <c r="AC564" t="s">
        <v>3601</v>
      </c>
      <c r="AD564">
        <v>40298</v>
      </c>
      <c r="AE564" t="s">
        <v>760</v>
      </c>
      <c r="AF564" t="s">
        <v>761</v>
      </c>
      <c r="AG564" t="s">
        <v>762</v>
      </c>
      <c r="AH564" t="s">
        <v>768</v>
      </c>
      <c r="AI564">
        <v>2</v>
      </c>
      <c r="AJ564">
        <v>0</v>
      </c>
      <c r="AK564">
        <v>0</v>
      </c>
      <c r="AL564">
        <v>0</v>
      </c>
      <c r="AM564">
        <v>24</v>
      </c>
      <c r="AN564">
        <v>0</v>
      </c>
      <c r="AO564" t="s">
        <v>762</v>
      </c>
      <c r="AP564" t="s">
        <v>763</v>
      </c>
      <c r="AQ564" t="s">
        <v>769</v>
      </c>
      <c r="AR564" t="s">
        <v>3602</v>
      </c>
      <c r="AS564">
        <v>3.2</v>
      </c>
      <c r="AT564">
        <v>643.79999999999995</v>
      </c>
      <c r="AU564">
        <v>647</v>
      </c>
      <c r="AV564" t="s">
        <v>765</v>
      </c>
      <c r="AW564" t="s">
        <v>3603</v>
      </c>
      <c r="AX564">
        <v>4.5</v>
      </c>
      <c r="AY564">
        <v>639.5</v>
      </c>
      <c r="AZ564">
        <v>644</v>
      </c>
      <c r="BA564" t="s">
        <v>882</v>
      </c>
      <c r="BB564">
        <v>4.8665519999999997E-2</v>
      </c>
      <c r="BC564">
        <v>0</v>
      </c>
      <c r="BD564">
        <v>38625</v>
      </c>
      <c r="BE564">
        <v>14.197695642254171</v>
      </c>
      <c r="BF564" t="s">
        <v>767</v>
      </c>
      <c r="BG564">
        <v>44243</v>
      </c>
      <c r="BH564">
        <v>88.358286572368968</v>
      </c>
      <c r="BI564" t="s">
        <v>4111</v>
      </c>
      <c r="BJ564" t="s">
        <v>4112</v>
      </c>
      <c r="BK564" t="s">
        <v>4113</v>
      </c>
      <c r="BL564" t="s">
        <v>4097</v>
      </c>
      <c r="BM564">
        <v>1</v>
      </c>
      <c r="BN564">
        <v>3.6930000000000001</v>
      </c>
    </row>
    <row r="565" spans="1:66" x14ac:dyDescent="0.25">
      <c r="A565">
        <v>112224</v>
      </c>
      <c r="B565">
        <v>11122</v>
      </c>
      <c r="C565" t="s">
        <v>326</v>
      </c>
      <c r="D565" t="s">
        <v>21</v>
      </c>
      <c r="E565" t="s">
        <v>29</v>
      </c>
      <c r="F565">
        <v>43935.666666666664</v>
      </c>
      <c r="G565">
        <v>10.7</v>
      </c>
      <c r="H565" t="s">
        <v>23</v>
      </c>
      <c r="I565">
        <v>0</v>
      </c>
      <c r="J565" t="s">
        <v>22</v>
      </c>
      <c r="K565" t="s">
        <v>22</v>
      </c>
      <c r="L565" t="s">
        <v>115</v>
      </c>
      <c r="M565">
        <v>8</v>
      </c>
      <c r="N565" t="s">
        <v>35</v>
      </c>
      <c r="O565">
        <v>2</v>
      </c>
      <c r="P565">
        <v>10</v>
      </c>
      <c r="Q565">
        <v>1.3</v>
      </c>
      <c r="R565">
        <v>8.1</v>
      </c>
      <c r="S565">
        <v>10.53</v>
      </c>
      <c r="T565">
        <v>1</v>
      </c>
      <c r="U565">
        <v>10</v>
      </c>
      <c r="V565">
        <v>3.0000000000000004</v>
      </c>
      <c r="W565">
        <v>8.1</v>
      </c>
      <c r="X565">
        <v>24.300000000000004</v>
      </c>
      <c r="Y565">
        <v>2.3200000000000003</v>
      </c>
      <c r="Z565">
        <v>8.1</v>
      </c>
      <c r="AA565">
        <v>18.792000000000002</v>
      </c>
      <c r="AB565">
        <v>7687772</v>
      </c>
      <c r="AC565" t="s">
        <v>3254</v>
      </c>
      <c r="AD565">
        <v>40299</v>
      </c>
      <c r="AE565" t="s">
        <v>760</v>
      </c>
      <c r="AF565" t="s">
        <v>838</v>
      </c>
      <c r="AG565" t="s">
        <v>762</v>
      </c>
      <c r="AH565" t="s">
        <v>842</v>
      </c>
      <c r="AI565">
        <v>0</v>
      </c>
      <c r="AJ565">
        <v>0</v>
      </c>
      <c r="AK565">
        <v>9</v>
      </c>
      <c r="AL565">
        <v>10</v>
      </c>
      <c r="AM565">
        <v>108</v>
      </c>
      <c r="AN565">
        <v>120</v>
      </c>
      <c r="AO565" t="s">
        <v>762</v>
      </c>
      <c r="AP565" t="s">
        <v>763</v>
      </c>
      <c r="AQ565" t="s">
        <v>769</v>
      </c>
      <c r="AR565" t="s">
        <v>1780</v>
      </c>
      <c r="AS565">
        <v>0</v>
      </c>
      <c r="AT565">
        <v>0</v>
      </c>
      <c r="AU565">
        <v>656</v>
      </c>
      <c r="AV565" t="s">
        <v>765</v>
      </c>
      <c r="AW565" t="s">
        <v>3255</v>
      </c>
      <c r="AX565">
        <v>10.5</v>
      </c>
      <c r="AY565">
        <v>640.5</v>
      </c>
      <c r="AZ565">
        <v>651</v>
      </c>
      <c r="BA565" t="s">
        <v>765</v>
      </c>
      <c r="BB565">
        <v>0</v>
      </c>
      <c r="BC565">
        <v>0</v>
      </c>
      <c r="BD565">
        <v>38625</v>
      </c>
      <c r="BE565">
        <v>14.53981291352954</v>
      </c>
      <c r="BF565" t="s">
        <v>767</v>
      </c>
      <c r="BG565">
        <v>44243</v>
      </c>
      <c r="BH565">
        <v>31.91834125634406</v>
      </c>
      <c r="BI565" t="s">
        <v>4111</v>
      </c>
      <c r="BJ565" t="s">
        <v>4112</v>
      </c>
      <c r="BK565" t="s">
        <v>4113</v>
      </c>
      <c r="BL565" t="s">
        <v>4097</v>
      </c>
      <c r="BM565">
        <v>1</v>
      </c>
      <c r="BN565">
        <v>3.6930000000000001</v>
      </c>
    </row>
    <row r="566" spans="1:66" x14ac:dyDescent="0.25">
      <c r="A566">
        <v>112228</v>
      </c>
      <c r="B566">
        <v>19077</v>
      </c>
      <c r="C566" t="s">
        <v>270</v>
      </c>
      <c r="D566" t="s">
        <v>26</v>
      </c>
      <c r="E566" t="s">
        <v>29</v>
      </c>
      <c r="F566">
        <v>44050.666666666664</v>
      </c>
      <c r="G566">
        <v>4.5</v>
      </c>
      <c r="H566" t="s">
        <v>23</v>
      </c>
      <c r="I566">
        <v>0</v>
      </c>
      <c r="J566" t="s">
        <v>22</v>
      </c>
      <c r="K566" t="s">
        <v>22</v>
      </c>
      <c r="L566" t="s">
        <v>30</v>
      </c>
      <c r="M566">
        <v>6</v>
      </c>
      <c r="N566" t="s">
        <v>35</v>
      </c>
      <c r="O566">
        <v>2</v>
      </c>
      <c r="P566">
        <v>10</v>
      </c>
      <c r="Q566">
        <v>1.3</v>
      </c>
      <c r="R566">
        <v>5.6</v>
      </c>
      <c r="S566">
        <v>7.2799999999999994</v>
      </c>
      <c r="T566">
        <v>1</v>
      </c>
      <c r="U566">
        <v>0</v>
      </c>
      <c r="V566">
        <v>2.2000000000000002</v>
      </c>
      <c r="W566">
        <v>1.4</v>
      </c>
      <c r="X566">
        <v>3.08</v>
      </c>
      <c r="Y566">
        <v>1.84</v>
      </c>
      <c r="Z566">
        <v>3.0799999999999996</v>
      </c>
      <c r="AA566">
        <v>5.6671999999999993</v>
      </c>
      <c r="AB566">
        <v>7607106</v>
      </c>
      <c r="AC566" t="s">
        <v>1561</v>
      </c>
      <c r="AD566">
        <v>40300</v>
      </c>
      <c r="AE566" t="s">
        <v>760</v>
      </c>
      <c r="AF566" t="s">
        <v>761</v>
      </c>
      <c r="AG566" t="s">
        <v>762</v>
      </c>
      <c r="AH566" t="s">
        <v>768</v>
      </c>
      <c r="AI566">
        <v>2</v>
      </c>
      <c r="AJ566">
        <v>0</v>
      </c>
      <c r="AK566">
        <v>0</v>
      </c>
      <c r="AL566">
        <v>0</v>
      </c>
      <c r="AM566">
        <v>24</v>
      </c>
      <c r="AN566">
        <v>0</v>
      </c>
      <c r="AO566" t="s">
        <v>762</v>
      </c>
      <c r="AP566" t="s">
        <v>763</v>
      </c>
      <c r="AQ566" t="s">
        <v>769</v>
      </c>
      <c r="AR566" t="s">
        <v>1447</v>
      </c>
      <c r="AS566">
        <v>6.1</v>
      </c>
      <c r="AT566">
        <v>650.9</v>
      </c>
      <c r="AU566">
        <v>657</v>
      </c>
      <c r="AV566" t="s">
        <v>765</v>
      </c>
      <c r="AW566" t="s">
        <v>1562</v>
      </c>
      <c r="AX566">
        <v>0</v>
      </c>
      <c r="AY566">
        <v>0</v>
      </c>
      <c r="AZ566">
        <v>656</v>
      </c>
      <c r="BA566" t="s">
        <v>765</v>
      </c>
      <c r="BB566">
        <v>0</v>
      </c>
      <c r="BC566">
        <v>0</v>
      </c>
      <c r="BD566">
        <v>38625</v>
      </c>
      <c r="BE566">
        <v>14.854665754049732</v>
      </c>
      <c r="BF566" t="s">
        <v>767</v>
      </c>
      <c r="BG566">
        <v>44243</v>
      </c>
      <c r="BH566">
        <v>63.747696327862407</v>
      </c>
      <c r="BI566" t="s">
        <v>4111</v>
      </c>
      <c r="BJ566" t="s">
        <v>4112</v>
      </c>
      <c r="BK566" t="s">
        <v>4113</v>
      </c>
      <c r="BL566" t="s">
        <v>4097</v>
      </c>
      <c r="BM566">
        <v>1</v>
      </c>
      <c r="BN566">
        <v>3.6930000000000001</v>
      </c>
    </row>
    <row r="567" spans="1:66" x14ac:dyDescent="0.25">
      <c r="A567">
        <v>112229</v>
      </c>
      <c r="B567">
        <v>19077</v>
      </c>
      <c r="C567" t="s">
        <v>240</v>
      </c>
      <c r="D567" t="s">
        <v>26</v>
      </c>
      <c r="E567" t="s">
        <v>29</v>
      </c>
      <c r="F567">
        <v>44050.666666666664</v>
      </c>
      <c r="G567">
        <v>3.4</v>
      </c>
      <c r="H567" t="s">
        <v>23</v>
      </c>
      <c r="I567">
        <v>0</v>
      </c>
      <c r="J567" t="s">
        <v>22</v>
      </c>
      <c r="K567" t="s">
        <v>22</v>
      </c>
      <c r="L567" t="s">
        <v>44</v>
      </c>
      <c r="M567">
        <v>4</v>
      </c>
      <c r="N567" t="s">
        <v>35</v>
      </c>
      <c r="O567">
        <v>2</v>
      </c>
      <c r="P567">
        <v>10</v>
      </c>
      <c r="Q567">
        <v>1.3</v>
      </c>
      <c r="R567">
        <v>4.7</v>
      </c>
      <c r="S567">
        <v>6.11</v>
      </c>
      <c r="T567">
        <v>1</v>
      </c>
      <c r="U567">
        <v>0</v>
      </c>
      <c r="V567">
        <v>2.2000000000000002</v>
      </c>
      <c r="W567">
        <v>1.4</v>
      </c>
      <c r="X567">
        <v>3.08</v>
      </c>
      <c r="Y567">
        <v>1.84</v>
      </c>
      <c r="Z567">
        <v>2.72</v>
      </c>
      <c r="AA567">
        <v>5.0048000000000004</v>
      </c>
      <c r="AB567">
        <v>7716139</v>
      </c>
      <c r="AC567" t="s">
        <v>1445</v>
      </c>
      <c r="AD567">
        <v>40301</v>
      </c>
      <c r="AE567" t="s">
        <v>760</v>
      </c>
      <c r="AF567" t="s">
        <v>761</v>
      </c>
      <c r="AG567" t="s">
        <v>762</v>
      </c>
      <c r="AH567" t="s">
        <v>768</v>
      </c>
      <c r="AI567">
        <v>1.5</v>
      </c>
      <c r="AJ567">
        <v>0</v>
      </c>
      <c r="AK567">
        <v>0</v>
      </c>
      <c r="AL567">
        <v>0</v>
      </c>
      <c r="AM567">
        <v>18</v>
      </c>
      <c r="AN567">
        <v>0</v>
      </c>
      <c r="AO567" t="s">
        <v>762</v>
      </c>
      <c r="AP567" t="s">
        <v>763</v>
      </c>
      <c r="AQ567" t="s">
        <v>769</v>
      </c>
      <c r="AR567" t="s">
        <v>1446</v>
      </c>
      <c r="AS567">
        <v>3.7</v>
      </c>
      <c r="AT567">
        <v>653.29999999999995</v>
      </c>
      <c r="AU567">
        <v>657</v>
      </c>
      <c r="AV567" t="s">
        <v>765</v>
      </c>
      <c r="AW567" t="s">
        <v>1447</v>
      </c>
      <c r="AX567">
        <v>5</v>
      </c>
      <c r="AY567">
        <v>652</v>
      </c>
      <c r="AZ567">
        <v>657</v>
      </c>
      <c r="BA567" t="s">
        <v>765</v>
      </c>
      <c r="BB567">
        <v>9.9133699999999995E-3</v>
      </c>
      <c r="BC567">
        <v>0</v>
      </c>
      <c r="BD567">
        <v>38625</v>
      </c>
      <c r="BE567">
        <v>14.854665754049732</v>
      </c>
      <c r="BF567" t="s">
        <v>767</v>
      </c>
      <c r="BG567">
        <v>44243</v>
      </c>
      <c r="BH567">
        <v>131.1360529221929</v>
      </c>
      <c r="BI567" t="s">
        <v>4111</v>
      </c>
      <c r="BJ567" t="s">
        <v>4112</v>
      </c>
      <c r="BK567" t="s">
        <v>4113</v>
      </c>
      <c r="BL567" t="s">
        <v>4097</v>
      </c>
      <c r="BM567">
        <v>1</v>
      </c>
      <c r="BN567">
        <v>3.6930000000000001</v>
      </c>
    </row>
    <row r="568" spans="1:66" x14ac:dyDescent="0.25">
      <c r="A568">
        <v>112589</v>
      </c>
      <c r="B568">
        <v>21971</v>
      </c>
      <c r="C568" t="s">
        <v>221</v>
      </c>
      <c r="D568" t="s">
        <v>21</v>
      </c>
      <c r="E568" t="s">
        <v>29</v>
      </c>
      <c r="F568">
        <v>44278.666666666664</v>
      </c>
      <c r="G568">
        <v>2.5</v>
      </c>
      <c r="H568" t="s">
        <v>28</v>
      </c>
      <c r="I568">
        <v>5</v>
      </c>
      <c r="J568" t="s">
        <v>22</v>
      </c>
      <c r="K568" t="s">
        <v>22</v>
      </c>
      <c r="L568" t="s">
        <v>30</v>
      </c>
      <c r="M568">
        <v>6</v>
      </c>
      <c r="N568" t="s">
        <v>35</v>
      </c>
      <c r="O568">
        <v>2</v>
      </c>
      <c r="P568">
        <v>5</v>
      </c>
      <c r="Q568">
        <v>3.05</v>
      </c>
      <c r="R568">
        <v>4.25</v>
      </c>
      <c r="S568">
        <v>12.962499999999999</v>
      </c>
      <c r="T568">
        <v>1</v>
      </c>
      <c r="U568">
        <v>0</v>
      </c>
      <c r="V568">
        <v>1.4000000000000001</v>
      </c>
      <c r="W568">
        <v>0.8</v>
      </c>
      <c r="X568">
        <v>1.1200000000000001</v>
      </c>
      <c r="Y568">
        <v>2.06</v>
      </c>
      <c r="Z568">
        <v>2.1800000000000002</v>
      </c>
      <c r="AA568">
        <v>4.4908000000000001</v>
      </c>
      <c r="AB568">
        <v>7554153</v>
      </c>
      <c r="AC568" t="s">
        <v>1354</v>
      </c>
      <c r="AD568">
        <v>40302</v>
      </c>
      <c r="AE568" t="s">
        <v>760</v>
      </c>
      <c r="AF568" t="s">
        <v>761</v>
      </c>
      <c r="AG568" t="s">
        <v>762</v>
      </c>
      <c r="AH568" t="s">
        <v>768</v>
      </c>
      <c r="AI568">
        <v>1.25</v>
      </c>
      <c r="AJ568">
        <v>0</v>
      </c>
      <c r="AK568">
        <v>0</v>
      </c>
      <c r="AL568">
        <v>0</v>
      </c>
      <c r="AM568">
        <v>15</v>
      </c>
      <c r="AN568">
        <v>0</v>
      </c>
      <c r="AO568" t="s">
        <v>762</v>
      </c>
      <c r="AP568" t="s">
        <v>763</v>
      </c>
      <c r="AQ568" t="s">
        <v>769</v>
      </c>
      <c r="AR568" t="s">
        <v>1355</v>
      </c>
      <c r="AS568">
        <v>3.9</v>
      </c>
      <c r="AT568">
        <v>730.1</v>
      </c>
      <c r="AU568">
        <v>734</v>
      </c>
      <c r="AV568" t="s">
        <v>765</v>
      </c>
      <c r="AW568" t="s">
        <v>1356</v>
      </c>
      <c r="AX568">
        <v>5</v>
      </c>
      <c r="AY568">
        <v>729</v>
      </c>
      <c r="AZ568">
        <v>734</v>
      </c>
      <c r="BA568" t="s">
        <v>765</v>
      </c>
      <c r="BB568">
        <v>2.5687850000000002E-2</v>
      </c>
      <c r="BC568">
        <v>0</v>
      </c>
      <c r="BD568">
        <v>33688</v>
      </c>
      <c r="BE568">
        <v>28.995665069587034</v>
      </c>
      <c r="BF568" t="s">
        <v>767</v>
      </c>
      <c r="BG568">
        <v>43179</v>
      </c>
      <c r="BH568">
        <v>42.821799508655623</v>
      </c>
      <c r="BI568" t="s">
        <v>4094</v>
      </c>
      <c r="BJ568" t="s">
        <v>4095</v>
      </c>
      <c r="BK568" t="s">
        <v>4096</v>
      </c>
      <c r="BL568" t="s">
        <v>4097</v>
      </c>
      <c r="BM568">
        <v>1</v>
      </c>
      <c r="BN568">
        <v>3.698</v>
      </c>
    </row>
    <row r="569" spans="1:66" x14ac:dyDescent="0.25">
      <c r="A569">
        <v>112624</v>
      </c>
      <c r="B569">
        <v>10605</v>
      </c>
      <c r="C569" t="s">
        <v>620</v>
      </c>
      <c r="D569" t="s">
        <v>21</v>
      </c>
      <c r="E569" t="s">
        <v>29</v>
      </c>
      <c r="F569">
        <v>43626.666666666664</v>
      </c>
      <c r="G569">
        <v>6.75</v>
      </c>
      <c r="H569" t="s">
        <v>23</v>
      </c>
      <c r="I569">
        <v>0</v>
      </c>
      <c r="J569" t="s">
        <v>22</v>
      </c>
      <c r="K569" t="s">
        <v>22</v>
      </c>
      <c r="L569" t="s">
        <v>30</v>
      </c>
      <c r="M569">
        <v>6</v>
      </c>
      <c r="N569" t="s">
        <v>40</v>
      </c>
      <c r="O569">
        <v>8</v>
      </c>
      <c r="P569">
        <v>10</v>
      </c>
      <c r="Q569">
        <v>5.2</v>
      </c>
      <c r="R569">
        <v>5</v>
      </c>
      <c r="S569">
        <v>26</v>
      </c>
      <c r="T569">
        <v>1</v>
      </c>
      <c r="U569">
        <v>10</v>
      </c>
      <c r="V569">
        <v>4.5999999999999996</v>
      </c>
      <c r="W569">
        <v>5</v>
      </c>
      <c r="X569">
        <v>23</v>
      </c>
      <c r="Y569">
        <v>4.84</v>
      </c>
      <c r="Z569">
        <v>5</v>
      </c>
      <c r="AA569">
        <v>24.2</v>
      </c>
      <c r="AB569">
        <v>7693026</v>
      </c>
      <c r="AC569" t="s">
        <v>3598</v>
      </c>
      <c r="AD569">
        <v>40303</v>
      </c>
      <c r="AE569" t="s">
        <v>760</v>
      </c>
      <c r="AF569" t="s">
        <v>761</v>
      </c>
      <c r="AG569" t="s">
        <v>762</v>
      </c>
      <c r="AH569" t="s">
        <v>768</v>
      </c>
      <c r="AI569">
        <v>1.5</v>
      </c>
      <c r="AJ569">
        <v>0</v>
      </c>
      <c r="AK569">
        <v>0</v>
      </c>
      <c r="AL569">
        <v>0</v>
      </c>
      <c r="AM569">
        <v>18</v>
      </c>
      <c r="AN569">
        <v>0</v>
      </c>
      <c r="AO569" t="s">
        <v>762</v>
      </c>
      <c r="AP569" t="s">
        <v>763</v>
      </c>
      <c r="AQ569" t="s">
        <v>769</v>
      </c>
      <c r="AR569" t="s">
        <v>3599</v>
      </c>
      <c r="AS569">
        <v>5.2</v>
      </c>
      <c r="AT569">
        <v>717.8</v>
      </c>
      <c r="AU569">
        <v>723</v>
      </c>
      <c r="AV569" t="s">
        <v>765</v>
      </c>
      <c r="AW569" t="s">
        <v>3600</v>
      </c>
      <c r="AX569">
        <v>5.2</v>
      </c>
      <c r="AY569">
        <v>714.8</v>
      </c>
      <c r="AZ569">
        <v>720</v>
      </c>
      <c r="BA569" t="s">
        <v>765</v>
      </c>
      <c r="BB569">
        <v>6.8463300000000003E-3</v>
      </c>
      <c r="BC569">
        <v>0</v>
      </c>
      <c r="BD569">
        <v>36526</v>
      </c>
      <c r="BE569">
        <v>19.440565822496001</v>
      </c>
      <c r="BF569" t="s">
        <v>767</v>
      </c>
      <c r="BG569">
        <v>43179</v>
      </c>
      <c r="BH569">
        <v>438.19047779408783</v>
      </c>
      <c r="BI569" t="s">
        <v>4094</v>
      </c>
      <c r="BJ569" t="s">
        <v>4095</v>
      </c>
      <c r="BK569" t="s">
        <v>4096</v>
      </c>
      <c r="BL569" t="s">
        <v>4097</v>
      </c>
      <c r="BM569">
        <v>1</v>
      </c>
      <c r="BN569">
        <v>3.6989999999999998</v>
      </c>
    </row>
    <row r="570" spans="1:66" x14ac:dyDescent="0.25">
      <c r="A570">
        <v>112634</v>
      </c>
      <c r="B570">
        <v>10605</v>
      </c>
      <c r="C570" t="s">
        <v>620</v>
      </c>
      <c r="D570" t="s">
        <v>21</v>
      </c>
      <c r="E570" t="s">
        <v>29</v>
      </c>
      <c r="F570">
        <v>43626.666666666664</v>
      </c>
      <c r="G570">
        <v>5.3</v>
      </c>
      <c r="H570" t="s">
        <v>23</v>
      </c>
      <c r="I570">
        <v>0</v>
      </c>
      <c r="J570" t="s">
        <v>22</v>
      </c>
      <c r="K570" t="s">
        <v>22</v>
      </c>
      <c r="L570" t="s">
        <v>30</v>
      </c>
      <c r="M570">
        <v>6</v>
      </c>
      <c r="N570" t="s">
        <v>40</v>
      </c>
      <c r="O570">
        <v>8</v>
      </c>
      <c r="P570">
        <v>10</v>
      </c>
      <c r="Q570">
        <v>5.2</v>
      </c>
      <c r="R570">
        <v>5</v>
      </c>
      <c r="S570">
        <v>26</v>
      </c>
      <c r="T570">
        <v>1</v>
      </c>
      <c r="U570">
        <v>10</v>
      </c>
      <c r="V570">
        <v>4.5999999999999996</v>
      </c>
      <c r="W570">
        <v>5</v>
      </c>
      <c r="X570">
        <v>23</v>
      </c>
      <c r="Y570">
        <v>4.84</v>
      </c>
      <c r="Z570">
        <v>5</v>
      </c>
      <c r="AA570">
        <v>24.2</v>
      </c>
      <c r="AB570">
        <v>7703978</v>
      </c>
      <c r="AC570" t="s">
        <v>3595</v>
      </c>
      <c r="AD570">
        <v>40304</v>
      </c>
      <c r="AE570" t="s">
        <v>760</v>
      </c>
      <c r="AF570" t="s">
        <v>761</v>
      </c>
      <c r="AG570" t="s">
        <v>762</v>
      </c>
      <c r="AH570" t="s">
        <v>768</v>
      </c>
      <c r="AI570">
        <v>1.25</v>
      </c>
      <c r="AJ570">
        <v>0</v>
      </c>
      <c r="AK570">
        <v>0</v>
      </c>
      <c r="AL570">
        <v>0</v>
      </c>
      <c r="AM570">
        <v>15</v>
      </c>
      <c r="AN570">
        <v>0</v>
      </c>
      <c r="AO570" t="s">
        <v>762</v>
      </c>
      <c r="AP570" t="s">
        <v>763</v>
      </c>
      <c r="AQ570" t="s">
        <v>769</v>
      </c>
      <c r="AR570" t="s">
        <v>3596</v>
      </c>
      <c r="AS570">
        <v>5.4</v>
      </c>
      <c r="AT570">
        <v>721.6</v>
      </c>
      <c r="AU570">
        <v>727</v>
      </c>
      <c r="AV570" t="s">
        <v>772</v>
      </c>
      <c r="AW570" t="s">
        <v>3597</v>
      </c>
      <c r="AX570">
        <v>5.2</v>
      </c>
      <c r="AY570">
        <v>718.8</v>
      </c>
      <c r="AZ570">
        <v>724</v>
      </c>
      <c r="BA570" t="s">
        <v>772</v>
      </c>
      <c r="BB570">
        <v>7.8837899999999999E-3</v>
      </c>
      <c r="BC570">
        <v>0</v>
      </c>
      <c r="BD570">
        <v>7306</v>
      </c>
      <c r="BE570">
        <v>99.440565822495998</v>
      </c>
      <c r="BF570" t="s">
        <v>767</v>
      </c>
      <c r="BG570">
        <v>44243</v>
      </c>
      <c r="BH570">
        <v>355.1590239549277</v>
      </c>
      <c r="BI570" t="s">
        <v>4094</v>
      </c>
      <c r="BJ570" t="s">
        <v>4095</v>
      </c>
      <c r="BK570" t="s">
        <v>4096</v>
      </c>
      <c r="BL570" t="s">
        <v>4097</v>
      </c>
      <c r="BM570">
        <v>1</v>
      </c>
      <c r="BN570">
        <v>3.7010000000000001</v>
      </c>
    </row>
    <row r="571" spans="1:66" x14ac:dyDescent="0.25">
      <c r="A571">
        <v>112635</v>
      </c>
      <c r="B571">
        <v>10605</v>
      </c>
      <c r="C571" t="s">
        <v>620</v>
      </c>
      <c r="D571" t="s">
        <v>21</v>
      </c>
      <c r="E571" t="s">
        <v>29</v>
      </c>
      <c r="F571">
        <v>43626.666666666664</v>
      </c>
      <c r="G571">
        <v>5.2</v>
      </c>
      <c r="H571" t="s">
        <v>23</v>
      </c>
      <c r="I571">
        <v>0</v>
      </c>
      <c r="J571" t="s">
        <v>22</v>
      </c>
      <c r="K571" t="s">
        <v>22</v>
      </c>
      <c r="L571" t="s">
        <v>30</v>
      </c>
      <c r="M571">
        <v>6</v>
      </c>
      <c r="N571" t="s">
        <v>40</v>
      </c>
      <c r="O571">
        <v>8</v>
      </c>
      <c r="P571">
        <v>10</v>
      </c>
      <c r="Q571">
        <v>5.2</v>
      </c>
      <c r="R571">
        <v>5</v>
      </c>
      <c r="S571">
        <v>26</v>
      </c>
      <c r="T571">
        <v>1</v>
      </c>
      <c r="U571">
        <v>10</v>
      </c>
      <c r="V571">
        <v>5.4</v>
      </c>
      <c r="W571">
        <v>5</v>
      </c>
      <c r="X571">
        <v>27</v>
      </c>
      <c r="Y571">
        <v>5.32</v>
      </c>
      <c r="Z571">
        <v>5</v>
      </c>
      <c r="AA571">
        <v>26.6</v>
      </c>
      <c r="AB571">
        <v>7621514</v>
      </c>
      <c r="AC571" t="s">
        <v>3694</v>
      </c>
      <c r="AD571">
        <v>40305</v>
      </c>
      <c r="AE571" t="s">
        <v>760</v>
      </c>
      <c r="AF571" t="s">
        <v>761</v>
      </c>
      <c r="AG571" t="s">
        <v>762</v>
      </c>
      <c r="AH571" t="s">
        <v>768</v>
      </c>
      <c r="AI571">
        <v>1.5</v>
      </c>
      <c r="AJ571">
        <v>0</v>
      </c>
      <c r="AK571">
        <v>0</v>
      </c>
      <c r="AL571">
        <v>0</v>
      </c>
      <c r="AM571">
        <v>18</v>
      </c>
      <c r="AN571">
        <v>0</v>
      </c>
      <c r="AO571" t="s">
        <v>762</v>
      </c>
      <c r="AP571" t="s">
        <v>907</v>
      </c>
      <c r="AQ571" t="s">
        <v>910</v>
      </c>
      <c r="AR571" t="s">
        <v>3597</v>
      </c>
      <c r="AS571">
        <v>5.2</v>
      </c>
      <c r="AT571">
        <v>718.8</v>
      </c>
      <c r="AU571">
        <v>724</v>
      </c>
      <c r="AV571" t="s">
        <v>772</v>
      </c>
      <c r="AW571" t="s">
        <v>3695</v>
      </c>
      <c r="AX571">
        <v>0</v>
      </c>
      <c r="AY571">
        <v>0</v>
      </c>
      <c r="AZ571">
        <v>723</v>
      </c>
      <c r="BA571" t="s">
        <v>772</v>
      </c>
      <c r="BB571">
        <v>0</v>
      </c>
      <c r="BC571">
        <v>0</v>
      </c>
      <c r="BD571">
        <v>5480</v>
      </c>
      <c r="BE571">
        <v>104.43988135979922</v>
      </c>
      <c r="BF571" t="s">
        <v>767</v>
      </c>
      <c r="BG571">
        <v>44243</v>
      </c>
      <c r="BH571">
        <v>95.999145705162604</v>
      </c>
      <c r="BI571" t="s">
        <v>4094</v>
      </c>
      <c r="BJ571" t="s">
        <v>4095</v>
      </c>
      <c r="BK571" t="s">
        <v>4096</v>
      </c>
      <c r="BL571" t="s">
        <v>4097</v>
      </c>
      <c r="BM571">
        <v>1</v>
      </c>
      <c r="BN571">
        <v>3.7010000000000001</v>
      </c>
    </row>
    <row r="572" spans="1:66" x14ac:dyDescent="0.25">
      <c r="A572">
        <v>112636</v>
      </c>
      <c r="B572">
        <v>10605</v>
      </c>
      <c r="C572" t="s">
        <v>620</v>
      </c>
      <c r="D572" t="s">
        <v>21</v>
      </c>
      <c r="E572" t="s">
        <v>29</v>
      </c>
      <c r="F572">
        <v>43626.666666666664</v>
      </c>
      <c r="G572">
        <v>5.2</v>
      </c>
      <c r="H572" t="s">
        <v>23</v>
      </c>
      <c r="I572">
        <v>0</v>
      </c>
      <c r="J572" t="s">
        <v>22</v>
      </c>
      <c r="K572" t="s">
        <v>22</v>
      </c>
      <c r="L572" t="s">
        <v>30</v>
      </c>
      <c r="M572">
        <v>6</v>
      </c>
      <c r="N572" t="s">
        <v>40</v>
      </c>
      <c r="O572">
        <v>8</v>
      </c>
      <c r="P572">
        <v>10</v>
      </c>
      <c r="Q572">
        <v>5.2</v>
      </c>
      <c r="R572">
        <v>5</v>
      </c>
      <c r="S572">
        <v>26</v>
      </c>
      <c r="T572">
        <v>1</v>
      </c>
      <c r="U572">
        <v>10</v>
      </c>
      <c r="V572">
        <v>5.4</v>
      </c>
      <c r="W572">
        <v>5</v>
      </c>
      <c r="X572">
        <v>27</v>
      </c>
      <c r="Y572">
        <v>5.32</v>
      </c>
      <c r="Z572">
        <v>5</v>
      </c>
      <c r="AA572">
        <v>26.6</v>
      </c>
      <c r="AB572">
        <v>7601426</v>
      </c>
      <c r="AC572" t="s">
        <v>3696</v>
      </c>
      <c r="AD572">
        <v>40306</v>
      </c>
      <c r="AE572" t="s">
        <v>760</v>
      </c>
      <c r="AF572" t="s">
        <v>761</v>
      </c>
      <c r="AG572" t="s">
        <v>762</v>
      </c>
      <c r="AH572" t="s">
        <v>768</v>
      </c>
      <c r="AI572">
        <v>1</v>
      </c>
      <c r="AJ572">
        <v>0</v>
      </c>
      <c r="AK572">
        <v>0</v>
      </c>
      <c r="AL572">
        <v>0</v>
      </c>
      <c r="AM572">
        <v>12</v>
      </c>
      <c r="AN572">
        <v>0</v>
      </c>
      <c r="AO572" t="s">
        <v>762</v>
      </c>
      <c r="AP572" t="s">
        <v>907</v>
      </c>
      <c r="AQ572" t="s">
        <v>910</v>
      </c>
      <c r="AR572" t="s">
        <v>3695</v>
      </c>
      <c r="AS572">
        <v>0</v>
      </c>
      <c r="AT572">
        <v>0</v>
      </c>
      <c r="AU572">
        <v>723</v>
      </c>
      <c r="AV572" t="s">
        <v>772</v>
      </c>
      <c r="AW572" t="s">
        <v>3599</v>
      </c>
      <c r="AX572">
        <v>4.8</v>
      </c>
      <c r="AY572">
        <v>718.2</v>
      </c>
      <c r="AZ572">
        <v>723</v>
      </c>
      <c r="BA572" t="s">
        <v>765</v>
      </c>
      <c r="BB572">
        <v>0</v>
      </c>
      <c r="BC572">
        <v>0</v>
      </c>
      <c r="BD572">
        <v>36526</v>
      </c>
      <c r="BE572">
        <v>19.440565822496001</v>
      </c>
      <c r="BF572" t="s">
        <v>767</v>
      </c>
      <c r="BG572">
        <v>43179</v>
      </c>
      <c r="BH572">
        <v>17.435638655115721</v>
      </c>
      <c r="BI572" t="s">
        <v>4094</v>
      </c>
      <c r="BJ572" t="s">
        <v>4095</v>
      </c>
      <c r="BK572" t="s">
        <v>4096</v>
      </c>
      <c r="BL572" t="s">
        <v>4097</v>
      </c>
      <c r="BM572">
        <v>1</v>
      </c>
      <c r="BN572">
        <v>3.7010000000000001</v>
      </c>
    </row>
    <row r="573" spans="1:66" x14ac:dyDescent="0.25">
      <c r="A573">
        <v>112637</v>
      </c>
      <c r="B573">
        <v>10605</v>
      </c>
      <c r="C573" t="s">
        <v>620</v>
      </c>
      <c r="D573" t="s">
        <v>21</v>
      </c>
      <c r="E573" t="s">
        <v>29</v>
      </c>
      <c r="F573">
        <v>43626.666666666664</v>
      </c>
      <c r="G573">
        <v>4.8499999999999996</v>
      </c>
      <c r="H573" t="s">
        <v>23</v>
      </c>
      <c r="I573">
        <v>0</v>
      </c>
      <c r="J573" t="s">
        <v>22</v>
      </c>
      <c r="K573" t="s">
        <v>22</v>
      </c>
      <c r="L573" t="s">
        <v>30</v>
      </c>
      <c r="M573">
        <v>6</v>
      </c>
      <c r="N573" t="s">
        <v>40</v>
      </c>
      <c r="O573">
        <v>8</v>
      </c>
      <c r="P573">
        <v>10</v>
      </c>
      <c r="Q573">
        <v>5.2</v>
      </c>
      <c r="R573">
        <v>5</v>
      </c>
      <c r="S573">
        <v>26</v>
      </c>
      <c r="T573">
        <v>1</v>
      </c>
      <c r="U573">
        <v>10</v>
      </c>
      <c r="V573">
        <v>5.4</v>
      </c>
      <c r="W573">
        <v>5</v>
      </c>
      <c r="X573">
        <v>27</v>
      </c>
      <c r="Y573">
        <v>5.32</v>
      </c>
      <c r="Z573">
        <v>5</v>
      </c>
      <c r="AA573">
        <v>26.6</v>
      </c>
      <c r="AB573">
        <v>7620068</v>
      </c>
      <c r="AC573" t="s">
        <v>3693</v>
      </c>
      <c r="AD573">
        <v>40307</v>
      </c>
      <c r="AE573" t="s">
        <v>760</v>
      </c>
      <c r="AF573" t="s">
        <v>761</v>
      </c>
      <c r="AG573" t="s">
        <v>762</v>
      </c>
      <c r="AH573" t="s">
        <v>768</v>
      </c>
      <c r="AI573">
        <v>1</v>
      </c>
      <c r="AJ573">
        <v>0</v>
      </c>
      <c r="AK573">
        <v>0</v>
      </c>
      <c r="AL573">
        <v>0</v>
      </c>
      <c r="AM573">
        <v>12</v>
      </c>
      <c r="AN573">
        <v>0</v>
      </c>
      <c r="AO573" t="s">
        <v>762</v>
      </c>
      <c r="AP573" t="s">
        <v>907</v>
      </c>
      <c r="AQ573" t="s">
        <v>910</v>
      </c>
      <c r="AR573" t="s">
        <v>3692</v>
      </c>
      <c r="AS573">
        <v>4.3</v>
      </c>
      <c r="AT573">
        <v>722.7</v>
      </c>
      <c r="AU573">
        <v>727</v>
      </c>
      <c r="AV573" t="s">
        <v>765</v>
      </c>
      <c r="AW573" t="s">
        <v>3596</v>
      </c>
      <c r="AX573">
        <v>5.4</v>
      </c>
      <c r="AY573">
        <v>721.6</v>
      </c>
      <c r="AZ573">
        <v>727</v>
      </c>
      <c r="BA573" t="s">
        <v>772</v>
      </c>
      <c r="BB573">
        <v>3.8026030000000002E-2</v>
      </c>
      <c r="BC573">
        <v>0</v>
      </c>
      <c r="BD573">
        <v>36526</v>
      </c>
      <c r="BE573">
        <v>19.440565822496001</v>
      </c>
      <c r="BF573" t="s">
        <v>767</v>
      </c>
      <c r="BG573">
        <v>44243</v>
      </c>
      <c r="BH573">
        <v>28.927532390285268</v>
      </c>
      <c r="BI573" t="s">
        <v>4094</v>
      </c>
      <c r="BJ573" t="s">
        <v>4095</v>
      </c>
      <c r="BK573" t="s">
        <v>4096</v>
      </c>
      <c r="BL573" t="s">
        <v>4097</v>
      </c>
      <c r="BM573">
        <v>1</v>
      </c>
      <c r="BN573">
        <v>3.702</v>
      </c>
    </row>
    <row r="574" spans="1:66" x14ac:dyDescent="0.25">
      <c r="A574">
        <v>112638</v>
      </c>
      <c r="B574">
        <v>10605</v>
      </c>
      <c r="C574" t="s">
        <v>620</v>
      </c>
      <c r="D574" t="s">
        <v>21</v>
      </c>
      <c r="E574" t="s">
        <v>29</v>
      </c>
      <c r="F574">
        <v>43626.666666666664</v>
      </c>
      <c r="G574">
        <v>4.75</v>
      </c>
      <c r="H574" t="s">
        <v>23</v>
      </c>
      <c r="I574">
        <v>0</v>
      </c>
      <c r="J574" t="s">
        <v>22</v>
      </c>
      <c r="K574" t="s">
        <v>22</v>
      </c>
      <c r="L574" t="s">
        <v>30</v>
      </c>
      <c r="M574">
        <v>6</v>
      </c>
      <c r="N574" t="s">
        <v>40</v>
      </c>
      <c r="O574">
        <v>8</v>
      </c>
      <c r="P574">
        <v>10</v>
      </c>
      <c r="Q574">
        <v>5.2</v>
      </c>
      <c r="R574">
        <v>5</v>
      </c>
      <c r="S574">
        <v>26</v>
      </c>
      <c r="T574">
        <v>1</v>
      </c>
      <c r="U574">
        <v>10</v>
      </c>
      <c r="V574">
        <v>5.4</v>
      </c>
      <c r="W574">
        <v>5</v>
      </c>
      <c r="X574">
        <v>27</v>
      </c>
      <c r="Y574">
        <v>5.32</v>
      </c>
      <c r="Z574">
        <v>5</v>
      </c>
      <c r="AA574">
        <v>26.6</v>
      </c>
      <c r="AB574">
        <v>7608443</v>
      </c>
      <c r="AC574" t="s">
        <v>3691</v>
      </c>
      <c r="AD574">
        <v>40308</v>
      </c>
      <c r="AE574" t="s">
        <v>760</v>
      </c>
      <c r="AF574" t="s">
        <v>761</v>
      </c>
      <c r="AG574" t="s">
        <v>762</v>
      </c>
      <c r="AH574" t="s">
        <v>768</v>
      </c>
      <c r="AI574">
        <v>1</v>
      </c>
      <c r="AJ574">
        <v>0</v>
      </c>
      <c r="AK574">
        <v>0</v>
      </c>
      <c r="AL574">
        <v>0</v>
      </c>
      <c r="AM574">
        <v>12</v>
      </c>
      <c r="AN574">
        <v>0</v>
      </c>
      <c r="AO574" t="s">
        <v>762</v>
      </c>
      <c r="AP574" t="s">
        <v>907</v>
      </c>
      <c r="AQ574" t="s">
        <v>910</v>
      </c>
      <c r="AR574" t="s">
        <v>3690</v>
      </c>
      <c r="AS574">
        <v>5.2</v>
      </c>
      <c r="AT574">
        <v>723.8</v>
      </c>
      <c r="AU574">
        <v>729</v>
      </c>
      <c r="AV574" t="s">
        <v>765</v>
      </c>
      <c r="AW574" t="s">
        <v>3692</v>
      </c>
      <c r="AX574">
        <v>4.2</v>
      </c>
      <c r="AY574">
        <v>722.8</v>
      </c>
      <c r="AZ574">
        <v>727</v>
      </c>
      <c r="BA574" t="s">
        <v>765</v>
      </c>
      <c r="BB574">
        <v>4.4357900000000002E-3</v>
      </c>
      <c r="BC574">
        <v>0</v>
      </c>
      <c r="BD574">
        <v>36526</v>
      </c>
      <c r="BE574">
        <v>19.440565822496001</v>
      </c>
      <c r="BF574" t="s">
        <v>767</v>
      </c>
      <c r="BG574">
        <v>43179</v>
      </c>
      <c r="BH574">
        <v>225.4385501180181</v>
      </c>
      <c r="BI574" t="s">
        <v>4094</v>
      </c>
      <c r="BJ574" t="s">
        <v>4095</v>
      </c>
      <c r="BK574" t="s">
        <v>4096</v>
      </c>
      <c r="BL574" t="s">
        <v>4097</v>
      </c>
      <c r="BM574">
        <v>1</v>
      </c>
      <c r="BN574">
        <v>3.702</v>
      </c>
    </row>
    <row r="575" spans="1:66" x14ac:dyDescent="0.25">
      <c r="A575">
        <v>112639</v>
      </c>
      <c r="B575">
        <v>10605</v>
      </c>
      <c r="C575" t="s">
        <v>620</v>
      </c>
      <c r="D575" t="s">
        <v>21</v>
      </c>
      <c r="E575" t="s">
        <v>29</v>
      </c>
      <c r="F575">
        <v>43626.666666666664</v>
      </c>
      <c r="G575">
        <v>4.8</v>
      </c>
      <c r="H575" t="s">
        <v>23</v>
      </c>
      <c r="I575">
        <v>0</v>
      </c>
      <c r="J575" t="s">
        <v>22</v>
      </c>
      <c r="K575" t="s">
        <v>22</v>
      </c>
      <c r="L575" t="s">
        <v>30</v>
      </c>
      <c r="M575">
        <v>6</v>
      </c>
      <c r="N575" t="s">
        <v>40</v>
      </c>
      <c r="O575">
        <v>8</v>
      </c>
      <c r="P575">
        <v>10</v>
      </c>
      <c r="Q575">
        <v>5.2</v>
      </c>
      <c r="R575">
        <v>5</v>
      </c>
      <c r="S575">
        <v>26</v>
      </c>
      <c r="T575">
        <v>1</v>
      </c>
      <c r="U575">
        <v>10</v>
      </c>
      <c r="V575">
        <v>5.4</v>
      </c>
      <c r="W575">
        <v>5</v>
      </c>
      <c r="X575">
        <v>27</v>
      </c>
      <c r="Y575">
        <v>5.32</v>
      </c>
      <c r="Z575">
        <v>5</v>
      </c>
      <c r="AA575">
        <v>26.6</v>
      </c>
      <c r="AB575">
        <v>7603083</v>
      </c>
      <c r="AC575" t="s">
        <v>3689</v>
      </c>
      <c r="AD575">
        <v>40309</v>
      </c>
      <c r="AE575" t="s">
        <v>760</v>
      </c>
      <c r="AF575" t="s">
        <v>761</v>
      </c>
      <c r="AG575" t="s">
        <v>762</v>
      </c>
      <c r="AH575" t="s">
        <v>768</v>
      </c>
      <c r="AI575">
        <v>1</v>
      </c>
      <c r="AJ575">
        <v>0</v>
      </c>
      <c r="AK575">
        <v>0</v>
      </c>
      <c r="AL575">
        <v>0</v>
      </c>
      <c r="AM575">
        <v>12</v>
      </c>
      <c r="AN575">
        <v>0</v>
      </c>
      <c r="AO575" t="s">
        <v>762</v>
      </c>
      <c r="AP575" t="s">
        <v>907</v>
      </c>
      <c r="AQ575" t="s">
        <v>910</v>
      </c>
      <c r="AR575" t="s">
        <v>3688</v>
      </c>
      <c r="AS575">
        <v>4.4000000000000004</v>
      </c>
      <c r="AT575">
        <v>725.6</v>
      </c>
      <c r="AU575">
        <v>730</v>
      </c>
      <c r="AV575" t="s">
        <v>765</v>
      </c>
      <c r="AW575" t="s">
        <v>3690</v>
      </c>
      <c r="AX575">
        <v>5.0999999999999996</v>
      </c>
      <c r="AY575">
        <v>723.9</v>
      </c>
      <c r="AZ575">
        <v>729</v>
      </c>
      <c r="BA575" t="s">
        <v>765</v>
      </c>
      <c r="BB575">
        <v>1.765394E-2</v>
      </c>
      <c r="BC575">
        <v>0</v>
      </c>
      <c r="BD575">
        <v>36526</v>
      </c>
      <c r="BE575">
        <v>19.440565822496001</v>
      </c>
      <c r="BF575" t="s">
        <v>767</v>
      </c>
      <c r="BG575">
        <v>43179</v>
      </c>
      <c r="BH575">
        <v>96.295716667732691</v>
      </c>
      <c r="BI575" t="s">
        <v>4094</v>
      </c>
      <c r="BJ575" t="s">
        <v>4095</v>
      </c>
      <c r="BK575" t="s">
        <v>4096</v>
      </c>
      <c r="BL575" t="s">
        <v>4097</v>
      </c>
      <c r="BM575">
        <v>1</v>
      </c>
      <c r="BN575">
        <v>3.702</v>
      </c>
    </row>
    <row r="576" spans="1:66" x14ac:dyDescent="0.25">
      <c r="A576">
        <v>112640</v>
      </c>
      <c r="B576">
        <v>10605</v>
      </c>
      <c r="C576" t="s">
        <v>620</v>
      </c>
      <c r="D576" t="s">
        <v>21</v>
      </c>
      <c r="E576" t="s">
        <v>29</v>
      </c>
      <c r="F576">
        <v>43626.666666666664</v>
      </c>
      <c r="G576">
        <v>4.3</v>
      </c>
      <c r="H576" t="s">
        <v>23</v>
      </c>
      <c r="I576">
        <v>0</v>
      </c>
      <c r="J576" t="s">
        <v>22</v>
      </c>
      <c r="K576" t="s">
        <v>22</v>
      </c>
      <c r="L576" t="s">
        <v>30</v>
      </c>
      <c r="M576">
        <v>6</v>
      </c>
      <c r="N576" t="s">
        <v>40</v>
      </c>
      <c r="O576">
        <v>8</v>
      </c>
      <c r="P576">
        <v>10</v>
      </c>
      <c r="Q576">
        <v>5.2</v>
      </c>
      <c r="R576">
        <v>5</v>
      </c>
      <c r="S576">
        <v>26</v>
      </c>
      <c r="T576">
        <v>1</v>
      </c>
      <c r="U576">
        <v>10</v>
      </c>
      <c r="V576">
        <v>5.4</v>
      </c>
      <c r="W576">
        <v>5</v>
      </c>
      <c r="X576">
        <v>27</v>
      </c>
      <c r="Y576">
        <v>5.32</v>
      </c>
      <c r="Z576">
        <v>5</v>
      </c>
      <c r="AA576">
        <v>26.6</v>
      </c>
      <c r="AB576">
        <v>7661237</v>
      </c>
      <c r="AC576" t="s">
        <v>3687</v>
      </c>
      <c r="AD576">
        <v>40310</v>
      </c>
      <c r="AE576" t="s">
        <v>760</v>
      </c>
      <c r="AF576" t="s">
        <v>761</v>
      </c>
      <c r="AG576" t="s">
        <v>762</v>
      </c>
      <c r="AH576" t="s">
        <v>768</v>
      </c>
      <c r="AI576">
        <v>1</v>
      </c>
      <c r="AJ576">
        <v>0</v>
      </c>
      <c r="AK576">
        <v>0</v>
      </c>
      <c r="AL576">
        <v>0</v>
      </c>
      <c r="AM576">
        <v>12</v>
      </c>
      <c r="AN576">
        <v>0</v>
      </c>
      <c r="AO576" t="s">
        <v>762</v>
      </c>
      <c r="AP576" t="s">
        <v>907</v>
      </c>
      <c r="AQ576" t="s">
        <v>910</v>
      </c>
      <c r="AR576" t="s">
        <v>3684</v>
      </c>
      <c r="AS576">
        <v>4.2</v>
      </c>
      <c r="AT576">
        <v>725.8</v>
      </c>
      <c r="AU576">
        <v>730</v>
      </c>
      <c r="AV576" t="s">
        <v>765</v>
      </c>
      <c r="AW576" t="s">
        <v>3688</v>
      </c>
      <c r="AX576">
        <v>4.4000000000000004</v>
      </c>
      <c r="AY576">
        <v>725.6</v>
      </c>
      <c r="AZ576">
        <v>730</v>
      </c>
      <c r="BA576" t="s">
        <v>765</v>
      </c>
      <c r="BB576">
        <v>1.7848600000000001E-3</v>
      </c>
      <c r="BC576">
        <v>0</v>
      </c>
      <c r="BD576">
        <v>36526</v>
      </c>
      <c r="BE576">
        <v>19.440565822496001</v>
      </c>
      <c r="BF576" t="s">
        <v>767</v>
      </c>
      <c r="BG576">
        <v>43179</v>
      </c>
      <c r="BH576">
        <v>112.0533794496118</v>
      </c>
      <c r="BI576" t="s">
        <v>4094</v>
      </c>
      <c r="BJ576" t="s">
        <v>4095</v>
      </c>
      <c r="BK576" t="s">
        <v>4096</v>
      </c>
      <c r="BL576" t="s">
        <v>4097</v>
      </c>
      <c r="BM576">
        <v>1</v>
      </c>
      <c r="BN576">
        <v>3.702</v>
      </c>
    </row>
    <row r="577" spans="1:66" x14ac:dyDescent="0.25">
      <c r="A577">
        <v>112641</v>
      </c>
      <c r="B577">
        <v>10605</v>
      </c>
      <c r="C577" t="s">
        <v>620</v>
      </c>
      <c r="D577" t="s">
        <v>21</v>
      </c>
      <c r="E577" t="s">
        <v>29</v>
      </c>
      <c r="F577">
        <v>43626.666666666664</v>
      </c>
      <c r="G577">
        <v>3.4</v>
      </c>
      <c r="H577" t="s">
        <v>23</v>
      </c>
      <c r="I577">
        <v>0</v>
      </c>
      <c r="J577" t="s">
        <v>22</v>
      </c>
      <c r="K577" t="s">
        <v>22</v>
      </c>
      <c r="L577" t="s">
        <v>30</v>
      </c>
      <c r="M577">
        <v>6</v>
      </c>
      <c r="N577" t="s">
        <v>40</v>
      </c>
      <c r="O577">
        <v>8</v>
      </c>
      <c r="P577">
        <v>10</v>
      </c>
      <c r="Q577">
        <v>5.2</v>
      </c>
      <c r="R577">
        <v>5</v>
      </c>
      <c r="S577">
        <v>26</v>
      </c>
      <c r="T577">
        <v>1</v>
      </c>
      <c r="U577">
        <v>10</v>
      </c>
      <c r="V577">
        <v>5.4</v>
      </c>
      <c r="W577">
        <v>5</v>
      </c>
      <c r="X577">
        <v>27</v>
      </c>
      <c r="Y577">
        <v>5.32</v>
      </c>
      <c r="Z577">
        <v>5</v>
      </c>
      <c r="AA577">
        <v>26.6</v>
      </c>
      <c r="AB577">
        <v>7551866</v>
      </c>
      <c r="AC577" t="s">
        <v>3685</v>
      </c>
      <c r="AD577">
        <v>40311</v>
      </c>
      <c r="AE577" t="s">
        <v>760</v>
      </c>
      <c r="AF577" t="s">
        <v>761</v>
      </c>
      <c r="AG577" t="s">
        <v>762</v>
      </c>
      <c r="AH577" t="s">
        <v>768</v>
      </c>
      <c r="AI577">
        <v>1</v>
      </c>
      <c r="AJ577">
        <v>0</v>
      </c>
      <c r="AK577">
        <v>0</v>
      </c>
      <c r="AL577">
        <v>0</v>
      </c>
      <c r="AM577">
        <v>12</v>
      </c>
      <c r="AN577">
        <v>0</v>
      </c>
      <c r="AO577" t="s">
        <v>762</v>
      </c>
      <c r="AP577" t="s">
        <v>907</v>
      </c>
      <c r="AQ577" t="s">
        <v>910</v>
      </c>
      <c r="AR577" t="s">
        <v>3686</v>
      </c>
      <c r="AS577">
        <v>2.6</v>
      </c>
      <c r="AT577">
        <v>727.4</v>
      </c>
      <c r="AU577">
        <v>730</v>
      </c>
      <c r="AV577" t="s">
        <v>765</v>
      </c>
      <c r="AW577" t="s">
        <v>3684</v>
      </c>
      <c r="AX577">
        <v>3.4</v>
      </c>
      <c r="AY577">
        <v>726.6</v>
      </c>
      <c r="AZ577">
        <v>730</v>
      </c>
      <c r="BA577" t="s">
        <v>765</v>
      </c>
      <c r="BB577">
        <v>3.048878E-2</v>
      </c>
      <c r="BC577">
        <v>0</v>
      </c>
      <c r="BD577">
        <v>36526</v>
      </c>
      <c r="BE577">
        <v>19.440565822496001</v>
      </c>
      <c r="BF577" t="s">
        <v>767</v>
      </c>
      <c r="BG577">
        <v>43179</v>
      </c>
      <c r="BH577">
        <v>26.239314177214251</v>
      </c>
      <c r="BI577" t="s">
        <v>4094</v>
      </c>
      <c r="BJ577" t="s">
        <v>4095</v>
      </c>
      <c r="BK577" t="s">
        <v>4096</v>
      </c>
      <c r="BL577" t="s">
        <v>4097</v>
      </c>
      <c r="BM577">
        <v>1</v>
      </c>
      <c r="BN577">
        <v>3.7050000000000001</v>
      </c>
    </row>
    <row r="578" spans="1:66" x14ac:dyDescent="0.25">
      <c r="A578">
        <v>112642</v>
      </c>
      <c r="B578">
        <v>10605</v>
      </c>
      <c r="C578" t="s">
        <v>620</v>
      </c>
      <c r="D578" t="s">
        <v>21</v>
      </c>
      <c r="E578" t="s">
        <v>29</v>
      </c>
      <c r="F578">
        <v>43626.666666666664</v>
      </c>
      <c r="G578">
        <v>2.15</v>
      </c>
      <c r="H578" t="s">
        <v>23</v>
      </c>
      <c r="I578">
        <v>0</v>
      </c>
      <c r="J578" t="s">
        <v>22</v>
      </c>
      <c r="K578" t="s">
        <v>22</v>
      </c>
      <c r="L578" t="s">
        <v>30</v>
      </c>
      <c r="M578">
        <v>6</v>
      </c>
      <c r="N578" t="s">
        <v>40</v>
      </c>
      <c r="O578">
        <v>8</v>
      </c>
      <c r="P578">
        <v>10</v>
      </c>
      <c r="Q578">
        <v>5.2</v>
      </c>
      <c r="R578">
        <v>5</v>
      </c>
      <c r="S578">
        <v>26</v>
      </c>
      <c r="T578">
        <v>1</v>
      </c>
      <c r="U578">
        <v>10</v>
      </c>
      <c r="V578">
        <v>5.4</v>
      </c>
      <c r="W578">
        <v>5</v>
      </c>
      <c r="X578">
        <v>27</v>
      </c>
      <c r="Y578">
        <v>5.32</v>
      </c>
      <c r="Z578">
        <v>5</v>
      </c>
      <c r="AA578">
        <v>26.6</v>
      </c>
      <c r="AB578">
        <v>7632437</v>
      </c>
      <c r="AC578" t="s">
        <v>3682</v>
      </c>
      <c r="AD578">
        <v>40312</v>
      </c>
      <c r="AE578" t="s">
        <v>760</v>
      </c>
      <c r="AF578" t="s">
        <v>761</v>
      </c>
      <c r="AG578" t="s">
        <v>762</v>
      </c>
      <c r="AH578" t="s">
        <v>768</v>
      </c>
      <c r="AI578">
        <v>1</v>
      </c>
      <c r="AJ578">
        <v>0</v>
      </c>
      <c r="AK578">
        <v>0</v>
      </c>
      <c r="AL578">
        <v>0</v>
      </c>
      <c r="AM578">
        <v>12</v>
      </c>
      <c r="AN578">
        <v>0</v>
      </c>
      <c r="AO578" t="s">
        <v>762</v>
      </c>
      <c r="AP578" t="s">
        <v>907</v>
      </c>
      <c r="AQ578" t="s">
        <v>910</v>
      </c>
      <c r="AR578" t="s">
        <v>3683</v>
      </c>
      <c r="AS578">
        <v>1.7</v>
      </c>
      <c r="AT578">
        <v>729.3</v>
      </c>
      <c r="AU578">
        <v>731</v>
      </c>
      <c r="AV578" t="s">
        <v>765</v>
      </c>
      <c r="AW578" t="s">
        <v>3684</v>
      </c>
      <c r="AX578">
        <v>4.2</v>
      </c>
      <c r="AY578">
        <v>725.8</v>
      </c>
      <c r="AZ578">
        <v>730</v>
      </c>
      <c r="BA578" t="s">
        <v>765</v>
      </c>
      <c r="BB578">
        <v>3.7730079999999999E-2</v>
      </c>
      <c r="BC578">
        <v>0</v>
      </c>
      <c r="BD578">
        <v>36526</v>
      </c>
      <c r="BE578">
        <v>19.440565822496001</v>
      </c>
      <c r="BF578" t="s">
        <v>767</v>
      </c>
      <c r="BG578">
        <v>44459</v>
      </c>
      <c r="BH578">
        <v>39.995006122824798</v>
      </c>
      <c r="BI578" t="s">
        <v>4094</v>
      </c>
      <c r="BJ578" t="s">
        <v>4095</v>
      </c>
      <c r="BK578" t="s">
        <v>4096</v>
      </c>
      <c r="BL578" t="s">
        <v>4097</v>
      </c>
      <c r="BM578">
        <v>1</v>
      </c>
      <c r="BN578">
        <v>3.7050000000000001</v>
      </c>
    </row>
    <row r="579" spans="1:66" x14ac:dyDescent="0.25">
      <c r="A579">
        <v>113714</v>
      </c>
      <c r="B579">
        <v>24122</v>
      </c>
      <c r="C579" t="s">
        <v>48</v>
      </c>
      <c r="D579" t="s">
        <v>21</v>
      </c>
      <c r="E579" t="s">
        <v>22</v>
      </c>
      <c r="F579">
        <v>44463.708333333336</v>
      </c>
      <c r="G579">
        <v>3</v>
      </c>
      <c r="H579" t="s">
        <v>23</v>
      </c>
      <c r="I579">
        <v>0</v>
      </c>
      <c r="J579" t="s">
        <v>22</v>
      </c>
      <c r="K579" t="s">
        <v>22</v>
      </c>
      <c r="L579" t="s">
        <v>24</v>
      </c>
      <c r="M579">
        <v>0</v>
      </c>
      <c r="N579" t="s">
        <v>35</v>
      </c>
      <c r="O579">
        <v>2</v>
      </c>
      <c r="P579">
        <v>10</v>
      </c>
      <c r="Q579">
        <v>1.3</v>
      </c>
      <c r="R579">
        <v>0</v>
      </c>
      <c r="S579">
        <v>0</v>
      </c>
      <c r="T579">
        <v>1</v>
      </c>
      <c r="U579">
        <v>10</v>
      </c>
      <c r="V579">
        <v>7.6000000000000005</v>
      </c>
      <c r="W579">
        <v>0</v>
      </c>
      <c r="X579">
        <v>0</v>
      </c>
      <c r="Y579">
        <v>5.08</v>
      </c>
      <c r="Z579">
        <v>0</v>
      </c>
      <c r="AA579">
        <v>0</v>
      </c>
      <c r="AB579">
        <v>7607247</v>
      </c>
      <c r="AC579" t="s">
        <v>819</v>
      </c>
      <c r="AD579">
        <v>40313</v>
      </c>
      <c r="AE579" t="s">
        <v>760</v>
      </c>
      <c r="AF579" t="s">
        <v>761</v>
      </c>
      <c r="AG579" t="s">
        <v>762</v>
      </c>
      <c r="AH579" t="s">
        <v>768</v>
      </c>
      <c r="AI579">
        <v>1.5</v>
      </c>
      <c r="AJ579">
        <v>0</v>
      </c>
      <c r="AK579">
        <v>0</v>
      </c>
      <c r="AL579">
        <v>0</v>
      </c>
      <c r="AM579">
        <v>24</v>
      </c>
      <c r="AN579">
        <v>0</v>
      </c>
      <c r="AO579" t="s">
        <v>762</v>
      </c>
      <c r="AP579" t="s">
        <v>778</v>
      </c>
      <c r="AQ579" t="s">
        <v>781</v>
      </c>
      <c r="AR579" t="s">
        <v>820</v>
      </c>
      <c r="AS579">
        <v>1.6</v>
      </c>
      <c r="AT579">
        <v>671.4</v>
      </c>
      <c r="AU579">
        <v>673</v>
      </c>
      <c r="AV579" t="s">
        <v>762</v>
      </c>
      <c r="AW579" t="s">
        <v>821</v>
      </c>
      <c r="AX579">
        <v>3.1</v>
      </c>
      <c r="AY579">
        <v>668.41</v>
      </c>
      <c r="AZ579">
        <v>671.51</v>
      </c>
      <c r="BA579" t="s">
        <v>772</v>
      </c>
      <c r="BB579">
        <v>4.2305719999999998E-2</v>
      </c>
      <c r="BC579">
        <v>0</v>
      </c>
      <c r="BD579">
        <v>39171</v>
      </c>
      <c r="BE579">
        <v>14.490645676477305</v>
      </c>
      <c r="BF579" t="s">
        <v>767</v>
      </c>
      <c r="BG579">
        <v>44243</v>
      </c>
      <c r="BH579">
        <v>70.676013811246023</v>
      </c>
      <c r="BI579" t="s">
        <v>4124</v>
      </c>
      <c r="BJ579" t="s">
        <v>4125</v>
      </c>
      <c r="BK579" t="s">
        <v>4126</v>
      </c>
      <c r="BL579" t="s">
        <v>768</v>
      </c>
      <c r="BM579">
        <v>2</v>
      </c>
      <c r="BN579">
        <v>3.75</v>
      </c>
    </row>
    <row r="580" spans="1:66" x14ac:dyDescent="0.25">
      <c r="A580">
        <v>113907</v>
      </c>
      <c r="B580">
        <v>22970</v>
      </c>
      <c r="C580" t="s">
        <v>694</v>
      </c>
      <c r="D580" t="s">
        <v>21</v>
      </c>
      <c r="E580" t="s">
        <v>29</v>
      </c>
      <c r="F580">
        <v>44351.666666666664</v>
      </c>
      <c r="G580">
        <v>13</v>
      </c>
      <c r="H580" t="s">
        <v>23</v>
      </c>
      <c r="I580">
        <v>0</v>
      </c>
      <c r="J580" t="s">
        <v>22</v>
      </c>
      <c r="K580" t="s">
        <v>22</v>
      </c>
      <c r="L580" t="s">
        <v>30</v>
      </c>
      <c r="M580">
        <v>6</v>
      </c>
      <c r="N580" t="s">
        <v>35</v>
      </c>
      <c r="O580">
        <v>2</v>
      </c>
      <c r="P580">
        <v>10</v>
      </c>
      <c r="Q580">
        <v>1.3</v>
      </c>
      <c r="R580">
        <v>6.5</v>
      </c>
      <c r="S580">
        <v>8.4500000000000011</v>
      </c>
      <c r="T580">
        <v>1</v>
      </c>
      <c r="U580">
        <v>10</v>
      </c>
      <c r="V580">
        <v>7.6000000000000005</v>
      </c>
      <c r="W580">
        <v>4.7</v>
      </c>
      <c r="X580">
        <v>35.720000000000006</v>
      </c>
      <c r="Y580">
        <v>5.08</v>
      </c>
      <c r="Z580">
        <v>5.42</v>
      </c>
      <c r="AA580">
        <v>27.5336</v>
      </c>
      <c r="AB580">
        <v>7575507</v>
      </c>
      <c r="AC580" t="s">
        <v>3734</v>
      </c>
      <c r="AD580">
        <v>40314</v>
      </c>
      <c r="AE580" t="s">
        <v>760</v>
      </c>
      <c r="AF580" t="s">
        <v>761</v>
      </c>
      <c r="AG580" t="s">
        <v>762</v>
      </c>
      <c r="AH580" t="s">
        <v>768</v>
      </c>
      <c r="AI580">
        <v>3</v>
      </c>
      <c r="AJ580">
        <v>0</v>
      </c>
      <c r="AK580">
        <v>0</v>
      </c>
      <c r="AL580">
        <v>0</v>
      </c>
      <c r="AM580">
        <v>36</v>
      </c>
      <c r="AN580">
        <v>0</v>
      </c>
      <c r="AO580" t="s">
        <v>762</v>
      </c>
      <c r="AP580" t="s">
        <v>778</v>
      </c>
      <c r="AQ580" t="s">
        <v>781</v>
      </c>
      <c r="AR580" t="s">
        <v>3735</v>
      </c>
      <c r="AS580">
        <v>9.3000000000000007</v>
      </c>
      <c r="AT580">
        <v>645.70000000000005</v>
      </c>
      <c r="AU580">
        <v>655</v>
      </c>
      <c r="AV580" t="s">
        <v>762</v>
      </c>
      <c r="AW580" t="s">
        <v>3736</v>
      </c>
      <c r="AX580">
        <v>0</v>
      </c>
      <c r="AY580">
        <v>0</v>
      </c>
      <c r="AZ580">
        <v>0</v>
      </c>
      <c r="BA580" t="s">
        <v>762</v>
      </c>
      <c r="BB580">
        <v>0</v>
      </c>
      <c r="BC580">
        <v>0</v>
      </c>
      <c r="BD580">
        <v>23012</v>
      </c>
      <c r="BE580">
        <v>58.424823180469993</v>
      </c>
      <c r="BF580" t="s">
        <v>767</v>
      </c>
      <c r="BG580">
        <v>44243</v>
      </c>
      <c r="BH580">
        <v>99.792222020004488</v>
      </c>
      <c r="BI580" t="s">
        <v>4094</v>
      </c>
      <c r="BJ580" t="s">
        <v>4095</v>
      </c>
      <c r="BK580" t="s">
        <v>4096</v>
      </c>
      <c r="BL580" t="s">
        <v>4097</v>
      </c>
      <c r="BM580">
        <v>1</v>
      </c>
      <c r="BN580">
        <v>3.7509999999999999</v>
      </c>
    </row>
    <row r="581" spans="1:66" x14ac:dyDescent="0.25">
      <c r="A581">
        <v>114030</v>
      </c>
      <c r="B581">
        <v>22456</v>
      </c>
      <c r="C581" t="s">
        <v>538</v>
      </c>
      <c r="D581" t="s">
        <v>21</v>
      </c>
      <c r="E581" t="s">
        <v>29</v>
      </c>
      <c r="F581">
        <v>44307.666666666664</v>
      </c>
      <c r="G581">
        <v>8</v>
      </c>
      <c r="H581" t="s">
        <v>23</v>
      </c>
      <c r="I581">
        <v>0</v>
      </c>
      <c r="J581" t="s">
        <v>22</v>
      </c>
      <c r="K581" t="s">
        <v>22</v>
      </c>
      <c r="L581" t="s">
        <v>24</v>
      </c>
      <c r="M581">
        <v>0</v>
      </c>
      <c r="N581" t="s">
        <v>35</v>
      </c>
      <c r="O581">
        <v>2</v>
      </c>
      <c r="P581">
        <v>0</v>
      </c>
      <c r="Q581">
        <v>1.3</v>
      </c>
      <c r="R581">
        <v>2</v>
      </c>
      <c r="S581">
        <v>2.6</v>
      </c>
      <c r="T581">
        <v>1</v>
      </c>
      <c r="U581">
        <v>0</v>
      </c>
      <c r="V581">
        <v>7.6000000000000005</v>
      </c>
      <c r="W581">
        <v>2.9000000000000004</v>
      </c>
      <c r="X581">
        <v>22.040000000000003</v>
      </c>
      <c r="Y581">
        <v>5.08</v>
      </c>
      <c r="Z581">
        <v>2.54</v>
      </c>
      <c r="AA581">
        <v>12.9032</v>
      </c>
      <c r="AB581">
        <v>7602011</v>
      </c>
      <c r="AC581" t="s">
        <v>2677</v>
      </c>
      <c r="AD581">
        <v>40315</v>
      </c>
      <c r="AE581" t="s">
        <v>760</v>
      </c>
      <c r="AF581" t="s">
        <v>761</v>
      </c>
      <c r="AG581" t="s">
        <v>762</v>
      </c>
      <c r="AH581" t="s">
        <v>768</v>
      </c>
      <c r="AI581">
        <v>4</v>
      </c>
      <c r="AJ581">
        <v>0</v>
      </c>
      <c r="AK581">
        <v>0</v>
      </c>
      <c r="AL581">
        <v>0</v>
      </c>
      <c r="AM581">
        <v>48</v>
      </c>
      <c r="AN581">
        <v>0</v>
      </c>
      <c r="AO581" t="s">
        <v>762</v>
      </c>
      <c r="AP581" t="s">
        <v>781</v>
      </c>
      <c r="AQ581" t="s">
        <v>781</v>
      </c>
      <c r="AR581" t="s">
        <v>2678</v>
      </c>
      <c r="AS581">
        <v>0</v>
      </c>
      <c r="AT581">
        <v>0</v>
      </c>
      <c r="AU581">
        <v>0</v>
      </c>
      <c r="AV581" t="s">
        <v>772</v>
      </c>
      <c r="AW581" t="s">
        <v>2679</v>
      </c>
      <c r="AX581">
        <v>4</v>
      </c>
      <c r="AY581">
        <v>0</v>
      </c>
      <c r="AZ581">
        <v>0</v>
      </c>
      <c r="BA581" t="s">
        <v>765</v>
      </c>
      <c r="BB581">
        <v>0</v>
      </c>
      <c r="BC581">
        <v>0</v>
      </c>
      <c r="BD581">
        <v>41790</v>
      </c>
      <c r="BE581">
        <v>10.93132557608943</v>
      </c>
      <c r="BF581" t="s">
        <v>767</v>
      </c>
      <c r="BG581">
        <v>43179</v>
      </c>
      <c r="BH581">
        <v>125.9487029676207</v>
      </c>
      <c r="BI581" t="s">
        <v>4136</v>
      </c>
      <c r="BJ581" t="s">
        <v>4137</v>
      </c>
      <c r="BK581" t="s">
        <v>4138</v>
      </c>
      <c r="BL581" t="s">
        <v>4139</v>
      </c>
      <c r="BM581">
        <v>4</v>
      </c>
      <c r="BN581">
        <v>3.73</v>
      </c>
    </row>
    <row r="582" spans="1:66" x14ac:dyDescent="0.25">
      <c r="A582">
        <v>114492</v>
      </c>
      <c r="B582">
        <v>11306</v>
      </c>
      <c r="C582" t="s">
        <v>517</v>
      </c>
      <c r="D582" t="s">
        <v>26</v>
      </c>
      <c r="E582" t="s">
        <v>29</v>
      </c>
      <c r="F582">
        <v>43696.708333333336</v>
      </c>
      <c r="G582">
        <v>2</v>
      </c>
      <c r="H582" t="s">
        <v>23</v>
      </c>
      <c r="I582">
        <v>0</v>
      </c>
      <c r="J582" t="s">
        <v>22</v>
      </c>
      <c r="K582" t="s">
        <v>22</v>
      </c>
      <c r="L582" t="s">
        <v>30</v>
      </c>
      <c r="M582">
        <v>6</v>
      </c>
      <c r="O582">
        <v>2</v>
      </c>
      <c r="P582">
        <v>10</v>
      </c>
      <c r="Q582">
        <v>1.3</v>
      </c>
      <c r="R582">
        <v>5</v>
      </c>
      <c r="S582">
        <v>6.5</v>
      </c>
      <c r="T582">
        <v>1</v>
      </c>
      <c r="U582">
        <v>10</v>
      </c>
      <c r="V582">
        <v>3.8000000000000007</v>
      </c>
      <c r="W582">
        <v>4.0999999999999996</v>
      </c>
      <c r="X582">
        <v>15.580000000000002</v>
      </c>
      <c r="Y582">
        <v>2.8000000000000003</v>
      </c>
      <c r="Z582">
        <v>4.4599999999999991</v>
      </c>
      <c r="AA582">
        <v>12.487999999999998</v>
      </c>
      <c r="AB582">
        <v>7639529</v>
      </c>
      <c r="AC582" t="s">
        <v>2596</v>
      </c>
      <c r="AD582">
        <v>40316</v>
      </c>
      <c r="AE582" t="s">
        <v>760</v>
      </c>
      <c r="AF582" t="s">
        <v>761</v>
      </c>
      <c r="AG582" t="s">
        <v>762</v>
      </c>
      <c r="AH582" t="s">
        <v>768</v>
      </c>
      <c r="AI582">
        <v>1.25</v>
      </c>
      <c r="AJ582">
        <v>0</v>
      </c>
      <c r="AK582">
        <v>0</v>
      </c>
      <c r="AL582">
        <v>0</v>
      </c>
      <c r="AM582">
        <v>15</v>
      </c>
      <c r="AN582">
        <v>0</v>
      </c>
      <c r="AO582" t="s">
        <v>762</v>
      </c>
      <c r="AP582" t="s">
        <v>763</v>
      </c>
      <c r="AQ582" t="s">
        <v>769</v>
      </c>
      <c r="AR582" t="s">
        <v>2597</v>
      </c>
      <c r="AS582">
        <v>3.2</v>
      </c>
      <c r="AT582">
        <v>0</v>
      </c>
      <c r="AU582">
        <v>0</v>
      </c>
      <c r="AV582" t="s">
        <v>765</v>
      </c>
      <c r="AW582" t="s">
        <v>2598</v>
      </c>
      <c r="AX582">
        <v>3.4</v>
      </c>
      <c r="AY582">
        <v>0</v>
      </c>
      <c r="AZ582">
        <v>0</v>
      </c>
      <c r="BA582" t="s">
        <v>765</v>
      </c>
      <c r="BB582">
        <v>0</v>
      </c>
      <c r="BC582">
        <v>0</v>
      </c>
      <c r="BD582">
        <v>41790</v>
      </c>
      <c r="BE582">
        <v>9.2558749714807274</v>
      </c>
      <c r="BF582" t="s">
        <v>767</v>
      </c>
      <c r="BG582">
        <v>43179</v>
      </c>
      <c r="BH582">
        <v>43.682926580784269</v>
      </c>
      <c r="BI582" t="s">
        <v>4136</v>
      </c>
      <c r="BJ582" t="s">
        <v>4137</v>
      </c>
      <c r="BK582" t="s">
        <v>4138</v>
      </c>
      <c r="BL582" t="s">
        <v>4139</v>
      </c>
      <c r="BM582">
        <v>4</v>
      </c>
      <c r="BN582">
        <v>3.734</v>
      </c>
    </row>
    <row r="583" spans="1:66" x14ac:dyDescent="0.25">
      <c r="A583">
        <v>114600</v>
      </c>
      <c r="B583">
        <v>21230</v>
      </c>
      <c r="C583" t="s">
        <v>502</v>
      </c>
      <c r="D583" t="s">
        <v>21</v>
      </c>
      <c r="E583" t="s">
        <v>29</v>
      </c>
      <c r="F583">
        <v>44216.666666666664</v>
      </c>
      <c r="G583">
        <v>5.5</v>
      </c>
      <c r="H583" t="s">
        <v>23</v>
      </c>
      <c r="I583">
        <v>0</v>
      </c>
      <c r="J583" t="s">
        <v>22</v>
      </c>
      <c r="K583" t="s">
        <v>22</v>
      </c>
      <c r="L583" t="s">
        <v>24</v>
      </c>
      <c r="M583">
        <v>0</v>
      </c>
      <c r="N583" t="s">
        <v>33</v>
      </c>
      <c r="O583">
        <v>0</v>
      </c>
      <c r="P583">
        <v>0</v>
      </c>
      <c r="Q583">
        <v>0</v>
      </c>
      <c r="R583">
        <v>2</v>
      </c>
      <c r="S583">
        <v>0</v>
      </c>
      <c r="T583">
        <v>1</v>
      </c>
      <c r="U583">
        <v>0</v>
      </c>
      <c r="V583">
        <v>7.8000000000000007</v>
      </c>
      <c r="W583">
        <v>2.9000000000000004</v>
      </c>
      <c r="X583">
        <v>22.620000000000005</v>
      </c>
      <c r="Y583">
        <v>4.6800000000000006</v>
      </c>
      <c r="Z583">
        <v>2.54</v>
      </c>
      <c r="AA583">
        <v>11.887200000000002</v>
      </c>
      <c r="AB583">
        <v>7669641</v>
      </c>
      <c r="AC583" t="s">
        <v>2542</v>
      </c>
      <c r="AD583">
        <v>40317</v>
      </c>
      <c r="AE583" t="s">
        <v>760</v>
      </c>
      <c r="AF583" t="s">
        <v>761</v>
      </c>
      <c r="AG583" t="s">
        <v>762</v>
      </c>
      <c r="AH583" t="s">
        <v>768</v>
      </c>
      <c r="AI583">
        <v>4</v>
      </c>
      <c r="AJ583">
        <v>0</v>
      </c>
      <c r="AK583">
        <v>0</v>
      </c>
      <c r="AL583">
        <v>0</v>
      </c>
      <c r="AM583">
        <v>48</v>
      </c>
      <c r="AN583">
        <v>0</v>
      </c>
      <c r="AO583" t="s">
        <v>762</v>
      </c>
      <c r="AP583" t="s">
        <v>763</v>
      </c>
      <c r="AQ583" t="s">
        <v>769</v>
      </c>
      <c r="AR583" t="s">
        <v>2543</v>
      </c>
      <c r="AS583">
        <v>5.6</v>
      </c>
      <c r="AT583">
        <v>0</v>
      </c>
      <c r="AU583">
        <v>0</v>
      </c>
      <c r="AV583" t="s">
        <v>765</v>
      </c>
      <c r="AW583" t="s">
        <v>2544</v>
      </c>
      <c r="AX583">
        <v>6.8</v>
      </c>
      <c r="AY583">
        <v>0</v>
      </c>
      <c r="AZ583">
        <v>0</v>
      </c>
      <c r="BA583" t="s">
        <v>765</v>
      </c>
      <c r="BB583">
        <v>0</v>
      </c>
      <c r="BC583">
        <v>0</v>
      </c>
      <c r="BD583">
        <v>41790</v>
      </c>
      <c r="BE583">
        <v>10.676705452886145</v>
      </c>
      <c r="BF583" t="s">
        <v>767</v>
      </c>
      <c r="BG583">
        <v>43179</v>
      </c>
      <c r="BH583">
        <v>224.57123508566019</v>
      </c>
      <c r="BI583" t="s">
        <v>4136</v>
      </c>
      <c r="BJ583" t="s">
        <v>4137</v>
      </c>
      <c r="BK583" t="s">
        <v>4138</v>
      </c>
      <c r="BL583" t="s">
        <v>4139</v>
      </c>
      <c r="BM583">
        <v>4</v>
      </c>
      <c r="BN583">
        <v>3.7360000000000002</v>
      </c>
    </row>
    <row r="584" spans="1:66" x14ac:dyDescent="0.25">
      <c r="A584">
        <v>114607</v>
      </c>
      <c r="B584">
        <v>13323</v>
      </c>
      <c r="C584" t="s">
        <v>166</v>
      </c>
      <c r="D584" t="s">
        <v>21</v>
      </c>
      <c r="E584" t="s">
        <v>29</v>
      </c>
      <c r="F584">
        <v>43913.666666666664</v>
      </c>
      <c r="G584">
        <v>9</v>
      </c>
      <c r="H584" t="s">
        <v>68</v>
      </c>
      <c r="I584">
        <v>0</v>
      </c>
      <c r="J584" t="s">
        <v>22</v>
      </c>
      <c r="K584" t="s">
        <v>22</v>
      </c>
      <c r="L584" t="s">
        <v>24</v>
      </c>
      <c r="M584">
        <v>0</v>
      </c>
      <c r="N584" t="s">
        <v>33</v>
      </c>
      <c r="O584">
        <v>0</v>
      </c>
      <c r="P584">
        <v>0</v>
      </c>
      <c r="Q584">
        <v>0</v>
      </c>
      <c r="R584">
        <v>1.8</v>
      </c>
      <c r="S584">
        <v>0</v>
      </c>
      <c r="T584">
        <v>1</v>
      </c>
      <c r="U584">
        <v>0</v>
      </c>
      <c r="V584">
        <v>9.1999999999999993</v>
      </c>
      <c r="W584">
        <v>1.8</v>
      </c>
      <c r="X584">
        <v>16.559999999999999</v>
      </c>
      <c r="Y584">
        <v>5.52</v>
      </c>
      <c r="Z584">
        <v>1.8000000000000003</v>
      </c>
      <c r="AA584">
        <v>9.9359999999999999</v>
      </c>
      <c r="AB584">
        <v>7643751</v>
      </c>
      <c r="AC584" t="s">
        <v>2284</v>
      </c>
      <c r="AD584">
        <v>40318</v>
      </c>
      <c r="AE584" t="s">
        <v>760</v>
      </c>
      <c r="AF584" t="s">
        <v>761</v>
      </c>
      <c r="AG584" t="s">
        <v>762</v>
      </c>
      <c r="AH584" t="s">
        <v>768</v>
      </c>
      <c r="AI584">
        <v>2.5</v>
      </c>
      <c r="AJ584">
        <v>0</v>
      </c>
      <c r="AK584">
        <v>0</v>
      </c>
      <c r="AL584">
        <v>0</v>
      </c>
      <c r="AM584">
        <v>30</v>
      </c>
      <c r="AN584">
        <v>0</v>
      </c>
      <c r="AO584" t="s">
        <v>762</v>
      </c>
      <c r="AP584" t="s">
        <v>763</v>
      </c>
      <c r="AQ584" t="s">
        <v>769</v>
      </c>
      <c r="AR584" t="s">
        <v>2285</v>
      </c>
      <c r="AS584">
        <v>4.8</v>
      </c>
      <c r="AT584">
        <v>638.6</v>
      </c>
      <c r="AU584">
        <v>643.4</v>
      </c>
      <c r="AV584" t="s">
        <v>762</v>
      </c>
      <c r="AW584" t="s">
        <v>2286</v>
      </c>
      <c r="AX584">
        <v>3.71</v>
      </c>
      <c r="AY584">
        <v>627.6</v>
      </c>
      <c r="AZ584">
        <v>631.30999999999995</v>
      </c>
      <c r="BA584" t="s">
        <v>762</v>
      </c>
      <c r="BB584">
        <v>0</v>
      </c>
      <c r="BC584">
        <v>0</v>
      </c>
      <c r="BD584">
        <v>40179</v>
      </c>
      <c r="BE584">
        <v>10.224960073009347</v>
      </c>
      <c r="BF584" t="s">
        <v>767</v>
      </c>
      <c r="BG584">
        <v>44243</v>
      </c>
      <c r="BH584">
        <v>203.0994702149259</v>
      </c>
      <c r="BI584" t="s">
        <v>4101</v>
      </c>
      <c r="BJ584" t="s">
        <v>4102</v>
      </c>
      <c r="BK584" t="s">
        <v>4103</v>
      </c>
      <c r="BL584" t="s">
        <v>4097</v>
      </c>
      <c r="BM584">
        <v>1</v>
      </c>
      <c r="BN584">
        <v>3.7469999999999999</v>
      </c>
    </row>
    <row r="585" spans="1:66" x14ac:dyDescent="0.25">
      <c r="A585">
        <v>115375</v>
      </c>
      <c r="B585">
        <v>11111</v>
      </c>
      <c r="C585" t="s">
        <v>431</v>
      </c>
      <c r="D585" t="s">
        <v>21</v>
      </c>
      <c r="E585" t="s">
        <v>29</v>
      </c>
      <c r="F585">
        <v>43929.666666666664</v>
      </c>
      <c r="G585">
        <v>7.54</v>
      </c>
      <c r="H585" t="s">
        <v>23</v>
      </c>
      <c r="I585">
        <v>0</v>
      </c>
      <c r="J585" t="s">
        <v>22</v>
      </c>
      <c r="K585" t="s">
        <v>22</v>
      </c>
      <c r="L585" t="s">
        <v>145</v>
      </c>
      <c r="M585">
        <v>10</v>
      </c>
      <c r="N585" t="s">
        <v>40</v>
      </c>
      <c r="O585">
        <v>8</v>
      </c>
      <c r="P585">
        <v>10</v>
      </c>
      <c r="Q585">
        <v>5.2</v>
      </c>
      <c r="R585">
        <v>6.8</v>
      </c>
      <c r="S585">
        <v>35.36</v>
      </c>
      <c r="T585">
        <v>1</v>
      </c>
      <c r="U585">
        <v>0</v>
      </c>
      <c r="V585">
        <v>1.4000000000000001</v>
      </c>
      <c r="W585">
        <v>0.8</v>
      </c>
      <c r="X585">
        <v>1.1200000000000001</v>
      </c>
      <c r="Y585">
        <v>2.92</v>
      </c>
      <c r="Z585">
        <v>3.2</v>
      </c>
      <c r="AA585">
        <v>9.3439999999999994</v>
      </c>
      <c r="AB585">
        <v>7607178</v>
      </c>
      <c r="AC585" t="s">
        <v>2240</v>
      </c>
      <c r="AD585">
        <v>40319</v>
      </c>
      <c r="AE585" t="s">
        <v>760</v>
      </c>
      <c r="AF585" t="s">
        <v>761</v>
      </c>
      <c r="AG585" t="s">
        <v>762</v>
      </c>
      <c r="AH585" t="s">
        <v>768</v>
      </c>
      <c r="AI585">
        <v>2.5</v>
      </c>
      <c r="AJ585">
        <v>0</v>
      </c>
      <c r="AK585">
        <v>0</v>
      </c>
      <c r="AL585">
        <v>0</v>
      </c>
      <c r="AM585">
        <v>30</v>
      </c>
      <c r="AN585">
        <v>0</v>
      </c>
      <c r="AO585" t="s">
        <v>762</v>
      </c>
      <c r="AP585" t="s">
        <v>763</v>
      </c>
      <c r="AQ585" t="s">
        <v>769</v>
      </c>
      <c r="AR585" t="s">
        <v>2241</v>
      </c>
      <c r="AS585">
        <v>7.5</v>
      </c>
      <c r="AT585">
        <v>729.14001464</v>
      </c>
      <c r="AU585">
        <v>736.64001464</v>
      </c>
      <c r="AV585" t="s">
        <v>765</v>
      </c>
      <c r="AW585" t="s">
        <v>2242</v>
      </c>
      <c r="AX585">
        <v>7.8</v>
      </c>
      <c r="AY585">
        <v>725.11998290999998</v>
      </c>
      <c r="AZ585">
        <v>732.91998291000004</v>
      </c>
      <c r="BA585" t="s">
        <v>765</v>
      </c>
      <c r="BB585">
        <v>2.909256E-2</v>
      </c>
      <c r="BC585">
        <v>0</v>
      </c>
      <c r="BD585">
        <v>18994</v>
      </c>
      <c r="BE585">
        <v>68.270134610997033</v>
      </c>
      <c r="BF585" t="s">
        <v>767</v>
      </c>
      <c r="BG585">
        <v>43185</v>
      </c>
      <c r="BH585">
        <v>138.18093556087339</v>
      </c>
      <c r="BI585" t="s">
        <v>4094</v>
      </c>
      <c r="BJ585" t="s">
        <v>4095</v>
      </c>
      <c r="BK585" t="s">
        <v>4096</v>
      </c>
      <c r="BL585" t="s">
        <v>4097</v>
      </c>
      <c r="BM585">
        <v>1</v>
      </c>
      <c r="BN585">
        <v>3.8410000000000002</v>
      </c>
    </row>
    <row r="586" spans="1:66" x14ac:dyDescent="0.25">
      <c r="A586">
        <v>115407</v>
      </c>
      <c r="B586">
        <v>11111</v>
      </c>
      <c r="C586" t="s">
        <v>419</v>
      </c>
      <c r="D586" t="s">
        <v>21</v>
      </c>
      <c r="E586" t="s">
        <v>29</v>
      </c>
      <c r="F586">
        <v>43929.666666666664</v>
      </c>
      <c r="G586">
        <v>7.3</v>
      </c>
      <c r="H586" t="s">
        <v>23</v>
      </c>
      <c r="I586">
        <v>0</v>
      </c>
      <c r="J586" t="s">
        <v>22</v>
      </c>
      <c r="K586" t="s">
        <v>22</v>
      </c>
      <c r="L586" t="s">
        <v>30</v>
      </c>
      <c r="M586">
        <v>6</v>
      </c>
      <c r="N586" t="s">
        <v>40</v>
      </c>
      <c r="O586">
        <v>8</v>
      </c>
      <c r="P586">
        <v>10</v>
      </c>
      <c r="Q586">
        <v>5.2</v>
      </c>
      <c r="R586">
        <v>5.6</v>
      </c>
      <c r="S586">
        <v>29.119999999999997</v>
      </c>
      <c r="T586">
        <v>1</v>
      </c>
      <c r="U586">
        <v>0</v>
      </c>
      <c r="V586">
        <v>1.4000000000000001</v>
      </c>
      <c r="W586">
        <v>1.4</v>
      </c>
      <c r="X586">
        <v>1.96</v>
      </c>
      <c r="Y586">
        <v>2.92</v>
      </c>
      <c r="Z586">
        <v>3.0799999999999996</v>
      </c>
      <c r="AA586">
        <v>8.9935999999999989</v>
      </c>
      <c r="AB586">
        <v>7723014</v>
      </c>
      <c r="AC586" t="s">
        <v>2186</v>
      </c>
      <c r="AD586">
        <v>40320</v>
      </c>
      <c r="AE586" t="s">
        <v>760</v>
      </c>
      <c r="AF586" t="s">
        <v>761</v>
      </c>
      <c r="AG586" t="s">
        <v>762</v>
      </c>
      <c r="AH586" t="s">
        <v>768</v>
      </c>
      <c r="AI586">
        <v>3.5</v>
      </c>
      <c r="AJ586">
        <v>0</v>
      </c>
      <c r="AK586">
        <v>0</v>
      </c>
      <c r="AL586">
        <v>0</v>
      </c>
      <c r="AM586">
        <v>42</v>
      </c>
      <c r="AN586">
        <v>0</v>
      </c>
      <c r="AO586" t="s">
        <v>762</v>
      </c>
      <c r="AP586" t="s">
        <v>763</v>
      </c>
      <c r="AQ586" t="s">
        <v>769</v>
      </c>
      <c r="AR586" t="s">
        <v>2185</v>
      </c>
      <c r="AS586">
        <v>7.2</v>
      </c>
      <c r="AT586">
        <v>715.16999510999995</v>
      </c>
      <c r="AU586">
        <v>722.36999510999999</v>
      </c>
      <c r="AV586" t="s">
        <v>765</v>
      </c>
      <c r="AW586" t="s">
        <v>2187</v>
      </c>
      <c r="AX586">
        <v>5.6</v>
      </c>
      <c r="AY586">
        <v>715.68997802000001</v>
      </c>
      <c r="AZ586">
        <v>721.28997802000004</v>
      </c>
      <c r="BA586" t="s">
        <v>765</v>
      </c>
      <c r="BB586">
        <v>-6.4510529999999996E-2</v>
      </c>
      <c r="BC586">
        <v>0</v>
      </c>
      <c r="BD586">
        <v>11689</v>
      </c>
      <c r="BE586">
        <v>88.270134610997033</v>
      </c>
      <c r="BF586" t="s">
        <v>767</v>
      </c>
      <c r="BG586">
        <v>43185</v>
      </c>
      <c r="BH586">
        <v>8.0603518140806312</v>
      </c>
      <c r="BI586" t="s">
        <v>4094</v>
      </c>
      <c r="BJ586" t="s">
        <v>4095</v>
      </c>
      <c r="BK586" t="s">
        <v>4096</v>
      </c>
      <c r="BL586" t="s">
        <v>4097</v>
      </c>
      <c r="BM586">
        <v>1</v>
      </c>
      <c r="BN586">
        <v>3.8359999999999999</v>
      </c>
    </row>
    <row r="587" spans="1:66" x14ac:dyDescent="0.25">
      <c r="A587">
        <v>115415</v>
      </c>
      <c r="B587">
        <v>11111</v>
      </c>
      <c r="C587" t="s">
        <v>511</v>
      </c>
      <c r="D587" t="s">
        <v>21</v>
      </c>
      <c r="E587" t="s">
        <v>29</v>
      </c>
      <c r="F587">
        <v>43929.666666666664</v>
      </c>
      <c r="G587">
        <v>8.4700000000000006</v>
      </c>
      <c r="H587" t="s">
        <v>23</v>
      </c>
      <c r="I587">
        <v>0</v>
      </c>
      <c r="J587" t="s">
        <v>22</v>
      </c>
      <c r="K587" t="s">
        <v>22</v>
      </c>
      <c r="L587" t="s">
        <v>145</v>
      </c>
      <c r="M587">
        <v>10</v>
      </c>
      <c r="N587" t="s">
        <v>40</v>
      </c>
      <c r="O587">
        <v>8</v>
      </c>
      <c r="P587">
        <v>10</v>
      </c>
      <c r="Q587">
        <v>5.2</v>
      </c>
      <c r="R587">
        <v>7.8</v>
      </c>
      <c r="S587">
        <v>40.56</v>
      </c>
      <c r="T587">
        <v>1</v>
      </c>
      <c r="U587">
        <v>0</v>
      </c>
      <c r="V587">
        <v>1.4000000000000001</v>
      </c>
      <c r="W587">
        <v>1.8</v>
      </c>
      <c r="X587">
        <v>2.5200000000000005</v>
      </c>
      <c r="Y587">
        <v>2.92</v>
      </c>
      <c r="Z587">
        <v>4.2</v>
      </c>
      <c r="AA587">
        <v>12.263999999999999</v>
      </c>
      <c r="AB587">
        <v>7629300</v>
      </c>
      <c r="AC587" t="s">
        <v>2572</v>
      </c>
      <c r="AD587">
        <v>40321</v>
      </c>
      <c r="AE587" t="s">
        <v>760</v>
      </c>
      <c r="AF587" t="s">
        <v>761</v>
      </c>
      <c r="AG587" t="s">
        <v>762</v>
      </c>
      <c r="AH587" t="s">
        <v>768</v>
      </c>
      <c r="AI587">
        <v>2.5</v>
      </c>
      <c r="AJ587">
        <v>0</v>
      </c>
      <c r="AK587">
        <v>0</v>
      </c>
      <c r="AL587">
        <v>0</v>
      </c>
      <c r="AM587">
        <v>30</v>
      </c>
      <c r="AN587">
        <v>0</v>
      </c>
      <c r="AO587" t="s">
        <v>762</v>
      </c>
      <c r="AP587" t="s">
        <v>763</v>
      </c>
      <c r="AQ587" t="s">
        <v>769</v>
      </c>
      <c r="AR587" t="s">
        <v>2242</v>
      </c>
      <c r="AS587">
        <v>8.1</v>
      </c>
      <c r="AT587">
        <v>724.81998291000002</v>
      </c>
      <c r="AU587">
        <v>732.91998291000004</v>
      </c>
      <c r="AV587" t="s">
        <v>765</v>
      </c>
      <c r="AW587" t="s">
        <v>2383</v>
      </c>
      <c r="AX587">
        <v>8.9</v>
      </c>
      <c r="AY587">
        <v>723.11000976000003</v>
      </c>
      <c r="AZ587">
        <v>732.01000976</v>
      </c>
      <c r="BA587" t="s">
        <v>765</v>
      </c>
      <c r="BB587">
        <v>0.12303719</v>
      </c>
      <c r="BC587">
        <v>0</v>
      </c>
      <c r="BD587">
        <v>16803</v>
      </c>
      <c r="BE587">
        <v>74.268765685603455</v>
      </c>
      <c r="BF587" t="s">
        <v>767</v>
      </c>
      <c r="BG587">
        <v>43185</v>
      </c>
      <c r="BH587">
        <v>13.89796443158861</v>
      </c>
      <c r="BI587" t="s">
        <v>4094</v>
      </c>
      <c r="BJ587" t="s">
        <v>4095</v>
      </c>
      <c r="BK587" t="s">
        <v>4096</v>
      </c>
      <c r="BL587" t="s">
        <v>4097</v>
      </c>
      <c r="BM587">
        <v>1</v>
      </c>
      <c r="BN587">
        <v>3.8410000000000002</v>
      </c>
    </row>
    <row r="588" spans="1:66" x14ac:dyDescent="0.25">
      <c r="A588">
        <v>115416</v>
      </c>
      <c r="B588">
        <v>11111</v>
      </c>
      <c r="C588" t="s">
        <v>466</v>
      </c>
      <c r="D588" t="s">
        <v>21</v>
      </c>
      <c r="E588" t="s">
        <v>29</v>
      </c>
      <c r="F588">
        <v>43739.666666666664</v>
      </c>
      <c r="G588">
        <v>9.3000000000000007</v>
      </c>
      <c r="H588" t="s">
        <v>23</v>
      </c>
      <c r="I588">
        <v>0</v>
      </c>
      <c r="J588" t="s">
        <v>22</v>
      </c>
      <c r="K588" t="s">
        <v>22</v>
      </c>
      <c r="L588" t="s">
        <v>145</v>
      </c>
      <c r="M588">
        <v>10</v>
      </c>
      <c r="N588" t="s">
        <v>40</v>
      </c>
      <c r="O588">
        <v>8</v>
      </c>
      <c r="P588">
        <v>10</v>
      </c>
      <c r="Q588">
        <v>5.2</v>
      </c>
      <c r="R588">
        <v>7.2</v>
      </c>
      <c r="S588">
        <v>37.440000000000005</v>
      </c>
      <c r="T588">
        <v>1</v>
      </c>
      <c r="U588">
        <v>0</v>
      </c>
      <c r="V588">
        <v>1.4000000000000001</v>
      </c>
      <c r="W588">
        <v>1.2</v>
      </c>
      <c r="X588">
        <v>1.6800000000000002</v>
      </c>
      <c r="Y588">
        <v>2.92</v>
      </c>
      <c r="Z588">
        <v>3.6000000000000005</v>
      </c>
      <c r="AA588">
        <v>10.512</v>
      </c>
      <c r="AB588">
        <v>7631436</v>
      </c>
      <c r="AC588" t="s">
        <v>2379</v>
      </c>
      <c r="AD588">
        <v>40322</v>
      </c>
      <c r="AE588" t="s">
        <v>760</v>
      </c>
      <c r="AF588" t="s">
        <v>761</v>
      </c>
      <c r="AG588" t="s">
        <v>762</v>
      </c>
      <c r="AH588" t="s">
        <v>768</v>
      </c>
      <c r="AI588">
        <v>2</v>
      </c>
      <c r="AJ588">
        <v>0</v>
      </c>
      <c r="AK588">
        <v>0</v>
      </c>
      <c r="AL588">
        <v>0</v>
      </c>
      <c r="AM588">
        <v>24</v>
      </c>
      <c r="AN588">
        <v>0</v>
      </c>
      <c r="AO588" t="s">
        <v>762</v>
      </c>
      <c r="AP588" t="s">
        <v>763</v>
      </c>
      <c r="AQ588" t="s">
        <v>769</v>
      </c>
      <c r="AR588" t="s">
        <v>2380</v>
      </c>
      <c r="AS588">
        <v>8.9</v>
      </c>
      <c r="AT588">
        <v>726.1</v>
      </c>
      <c r="AU588">
        <v>735.07</v>
      </c>
      <c r="AV588" t="s">
        <v>765</v>
      </c>
      <c r="AW588" t="s">
        <v>2381</v>
      </c>
      <c r="AX588">
        <v>9.6999999999999993</v>
      </c>
      <c r="AY588">
        <v>725.66</v>
      </c>
      <c r="AZ588">
        <v>735.48</v>
      </c>
      <c r="BA588" t="s">
        <v>765</v>
      </c>
      <c r="BB588">
        <v>3.1587469999999999E-2</v>
      </c>
      <c r="BC588">
        <v>0</v>
      </c>
      <c r="BD588">
        <v>13150</v>
      </c>
      <c r="BE588">
        <v>83.749942961441931</v>
      </c>
      <c r="BF588" t="s">
        <v>767</v>
      </c>
      <c r="BG588">
        <v>44125</v>
      </c>
      <c r="BH588">
        <v>19.31136643630607</v>
      </c>
      <c r="BI588" t="s">
        <v>4094</v>
      </c>
      <c r="BJ588" t="s">
        <v>4095</v>
      </c>
      <c r="BK588" t="s">
        <v>4096</v>
      </c>
      <c r="BL588" t="s">
        <v>4097</v>
      </c>
      <c r="BM588">
        <v>1</v>
      </c>
      <c r="BN588">
        <v>3.8410000000000002</v>
      </c>
    </row>
    <row r="589" spans="1:66" x14ac:dyDescent="0.25">
      <c r="A589">
        <v>115417</v>
      </c>
      <c r="B589">
        <v>11637</v>
      </c>
      <c r="C589" t="s">
        <v>466</v>
      </c>
      <c r="D589" t="s">
        <v>21</v>
      </c>
      <c r="E589" t="s">
        <v>29</v>
      </c>
      <c r="F589">
        <v>43739.666666666664</v>
      </c>
      <c r="G589">
        <v>6.43</v>
      </c>
      <c r="H589" t="s">
        <v>23</v>
      </c>
      <c r="I589">
        <v>0</v>
      </c>
      <c r="J589" t="s">
        <v>22</v>
      </c>
      <c r="K589" t="s">
        <v>22</v>
      </c>
      <c r="L589" t="s">
        <v>174</v>
      </c>
      <c r="M589">
        <v>8</v>
      </c>
      <c r="N589" t="s">
        <v>40</v>
      </c>
      <c r="O589">
        <v>8</v>
      </c>
      <c r="P589">
        <v>10</v>
      </c>
      <c r="Q589">
        <v>5.2</v>
      </c>
      <c r="R589">
        <v>5.9</v>
      </c>
      <c r="S589">
        <v>30.680000000000003</v>
      </c>
      <c r="T589">
        <v>2</v>
      </c>
      <c r="U589">
        <v>10</v>
      </c>
      <c r="V589">
        <v>4.5999999999999996</v>
      </c>
      <c r="W589">
        <v>6.8</v>
      </c>
      <c r="X589">
        <v>31.279999999999998</v>
      </c>
      <c r="Y589">
        <v>4.84</v>
      </c>
      <c r="Z589">
        <v>6.44</v>
      </c>
      <c r="AA589">
        <v>31.169600000000003</v>
      </c>
      <c r="AB589">
        <v>7682614</v>
      </c>
      <c r="AC589" t="s">
        <v>3889</v>
      </c>
      <c r="AD589">
        <v>40323</v>
      </c>
      <c r="AE589" t="s">
        <v>760</v>
      </c>
      <c r="AF589" t="s">
        <v>761</v>
      </c>
      <c r="AG589" t="s">
        <v>762</v>
      </c>
      <c r="AH589" t="s">
        <v>768</v>
      </c>
      <c r="AI589">
        <v>2</v>
      </c>
      <c r="AJ589">
        <v>0</v>
      </c>
      <c r="AK589">
        <v>0</v>
      </c>
      <c r="AL589">
        <v>0</v>
      </c>
      <c r="AM589">
        <v>24</v>
      </c>
      <c r="AN589">
        <v>0</v>
      </c>
      <c r="AO589" t="s">
        <v>762</v>
      </c>
      <c r="AP589" t="s">
        <v>763</v>
      </c>
      <c r="AQ589" t="s">
        <v>769</v>
      </c>
      <c r="AR589" t="s">
        <v>3200</v>
      </c>
      <c r="AS589">
        <v>3.8</v>
      </c>
      <c r="AT589">
        <v>726.66</v>
      </c>
      <c r="AU589">
        <v>730.53</v>
      </c>
      <c r="AV589" t="s">
        <v>765</v>
      </c>
      <c r="AW589" t="s">
        <v>2380</v>
      </c>
      <c r="AX589">
        <v>8.8000000000000007</v>
      </c>
      <c r="AY589">
        <v>726.1</v>
      </c>
      <c r="AZ589">
        <v>735.07</v>
      </c>
      <c r="BA589" t="s">
        <v>765</v>
      </c>
      <c r="BB589">
        <v>4.9375420000000003E-2</v>
      </c>
      <c r="BC589">
        <v>0</v>
      </c>
      <c r="BD589">
        <v>43229</v>
      </c>
      <c r="BE589">
        <v>9.354323522701339</v>
      </c>
      <c r="BF589" t="s">
        <v>767</v>
      </c>
      <c r="BG589">
        <v>44125</v>
      </c>
      <c r="BH589">
        <v>50.025542725465357</v>
      </c>
      <c r="BI589" t="s">
        <v>4094</v>
      </c>
      <c r="BJ589" t="s">
        <v>4095</v>
      </c>
      <c r="BK589" t="s">
        <v>4096</v>
      </c>
      <c r="BL589" t="s">
        <v>4097</v>
      </c>
      <c r="BM589">
        <v>1</v>
      </c>
      <c r="BN589">
        <v>3.8410000000000002</v>
      </c>
    </row>
    <row r="590" spans="1:66" x14ac:dyDescent="0.25">
      <c r="A590">
        <v>115418</v>
      </c>
      <c r="B590">
        <v>11637</v>
      </c>
      <c r="C590" t="s">
        <v>466</v>
      </c>
      <c r="D590" t="s">
        <v>21</v>
      </c>
      <c r="E590" t="s">
        <v>29</v>
      </c>
      <c r="F590">
        <v>43739.666666666664</v>
      </c>
      <c r="G590">
        <v>5</v>
      </c>
      <c r="H590" t="s">
        <v>23</v>
      </c>
      <c r="I590">
        <v>0</v>
      </c>
      <c r="J590" t="s">
        <v>22</v>
      </c>
      <c r="K590" t="s">
        <v>22</v>
      </c>
      <c r="L590" t="s">
        <v>24</v>
      </c>
      <c r="M590">
        <v>0</v>
      </c>
      <c r="N590" t="s">
        <v>33</v>
      </c>
      <c r="O590">
        <v>0</v>
      </c>
      <c r="P590">
        <v>10</v>
      </c>
      <c r="Q590">
        <v>0</v>
      </c>
      <c r="R590">
        <v>2.2999999999999998</v>
      </c>
      <c r="S590">
        <v>0</v>
      </c>
      <c r="T590">
        <v>1</v>
      </c>
      <c r="U590">
        <v>10</v>
      </c>
      <c r="V590">
        <v>7.8000000000000007</v>
      </c>
      <c r="W590">
        <v>5</v>
      </c>
      <c r="X590">
        <v>39</v>
      </c>
      <c r="Y590">
        <v>4.6800000000000006</v>
      </c>
      <c r="Z590">
        <v>3.92</v>
      </c>
      <c r="AA590">
        <v>18.345600000000001</v>
      </c>
      <c r="AB590">
        <v>7718806</v>
      </c>
      <c r="AC590" t="s">
        <v>3198</v>
      </c>
      <c r="AD590">
        <v>40324</v>
      </c>
      <c r="AE590" t="s">
        <v>760</v>
      </c>
      <c r="AF590" t="s">
        <v>761</v>
      </c>
      <c r="AG590" t="s">
        <v>762</v>
      </c>
      <c r="AH590" t="s">
        <v>768</v>
      </c>
      <c r="AI590">
        <v>2</v>
      </c>
      <c r="AJ590">
        <v>0</v>
      </c>
      <c r="AK590">
        <v>0</v>
      </c>
      <c r="AL590">
        <v>0</v>
      </c>
      <c r="AM590">
        <v>24</v>
      </c>
      <c r="AN590">
        <v>0</v>
      </c>
      <c r="AO590" t="s">
        <v>762</v>
      </c>
      <c r="AP590" t="s">
        <v>763</v>
      </c>
      <c r="AQ590" t="s">
        <v>769</v>
      </c>
      <c r="AR590" t="s">
        <v>3199</v>
      </c>
      <c r="AS590">
        <v>3.8</v>
      </c>
      <c r="AT590">
        <v>728.9</v>
      </c>
      <c r="AU590">
        <v>732.07</v>
      </c>
      <c r="AV590" t="s">
        <v>765</v>
      </c>
      <c r="AW590" t="s">
        <v>3200</v>
      </c>
      <c r="AX590">
        <v>3.5</v>
      </c>
      <c r="AY590">
        <v>726.66</v>
      </c>
      <c r="AZ590">
        <v>730.53</v>
      </c>
      <c r="BA590" t="s">
        <v>765</v>
      </c>
      <c r="BB590">
        <v>1.2570349999999999E-2</v>
      </c>
      <c r="BC590">
        <v>0</v>
      </c>
      <c r="BD590">
        <v>13150</v>
      </c>
      <c r="BE590">
        <v>83.749942961441931</v>
      </c>
      <c r="BF590" t="s">
        <v>767</v>
      </c>
      <c r="BG590">
        <v>44125</v>
      </c>
      <c r="BH590">
        <v>84.731526395407556</v>
      </c>
      <c r="BI590" t="s">
        <v>4094</v>
      </c>
      <c r="BJ590" t="s">
        <v>4095</v>
      </c>
      <c r="BK590" t="s">
        <v>4096</v>
      </c>
      <c r="BL590" t="s">
        <v>4097</v>
      </c>
      <c r="BM590">
        <v>1</v>
      </c>
      <c r="BN590">
        <v>3.8410000000000002</v>
      </c>
    </row>
    <row r="591" spans="1:66" x14ac:dyDescent="0.25">
      <c r="A591">
        <v>115422</v>
      </c>
      <c r="B591">
        <v>11111</v>
      </c>
      <c r="C591" t="s">
        <v>419</v>
      </c>
      <c r="D591" t="s">
        <v>21</v>
      </c>
      <c r="E591" t="s">
        <v>29</v>
      </c>
      <c r="F591">
        <v>43929.666666666664</v>
      </c>
      <c r="G591">
        <v>7.57</v>
      </c>
      <c r="H591" t="s">
        <v>23</v>
      </c>
      <c r="I591">
        <v>0</v>
      </c>
      <c r="J591" t="s">
        <v>22</v>
      </c>
      <c r="K591" t="s">
        <v>22</v>
      </c>
      <c r="L591" t="s">
        <v>30</v>
      </c>
      <c r="M591">
        <v>6</v>
      </c>
      <c r="N591" t="s">
        <v>40</v>
      </c>
      <c r="O591">
        <v>8</v>
      </c>
      <c r="P591">
        <v>10</v>
      </c>
      <c r="Q591">
        <v>5.2</v>
      </c>
      <c r="R591">
        <v>5.6</v>
      </c>
      <c r="S591">
        <v>29.119999999999997</v>
      </c>
      <c r="T591">
        <v>1</v>
      </c>
      <c r="U591">
        <v>0</v>
      </c>
      <c r="V591">
        <v>1.4000000000000001</v>
      </c>
      <c r="W591">
        <v>1.4</v>
      </c>
      <c r="X591">
        <v>1.96</v>
      </c>
      <c r="Y591">
        <v>2.92</v>
      </c>
      <c r="Z591">
        <v>3.0799999999999996</v>
      </c>
      <c r="AA591">
        <v>8.9935999999999989</v>
      </c>
      <c r="AB591">
        <v>7655105</v>
      </c>
      <c r="AC591" t="s">
        <v>2184</v>
      </c>
      <c r="AD591">
        <v>40325</v>
      </c>
      <c r="AE591" t="s">
        <v>760</v>
      </c>
      <c r="AF591" t="s">
        <v>761</v>
      </c>
      <c r="AG591" t="s">
        <v>762</v>
      </c>
      <c r="AH591" t="s">
        <v>768</v>
      </c>
      <c r="AI591">
        <v>3.5</v>
      </c>
      <c r="AJ591">
        <v>0</v>
      </c>
      <c r="AK591">
        <v>0</v>
      </c>
      <c r="AL591">
        <v>0</v>
      </c>
      <c r="AM591">
        <v>42</v>
      </c>
      <c r="AN591">
        <v>0</v>
      </c>
      <c r="AO591" t="s">
        <v>762</v>
      </c>
      <c r="AP591" t="s">
        <v>763</v>
      </c>
      <c r="AQ591" t="s">
        <v>769</v>
      </c>
      <c r="AR591" t="s">
        <v>2183</v>
      </c>
      <c r="AS591">
        <v>7.5</v>
      </c>
      <c r="AT591">
        <v>715.17999267000005</v>
      </c>
      <c r="AU591">
        <v>722.67999267000005</v>
      </c>
      <c r="AV591" t="s">
        <v>765</v>
      </c>
      <c r="AW591" t="s">
        <v>2185</v>
      </c>
      <c r="AX591">
        <v>7.2</v>
      </c>
      <c r="AY591">
        <v>715.16999510999995</v>
      </c>
      <c r="AZ591">
        <v>722.36999510999999</v>
      </c>
      <c r="BA591" t="s">
        <v>765</v>
      </c>
      <c r="BB591">
        <v>1.0175399999999999E-3</v>
      </c>
      <c r="BC591">
        <v>0</v>
      </c>
      <c r="BD591">
        <v>11689</v>
      </c>
      <c r="BE591">
        <v>88.270134610997033</v>
      </c>
      <c r="BF591" t="s">
        <v>767</v>
      </c>
      <c r="BG591">
        <v>43185</v>
      </c>
      <c r="BH591">
        <v>9.8250698264868248</v>
      </c>
      <c r="BI591" t="s">
        <v>4094</v>
      </c>
      <c r="BJ591" t="s">
        <v>4095</v>
      </c>
      <c r="BK591" t="s">
        <v>4096</v>
      </c>
      <c r="BL591" t="s">
        <v>4097</v>
      </c>
      <c r="BM591">
        <v>1</v>
      </c>
      <c r="BN591">
        <v>3.8359999999999999</v>
      </c>
    </row>
    <row r="592" spans="1:66" x14ac:dyDescent="0.25">
      <c r="A592">
        <v>115423</v>
      </c>
      <c r="B592">
        <v>11111</v>
      </c>
      <c r="C592" t="s">
        <v>418</v>
      </c>
      <c r="D592" t="s">
        <v>21</v>
      </c>
      <c r="E592" t="s">
        <v>29</v>
      </c>
      <c r="F592">
        <v>43929.666666666664</v>
      </c>
      <c r="G592">
        <v>6.88</v>
      </c>
      <c r="H592" t="s">
        <v>23</v>
      </c>
      <c r="I592">
        <v>0</v>
      </c>
      <c r="J592" t="s">
        <v>22</v>
      </c>
      <c r="K592" t="s">
        <v>22</v>
      </c>
      <c r="L592" t="s">
        <v>30</v>
      </c>
      <c r="M592">
        <v>6</v>
      </c>
      <c r="N592" t="s">
        <v>40</v>
      </c>
      <c r="O592">
        <v>8</v>
      </c>
      <c r="P592">
        <v>10</v>
      </c>
      <c r="Q592">
        <v>5.2</v>
      </c>
      <c r="R592">
        <v>5.6</v>
      </c>
      <c r="S592">
        <v>29.119999999999997</v>
      </c>
      <c r="T592">
        <v>1</v>
      </c>
      <c r="U592">
        <v>0</v>
      </c>
      <c r="V592">
        <v>1.4000000000000001</v>
      </c>
      <c r="W592">
        <v>1.4</v>
      </c>
      <c r="X592">
        <v>1.96</v>
      </c>
      <c r="Y592">
        <v>2.92</v>
      </c>
      <c r="Z592">
        <v>3.0799999999999996</v>
      </c>
      <c r="AA592">
        <v>8.9935999999999989</v>
      </c>
      <c r="AB592">
        <v>7583169</v>
      </c>
      <c r="AC592" t="s">
        <v>2181</v>
      </c>
      <c r="AD592">
        <v>40326</v>
      </c>
      <c r="AE592" t="s">
        <v>760</v>
      </c>
      <c r="AF592" t="s">
        <v>761</v>
      </c>
      <c r="AG592" t="s">
        <v>762</v>
      </c>
      <c r="AH592" t="s">
        <v>768</v>
      </c>
      <c r="AI592">
        <v>3</v>
      </c>
      <c r="AJ592">
        <v>0</v>
      </c>
      <c r="AK592">
        <v>0</v>
      </c>
      <c r="AL592">
        <v>0</v>
      </c>
      <c r="AM592">
        <v>36</v>
      </c>
      <c r="AN592">
        <v>0</v>
      </c>
      <c r="AO592" t="s">
        <v>762</v>
      </c>
      <c r="AP592" t="s">
        <v>763</v>
      </c>
      <c r="AQ592" t="s">
        <v>769</v>
      </c>
      <c r="AR592" t="s">
        <v>2182</v>
      </c>
      <c r="AS592">
        <v>8.3000000000000007</v>
      </c>
      <c r="AT592">
        <v>720.67998046000002</v>
      </c>
      <c r="AU592">
        <v>728.97998045999998</v>
      </c>
      <c r="AV592" t="s">
        <v>765</v>
      </c>
      <c r="AW592" t="s">
        <v>2183</v>
      </c>
      <c r="AX592">
        <v>7.4</v>
      </c>
      <c r="AY592">
        <v>715.27999266999996</v>
      </c>
      <c r="AZ592">
        <v>722.67999267000005</v>
      </c>
      <c r="BA592" t="s">
        <v>765</v>
      </c>
      <c r="BB592">
        <v>2.186136E-2</v>
      </c>
      <c r="BC592">
        <v>0</v>
      </c>
      <c r="BD592">
        <v>14611</v>
      </c>
      <c r="BE592">
        <v>80.270134610997033</v>
      </c>
      <c r="BF592" t="s">
        <v>767</v>
      </c>
      <c r="BG592">
        <v>43185</v>
      </c>
      <c r="BH592">
        <v>247.01042467305089</v>
      </c>
      <c r="BI592" t="s">
        <v>4094</v>
      </c>
      <c r="BJ592" t="s">
        <v>4095</v>
      </c>
      <c r="BK592" t="s">
        <v>4096</v>
      </c>
      <c r="BL592" t="s">
        <v>4097</v>
      </c>
      <c r="BM592">
        <v>1</v>
      </c>
      <c r="BN592">
        <v>3.8359999999999999</v>
      </c>
    </row>
    <row r="593" spans="1:66" x14ac:dyDescent="0.25">
      <c r="A593">
        <v>115424</v>
      </c>
      <c r="B593">
        <v>11111</v>
      </c>
      <c r="C593" t="s">
        <v>485</v>
      </c>
      <c r="D593" t="s">
        <v>21</v>
      </c>
      <c r="E593" t="s">
        <v>29</v>
      </c>
      <c r="F593">
        <v>43929.666666666664</v>
      </c>
      <c r="G593">
        <v>7.95</v>
      </c>
      <c r="H593" t="s">
        <v>23</v>
      </c>
      <c r="I593">
        <v>0</v>
      </c>
      <c r="J593" t="s">
        <v>22</v>
      </c>
      <c r="K593" t="s">
        <v>22</v>
      </c>
      <c r="L593" t="s">
        <v>145</v>
      </c>
      <c r="M593">
        <v>10</v>
      </c>
      <c r="N593" t="s">
        <v>40</v>
      </c>
      <c r="O593">
        <v>8</v>
      </c>
      <c r="P593">
        <v>10</v>
      </c>
      <c r="Q593">
        <v>5.2</v>
      </c>
      <c r="R593">
        <v>7.3999999999999995</v>
      </c>
      <c r="S593">
        <v>38.479999999999997</v>
      </c>
      <c r="T593">
        <v>1</v>
      </c>
      <c r="U593">
        <v>0</v>
      </c>
      <c r="V593">
        <v>1.4000000000000001</v>
      </c>
      <c r="W593">
        <v>1.4</v>
      </c>
      <c r="X593">
        <v>1.96</v>
      </c>
      <c r="Y593">
        <v>2.92</v>
      </c>
      <c r="Z593">
        <v>3.8</v>
      </c>
      <c r="AA593">
        <v>11.096</v>
      </c>
      <c r="AB593">
        <v>7675969</v>
      </c>
      <c r="AC593" t="s">
        <v>2474</v>
      </c>
      <c r="AD593">
        <v>40327</v>
      </c>
      <c r="AE593" t="s">
        <v>760</v>
      </c>
      <c r="AF593" t="s">
        <v>761</v>
      </c>
      <c r="AG593" t="s">
        <v>762</v>
      </c>
      <c r="AH593" t="s">
        <v>768</v>
      </c>
      <c r="AI593">
        <v>3</v>
      </c>
      <c r="AJ593">
        <v>0</v>
      </c>
      <c r="AK593">
        <v>0</v>
      </c>
      <c r="AL593">
        <v>0</v>
      </c>
      <c r="AM593">
        <v>36</v>
      </c>
      <c r="AN593">
        <v>0</v>
      </c>
      <c r="AO593" t="s">
        <v>762</v>
      </c>
      <c r="AP593" t="s">
        <v>763</v>
      </c>
      <c r="AQ593" t="s">
        <v>769</v>
      </c>
      <c r="AR593" t="s">
        <v>2383</v>
      </c>
      <c r="AS593">
        <v>9</v>
      </c>
      <c r="AT593">
        <v>723.01000976</v>
      </c>
      <c r="AU593">
        <v>732.01000976</v>
      </c>
      <c r="AV593" t="s">
        <v>765</v>
      </c>
      <c r="AW593" t="s">
        <v>2182</v>
      </c>
      <c r="AX593">
        <v>6.4</v>
      </c>
      <c r="AY593">
        <v>722.57998046</v>
      </c>
      <c r="AZ593">
        <v>728.97998045999998</v>
      </c>
      <c r="BA593" t="s">
        <v>765</v>
      </c>
      <c r="BB593">
        <v>5.3286499999999999E-3</v>
      </c>
      <c r="BC593">
        <v>0</v>
      </c>
      <c r="BD593">
        <v>16803</v>
      </c>
      <c r="BE593">
        <v>74.268765685603455</v>
      </c>
      <c r="BF593" t="s">
        <v>767</v>
      </c>
      <c r="BG593">
        <v>43185</v>
      </c>
      <c r="BH593">
        <v>80.701543990154534</v>
      </c>
      <c r="BI593" t="s">
        <v>4094</v>
      </c>
      <c r="BJ593" t="s">
        <v>4095</v>
      </c>
      <c r="BK593" t="s">
        <v>4096</v>
      </c>
      <c r="BL593" t="s">
        <v>4097</v>
      </c>
      <c r="BM593">
        <v>1</v>
      </c>
      <c r="BN593">
        <v>3.8359999999999999</v>
      </c>
    </row>
    <row r="594" spans="1:66" x14ac:dyDescent="0.25">
      <c r="A594">
        <v>115425</v>
      </c>
      <c r="B594">
        <v>11111</v>
      </c>
      <c r="C594" t="s">
        <v>466</v>
      </c>
      <c r="D594" t="s">
        <v>21</v>
      </c>
      <c r="E594" t="s">
        <v>29</v>
      </c>
      <c r="F594">
        <v>43929.666666666664</v>
      </c>
      <c r="G594">
        <v>9.1999999999999993</v>
      </c>
      <c r="H594" t="s">
        <v>23</v>
      </c>
      <c r="I594">
        <v>0</v>
      </c>
      <c r="J594" t="s">
        <v>22</v>
      </c>
      <c r="K594" t="s">
        <v>22</v>
      </c>
      <c r="L594" t="s">
        <v>145</v>
      </c>
      <c r="M594">
        <v>10</v>
      </c>
      <c r="N594" t="s">
        <v>40</v>
      </c>
      <c r="O594">
        <v>8</v>
      </c>
      <c r="P594">
        <v>10</v>
      </c>
      <c r="Q594">
        <v>5.2</v>
      </c>
      <c r="R594">
        <v>7.2</v>
      </c>
      <c r="S594">
        <v>37.440000000000005</v>
      </c>
      <c r="T594">
        <v>1</v>
      </c>
      <c r="U594">
        <v>0</v>
      </c>
      <c r="V594">
        <v>1.4000000000000001</v>
      </c>
      <c r="W594">
        <v>1.2</v>
      </c>
      <c r="X594">
        <v>1.6800000000000002</v>
      </c>
      <c r="Y594">
        <v>2.92</v>
      </c>
      <c r="Z594">
        <v>3.6000000000000005</v>
      </c>
      <c r="AA594">
        <v>10.512</v>
      </c>
      <c r="AB594">
        <v>7694197</v>
      </c>
      <c r="AC594" t="s">
        <v>2382</v>
      </c>
      <c r="AD594">
        <v>40328</v>
      </c>
      <c r="AE594" t="s">
        <v>760</v>
      </c>
      <c r="AF594" t="s">
        <v>761</v>
      </c>
      <c r="AG594" t="s">
        <v>762</v>
      </c>
      <c r="AH594" t="s">
        <v>768</v>
      </c>
      <c r="AI594">
        <v>2</v>
      </c>
      <c r="AJ594">
        <v>0</v>
      </c>
      <c r="AK594">
        <v>0</v>
      </c>
      <c r="AL594">
        <v>0</v>
      </c>
      <c r="AM594">
        <v>24</v>
      </c>
      <c r="AN594">
        <v>0</v>
      </c>
      <c r="AO594" t="s">
        <v>762</v>
      </c>
      <c r="AP594" t="s">
        <v>763</v>
      </c>
      <c r="AQ594" t="s">
        <v>769</v>
      </c>
      <c r="AR594" t="s">
        <v>2381</v>
      </c>
      <c r="AS594">
        <v>9.8000000000000007</v>
      </c>
      <c r="AT594">
        <v>725.23997801999997</v>
      </c>
      <c r="AU594">
        <v>735.03997802000004</v>
      </c>
      <c r="AV594" t="s">
        <v>765</v>
      </c>
      <c r="AW594" t="s">
        <v>2383</v>
      </c>
      <c r="AX594">
        <v>8.9</v>
      </c>
      <c r="AY594">
        <v>723.11000976000003</v>
      </c>
      <c r="AZ594">
        <v>732.01000976</v>
      </c>
      <c r="BA594" t="s">
        <v>765</v>
      </c>
      <c r="BB594">
        <v>1.9661350000000001E-2</v>
      </c>
      <c r="BC594">
        <v>0</v>
      </c>
      <c r="BD594">
        <v>16803</v>
      </c>
      <c r="BE594">
        <v>74.268765685603455</v>
      </c>
      <c r="BF594" t="s">
        <v>767</v>
      </c>
      <c r="BG594">
        <v>43185</v>
      </c>
      <c r="BH594">
        <v>108.3326935083883</v>
      </c>
      <c r="BI594" t="s">
        <v>4094</v>
      </c>
      <c r="BJ594" t="s">
        <v>4095</v>
      </c>
      <c r="BK594" t="s">
        <v>4096</v>
      </c>
      <c r="BL594" t="s">
        <v>4097</v>
      </c>
      <c r="BM594">
        <v>1</v>
      </c>
      <c r="BN594">
        <v>3.8410000000000002</v>
      </c>
    </row>
    <row r="595" spans="1:66" x14ac:dyDescent="0.25">
      <c r="A595">
        <v>115598</v>
      </c>
      <c r="B595">
        <v>17405</v>
      </c>
      <c r="C595" t="s">
        <v>356</v>
      </c>
      <c r="D595" t="s">
        <v>26</v>
      </c>
      <c r="E595" t="s">
        <v>29</v>
      </c>
      <c r="F595">
        <v>43951.666666666664</v>
      </c>
      <c r="G595">
        <v>5.0999999999999996</v>
      </c>
      <c r="I595">
        <v>0</v>
      </c>
      <c r="J595" t="s">
        <v>22</v>
      </c>
      <c r="K595" t="s">
        <v>22</v>
      </c>
      <c r="M595">
        <v>0</v>
      </c>
      <c r="O595">
        <v>2</v>
      </c>
      <c r="P595">
        <v>0</v>
      </c>
      <c r="Q595">
        <v>1.3</v>
      </c>
      <c r="R595">
        <v>1.4</v>
      </c>
      <c r="S595">
        <v>1.8199999999999998</v>
      </c>
      <c r="T595">
        <v>1</v>
      </c>
      <c r="U595">
        <v>10</v>
      </c>
      <c r="V595">
        <v>2.2000000000000002</v>
      </c>
      <c r="W595">
        <v>5.6</v>
      </c>
      <c r="X595">
        <v>12.32</v>
      </c>
      <c r="Y595">
        <v>1.84</v>
      </c>
      <c r="Z595">
        <v>3.92</v>
      </c>
      <c r="AA595">
        <v>7.2128000000000005</v>
      </c>
      <c r="AB595">
        <v>7720671</v>
      </c>
      <c r="AC595" t="s">
        <v>1883</v>
      </c>
      <c r="AD595">
        <v>40329</v>
      </c>
      <c r="AE595" t="s">
        <v>760</v>
      </c>
      <c r="AF595" t="s">
        <v>761</v>
      </c>
      <c r="AG595" t="s">
        <v>762</v>
      </c>
      <c r="AH595" t="s">
        <v>768</v>
      </c>
      <c r="AI595">
        <v>1.25</v>
      </c>
      <c r="AJ595">
        <v>0</v>
      </c>
      <c r="AK595">
        <v>0</v>
      </c>
      <c r="AL595">
        <v>0</v>
      </c>
      <c r="AM595">
        <v>15</v>
      </c>
      <c r="AN595">
        <v>0</v>
      </c>
      <c r="AO595" t="s">
        <v>762</v>
      </c>
      <c r="AP595" t="s">
        <v>763</v>
      </c>
      <c r="AQ595" t="s">
        <v>769</v>
      </c>
      <c r="AR595" t="s">
        <v>1884</v>
      </c>
      <c r="AS595">
        <v>2.4</v>
      </c>
      <c r="AT595">
        <v>745.32998046</v>
      </c>
      <c r="AU595">
        <v>747.72998045999998</v>
      </c>
      <c r="AV595" t="s">
        <v>765</v>
      </c>
      <c r="AW595" t="s">
        <v>1885</v>
      </c>
      <c r="AX595">
        <v>2.6</v>
      </c>
      <c r="AY595">
        <v>744.82999267000002</v>
      </c>
      <c r="AZ595">
        <v>747.42999267000005</v>
      </c>
      <c r="BA595" t="s">
        <v>765</v>
      </c>
      <c r="BB595">
        <v>1.558054E-2</v>
      </c>
      <c r="BC595">
        <v>0</v>
      </c>
      <c r="BD595">
        <v>17899</v>
      </c>
      <c r="BE595">
        <v>71.32831394022358</v>
      </c>
      <c r="BF595" t="s">
        <v>767</v>
      </c>
      <c r="BG595">
        <v>43185</v>
      </c>
      <c r="BH595">
        <v>32.090709184689068</v>
      </c>
      <c r="BI595" t="s">
        <v>4094</v>
      </c>
      <c r="BJ595" t="s">
        <v>4095</v>
      </c>
      <c r="BK595" t="s">
        <v>4096</v>
      </c>
      <c r="BL595" t="s">
        <v>4097</v>
      </c>
      <c r="BM595">
        <v>1</v>
      </c>
      <c r="BN595">
        <v>3.847</v>
      </c>
    </row>
    <row r="596" spans="1:66" x14ac:dyDescent="0.25">
      <c r="A596">
        <v>115629</v>
      </c>
      <c r="B596">
        <v>11060</v>
      </c>
      <c r="C596" t="s">
        <v>385</v>
      </c>
      <c r="D596" t="s">
        <v>26</v>
      </c>
      <c r="E596" t="s">
        <v>29</v>
      </c>
      <c r="F596">
        <v>43963.666666666664</v>
      </c>
      <c r="G596">
        <v>8</v>
      </c>
      <c r="H596" t="s">
        <v>23</v>
      </c>
      <c r="I596">
        <v>0</v>
      </c>
      <c r="J596" t="s">
        <v>22</v>
      </c>
      <c r="K596" t="s">
        <v>22</v>
      </c>
      <c r="L596" t="s">
        <v>37</v>
      </c>
      <c r="M596">
        <v>8</v>
      </c>
      <c r="O596">
        <v>2</v>
      </c>
      <c r="P596">
        <v>5</v>
      </c>
      <c r="Q596">
        <v>1.3</v>
      </c>
      <c r="R596">
        <v>6.9499999999999993</v>
      </c>
      <c r="S596">
        <v>9.0350000000000001</v>
      </c>
      <c r="T596">
        <v>4</v>
      </c>
      <c r="U596">
        <v>0</v>
      </c>
      <c r="V596">
        <v>6.2000000000000011</v>
      </c>
      <c r="W596">
        <v>3.5</v>
      </c>
      <c r="X596">
        <v>21.700000000000003</v>
      </c>
      <c r="Y596">
        <v>4.24</v>
      </c>
      <c r="Z596">
        <v>4.88</v>
      </c>
      <c r="AA596">
        <v>20.691200000000002</v>
      </c>
      <c r="AB596">
        <v>7658199</v>
      </c>
      <c r="AC596" t="s">
        <v>3412</v>
      </c>
      <c r="AD596">
        <v>40330</v>
      </c>
      <c r="AE596" t="s">
        <v>760</v>
      </c>
      <c r="AF596" t="s">
        <v>761</v>
      </c>
      <c r="AG596" t="s">
        <v>762</v>
      </c>
      <c r="AH596" t="s">
        <v>768</v>
      </c>
      <c r="AI596">
        <v>1.25</v>
      </c>
      <c r="AJ596">
        <v>0</v>
      </c>
      <c r="AK596">
        <v>0</v>
      </c>
      <c r="AL596">
        <v>0</v>
      </c>
      <c r="AM596">
        <v>15</v>
      </c>
      <c r="AN596">
        <v>0</v>
      </c>
      <c r="AO596" t="s">
        <v>762</v>
      </c>
      <c r="AP596" t="s">
        <v>902</v>
      </c>
      <c r="AQ596" t="s">
        <v>905</v>
      </c>
      <c r="AR596" t="s">
        <v>3413</v>
      </c>
      <c r="AS596">
        <v>5</v>
      </c>
      <c r="AT596">
        <v>706.66998291000004</v>
      </c>
      <c r="AU596">
        <v>711.66998291000004</v>
      </c>
      <c r="AV596" t="s">
        <v>765</v>
      </c>
      <c r="AW596" t="s">
        <v>3414</v>
      </c>
      <c r="AX596">
        <v>5</v>
      </c>
      <c r="AY596">
        <v>698.15997314000003</v>
      </c>
      <c r="AZ596">
        <v>703.15997314000003</v>
      </c>
      <c r="BA596" t="s">
        <v>765</v>
      </c>
      <c r="BB596">
        <v>6.6251299999999999E-2</v>
      </c>
      <c r="BC596">
        <v>0</v>
      </c>
      <c r="BD596">
        <v>20821</v>
      </c>
      <c r="BE596">
        <v>63.361168149669169</v>
      </c>
      <c r="BF596" t="s">
        <v>767</v>
      </c>
      <c r="BG596">
        <v>43185</v>
      </c>
      <c r="BH596">
        <v>128.45050285511431</v>
      </c>
      <c r="BI596" t="s">
        <v>4094</v>
      </c>
      <c r="BJ596" t="s">
        <v>4095</v>
      </c>
      <c r="BK596" t="s">
        <v>4096</v>
      </c>
      <c r="BL596" t="s">
        <v>4097</v>
      </c>
      <c r="BM596">
        <v>1</v>
      </c>
      <c r="BN596">
        <v>3.839</v>
      </c>
    </row>
    <row r="597" spans="1:66" x14ac:dyDescent="0.25">
      <c r="A597">
        <v>115630</v>
      </c>
      <c r="B597">
        <v>11060</v>
      </c>
      <c r="C597" t="s">
        <v>385</v>
      </c>
      <c r="D597" t="s">
        <v>26</v>
      </c>
      <c r="E597" t="s">
        <v>29</v>
      </c>
      <c r="F597">
        <v>43963.666666666664</v>
      </c>
      <c r="G597">
        <v>8</v>
      </c>
      <c r="I597">
        <v>0</v>
      </c>
      <c r="K597" t="s">
        <v>22</v>
      </c>
      <c r="L597" t="s">
        <v>37</v>
      </c>
      <c r="M597">
        <v>8</v>
      </c>
      <c r="O597">
        <v>2</v>
      </c>
      <c r="P597">
        <v>5</v>
      </c>
      <c r="Q597">
        <v>1.3</v>
      </c>
      <c r="R597">
        <v>6.9499999999999993</v>
      </c>
      <c r="S597">
        <v>9.0350000000000001</v>
      </c>
      <c r="T597">
        <v>1</v>
      </c>
      <c r="U597">
        <v>0</v>
      </c>
      <c r="V597">
        <v>2.2000000000000002</v>
      </c>
      <c r="W597">
        <v>2.6</v>
      </c>
      <c r="X597">
        <v>5.7200000000000006</v>
      </c>
      <c r="Y597">
        <v>1.84</v>
      </c>
      <c r="Z597">
        <v>4.34</v>
      </c>
      <c r="AA597">
        <v>7.9855999999999998</v>
      </c>
      <c r="AB597">
        <v>7621754</v>
      </c>
      <c r="AC597" t="s">
        <v>2023</v>
      </c>
      <c r="AD597">
        <v>40331</v>
      </c>
      <c r="AE597" t="s">
        <v>760</v>
      </c>
      <c r="AF597" t="s">
        <v>785</v>
      </c>
      <c r="AG597" t="s">
        <v>762</v>
      </c>
      <c r="AH597" t="s">
        <v>1823</v>
      </c>
      <c r="AI597">
        <v>0</v>
      </c>
      <c r="AJ597">
        <v>0</v>
      </c>
      <c r="AK597">
        <v>2.4</v>
      </c>
      <c r="AL597">
        <v>3</v>
      </c>
      <c r="AM597">
        <v>29</v>
      </c>
      <c r="AN597">
        <v>36</v>
      </c>
      <c r="AO597" t="s">
        <v>762</v>
      </c>
      <c r="AP597" t="s">
        <v>763</v>
      </c>
      <c r="AQ597" t="s">
        <v>769</v>
      </c>
      <c r="AR597" t="s">
        <v>2024</v>
      </c>
      <c r="AS597">
        <v>4.3</v>
      </c>
      <c r="AT597">
        <v>728.29</v>
      </c>
      <c r="AU597">
        <v>732.59</v>
      </c>
      <c r="AV597" t="s">
        <v>765</v>
      </c>
      <c r="AW597" t="s">
        <v>2025</v>
      </c>
      <c r="AX597">
        <v>3.7</v>
      </c>
      <c r="AY597">
        <v>728.94</v>
      </c>
      <c r="AZ597">
        <v>732.64</v>
      </c>
      <c r="BA597" t="s">
        <v>765</v>
      </c>
      <c r="BB597">
        <v>-2.0139069999999999E-2</v>
      </c>
      <c r="BC597">
        <v>0</v>
      </c>
      <c r="BD597">
        <v>20090</v>
      </c>
      <c r="BE597">
        <v>65.362537075062733</v>
      </c>
      <c r="BF597" t="s">
        <v>767</v>
      </c>
      <c r="BG597">
        <v>44379</v>
      </c>
      <c r="BH597">
        <v>32.275564262359232</v>
      </c>
      <c r="BI597" t="s">
        <v>4094</v>
      </c>
      <c r="BJ597" t="s">
        <v>4095</v>
      </c>
      <c r="BK597" t="s">
        <v>4096</v>
      </c>
      <c r="BL597" t="s">
        <v>4097</v>
      </c>
      <c r="BM597">
        <v>1</v>
      </c>
      <c r="BN597">
        <v>3.831</v>
      </c>
    </row>
    <row r="598" spans="1:66" x14ac:dyDescent="0.25">
      <c r="A598">
        <v>115649</v>
      </c>
      <c r="B598">
        <v>12688</v>
      </c>
      <c r="C598" t="s">
        <v>73</v>
      </c>
      <c r="D598" t="s">
        <v>26</v>
      </c>
      <c r="E598" t="s">
        <v>29</v>
      </c>
      <c r="F598">
        <v>43881.708333333336</v>
      </c>
      <c r="G598">
        <v>2.7</v>
      </c>
      <c r="H598" t="s">
        <v>23</v>
      </c>
      <c r="I598">
        <v>0</v>
      </c>
      <c r="J598" t="s">
        <v>22</v>
      </c>
      <c r="K598" t="s">
        <v>22</v>
      </c>
      <c r="M598">
        <v>0</v>
      </c>
      <c r="O598">
        <v>2</v>
      </c>
      <c r="P598">
        <v>0</v>
      </c>
      <c r="Q598">
        <v>1.3</v>
      </c>
      <c r="R598">
        <v>0.8</v>
      </c>
      <c r="S598">
        <v>1.04</v>
      </c>
      <c r="T598">
        <v>1</v>
      </c>
      <c r="U598">
        <v>10</v>
      </c>
      <c r="V598">
        <v>2.2000000000000002</v>
      </c>
      <c r="W598">
        <v>5</v>
      </c>
      <c r="X598">
        <v>11</v>
      </c>
      <c r="Y598">
        <v>1.84</v>
      </c>
      <c r="Z598">
        <v>3.3200000000000003</v>
      </c>
      <c r="AA598">
        <v>6.1088000000000005</v>
      </c>
      <c r="AB598">
        <v>7701089</v>
      </c>
      <c r="AC598" t="s">
        <v>1635</v>
      </c>
      <c r="AD598">
        <v>40332</v>
      </c>
      <c r="AE598" t="s">
        <v>760</v>
      </c>
      <c r="AF598" t="s">
        <v>761</v>
      </c>
      <c r="AG598" t="s">
        <v>762</v>
      </c>
      <c r="AH598" t="s">
        <v>768</v>
      </c>
      <c r="AI598">
        <v>2</v>
      </c>
      <c r="AJ598">
        <v>0</v>
      </c>
      <c r="AK598">
        <v>0</v>
      </c>
      <c r="AL598">
        <v>0</v>
      </c>
      <c r="AM598">
        <v>24</v>
      </c>
      <c r="AN598">
        <v>0</v>
      </c>
      <c r="AO598" t="s">
        <v>762</v>
      </c>
      <c r="AP598" t="s">
        <v>763</v>
      </c>
      <c r="AQ598" t="s">
        <v>769</v>
      </c>
      <c r="AR598" t="s">
        <v>1636</v>
      </c>
      <c r="AS598">
        <v>4.8</v>
      </c>
      <c r="AT598">
        <v>725.54002685</v>
      </c>
      <c r="AU598">
        <v>730.34002684999996</v>
      </c>
      <c r="AV598" t="s">
        <v>765</v>
      </c>
      <c r="AW598" t="s">
        <v>1637</v>
      </c>
      <c r="AX598">
        <v>4.3</v>
      </c>
      <c r="AY598">
        <v>725.66002197</v>
      </c>
      <c r="AZ598">
        <v>729.96002196999996</v>
      </c>
      <c r="BA598" t="s">
        <v>765</v>
      </c>
      <c r="BB598">
        <v>-1.457204E-2</v>
      </c>
      <c r="BC598">
        <v>0</v>
      </c>
      <c r="BD598">
        <v>32689</v>
      </c>
      <c r="BE598">
        <v>30.643965320556703</v>
      </c>
      <c r="BF598" t="s">
        <v>767</v>
      </c>
      <c r="BG598">
        <v>43185</v>
      </c>
      <c r="BH598">
        <v>8.2344977023574106</v>
      </c>
      <c r="BI598" t="s">
        <v>4094</v>
      </c>
      <c r="BJ598" t="s">
        <v>4095</v>
      </c>
      <c r="BK598" t="s">
        <v>4096</v>
      </c>
      <c r="BL598" t="s">
        <v>4097</v>
      </c>
      <c r="BM598">
        <v>1</v>
      </c>
      <c r="BN598">
        <v>3.8570000000000002</v>
      </c>
    </row>
    <row r="599" spans="1:66" x14ac:dyDescent="0.25">
      <c r="A599">
        <v>115900</v>
      </c>
      <c r="B599">
        <v>20653</v>
      </c>
      <c r="C599" t="s">
        <v>267</v>
      </c>
      <c r="D599" t="s">
        <v>21</v>
      </c>
      <c r="E599" t="s">
        <v>29</v>
      </c>
      <c r="F599">
        <v>44166.708333333336</v>
      </c>
      <c r="G599">
        <v>6</v>
      </c>
      <c r="H599" t="s">
        <v>23</v>
      </c>
      <c r="I599">
        <v>0</v>
      </c>
      <c r="J599" t="s">
        <v>22</v>
      </c>
      <c r="K599" t="s">
        <v>22</v>
      </c>
      <c r="L599" t="s">
        <v>152</v>
      </c>
      <c r="M599">
        <v>3</v>
      </c>
      <c r="N599" t="s">
        <v>35</v>
      </c>
      <c r="O599">
        <v>2</v>
      </c>
      <c r="P599">
        <v>0</v>
      </c>
      <c r="Q599">
        <v>1.3</v>
      </c>
      <c r="R599">
        <v>3.35</v>
      </c>
      <c r="S599">
        <v>4.3550000000000004</v>
      </c>
      <c r="T599">
        <v>1</v>
      </c>
      <c r="U599">
        <v>0</v>
      </c>
      <c r="V599">
        <v>2.8</v>
      </c>
      <c r="W599">
        <v>2</v>
      </c>
      <c r="X599">
        <v>5.6</v>
      </c>
      <c r="Y599">
        <v>2.2000000000000002</v>
      </c>
      <c r="Z599">
        <v>2.54</v>
      </c>
      <c r="AA599">
        <v>5.588000000000001</v>
      </c>
      <c r="AB599">
        <v>7648352</v>
      </c>
      <c r="AC599" t="s">
        <v>1549</v>
      </c>
      <c r="AD599">
        <v>40333</v>
      </c>
      <c r="AE599" t="s">
        <v>760</v>
      </c>
      <c r="AF599" t="s">
        <v>761</v>
      </c>
      <c r="AG599" t="s">
        <v>762</v>
      </c>
      <c r="AH599" t="s">
        <v>768</v>
      </c>
      <c r="AI599">
        <v>5</v>
      </c>
      <c r="AJ599">
        <v>0</v>
      </c>
      <c r="AK599">
        <v>0</v>
      </c>
      <c r="AL599">
        <v>0</v>
      </c>
      <c r="AM599">
        <v>60</v>
      </c>
      <c r="AN599">
        <v>0</v>
      </c>
      <c r="AO599" t="s">
        <v>762</v>
      </c>
      <c r="AP599" t="s">
        <v>778</v>
      </c>
      <c r="AQ599" t="s">
        <v>781</v>
      </c>
      <c r="AR599" t="s">
        <v>1550</v>
      </c>
      <c r="AS599">
        <v>5.9</v>
      </c>
      <c r="AT599">
        <v>682.56002196999998</v>
      </c>
      <c r="AU599">
        <v>688.46002196999996</v>
      </c>
      <c r="AV599" t="s">
        <v>765</v>
      </c>
      <c r="AW599" t="s">
        <v>1551</v>
      </c>
      <c r="AX599">
        <v>6.3</v>
      </c>
      <c r="AY599">
        <v>681.05998535000003</v>
      </c>
      <c r="AZ599">
        <v>687.35998534999999</v>
      </c>
      <c r="BA599" t="s">
        <v>765</v>
      </c>
      <c r="BB599">
        <v>6.6110050000000004E-2</v>
      </c>
      <c r="BC599">
        <v>0</v>
      </c>
      <c r="BD599">
        <v>37257</v>
      </c>
      <c r="BE599">
        <v>18.917750399269913</v>
      </c>
      <c r="BF599" t="s">
        <v>767</v>
      </c>
      <c r="BG599">
        <v>43185</v>
      </c>
      <c r="BH599">
        <v>22.689919842094071</v>
      </c>
      <c r="BI599" t="s">
        <v>4146</v>
      </c>
      <c r="BJ599" t="s">
        <v>4147</v>
      </c>
      <c r="BK599" t="s">
        <v>4148</v>
      </c>
      <c r="BL599" t="s">
        <v>768</v>
      </c>
      <c r="BM599">
        <v>2</v>
      </c>
      <c r="BN599">
        <v>3.8380000000000001</v>
      </c>
    </row>
    <row r="600" spans="1:66" x14ac:dyDescent="0.25">
      <c r="A600">
        <v>116579</v>
      </c>
      <c r="B600">
        <v>20799</v>
      </c>
      <c r="C600" t="s">
        <v>638</v>
      </c>
      <c r="D600" t="s">
        <v>21</v>
      </c>
      <c r="E600" t="s">
        <v>29</v>
      </c>
      <c r="F600">
        <v>44495.708333333336</v>
      </c>
      <c r="G600">
        <v>2.2999999999999998</v>
      </c>
      <c r="H600" t="s">
        <v>23</v>
      </c>
      <c r="I600">
        <v>0</v>
      </c>
      <c r="J600" t="s">
        <v>22</v>
      </c>
      <c r="K600" t="s">
        <v>22</v>
      </c>
      <c r="M600">
        <v>0</v>
      </c>
      <c r="O600">
        <v>2</v>
      </c>
      <c r="P600">
        <v>10</v>
      </c>
      <c r="Q600">
        <v>1.3</v>
      </c>
      <c r="R600">
        <v>2.2999999999999998</v>
      </c>
      <c r="S600">
        <v>2.9899999999999998</v>
      </c>
      <c r="T600">
        <v>2</v>
      </c>
      <c r="U600">
        <v>10</v>
      </c>
      <c r="V600">
        <v>7</v>
      </c>
      <c r="W600">
        <v>5</v>
      </c>
      <c r="X600">
        <v>35</v>
      </c>
      <c r="Y600">
        <v>4.7200000000000006</v>
      </c>
      <c r="Z600">
        <v>3.92</v>
      </c>
      <c r="AA600">
        <v>18.502400000000002</v>
      </c>
      <c r="AB600">
        <v>7562487</v>
      </c>
      <c r="AC600" t="s">
        <v>3228</v>
      </c>
      <c r="AD600">
        <v>40334</v>
      </c>
      <c r="AE600" t="s">
        <v>760</v>
      </c>
      <c r="AF600" t="s">
        <v>761</v>
      </c>
      <c r="AG600" t="s">
        <v>762</v>
      </c>
      <c r="AH600" t="s">
        <v>768</v>
      </c>
      <c r="AI600">
        <v>1.25</v>
      </c>
      <c r="AJ600">
        <v>0</v>
      </c>
      <c r="AK600">
        <v>0</v>
      </c>
      <c r="AL600">
        <v>0</v>
      </c>
      <c r="AM600">
        <v>15</v>
      </c>
      <c r="AN600">
        <v>0</v>
      </c>
      <c r="AO600" t="s">
        <v>762</v>
      </c>
      <c r="AP600" t="s">
        <v>763</v>
      </c>
      <c r="AQ600" t="s">
        <v>769</v>
      </c>
      <c r="AR600" t="s">
        <v>3229</v>
      </c>
      <c r="AS600">
        <v>2.1</v>
      </c>
      <c r="AT600">
        <v>0</v>
      </c>
      <c r="AU600">
        <v>0</v>
      </c>
      <c r="AV600" t="s">
        <v>765</v>
      </c>
      <c r="AW600" t="s">
        <v>3230</v>
      </c>
      <c r="AX600">
        <v>2.4</v>
      </c>
      <c r="AY600">
        <v>0</v>
      </c>
      <c r="AZ600">
        <v>0</v>
      </c>
      <c r="BA600" t="s">
        <v>765</v>
      </c>
      <c r="BB600">
        <v>0</v>
      </c>
      <c r="BC600">
        <v>0</v>
      </c>
      <c r="BD600">
        <v>38839</v>
      </c>
      <c r="BE600">
        <v>15.48722336299339</v>
      </c>
      <c r="BF600" t="s">
        <v>767</v>
      </c>
      <c r="BG600">
        <v>44243</v>
      </c>
      <c r="BH600">
        <v>29.279198994671209</v>
      </c>
      <c r="BI600" t="s">
        <v>4094</v>
      </c>
      <c r="BJ600" t="s">
        <v>4095</v>
      </c>
      <c r="BK600" t="s">
        <v>4096</v>
      </c>
      <c r="BL600" t="s">
        <v>4097</v>
      </c>
      <c r="BM600">
        <v>1</v>
      </c>
      <c r="BN600">
        <v>3.8540000000000001</v>
      </c>
    </row>
    <row r="601" spans="1:66" x14ac:dyDescent="0.25">
      <c r="A601">
        <v>116793</v>
      </c>
      <c r="B601">
        <v>11092</v>
      </c>
      <c r="C601" t="s">
        <v>284</v>
      </c>
      <c r="D601" t="s">
        <v>26</v>
      </c>
      <c r="E601" t="s">
        <v>29</v>
      </c>
      <c r="F601">
        <v>43432.666666666664</v>
      </c>
      <c r="G601">
        <v>7.5</v>
      </c>
      <c r="H601" t="s">
        <v>23</v>
      </c>
      <c r="I601">
        <v>0</v>
      </c>
      <c r="J601" t="s">
        <v>22</v>
      </c>
      <c r="K601" t="s">
        <v>22</v>
      </c>
      <c r="L601" t="s">
        <v>145</v>
      </c>
      <c r="M601">
        <v>10</v>
      </c>
      <c r="O601">
        <v>2</v>
      </c>
      <c r="P601">
        <v>10</v>
      </c>
      <c r="Q601">
        <v>1.3</v>
      </c>
      <c r="R601">
        <v>8</v>
      </c>
      <c r="S601">
        <v>10.4</v>
      </c>
      <c r="T601">
        <v>1</v>
      </c>
      <c r="U601">
        <v>0</v>
      </c>
      <c r="V601">
        <v>1.4000000000000001</v>
      </c>
      <c r="W601">
        <v>2</v>
      </c>
      <c r="X601">
        <v>2.8000000000000003</v>
      </c>
      <c r="Y601">
        <v>1.36</v>
      </c>
      <c r="Z601">
        <v>4.4000000000000004</v>
      </c>
      <c r="AA601">
        <v>5.9840000000000009</v>
      </c>
      <c r="AB601">
        <v>7659655</v>
      </c>
      <c r="AC601" t="s">
        <v>1605</v>
      </c>
      <c r="AD601">
        <v>40335</v>
      </c>
      <c r="AE601" t="s">
        <v>760</v>
      </c>
      <c r="AF601" t="s">
        <v>761</v>
      </c>
      <c r="AG601" t="s">
        <v>762</v>
      </c>
      <c r="AH601" t="s">
        <v>768</v>
      </c>
      <c r="AI601">
        <v>1.5</v>
      </c>
      <c r="AJ601">
        <v>0</v>
      </c>
      <c r="AK601">
        <v>0</v>
      </c>
      <c r="AL601">
        <v>0</v>
      </c>
      <c r="AM601">
        <v>18</v>
      </c>
      <c r="AN601">
        <v>0</v>
      </c>
      <c r="AO601" t="s">
        <v>762</v>
      </c>
      <c r="AP601" t="s">
        <v>763</v>
      </c>
      <c r="AQ601" t="s">
        <v>769</v>
      </c>
      <c r="AR601" t="s">
        <v>1606</v>
      </c>
      <c r="AS601">
        <v>3.8</v>
      </c>
      <c r="AT601">
        <v>809.5</v>
      </c>
      <c r="AU601">
        <v>813.3</v>
      </c>
      <c r="AV601" t="s">
        <v>765</v>
      </c>
      <c r="AW601" t="s">
        <v>1607</v>
      </c>
      <c r="AX601">
        <v>4.5999999999999996</v>
      </c>
      <c r="AY601">
        <v>808.4</v>
      </c>
      <c r="AZ601">
        <v>813</v>
      </c>
      <c r="BA601" t="s">
        <v>765</v>
      </c>
      <c r="BB601">
        <v>9.0525099999999997E-3</v>
      </c>
      <c r="BC601">
        <v>1</v>
      </c>
      <c r="BD601">
        <v>36161</v>
      </c>
      <c r="BE601">
        <v>19.908738307095589</v>
      </c>
      <c r="BF601" t="s">
        <v>767</v>
      </c>
      <c r="BG601">
        <v>43179</v>
      </c>
      <c r="BH601">
        <v>121.5132192409279</v>
      </c>
      <c r="BI601" t="s">
        <v>4094</v>
      </c>
      <c r="BJ601" t="s">
        <v>4095</v>
      </c>
      <c r="BK601" t="s">
        <v>4096</v>
      </c>
      <c r="BL601" t="s">
        <v>4097</v>
      </c>
      <c r="BM601">
        <v>1</v>
      </c>
      <c r="BN601">
        <v>3.7450000000000001</v>
      </c>
    </row>
    <row r="602" spans="1:66" x14ac:dyDescent="0.25">
      <c r="A602">
        <v>116857</v>
      </c>
      <c r="B602">
        <v>12553</v>
      </c>
      <c r="C602" t="s">
        <v>60</v>
      </c>
      <c r="D602" t="s">
        <v>26</v>
      </c>
      <c r="E602" t="s">
        <v>29</v>
      </c>
      <c r="F602">
        <v>43860.708333333336</v>
      </c>
      <c r="G602">
        <v>4.5</v>
      </c>
      <c r="I602">
        <v>0</v>
      </c>
      <c r="K602" t="s">
        <v>22</v>
      </c>
      <c r="M602">
        <v>0</v>
      </c>
      <c r="O602">
        <v>2</v>
      </c>
      <c r="P602">
        <v>0</v>
      </c>
      <c r="Q602">
        <v>1.3</v>
      </c>
      <c r="R602">
        <v>0.8</v>
      </c>
      <c r="S602">
        <v>1.04</v>
      </c>
      <c r="T602">
        <v>1</v>
      </c>
      <c r="U602">
        <v>0</v>
      </c>
      <c r="V602">
        <v>1.4000000000000001</v>
      </c>
      <c r="W602">
        <v>0.8</v>
      </c>
      <c r="X602">
        <v>1.1200000000000001</v>
      </c>
      <c r="Y602">
        <v>1.36</v>
      </c>
      <c r="Z602">
        <v>0.8</v>
      </c>
      <c r="AA602">
        <v>1.0880000000000001</v>
      </c>
      <c r="AB602">
        <v>7596304</v>
      </c>
      <c r="AC602" t="s">
        <v>857</v>
      </c>
      <c r="AD602">
        <v>40336</v>
      </c>
      <c r="AE602" t="s">
        <v>760</v>
      </c>
      <c r="AF602" t="s">
        <v>761</v>
      </c>
      <c r="AG602" t="s">
        <v>762</v>
      </c>
      <c r="AH602" t="s">
        <v>768</v>
      </c>
      <c r="AI602">
        <v>1.25</v>
      </c>
      <c r="AJ602">
        <v>0</v>
      </c>
      <c r="AK602">
        <v>0</v>
      </c>
      <c r="AL602">
        <v>0</v>
      </c>
      <c r="AM602">
        <v>15</v>
      </c>
      <c r="AN602">
        <v>0</v>
      </c>
      <c r="AO602" t="s">
        <v>762</v>
      </c>
      <c r="AP602" t="s">
        <v>763</v>
      </c>
      <c r="AQ602" t="s">
        <v>769</v>
      </c>
      <c r="AR602" t="s">
        <v>858</v>
      </c>
      <c r="AS602">
        <v>5.4</v>
      </c>
      <c r="AT602">
        <v>784.6</v>
      </c>
      <c r="AU602">
        <v>790</v>
      </c>
      <c r="AV602" t="s">
        <v>765</v>
      </c>
      <c r="AW602" t="s">
        <v>859</v>
      </c>
      <c r="AX602">
        <v>6.6</v>
      </c>
      <c r="AY602">
        <v>781.4</v>
      </c>
      <c r="AZ602">
        <v>788</v>
      </c>
      <c r="BA602" t="s">
        <v>765</v>
      </c>
      <c r="BB602">
        <v>2.2037319999999999E-2</v>
      </c>
      <c r="BC602">
        <v>1</v>
      </c>
      <c r="BD602">
        <v>31048</v>
      </c>
      <c r="BE602">
        <v>35.079283595710706</v>
      </c>
      <c r="BF602" t="s">
        <v>767</v>
      </c>
      <c r="BG602">
        <v>43430</v>
      </c>
      <c r="BH602">
        <v>145.20824838492149</v>
      </c>
      <c r="BI602" t="s">
        <v>4120</v>
      </c>
      <c r="BJ602" t="s">
        <v>4121</v>
      </c>
      <c r="BK602" t="s">
        <v>4122</v>
      </c>
      <c r="BL602" t="s">
        <v>4123</v>
      </c>
      <c r="BM602">
        <v>4</v>
      </c>
      <c r="BN602">
        <v>3.7730000000000001</v>
      </c>
    </row>
    <row r="603" spans="1:66" x14ac:dyDescent="0.25">
      <c r="A603">
        <v>116858</v>
      </c>
      <c r="B603">
        <v>12553</v>
      </c>
      <c r="C603" t="s">
        <v>72</v>
      </c>
      <c r="D603" t="s">
        <v>26</v>
      </c>
      <c r="E603" t="s">
        <v>29</v>
      </c>
      <c r="F603">
        <v>43860.708333333336</v>
      </c>
      <c r="G603">
        <v>6</v>
      </c>
      <c r="I603">
        <v>0</v>
      </c>
      <c r="K603" t="s">
        <v>22</v>
      </c>
      <c r="M603">
        <v>0</v>
      </c>
      <c r="O603">
        <v>2</v>
      </c>
      <c r="P603">
        <v>0</v>
      </c>
      <c r="Q603">
        <v>1.3</v>
      </c>
      <c r="R603">
        <v>0.8</v>
      </c>
      <c r="S603">
        <v>1.04</v>
      </c>
      <c r="T603">
        <v>1</v>
      </c>
      <c r="U603">
        <v>0</v>
      </c>
      <c r="V603">
        <v>2.2000000000000002</v>
      </c>
      <c r="W603">
        <v>0.8</v>
      </c>
      <c r="X603">
        <v>1.7600000000000002</v>
      </c>
      <c r="Y603">
        <v>1.84</v>
      </c>
      <c r="Z603">
        <v>0.8</v>
      </c>
      <c r="AA603">
        <v>1.4720000000000002</v>
      </c>
      <c r="AB603">
        <v>7559938</v>
      </c>
      <c r="AC603" t="s">
        <v>892</v>
      </c>
      <c r="AD603">
        <v>40337</v>
      </c>
      <c r="AE603" t="s">
        <v>760</v>
      </c>
      <c r="AF603" t="s">
        <v>761</v>
      </c>
      <c r="AG603" t="s">
        <v>762</v>
      </c>
      <c r="AH603" t="s">
        <v>768</v>
      </c>
      <c r="AI603">
        <v>1.25</v>
      </c>
      <c r="AJ603">
        <v>0</v>
      </c>
      <c r="AK603">
        <v>0</v>
      </c>
      <c r="AL603">
        <v>0</v>
      </c>
      <c r="AM603">
        <v>15</v>
      </c>
      <c r="AN603">
        <v>0</v>
      </c>
      <c r="AO603" t="s">
        <v>762</v>
      </c>
      <c r="AP603" t="s">
        <v>763</v>
      </c>
      <c r="AQ603" t="s">
        <v>769</v>
      </c>
      <c r="AR603" t="s">
        <v>893</v>
      </c>
      <c r="AS603">
        <v>3.1</v>
      </c>
      <c r="AT603">
        <v>784.9</v>
      </c>
      <c r="AU603">
        <v>788</v>
      </c>
      <c r="AV603" t="s">
        <v>765</v>
      </c>
      <c r="AW603" t="s">
        <v>894</v>
      </c>
      <c r="AX603">
        <v>3.8</v>
      </c>
      <c r="AY603">
        <v>784.2</v>
      </c>
      <c r="AZ603">
        <v>788</v>
      </c>
      <c r="BA603" t="s">
        <v>765</v>
      </c>
      <c r="BB603">
        <v>8.5029300000000006E-3</v>
      </c>
      <c r="BC603">
        <v>1</v>
      </c>
      <c r="BD603">
        <v>31048</v>
      </c>
      <c r="BE603">
        <v>35.079283595710706</v>
      </c>
      <c r="BF603" t="s">
        <v>767</v>
      </c>
      <c r="BG603">
        <v>43179</v>
      </c>
      <c r="BH603">
        <v>82.324704306618699</v>
      </c>
      <c r="BI603" t="s">
        <v>4120</v>
      </c>
      <c r="BJ603" t="s">
        <v>4121</v>
      </c>
      <c r="BK603" t="s">
        <v>4122</v>
      </c>
      <c r="BL603" t="s">
        <v>4123</v>
      </c>
      <c r="BM603">
        <v>4</v>
      </c>
      <c r="BN603">
        <v>3.7730000000000001</v>
      </c>
    </row>
    <row r="604" spans="1:66" x14ac:dyDescent="0.25">
      <c r="A604">
        <v>117284</v>
      </c>
      <c r="B604">
        <v>21152</v>
      </c>
      <c r="C604" t="s">
        <v>509</v>
      </c>
      <c r="D604" t="s">
        <v>21</v>
      </c>
      <c r="E604" t="s">
        <v>29</v>
      </c>
      <c r="F604">
        <v>44200.666666666664</v>
      </c>
      <c r="G604">
        <v>5.5</v>
      </c>
      <c r="H604" t="s">
        <v>23</v>
      </c>
      <c r="I604">
        <v>0</v>
      </c>
      <c r="J604" t="s">
        <v>22</v>
      </c>
      <c r="K604" t="s">
        <v>22</v>
      </c>
      <c r="L604" t="s">
        <v>24</v>
      </c>
      <c r="M604">
        <v>0</v>
      </c>
      <c r="N604" t="s">
        <v>202</v>
      </c>
      <c r="O604">
        <v>3</v>
      </c>
      <c r="P604">
        <v>0</v>
      </c>
      <c r="Q604">
        <v>1.9500000000000002</v>
      </c>
      <c r="R604">
        <v>1.4</v>
      </c>
      <c r="S604">
        <v>2.73</v>
      </c>
      <c r="T604">
        <v>1</v>
      </c>
      <c r="U604">
        <v>0</v>
      </c>
      <c r="V604">
        <v>9.1999999999999993</v>
      </c>
      <c r="W604">
        <v>2.3000000000000003</v>
      </c>
      <c r="X604">
        <v>21.16</v>
      </c>
      <c r="Y604">
        <v>6.3</v>
      </c>
      <c r="Z604">
        <v>1.94</v>
      </c>
      <c r="AA604">
        <v>12.222</v>
      </c>
      <c r="AB604">
        <v>7617089</v>
      </c>
      <c r="AC604" t="s">
        <v>2566</v>
      </c>
      <c r="AD604">
        <v>40338</v>
      </c>
      <c r="AE604" t="s">
        <v>760</v>
      </c>
      <c r="AF604" t="s">
        <v>761</v>
      </c>
      <c r="AG604" t="s">
        <v>762</v>
      </c>
      <c r="AH604" t="s">
        <v>768</v>
      </c>
      <c r="AI604">
        <v>3</v>
      </c>
      <c r="AJ604">
        <v>0</v>
      </c>
      <c r="AK604">
        <v>0</v>
      </c>
      <c r="AL604">
        <v>0</v>
      </c>
      <c r="AM604">
        <v>36</v>
      </c>
      <c r="AN604">
        <v>0</v>
      </c>
      <c r="AO604" t="s">
        <v>762</v>
      </c>
      <c r="AP604" t="s">
        <v>778</v>
      </c>
      <c r="AQ604" t="s">
        <v>781</v>
      </c>
      <c r="AR604" t="s">
        <v>2567</v>
      </c>
      <c r="AS604">
        <v>3.83</v>
      </c>
      <c r="AT604">
        <v>765.17</v>
      </c>
      <c r="AU604">
        <v>769</v>
      </c>
      <c r="AV604" t="s">
        <v>765</v>
      </c>
      <c r="AW604" t="s">
        <v>2568</v>
      </c>
      <c r="AX604">
        <v>6.43</v>
      </c>
      <c r="AY604">
        <v>761.08</v>
      </c>
      <c r="AZ604">
        <v>767.51</v>
      </c>
      <c r="BA604" t="s">
        <v>765</v>
      </c>
      <c r="BB604">
        <v>2.7861779999999999E-2</v>
      </c>
      <c r="BC604">
        <v>1</v>
      </c>
      <c r="BD604">
        <v>24838</v>
      </c>
      <c r="BE604">
        <v>53.012092174309828</v>
      </c>
      <c r="BF604" t="s">
        <v>767</v>
      </c>
      <c r="BG604">
        <v>44116</v>
      </c>
      <c r="BH604">
        <v>146.79608462385019</v>
      </c>
      <c r="BI604" t="s">
        <v>4094</v>
      </c>
      <c r="BJ604" t="s">
        <v>4095</v>
      </c>
      <c r="BK604" t="s">
        <v>4096</v>
      </c>
      <c r="BL604" t="s">
        <v>4097</v>
      </c>
      <c r="BM604">
        <v>1</v>
      </c>
      <c r="BN604">
        <v>3.8410000000000002</v>
      </c>
    </row>
    <row r="605" spans="1:66" x14ac:dyDescent="0.25">
      <c r="A605">
        <v>117668</v>
      </c>
      <c r="B605">
        <v>10941</v>
      </c>
      <c r="C605" t="s">
        <v>412</v>
      </c>
      <c r="D605" t="s">
        <v>21</v>
      </c>
      <c r="E605" t="s">
        <v>29</v>
      </c>
      <c r="F605">
        <v>43230.666666666664</v>
      </c>
      <c r="G605">
        <v>8.5</v>
      </c>
      <c r="H605" t="s">
        <v>23</v>
      </c>
      <c r="I605">
        <v>0</v>
      </c>
      <c r="J605" t="s">
        <v>22</v>
      </c>
      <c r="K605" t="s">
        <v>22</v>
      </c>
      <c r="L605" t="s">
        <v>174</v>
      </c>
      <c r="M605">
        <v>8</v>
      </c>
      <c r="N605" t="s">
        <v>202</v>
      </c>
      <c r="O605">
        <v>3</v>
      </c>
      <c r="P605">
        <v>0</v>
      </c>
      <c r="Q605">
        <v>1.9500000000000002</v>
      </c>
      <c r="R605">
        <v>6</v>
      </c>
      <c r="S605">
        <v>11.700000000000001</v>
      </c>
      <c r="T605">
        <v>1</v>
      </c>
      <c r="U605">
        <v>0</v>
      </c>
      <c r="V605">
        <v>9.1999999999999993</v>
      </c>
      <c r="W605">
        <v>6</v>
      </c>
      <c r="X605">
        <v>55.199999999999996</v>
      </c>
      <c r="Y605">
        <v>6.3</v>
      </c>
      <c r="Z605">
        <v>6</v>
      </c>
      <c r="AA605">
        <v>37.799999999999997</v>
      </c>
      <c r="AB605">
        <v>7622646</v>
      </c>
      <c r="AC605" t="s">
        <v>3996</v>
      </c>
      <c r="AD605">
        <v>40339</v>
      </c>
      <c r="AE605" t="s">
        <v>760</v>
      </c>
      <c r="AF605" t="s">
        <v>761</v>
      </c>
      <c r="AG605" t="s">
        <v>762</v>
      </c>
      <c r="AH605" t="s">
        <v>768</v>
      </c>
      <c r="AI605">
        <v>5.5</v>
      </c>
      <c r="AJ605">
        <v>0</v>
      </c>
      <c r="AK605">
        <v>0</v>
      </c>
      <c r="AL605">
        <v>0</v>
      </c>
      <c r="AM605">
        <v>66</v>
      </c>
      <c r="AN605">
        <v>0</v>
      </c>
      <c r="AO605" t="s">
        <v>762</v>
      </c>
      <c r="AP605" t="s">
        <v>778</v>
      </c>
      <c r="AQ605" t="s">
        <v>781</v>
      </c>
      <c r="AR605" t="s">
        <v>3997</v>
      </c>
      <c r="AS605">
        <v>6.6</v>
      </c>
      <c r="AT605">
        <v>717.4</v>
      </c>
      <c r="AU605">
        <v>724</v>
      </c>
      <c r="AV605" t="s">
        <v>765</v>
      </c>
      <c r="AW605" t="s">
        <v>3998</v>
      </c>
      <c r="AX605">
        <v>0</v>
      </c>
      <c r="AY605">
        <v>0</v>
      </c>
      <c r="AZ605">
        <v>724</v>
      </c>
      <c r="BA605" t="s">
        <v>772</v>
      </c>
      <c r="BB605">
        <v>0</v>
      </c>
      <c r="BC605">
        <v>1</v>
      </c>
      <c r="BD605">
        <v>28671</v>
      </c>
      <c r="BE605">
        <v>39.862194843714342</v>
      </c>
      <c r="BF605" t="s">
        <v>767</v>
      </c>
      <c r="BG605">
        <v>44243</v>
      </c>
      <c r="BH605">
        <v>26.490106582468869</v>
      </c>
      <c r="BI605" t="s">
        <v>4146</v>
      </c>
      <c r="BJ605" t="s">
        <v>4147</v>
      </c>
      <c r="BK605" t="s">
        <v>4148</v>
      </c>
      <c r="BL605" t="s">
        <v>768</v>
      </c>
      <c r="BM605">
        <v>2</v>
      </c>
      <c r="BN605">
        <v>3.8809999999999998</v>
      </c>
    </row>
    <row r="606" spans="1:66" x14ac:dyDescent="0.25">
      <c r="A606">
        <v>117824</v>
      </c>
      <c r="B606">
        <v>11332</v>
      </c>
      <c r="C606" t="s">
        <v>223</v>
      </c>
      <c r="D606" t="s">
        <v>21</v>
      </c>
      <c r="E606" t="s">
        <v>29</v>
      </c>
      <c r="F606">
        <v>43700.666666666664</v>
      </c>
      <c r="G606">
        <v>4.25</v>
      </c>
      <c r="H606" t="s">
        <v>23</v>
      </c>
      <c r="I606">
        <v>0</v>
      </c>
      <c r="J606" t="s">
        <v>22</v>
      </c>
      <c r="K606" t="s">
        <v>22</v>
      </c>
      <c r="L606" t="s">
        <v>115</v>
      </c>
      <c r="M606">
        <v>8</v>
      </c>
      <c r="N606" t="s">
        <v>33</v>
      </c>
      <c r="O606">
        <v>0</v>
      </c>
      <c r="P606">
        <v>10</v>
      </c>
      <c r="Q606">
        <v>0</v>
      </c>
      <c r="R606">
        <v>5.9</v>
      </c>
      <c r="S606">
        <v>0</v>
      </c>
      <c r="T606">
        <v>2</v>
      </c>
      <c r="U606">
        <v>10</v>
      </c>
      <c r="V606">
        <v>1.4000000000000001</v>
      </c>
      <c r="W606">
        <v>5</v>
      </c>
      <c r="X606">
        <v>7.0000000000000009</v>
      </c>
      <c r="Y606">
        <v>0.84000000000000008</v>
      </c>
      <c r="Z606">
        <v>5.36</v>
      </c>
      <c r="AA606">
        <v>4.5024000000000006</v>
      </c>
      <c r="AB606">
        <v>7587707</v>
      </c>
      <c r="AC606" t="s">
        <v>1360</v>
      </c>
      <c r="AD606">
        <v>40340</v>
      </c>
      <c r="AE606" t="s">
        <v>760</v>
      </c>
      <c r="AF606" t="s">
        <v>761</v>
      </c>
      <c r="AG606" t="s">
        <v>762</v>
      </c>
      <c r="AH606" t="s">
        <v>768</v>
      </c>
      <c r="AI606">
        <v>1.25</v>
      </c>
      <c r="AJ606">
        <v>0</v>
      </c>
      <c r="AK606">
        <v>0</v>
      </c>
      <c r="AL606">
        <v>0</v>
      </c>
      <c r="AM606">
        <v>15</v>
      </c>
      <c r="AN606">
        <v>0</v>
      </c>
      <c r="AO606" t="s">
        <v>762</v>
      </c>
      <c r="AP606" t="s">
        <v>763</v>
      </c>
      <c r="AQ606" t="s">
        <v>769</v>
      </c>
      <c r="AR606" t="s">
        <v>1361</v>
      </c>
      <c r="AS606">
        <v>4.0999999999999996</v>
      </c>
      <c r="AT606">
        <v>727.9</v>
      </c>
      <c r="AU606">
        <v>732</v>
      </c>
      <c r="AV606" t="s">
        <v>765</v>
      </c>
      <c r="AW606" t="s">
        <v>1362</v>
      </c>
      <c r="AX606">
        <v>4.2</v>
      </c>
      <c r="AY606">
        <v>723.8</v>
      </c>
      <c r="AZ606">
        <v>728</v>
      </c>
      <c r="BA606" t="s">
        <v>765</v>
      </c>
      <c r="BB606">
        <v>7.6508119999999999E-2</v>
      </c>
      <c r="BC606">
        <v>1</v>
      </c>
      <c r="BD606">
        <v>28671</v>
      </c>
      <c r="BE606">
        <v>41.14898471366643</v>
      </c>
      <c r="BF606" t="s">
        <v>767</v>
      </c>
      <c r="BG606">
        <v>44243</v>
      </c>
      <c r="BH606">
        <v>53.589086372909513</v>
      </c>
      <c r="BI606" t="s">
        <v>4094</v>
      </c>
      <c r="BJ606" t="s">
        <v>4095</v>
      </c>
      <c r="BK606" t="s">
        <v>4096</v>
      </c>
      <c r="BL606" t="s">
        <v>4097</v>
      </c>
      <c r="BM606">
        <v>1</v>
      </c>
      <c r="BN606">
        <v>3.88</v>
      </c>
    </row>
    <row r="607" spans="1:66" x14ac:dyDescent="0.25">
      <c r="A607">
        <v>117825</v>
      </c>
      <c r="B607">
        <v>11332</v>
      </c>
      <c r="C607" t="s">
        <v>223</v>
      </c>
      <c r="D607" t="s">
        <v>21</v>
      </c>
      <c r="E607" t="s">
        <v>29</v>
      </c>
      <c r="F607">
        <v>43700.666666666664</v>
      </c>
      <c r="G607">
        <v>4.4000000000000004</v>
      </c>
      <c r="H607" t="s">
        <v>23</v>
      </c>
      <c r="I607">
        <v>0</v>
      </c>
      <c r="J607" t="s">
        <v>22</v>
      </c>
      <c r="K607" t="s">
        <v>22</v>
      </c>
      <c r="L607" t="s">
        <v>30</v>
      </c>
      <c r="M607">
        <v>6</v>
      </c>
      <c r="N607" t="s">
        <v>202</v>
      </c>
      <c r="O607">
        <v>3</v>
      </c>
      <c r="P607">
        <v>10</v>
      </c>
      <c r="Q607">
        <v>1.9500000000000002</v>
      </c>
      <c r="R607">
        <v>5</v>
      </c>
      <c r="S607">
        <v>9.75</v>
      </c>
      <c r="T607">
        <v>1</v>
      </c>
      <c r="U607">
        <v>10</v>
      </c>
      <c r="V607">
        <v>1.4000000000000001</v>
      </c>
      <c r="W607">
        <v>5</v>
      </c>
      <c r="X607">
        <v>7.0000000000000009</v>
      </c>
      <c r="Y607">
        <v>1.62</v>
      </c>
      <c r="Z607">
        <v>5</v>
      </c>
      <c r="AA607">
        <v>8.1000000000000014</v>
      </c>
      <c r="AB607">
        <v>7707783</v>
      </c>
      <c r="AC607" t="s">
        <v>2048</v>
      </c>
      <c r="AD607">
        <v>40341</v>
      </c>
      <c r="AE607" t="s">
        <v>760</v>
      </c>
      <c r="AF607" t="s">
        <v>761</v>
      </c>
      <c r="AG607" t="s">
        <v>762</v>
      </c>
      <c r="AH607" t="s">
        <v>768</v>
      </c>
      <c r="AI607">
        <v>1.25</v>
      </c>
      <c r="AJ607">
        <v>0</v>
      </c>
      <c r="AK607">
        <v>0</v>
      </c>
      <c r="AL607">
        <v>0</v>
      </c>
      <c r="AM607">
        <v>15</v>
      </c>
      <c r="AN607">
        <v>0</v>
      </c>
      <c r="AO607" t="s">
        <v>762</v>
      </c>
      <c r="AP607" t="s">
        <v>763</v>
      </c>
      <c r="AQ607" t="s">
        <v>769</v>
      </c>
      <c r="AR607" t="s">
        <v>1362</v>
      </c>
      <c r="AS607">
        <v>4.4000000000000004</v>
      </c>
      <c r="AT607">
        <v>723.6</v>
      </c>
      <c r="AU607">
        <v>728</v>
      </c>
      <c r="AV607" t="s">
        <v>765</v>
      </c>
      <c r="AW607" t="s">
        <v>2049</v>
      </c>
      <c r="AX607">
        <v>1.2</v>
      </c>
      <c r="AY607">
        <v>721.8</v>
      </c>
      <c r="AZ607">
        <v>723</v>
      </c>
      <c r="BA607" t="s">
        <v>986</v>
      </c>
      <c r="BB607">
        <v>1.0825909999999999E-2</v>
      </c>
      <c r="BC607">
        <v>1</v>
      </c>
      <c r="BD607">
        <v>28671</v>
      </c>
      <c r="BE607">
        <v>41.14898471366643</v>
      </c>
      <c r="BF607" t="s">
        <v>767</v>
      </c>
      <c r="BG607">
        <v>44243</v>
      </c>
      <c r="BH607">
        <v>166.26781843030909</v>
      </c>
      <c r="BI607" t="s">
        <v>4094</v>
      </c>
      <c r="BJ607" t="s">
        <v>4095</v>
      </c>
      <c r="BK607" t="s">
        <v>4096</v>
      </c>
      <c r="BL607" t="s">
        <v>4097</v>
      </c>
      <c r="BM607">
        <v>1</v>
      </c>
      <c r="BN607">
        <v>3.8820000000000001</v>
      </c>
    </row>
    <row r="608" spans="1:66" x14ac:dyDescent="0.25">
      <c r="A608">
        <v>118051</v>
      </c>
      <c r="B608">
        <v>19020</v>
      </c>
      <c r="C608" t="s">
        <v>254</v>
      </c>
      <c r="D608" t="s">
        <v>21</v>
      </c>
      <c r="E608" t="s">
        <v>29</v>
      </c>
      <c r="F608">
        <v>44057.666666666664</v>
      </c>
      <c r="G608">
        <v>4</v>
      </c>
      <c r="H608" t="s">
        <v>23</v>
      </c>
      <c r="I608">
        <v>0</v>
      </c>
      <c r="J608" t="s">
        <v>22</v>
      </c>
      <c r="K608" t="s">
        <v>22</v>
      </c>
      <c r="L608" t="s">
        <v>24</v>
      </c>
      <c r="M608">
        <v>0</v>
      </c>
      <c r="O608">
        <v>2</v>
      </c>
      <c r="P608">
        <v>10</v>
      </c>
      <c r="Q608">
        <v>1.3</v>
      </c>
      <c r="R608">
        <v>2.2999999999999998</v>
      </c>
      <c r="S608">
        <v>2.9899999999999998</v>
      </c>
      <c r="T608">
        <v>1</v>
      </c>
      <c r="U608">
        <v>10</v>
      </c>
      <c r="V608">
        <v>1.4000000000000001</v>
      </c>
      <c r="W608">
        <v>5</v>
      </c>
      <c r="X608">
        <v>7.0000000000000009</v>
      </c>
      <c r="Y608">
        <v>1.36</v>
      </c>
      <c r="Z608">
        <v>3.92</v>
      </c>
      <c r="AA608">
        <v>5.3311999999999999</v>
      </c>
      <c r="AB608">
        <v>7651835</v>
      </c>
      <c r="AC608" t="s">
        <v>1500</v>
      </c>
      <c r="AD608">
        <v>40342</v>
      </c>
      <c r="AE608" t="s">
        <v>760</v>
      </c>
      <c r="AF608" t="s">
        <v>761</v>
      </c>
      <c r="AG608" t="s">
        <v>762</v>
      </c>
      <c r="AH608" t="s">
        <v>768</v>
      </c>
      <c r="AI608">
        <v>2</v>
      </c>
      <c r="AJ608">
        <v>0</v>
      </c>
      <c r="AK608">
        <v>0</v>
      </c>
      <c r="AL608">
        <v>0</v>
      </c>
      <c r="AM608">
        <v>24</v>
      </c>
      <c r="AN608">
        <v>0</v>
      </c>
      <c r="AO608" t="s">
        <v>762</v>
      </c>
      <c r="AP608" t="s">
        <v>763</v>
      </c>
      <c r="AQ608" t="s">
        <v>769</v>
      </c>
      <c r="AR608" t="s">
        <v>1501</v>
      </c>
      <c r="AS608">
        <v>4.9000000000000004</v>
      </c>
      <c r="AT608">
        <v>750.1</v>
      </c>
      <c r="AU608">
        <v>755</v>
      </c>
      <c r="AV608" t="s">
        <v>765</v>
      </c>
      <c r="AW608" t="s">
        <v>1502</v>
      </c>
      <c r="AX608">
        <v>2.4</v>
      </c>
      <c r="AY608">
        <v>748.6</v>
      </c>
      <c r="AZ608">
        <v>751</v>
      </c>
      <c r="BA608" t="s">
        <v>765</v>
      </c>
      <c r="BB608">
        <v>1.1127990000000001E-2</v>
      </c>
      <c r="BC608">
        <v>1</v>
      </c>
      <c r="BD608">
        <v>26672</v>
      </c>
      <c r="BE608">
        <v>47.599361168149663</v>
      </c>
      <c r="BF608" t="s">
        <v>767</v>
      </c>
      <c r="BG608">
        <v>44243</v>
      </c>
      <c r="BH608">
        <v>134.79520920052431</v>
      </c>
      <c r="BI608" t="s">
        <v>4127</v>
      </c>
      <c r="BJ608" t="s">
        <v>4128</v>
      </c>
      <c r="BK608" t="s">
        <v>4129</v>
      </c>
      <c r="BL608" t="s">
        <v>768</v>
      </c>
      <c r="BM608">
        <v>2</v>
      </c>
      <c r="BN608">
        <v>3.863</v>
      </c>
    </row>
    <row r="609" spans="1:66" x14ac:dyDescent="0.25">
      <c r="A609">
        <v>118076</v>
      </c>
      <c r="B609">
        <v>18818</v>
      </c>
      <c r="C609" t="s">
        <v>604</v>
      </c>
      <c r="D609" t="s">
        <v>21</v>
      </c>
      <c r="E609" t="s">
        <v>29</v>
      </c>
      <c r="F609">
        <v>44075.708333333336</v>
      </c>
      <c r="G609">
        <v>4.5</v>
      </c>
      <c r="H609" t="s">
        <v>23</v>
      </c>
      <c r="I609">
        <v>0</v>
      </c>
      <c r="J609" t="s">
        <v>22</v>
      </c>
      <c r="K609" t="s">
        <v>22</v>
      </c>
      <c r="L609" t="s">
        <v>24</v>
      </c>
      <c r="M609">
        <v>0</v>
      </c>
      <c r="O609">
        <v>2</v>
      </c>
      <c r="P609">
        <v>10</v>
      </c>
      <c r="Q609">
        <v>1.3</v>
      </c>
      <c r="R609">
        <v>2.9</v>
      </c>
      <c r="S609">
        <v>3.77</v>
      </c>
      <c r="T609">
        <v>1</v>
      </c>
      <c r="U609">
        <v>10</v>
      </c>
      <c r="V609">
        <v>4.5999999999999996</v>
      </c>
      <c r="W609">
        <v>6.5</v>
      </c>
      <c r="X609">
        <v>29.9</v>
      </c>
      <c r="Y609">
        <v>3.28</v>
      </c>
      <c r="Z609">
        <v>5.0599999999999996</v>
      </c>
      <c r="AA609">
        <v>16.596799999999998</v>
      </c>
      <c r="AB609">
        <v>7596567</v>
      </c>
      <c r="AC609" t="s">
        <v>3061</v>
      </c>
      <c r="AD609">
        <v>40343</v>
      </c>
      <c r="AE609" t="s">
        <v>760</v>
      </c>
      <c r="AF609" t="s">
        <v>761</v>
      </c>
      <c r="AG609" t="s">
        <v>762</v>
      </c>
      <c r="AH609" t="s">
        <v>768</v>
      </c>
      <c r="AI609">
        <v>3</v>
      </c>
      <c r="AJ609">
        <v>0</v>
      </c>
      <c r="AK609">
        <v>0</v>
      </c>
      <c r="AL609">
        <v>0</v>
      </c>
      <c r="AM609">
        <v>36</v>
      </c>
      <c r="AN609">
        <v>0</v>
      </c>
      <c r="AO609" t="s">
        <v>762</v>
      </c>
      <c r="AP609" t="s">
        <v>763</v>
      </c>
      <c r="AQ609" t="s">
        <v>769</v>
      </c>
      <c r="AR609" t="s">
        <v>3062</v>
      </c>
      <c r="AS609">
        <v>5</v>
      </c>
      <c r="AT609">
        <v>762.5</v>
      </c>
      <c r="AU609">
        <v>767.5</v>
      </c>
      <c r="AV609" t="s">
        <v>765</v>
      </c>
      <c r="AW609" t="s">
        <v>3063</v>
      </c>
      <c r="AX609">
        <v>0</v>
      </c>
      <c r="AY609">
        <v>766.94</v>
      </c>
      <c r="AZ609">
        <v>766.94</v>
      </c>
      <c r="BA609" t="s">
        <v>772</v>
      </c>
      <c r="BB609">
        <v>0</v>
      </c>
      <c r="BC609">
        <v>1</v>
      </c>
      <c r="BD609">
        <v>29587</v>
      </c>
      <c r="BE609">
        <v>39.667921514944112</v>
      </c>
      <c r="BF609" t="s">
        <v>767</v>
      </c>
      <c r="BG609">
        <v>44243</v>
      </c>
      <c r="BH609">
        <v>68.564416592475268</v>
      </c>
      <c r="BI609" t="s">
        <v>4140</v>
      </c>
      <c r="BJ609" t="s">
        <v>4141</v>
      </c>
      <c r="BK609" t="s">
        <v>4142</v>
      </c>
      <c r="BL609" t="s">
        <v>768</v>
      </c>
      <c r="BM609">
        <v>2</v>
      </c>
      <c r="BN609">
        <v>3.8660000000000001</v>
      </c>
    </row>
    <row r="610" spans="1:66" x14ac:dyDescent="0.25">
      <c r="A610">
        <v>118185</v>
      </c>
      <c r="B610">
        <v>13346</v>
      </c>
      <c r="C610" t="s">
        <v>167</v>
      </c>
      <c r="D610" t="s">
        <v>21</v>
      </c>
      <c r="E610" t="s">
        <v>29</v>
      </c>
      <c r="F610">
        <v>43914.666666666664</v>
      </c>
      <c r="G610">
        <v>3</v>
      </c>
      <c r="H610" t="s">
        <v>31</v>
      </c>
      <c r="I610">
        <v>7</v>
      </c>
      <c r="J610" t="s">
        <v>22</v>
      </c>
      <c r="K610" t="s">
        <v>22</v>
      </c>
      <c r="M610">
        <v>0</v>
      </c>
      <c r="O610">
        <v>2</v>
      </c>
      <c r="P610">
        <v>10</v>
      </c>
      <c r="Q610">
        <v>3.75</v>
      </c>
      <c r="R610">
        <v>2.2999999999999998</v>
      </c>
      <c r="S610">
        <v>8.625</v>
      </c>
      <c r="T610">
        <v>1</v>
      </c>
      <c r="U610">
        <v>0</v>
      </c>
      <c r="V610">
        <v>1.4000000000000001</v>
      </c>
      <c r="W610">
        <v>0.8</v>
      </c>
      <c r="X610">
        <v>1.1200000000000001</v>
      </c>
      <c r="Y610">
        <v>2.34</v>
      </c>
      <c r="Z610">
        <v>1.4</v>
      </c>
      <c r="AA610">
        <v>3.2759999999999998</v>
      </c>
      <c r="AB610">
        <v>7694340</v>
      </c>
      <c r="AC610" t="s">
        <v>1149</v>
      </c>
      <c r="AD610">
        <v>40344</v>
      </c>
      <c r="AE610" t="s">
        <v>760</v>
      </c>
      <c r="AF610" t="s">
        <v>761</v>
      </c>
      <c r="AG610" t="s">
        <v>762</v>
      </c>
      <c r="AH610" t="s">
        <v>768</v>
      </c>
      <c r="AI610">
        <v>1.25</v>
      </c>
      <c r="AJ610">
        <v>0</v>
      </c>
      <c r="AK610">
        <v>0</v>
      </c>
      <c r="AL610">
        <v>0</v>
      </c>
      <c r="AM610">
        <v>15</v>
      </c>
      <c r="AN610">
        <v>0</v>
      </c>
      <c r="AO610" t="s">
        <v>762</v>
      </c>
      <c r="AP610" t="s">
        <v>763</v>
      </c>
      <c r="AQ610" t="s">
        <v>769</v>
      </c>
      <c r="AR610" t="s">
        <v>1150</v>
      </c>
      <c r="AS610">
        <v>2.5</v>
      </c>
      <c r="AT610">
        <v>755.5</v>
      </c>
      <c r="AU610">
        <v>758</v>
      </c>
      <c r="AV610" t="s">
        <v>765</v>
      </c>
      <c r="AW610" t="s">
        <v>1151</v>
      </c>
      <c r="AX610">
        <v>3.3</v>
      </c>
      <c r="AY610">
        <v>753.7</v>
      </c>
      <c r="AZ610">
        <v>757</v>
      </c>
      <c r="BA610" t="s">
        <v>765</v>
      </c>
      <c r="BB610">
        <v>7.4500460000000004E-2</v>
      </c>
      <c r="BC610">
        <v>1</v>
      </c>
      <c r="BD610">
        <v>24397</v>
      </c>
      <c r="BE610">
        <v>53.436459046315299</v>
      </c>
      <c r="BF610" t="s">
        <v>767</v>
      </c>
      <c r="BG610">
        <v>44243</v>
      </c>
      <c r="BH610">
        <v>24.160923398813569</v>
      </c>
      <c r="BI610" t="s">
        <v>4127</v>
      </c>
      <c r="BJ610" t="s">
        <v>4128</v>
      </c>
      <c r="BK610" t="s">
        <v>4129</v>
      </c>
      <c r="BL610" t="s">
        <v>768</v>
      </c>
      <c r="BM610">
        <v>2</v>
      </c>
      <c r="BN610">
        <v>3.8530000000000002</v>
      </c>
    </row>
    <row r="611" spans="1:66" x14ac:dyDescent="0.25">
      <c r="A611">
        <v>118186</v>
      </c>
      <c r="B611">
        <v>13346</v>
      </c>
      <c r="C611" t="s">
        <v>286</v>
      </c>
      <c r="D611" t="s">
        <v>21</v>
      </c>
      <c r="E611" t="s">
        <v>29</v>
      </c>
      <c r="F611">
        <v>43915.666666666664</v>
      </c>
      <c r="G611">
        <v>3.5</v>
      </c>
      <c r="H611" t="s">
        <v>31</v>
      </c>
      <c r="I611">
        <v>7</v>
      </c>
      <c r="J611" t="s">
        <v>29</v>
      </c>
      <c r="K611" t="s">
        <v>29</v>
      </c>
      <c r="L611" t="s">
        <v>30</v>
      </c>
      <c r="M611">
        <v>6</v>
      </c>
      <c r="N611" t="s">
        <v>35</v>
      </c>
      <c r="O611">
        <v>2</v>
      </c>
      <c r="P611">
        <v>5</v>
      </c>
      <c r="Q611">
        <v>4.8</v>
      </c>
      <c r="R611">
        <v>4.25</v>
      </c>
      <c r="S611">
        <v>20.399999999999999</v>
      </c>
      <c r="T611">
        <v>1</v>
      </c>
      <c r="U611">
        <v>0</v>
      </c>
      <c r="V611">
        <v>1.4000000000000001</v>
      </c>
      <c r="W611">
        <v>0.8</v>
      </c>
      <c r="X611">
        <v>1.1200000000000001</v>
      </c>
      <c r="Y611">
        <v>2.76</v>
      </c>
      <c r="Z611">
        <v>2.1800000000000002</v>
      </c>
      <c r="AA611">
        <v>6.0167999999999999</v>
      </c>
      <c r="AB611">
        <v>7567511</v>
      </c>
      <c r="AC611" t="s">
        <v>1614</v>
      </c>
      <c r="AD611">
        <v>40345</v>
      </c>
      <c r="AE611" t="s">
        <v>760</v>
      </c>
      <c r="AF611" t="s">
        <v>761</v>
      </c>
      <c r="AG611" t="s">
        <v>762</v>
      </c>
      <c r="AH611" t="s">
        <v>768</v>
      </c>
      <c r="AI611">
        <v>1.25</v>
      </c>
      <c r="AJ611">
        <v>0</v>
      </c>
      <c r="AK611">
        <v>0</v>
      </c>
      <c r="AL611">
        <v>0</v>
      </c>
      <c r="AM611">
        <v>15</v>
      </c>
      <c r="AN611">
        <v>0</v>
      </c>
      <c r="AO611" t="s">
        <v>762</v>
      </c>
      <c r="AP611" t="s">
        <v>763</v>
      </c>
      <c r="AQ611" t="s">
        <v>769</v>
      </c>
      <c r="AR611" t="s">
        <v>1151</v>
      </c>
      <c r="AS611">
        <v>3.4</v>
      </c>
      <c r="AT611">
        <v>753.6</v>
      </c>
      <c r="AU611">
        <v>757</v>
      </c>
      <c r="AV611" t="s">
        <v>765</v>
      </c>
      <c r="AW611" t="s">
        <v>1615</v>
      </c>
      <c r="AX611">
        <v>1.4</v>
      </c>
      <c r="AY611">
        <v>754.6</v>
      </c>
      <c r="AZ611">
        <v>756</v>
      </c>
      <c r="BA611" t="s">
        <v>765</v>
      </c>
      <c r="BB611">
        <v>-5.9251299999999998E-3</v>
      </c>
      <c r="BC611">
        <v>1</v>
      </c>
      <c r="BD611">
        <v>24108</v>
      </c>
      <c r="BE611">
        <v>54.230435774583611</v>
      </c>
      <c r="BF611" t="s">
        <v>767</v>
      </c>
      <c r="BG611">
        <v>44243</v>
      </c>
      <c r="BH611">
        <v>168.77275915365769</v>
      </c>
      <c r="BI611" t="s">
        <v>4127</v>
      </c>
      <c r="BJ611" t="s">
        <v>4128</v>
      </c>
      <c r="BK611" t="s">
        <v>4129</v>
      </c>
      <c r="BL611" t="s">
        <v>768</v>
      </c>
      <c r="BM611">
        <v>2</v>
      </c>
      <c r="BN611">
        <v>3.8530000000000002</v>
      </c>
    </row>
    <row r="612" spans="1:66" x14ac:dyDescent="0.25">
      <c r="A612">
        <v>118186</v>
      </c>
      <c r="B612">
        <v>13346</v>
      </c>
      <c r="C612" t="s">
        <v>322</v>
      </c>
      <c r="D612" t="s">
        <v>21</v>
      </c>
      <c r="E612" t="s">
        <v>29</v>
      </c>
      <c r="F612">
        <v>43915.666666666664</v>
      </c>
      <c r="G612">
        <v>3.5</v>
      </c>
      <c r="H612" t="s">
        <v>32</v>
      </c>
      <c r="I612">
        <v>10</v>
      </c>
      <c r="J612" t="s">
        <v>29</v>
      </c>
      <c r="K612" t="s">
        <v>29</v>
      </c>
      <c r="L612" t="s">
        <v>30</v>
      </c>
      <c r="M612">
        <v>6</v>
      </c>
      <c r="N612" t="s">
        <v>35</v>
      </c>
      <c r="O612">
        <v>2</v>
      </c>
      <c r="P612">
        <v>10</v>
      </c>
      <c r="Q612">
        <v>4.8</v>
      </c>
      <c r="R612">
        <v>5</v>
      </c>
      <c r="S612">
        <v>24</v>
      </c>
      <c r="T612">
        <v>1</v>
      </c>
      <c r="U612">
        <v>0</v>
      </c>
      <c r="V612">
        <v>1.4000000000000001</v>
      </c>
      <c r="W612">
        <v>0.8</v>
      </c>
      <c r="X612">
        <v>1.1200000000000001</v>
      </c>
      <c r="Y612">
        <v>2.76</v>
      </c>
      <c r="Z612">
        <v>2.48</v>
      </c>
      <c r="AA612">
        <v>6.8447999999999993</v>
      </c>
      <c r="AB612">
        <v>7567511</v>
      </c>
      <c r="AC612" t="s">
        <v>1614</v>
      </c>
      <c r="AD612">
        <v>40346</v>
      </c>
      <c r="AE612" t="s">
        <v>760</v>
      </c>
      <c r="AF612" t="s">
        <v>761</v>
      </c>
      <c r="AG612" t="s">
        <v>762</v>
      </c>
      <c r="AH612" t="s">
        <v>768</v>
      </c>
      <c r="AI612">
        <v>1.25</v>
      </c>
      <c r="AJ612">
        <v>0</v>
      </c>
      <c r="AK612">
        <v>0</v>
      </c>
      <c r="AL612">
        <v>0</v>
      </c>
      <c r="AM612">
        <v>15</v>
      </c>
      <c r="AN612">
        <v>0</v>
      </c>
      <c r="AO612" t="s">
        <v>762</v>
      </c>
      <c r="AP612" t="s">
        <v>763</v>
      </c>
      <c r="AQ612" t="s">
        <v>769</v>
      </c>
      <c r="AR612" t="s">
        <v>1151</v>
      </c>
      <c r="AS612">
        <v>3.4</v>
      </c>
      <c r="AT612">
        <v>753.6</v>
      </c>
      <c r="AU612">
        <v>757</v>
      </c>
      <c r="AV612" t="s">
        <v>765</v>
      </c>
      <c r="AW612" t="s">
        <v>1615</v>
      </c>
      <c r="AX612">
        <v>1.4</v>
      </c>
      <c r="AY612">
        <v>754.6</v>
      </c>
      <c r="AZ612">
        <v>756</v>
      </c>
      <c r="BA612" t="s">
        <v>765</v>
      </c>
      <c r="BB612">
        <v>-5.9251299999999998E-3</v>
      </c>
      <c r="BC612">
        <v>1</v>
      </c>
      <c r="BD612">
        <v>24108</v>
      </c>
      <c r="BE612">
        <v>54.230435774583611</v>
      </c>
      <c r="BF612" t="s">
        <v>767</v>
      </c>
      <c r="BG612">
        <v>44243</v>
      </c>
      <c r="BH612">
        <v>168.77275915365769</v>
      </c>
      <c r="BI612" t="s">
        <v>4127</v>
      </c>
      <c r="BJ612" t="s">
        <v>4128</v>
      </c>
      <c r="BK612" t="s">
        <v>4129</v>
      </c>
      <c r="BL612" t="s">
        <v>768</v>
      </c>
      <c r="BM612">
        <v>2</v>
      </c>
      <c r="BN612">
        <v>3.8530000000000002</v>
      </c>
    </row>
    <row r="613" spans="1:66" x14ac:dyDescent="0.25">
      <c r="A613">
        <v>118426</v>
      </c>
      <c r="B613">
        <v>13251</v>
      </c>
      <c r="C613" t="s">
        <v>497</v>
      </c>
      <c r="D613" t="s">
        <v>21</v>
      </c>
      <c r="E613" t="s">
        <v>29</v>
      </c>
      <c r="F613">
        <v>43903.708333333336</v>
      </c>
      <c r="G613">
        <v>0</v>
      </c>
      <c r="H613" t="s">
        <v>32</v>
      </c>
      <c r="I613">
        <v>10</v>
      </c>
      <c r="J613" t="s">
        <v>22</v>
      </c>
      <c r="K613" t="s">
        <v>22</v>
      </c>
      <c r="M613">
        <v>0</v>
      </c>
      <c r="O613">
        <v>2</v>
      </c>
      <c r="P613">
        <v>5</v>
      </c>
      <c r="Q613">
        <v>4.8</v>
      </c>
      <c r="R613">
        <v>1.55</v>
      </c>
      <c r="S613">
        <v>7.4399999999999995</v>
      </c>
      <c r="T613">
        <v>1</v>
      </c>
      <c r="U613">
        <v>5</v>
      </c>
      <c r="V613">
        <v>6.2000000000000011</v>
      </c>
      <c r="W613">
        <v>2.4500000000000002</v>
      </c>
      <c r="X613">
        <v>15.190000000000003</v>
      </c>
      <c r="Y613">
        <v>5.6400000000000006</v>
      </c>
      <c r="Z613">
        <v>2.09</v>
      </c>
      <c r="AA613">
        <v>11.787600000000001</v>
      </c>
      <c r="AB613">
        <v>7626422</v>
      </c>
      <c r="AC613" t="s">
        <v>2528</v>
      </c>
      <c r="AD613">
        <v>40347</v>
      </c>
      <c r="AE613" t="s">
        <v>985</v>
      </c>
      <c r="AF613" t="s">
        <v>761</v>
      </c>
      <c r="AG613" t="s">
        <v>762</v>
      </c>
      <c r="AH613" t="s">
        <v>768</v>
      </c>
      <c r="AI613">
        <v>1.25</v>
      </c>
      <c r="AJ613">
        <v>0</v>
      </c>
      <c r="AK613">
        <v>0</v>
      </c>
      <c r="AL613">
        <v>0</v>
      </c>
      <c r="AM613">
        <v>15</v>
      </c>
      <c r="AN613">
        <v>0</v>
      </c>
      <c r="AO613" t="s">
        <v>762</v>
      </c>
      <c r="AP613" t="s">
        <v>763</v>
      </c>
      <c r="AQ613" t="s">
        <v>769</v>
      </c>
      <c r="AR613" t="s">
        <v>762</v>
      </c>
      <c r="AS613">
        <v>0</v>
      </c>
      <c r="AT613">
        <v>0</v>
      </c>
      <c r="AU613">
        <v>0</v>
      </c>
      <c r="AV613" t="s">
        <v>772</v>
      </c>
      <c r="AW613" t="s">
        <v>2529</v>
      </c>
      <c r="AX613">
        <v>2</v>
      </c>
      <c r="AY613">
        <v>0</v>
      </c>
      <c r="AZ613">
        <v>0</v>
      </c>
      <c r="BA613" t="s">
        <v>765</v>
      </c>
      <c r="BB613">
        <v>0</v>
      </c>
      <c r="BC613">
        <v>0</v>
      </c>
      <c r="BD613">
        <v>39457</v>
      </c>
      <c r="BE613">
        <v>12.174423910563547</v>
      </c>
      <c r="BF613" t="s">
        <v>767</v>
      </c>
      <c r="BG613">
        <v>44243</v>
      </c>
      <c r="BH613">
        <v>152.36404628605649</v>
      </c>
      <c r="BI613" t="s">
        <v>4104</v>
      </c>
      <c r="BJ613" t="s">
        <v>4105</v>
      </c>
      <c r="BK613" t="s">
        <v>4106</v>
      </c>
      <c r="BL613" t="s">
        <v>4107</v>
      </c>
      <c r="BM613">
        <v>3</v>
      </c>
      <c r="BN613">
        <v>3.859</v>
      </c>
    </row>
    <row r="614" spans="1:66" x14ac:dyDescent="0.25">
      <c r="A614">
        <v>119192</v>
      </c>
      <c r="B614">
        <v>21481</v>
      </c>
      <c r="C614" t="s">
        <v>200</v>
      </c>
      <c r="D614" t="s">
        <v>21</v>
      </c>
      <c r="E614" t="s">
        <v>29</v>
      </c>
      <c r="F614">
        <v>44231.708333333336</v>
      </c>
      <c r="G614">
        <v>3</v>
      </c>
      <c r="H614" t="s">
        <v>32</v>
      </c>
      <c r="I614">
        <v>10</v>
      </c>
      <c r="J614" t="s">
        <v>22</v>
      </c>
      <c r="K614" t="s">
        <v>22</v>
      </c>
      <c r="M614">
        <v>0</v>
      </c>
      <c r="N614" t="s">
        <v>35</v>
      </c>
      <c r="O614">
        <v>2</v>
      </c>
      <c r="P614">
        <v>5</v>
      </c>
      <c r="Q614">
        <v>4.8</v>
      </c>
      <c r="R614">
        <v>1.55</v>
      </c>
      <c r="S614">
        <v>7.4399999999999995</v>
      </c>
      <c r="T614">
        <v>1</v>
      </c>
      <c r="U614">
        <v>0</v>
      </c>
      <c r="V614">
        <v>2.8</v>
      </c>
      <c r="W614">
        <v>0.8</v>
      </c>
      <c r="X614">
        <v>2.2399999999999998</v>
      </c>
      <c r="Y614">
        <v>3.5999999999999996</v>
      </c>
      <c r="Z614">
        <v>1.1000000000000001</v>
      </c>
      <c r="AA614">
        <v>3.96</v>
      </c>
      <c r="AB614">
        <v>7585219</v>
      </c>
      <c r="AC614" t="s">
        <v>1262</v>
      </c>
      <c r="AD614">
        <v>40348</v>
      </c>
      <c r="AE614" t="s">
        <v>760</v>
      </c>
      <c r="AF614" t="s">
        <v>761</v>
      </c>
      <c r="AG614" t="s">
        <v>762</v>
      </c>
      <c r="AH614" t="s">
        <v>768</v>
      </c>
      <c r="AI614">
        <v>2</v>
      </c>
      <c r="AJ614">
        <v>0</v>
      </c>
      <c r="AK614">
        <v>0</v>
      </c>
      <c r="AL614">
        <v>0</v>
      </c>
      <c r="AM614">
        <v>24</v>
      </c>
      <c r="AN614">
        <v>0</v>
      </c>
      <c r="AO614" t="s">
        <v>762</v>
      </c>
      <c r="AP614" t="s">
        <v>778</v>
      </c>
      <c r="AQ614" t="s">
        <v>781</v>
      </c>
      <c r="AR614" t="s">
        <v>1263</v>
      </c>
      <c r="AS614">
        <v>0</v>
      </c>
      <c r="AT614">
        <v>0</v>
      </c>
      <c r="AU614">
        <v>712</v>
      </c>
      <c r="AV614" t="s">
        <v>772</v>
      </c>
      <c r="AW614" t="s">
        <v>1264</v>
      </c>
      <c r="AX614">
        <v>0</v>
      </c>
      <c r="AY614">
        <v>711.81</v>
      </c>
      <c r="AZ614">
        <v>711.81</v>
      </c>
      <c r="BA614" t="s">
        <v>986</v>
      </c>
      <c r="BB614">
        <v>0</v>
      </c>
      <c r="BC614">
        <v>1</v>
      </c>
      <c r="BD614">
        <v>20637</v>
      </c>
      <c r="BE614">
        <v>64.598790782569026</v>
      </c>
      <c r="BF614" t="s">
        <v>767</v>
      </c>
      <c r="BG614">
        <v>43179</v>
      </c>
      <c r="BH614">
        <v>67.396584783476214</v>
      </c>
      <c r="BI614" t="s">
        <v>4120</v>
      </c>
      <c r="BJ614" t="s">
        <v>4121</v>
      </c>
      <c r="BK614" t="s">
        <v>4122</v>
      </c>
      <c r="BL614" t="s">
        <v>4123</v>
      </c>
      <c r="BM614">
        <v>4</v>
      </c>
      <c r="BN614">
        <v>3.754</v>
      </c>
    </row>
    <row r="615" spans="1:66" x14ac:dyDescent="0.25">
      <c r="A615">
        <v>119220</v>
      </c>
      <c r="B615">
        <v>10930</v>
      </c>
      <c r="C615" t="s">
        <v>371</v>
      </c>
      <c r="D615" t="s">
        <v>26</v>
      </c>
      <c r="E615" t="s">
        <v>29</v>
      </c>
      <c r="F615">
        <v>43055.666666666664</v>
      </c>
      <c r="G615">
        <v>5.7</v>
      </c>
      <c r="H615" t="s">
        <v>23</v>
      </c>
      <c r="I615">
        <v>0</v>
      </c>
      <c r="J615" t="s">
        <v>22</v>
      </c>
      <c r="K615" t="s">
        <v>22</v>
      </c>
      <c r="L615" t="s">
        <v>145</v>
      </c>
      <c r="M615">
        <v>10</v>
      </c>
      <c r="O615">
        <v>2</v>
      </c>
      <c r="P615">
        <v>5</v>
      </c>
      <c r="Q615">
        <v>1.3</v>
      </c>
      <c r="R615">
        <v>7.25</v>
      </c>
      <c r="S615">
        <v>9.4250000000000007</v>
      </c>
      <c r="T615">
        <v>1</v>
      </c>
      <c r="U615">
        <v>0</v>
      </c>
      <c r="V615">
        <v>2.2000000000000002</v>
      </c>
      <c r="W615">
        <v>2</v>
      </c>
      <c r="X615">
        <v>4.4000000000000004</v>
      </c>
      <c r="Y615">
        <v>1.84</v>
      </c>
      <c r="Z615">
        <v>4.1000000000000005</v>
      </c>
      <c r="AA615">
        <v>7.5440000000000014</v>
      </c>
      <c r="AB615">
        <v>7633331</v>
      </c>
      <c r="AC615" t="s">
        <v>1958</v>
      </c>
      <c r="AD615">
        <v>40349</v>
      </c>
      <c r="AE615" t="s">
        <v>760</v>
      </c>
      <c r="AF615" t="s">
        <v>761</v>
      </c>
      <c r="AG615" t="s">
        <v>762</v>
      </c>
      <c r="AH615" t="s">
        <v>768</v>
      </c>
      <c r="AI615">
        <v>1.25</v>
      </c>
      <c r="AJ615">
        <v>0</v>
      </c>
      <c r="AK615">
        <v>0</v>
      </c>
      <c r="AL615">
        <v>0</v>
      </c>
      <c r="AM615">
        <v>15</v>
      </c>
      <c r="AN615">
        <v>0</v>
      </c>
      <c r="AO615" t="s">
        <v>762</v>
      </c>
      <c r="AP615" t="s">
        <v>763</v>
      </c>
      <c r="AQ615" t="s">
        <v>769</v>
      </c>
      <c r="AR615" t="s">
        <v>1959</v>
      </c>
      <c r="AS615">
        <v>2.4</v>
      </c>
      <c r="AT615">
        <v>726.04</v>
      </c>
      <c r="AU615">
        <v>728.44</v>
      </c>
      <c r="AV615" t="s">
        <v>765</v>
      </c>
      <c r="AW615" t="s">
        <v>1960</v>
      </c>
      <c r="AX615">
        <v>2.4</v>
      </c>
      <c r="AY615">
        <v>725.4</v>
      </c>
      <c r="AZ615">
        <v>727.8</v>
      </c>
      <c r="BA615" t="s">
        <v>765</v>
      </c>
      <c r="BB615">
        <v>2.3051019999999998E-2</v>
      </c>
      <c r="BC615">
        <v>1</v>
      </c>
      <c r="BD615">
        <v>20637</v>
      </c>
      <c r="BE615">
        <v>61.378964179785527</v>
      </c>
      <c r="BF615" t="s">
        <v>767</v>
      </c>
      <c r="BG615">
        <v>43179</v>
      </c>
      <c r="BH615">
        <v>27.76451980507359</v>
      </c>
      <c r="BI615" t="s">
        <v>4094</v>
      </c>
      <c r="BJ615" t="s">
        <v>4095</v>
      </c>
      <c r="BK615" t="s">
        <v>4096</v>
      </c>
      <c r="BL615" t="s">
        <v>4097</v>
      </c>
      <c r="BM615">
        <v>1</v>
      </c>
      <c r="BN615">
        <v>3.7469999999999999</v>
      </c>
    </row>
    <row r="616" spans="1:66" x14ac:dyDescent="0.25">
      <c r="A616">
        <v>119272</v>
      </c>
      <c r="B616">
        <v>23238</v>
      </c>
      <c r="C616" t="s">
        <v>406</v>
      </c>
      <c r="D616" t="s">
        <v>21</v>
      </c>
      <c r="E616" t="s">
        <v>29</v>
      </c>
      <c r="F616">
        <v>44368.666666666664</v>
      </c>
      <c r="G616">
        <v>7</v>
      </c>
      <c r="I616">
        <v>0</v>
      </c>
      <c r="J616" t="s">
        <v>22</v>
      </c>
      <c r="K616" t="s">
        <v>22</v>
      </c>
      <c r="L616" t="s">
        <v>30</v>
      </c>
      <c r="M616">
        <v>6</v>
      </c>
      <c r="N616" t="s">
        <v>40</v>
      </c>
      <c r="O616">
        <v>8</v>
      </c>
      <c r="P616">
        <v>10</v>
      </c>
      <c r="Q616">
        <v>5.2</v>
      </c>
      <c r="R616">
        <v>5</v>
      </c>
      <c r="S616">
        <v>26</v>
      </c>
      <c r="T616">
        <v>1</v>
      </c>
      <c r="U616">
        <v>0</v>
      </c>
      <c r="V616">
        <v>2.2000000000000002</v>
      </c>
      <c r="W616">
        <v>0.8</v>
      </c>
      <c r="X616">
        <v>1.7600000000000002</v>
      </c>
      <c r="Y616">
        <v>3.4000000000000004</v>
      </c>
      <c r="Z616">
        <v>2.48</v>
      </c>
      <c r="AA616">
        <v>8.4320000000000004</v>
      </c>
      <c r="AB616">
        <v>7691904</v>
      </c>
      <c r="AC616" t="s">
        <v>2116</v>
      </c>
      <c r="AD616">
        <v>40350</v>
      </c>
      <c r="AE616" t="s">
        <v>760</v>
      </c>
      <c r="AF616" t="s">
        <v>761</v>
      </c>
      <c r="AG616" t="s">
        <v>762</v>
      </c>
      <c r="AH616" t="s">
        <v>768</v>
      </c>
      <c r="AI616">
        <v>1.25</v>
      </c>
      <c r="AJ616">
        <v>0</v>
      </c>
      <c r="AK616">
        <v>0</v>
      </c>
      <c r="AL616">
        <v>0</v>
      </c>
      <c r="AM616">
        <v>15</v>
      </c>
      <c r="AN616">
        <v>0</v>
      </c>
      <c r="AO616" t="s">
        <v>762</v>
      </c>
      <c r="AP616" t="s">
        <v>907</v>
      </c>
      <c r="AQ616" t="s">
        <v>910</v>
      </c>
      <c r="AR616" t="s">
        <v>2117</v>
      </c>
      <c r="AS616">
        <v>7.5</v>
      </c>
      <c r="AT616">
        <v>695.5</v>
      </c>
      <c r="AU616">
        <v>703</v>
      </c>
      <c r="AV616" t="s">
        <v>765</v>
      </c>
      <c r="AW616" t="s">
        <v>2118</v>
      </c>
      <c r="AX616">
        <v>1.6</v>
      </c>
      <c r="AY616">
        <v>692.4</v>
      </c>
      <c r="AZ616">
        <v>694</v>
      </c>
      <c r="BA616" t="s">
        <v>765</v>
      </c>
      <c r="BB616">
        <v>3.312122E-2</v>
      </c>
      <c r="BC616">
        <v>1</v>
      </c>
      <c r="BD616">
        <v>20637</v>
      </c>
      <c r="BE616">
        <v>64.973762263289984</v>
      </c>
      <c r="BF616" t="s">
        <v>767</v>
      </c>
      <c r="BG616">
        <v>43179</v>
      </c>
      <c r="BH616">
        <v>93.595703508479886</v>
      </c>
      <c r="BI616" t="s">
        <v>4101</v>
      </c>
      <c r="BJ616" t="s">
        <v>4102</v>
      </c>
      <c r="BK616" t="s">
        <v>4103</v>
      </c>
      <c r="BL616" t="s">
        <v>4097</v>
      </c>
      <c r="BM616">
        <v>1</v>
      </c>
      <c r="BN616">
        <v>3.7389999999999999</v>
      </c>
    </row>
    <row r="617" spans="1:66" x14ac:dyDescent="0.25">
      <c r="A617">
        <v>119513</v>
      </c>
      <c r="B617">
        <v>23143</v>
      </c>
      <c r="C617" t="s">
        <v>656</v>
      </c>
      <c r="D617" t="s">
        <v>21</v>
      </c>
      <c r="E617" t="s">
        <v>29</v>
      </c>
      <c r="F617">
        <v>44371.666666666664</v>
      </c>
      <c r="G617">
        <v>10</v>
      </c>
      <c r="H617" t="s">
        <v>32</v>
      </c>
      <c r="I617">
        <v>10</v>
      </c>
      <c r="J617" t="s">
        <v>29</v>
      </c>
      <c r="K617" t="s">
        <v>29</v>
      </c>
      <c r="L617" t="s">
        <v>24</v>
      </c>
      <c r="M617">
        <v>0</v>
      </c>
      <c r="N617" t="s">
        <v>40</v>
      </c>
      <c r="O617">
        <v>8</v>
      </c>
      <c r="P617">
        <v>5</v>
      </c>
      <c r="Q617">
        <v>8.6999999999999993</v>
      </c>
      <c r="R617">
        <v>2.5499999999999998</v>
      </c>
      <c r="S617">
        <v>22.184999999999995</v>
      </c>
      <c r="T617">
        <v>1</v>
      </c>
      <c r="U617">
        <v>5</v>
      </c>
      <c r="V617">
        <v>7.6000000000000005</v>
      </c>
      <c r="W617">
        <v>2.5499999999999998</v>
      </c>
      <c r="X617">
        <v>19.38</v>
      </c>
      <c r="Y617">
        <v>8.0400000000000009</v>
      </c>
      <c r="Z617">
        <v>2.5499999999999998</v>
      </c>
      <c r="AA617">
        <v>20.502000000000002</v>
      </c>
      <c r="AB617">
        <v>7564947</v>
      </c>
      <c r="AC617" t="s">
        <v>3403</v>
      </c>
      <c r="AD617">
        <v>40351</v>
      </c>
      <c r="AE617" t="s">
        <v>760</v>
      </c>
      <c r="AF617" t="s">
        <v>761</v>
      </c>
      <c r="AG617" t="s">
        <v>839</v>
      </c>
      <c r="AH617" t="s">
        <v>768</v>
      </c>
      <c r="AI617">
        <v>3</v>
      </c>
      <c r="AJ617">
        <v>0</v>
      </c>
      <c r="AK617">
        <v>0</v>
      </c>
      <c r="AL617">
        <v>0</v>
      </c>
      <c r="AM617">
        <v>36</v>
      </c>
      <c r="AN617">
        <v>0</v>
      </c>
      <c r="AO617" t="s">
        <v>762</v>
      </c>
      <c r="AP617" t="s">
        <v>763</v>
      </c>
      <c r="AQ617" t="s">
        <v>769</v>
      </c>
      <c r="AR617" t="s">
        <v>3404</v>
      </c>
      <c r="AS617">
        <v>3.2</v>
      </c>
      <c r="AT617">
        <v>672.8</v>
      </c>
      <c r="AU617">
        <v>676</v>
      </c>
      <c r="AV617" t="s">
        <v>765</v>
      </c>
      <c r="AW617" t="s">
        <v>3405</v>
      </c>
      <c r="AX617">
        <v>0</v>
      </c>
      <c r="AY617">
        <v>0</v>
      </c>
      <c r="AZ617">
        <v>675</v>
      </c>
      <c r="BA617" t="s">
        <v>765</v>
      </c>
      <c r="BB617">
        <v>0</v>
      </c>
      <c r="BC617">
        <v>1</v>
      </c>
      <c r="BD617">
        <v>27760</v>
      </c>
      <c r="BE617">
        <v>45.480264658909419</v>
      </c>
      <c r="BF617" t="s">
        <v>767</v>
      </c>
      <c r="BG617">
        <v>44181</v>
      </c>
      <c r="BH617">
        <v>303.92972460681102</v>
      </c>
      <c r="BI617" t="s">
        <v>4111</v>
      </c>
      <c r="BJ617" t="s">
        <v>4112</v>
      </c>
      <c r="BK617" t="s">
        <v>4113</v>
      </c>
      <c r="BL617" t="s">
        <v>4097</v>
      </c>
      <c r="BM617">
        <v>1</v>
      </c>
      <c r="BN617">
        <v>3.7</v>
      </c>
    </row>
    <row r="618" spans="1:66" x14ac:dyDescent="0.25">
      <c r="A618">
        <v>119533</v>
      </c>
      <c r="B618">
        <v>12162</v>
      </c>
      <c r="C618" t="s">
        <v>516</v>
      </c>
      <c r="D618" t="s">
        <v>21</v>
      </c>
      <c r="E618" t="s">
        <v>29</v>
      </c>
      <c r="F618">
        <v>43805.708333333336</v>
      </c>
      <c r="G618">
        <v>0</v>
      </c>
      <c r="H618" t="s">
        <v>23</v>
      </c>
      <c r="I618">
        <v>0</v>
      </c>
      <c r="J618" t="s">
        <v>22</v>
      </c>
      <c r="K618" t="s">
        <v>22</v>
      </c>
      <c r="M618">
        <v>0</v>
      </c>
      <c r="O618">
        <v>2</v>
      </c>
      <c r="P618">
        <v>0</v>
      </c>
      <c r="Q618">
        <v>1.3</v>
      </c>
      <c r="R618">
        <v>0.8</v>
      </c>
      <c r="S618">
        <v>1.04</v>
      </c>
      <c r="T618">
        <v>1</v>
      </c>
      <c r="U618">
        <v>10</v>
      </c>
      <c r="V618">
        <v>5.4</v>
      </c>
      <c r="W618">
        <v>5</v>
      </c>
      <c r="X618">
        <v>27</v>
      </c>
      <c r="Y618">
        <v>3.7600000000000002</v>
      </c>
      <c r="Z618">
        <v>3.3200000000000003</v>
      </c>
      <c r="AA618">
        <v>12.483200000000002</v>
      </c>
      <c r="AB618">
        <v>7665503</v>
      </c>
      <c r="AC618" t="s">
        <v>2586</v>
      </c>
      <c r="AD618">
        <v>40352</v>
      </c>
      <c r="AE618" t="s">
        <v>760</v>
      </c>
      <c r="AF618" t="s">
        <v>761</v>
      </c>
      <c r="AG618" t="s">
        <v>762</v>
      </c>
      <c r="AH618" t="s">
        <v>768</v>
      </c>
      <c r="AI618">
        <v>1.25</v>
      </c>
      <c r="AJ618">
        <v>0</v>
      </c>
      <c r="AK618">
        <v>0</v>
      </c>
      <c r="AL618">
        <v>0</v>
      </c>
      <c r="AM618">
        <v>15</v>
      </c>
      <c r="AN618">
        <v>0</v>
      </c>
      <c r="AO618" t="s">
        <v>762</v>
      </c>
      <c r="AP618" t="s">
        <v>763</v>
      </c>
      <c r="AQ618" t="s">
        <v>769</v>
      </c>
      <c r="AR618" t="s">
        <v>2587</v>
      </c>
      <c r="AS618">
        <v>0</v>
      </c>
      <c r="AT618">
        <v>0</v>
      </c>
      <c r="AU618">
        <v>0</v>
      </c>
      <c r="AV618" t="s">
        <v>765</v>
      </c>
      <c r="AW618" t="s">
        <v>2587</v>
      </c>
      <c r="AX618">
        <v>1.5</v>
      </c>
      <c r="AY618">
        <v>0</v>
      </c>
      <c r="AZ618">
        <v>0</v>
      </c>
      <c r="BA618" t="s">
        <v>765</v>
      </c>
      <c r="BB618">
        <v>0</v>
      </c>
      <c r="BC618">
        <v>0</v>
      </c>
      <c r="BD618">
        <v>18264</v>
      </c>
      <c r="BE618">
        <v>69.929386265115227</v>
      </c>
      <c r="BF618" t="s">
        <v>767</v>
      </c>
      <c r="BG618">
        <v>44369</v>
      </c>
      <c r="BH618">
        <v>168.80236712878971</v>
      </c>
      <c r="BI618" t="s">
        <v>4101</v>
      </c>
      <c r="BJ618" t="s">
        <v>4102</v>
      </c>
      <c r="BK618" t="s">
        <v>4103</v>
      </c>
      <c r="BL618" t="s">
        <v>4097</v>
      </c>
      <c r="BM618">
        <v>1</v>
      </c>
      <c r="BN618">
        <v>3.73</v>
      </c>
    </row>
    <row r="619" spans="1:66" x14ac:dyDescent="0.25">
      <c r="A619">
        <v>119948</v>
      </c>
      <c r="B619">
        <v>11129</v>
      </c>
      <c r="C619" t="s">
        <v>713</v>
      </c>
      <c r="D619" t="s">
        <v>21</v>
      </c>
      <c r="E619" t="s">
        <v>29</v>
      </c>
      <c r="F619">
        <v>43437.666666666664</v>
      </c>
      <c r="G619">
        <v>20</v>
      </c>
      <c r="H619" t="s">
        <v>23</v>
      </c>
      <c r="I619">
        <v>0</v>
      </c>
      <c r="J619" t="s">
        <v>22</v>
      </c>
      <c r="K619" t="s">
        <v>22</v>
      </c>
      <c r="L619" t="s">
        <v>24</v>
      </c>
      <c r="M619">
        <v>0</v>
      </c>
      <c r="O619">
        <v>2</v>
      </c>
      <c r="P619">
        <v>10</v>
      </c>
      <c r="Q619">
        <v>1.3</v>
      </c>
      <c r="R619">
        <v>5</v>
      </c>
      <c r="S619">
        <v>6.5</v>
      </c>
      <c r="T619">
        <v>1</v>
      </c>
      <c r="U619">
        <v>10</v>
      </c>
      <c r="V619">
        <v>7</v>
      </c>
      <c r="W619">
        <v>9.5</v>
      </c>
      <c r="X619">
        <v>66.5</v>
      </c>
      <c r="Y619">
        <v>4.7200000000000006</v>
      </c>
      <c r="Z619">
        <v>7.7</v>
      </c>
      <c r="AA619">
        <v>36.344000000000008</v>
      </c>
      <c r="AB619">
        <v>7665798</v>
      </c>
      <c r="AC619" t="s">
        <v>3909</v>
      </c>
      <c r="AD619">
        <v>40353</v>
      </c>
      <c r="AE619" t="s">
        <v>760</v>
      </c>
      <c r="AF619" t="s">
        <v>838</v>
      </c>
      <c r="AG619" t="s">
        <v>762</v>
      </c>
      <c r="AH619" t="s">
        <v>842</v>
      </c>
      <c r="AI619">
        <v>0</v>
      </c>
      <c r="AJ619">
        <v>0</v>
      </c>
      <c r="AK619">
        <v>7</v>
      </c>
      <c r="AL619">
        <v>7</v>
      </c>
      <c r="AM619">
        <v>84</v>
      </c>
      <c r="AN619">
        <v>84</v>
      </c>
      <c r="AO619" t="s">
        <v>762</v>
      </c>
      <c r="AP619" t="s">
        <v>763</v>
      </c>
      <c r="AQ619" t="s">
        <v>769</v>
      </c>
      <c r="AR619" t="s">
        <v>3910</v>
      </c>
      <c r="AS619">
        <v>9</v>
      </c>
      <c r="AT619">
        <v>594</v>
      </c>
      <c r="AU619">
        <v>603</v>
      </c>
      <c r="AV619" t="s">
        <v>765</v>
      </c>
      <c r="AW619" t="s">
        <v>3911</v>
      </c>
      <c r="AX619">
        <v>9</v>
      </c>
      <c r="AY619">
        <v>584</v>
      </c>
      <c r="AZ619">
        <v>593</v>
      </c>
      <c r="BA619" t="s">
        <v>765</v>
      </c>
      <c r="BB619">
        <v>3.395716E-2</v>
      </c>
      <c r="BC619">
        <v>0</v>
      </c>
      <c r="BD619">
        <v>40185</v>
      </c>
      <c r="BE619">
        <v>8.9053159936116746</v>
      </c>
      <c r="BF619" t="s">
        <v>767</v>
      </c>
      <c r="BG619">
        <v>43326</v>
      </c>
      <c r="BH619">
        <v>294.48889551088251</v>
      </c>
      <c r="BI619" t="s">
        <v>4111</v>
      </c>
      <c r="BJ619" t="s">
        <v>4112</v>
      </c>
      <c r="BK619" t="s">
        <v>4113</v>
      </c>
      <c r="BL619" t="s">
        <v>4097</v>
      </c>
      <c r="BM619">
        <v>1</v>
      </c>
      <c r="BN619">
        <v>3.7090000000000001</v>
      </c>
    </row>
    <row r="620" spans="1:66" x14ac:dyDescent="0.25">
      <c r="A620">
        <v>119949</v>
      </c>
      <c r="B620">
        <v>11129</v>
      </c>
      <c r="C620" t="s">
        <v>713</v>
      </c>
      <c r="D620" t="s">
        <v>21</v>
      </c>
      <c r="E620" t="s">
        <v>29</v>
      </c>
      <c r="F620">
        <v>43437.666666666664</v>
      </c>
      <c r="G620">
        <v>20</v>
      </c>
      <c r="H620" t="s">
        <v>23</v>
      </c>
      <c r="I620">
        <v>0</v>
      </c>
      <c r="J620" t="s">
        <v>22</v>
      </c>
      <c r="K620" t="s">
        <v>22</v>
      </c>
      <c r="L620" t="s">
        <v>24</v>
      </c>
      <c r="M620">
        <v>0</v>
      </c>
      <c r="O620">
        <v>2</v>
      </c>
      <c r="P620">
        <v>10</v>
      </c>
      <c r="Q620">
        <v>1.3</v>
      </c>
      <c r="R620">
        <v>5</v>
      </c>
      <c r="S620">
        <v>6.5</v>
      </c>
      <c r="T620">
        <v>1</v>
      </c>
      <c r="U620">
        <v>10</v>
      </c>
      <c r="V620">
        <v>6.2000000000000011</v>
      </c>
      <c r="W620">
        <v>9.5</v>
      </c>
      <c r="X620">
        <v>58.900000000000013</v>
      </c>
      <c r="Y620">
        <v>4.24</v>
      </c>
      <c r="Z620">
        <v>7.7</v>
      </c>
      <c r="AA620">
        <v>32.648000000000003</v>
      </c>
      <c r="AB620">
        <v>7554029</v>
      </c>
      <c r="AC620" t="s">
        <v>3909</v>
      </c>
      <c r="AD620">
        <v>40354</v>
      </c>
      <c r="AE620" t="s">
        <v>760</v>
      </c>
      <c r="AF620" t="s">
        <v>838</v>
      </c>
      <c r="AG620" t="s">
        <v>762</v>
      </c>
      <c r="AH620" t="s">
        <v>842</v>
      </c>
      <c r="AI620">
        <v>0</v>
      </c>
      <c r="AJ620">
        <v>0</v>
      </c>
      <c r="AK620">
        <v>7</v>
      </c>
      <c r="AL620">
        <v>7</v>
      </c>
      <c r="AM620">
        <v>84</v>
      </c>
      <c r="AN620">
        <v>84</v>
      </c>
      <c r="AO620" t="s">
        <v>762</v>
      </c>
      <c r="AP620" t="s">
        <v>763</v>
      </c>
      <c r="AQ620" t="s">
        <v>769</v>
      </c>
      <c r="AR620" t="s">
        <v>3910</v>
      </c>
      <c r="AS620">
        <v>9</v>
      </c>
      <c r="AT620">
        <v>594</v>
      </c>
      <c r="AU620">
        <v>603</v>
      </c>
      <c r="AV620" t="s">
        <v>765</v>
      </c>
      <c r="AW620" t="s">
        <v>3911</v>
      </c>
      <c r="AX620">
        <v>9</v>
      </c>
      <c r="AY620">
        <v>584</v>
      </c>
      <c r="AZ620">
        <v>593</v>
      </c>
      <c r="BA620" t="s">
        <v>765</v>
      </c>
      <c r="BB620">
        <v>3.385457E-2</v>
      </c>
      <c r="BC620">
        <v>0</v>
      </c>
      <c r="BD620">
        <v>40185</v>
      </c>
      <c r="BE620">
        <v>8.9053159936116746</v>
      </c>
      <c r="BF620" t="s">
        <v>767</v>
      </c>
      <c r="BG620">
        <v>43326</v>
      </c>
      <c r="BH620">
        <v>295.38121043336679</v>
      </c>
      <c r="BI620" t="s">
        <v>4111</v>
      </c>
      <c r="BJ620" t="s">
        <v>4112</v>
      </c>
      <c r="BK620" t="s">
        <v>4113</v>
      </c>
      <c r="BL620" t="s">
        <v>4097</v>
      </c>
      <c r="BM620">
        <v>1</v>
      </c>
      <c r="BN620">
        <v>3.7090000000000001</v>
      </c>
    </row>
    <row r="621" spans="1:66" x14ac:dyDescent="0.25">
      <c r="A621">
        <v>120235</v>
      </c>
      <c r="B621">
        <v>11122</v>
      </c>
      <c r="C621" t="s">
        <v>326</v>
      </c>
      <c r="D621" t="s">
        <v>21</v>
      </c>
      <c r="E621" t="s">
        <v>29</v>
      </c>
      <c r="F621">
        <v>43935.666666666664</v>
      </c>
      <c r="G621">
        <v>10.7</v>
      </c>
      <c r="H621" t="s">
        <v>23</v>
      </c>
      <c r="I621">
        <v>0</v>
      </c>
      <c r="J621" t="s">
        <v>22</v>
      </c>
      <c r="K621" t="s">
        <v>22</v>
      </c>
      <c r="L621" t="s">
        <v>115</v>
      </c>
      <c r="M621">
        <v>8</v>
      </c>
      <c r="N621" t="s">
        <v>35</v>
      </c>
      <c r="O621">
        <v>2</v>
      </c>
      <c r="P621">
        <v>10</v>
      </c>
      <c r="Q621">
        <v>1.3</v>
      </c>
      <c r="R621">
        <v>8.1</v>
      </c>
      <c r="S621">
        <v>10.53</v>
      </c>
      <c r="T621">
        <v>1</v>
      </c>
      <c r="U621">
        <v>0</v>
      </c>
      <c r="V621">
        <v>1.4000000000000001</v>
      </c>
      <c r="W621">
        <v>3</v>
      </c>
      <c r="X621">
        <v>4.2</v>
      </c>
      <c r="Y621">
        <v>1.36</v>
      </c>
      <c r="Z621">
        <v>5.04</v>
      </c>
      <c r="AA621">
        <v>6.8544000000000009</v>
      </c>
      <c r="AB621">
        <v>7553188</v>
      </c>
      <c r="AC621" t="s">
        <v>1778</v>
      </c>
      <c r="AD621">
        <v>40355</v>
      </c>
      <c r="AE621" t="s">
        <v>760</v>
      </c>
      <c r="AF621" t="s">
        <v>838</v>
      </c>
      <c r="AG621" t="s">
        <v>762</v>
      </c>
      <c r="AH621" t="s">
        <v>842</v>
      </c>
      <c r="AI621">
        <v>0</v>
      </c>
      <c r="AJ621">
        <v>0</v>
      </c>
      <c r="AK621">
        <v>9</v>
      </c>
      <c r="AL621">
        <v>11</v>
      </c>
      <c r="AM621">
        <v>108</v>
      </c>
      <c r="AN621">
        <v>132</v>
      </c>
      <c r="AO621" t="s">
        <v>762</v>
      </c>
      <c r="AP621" t="s">
        <v>763</v>
      </c>
      <c r="AQ621" t="s">
        <v>769</v>
      </c>
      <c r="AR621" t="s">
        <v>1779</v>
      </c>
      <c r="AS621">
        <v>10.9</v>
      </c>
      <c r="AT621">
        <v>639.1</v>
      </c>
      <c r="AU621">
        <v>650</v>
      </c>
      <c r="AV621" t="s">
        <v>765</v>
      </c>
      <c r="AW621" t="s">
        <v>1780</v>
      </c>
      <c r="AX621">
        <v>0</v>
      </c>
      <c r="AY621">
        <v>0</v>
      </c>
      <c r="AZ621">
        <v>657</v>
      </c>
      <c r="BA621" t="s">
        <v>882</v>
      </c>
      <c r="BB621">
        <v>0</v>
      </c>
      <c r="BC621">
        <v>0</v>
      </c>
      <c r="BD621">
        <v>38625</v>
      </c>
      <c r="BE621">
        <v>14.53981291352954</v>
      </c>
      <c r="BF621" t="s">
        <v>767</v>
      </c>
      <c r="BG621">
        <v>44243</v>
      </c>
      <c r="BH621">
        <v>70.192279650677975</v>
      </c>
      <c r="BI621" t="s">
        <v>4111</v>
      </c>
      <c r="BJ621" t="s">
        <v>4112</v>
      </c>
      <c r="BK621" t="s">
        <v>4113</v>
      </c>
      <c r="BL621" t="s">
        <v>4097</v>
      </c>
      <c r="BM621">
        <v>1</v>
      </c>
      <c r="BN621">
        <v>3.6930000000000001</v>
      </c>
    </row>
    <row r="622" spans="1:66" x14ac:dyDescent="0.25">
      <c r="A622">
        <v>120514</v>
      </c>
      <c r="B622">
        <v>23562</v>
      </c>
      <c r="C622" t="s">
        <v>508</v>
      </c>
      <c r="D622" t="s">
        <v>21</v>
      </c>
      <c r="E622" t="s">
        <v>29</v>
      </c>
      <c r="F622">
        <v>44412.666666666664</v>
      </c>
      <c r="G622">
        <v>10</v>
      </c>
      <c r="I622">
        <v>0</v>
      </c>
      <c r="J622" t="s">
        <v>22</v>
      </c>
      <c r="K622" t="s">
        <v>22</v>
      </c>
      <c r="M622">
        <v>0</v>
      </c>
      <c r="N622" t="s">
        <v>35</v>
      </c>
      <c r="O622">
        <v>2</v>
      </c>
      <c r="P622">
        <v>0</v>
      </c>
      <c r="Q622">
        <v>1.3</v>
      </c>
      <c r="R622">
        <v>1.8</v>
      </c>
      <c r="S622">
        <v>2.3400000000000003</v>
      </c>
      <c r="T622">
        <v>1</v>
      </c>
      <c r="U622">
        <v>0</v>
      </c>
      <c r="V622">
        <v>7.8000000000000007</v>
      </c>
      <c r="W622">
        <v>2.7</v>
      </c>
      <c r="X622">
        <v>21.060000000000002</v>
      </c>
      <c r="Y622">
        <v>5.2000000000000011</v>
      </c>
      <c r="Z622">
        <v>2.3400000000000003</v>
      </c>
      <c r="AA622">
        <v>12.168000000000005</v>
      </c>
      <c r="AB622">
        <v>7673218</v>
      </c>
      <c r="AC622" t="s">
        <v>2563</v>
      </c>
      <c r="AD622">
        <v>40356</v>
      </c>
      <c r="AE622" t="s">
        <v>760</v>
      </c>
      <c r="AF622" t="s">
        <v>761</v>
      </c>
      <c r="AG622" t="s">
        <v>762</v>
      </c>
      <c r="AH622" t="s">
        <v>768</v>
      </c>
      <c r="AI622">
        <v>2.5</v>
      </c>
      <c r="AJ622">
        <v>0</v>
      </c>
      <c r="AK622">
        <v>0</v>
      </c>
      <c r="AL622">
        <v>0</v>
      </c>
      <c r="AM622">
        <v>30</v>
      </c>
      <c r="AN622">
        <v>0</v>
      </c>
      <c r="AO622" t="s">
        <v>762</v>
      </c>
      <c r="AP622" t="s">
        <v>763</v>
      </c>
      <c r="AQ622" t="s">
        <v>769</v>
      </c>
      <c r="AR622" t="s">
        <v>2564</v>
      </c>
      <c r="AS622">
        <v>10.4</v>
      </c>
      <c r="AT622">
        <v>625.6</v>
      </c>
      <c r="AU622">
        <v>636</v>
      </c>
      <c r="AV622" t="s">
        <v>765</v>
      </c>
      <c r="AW622" t="s">
        <v>2565</v>
      </c>
      <c r="AX622">
        <v>4.5999999999999996</v>
      </c>
      <c r="AY622">
        <v>634.4</v>
      </c>
      <c r="AZ622">
        <v>639</v>
      </c>
      <c r="BA622" t="s">
        <v>765</v>
      </c>
      <c r="BB622">
        <v>-5.576184E-2</v>
      </c>
      <c r="BC622">
        <v>0</v>
      </c>
      <c r="BD622">
        <v>33967</v>
      </c>
      <c r="BE622">
        <v>28.598676705452881</v>
      </c>
      <c r="BF622" t="s">
        <v>767</v>
      </c>
      <c r="BG622">
        <v>44243</v>
      </c>
      <c r="BH622">
        <v>153.008958325669</v>
      </c>
      <c r="BI622" t="s">
        <v>4120</v>
      </c>
      <c r="BJ622" t="s">
        <v>4121</v>
      </c>
      <c r="BK622" t="s">
        <v>4122</v>
      </c>
      <c r="BL622" t="s">
        <v>4123</v>
      </c>
      <c r="BM622">
        <v>4</v>
      </c>
      <c r="BN622">
        <v>3.7149999999999999</v>
      </c>
    </row>
    <row r="623" spans="1:66" x14ac:dyDescent="0.25">
      <c r="A623">
        <v>120697</v>
      </c>
      <c r="B623">
        <v>12426</v>
      </c>
      <c r="C623" t="s">
        <v>308</v>
      </c>
      <c r="D623" t="s">
        <v>21</v>
      </c>
      <c r="E623" t="s">
        <v>29</v>
      </c>
      <c r="F623">
        <v>43844.708333333336</v>
      </c>
      <c r="G623">
        <v>7</v>
      </c>
      <c r="H623" t="s">
        <v>23</v>
      </c>
      <c r="I623">
        <v>0</v>
      </c>
      <c r="J623" t="s">
        <v>22</v>
      </c>
      <c r="K623" t="s">
        <v>22</v>
      </c>
      <c r="M623">
        <v>0</v>
      </c>
      <c r="N623" t="s">
        <v>33</v>
      </c>
      <c r="O623">
        <v>0</v>
      </c>
      <c r="P623">
        <v>0</v>
      </c>
      <c r="Q623">
        <v>0</v>
      </c>
      <c r="R623">
        <v>1.4</v>
      </c>
      <c r="S623">
        <v>0</v>
      </c>
      <c r="T623">
        <v>1</v>
      </c>
      <c r="U623">
        <v>0</v>
      </c>
      <c r="V623">
        <v>7.8000000000000007</v>
      </c>
      <c r="W623">
        <v>1.4</v>
      </c>
      <c r="X623">
        <v>10.92</v>
      </c>
      <c r="Y623">
        <v>4.6800000000000006</v>
      </c>
      <c r="Z623">
        <v>1.4</v>
      </c>
      <c r="AA623">
        <v>6.5520000000000005</v>
      </c>
      <c r="AB623">
        <v>7656377</v>
      </c>
      <c r="AC623" t="s">
        <v>1708</v>
      </c>
      <c r="AD623">
        <v>40357</v>
      </c>
      <c r="AE623" t="s">
        <v>760</v>
      </c>
      <c r="AF623" t="s">
        <v>761</v>
      </c>
      <c r="AG623" t="s">
        <v>762</v>
      </c>
      <c r="AH623" t="s">
        <v>768</v>
      </c>
      <c r="AI623">
        <v>2.5</v>
      </c>
      <c r="AJ623">
        <v>0</v>
      </c>
      <c r="AK623">
        <v>0</v>
      </c>
      <c r="AL623">
        <v>0</v>
      </c>
      <c r="AM623">
        <v>30</v>
      </c>
      <c r="AN623">
        <v>0</v>
      </c>
      <c r="AO623" t="s">
        <v>762</v>
      </c>
      <c r="AP623" t="s">
        <v>763</v>
      </c>
      <c r="AQ623" t="s">
        <v>769</v>
      </c>
      <c r="AR623" t="s">
        <v>1709</v>
      </c>
      <c r="AS623">
        <v>7</v>
      </c>
      <c r="AT623">
        <v>628.4</v>
      </c>
      <c r="AU623">
        <v>635.4</v>
      </c>
      <c r="AV623" t="s">
        <v>765</v>
      </c>
      <c r="AW623" t="s">
        <v>1710</v>
      </c>
      <c r="AX623">
        <v>0</v>
      </c>
      <c r="AY623">
        <v>627.20000000000005</v>
      </c>
      <c r="AZ623">
        <v>627.20000000000005</v>
      </c>
      <c r="BA623" t="s">
        <v>765</v>
      </c>
      <c r="BB623">
        <v>0</v>
      </c>
      <c r="BC623">
        <v>0</v>
      </c>
      <c r="BD623">
        <v>36290</v>
      </c>
      <c r="BE623">
        <v>20.683664156970117</v>
      </c>
      <c r="BF623" t="s">
        <v>767</v>
      </c>
      <c r="BG623">
        <v>44243</v>
      </c>
      <c r="BH623">
        <v>124.3428144667989</v>
      </c>
      <c r="BI623" t="s">
        <v>4114</v>
      </c>
      <c r="BJ623" t="s">
        <v>4115</v>
      </c>
      <c r="BK623" t="s">
        <v>4116</v>
      </c>
      <c r="BL623" t="s">
        <v>768</v>
      </c>
      <c r="BM623">
        <v>2</v>
      </c>
      <c r="BN623">
        <v>3.8290000000000002</v>
      </c>
    </row>
    <row r="624" spans="1:66" x14ac:dyDescent="0.25">
      <c r="A624">
        <v>120768</v>
      </c>
      <c r="B624">
        <v>2229</v>
      </c>
      <c r="C624" t="s">
        <v>203</v>
      </c>
      <c r="D624" t="s">
        <v>21</v>
      </c>
      <c r="E624" t="s">
        <v>29</v>
      </c>
      <c r="F624">
        <v>43381.666666666664</v>
      </c>
      <c r="G624">
        <v>12</v>
      </c>
      <c r="H624" t="s">
        <v>28</v>
      </c>
      <c r="I624">
        <v>5</v>
      </c>
      <c r="J624" t="s">
        <v>22</v>
      </c>
      <c r="K624" t="s">
        <v>22</v>
      </c>
      <c r="L624" t="s">
        <v>145</v>
      </c>
      <c r="M624">
        <v>10</v>
      </c>
      <c r="N624" t="s">
        <v>33</v>
      </c>
      <c r="O624">
        <v>0</v>
      </c>
      <c r="P624">
        <v>10</v>
      </c>
      <c r="Q624">
        <v>1.75</v>
      </c>
      <c r="R624">
        <v>9</v>
      </c>
      <c r="S624">
        <v>15.75</v>
      </c>
      <c r="T624">
        <v>1</v>
      </c>
      <c r="U624">
        <v>0</v>
      </c>
      <c r="V624">
        <v>1.4000000000000001</v>
      </c>
      <c r="W624">
        <v>3</v>
      </c>
      <c r="X624">
        <v>4.2</v>
      </c>
      <c r="Y624">
        <v>1.54</v>
      </c>
      <c r="Z624">
        <v>5.4</v>
      </c>
      <c r="AA624">
        <v>8.3160000000000007</v>
      </c>
      <c r="AB624">
        <v>7720478</v>
      </c>
      <c r="AC624" t="s">
        <v>1272</v>
      </c>
      <c r="AD624">
        <v>40358</v>
      </c>
      <c r="AE624" t="s">
        <v>760</v>
      </c>
      <c r="AF624" t="s">
        <v>2073</v>
      </c>
      <c r="AG624" t="s">
        <v>839</v>
      </c>
      <c r="AH624" t="s">
        <v>2074</v>
      </c>
      <c r="AI624">
        <v>0</v>
      </c>
      <c r="AJ624">
        <v>0</v>
      </c>
      <c r="AK624">
        <v>8</v>
      </c>
      <c r="AL624">
        <v>9</v>
      </c>
      <c r="AM624">
        <v>96</v>
      </c>
      <c r="AN624">
        <v>108</v>
      </c>
      <c r="AO624" t="s">
        <v>762</v>
      </c>
      <c r="AP624" t="s">
        <v>763</v>
      </c>
      <c r="AQ624" t="s">
        <v>769</v>
      </c>
      <c r="AR624" t="s">
        <v>1273</v>
      </c>
      <c r="AS624">
        <v>9.5</v>
      </c>
      <c r="AT624">
        <v>716.5</v>
      </c>
      <c r="AU624">
        <v>726</v>
      </c>
      <c r="AV624" t="s">
        <v>765</v>
      </c>
      <c r="AW624" t="s">
        <v>1276</v>
      </c>
      <c r="AX624">
        <v>8.4</v>
      </c>
      <c r="AY624">
        <v>705.6</v>
      </c>
      <c r="AZ624">
        <v>714</v>
      </c>
      <c r="BA624" t="s">
        <v>765</v>
      </c>
      <c r="BB624">
        <v>0.13970489999999999</v>
      </c>
      <c r="BC624">
        <v>1</v>
      </c>
      <c r="BD624">
        <v>31958</v>
      </c>
      <c r="BE624">
        <v>31.276294775268074</v>
      </c>
      <c r="BF624" t="s">
        <v>767</v>
      </c>
      <c r="BG624">
        <v>44243</v>
      </c>
      <c r="BH624">
        <v>78.021603409273098</v>
      </c>
      <c r="BI624" t="s">
        <v>4161</v>
      </c>
      <c r="BJ624" t="s">
        <v>4162</v>
      </c>
      <c r="BK624" t="s">
        <v>4163</v>
      </c>
      <c r="BL624" t="s">
        <v>4097</v>
      </c>
      <c r="BM624">
        <v>1</v>
      </c>
      <c r="BN624">
        <v>3.758</v>
      </c>
    </row>
    <row r="625" spans="1:66" x14ac:dyDescent="0.25">
      <c r="A625">
        <v>121285</v>
      </c>
      <c r="B625">
        <v>17211</v>
      </c>
      <c r="C625" t="s">
        <v>76</v>
      </c>
      <c r="D625" t="s">
        <v>21</v>
      </c>
      <c r="E625" t="s">
        <v>29</v>
      </c>
      <c r="F625">
        <v>43941.666666666664</v>
      </c>
      <c r="G625">
        <v>4</v>
      </c>
      <c r="H625" t="s">
        <v>23</v>
      </c>
      <c r="I625">
        <v>0</v>
      </c>
      <c r="J625" t="s">
        <v>22</v>
      </c>
      <c r="K625" t="s">
        <v>22</v>
      </c>
      <c r="M625">
        <v>0</v>
      </c>
      <c r="O625">
        <v>2</v>
      </c>
      <c r="P625">
        <v>5</v>
      </c>
      <c r="Q625">
        <v>1.3</v>
      </c>
      <c r="R625">
        <v>1.55</v>
      </c>
      <c r="S625">
        <v>2.0150000000000001</v>
      </c>
      <c r="T625">
        <v>1</v>
      </c>
      <c r="U625">
        <v>0</v>
      </c>
      <c r="V625">
        <v>1.4000000000000001</v>
      </c>
      <c r="W625">
        <v>0.8</v>
      </c>
      <c r="X625">
        <v>1.1200000000000001</v>
      </c>
      <c r="Y625">
        <v>1.36</v>
      </c>
      <c r="Z625">
        <v>1.1000000000000001</v>
      </c>
      <c r="AA625">
        <v>1.4960000000000002</v>
      </c>
      <c r="AB625">
        <v>7606008</v>
      </c>
      <c r="AC625" t="s">
        <v>928</v>
      </c>
      <c r="AD625">
        <v>40359</v>
      </c>
      <c r="AE625" t="s">
        <v>760</v>
      </c>
      <c r="AF625" t="s">
        <v>761</v>
      </c>
      <c r="AG625" t="s">
        <v>762</v>
      </c>
      <c r="AH625" t="s">
        <v>768</v>
      </c>
      <c r="AI625">
        <v>1.5</v>
      </c>
      <c r="AJ625">
        <v>0</v>
      </c>
      <c r="AK625">
        <v>0</v>
      </c>
      <c r="AL625">
        <v>0</v>
      </c>
      <c r="AM625">
        <v>18</v>
      </c>
      <c r="AN625">
        <v>0</v>
      </c>
      <c r="AO625" t="s">
        <v>762</v>
      </c>
      <c r="AP625" t="s">
        <v>763</v>
      </c>
      <c r="AQ625" t="s">
        <v>769</v>
      </c>
      <c r="AR625" t="s">
        <v>929</v>
      </c>
      <c r="AS625">
        <v>3.4</v>
      </c>
      <c r="AT625">
        <v>670.64</v>
      </c>
      <c r="AU625">
        <v>674.04</v>
      </c>
      <c r="AV625" t="s">
        <v>765</v>
      </c>
      <c r="AW625" t="s">
        <v>930</v>
      </c>
      <c r="AX625">
        <v>0</v>
      </c>
      <c r="AY625">
        <v>669.95</v>
      </c>
      <c r="AZ625">
        <v>669.95</v>
      </c>
      <c r="BA625" t="s">
        <v>772</v>
      </c>
      <c r="BB625">
        <v>0</v>
      </c>
      <c r="BC625">
        <v>1</v>
      </c>
      <c r="BD625">
        <v>32400</v>
      </c>
      <c r="BE625">
        <v>31.599361168149663</v>
      </c>
      <c r="BF625" t="s">
        <v>767</v>
      </c>
      <c r="BG625">
        <v>44243</v>
      </c>
      <c r="BH625">
        <v>47.022034067232788</v>
      </c>
      <c r="BI625" t="s">
        <v>4114</v>
      </c>
      <c r="BJ625" t="s">
        <v>4115</v>
      </c>
      <c r="BK625" t="s">
        <v>4116</v>
      </c>
      <c r="BL625" t="s">
        <v>768</v>
      </c>
      <c r="BM625">
        <v>2</v>
      </c>
      <c r="BN625">
        <v>3.7959999999999998</v>
      </c>
    </row>
    <row r="626" spans="1:66" x14ac:dyDescent="0.25">
      <c r="A626">
        <v>122478</v>
      </c>
      <c r="B626">
        <v>17976</v>
      </c>
      <c r="C626" t="s">
        <v>681</v>
      </c>
      <c r="D626" t="s">
        <v>26</v>
      </c>
      <c r="E626" t="s">
        <v>29</v>
      </c>
      <c r="F626">
        <v>43979.708333333336</v>
      </c>
      <c r="G626">
        <v>4.3</v>
      </c>
      <c r="H626" t="s">
        <v>23</v>
      </c>
      <c r="I626">
        <v>0</v>
      </c>
      <c r="J626" t="s">
        <v>22</v>
      </c>
      <c r="K626" t="s">
        <v>22</v>
      </c>
      <c r="M626">
        <v>0</v>
      </c>
      <c r="O626">
        <v>2</v>
      </c>
      <c r="P626">
        <v>10</v>
      </c>
      <c r="Q626">
        <v>1.3</v>
      </c>
      <c r="R626">
        <v>3.5</v>
      </c>
      <c r="S626">
        <v>4.55</v>
      </c>
      <c r="T626">
        <v>1</v>
      </c>
      <c r="U626">
        <v>10</v>
      </c>
      <c r="V626">
        <v>7.0000000000000009</v>
      </c>
      <c r="W626">
        <v>6.2</v>
      </c>
      <c r="X626">
        <v>43.400000000000006</v>
      </c>
      <c r="Y626">
        <v>4.7200000000000006</v>
      </c>
      <c r="Z626">
        <v>5.12</v>
      </c>
      <c r="AA626">
        <v>24.166400000000003</v>
      </c>
      <c r="AB626">
        <v>7703105</v>
      </c>
      <c r="AC626" t="s">
        <v>3589</v>
      </c>
      <c r="AD626">
        <v>40360</v>
      </c>
      <c r="AE626" t="s">
        <v>760</v>
      </c>
      <c r="AF626" t="s">
        <v>761</v>
      </c>
      <c r="AG626" t="s">
        <v>762</v>
      </c>
      <c r="AH626" t="s">
        <v>768</v>
      </c>
      <c r="AI626">
        <v>1.5</v>
      </c>
      <c r="AJ626">
        <v>0</v>
      </c>
      <c r="AK626">
        <v>0</v>
      </c>
      <c r="AL626">
        <v>0</v>
      </c>
      <c r="AM626">
        <v>18</v>
      </c>
      <c r="AN626">
        <v>0</v>
      </c>
      <c r="AO626" t="s">
        <v>762</v>
      </c>
      <c r="AP626" t="s">
        <v>763</v>
      </c>
      <c r="AQ626" t="s">
        <v>769</v>
      </c>
      <c r="AR626" t="s">
        <v>3590</v>
      </c>
      <c r="AS626">
        <v>3.9</v>
      </c>
      <c r="AT626">
        <v>676.67</v>
      </c>
      <c r="AU626">
        <v>680.57</v>
      </c>
      <c r="AV626" t="s">
        <v>765</v>
      </c>
      <c r="AW626" t="s">
        <v>3591</v>
      </c>
      <c r="AX626">
        <v>5.2</v>
      </c>
      <c r="AY626">
        <v>675.33</v>
      </c>
      <c r="AZ626">
        <v>680.53</v>
      </c>
      <c r="BA626" t="s">
        <v>765</v>
      </c>
      <c r="BB626">
        <v>0.13381688999999999</v>
      </c>
      <c r="BC626">
        <v>1</v>
      </c>
      <c r="BD626">
        <v>32686</v>
      </c>
      <c r="BE626">
        <v>30.920488250057044</v>
      </c>
      <c r="BF626" t="s">
        <v>767</v>
      </c>
      <c r="BG626">
        <v>43278</v>
      </c>
      <c r="BH626">
        <v>10.01368340161903</v>
      </c>
      <c r="BI626" t="s">
        <v>4094</v>
      </c>
      <c r="BJ626" t="s">
        <v>4095</v>
      </c>
      <c r="BK626" t="s">
        <v>4096</v>
      </c>
      <c r="BL626" t="s">
        <v>4097</v>
      </c>
      <c r="BM626">
        <v>1</v>
      </c>
      <c r="BN626">
        <v>3.7370000000000001</v>
      </c>
    </row>
    <row r="627" spans="1:66" x14ac:dyDescent="0.25">
      <c r="A627">
        <v>122528</v>
      </c>
      <c r="B627">
        <v>11231</v>
      </c>
      <c r="C627" t="s">
        <v>495</v>
      </c>
      <c r="D627" t="s">
        <v>21</v>
      </c>
      <c r="E627" t="s">
        <v>29</v>
      </c>
      <c r="F627">
        <v>43686.666666666664</v>
      </c>
      <c r="G627">
        <v>4</v>
      </c>
      <c r="I627">
        <v>0</v>
      </c>
      <c r="J627" t="s">
        <v>22</v>
      </c>
      <c r="K627" t="s">
        <v>22</v>
      </c>
      <c r="M627">
        <v>0</v>
      </c>
      <c r="O627">
        <v>2</v>
      </c>
      <c r="P627">
        <v>0</v>
      </c>
      <c r="Q627">
        <v>1.3</v>
      </c>
      <c r="R627">
        <v>0.8</v>
      </c>
      <c r="S627">
        <v>1.04</v>
      </c>
      <c r="T627">
        <v>1</v>
      </c>
      <c r="U627">
        <v>10</v>
      </c>
      <c r="V627">
        <v>6.2000000000000011</v>
      </c>
      <c r="W627">
        <v>4.0999999999999996</v>
      </c>
      <c r="X627">
        <v>25.42</v>
      </c>
      <c r="Y627">
        <v>4.24</v>
      </c>
      <c r="Z627">
        <v>2.7799999999999994</v>
      </c>
      <c r="AA627">
        <v>11.787199999999999</v>
      </c>
      <c r="AB627">
        <v>7552846</v>
      </c>
      <c r="AC627" t="s">
        <v>2522</v>
      </c>
      <c r="AD627">
        <v>40361</v>
      </c>
      <c r="AE627" t="s">
        <v>760</v>
      </c>
      <c r="AF627" t="s">
        <v>761</v>
      </c>
      <c r="AG627" t="s">
        <v>762</v>
      </c>
      <c r="AH627" t="s">
        <v>768</v>
      </c>
      <c r="AI627">
        <v>1.5</v>
      </c>
      <c r="AJ627">
        <v>0</v>
      </c>
      <c r="AK627">
        <v>0</v>
      </c>
      <c r="AL627">
        <v>0</v>
      </c>
      <c r="AM627">
        <v>18</v>
      </c>
      <c r="AN627">
        <v>0</v>
      </c>
      <c r="AO627" t="s">
        <v>762</v>
      </c>
      <c r="AP627" t="s">
        <v>763</v>
      </c>
      <c r="AQ627" t="s">
        <v>769</v>
      </c>
      <c r="AR627" t="s">
        <v>2523</v>
      </c>
      <c r="AS627">
        <v>2.2000000000000002</v>
      </c>
      <c r="AT627">
        <v>646.79999999999995</v>
      </c>
      <c r="AU627">
        <v>649</v>
      </c>
      <c r="AV627" t="s">
        <v>765</v>
      </c>
      <c r="AW627" t="s">
        <v>2524</v>
      </c>
      <c r="AX627">
        <v>2.2999999999999998</v>
      </c>
      <c r="AY627">
        <v>642.70000000000005</v>
      </c>
      <c r="AZ627">
        <v>645</v>
      </c>
      <c r="BA627" t="s">
        <v>765</v>
      </c>
      <c r="BB627">
        <v>9.1165289999999996E-2</v>
      </c>
      <c r="BC627">
        <v>1</v>
      </c>
      <c r="BD627">
        <v>35431</v>
      </c>
      <c r="BE627">
        <v>22.602783481633576</v>
      </c>
      <c r="BF627" t="s">
        <v>767</v>
      </c>
      <c r="BG627">
        <v>44243</v>
      </c>
      <c r="BH627">
        <v>44.973256068254322</v>
      </c>
      <c r="BI627" t="s">
        <v>4161</v>
      </c>
      <c r="BJ627" t="s">
        <v>4162</v>
      </c>
      <c r="BK627" t="s">
        <v>4163</v>
      </c>
      <c r="BL627" t="s">
        <v>4097</v>
      </c>
      <c r="BM627">
        <v>1</v>
      </c>
      <c r="BN627">
        <v>3.734</v>
      </c>
    </row>
    <row r="628" spans="1:66" x14ac:dyDescent="0.25">
      <c r="A628">
        <v>122734</v>
      </c>
      <c r="B628">
        <v>11111</v>
      </c>
      <c r="C628" t="s">
        <v>349</v>
      </c>
      <c r="D628" t="s">
        <v>21</v>
      </c>
      <c r="E628" t="s">
        <v>29</v>
      </c>
      <c r="F628">
        <v>43768.666666666664</v>
      </c>
      <c r="G628">
        <v>6</v>
      </c>
      <c r="H628" t="s">
        <v>23</v>
      </c>
      <c r="I628">
        <v>0</v>
      </c>
      <c r="J628" t="s">
        <v>22</v>
      </c>
      <c r="K628" t="s">
        <v>22</v>
      </c>
      <c r="L628" t="s">
        <v>24</v>
      </c>
      <c r="M628">
        <v>0</v>
      </c>
      <c r="O628">
        <v>2</v>
      </c>
      <c r="P628">
        <v>10</v>
      </c>
      <c r="Q628">
        <v>1.3</v>
      </c>
      <c r="R628">
        <v>4.0999999999999996</v>
      </c>
      <c r="S628">
        <v>5.33</v>
      </c>
      <c r="T628">
        <v>1</v>
      </c>
      <c r="U628">
        <v>10</v>
      </c>
      <c r="V628">
        <v>1.4000000000000001</v>
      </c>
      <c r="W628">
        <v>5.9</v>
      </c>
      <c r="X628">
        <v>8.2600000000000016</v>
      </c>
      <c r="Y628">
        <v>1.36</v>
      </c>
      <c r="Z628">
        <v>5.18</v>
      </c>
      <c r="AA628">
        <v>7.0448000000000004</v>
      </c>
      <c r="AB628">
        <v>7612060</v>
      </c>
      <c r="AC628" t="s">
        <v>1852</v>
      </c>
      <c r="AD628">
        <v>40362</v>
      </c>
      <c r="AE628" t="s">
        <v>760</v>
      </c>
      <c r="AF628" t="s">
        <v>838</v>
      </c>
      <c r="AG628" t="s">
        <v>762</v>
      </c>
      <c r="AH628" t="s">
        <v>842</v>
      </c>
      <c r="AI628">
        <v>0</v>
      </c>
      <c r="AJ628">
        <v>0</v>
      </c>
      <c r="AK628">
        <v>4</v>
      </c>
      <c r="AL628">
        <v>7</v>
      </c>
      <c r="AM628">
        <v>48</v>
      </c>
      <c r="AN628">
        <v>84</v>
      </c>
      <c r="AO628" t="s">
        <v>762</v>
      </c>
      <c r="AP628" t="s">
        <v>763</v>
      </c>
      <c r="AQ628" t="s">
        <v>769</v>
      </c>
      <c r="AR628" t="s">
        <v>1853</v>
      </c>
      <c r="AS628">
        <v>6.2</v>
      </c>
      <c r="AT628">
        <v>681.8</v>
      </c>
      <c r="AU628">
        <v>688</v>
      </c>
      <c r="AV628" t="s">
        <v>765</v>
      </c>
      <c r="AW628" t="s">
        <v>1854</v>
      </c>
      <c r="AX628">
        <v>7</v>
      </c>
      <c r="AY628">
        <v>680</v>
      </c>
      <c r="AZ628">
        <v>687</v>
      </c>
      <c r="BA628" t="s">
        <v>765</v>
      </c>
      <c r="BB628">
        <v>2.7343760000000002E-2</v>
      </c>
      <c r="BC628">
        <v>0</v>
      </c>
      <c r="BD628">
        <v>25204</v>
      </c>
      <c r="BE628">
        <v>50.827287246178408</v>
      </c>
      <c r="BF628" t="s">
        <v>767</v>
      </c>
      <c r="BG628">
        <v>43326</v>
      </c>
      <c r="BH628">
        <v>65.828557846762891</v>
      </c>
      <c r="BI628" t="s">
        <v>4094</v>
      </c>
      <c r="BJ628" t="s">
        <v>4095</v>
      </c>
      <c r="BK628" t="s">
        <v>4096</v>
      </c>
      <c r="BL628" t="s">
        <v>4097</v>
      </c>
      <c r="BM628">
        <v>1</v>
      </c>
      <c r="BN628">
        <v>3.7559999999999998</v>
      </c>
    </row>
    <row r="629" spans="1:66" x14ac:dyDescent="0.25">
      <c r="A629">
        <v>122736</v>
      </c>
      <c r="B629">
        <v>11111</v>
      </c>
      <c r="C629" t="s">
        <v>349</v>
      </c>
      <c r="D629" t="s">
        <v>21</v>
      </c>
      <c r="E629" t="s">
        <v>29</v>
      </c>
      <c r="F629">
        <v>43768.666666666664</v>
      </c>
      <c r="G629">
        <v>6</v>
      </c>
      <c r="H629" t="s">
        <v>23</v>
      </c>
      <c r="I629">
        <v>0</v>
      </c>
      <c r="J629" t="s">
        <v>22</v>
      </c>
      <c r="K629" t="s">
        <v>22</v>
      </c>
      <c r="L629" t="s">
        <v>24</v>
      </c>
      <c r="M629">
        <v>0</v>
      </c>
      <c r="O629">
        <v>2</v>
      </c>
      <c r="P629">
        <v>10</v>
      </c>
      <c r="Q629">
        <v>1.3</v>
      </c>
      <c r="R629">
        <v>4.0999999999999996</v>
      </c>
      <c r="S629">
        <v>5.33</v>
      </c>
      <c r="T629">
        <v>1</v>
      </c>
      <c r="U629">
        <v>10</v>
      </c>
      <c r="V629">
        <v>7.8000000000000007</v>
      </c>
      <c r="W629">
        <v>6.8</v>
      </c>
      <c r="X629">
        <v>53.040000000000006</v>
      </c>
      <c r="Y629">
        <v>5.2000000000000011</v>
      </c>
      <c r="Z629">
        <v>5.72</v>
      </c>
      <c r="AA629">
        <v>29.744000000000003</v>
      </c>
      <c r="AB629">
        <v>7661121</v>
      </c>
      <c r="AC629" t="s">
        <v>3842</v>
      </c>
      <c r="AD629">
        <v>40363</v>
      </c>
      <c r="AE629" t="s">
        <v>760</v>
      </c>
      <c r="AF629" t="s">
        <v>838</v>
      </c>
      <c r="AG629" t="s">
        <v>762</v>
      </c>
      <c r="AH629" t="s">
        <v>842</v>
      </c>
      <c r="AI629">
        <v>0</v>
      </c>
      <c r="AJ629">
        <v>0</v>
      </c>
      <c r="AK629">
        <v>4</v>
      </c>
      <c r="AL629">
        <v>7</v>
      </c>
      <c r="AM629">
        <v>48</v>
      </c>
      <c r="AN629">
        <v>84</v>
      </c>
      <c r="AO629" t="s">
        <v>762</v>
      </c>
      <c r="AP629" t="s">
        <v>763</v>
      </c>
      <c r="AQ629" t="s">
        <v>769</v>
      </c>
      <c r="AR629" t="s">
        <v>3843</v>
      </c>
      <c r="AS629">
        <v>6.7</v>
      </c>
      <c r="AT629">
        <v>684.3</v>
      </c>
      <c r="AU629">
        <v>691</v>
      </c>
      <c r="AV629" t="s">
        <v>765</v>
      </c>
      <c r="AW629" t="s">
        <v>1853</v>
      </c>
      <c r="AX629">
        <v>6.1</v>
      </c>
      <c r="AY629">
        <v>681.9</v>
      </c>
      <c r="AZ629">
        <v>688</v>
      </c>
      <c r="BA629" t="s">
        <v>765</v>
      </c>
      <c r="BB629">
        <v>2.4682820000000001E-2</v>
      </c>
      <c r="BC629">
        <v>0</v>
      </c>
      <c r="BD629">
        <v>38718</v>
      </c>
      <c r="BE629">
        <v>13.827971708875193</v>
      </c>
      <c r="BF629" t="s">
        <v>767</v>
      </c>
      <c r="BG629">
        <v>43326</v>
      </c>
      <c r="BH629">
        <v>97.233624585013374</v>
      </c>
      <c r="BI629" t="s">
        <v>4094</v>
      </c>
      <c r="BJ629" t="s">
        <v>4095</v>
      </c>
      <c r="BK629" t="s">
        <v>4096</v>
      </c>
      <c r="BL629" t="s">
        <v>4097</v>
      </c>
      <c r="BM629">
        <v>1</v>
      </c>
      <c r="BN629">
        <v>3.7559999999999998</v>
      </c>
    </row>
    <row r="630" spans="1:66" x14ac:dyDescent="0.25">
      <c r="A630">
        <v>123475</v>
      </c>
      <c r="B630">
        <v>18115</v>
      </c>
      <c r="C630" t="s">
        <v>204</v>
      </c>
      <c r="D630" t="s">
        <v>26</v>
      </c>
      <c r="E630" t="s">
        <v>29</v>
      </c>
      <c r="F630">
        <v>44063.666666666664</v>
      </c>
      <c r="G630">
        <v>6.9</v>
      </c>
      <c r="H630" t="s">
        <v>23</v>
      </c>
      <c r="I630">
        <v>0</v>
      </c>
      <c r="J630" t="s">
        <v>22</v>
      </c>
      <c r="K630" t="s">
        <v>22</v>
      </c>
      <c r="L630" t="s">
        <v>30</v>
      </c>
      <c r="M630">
        <v>6</v>
      </c>
      <c r="N630" t="s">
        <v>35</v>
      </c>
      <c r="O630">
        <v>2</v>
      </c>
      <c r="P630">
        <v>10</v>
      </c>
      <c r="Q630">
        <v>1.3</v>
      </c>
      <c r="R630">
        <v>5.6</v>
      </c>
      <c r="S630">
        <v>7.2799999999999994</v>
      </c>
      <c r="T630">
        <v>1</v>
      </c>
      <c r="U630">
        <v>0</v>
      </c>
      <c r="V630">
        <v>2.2000000000000002</v>
      </c>
      <c r="W630">
        <v>1.4</v>
      </c>
      <c r="X630">
        <v>3.08</v>
      </c>
      <c r="Y630">
        <v>1.84</v>
      </c>
      <c r="Z630">
        <v>3.0799999999999996</v>
      </c>
      <c r="AA630">
        <v>5.6671999999999993</v>
      </c>
      <c r="AB630">
        <v>7677055</v>
      </c>
      <c r="AC630" t="s">
        <v>1558</v>
      </c>
      <c r="AD630">
        <v>40364</v>
      </c>
      <c r="AE630" t="s">
        <v>760</v>
      </c>
      <c r="AF630" t="s">
        <v>761</v>
      </c>
      <c r="AG630" t="s">
        <v>762</v>
      </c>
      <c r="AH630" t="s">
        <v>768</v>
      </c>
      <c r="AI630">
        <v>1.25</v>
      </c>
      <c r="AJ630">
        <v>0</v>
      </c>
      <c r="AK630">
        <v>0</v>
      </c>
      <c r="AL630">
        <v>0</v>
      </c>
      <c r="AM630">
        <v>15</v>
      </c>
      <c r="AN630">
        <v>0</v>
      </c>
      <c r="AO630" t="s">
        <v>762</v>
      </c>
      <c r="AP630" t="s">
        <v>763</v>
      </c>
      <c r="AQ630" t="s">
        <v>769</v>
      </c>
      <c r="AR630" t="s">
        <v>1559</v>
      </c>
      <c r="AS630">
        <v>6</v>
      </c>
      <c r="AT630">
        <v>623</v>
      </c>
      <c r="AU630">
        <v>629</v>
      </c>
      <c r="AV630" t="s">
        <v>765</v>
      </c>
      <c r="AW630" t="s">
        <v>1560</v>
      </c>
      <c r="AX630">
        <v>6.5</v>
      </c>
      <c r="AY630">
        <v>622.5</v>
      </c>
      <c r="AZ630">
        <v>629</v>
      </c>
      <c r="BA630" t="s">
        <v>765</v>
      </c>
      <c r="BB630">
        <v>1.9713339999999999E-2</v>
      </c>
      <c r="BC630">
        <v>0</v>
      </c>
      <c r="BD630">
        <v>39982</v>
      </c>
      <c r="BE630">
        <v>11.174994296144186</v>
      </c>
      <c r="BF630" t="s">
        <v>767</v>
      </c>
      <c r="BG630">
        <v>44243</v>
      </c>
      <c r="BH630">
        <v>25.363532931938781</v>
      </c>
      <c r="BI630" t="s">
        <v>4114</v>
      </c>
      <c r="BJ630" t="s">
        <v>4115</v>
      </c>
      <c r="BK630" t="s">
        <v>4116</v>
      </c>
      <c r="BL630" t="s">
        <v>768</v>
      </c>
      <c r="BM630">
        <v>2</v>
      </c>
      <c r="BN630">
        <v>3.7069999999999999</v>
      </c>
    </row>
    <row r="631" spans="1:66" x14ac:dyDescent="0.25">
      <c r="A631">
        <v>123547</v>
      </c>
      <c r="B631">
        <v>12017</v>
      </c>
      <c r="C631" t="s">
        <v>20</v>
      </c>
      <c r="D631" t="s">
        <v>21</v>
      </c>
      <c r="E631" t="s">
        <v>22</v>
      </c>
      <c r="F631">
        <v>43817.708333333336</v>
      </c>
      <c r="G631">
        <v>6.2</v>
      </c>
      <c r="H631" t="s">
        <v>23</v>
      </c>
      <c r="I631">
        <v>0</v>
      </c>
      <c r="J631" t="s">
        <v>22</v>
      </c>
      <c r="K631" t="s">
        <v>22</v>
      </c>
      <c r="L631" t="s">
        <v>24</v>
      </c>
      <c r="M631">
        <v>0</v>
      </c>
      <c r="O631">
        <v>2</v>
      </c>
      <c r="P631">
        <v>0</v>
      </c>
      <c r="Q631">
        <v>1.3</v>
      </c>
      <c r="R631">
        <v>0</v>
      </c>
      <c r="S631">
        <v>0</v>
      </c>
      <c r="T631">
        <v>1</v>
      </c>
      <c r="U631">
        <v>10</v>
      </c>
      <c r="V631">
        <v>7.8000000000000007</v>
      </c>
      <c r="W631">
        <v>0</v>
      </c>
      <c r="X631">
        <v>0</v>
      </c>
      <c r="Y631">
        <v>5.2000000000000011</v>
      </c>
      <c r="Z631">
        <v>0</v>
      </c>
      <c r="AA631">
        <v>0</v>
      </c>
      <c r="AB631">
        <v>7693448</v>
      </c>
      <c r="AC631" t="s">
        <v>759</v>
      </c>
      <c r="AD631">
        <v>40365</v>
      </c>
      <c r="AE631" t="s">
        <v>760</v>
      </c>
      <c r="AF631" t="s">
        <v>761</v>
      </c>
      <c r="AG631" t="s">
        <v>762</v>
      </c>
      <c r="AH631" t="s">
        <v>768</v>
      </c>
      <c r="AI631">
        <v>1.25</v>
      </c>
      <c r="AJ631">
        <v>0</v>
      </c>
      <c r="AK631">
        <v>0</v>
      </c>
      <c r="AL631">
        <v>0</v>
      </c>
      <c r="AM631">
        <v>15</v>
      </c>
      <c r="AN631">
        <v>0</v>
      </c>
      <c r="AO631" t="s">
        <v>762</v>
      </c>
      <c r="AP631" t="s">
        <v>763</v>
      </c>
      <c r="AQ631" t="s">
        <v>769</v>
      </c>
      <c r="AR631" t="s">
        <v>764</v>
      </c>
      <c r="AS631">
        <v>6.92</v>
      </c>
      <c r="AT631">
        <v>672.08</v>
      </c>
      <c r="AU631">
        <v>679</v>
      </c>
      <c r="AV631" t="s">
        <v>765</v>
      </c>
      <c r="AW631" t="s">
        <v>766</v>
      </c>
      <c r="AX631">
        <v>4.2</v>
      </c>
      <c r="AY631">
        <v>653.79999999999995</v>
      </c>
      <c r="AZ631">
        <v>658</v>
      </c>
      <c r="BA631" t="s">
        <v>765</v>
      </c>
      <c r="BB631">
        <v>0.12207164</v>
      </c>
      <c r="BC631">
        <v>1</v>
      </c>
      <c r="BD631">
        <v>35431</v>
      </c>
      <c r="BE631">
        <v>22.961556011864026</v>
      </c>
      <c r="BF631" t="s">
        <v>767</v>
      </c>
      <c r="BG631">
        <v>43698</v>
      </c>
      <c r="BH631">
        <v>149.74813387911749</v>
      </c>
      <c r="BI631" t="s">
        <v>4111</v>
      </c>
      <c r="BJ631" t="s">
        <v>4112</v>
      </c>
      <c r="BK631" t="s">
        <v>4113</v>
      </c>
      <c r="BL631" t="s">
        <v>4097</v>
      </c>
      <c r="BM631">
        <v>1</v>
      </c>
      <c r="BN631">
        <v>3.7109999999999999</v>
      </c>
    </row>
    <row r="632" spans="1:66" x14ac:dyDescent="0.25">
      <c r="A632">
        <v>123582</v>
      </c>
      <c r="B632">
        <v>10930</v>
      </c>
      <c r="C632" t="s">
        <v>371</v>
      </c>
      <c r="D632" t="s">
        <v>26</v>
      </c>
      <c r="E632" t="s">
        <v>29</v>
      </c>
      <c r="F632">
        <v>43055.666666666664</v>
      </c>
      <c r="G632">
        <v>8.4</v>
      </c>
      <c r="H632" t="s">
        <v>23</v>
      </c>
      <c r="I632">
        <v>0</v>
      </c>
      <c r="J632" t="s">
        <v>22</v>
      </c>
      <c r="K632" t="s">
        <v>22</v>
      </c>
      <c r="L632" t="s">
        <v>145</v>
      </c>
      <c r="M632">
        <v>10</v>
      </c>
      <c r="O632">
        <v>2</v>
      </c>
      <c r="P632">
        <v>10</v>
      </c>
      <c r="Q632">
        <v>1.3</v>
      </c>
      <c r="R632">
        <v>8.4</v>
      </c>
      <c r="S632">
        <v>10.920000000000002</v>
      </c>
      <c r="T632">
        <v>1</v>
      </c>
      <c r="U632">
        <v>0</v>
      </c>
      <c r="V632">
        <v>2.2000000000000002</v>
      </c>
      <c r="W632">
        <v>2.4000000000000004</v>
      </c>
      <c r="X632">
        <v>5.2800000000000011</v>
      </c>
      <c r="Y632">
        <v>1.84</v>
      </c>
      <c r="Z632">
        <v>4.8000000000000007</v>
      </c>
      <c r="AA632">
        <v>8.8320000000000025</v>
      </c>
      <c r="AB632">
        <v>7594592</v>
      </c>
      <c r="AC632" t="s">
        <v>2154</v>
      </c>
      <c r="AD632">
        <v>40366</v>
      </c>
      <c r="AE632" t="s">
        <v>760</v>
      </c>
      <c r="AF632" t="s">
        <v>761</v>
      </c>
      <c r="AG632" t="s">
        <v>762</v>
      </c>
      <c r="AH632" t="s">
        <v>768</v>
      </c>
      <c r="AI632">
        <v>2.5</v>
      </c>
      <c r="AJ632">
        <v>0</v>
      </c>
      <c r="AK632">
        <v>0</v>
      </c>
      <c r="AL632">
        <v>0</v>
      </c>
      <c r="AM632">
        <v>30</v>
      </c>
      <c r="AN632">
        <v>0</v>
      </c>
      <c r="AO632" t="s">
        <v>762</v>
      </c>
      <c r="AP632" t="s">
        <v>763</v>
      </c>
      <c r="AQ632" t="s">
        <v>769</v>
      </c>
      <c r="AR632" t="s">
        <v>2155</v>
      </c>
      <c r="AS632">
        <v>6.3</v>
      </c>
      <c r="AT632">
        <v>643.70000000000005</v>
      </c>
      <c r="AU632">
        <v>650</v>
      </c>
      <c r="AV632" t="s">
        <v>765</v>
      </c>
      <c r="AW632" t="s">
        <v>2156</v>
      </c>
      <c r="AX632">
        <v>4.9000000000000004</v>
      </c>
      <c r="AY632">
        <v>644.1</v>
      </c>
      <c r="AZ632">
        <v>649</v>
      </c>
      <c r="BA632" t="s">
        <v>765</v>
      </c>
      <c r="BB632">
        <v>-5.6674899999999999E-3</v>
      </c>
      <c r="BC632">
        <v>0</v>
      </c>
      <c r="BD632">
        <v>39192</v>
      </c>
      <c r="BE632">
        <v>10.578142824549388</v>
      </c>
      <c r="BF632" t="s">
        <v>767</v>
      </c>
      <c r="BG632">
        <v>43698</v>
      </c>
      <c r="BH632">
        <v>70.577925094088741</v>
      </c>
      <c r="BI632" t="s">
        <v>4130</v>
      </c>
      <c r="BJ632" t="s">
        <v>4131</v>
      </c>
      <c r="BK632" t="s">
        <v>4132</v>
      </c>
      <c r="BL632" t="s">
        <v>768</v>
      </c>
      <c r="BM632">
        <v>2</v>
      </c>
      <c r="BN632">
        <v>3.7069999999999999</v>
      </c>
    </row>
    <row r="633" spans="1:66" x14ac:dyDescent="0.25">
      <c r="A633">
        <v>123680</v>
      </c>
      <c r="B633">
        <v>11207</v>
      </c>
      <c r="C633" t="s">
        <v>320</v>
      </c>
      <c r="D633" t="s">
        <v>21</v>
      </c>
      <c r="E633" t="s">
        <v>29</v>
      </c>
      <c r="F633">
        <v>43110.666666666664</v>
      </c>
      <c r="G633">
        <v>10</v>
      </c>
      <c r="H633" t="s">
        <v>28</v>
      </c>
      <c r="I633">
        <v>5</v>
      </c>
      <c r="J633" t="s">
        <v>22</v>
      </c>
      <c r="K633" t="s">
        <v>22</v>
      </c>
      <c r="L633" t="s">
        <v>115</v>
      </c>
      <c r="M633">
        <v>8</v>
      </c>
      <c r="N633" t="s">
        <v>33</v>
      </c>
      <c r="O633">
        <v>0</v>
      </c>
      <c r="P633">
        <v>10</v>
      </c>
      <c r="Q633">
        <v>1.75</v>
      </c>
      <c r="R633">
        <v>7.5</v>
      </c>
      <c r="S633">
        <v>13.125</v>
      </c>
      <c r="T633">
        <v>1</v>
      </c>
      <c r="U633">
        <v>0</v>
      </c>
      <c r="V633">
        <v>1.4000000000000001</v>
      </c>
      <c r="W633">
        <v>2.4000000000000004</v>
      </c>
      <c r="X633">
        <v>3.3600000000000008</v>
      </c>
      <c r="Y633">
        <v>1.54</v>
      </c>
      <c r="Z633">
        <v>4.4400000000000004</v>
      </c>
      <c r="AA633">
        <v>6.837600000000001</v>
      </c>
      <c r="AB633">
        <v>7723507</v>
      </c>
      <c r="AC633" t="s">
        <v>1757</v>
      </c>
      <c r="AD633">
        <v>40367</v>
      </c>
      <c r="AE633" t="s">
        <v>760</v>
      </c>
      <c r="AF633" t="s">
        <v>761</v>
      </c>
      <c r="AG633" t="s">
        <v>762</v>
      </c>
      <c r="AH633" t="s">
        <v>768</v>
      </c>
      <c r="AI633">
        <v>5</v>
      </c>
      <c r="AJ633">
        <v>0</v>
      </c>
      <c r="AK633">
        <v>0</v>
      </c>
      <c r="AL633">
        <v>0</v>
      </c>
      <c r="AM633">
        <v>60</v>
      </c>
      <c r="AN633">
        <v>0</v>
      </c>
      <c r="AO633" t="s">
        <v>762</v>
      </c>
      <c r="AP633" t="s">
        <v>763</v>
      </c>
      <c r="AQ633" t="s">
        <v>769</v>
      </c>
      <c r="AR633" t="s">
        <v>1758</v>
      </c>
      <c r="AS633">
        <v>6</v>
      </c>
      <c r="AT633">
        <v>641</v>
      </c>
      <c r="AU633">
        <v>647</v>
      </c>
      <c r="AV633" t="s">
        <v>765</v>
      </c>
      <c r="AW633" t="s">
        <v>1759</v>
      </c>
      <c r="AX633">
        <v>6.9</v>
      </c>
      <c r="AY633">
        <v>640.1</v>
      </c>
      <c r="AZ633">
        <v>647</v>
      </c>
      <c r="BA633" t="s">
        <v>765</v>
      </c>
      <c r="BB633">
        <v>1.218499E-2</v>
      </c>
      <c r="BC633">
        <v>0</v>
      </c>
      <c r="BD633">
        <v>39225</v>
      </c>
      <c r="BE633">
        <v>10.638375541866296</v>
      </c>
      <c r="BF633" t="s">
        <v>767</v>
      </c>
      <c r="BG633">
        <v>44474</v>
      </c>
      <c r="BH633">
        <v>73.861393121997423</v>
      </c>
      <c r="BI633" t="s">
        <v>4140</v>
      </c>
      <c r="BJ633" t="s">
        <v>4141</v>
      </c>
      <c r="BK633" t="s">
        <v>4142</v>
      </c>
      <c r="BL633" t="s">
        <v>768</v>
      </c>
      <c r="BM633">
        <v>2</v>
      </c>
      <c r="BN633">
        <v>3.786</v>
      </c>
    </row>
    <row r="634" spans="1:66" x14ac:dyDescent="0.25">
      <c r="A634">
        <v>123812</v>
      </c>
      <c r="B634">
        <v>11133</v>
      </c>
      <c r="C634" t="s">
        <v>436</v>
      </c>
      <c r="D634" t="s">
        <v>21</v>
      </c>
      <c r="E634" t="s">
        <v>29</v>
      </c>
      <c r="F634">
        <v>43298.666666666664</v>
      </c>
      <c r="G634">
        <v>7.5</v>
      </c>
      <c r="H634" t="s">
        <v>23</v>
      </c>
      <c r="I634">
        <v>0</v>
      </c>
      <c r="J634" t="s">
        <v>29</v>
      </c>
      <c r="K634" t="s">
        <v>29</v>
      </c>
      <c r="L634" t="s">
        <v>30</v>
      </c>
      <c r="M634">
        <v>6</v>
      </c>
      <c r="N634" t="s">
        <v>33</v>
      </c>
      <c r="O634">
        <v>0</v>
      </c>
      <c r="P634">
        <v>10</v>
      </c>
      <c r="Q634">
        <v>3.5</v>
      </c>
      <c r="R634">
        <v>6.8</v>
      </c>
      <c r="S634">
        <v>23.8</v>
      </c>
      <c r="T634">
        <v>1</v>
      </c>
      <c r="U634">
        <v>0</v>
      </c>
      <c r="V634">
        <v>1.4000000000000001</v>
      </c>
      <c r="W634">
        <v>2.6</v>
      </c>
      <c r="X634">
        <v>3.6400000000000006</v>
      </c>
      <c r="Y634">
        <v>2.2400000000000002</v>
      </c>
      <c r="Z634">
        <v>4.28</v>
      </c>
      <c r="AA634">
        <v>9.5872000000000011</v>
      </c>
      <c r="AB634">
        <v>7614353</v>
      </c>
      <c r="AC634" t="s">
        <v>2259</v>
      </c>
      <c r="AD634">
        <v>40368</v>
      </c>
      <c r="AE634" t="s">
        <v>760</v>
      </c>
      <c r="AF634" t="s">
        <v>838</v>
      </c>
      <c r="AG634" t="s">
        <v>762</v>
      </c>
      <c r="AH634" t="s">
        <v>842</v>
      </c>
      <c r="AI634">
        <v>0</v>
      </c>
      <c r="AJ634">
        <v>0</v>
      </c>
      <c r="AK634">
        <v>4.5</v>
      </c>
      <c r="AL634">
        <v>17</v>
      </c>
      <c r="AM634">
        <v>72</v>
      </c>
      <c r="AN634">
        <v>96</v>
      </c>
      <c r="AO634" t="s">
        <v>762</v>
      </c>
      <c r="AP634" t="s">
        <v>763</v>
      </c>
      <c r="AQ634" t="s">
        <v>769</v>
      </c>
      <c r="AR634" t="s">
        <v>2258</v>
      </c>
      <c r="AS634">
        <v>0</v>
      </c>
      <c r="AT634">
        <v>0</v>
      </c>
      <c r="AU634">
        <v>622</v>
      </c>
      <c r="AV634" t="s">
        <v>765</v>
      </c>
      <c r="AW634" t="s">
        <v>2257</v>
      </c>
      <c r="AX634">
        <v>6.5</v>
      </c>
      <c r="AY634">
        <v>613.5</v>
      </c>
      <c r="AZ634">
        <v>620</v>
      </c>
      <c r="BA634" t="s">
        <v>765</v>
      </c>
      <c r="BB634">
        <v>0</v>
      </c>
      <c r="BC634">
        <v>1</v>
      </c>
      <c r="BD634">
        <v>20455</v>
      </c>
      <c r="BE634">
        <v>62.542550764316672</v>
      </c>
      <c r="BF634" t="s">
        <v>767</v>
      </c>
      <c r="BG634">
        <v>44243</v>
      </c>
      <c r="BH634">
        <v>38.563999764344203</v>
      </c>
      <c r="BI634" t="s">
        <v>4146</v>
      </c>
      <c r="BJ634" t="s">
        <v>4147</v>
      </c>
      <c r="BK634" t="s">
        <v>4148</v>
      </c>
      <c r="BL634" t="s">
        <v>768</v>
      </c>
      <c r="BM634">
        <v>2</v>
      </c>
      <c r="BN634">
        <v>3.7410000000000001</v>
      </c>
    </row>
    <row r="635" spans="1:66" x14ac:dyDescent="0.25">
      <c r="A635">
        <v>123813</v>
      </c>
      <c r="B635">
        <v>11133</v>
      </c>
      <c r="C635" t="s">
        <v>436</v>
      </c>
      <c r="D635" t="s">
        <v>21</v>
      </c>
      <c r="E635" t="s">
        <v>29</v>
      </c>
      <c r="F635">
        <v>43298.666666666664</v>
      </c>
      <c r="G635">
        <v>7.5</v>
      </c>
      <c r="H635" t="s">
        <v>31</v>
      </c>
      <c r="I635">
        <v>7</v>
      </c>
      <c r="J635" t="s">
        <v>29</v>
      </c>
      <c r="K635" t="s">
        <v>29</v>
      </c>
      <c r="L635" t="s">
        <v>30</v>
      </c>
      <c r="M635">
        <v>6</v>
      </c>
      <c r="N635" t="s">
        <v>33</v>
      </c>
      <c r="O635">
        <v>0</v>
      </c>
      <c r="P635">
        <v>10</v>
      </c>
      <c r="Q635">
        <v>3.5</v>
      </c>
      <c r="R635">
        <v>6.8</v>
      </c>
      <c r="S635">
        <v>23.8</v>
      </c>
      <c r="T635">
        <v>1</v>
      </c>
      <c r="U635">
        <v>0</v>
      </c>
      <c r="V635">
        <v>1.4000000000000001</v>
      </c>
      <c r="W635">
        <v>2.6</v>
      </c>
      <c r="X635">
        <v>3.6400000000000006</v>
      </c>
      <c r="Y635">
        <v>2.2400000000000002</v>
      </c>
      <c r="Z635">
        <v>4.28</v>
      </c>
      <c r="AA635">
        <v>9.5872000000000011</v>
      </c>
      <c r="AB635">
        <v>7702370</v>
      </c>
      <c r="AC635" t="s">
        <v>2255</v>
      </c>
      <c r="AD635">
        <v>40369</v>
      </c>
      <c r="AE635" t="s">
        <v>760</v>
      </c>
      <c r="AF635" t="s">
        <v>838</v>
      </c>
      <c r="AG635" t="s">
        <v>762</v>
      </c>
      <c r="AH635" t="s">
        <v>842</v>
      </c>
      <c r="AI635">
        <v>0</v>
      </c>
      <c r="AJ635">
        <v>0</v>
      </c>
      <c r="AK635">
        <v>4.5</v>
      </c>
      <c r="AL635">
        <v>17</v>
      </c>
      <c r="AM635">
        <v>72</v>
      </c>
      <c r="AN635">
        <v>96</v>
      </c>
      <c r="AO635" t="s">
        <v>762</v>
      </c>
      <c r="AP635" t="s">
        <v>763</v>
      </c>
      <c r="AQ635" t="s">
        <v>769</v>
      </c>
      <c r="AR635" t="s">
        <v>2256</v>
      </c>
      <c r="AS635">
        <v>7</v>
      </c>
      <c r="AT635">
        <v>610.70000000000005</v>
      </c>
      <c r="AU635">
        <v>617</v>
      </c>
      <c r="AV635" t="s">
        <v>765</v>
      </c>
      <c r="AW635" t="s">
        <v>2257</v>
      </c>
      <c r="AX635">
        <v>6.5</v>
      </c>
      <c r="AY635">
        <v>613.5</v>
      </c>
      <c r="AZ635">
        <v>620</v>
      </c>
      <c r="BA635" t="s">
        <v>765</v>
      </c>
      <c r="BB635">
        <v>-4.8523549999999999E-2</v>
      </c>
      <c r="BC635">
        <v>1</v>
      </c>
      <c r="BD635">
        <v>20455</v>
      </c>
      <c r="BE635">
        <v>62.542550764316672</v>
      </c>
      <c r="BF635" t="s">
        <v>767</v>
      </c>
      <c r="BG635">
        <v>44243</v>
      </c>
      <c r="BH635">
        <v>57.703678836929718</v>
      </c>
      <c r="BI635" t="s">
        <v>4146</v>
      </c>
      <c r="BJ635" t="s">
        <v>4147</v>
      </c>
      <c r="BK635" t="s">
        <v>4148</v>
      </c>
      <c r="BL635" t="s">
        <v>768</v>
      </c>
      <c r="BM635">
        <v>2</v>
      </c>
      <c r="BN635">
        <v>3.7410000000000001</v>
      </c>
    </row>
    <row r="636" spans="1:66" x14ac:dyDescent="0.25">
      <c r="A636">
        <v>124258</v>
      </c>
      <c r="B636">
        <v>10932</v>
      </c>
      <c r="C636" t="s">
        <v>255</v>
      </c>
      <c r="D636" t="s">
        <v>21</v>
      </c>
      <c r="E636" t="s">
        <v>29</v>
      </c>
      <c r="F636">
        <v>43600.666666666664</v>
      </c>
      <c r="G636">
        <v>7.3</v>
      </c>
      <c r="H636" t="s">
        <v>28</v>
      </c>
      <c r="I636">
        <v>5</v>
      </c>
      <c r="J636" t="s">
        <v>22</v>
      </c>
      <c r="K636" t="s">
        <v>22</v>
      </c>
      <c r="L636" t="s">
        <v>115</v>
      </c>
      <c r="M636">
        <v>8</v>
      </c>
      <c r="N636" t="s">
        <v>33</v>
      </c>
      <c r="O636">
        <v>0</v>
      </c>
      <c r="P636">
        <v>10</v>
      </c>
      <c r="Q636">
        <v>1.75</v>
      </c>
      <c r="R636">
        <v>7.1</v>
      </c>
      <c r="S636">
        <v>12.424999999999999</v>
      </c>
      <c r="T636">
        <v>1</v>
      </c>
      <c r="U636">
        <v>10</v>
      </c>
      <c r="V636">
        <v>6.8000000000000007</v>
      </c>
      <c r="W636">
        <v>7.1</v>
      </c>
      <c r="X636">
        <v>48.28</v>
      </c>
      <c r="Y636">
        <v>4.78</v>
      </c>
      <c r="Z636">
        <v>7.1</v>
      </c>
      <c r="AA636">
        <v>33.938000000000002</v>
      </c>
      <c r="AB636">
        <v>7687391</v>
      </c>
      <c r="AC636" t="s">
        <v>3947</v>
      </c>
      <c r="AD636">
        <v>40370</v>
      </c>
      <c r="AE636" t="s">
        <v>760</v>
      </c>
      <c r="AF636" t="s">
        <v>785</v>
      </c>
      <c r="AG636" t="s">
        <v>762</v>
      </c>
      <c r="AH636" t="s">
        <v>1823</v>
      </c>
      <c r="AI636">
        <v>0</v>
      </c>
      <c r="AJ636">
        <v>0</v>
      </c>
      <c r="AK636">
        <v>4</v>
      </c>
      <c r="AL636">
        <v>6</v>
      </c>
      <c r="AM636">
        <v>48</v>
      </c>
      <c r="AN636">
        <v>72</v>
      </c>
      <c r="AO636" t="s">
        <v>762</v>
      </c>
      <c r="AP636" t="s">
        <v>778</v>
      </c>
      <c r="AQ636" t="s">
        <v>781</v>
      </c>
      <c r="AR636" t="s">
        <v>3946</v>
      </c>
      <c r="AS636">
        <v>7.7</v>
      </c>
      <c r="AT636">
        <v>659.77</v>
      </c>
      <c r="AU636">
        <v>667.47</v>
      </c>
      <c r="AV636" t="s">
        <v>765</v>
      </c>
      <c r="AW636" t="s">
        <v>3948</v>
      </c>
      <c r="AX636">
        <v>6.9</v>
      </c>
      <c r="AY636">
        <v>659.1</v>
      </c>
      <c r="AZ636">
        <v>666</v>
      </c>
      <c r="BA636" t="s">
        <v>765</v>
      </c>
      <c r="BB636">
        <v>5.9588040000000002E-2</v>
      </c>
      <c r="BC636">
        <v>0</v>
      </c>
      <c r="BD636">
        <v>31572</v>
      </c>
      <c r="BE636">
        <v>32.932694501482999</v>
      </c>
      <c r="BF636" t="s">
        <v>767</v>
      </c>
      <c r="BG636">
        <v>43326</v>
      </c>
      <c r="BH636">
        <v>11.243819750560069</v>
      </c>
      <c r="BI636" t="s">
        <v>4161</v>
      </c>
      <c r="BJ636" t="s">
        <v>4162</v>
      </c>
      <c r="BK636" t="s">
        <v>4163</v>
      </c>
      <c r="BL636" t="s">
        <v>4097</v>
      </c>
      <c r="BM636">
        <v>1</v>
      </c>
      <c r="BN636">
        <v>3.84</v>
      </c>
    </row>
    <row r="637" spans="1:66" x14ac:dyDescent="0.25">
      <c r="A637">
        <v>124259</v>
      </c>
      <c r="B637">
        <v>10932</v>
      </c>
      <c r="C637" t="s">
        <v>255</v>
      </c>
      <c r="D637" t="s">
        <v>21</v>
      </c>
      <c r="E637" t="s">
        <v>29</v>
      </c>
      <c r="F637">
        <v>43600.666666666664</v>
      </c>
      <c r="G637">
        <v>7.55</v>
      </c>
      <c r="H637" t="s">
        <v>28</v>
      </c>
      <c r="I637">
        <v>5</v>
      </c>
      <c r="J637" t="s">
        <v>22</v>
      </c>
      <c r="K637" t="s">
        <v>22</v>
      </c>
      <c r="L637" t="s">
        <v>115</v>
      </c>
      <c r="M637">
        <v>8</v>
      </c>
      <c r="N637" t="s">
        <v>33</v>
      </c>
      <c r="O637">
        <v>0</v>
      </c>
      <c r="P637">
        <v>10</v>
      </c>
      <c r="Q637">
        <v>1.75</v>
      </c>
      <c r="R637">
        <v>7.1</v>
      </c>
      <c r="S637">
        <v>12.424999999999999</v>
      </c>
      <c r="T637">
        <v>2</v>
      </c>
      <c r="U637">
        <v>10</v>
      </c>
      <c r="V637">
        <v>6.8000000000000007</v>
      </c>
      <c r="W637">
        <v>7.1</v>
      </c>
      <c r="X637">
        <v>48.28</v>
      </c>
      <c r="Y637">
        <v>4.78</v>
      </c>
      <c r="Z637">
        <v>7.1</v>
      </c>
      <c r="AA637">
        <v>33.938000000000002</v>
      </c>
      <c r="AB637">
        <v>7719592</v>
      </c>
      <c r="AC637" t="s">
        <v>3945</v>
      </c>
      <c r="AD637">
        <v>40371</v>
      </c>
      <c r="AE637" t="s">
        <v>760</v>
      </c>
      <c r="AF637" t="s">
        <v>785</v>
      </c>
      <c r="AG637" t="s">
        <v>762</v>
      </c>
      <c r="AH637" t="s">
        <v>1823</v>
      </c>
      <c r="AI637">
        <v>0</v>
      </c>
      <c r="AJ637">
        <v>0</v>
      </c>
      <c r="AK637">
        <v>4</v>
      </c>
      <c r="AL637">
        <v>6</v>
      </c>
      <c r="AM637">
        <v>48</v>
      </c>
      <c r="AN637">
        <v>72</v>
      </c>
      <c r="AO637" t="s">
        <v>762</v>
      </c>
      <c r="AP637" t="s">
        <v>778</v>
      </c>
      <c r="AQ637" t="s">
        <v>781</v>
      </c>
      <c r="AR637" t="s">
        <v>3793</v>
      </c>
      <c r="AS637">
        <v>7.4</v>
      </c>
      <c r="AT637">
        <v>663.25</v>
      </c>
      <c r="AU637">
        <v>670.65</v>
      </c>
      <c r="AV637" t="s">
        <v>765</v>
      </c>
      <c r="AW637" t="s">
        <v>3946</v>
      </c>
      <c r="AX637">
        <v>7.6</v>
      </c>
      <c r="AY637">
        <v>659.87</v>
      </c>
      <c r="AZ637">
        <v>667.47</v>
      </c>
      <c r="BA637" t="s">
        <v>765</v>
      </c>
      <c r="BB637">
        <v>0.11796126999999999</v>
      </c>
      <c r="BC637">
        <v>1</v>
      </c>
      <c r="BD637">
        <v>31572</v>
      </c>
      <c r="BE637">
        <v>32.932694501482999</v>
      </c>
      <c r="BF637" t="s">
        <v>767</v>
      </c>
      <c r="BG637">
        <v>43326</v>
      </c>
      <c r="BH637">
        <v>28.653284467109032</v>
      </c>
      <c r="BI637" t="s">
        <v>4161</v>
      </c>
      <c r="BJ637" t="s">
        <v>4162</v>
      </c>
      <c r="BK637" t="s">
        <v>4163</v>
      </c>
      <c r="BL637" t="s">
        <v>4097</v>
      </c>
      <c r="BM637">
        <v>1</v>
      </c>
      <c r="BN637">
        <v>3.84</v>
      </c>
    </row>
    <row r="638" spans="1:66" x14ac:dyDescent="0.25">
      <c r="A638">
        <v>124260</v>
      </c>
      <c r="B638">
        <v>10932</v>
      </c>
      <c r="C638" t="s">
        <v>255</v>
      </c>
      <c r="D638" t="s">
        <v>21</v>
      </c>
      <c r="E638" t="s">
        <v>29</v>
      </c>
      <c r="F638">
        <v>43600.666666666664</v>
      </c>
      <c r="G638">
        <v>7.4</v>
      </c>
      <c r="H638" t="s">
        <v>23</v>
      </c>
      <c r="I638">
        <v>0</v>
      </c>
      <c r="J638" t="s">
        <v>22</v>
      </c>
      <c r="K638" t="s">
        <v>22</v>
      </c>
      <c r="L638" t="s">
        <v>115</v>
      </c>
      <c r="M638">
        <v>8</v>
      </c>
      <c r="N638" t="s">
        <v>33</v>
      </c>
      <c r="O638">
        <v>0</v>
      </c>
      <c r="P638">
        <v>10</v>
      </c>
      <c r="Q638">
        <v>0</v>
      </c>
      <c r="R638">
        <v>7.1</v>
      </c>
      <c r="S638">
        <v>0</v>
      </c>
      <c r="T638">
        <v>1</v>
      </c>
      <c r="U638">
        <v>10</v>
      </c>
      <c r="V638">
        <v>6.8000000000000007</v>
      </c>
      <c r="W638">
        <v>7.1</v>
      </c>
      <c r="X638">
        <v>48.28</v>
      </c>
      <c r="Y638">
        <v>4.08</v>
      </c>
      <c r="Z638">
        <v>7.1</v>
      </c>
      <c r="AA638">
        <v>28.968</v>
      </c>
      <c r="AB638">
        <v>7677402</v>
      </c>
      <c r="AC638" t="s">
        <v>3792</v>
      </c>
      <c r="AD638">
        <v>40372</v>
      </c>
      <c r="AE638" t="s">
        <v>760</v>
      </c>
      <c r="AF638" t="s">
        <v>785</v>
      </c>
      <c r="AG638" t="s">
        <v>762</v>
      </c>
      <c r="AH638" t="s">
        <v>1823</v>
      </c>
      <c r="AI638">
        <v>0</v>
      </c>
      <c r="AJ638">
        <v>0</v>
      </c>
      <c r="AK638">
        <v>4</v>
      </c>
      <c r="AL638">
        <v>6</v>
      </c>
      <c r="AM638">
        <v>48</v>
      </c>
      <c r="AN638">
        <v>72</v>
      </c>
      <c r="AO638" t="s">
        <v>762</v>
      </c>
      <c r="AP638" t="s">
        <v>778</v>
      </c>
      <c r="AQ638" t="s">
        <v>781</v>
      </c>
      <c r="AR638" t="s">
        <v>3622</v>
      </c>
      <c r="AS638">
        <v>7.4</v>
      </c>
      <c r="AT638">
        <v>663.6</v>
      </c>
      <c r="AU638">
        <v>671</v>
      </c>
      <c r="AV638" t="s">
        <v>765</v>
      </c>
      <c r="AW638" t="s">
        <v>3793</v>
      </c>
      <c r="AX638">
        <v>7.3</v>
      </c>
      <c r="AY638">
        <v>663.35</v>
      </c>
      <c r="AZ638">
        <v>670.65</v>
      </c>
      <c r="BA638" t="s">
        <v>765</v>
      </c>
      <c r="BB638">
        <v>2.2159959999999999E-2</v>
      </c>
      <c r="BC638">
        <v>1</v>
      </c>
      <c r="BD638">
        <v>31572</v>
      </c>
      <c r="BE638">
        <v>32.932694501482999</v>
      </c>
      <c r="BF638" t="s">
        <v>767</v>
      </c>
      <c r="BG638">
        <v>43326</v>
      </c>
      <c r="BH638">
        <v>11.281748759951601</v>
      </c>
      <c r="BI638" t="s">
        <v>4161</v>
      </c>
      <c r="BJ638" t="s">
        <v>4162</v>
      </c>
      <c r="BK638" t="s">
        <v>4163</v>
      </c>
      <c r="BL638" t="s">
        <v>4097</v>
      </c>
      <c r="BM638">
        <v>1</v>
      </c>
      <c r="BN638">
        <v>3.84</v>
      </c>
    </row>
    <row r="639" spans="1:66" x14ac:dyDescent="0.25">
      <c r="A639">
        <v>124261</v>
      </c>
      <c r="B639">
        <v>10932</v>
      </c>
      <c r="C639" t="s">
        <v>255</v>
      </c>
      <c r="D639" t="s">
        <v>21</v>
      </c>
      <c r="E639" t="s">
        <v>29</v>
      </c>
      <c r="F639">
        <v>43600.666666666664</v>
      </c>
      <c r="G639">
        <v>7.6</v>
      </c>
      <c r="H639" t="s">
        <v>23</v>
      </c>
      <c r="I639">
        <v>0</v>
      </c>
      <c r="J639" t="s">
        <v>22</v>
      </c>
      <c r="K639" t="s">
        <v>22</v>
      </c>
      <c r="L639" t="s">
        <v>174</v>
      </c>
      <c r="M639">
        <v>8</v>
      </c>
      <c r="N639" t="s">
        <v>33</v>
      </c>
      <c r="O639">
        <v>0</v>
      </c>
      <c r="P639">
        <v>10</v>
      </c>
      <c r="Q639">
        <v>0</v>
      </c>
      <c r="R639">
        <v>7.6999999999999993</v>
      </c>
      <c r="S639">
        <v>0</v>
      </c>
      <c r="T639">
        <v>1</v>
      </c>
      <c r="U639">
        <v>10</v>
      </c>
      <c r="V639">
        <v>6.8000000000000007</v>
      </c>
      <c r="W639">
        <v>5</v>
      </c>
      <c r="X639">
        <v>34</v>
      </c>
      <c r="Y639">
        <v>4.08</v>
      </c>
      <c r="Z639">
        <v>6.08</v>
      </c>
      <c r="AA639">
        <v>24.8064</v>
      </c>
      <c r="AB639">
        <v>7632037</v>
      </c>
      <c r="AC639" t="s">
        <v>3620</v>
      </c>
      <c r="AD639">
        <v>40373</v>
      </c>
      <c r="AE639" t="s">
        <v>760</v>
      </c>
      <c r="AF639" t="s">
        <v>761</v>
      </c>
      <c r="AG639" t="s">
        <v>762</v>
      </c>
      <c r="AH639" t="s">
        <v>768</v>
      </c>
      <c r="AI639">
        <v>0</v>
      </c>
      <c r="AJ639">
        <v>6.5</v>
      </c>
      <c r="AK639">
        <v>0</v>
      </c>
      <c r="AL639">
        <v>0</v>
      </c>
      <c r="AM639">
        <v>78</v>
      </c>
      <c r="AN639">
        <v>0</v>
      </c>
      <c r="AO639" t="s">
        <v>762</v>
      </c>
      <c r="AP639" t="s">
        <v>778</v>
      </c>
      <c r="AQ639" t="s">
        <v>781</v>
      </c>
      <c r="AR639" t="s">
        <v>3621</v>
      </c>
      <c r="AS639">
        <v>7.8</v>
      </c>
      <c r="AT639">
        <v>663.6</v>
      </c>
      <c r="AU639">
        <v>671.4</v>
      </c>
      <c r="AV639" t="s">
        <v>765</v>
      </c>
      <c r="AW639" t="s">
        <v>3622</v>
      </c>
      <c r="AX639">
        <v>7.4</v>
      </c>
      <c r="AY639">
        <v>663.6</v>
      </c>
      <c r="AZ639">
        <v>671</v>
      </c>
      <c r="BA639" t="s">
        <v>765</v>
      </c>
      <c r="BB639">
        <v>0</v>
      </c>
      <c r="BC639">
        <v>0</v>
      </c>
      <c r="BD639">
        <v>21916</v>
      </c>
      <c r="BE639">
        <v>59.369381702030566</v>
      </c>
      <c r="BF639" t="s">
        <v>767</v>
      </c>
      <c r="BG639">
        <v>43326</v>
      </c>
      <c r="BH639">
        <v>60.791527515247623</v>
      </c>
      <c r="BI639" t="s">
        <v>4161</v>
      </c>
      <c r="BJ639" t="s">
        <v>4162</v>
      </c>
      <c r="BK639" t="s">
        <v>4163</v>
      </c>
      <c r="BL639" t="s">
        <v>4097</v>
      </c>
      <c r="BM639">
        <v>1</v>
      </c>
      <c r="BN639">
        <v>3.8370000000000002</v>
      </c>
    </row>
    <row r="640" spans="1:66" x14ac:dyDescent="0.25">
      <c r="A640">
        <v>125007</v>
      </c>
      <c r="B640">
        <v>22005</v>
      </c>
      <c r="C640" t="s">
        <v>84</v>
      </c>
      <c r="D640" t="s">
        <v>21</v>
      </c>
      <c r="E640" t="s">
        <v>29</v>
      </c>
      <c r="F640">
        <v>44314.666666666664</v>
      </c>
      <c r="G640">
        <v>2.5</v>
      </c>
      <c r="H640" t="s">
        <v>23</v>
      </c>
      <c r="I640">
        <v>0</v>
      </c>
      <c r="J640" t="s">
        <v>22</v>
      </c>
      <c r="K640" t="s">
        <v>22</v>
      </c>
      <c r="M640">
        <v>0</v>
      </c>
      <c r="N640" t="s">
        <v>35</v>
      </c>
      <c r="O640">
        <v>2</v>
      </c>
      <c r="P640">
        <v>0</v>
      </c>
      <c r="Q640">
        <v>1.3</v>
      </c>
      <c r="R640">
        <v>0.8</v>
      </c>
      <c r="S640">
        <v>1.04</v>
      </c>
      <c r="T640">
        <v>1</v>
      </c>
      <c r="U640">
        <v>10</v>
      </c>
      <c r="V640">
        <v>1.4000000000000001</v>
      </c>
      <c r="W640">
        <v>6.8</v>
      </c>
      <c r="X640">
        <v>9.5200000000000014</v>
      </c>
      <c r="Y640">
        <v>1.36</v>
      </c>
      <c r="Z640">
        <v>4.4000000000000004</v>
      </c>
      <c r="AA640">
        <v>5.9840000000000009</v>
      </c>
      <c r="AB640">
        <v>7560084</v>
      </c>
      <c r="AC640" t="s">
        <v>1611</v>
      </c>
      <c r="AD640">
        <v>40374</v>
      </c>
      <c r="AE640" t="s">
        <v>760</v>
      </c>
      <c r="AF640" t="s">
        <v>761</v>
      </c>
      <c r="AG640" t="s">
        <v>762</v>
      </c>
      <c r="AH640" t="s">
        <v>768</v>
      </c>
      <c r="AI640">
        <v>1.25</v>
      </c>
      <c r="AJ640">
        <v>0</v>
      </c>
      <c r="AK640">
        <v>0</v>
      </c>
      <c r="AL640">
        <v>0</v>
      </c>
      <c r="AM640">
        <v>15</v>
      </c>
      <c r="AN640">
        <v>0</v>
      </c>
      <c r="AO640" t="s">
        <v>762</v>
      </c>
      <c r="AP640" t="s">
        <v>763</v>
      </c>
      <c r="AQ640" t="s">
        <v>769</v>
      </c>
      <c r="AR640" t="s">
        <v>1612</v>
      </c>
      <c r="AS640">
        <v>2.5</v>
      </c>
      <c r="AT640">
        <v>693.5</v>
      </c>
      <c r="AU640">
        <v>696</v>
      </c>
      <c r="AV640" t="s">
        <v>765</v>
      </c>
      <c r="AW640" t="s">
        <v>1613</v>
      </c>
      <c r="AX640">
        <v>3.7</v>
      </c>
      <c r="AY640">
        <v>692.3</v>
      </c>
      <c r="AZ640">
        <v>696</v>
      </c>
      <c r="BA640" t="s">
        <v>772</v>
      </c>
      <c r="BB640">
        <v>0</v>
      </c>
      <c r="BC640">
        <v>0</v>
      </c>
      <c r="BD640">
        <v>35801</v>
      </c>
      <c r="BE640">
        <v>23.309148984713659</v>
      </c>
      <c r="BF640" t="s">
        <v>767</v>
      </c>
      <c r="BG640">
        <v>43179</v>
      </c>
      <c r="BH640">
        <v>53.732450768287833</v>
      </c>
      <c r="BI640" t="s">
        <v>4094</v>
      </c>
      <c r="BJ640" t="s">
        <v>4095</v>
      </c>
      <c r="BK640" t="s">
        <v>4096</v>
      </c>
      <c r="BL640" t="s">
        <v>4097</v>
      </c>
      <c r="BM640">
        <v>1</v>
      </c>
      <c r="BN640">
        <v>3.758</v>
      </c>
    </row>
    <row r="641" spans="1:66" x14ac:dyDescent="0.25">
      <c r="A641">
        <v>125189</v>
      </c>
      <c r="B641">
        <v>19652</v>
      </c>
      <c r="C641" t="s">
        <v>654</v>
      </c>
      <c r="D641" t="s">
        <v>21</v>
      </c>
      <c r="E641" t="s">
        <v>29</v>
      </c>
      <c r="F641">
        <v>44089.666666666664</v>
      </c>
      <c r="G641">
        <v>6</v>
      </c>
      <c r="I641">
        <v>0</v>
      </c>
      <c r="J641" t="s">
        <v>22</v>
      </c>
      <c r="K641" t="s">
        <v>22</v>
      </c>
      <c r="M641">
        <v>0</v>
      </c>
      <c r="N641" t="s">
        <v>35</v>
      </c>
      <c r="O641">
        <v>2</v>
      </c>
      <c r="P641">
        <v>0</v>
      </c>
      <c r="Q641">
        <v>1.3</v>
      </c>
      <c r="R641">
        <v>1.4</v>
      </c>
      <c r="S641">
        <v>1.8199999999999998</v>
      </c>
      <c r="T641">
        <v>1</v>
      </c>
      <c r="U641">
        <v>10</v>
      </c>
      <c r="V641">
        <v>9.1999999999999993</v>
      </c>
      <c r="W641">
        <v>4.7</v>
      </c>
      <c r="X641">
        <v>43.239999999999995</v>
      </c>
      <c r="Y641">
        <v>6.0399999999999991</v>
      </c>
      <c r="Z641">
        <v>3.38</v>
      </c>
      <c r="AA641">
        <v>20.415199999999995</v>
      </c>
      <c r="AB641">
        <v>7641442</v>
      </c>
      <c r="AC641" t="s">
        <v>3388</v>
      </c>
      <c r="AD641">
        <v>40375</v>
      </c>
      <c r="AE641" t="s">
        <v>760</v>
      </c>
      <c r="AF641" t="s">
        <v>761</v>
      </c>
      <c r="AG641" t="s">
        <v>762</v>
      </c>
      <c r="AH641" t="s">
        <v>768</v>
      </c>
      <c r="AI641">
        <v>2.5</v>
      </c>
      <c r="AJ641">
        <v>0</v>
      </c>
      <c r="AK641">
        <v>0</v>
      </c>
      <c r="AL641">
        <v>0</v>
      </c>
      <c r="AM641">
        <v>30</v>
      </c>
      <c r="AN641">
        <v>0</v>
      </c>
      <c r="AO641" t="s">
        <v>762</v>
      </c>
      <c r="AP641" t="s">
        <v>778</v>
      </c>
      <c r="AQ641" t="s">
        <v>781</v>
      </c>
      <c r="AR641" t="s">
        <v>3389</v>
      </c>
      <c r="AS641">
        <v>5.7</v>
      </c>
      <c r="AT641">
        <v>669.3</v>
      </c>
      <c r="AU641">
        <v>675</v>
      </c>
      <c r="AV641" t="s">
        <v>765</v>
      </c>
      <c r="AW641" t="s">
        <v>3390</v>
      </c>
      <c r="AX641">
        <v>0</v>
      </c>
      <c r="AY641">
        <v>674</v>
      </c>
      <c r="AZ641">
        <v>674</v>
      </c>
      <c r="BA641" t="s">
        <v>772</v>
      </c>
      <c r="BB641">
        <v>0</v>
      </c>
      <c r="BC641">
        <v>0</v>
      </c>
      <c r="BD641">
        <v>21916</v>
      </c>
      <c r="BE641">
        <v>60.708190736938164</v>
      </c>
      <c r="BF641" t="s">
        <v>767</v>
      </c>
      <c r="BG641">
        <v>43179</v>
      </c>
      <c r="BH641">
        <v>105.92515452787779</v>
      </c>
      <c r="BI641" t="s">
        <v>4094</v>
      </c>
      <c r="BJ641" t="s">
        <v>4095</v>
      </c>
      <c r="BK641" t="s">
        <v>4096</v>
      </c>
      <c r="BL641" t="s">
        <v>4097</v>
      </c>
      <c r="BM641">
        <v>1</v>
      </c>
      <c r="BN641">
        <v>3.7650000000000001</v>
      </c>
    </row>
    <row r="642" spans="1:66" x14ac:dyDescent="0.25">
      <c r="A642">
        <v>126232</v>
      </c>
      <c r="B642">
        <v>19960</v>
      </c>
      <c r="C642" t="s">
        <v>339</v>
      </c>
      <c r="D642" t="s">
        <v>21</v>
      </c>
      <c r="E642" t="s">
        <v>29</v>
      </c>
      <c r="F642">
        <v>44110.708333333336</v>
      </c>
      <c r="G642">
        <v>4</v>
      </c>
      <c r="I642">
        <v>0</v>
      </c>
      <c r="K642" t="s">
        <v>22</v>
      </c>
      <c r="M642">
        <v>0</v>
      </c>
      <c r="O642">
        <v>2</v>
      </c>
      <c r="P642">
        <v>0</v>
      </c>
      <c r="Q642">
        <v>1.3</v>
      </c>
      <c r="R642">
        <v>0.8</v>
      </c>
      <c r="S642">
        <v>1.04</v>
      </c>
      <c r="T642">
        <v>1</v>
      </c>
      <c r="U642">
        <v>0</v>
      </c>
      <c r="V642">
        <v>7.8000000000000007</v>
      </c>
      <c r="W642">
        <v>1.7000000000000002</v>
      </c>
      <c r="X642">
        <v>13.260000000000003</v>
      </c>
      <c r="Y642">
        <v>5.2000000000000011</v>
      </c>
      <c r="Z642">
        <v>1.34</v>
      </c>
      <c r="AA642">
        <v>6.9680000000000017</v>
      </c>
      <c r="AB642">
        <v>7664407</v>
      </c>
      <c r="AC642" t="s">
        <v>1820</v>
      </c>
      <c r="AD642">
        <v>40376</v>
      </c>
      <c r="AE642" t="s">
        <v>760</v>
      </c>
      <c r="AF642" t="s">
        <v>761</v>
      </c>
      <c r="AG642" t="s">
        <v>762</v>
      </c>
      <c r="AH642" t="s">
        <v>1823</v>
      </c>
      <c r="AI642">
        <v>3</v>
      </c>
      <c r="AJ642">
        <v>0</v>
      </c>
      <c r="AK642">
        <v>0</v>
      </c>
      <c r="AL642">
        <v>0</v>
      </c>
      <c r="AM642">
        <v>36</v>
      </c>
      <c r="AN642">
        <v>48</v>
      </c>
      <c r="AO642" t="s">
        <v>762</v>
      </c>
      <c r="AP642" t="s">
        <v>763</v>
      </c>
      <c r="AQ642" t="s">
        <v>769</v>
      </c>
      <c r="AR642" t="s">
        <v>1821</v>
      </c>
      <c r="AS642">
        <v>7.3</v>
      </c>
      <c r="AT642">
        <v>0</v>
      </c>
      <c r="AU642">
        <v>0</v>
      </c>
      <c r="AV642" t="s">
        <v>765</v>
      </c>
      <c r="AW642" t="s">
        <v>1822</v>
      </c>
      <c r="AX642">
        <v>3.5</v>
      </c>
      <c r="AY642">
        <v>0</v>
      </c>
      <c r="AZ642">
        <v>0</v>
      </c>
      <c r="BA642" t="s">
        <v>765</v>
      </c>
      <c r="BB642">
        <v>0</v>
      </c>
      <c r="BC642">
        <v>0</v>
      </c>
      <c r="BD642">
        <v>37622</v>
      </c>
      <c r="BE642">
        <v>17.765115217887299</v>
      </c>
      <c r="BF642" t="s">
        <v>767</v>
      </c>
      <c r="BG642">
        <v>44350</v>
      </c>
      <c r="BH642">
        <v>164.9579904285483</v>
      </c>
      <c r="BI642" t="s">
        <v>4136</v>
      </c>
      <c r="BJ642" t="s">
        <v>4137</v>
      </c>
      <c r="BK642" t="s">
        <v>4138</v>
      </c>
      <c r="BL642" t="s">
        <v>4139</v>
      </c>
      <c r="BM642">
        <v>4</v>
      </c>
      <c r="BN642">
        <v>3.681</v>
      </c>
    </row>
    <row r="643" spans="1:66" x14ac:dyDescent="0.25">
      <c r="A643">
        <v>126808</v>
      </c>
      <c r="B643">
        <v>20440</v>
      </c>
      <c r="C643" t="s">
        <v>340</v>
      </c>
      <c r="D643" t="s">
        <v>21</v>
      </c>
      <c r="E643" t="s">
        <v>29</v>
      </c>
      <c r="F643">
        <v>44141.708333333336</v>
      </c>
      <c r="G643">
        <v>4.75</v>
      </c>
      <c r="I643">
        <v>0</v>
      </c>
      <c r="K643" t="s">
        <v>22</v>
      </c>
      <c r="M643">
        <v>0</v>
      </c>
      <c r="O643">
        <v>2</v>
      </c>
      <c r="P643">
        <v>0</v>
      </c>
      <c r="Q643">
        <v>1.3</v>
      </c>
      <c r="R643">
        <v>0.8</v>
      </c>
      <c r="S643">
        <v>1.04</v>
      </c>
      <c r="T643">
        <v>1</v>
      </c>
      <c r="U643">
        <v>0</v>
      </c>
      <c r="V643">
        <v>7.8000000000000007</v>
      </c>
      <c r="W643">
        <v>1.7000000000000002</v>
      </c>
      <c r="X643">
        <v>13.260000000000003</v>
      </c>
      <c r="Y643">
        <v>5.2000000000000011</v>
      </c>
      <c r="Z643">
        <v>1.34</v>
      </c>
      <c r="AA643">
        <v>6.9680000000000017</v>
      </c>
      <c r="AB643">
        <v>7712067</v>
      </c>
      <c r="AC643" t="s">
        <v>1824</v>
      </c>
      <c r="AD643">
        <v>40377</v>
      </c>
      <c r="AE643" t="s">
        <v>760</v>
      </c>
      <c r="AF643" t="s">
        <v>761</v>
      </c>
      <c r="AG643" t="s">
        <v>762</v>
      </c>
      <c r="AH643" t="s">
        <v>768</v>
      </c>
      <c r="AI643">
        <v>2</v>
      </c>
      <c r="AJ643">
        <v>0</v>
      </c>
      <c r="AK643">
        <v>0</v>
      </c>
      <c r="AL643">
        <v>0</v>
      </c>
      <c r="AM643">
        <v>24</v>
      </c>
      <c r="AN643">
        <v>0</v>
      </c>
      <c r="AO643" t="s">
        <v>762</v>
      </c>
      <c r="AP643" t="s">
        <v>763</v>
      </c>
      <c r="AQ643" t="s">
        <v>769</v>
      </c>
      <c r="AR643" t="s">
        <v>1825</v>
      </c>
      <c r="AS643">
        <v>4.5</v>
      </c>
      <c r="AT643">
        <v>756.25</v>
      </c>
      <c r="AU643">
        <v>761</v>
      </c>
      <c r="AV643" t="s">
        <v>765</v>
      </c>
      <c r="AW643" t="s">
        <v>1826</v>
      </c>
      <c r="AX643">
        <v>2.4</v>
      </c>
      <c r="AY643">
        <v>755.6</v>
      </c>
      <c r="AZ643">
        <v>757.8</v>
      </c>
      <c r="BA643" t="s">
        <v>765</v>
      </c>
      <c r="BB643">
        <v>0</v>
      </c>
      <c r="BC643">
        <v>1</v>
      </c>
      <c r="BD643">
        <v>36987</v>
      </c>
      <c r="BE643">
        <v>19.588523842117279</v>
      </c>
      <c r="BF643" t="s">
        <v>767</v>
      </c>
      <c r="BG643">
        <v>44350</v>
      </c>
      <c r="BH643">
        <v>116.99155322240679</v>
      </c>
      <c r="BI643" t="s">
        <v>4140</v>
      </c>
      <c r="BJ643" t="s">
        <v>4141</v>
      </c>
      <c r="BK643" t="s">
        <v>4142</v>
      </c>
      <c r="BL643" t="s">
        <v>768</v>
      </c>
      <c r="BM643">
        <v>2</v>
      </c>
      <c r="BN643">
        <v>3.6720000000000002</v>
      </c>
    </row>
    <row r="644" spans="1:66" x14ac:dyDescent="0.25">
      <c r="A644">
        <v>126826</v>
      </c>
      <c r="B644">
        <v>11015</v>
      </c>
      <c r="C644" t="s">
        <v>271</v>
      </c>
      <c r="D644" t="s">
        <v>21</v>
      </c>
      <c r="E644" t="s">
        <v>29</v>
      </c>
      <c r="F644">
        <v>43893.666666666664</v>
      </c>
      <c r="G644">
        <v>8</v>
      </c>
      <c r="H644" t="s">
        <v>28</v>
      </c>
      <c r="I644">
        <v>5</v>
      </c>
      <c r="J644" t="s">
        <v>22</v>
      </c>
      <c r="K644" t="s">
        <v>22</v>
      </c>
      <c r="L644" t="s">
        <v>30</v>
      </c>
      <c r="M644">
        <v>6</v>
      </c>
      <c r="N644" t="s">
        <v>33</v>
      </c>
      <c r="O644">
        <v>0</v>
      </c>
      <c r="P644">
        <v>10</v>
      </c>
      <c r="Q644">
        <v>1.75</v>
      </c>
      <c r="R644">
        <v>6.2</v>
      </c>
      <c r="S644">
        <v>10.85</v>
      </c>
      <c r="T644">
        <v>1</v>
      </c>
      <c r="U644">
        <v>0</v>
      </c>
      <c r="V644">
        <v>1.4000000000000001</v>
      </c>
      <c r="W644">
        <v>2</v>
      </c>
      <c r="X644">
        <v>2.8000000000000003</v>
      </c>
      <c r="Y644">
        <v>1.54</v>
      </c>
      <c r="Z644">
        <v>3.6800000000000006</v>
      </c>
      <c r="AA644">
        <v>5.6672000000000011</v>
      </c>
      <c r="AB644">
        <v>7560735</v>
      </c>
      <c r="AC644" t="s">
        <v>1567</v>
      </c>
      <c r="AD644">
        <v>40378</v>
      </c>
      <c r="AE644" t="s">
        <v>760</v>
      </c>
      <c r="AF644" t="s">
        <v>761</v>
      </c>
      <c r="AG644" t="s">
        <v>762</v>
      </c>
      <c r="AH644" t="s">
        <v>768</v>
      </c>
      <c r="AI644">
        <v>6</v>
      </c>
      <c r="AJ644">
        <v>0</v>
      </c>
      <c r="AK644">
        <v>0</v>
      </c>
      <c r="AL644">
        <v>0</v>
      </c>
      <c r="AM644">
        <v>72</v>
      </c>
      <c r="AN644">
        <v>0</v>
      </c>
      <c r="AO644" t="s">
        <v>762</v>
      </c>
      <c r="AP644" t="s">
        <v>763</v>
      </c>
      <c r="AQ644" t="s">
        <v>769</v>
      </c>
      <c r="AR644" t="s">
        <v>1568</v>
      </c>
      <c r="AS644">
        <v>7.5</v>
      </c>
      <c r="AT644">
        <v>0</v>
      </c>
      <c r="AU644">
        <v>0</v>
      </c>
      <c r="AV644" t="s">
        <v>765</v>
      </c>
      <c r="AW644" t="s">
        <v>1569</v>
      </c>
      <c r="AX644">
        <v>7.33</v>
      </c>
      <c r="AY644">
        <v>0</v>
      </c>
      <c r="AZ644">
        <v>0</v>
      </c>
      <c r="BA644" t="s">
        <v>765</v>
      </c>
      <c r="BB644">
        <v>0</v>
      </c>
      <c r="BC644">
        <v>0</v>
      </c>
      <c r="BD644">
        <v>38996</v>
      </c>
      <c r="BE644">
        <v>13.409080538443982</v>
      </c>
      <c r="BF644" t="s">
        <v>767</v>
      </c>
      <c r="BG644">
        <v>43185</v>
      </c>
      <c r="BH644">
        <v>60.57025090059259</v>
      </c>
      <c r="BI644" t="s">
        <v>4114</v>
      </c>
      <c r="BJ644" t="s">
        <v>4115</v>
      </c>
      <c r="BK644" t="s">
        <v>4116</v>
      </c>
      <c r="BL644" t="s">
        <v>768</v>
      </c>
      <c r="BM644">
        <v>2</v>
      </c>
      <c r="BN644">
        <v>3.9020000000000001</v>
      </c>
    </row>
    <row r="645" spans="1:66" x14ac:dyDescent="0.25">
      <c r="A645">
        <v>126827</v>
      </c>
      <c r="B645">
        <v>11015</v>
      </c>
      <c r="C645" t="s">
        <v>271</v>
      </c>
      <c r="D645" t="s">
        <v>21</v>
      </c>
      <c r="E645" t="s">
        <v>29</v>
      </c>
      <c r="F645">
        <v>43893.666666666664</v>
      </c>
      <c r="G645">
        <v>8</v>
      </c>
      <c r="H645" t="s">
        <v>28</v>
      </c>
      <c r="I645">
        <v>5</v>
      </c>
      <c r="J645" t="s">
        <v>22</v>
      </c>
      <c r="K645" t="s">
        <v>22</v>
      </c>
      <c r="L645" t="s">
        <v>30</v>
      </c>
      <c r="M645">
        <v>6</v>
      </c>
      <c r="N645" t="s">
        <v>33</v>
      </c>
      <c r="O645">
        <v>0</v>
      </c>
      <c r="P645">
        <v>10</v>
      </c>
      <c r="Q645">
        <v>1.75</v>
      </c>
      <c r="R645">
        <v>6.2</v>
      </c>
      <c r="S645">
        <v>10.85</v>
      </c>
      <c r="T645">
        <v>2</v>
      </c>
      <c r="U645">
        <v>10</v>
      </c>
      <c r="V645">
        <v>6.2000000000000011</v>
      </c>
      <c r="W645">
        <v>6.2</v>
      </c>
      <c r="X645">
        <v>38.440000000000005</v>
      </c>
      <c r="Y645">
        <v>4.4200000000000008</v>
      </c>
      <c r="Z645">
        <v>6.2</v>
      </c>
      <c r="AA645">
        <v>27.404000000000007</v>
      </c>
      <c r="AB645">
        <v>7566040</v>
      </c>
      <c r="AC645" t="s">
        <v>3727</v>
      </c>
      <c r="AD645">
        <v>40379</v>
      </c>
      <c r="AE645" t="s">
        <v>760</v>
      </c>
      <c r="AF645" t="s">
        <v>761</v>
      </c>
      <c r="AG645" t="s">
        <v>762</v>
      </c>
      <c r="AH645" t="s">
        <v>768</v>
      </c>
      <c r="AI645">
        <v>6</v>
      </c>
      <c r="AJ645">
        <v>0</v>
      </c>
      <c r="AK645">
        <v>0</v>
      </c>
      <c r="AL645">
        <v>0</v>
      </c>
      <c r="AM645">
        <v>72</v>
      </c>
      <c r="AN645">
        <v>0</v>
      </c>
      <c r="AO645" t="s">
        <v>762</v>
      </c>
      <c r="AP645" t="s">
        <v>763</v>
      </c>
      <c r="AQ645" t="s">
        <v>769</v>
      </c>
      <c r="AR645" t="s">
        <v>1568</v>
      </c>
      <c r="AS645">
        <v>7.5</v>
      </c>
      <c r="AT645">
        <v>0</v>
      </c>
      <c r="AU645">
        <v>0</v>
      </c>
      <c r="AV645" t="s">
        <v>765</v>
      </c>
      <c r="AW645" t="s">
        <v>1569</v>
      </c>
      <c r="AX645">
        <v>7.33</v>
      </c>
      <c r="AY645">
        <v>0</v>
      </c>
      <c r="AZ645">
        <v>0</v>
      </c>
      <c r="BA645" t="s">
        <v>765</v>
      </c>
      <c r="BB645">
        <v>0</v>
      </c>
      <c r="BC645">
        <v>0</v>
      </c>
      <c r="BD645">
        <v>38996</v>
      </c>
      <c r="BE645">
        <v>13.409080538443982</v>
      </c>
      <c r="BF645" t="s">
        <v>767</v>
      </c>
      <c r="BG645">
        <v>43185</v>
      </c>
      <c r="BH645">
        <v>61.581480393684778</v>
      </c>
      <c r="BI645" t="s">
        <v>4114</v>
      </c>
      <c r="BJ645" t="s">
        <v>4115</v>
      </c>
      <c r="BK645" t="s">
        <v>4116</v>
      </c>
      <c r="BL645" t="s">
        <v>768</v>
      </c>
      <c r="BM645">
        <v>2</v>
      </c>
      <c r="BN645">
        <v>3.9020000000000001</v>
      </c>
    </row>
    <row r="646" spans="1:66" x14ac:dyDescent="0.25">
      <c r="A646">
        <v>127232</v>
      </c>
      <c r="B646">
        <v>23378</v>
      </c>
      <c r="C646" t="s">
        <v>507</v>
      </c>
      <c r="D646" t="s">
        <v>21</v>
      </c>
      <c r="E646" t="s">
        <v>29</v>
      </c>
      <c r="F646">
        <v>44397.666666666664</v>
      </c>
      <c r="G646">
        <v>8.6</v>
      </c>
      <c r="H646" t="s">
        <v>23</v>
      </c>
      <c r="I646">
        <v>0</v>
      </c>
      <c r="J646" t="s">
        <v>22</v>
      </c>
      <c r="K646" t="s">
        <v>22</v>
      </c>
      <c r="M646">
        <v>0</v>
      </c>
      <c r="O646">
        <v>2</v>
      </c>
      <c r="P646">
        <v>0</v>
      </c>
      <c r="Q646">
        <v>1.3</v>
      </c>
      <c r="R646">
        <v>1.8</v>
      </c>
      <c r="S646">
        <v>2.3400000000000003</v>
      </c>
      <c r="T646">
        <v>5</v>
      </c>
      <c r="U646">
        <v>0</v>
      </c>
      <c r="V646">
        <v>7.8000000000000007</v>
      </c>
      <c r="W646">
        <v>2.7</v>
      </c>
      <c r="X646">
        <v>21.060000000000002</v>
      </c>
      <c r="Y646">
        <v>5.2000000000000011</v>
      </c>
      <c r="Z646">
        <v>2.3400000000000003</v>
      </c>
      <c r="AA646">
        <v>12.168000000000005</v>
      </c>
      <c r="AB646">
        <v>7554030</v>
      </c>
      <c r="AC646" t="s">
        <v>2560</v>
      </c>
      <c r="AD646">
        <v>40380</v>
      </c>
      <c r="AE646" t="s">
        <v>760</v>
      </c>
      <c r="AF646" t="s">
        <v>761</v>
      </c>
      <c r="AG646" t="s">
        <v>762</v>
      </c>
      <c r="AH646" t="s">
        <v>768</v>
      </c>
      <c r="AI646">
        <v>3</v>
      </c>
      <c r="AJ646">
        <v>0</v>
      </c>
      <c r="AK646">
        <v>0</v>
      </c>
      <c r="AL646">
        <v>0</v>
      </c>
      <c r="AM646">
        <v>36</v>
      </c>
      <c r="AN646">
        <v>0</v>
      </c>
      <c r="AO646" t="s">
        <v>762</v>
      </c>
      <c r="AP646" t="s">
        <v>778</v>
      </c>
      <c r="AQ646" t="s">
        <v>781</v>
      </c>
      <c r="AR646" t="s">
        <v>2561</v>
      </c>
      <c r="AS646">
        <v>8.6</v>
      </c>
      <c r="AT646">
        <v>0</v>
      </c>
      <c r="AU646">
        <v>0</v>
      </c>
      <c r="AV646" t="s">
        <v>765</v>
      </c>
      <c r="AW646" t="s">
        <v>2562</v>
      </c>
      <c r="AX646">
        <v>3.4</v>
      </c>
      <c r="AY646">
        <v>0</v>
      </c>
      <c r="AZ646">
        <v>0</v>
      </c>
      <c r="BA646" t="s">
        <v>772</v>
      </c>
      <c r="BB646">
        <v>0</v>
      </c>
      <c r="BC646">
        <v>0</v>
      </c>
      <c r="BD646">
        <v>0</v>
      </c>
      <c r="BE646">
        <v>121.55418663016198</v>
      </c>
      <c r="BF646" t="s">
        <v>767</v>
      </c>
      <c r="BG646">
        <v>44411</v>
      </c>
      <c r="BH646">
        <v>32.157769339684982</v>
      </c>
      <c r="BI646" t="s">
        <v>4114</v>
      </c>
      <c r="BJ646" t="s">
        <v>4115</v>
      </c>
      <c r="BK646" t="s">
        <v>4116</v>
      </c>
      <c r="BL646" t="s">
        <v>768</v>
      </c>
      <c r="BM646">
        <v>2</v>
      </c>
      <c r="BN646">
        <v>3.7690000000000001</v>
      </c>
    </row>
    <row r="647" spans="1:66" x14ac:dyDescent="0.25">
      <c r="A647">
        <v>127233</v>
      </c>
      <c r="B647">
        <v>23378</v>
      </c>
      <c r="C647" t="s">
        <v>507</v>
      </c>
      <c r="D647" t="s">
        <v>21</v>
      </c>
      <c r="E647" t="s">
        <v>29</v>
      </c>
      <c r="F647">
        <v>44397.666666666664</v>
      </c>
      <c r="G647">
        <v>7</v>
      </c>
      <c r="H647" t="s">
        <v>23</v>
      </c>
      <c r="I647">
        <v>0</v>
      </c>
      <c r="J647" t="s">
        <v>22</v>
      </c>
      <c r="K647" t="s">
        <v>22</v>
      </c>
      <c r="M647">
        <v>0</v>
      </c>
      <c r="O647">
        <v>2</v>
      </c>
      <c r="P647">
        <v>10</v>
      </c>
      <c r="Q647">
        <v>1.3</v>
      </c>
      <c r="R647">
        <v>2.9</v>
      </c>
      <c r="S647">
        <v>3.77</v>
      </c>
      <c r="T647">
        <v>1</v>
      </c>
      <c r="U647">
        <v>10</v>
      </c>
      <c r="V647">
        <v>6.2000000000000011</v>
      </c>
      <c r="W647">
        <v>6.5</v>
      </c>
      <c r="X647">
        <v>40.300000000000004</v>
      </c>
      <c r="Y647">
        <v>4.24</v>
      </c>
      <c r="Z647">
        <v>5.0599999999999996</v>
      </c>
      <c r="AA647">
        <v>21.4544</v>
      </c>
      <c r="AB647">
        <v>7560637</v>
      </c>
      <c r="AC647" t="s">
        <v>3473</v>
      </c>
      <c r="AD647">
        <v>40381</v>
      </c>
      <c r="AE647" t="s">
        <v>760</v>
      </c>
      <c r="AF647" t="s">
        <v>761</v>
      </c>
      <c r="AG647" t="s">
        <v>762</v>
      </c>
      <c r="AH647" t="s">
        <v>768</v>
      </c>
      <c r="AI647">
        <v>3</v>
      </c>
      <c r="AJ647">
        <v>0</v>
      </c>
      <c r="AK647">
        <v>0</v>
      </c>
      <c r="AL647">
        <v>0</v>
      </c>
      <c r="AM647">
        <v>36</v>
      </c>
      <c r="AN647">
        <v>0</v>
      </c>
      <c r="AO647" t="s">
        <v>762</v>
      </c>
      <c r="AP647" t="s">
        <v>763</v>
      </c>
      <c r="AQ647" t="s">
        <v>769</v>
      </c>
      <c r="AR647" t="s">
        <v>3474</v>
      </c>
      <c r="AS647">
        <v>6</v>
      </c>
      <c r="AT647">
        <v>0</v>
      </c>
      <c r="AU647">
        <v>0</v>
      </c>
      <c r="AV647" t="s">
        <v>765</v>
      </c>
      <c r="AW647" t="s">
        <v>2561</v>
      </c>
      <c r="AX647">
        <v>8.5</v>
      </c>
      <c r="AY647">
        <v>0</v>
      </c>
      <c r="AZ647">
        <v>0</v>
      </c>
      <c r="BA647" t="s">
        <v>765</v>
      </c>
      <c r="BB647">
        <v>0</v>
      </c>
      <c r="BC647">
        <v>0</v>
      </c>
      <c r="BD647">
        <v>0</v>
      </c>
      <c r="BE647">
        <v>121.55418663016198</v>
      </c>
      <c r="BF647" t="s">
        <v>767</v>
      </c>
      <c r="BG647">
        <v>43179</v>
      </c>
      <c r="BH647">
        <v>38.412492230991091</v>
      </c>
      <c r="BI647" t="s">
        <v>4114</v>
      </c>
      <c r="BJ647" t="s">
        <v>4115</v>
      </c>
      <c r="BK647" t="s">
        <v>4116</v>
      </c>
      <c r="BL647" t="s">
        <v>768</v>
      </c>
      <c r="BM647">
        <v>2</v>
      </c>
      <c r="BN647">
        <v>3.7690000000000001</v>
      </c>
    </row>
    <row r="648" spans="1:66" x14ac:dyDescent="0.25">
      <c r="A648">
        <v>127303</v>
      </c>
      <c r="B648">
        <v>23834</v>
      </c>
      <c r="C648" t="s">
        <v>563</v>
      </c>
      <c r="D648" t="s">
        <v>21</v>
      </c>
      <c r="E648" t="s">
        <v>29</v>
      </c>
      <c r="F648">
        <v>44511.708333333336</v>
      </c>
      <c r="G648">
        <v>4</v>
      </c>
      <c r="H648" t="s">
        <v>23</v>
      </c>
      <c r="I648">
        <v>0</v>
      </c>
      <c r="J648" t="s">
        <v>22</v>
      </c>
      <c r="K648" t="s">
        <v>22</v>
      </c>
      <c r="M648">
        <v>0</v>
      </c>
      <c r="O648">
        <v>2</v>
      </c>
      <c r="P648">
        <v>10</v>
      </c>
      <c r="Q648">
        <v>1.3</v>
      </c>
      <c r="R648">
        <v>2.2999999999999998</v>
      </c>
      <c r="S648">
        <v>2.9899999999999998</v>
      </c>
      <c r="T648">
        <v>1</v>
      </c>
      <c r="U648">
        <v>10</v>
      </c>
      <c r="V648">
        <v>7.8000000000000007</v>
      </c>
      <c r="W648">
        <v>5.9</v>
      </c>
      <c r="X648">
        <v>46.02000000000001</v>
      </c>
      <c r="Y648">
        <v>5.2000000000000011</v>
      </c>
      <c r="Z648">
        <v>4.46</v>
      </c>
      <c r="AA648">
        <v>23.192000000000004</v>
      </c>
      <c r="AB648">
        <v>7616694</v>
      </c>
      <c r="AC648" t="s">
        <v>3557</v>
      </c>
      <c r="AD648">
        <v>40382</v>
      </c>
      <c r="AE648" t="s">
        <v>760</v>
      </c>
      <c r="AF648" t="s">
        <v>761</v>
      </c>
      <c r="AG648" t="s">
        <v>762</v>
      </c>
      <c r="AH648" t="s">
        <v>768</v>
      </c>
      <c r="AI648">
        <v>1.5</v>
      </c>
      <c r="AJ648">
        <v>0</v>
      </c>
      <c r="AK648">
        <v>0</v>
      </c>
      <c r="AL648">
        <v>0</v>
      </c>
      <c r="AM648">
        <v>18</v>
      </c>
      <c r="AN648">
        <v>0</v>
      </c>
      <c r="AO648" t="s">
        <v>762</v>
      </c>
      <c r="AP648" t="s">
        <v>763</v>
      </c>
      <c r="AQ648" t="s">
        <v>769</v>
      </c>
      <c r="AR648" t="s">
        <v>3558</v>
      </c>
      <c r="AS648">
        <v>4</v>
      </c>
      <c r="AT648">
        <v>0</v>
      </c>
      <c r="AU648">
        <v>0</v>
      </c>
      <c r="AV648" t="s">
        <v>765</v>
      </c>
      <c r="AW648" t="s">
        <v>3559</v>
      </c>
      <c r="AX648">
        <v>5.9</v>
      </c>
      <c r="AY648">
        <v>0</v>
      </c>
      <c r="AZ648">
        <v>0</v>
      </c>
      <c r="BA648" t="s">
        <v>765</v>
      </c>
      <c r="BB648">
        <v>0</v>
      </c>
      <c r="BC648">
        <v>0</v>
      </c>
      <c r="BD648">
        <v>37987</v>
      </c>
      <c r="BE648">
        <v>17.863677846224054</v>
      </c>
      <c r="BF648" t="s">
        <v>767</v>
      </c>
      <c r="BG648">
        <v>43179</v>
      </c>
      <c r="BH648">
        <v>371.21994490049423</v>
      </c>
      <c r="BI648" t="s">
        <v>4094</v>
      </c>
      <c r="BJ648" t="s">
        <v>4095</v>
      </c>
      <c r="BK648" t="s">
        <v>4096</v>
      </c>
      <c r="BL648" t="s">
        <v>4097</v>
      </c>
      <c r="BM648">
        <v>1</v>
      </c>
      <c r="BN648">
        <v>3.7679999999999998</v>
      </c>
    </row>
    <row r="649" spans="1:66" x14ac:dyDescent="0.25">
      <c r="A649">
        <v>127394</v>
      </c>
      <c r="B649">
        <v>12688</v>
      </c>
      <c r="C649" t="s">
        <v>73</v>
      </c>
      <c r="D649" t="s">
        <v>21</v>
      </c>
      <c r="E649" t="s">
        <v>29</v>
      </c>
      <c r="F649">
        <v>43881.708333333336</v>
      </c>
      <c r="G649">
        <v>3</v>
      </c>
      <c r="H649" t="s">
        <v>23</v>
      </c>
      <c r="I649">
        <v>0</v>
      </c>
      <c r="J649" t="s">
        <v>22</v>
      </c>
      <c r="K649" t="s">
        <v>22</v>
      </c>
      <c r="M649">
        <v>0</v>
      </c>
      <c r="O649">
        <v>2</v>
      </c>
      <c r="P649">
        <v>10</v>
      </c>
      <c r="Q649">
        <v>1.3</v>
      </c>
      <c r="R649">
        <v>2.2999999999999998</v>
      </c>
      <c r="S649">
        <v>2.9899999999999998</v>
      </c>
      <c r="T649">
        <v>1</v>
      </c>
      <c r="U649">
        <v>10</v>
      </c>
      <c r="V649">
        <v>7.8000000000000007</v>
      </c>
      <c r="W649">
        <v>4.0999999999999996</v>
      </c>
      <c r="X649">
        <v>31.98</v>
      </c>
      <c r="Y649">
        <v>5.2000000000000011</v>
      </c>
      <c r="Z649">
        <v>3.3799999999999994</v>
      </c>
      <c r="AA649">
        <v>17.576000000000001</v>
      </c>
      <c r="AB649">
        <v>7553269</v>
      </c>
      <c r="AC649" t="s">
        <v>3135</v>
      </c>
      <c r="AD649">
        <v>40383</v>
      </c>
      <c r="AE649" t="s">
        <v>760</v>
      </c>
      <c r="AF649" t="s">
        <v>761</v>
      </c>
      <c r="AG649" t="s">
        <v>762</v>
      </c>
      <c r="AH649" t="s">
        <v>768</v>
      </c>
      <c r="AI649">
        <v>1.25</v>
      </c>
      <c r="AJ649">
        <v>0</v>
      </c>
      <c r="AK649">
        <v>0</v>
      </c>
      <c r="AL649">
        <v>0</v>
      </c>
      <c r="AM649">
        <v>15</v>
      </c>
      <c r="AN649">
        <v>0</v>
      </c>
      <c r="AO649" t="s">
        <v>762</v>
      </c>
      <c r="AP649" t="s">
        <v>763</v>
      </c>
      <c r="AQ649" t="s">
        <v>769</v>
      </c>
      <c r="AR649" t="s">
        <v>3136</v>
      </c>
      <c r="AS649">
        <v>2.7</v>
      </c>
      <c r="AT649">
        <v>677.3</v>
      </c>
      <c r="AU649">
        <v>680</v>
      </c>
      <c r="AV649" t="s">
        <v>765</v>
      </c>
      <c r="AW649" t="s">
        <v>3137</v>
      </c>
      <c r="AX649">
        <v>2.4</v>
      </c>
      <c r="AY649">
        <v>637.6</v>
      </c>
      <c r="AZ649">
        <v>640</v>
      </c>
      <c r="BA649" t="s">
        <v>765</v>
      </c>
      <c r="BB649">
        <v>0.16424298000000001</v>
      </c>
      <c r="BC649">
        <v>1</v>
      </c>
      <c r="BD649">
        <v>31048</v>
      </c>
      <c r="BE649">
        <v>35.136778462240478</v>
      </c>
      <c r="BF649" t="s">
        <v>767</v>
      </c>
      <c r="BG649">
        <v>44243</v>
      </c>
      <c r="BH649">
        <v>241.715056176335</v>
      </c>
      <c r="BI649" t="s">
        <v>4155</v>
      </c>
      <c r="BJ649" t="s">
        <v>4156</v>
      </c>
      <c r="BK649" t="s">
        <v>4157</v>
      </c>
      <c r="BL649" t="s">
        <v>768</v>
      </c>
      <c r="BM649">
        <v>2</v>
      </c>
      <c r="BN649">
        <v>3.794</v>
      </c>
    </row>
    <row r="650" spans="1:66" x14ac:dyDescent="0.25">
      <c r="A650">
        <v>127409</v>
      </c>
      <c r="B650">
        <v>18725</v>
      </c>
      <c r="C650" t="s">
        <v>709</v>
      </c>
      <c r="D650" t="s">
        <v>21</v>
      </c>
      <c r="E650" t="s">
        <v>29</v>
      </c>
      <c r="F650">
        <v>44021.666666666664</v>
      </c>
      <c r="G650">
        <v>12</v>
      </c>
      <c r="I650">
        <v>0</v>
      </c>
      <c r="J650" t="s">
        <v>22</v>
      </c>
      <c r="K650" t="s">
        <v>22</v>
      </c>
      <c r="M650">
        <v>0</v>
      </c>
      <c r="O650">
        <v>2</v>
      </c>
      <c r="P650">
        <v>0</v>
      </c>
      <c r="Q650">
        <v>1.3</v>
      </c>
      <c r="R650">
        <v>3</v>
      </c>
      <c r="S650">
        <v>3.9000000000000004</v>
      </c>
      <c r="T650">
        <v>1</v>
      </c>
      <c r="U650">
        <v>10</v>
      </c>
      <c r="V650">
        <v>7.6000000000000005</v>
      </c>
      <c r="W650">
        <v>8.1</v>
      </c>
      <c r="X650">
        <v>61.56</v>
      </c>
      <c r="Y650">
        <v>5.08</v>
      </c>
      <c r="Z650">
        <v>6.06</v>
      </c>
      <c r="AA650">
        <v>30.784799999999997</v>
      </c>
      <c r="AB650">
        <v>7714584</v>
      </c>
      <c r="AC650" t="s">
        <v>3876</v>
      </c>
      <c r="AD650">
        <v>40384</v>
      </c>
      <c r="AE650" t="s">
        <v>760</v>
      </c>
      <c r="AF650" t="s">
        <v>761</v>
      </c>
      <c r="AG650" t="s">
        <v>839</v>
      </c>
      <c r="AH650" t="s">
        <v>768</v>
      </c>
      <c r="AI650">
        <v>7.5</v>
      </c>
      <c r="AJ650">
        <v>0</v>
      </c>
      <c r="AK650">
        <v>0</v>
      </c>
      <c r="AL650">
        <v>0</v>
      </c>
      <c r="AM650">
        <v>90</v>
      </c>
      <c r="AN650">
        <v>0</v>
      </c>
      <c r="AO650" t="s">
        <v>762</v>
      </c>
      <c r="AP650" t="s">
        <v>778</v>
      </c>
      <c r="AQ650" t="s">
        <v>781</v>
      </c>
      <c r="AR650" t="s">
        <v>3877</v>
      </c>
      <c r="AS650">
        <v>6</v>
      </c>
      <c r="AT650">
        <v>585</v>
      </c>
      <c r="AU650">
        <v>591</v>
      </c>
      <c r="AV650" t="s">
        <v>765</v>
      </c>
      <c r="AW650" t="s">
        <v>3878</v>
      </c>
      <c r="AX650">
        <v>6</v>
      </c>
      <c r="AY650">
        <v>576</v>
      </c>
      <c r="AZ650">
        <v>582</v>
      </c>
      <c r="BA650" t="s">
        <v>765</v>
      </c>
      <c r="BB650">
        <v>7.0042999999999994E-2</v>
      </c>
      <c r="BC650">
        <v>1</v>
      </c>
      <c r="BD650">
        <v>28471</v>
      </c>
      <c r="BE650">
        <v>42.575404973762254</v>
      </c>
      <c r="BF650" t="s">
        <v>767</v>
      </c>
      <c r="BG650">
        <v>44243</v>
      </c>
      <c r="BH650">
        <v>128.49250257756341</v>
      </c>
      <c r="BI650" t="s">
        <v>4114</v>
      </c>
      <c r="BJ650" t="s">
        <v>4115</v>
      </c>
      <c r="BK650" t="s">
        <v>4116</v>
      </c>
      <c r="BL650" t="s">
        <v>768</v>
      </c>
      <c r="BM650">
        <v>2</v>
      </c>
      <c r="BN650">
        <v>3.7930000000000001</v>
      </c>
    </row>
    <row r="651" spans="1:66" x14ac:dyDescent="0.25">
      <c r="A651">
        <v>127422</v>
      </c>
      <c r="B651">
        <v>20110</v>
      </c>
      <c r="C651" t="s">
        <v>49</v>
      </c>
      <c r="D651" t="s">
        <v>21</v>
      </c>
      <c r="E651" t="s">
        <v>29</v>
      </c>
      <c r="F651">
        <v>44117.666666666664</v>
      </c>
      <c r="G651">
        <v>4</v>
      </c>
      <c r="I651">
        <v>0</v>
      </c>
      <c r="K651" t="s">
        <v>22</v>
      </c>
      <c r="M651">
        <v>0</v>
      </c>
      <c r="N651" t="s">
        <v>33</v>
      </c>
      <c r="O651">
        <v>0</v>
      </c>
      <c r="P651">
        <v>0</v>
      </c>
      <c r="Q651">
        <v>0</v>
      </c>
      <c r="R651">
        <v>0.8</v>
      </c>
      <c r="S651">
        <v>0</v>
      </c>
      <c r="T651">
        <v>1</v>
      </c>
      <c r="U651">
        <v>0</v>
      </c>
      <c r="V651">
        <v>1.4000000000000001</v>
      </c>
      <c r="W651">
        <v>0.8</v>
      </c>
      <c r="X651">
        <v>1.1200000000000001</v>
      </c>
      <c r="Y651">
        <v>0.84000000000000008</v>
      </c>
      <c r="Z651">
        <v>0.8</v>
      </c>
      <c r="AA651">
        <v>0.67200000000000015</v>
      </c>
      <c r="AB651">
        <v>7691556</v>
      </c>
      <c r="AC651" t="s">
        <v>822</v>
      </c>
      <c r="AD651">
        <v>40385</v>
      </c>
      <c r="AE651" t="s">
        <v>760</v>
      </c>
      <c r="AF651" t="s">
        <v>761</v>
      </c>
      <c r="AG651" t="s">
        <v>762</v>
      </c>
      <c r="AH651" t="s">
        <v>768</v>
      </c>
      <c r="AI651">
        <v>1.5</v>
      </c>
      <c r="AJ651">
        <v>0</v>
      </c>
      <c r="AK651">
        <v>0</v>
      </c>
      <c r="AL651">
        <v>0</v>
      </c>
      <c r="AM651">
        <v>18</v>
      </c>
      <c r="AN651">
        <v>0</v>
      </c>
      <c r="AO651" t="s">
        <v>762</v>
      </c>
      <c r="AP651" t="s">
        <v>763</v>
      </c>
      <c r="AQ651" t="s">
        <v>769</v>
      </c>
      <c r="AR651" t="s">
        <v>823</v>
      </c>
      <c r="AS651">
        <v>5.3</v>
      </c>
      <c r="AT651">
        <v>591.70000000000005</v>
      </c>
      <c r="AU651">
        <v>597</v>
      </c>
      <c r="AV651" t="s">
        <v>765</v>
      </c>
      <c r="AW651" t="s">
        <v>824</v>
      </c>
      <c r="AX651">
        <v>3.1</v>
      </c>
      <c r="AY651">
        <v>587.9</v>
      </c>
      <c r="AZ651">
        <v>591</v>
      </c>
      <c r="BA651" t="s">
        <v>765</v>
      </c>
      <c r="BB651">
        <v>8.2728019999999999E-2</v>
      </c>
      <c r="BC651">
        <v>0</v>
      </c>
      <c r="BD651">
        <v>40371</v>
      </c>
      <c r="BE651">
        <v>10.257814282454932</v>
      </c>
      <c r="BF651" t="s">
        <v>767</v>
      </c>
      <c r="BG651">
        <v>44243</v>
      </c>
      <c r="BH651">
        <v>45.933653014803333</v>
      </c>
      <c r="BI651" t="s">
        <v>4114</v>
      </c>
      <c r="BJ651" t="s">
        <v>4115</v>
      </c>
      <c r="BK651" t="s">
        <v>4116</v>
      </c>
      <c r="BL651" t="s">
        <v>768</v>
      </c>
      <c r="BM651">
        <v>2</v>
      </c>
      <c r="BN651">
        <v>3.7829999999999999</v>
      </c>
    </row>
    <row r="652" spans="1:66" x14ac:dyDescent="0.25">
      <c r="A652">
        <v>127433</v>
      </c>
      <c r="B652">
        <v>13381</v>
      </c>
      <c r="C652" t="s">
        <v>439</v>
      </c>
      <c r="D652" t="s">
        <v>21</v>
      </c>
      <c r="E652" t="s">
        <v>29</v>
      </c>
      <c r="F652">
        <v>43915.666666666664</v>
      </c>
      <c r="G652">
        <v>2.5</v>
      </c>
      <c r="I652">
        <v>0</v>
      </c>
      <c r="K652" t="s">
        <v>22</v>
      </c>
      <c r="M652">
        <v>0</v>
      </c>
      <c r="O652">
        <v>2</v>
      </c>
      <c r="P652">
        <v>0</v>
      </c>
      <c r="Q652">
        <v>1.3</v>
      </c>
      <c r="R652">
        <v>0.8</v>
      </c>
      <c r="S652">
        <v>1.04</v>
      </c>
      <c r="T652">
        <v>1</v>
      </c>
      <c r="U652">
        <v>0</v>
      </c>
      <c r="V652">
        <v>9.1999999999999993</v>
      </c>
      <c r="W652">
        <v>2.6</v>
      </c>
      <c r="X652">
        <v>23.919999999999998</v>
      </c>
      <c r="Y652">
        <v>6.0399999999999991</v>
      </c>
      <c r="Z652">
        <v>1.8800000000000001</v>
      </c>
      <c r="AA652">
        <v>11.3552</v>
      </c>
      <c r="AB652">
        <v>7655425</v>
      </c>
      <c r="AC652" t="s">
        <v>2493</v>
      </c>
      <c r="AD652">
        <v>40386</v>
      </c>
      <c r="AE652" t="s">
        <v>760</v>
      </c>
      <c r="AF652" t="s">
        <v>761</v>
      </c>
      <c r="AG652" t="s">
        <v>762</v>
      </c>
      <c r="AH652" t="s">
        <v>768</v>
      </c>
      <c r="AI652">
        <v>1.25</v>
      </c>
      <c r="AJ652">
        <v>0</v>
      </c>
      <c r="AK652">
        <v>0</v>
      </c>
      <c r="AL652">
        <v>0</v>
      </c>
      <c r="AM652">
        <v>15</v>
      </c>
      <c r="AN652">
        <v>0</v>
      </c>
      <c r="AO652" t="s">
        <v>762</v>
      </c>
      <c r="AP652" t="s">
        <v>763</v>
      </c>
      <c r="AQ652" t="s">
        <v>769</v>
      </c>
      <c r="AR652" t="s">
        <v>2494</v>
      </c>
      <c r="AS652">
        <v>2</v>
      </c>
      <c r="AT652">
        <v>604</v>
      </c>
      <c r="AU652">
        <v>606</v>
      </c>
      <c r="AV652" t="s">
        <v>765</v>
      </c>
      <c r="AW652" t="s">
        <v>2495</v>
      </c>
      <c r="AX652">
        <v>0</v>
      </c>
      <c r="AY652">
        <v>0</v>
      </c>
      <c r="AZ652">
        <v>606</v>
      </c>
      <c r="BA652" t="s">
        <v>765</v>
      </c>
      <c r="BB652">
        <v>0</v>
      </c>
      <c r="BC652">
        <v>1</v>
      </c>
      <c r="BD652">
        <v>34335</v>
      </c>
      <c r="BE652">
        <v>26.230435774583611</v>
      </c>
      <c r="BF652" t="s">
        <v>767</v>
      </c>
      <c r="BG652">
        <v>44243</v>
      </c>
      <c r="BH652">
        <v>16.267526521355109</v>
      </c>
      <c r="BI652" t="s">
        <v>4143</v>
      </c>
      <c r="BJ652" t="s">
        <v>4144</v>
      </c>
      <c r="BK652" t="s">
        <v>4145</v>
      </c>
      <c r="BL652" t="s">
        <v>4139</v>
      </c>
      <c r="BM652">
        <v>4</v>
      </c>
      <c r="BN652">
        <v>3.7810000000000001</v>
      </c>
    </row>
    <row r="653" spans="1:66" x14ac:dyDescent="0.25">
      <c r="A653">
        <v>127434</v>
      </c>
      <c r="B653">
        <v>13381</v>
      </c>
      <c r="C653" t="s">
        <v>439</v>
      </c>
      <c r="D653" t="s">
        <v>21</v>
      </c>
      <c r="E653" t="s">
        <v>29</v>
      </c>
      <c r="F653">
        <v>43915.666666666664</v>
      </c>
      <c r="G653">
        <v>5.5</v>
      </c>
      <c r="I653">
        <v>0</v>
      </c>
      <c r="K653" t="s">
        <v>22</v>
      </c>
      <c r="M653">
        <v>0</v>
      </c>
      <c r="O653">
        <v>2</v>
      </c>
      <c r="P653">
        <v>0</v>
      </c>
      <c r="Q653">
        <v>1.3</v>
      </c>
      <c r="R653">
        <v>2</v>
      </c>
      <c r="S653">
        <v>2.6</v>
      </c>
      <c r="T653">
        <v>1</v>
      </c>
      <c r="U653">
        <v>0</v>
      </c>
      <c r="V653">
        <v>9.1999999999999993</v>
      </c>
      <c r="W653">
        <v>2.9000000000000004</v>
      </c>
      <c r="X653">
        <v>26.68</v>
      </c>
      <c r="Y653">
        <v>6.0399999999999991</v>
      </c>
      <c r="Z653">
        <v>2.54</v>
      </c>
      <c r="AA653">
        <v>15.341599999999998</v>
      </c>
      <c r="AB653">
        <v>7647453</v>
      </c>
      <c r="AC653" t="s">
        <v>2947</v>
      </c>
      <c r="AD653">
        <v>40387</v>
      </c>
      <c r="AE653" t="s">
        <v>760</v>
      </c>
      <c r="AF653" t="s">
        <v>761</v>
      </c>
      <c r="AG653" t="s">
        <v>839</v>
      </c>
      <c r="AH653" t="s">
        <v>768</v>
      </c>
      <c r="AI653">
        <v>4</v>
      </c>
      <c r="AJ653">
        <v>0</v>
      </c>
      <c r="AK653">
        <v>0</v>
      </c>
      <c r="AL653">
        <v>0</v>
      </c>
      <c r="AM653">
        <v>48</v>
      </c>
      <c r="AN653">
        <v>0</v>
      </c>
      <c r="AO653" t="s">
        <v>762</v>
      </c>
      <c r="AP653" t="s">
        <v>778</v>
      </c>
      <c r="AQ653" t="s">
        <v>781</v>
      </c>
      <c r="AR653" t="s">
        <v>2948</v>
      </c>
      <c r="AS653">
        <v>5.8</v>
      </c>
      <c r="AT653">
        <v>601.20000000000005</v>
      </c>
      <c r="AU653">
        <v>607</v>
      </c>
      <c r="AV653" t="s">
        <v>765</v>
      </c>
      <c r="AW653" t="s">
        <v>2949</v>
      </c>
      <c r="AX653">
        <v>4</v>
      </c>
      <c r="AY653">
        <v>595</v>
      </c>
      <c r="AZ653">
        <v>599</v>
      </c>
      <c r="BA653" t="s">
        <v>765</v>
      </c>
      <c r="BB653">
        <v>2.6447020000000002E-2</v>
      </c>
      <c r="BC653">
        <v>1</v>
      </c>
      <c r="BD653">
        <v>25934</v>
      </c>
      <c r="BE653">
        <v>49.231120237280393</v>
      </c>
      <c r="BF653" t="s">
        <v>767</v>
      </c>
      <c r="BG653">
        <v>44243</v>
      </c>
      <c r="BH653">
        <v>234.4309162380319</v>
      </c>
      <c r="BI653" t="s">
        <v>4143</v>
      </c>
      <c r="BJ653" t="s">
        <v>4144</v>
      </c>
      <c r="BK653" t="s">
        <v>4145</v>
      </c>
      <c r="BL653" t="s">
        <v>4139</v>
      </c>
      <c r="BM653">
        <v>4</v>
      </c>
      <c r="BN653">
        <v>3.7810000000000001</v>
      </c>
    </row>
    <row r="654" spans="1:66" x14ac:dyDescent="0.25">
      <c r="A654">
        <v>127454</v>
      </c>
      <c r="B654">
        <v>11212</v>
      </c>
      <c r="C654" t="s">
        <v>321</v>
      </c>
      <c r="D654" t="s">
        <v>21</v>
      </c>
      <c r="E654" t="s">
        <v>29</v>
      </c>
      <c r="F654">
        <v>44163.666666666664</v>
      </c>
      <c r="G654">
        <v>10</v>
      </c>
      <c r="H654" t="s">
        <v>28</v>
      </c>
      <c r="I654">
        <v>5</v>
      </c>
      <c r="J654" t="s">
        <v>22</v>
      </c>
      <c r="K654" t="s">
        <v>22</v>
      </c>
      <c r="L654" t="s">
        <v>115</v>
      </c>
      <c r="M654">
        <v>8</v>
      </c>
      <c r="N654" t="s">
        <v>33</v>
      </c>
      <c r="O654">
        <v>0</v>
      </c>
      <c r="P654">
        <v>10</v>
      </c>
      <c r="Q654">
        <v>1.75</v>
      </c>
      <c r="R654">
        <v>7.5</v>
      </c>
      <c r="S654">
        <v>13.125</v>
      </c>
      <c r="T654">
        <v>1</v>
      </c>
      <c r="U654">
        <v>0</v>
      </c>
      <c r="V654">
        <v>1.4000000000000001</v>
      </c>
      <c r="W654">
        <v>2.4000000000000004</v>
      </c>
      <c r="X654">
        <v>3.3600000000000008</v>
      </c>
      <c r="Y654">
        <v>1.54</v>
      </c>
      <c r="Z654">
        <v>4.4400000000000004</v>
      </c>
      <c r="AA654">
        <v>6.837600000000001</v>
      </c>
      <c r="AB654">
        <v>7712813</v>
      </c>
      <c r="AC654" t="s">
        <v>1766</v>
      </c>
      <c r="AD654">
        <v>40388</v>
      </c>
      <c r="AE654" t="s">
        <v>760</v>
      </c>
      <c r="AF654" t="s">
        <v>761</v>
      </c>
      <c r="AG654" t="s">
        <v>762</v>
      </c>
      <c r="AH654" t="s">
        <v>768</v>
      </c>
      <c r="AI654">
        <v>4</v>
      </c>
      <c r="AJ654">
        <v>0</v>
      </c>
      <c r="AK654">
        <v>0</v>
      </c>
      <c r="AL654">
        <v>0</v>
      </c>
      <c r="AM654">
        <v>48</v>
      </c>
      <c r="AN654">
        <v>0</v>
      </c>
      <c r="AO654" t="s">
        <v>762</v>
      </c>
      <c r="AP654" t="s">
        <v>763</v>
      </c>
      <c r="AQ654" t="s">
        <v>769</v>
      </c>
      <c r="AR654" t="s">
        <v>1765</v>
      </c>
      <c r="AS654">
        <v>7.7</v>
      </c>
      <c r="AT654">
        <v>617.29999999999995</v>
      </c>
      <c r="AU654">
        <v>625</v>
      </c>
      <c r="AV654" t="s">
        <v>765</v>
      </c>
      <c r="AW654" t="s">
        <v>1762</v>
      </c>
      <c r="AX654">
        <v>7</v>
      </c>
      <c r="AY654">
        <v>611</v>
      </c>
      <c r="AZ654">
        <v>618</v>
      </c>
      <c r="BA654" t="s">
        <v>765</v>
      </c>
      <c r="BB654">
        <v>0.33043324000000002</v>
      </c>
      <c r="BC654">
        <v>0</v>
      </c>
      <c r="BD654">
        <v>40372</v>
      </c>
      <c r="BE654">
        <v>10.381017567875878</v>
      </c>
      <c r="BF654" t="s">
        <v>767</v>
      </c>
      <c r="BG654">
        <v>44243</v>
      </c>
      <c r="BH654">
        <v>19.065878725171409</v>
      </c>
      <c r="BI654" t="s">
        <v>4114</v>
      </c>
      <c r="BJ654" t="s">
        <v>4115</v>
      </c>
      <c r="BK654" t="s">
        <v>4116</v>
      </c>
      <c r="BL654" t="s">
        <v>768</v>
      </c>
      <c r="BM654">
        <v>2</v>
      </c>
      <c r="BN654">
        <v>3.7829999999999999</v>
      </c>
    </row>
    <row r="655" spans="1:66" x14ac:dyDescent="0.25">
      <c r="A655">
        <v>127455</v>
      </c>
      <c r="B655">
        <v>11212</v>
      </c>
      <c r="C655" t="s">
        <v>321</v>
      </c>
      <c r="D655" t="s">
        <v>21</v>
      </c>
      <c r="E655" t="s">
        <v>29</v>
      </c>
      <c r="F655">
        <v>43432.666666666664</v>
      </c>
      <c r="G655">
        <v>10</v>
      </c>
      <c r="H655" t="s">
        <v>28</v>
      </c>
      <c r="I655">
        <v>5</v>
      </c>
      <c r="J655" t="s">
        <v>22</v>
      </c>
      <c r="K655" t="s">
        <v>22</v>
      </c>
      <c r="L655" t="s">
        <v>115</v>
      </c>
      <c r="M655">
        <v>8</v>
      </c>
      <c r="N655" t="s">
        <v>33</v>
      </c>
      <c r="O655">
        <v>0</v>
      </c>
      <c r="P655">
        <v>10</v>
      </c>
      <c r="Q655">
        <v>1.75</v>
      </c>
      <c r="R655">
        <v>7.5</v>
      </c>
      <c r="S655">
        <v>13.125</v>
      </c>
      <c r="T655">
        <v>1</v>
      </c>
      <c r="U655">
        <v>0</v>
      </c>
      <c r="V655">
        <v>1.4000000000000001</v>
      </c>
      <c r="W655">
        <v>2.4000000000000004</v>
      </c>
      <c r="X655">
        <v>3.3600000000000008</v>
      </c>
      <c r="Y655">
        <v>1.54</v>
      </c>
      <c r="Z655">
        <v>4.4400000000000004</v>
      </c>
      <c r="AA655">
        <v>6.837600000000001</v>
      </c>
      <c r="AB655">
        <v>7715277</v>
      </c>
      <c r="AC655" t="s">
        <v>1764</v>
      </c>
      <c r="AD655">
        <v>40389</v>
      </c>
      <c r="AE655" t="s">
        <v>760</v>
      </c>
      <c r="AF655" t="s">
        <v>761</v>
      </c>
      <c r="AG655" t="s">
        <v>762</v>
      </c>
      <c r="AH655" t="s">
        <v>768</v>
      </c>
      <c r="AI655">
        <v>4</v>
      </c>
      <c r="AJ655">
        <v>0</v>
      </c>
      <c r="AK655">
        <v>0</v>
      </c>
      <c r="AL655">
        <v>0</v>
      </c>
      <c r="AM655">
        <v>48</v>
      </c>
      <c r="AN655">
        <v>0</v>
      </c>
      <c r="AO655" t="s">
        <v>762</v>
      </c>
      <c r="AP655" t="s">
        <v>763</v>
      </c>
      <c r="AQ655" t="s">
        <v>769</v>
      </c>
      <c r="AR655" t="s">
        <v>1763</v>
      </c>
      <c r="AS655">
        <v>7.3</v>
      </c>
      <c r="AT655">
        <v>617.70000000000005</v>
      </c>
      <c r="AU655">
        <v>625</v>
      </c>
      <c r="AV655" t="s">
        <v>765</v>
      </c>
      <c r="AW655" t="s">
        <v>1765</v>
      </c>
      <c r="AX655">
        <v>7.7</v>
      </c>
      <c r="AY655">
        <v>617.29999999999995</v>
      </c>
      <c r="AZ655">
        <v>625</v>
      </c>
      <c r="BA655" t="s">
        <v>765</v>
      </c>
      <c r="BB655">
        <v>1.5711909999999999E-2</v>
      </c>
      <c r="BC655">
        <v>0</v>
      </c>
      <c r="BD655">
        <v>40372</v>
      </c>
      <c r="BE655">
        <v>8.3796486424823122</v>
      </c>
      <c r="BF655" t="s">
        <v>767</v>
      </c>
      <c r="BG655">
        <v>44243</v>
      </c>
      <c r="BH655">
        <v>25.458388677696949</v>
      </c>
      <c r="BI655" t="s">
        <v>4114</v>
      </c>
      <c r="BJ655" t="s">
        <v>4115</v>
      </c>
      <c r="BK655" t="s">
        <v>4116</v>
      </c>
      <c r="BL655" t="s">
        <v>768</v>
      </c>
      <c r="BM655">
        <v>2</v>
      </c>
      <c r="BN655">
        <v>3.7829999999999999</v>
      </c>
    </row>
    <row r="656" spans="1:66" x14ac:dyDescent="0.25">
      <c r="A656">
        <v>127456</v>
      </c>
      <c r="B656">
        <v>11212</v>
      </c>
      <c r="C656" t="s">
        <v>321</v>
      </c>
      <c r="D656" t="s">
        <v>21</v>
      </c>
      <c r="E656" t="s">
        <v>29</v>
      </c>
      <c r="F656">
        <v>43432.666666666664</v>
      </c>
      <c r="G656">
        <v>10</v>
      </c>
      <c r="H656" t="s">
        <v>28</v>
      </c>
      <c r="I656">
        <v>5</v>
      </c>
      <c r="J656" t="s">
        <v>22</v>
      </c>
      <c r="K656" t="s">
        <v>22</v>
      </c>
      <c r="L656" t="s">
        <v>115</v>
      </c>
      <c r="M656">
        <v>8</v>
      </c>
      <c r="N656" t="s">
        <v>33</v>
      </c>
      <c r="O656">
        <v>0</v>
      </c>
      <c r="P656">
        <v>10</v>
      </c>
      <c r="Q656">
        <v>1.75</v>
      </c>
      <c r="R656">
        <v>7.5</v>
      </c>
      <c r="S656">
        <v>13.125</v>
      </c>
      <c r="T656">
        <v>1</v>
      </c>
      <c r="U656">
        <v>0</v>
      </c>
      <c r="V656">
        <v>1.4000000000000001</v>
      </c>
      <c r="W656">
        <v>2.4000000000000004</v>
      </c>
      <c r="X656">
        <v>3.3600000000000008</v>
      </c>
      <c r="Y656">
        <v>1.54</v>
      </c>
      <c r="Z656">
        <v>4.4400000000000004</v>
      </c>
      <c r="AA656">
        <v>6.837600000000001</v>
      </c>
      <c r="AB656">
        <v>7575872</v>
      </c>
      <c r="AC656" t="s">
        <v>1760</v>
      </c>
      <c r="AD656">
        <v>40390</v>
      </c>
      <c r="AE656" t="s">
        <v>760</v>
      </c>
      <c r="AF656" t="s">
        <v>761</v>
      </c>
      <c r="AG656" t="s">
        <v>762</v>
      </c>
      <c r="AH656" t="s">
        <v>768</v>
      </c>
      <c r="AI656">
        <v>4</v>
      </c>
      <c r="AJ656">
        <v>0</v>
      </c>
      <c r="AK656">
        <v>0</v>
      </c>
      <c r="AL656">
        <v>0</v>
      </c>
      <c r="AM656">
        <v>48</v>
      </c>
      <c r="AN656">
        <v>0</v>
      </c>
      <c r="AO656" t="s">
        <v>762</v>
      </c>
      <c r="AP656" t="s">
        <v>763</v>
      </c>
      <c r="AQ656" t="s">
        <v>769</v>
      </c>
      <c r="AR656" t="s">
        <v>1761</v>
      </c>
      <c r="AS656">
        <v>7.5</v>
      </c>
      <c r="AT656">
        <v>617.5</v>
      </c>
      <c r="AU656">
        <v>625</v>
      </c>
      <c r="AV656" t="s">
        <v>765</v>
      </c>
      <c r="AW656" t="s">
        <v>1763</v>
      </c>
      <c r="AX656">
        <v>7.3</v>
      </c>
      <c r="AY656">
        <v>617.70000000000005</v>
      </c>
      <c r="AZ656">
        <v>625</v>
      </c>
      <c r="BA656" t="s">
        <v>765</v>
      </c>
      <c r="BB656">
        <v>-1.002141E-2</v>
      </c>
      <c r="BC656">
        <v>0</v>
      </c>
      <c r="BD656">
        <v>40372</v>
      </c>
      <c r="BE656">
        <v>8.3796486424823122</v>
      </c>
      <c r="BF656" t="s">
        <v>767</v>
      </c>
      <c r="BG656">
        <v>44243</v>
      </c>
      <c r="BH656">
        <v>19.95726336007538</v>
      </c>
      <c r="BI656" t="s">
        <v>4114</v>
      </c>
      <c r="BJ656" t="s">
        <v>4115</v>
      </c>
      <c r="BK656" t="s">
        <v>4116</v>
      </c>
      <c r="BL656" t="s">
        <v>768</v>
      </c>
      <c r="BM656">
        <v>2</v>
      </c>
      <c r="BN656">
        <v>3.7829999999999999</v>
      </c>
    </row>
    <row r="657" spans="1:66" x14ac:dyDescent="0.25">
      <c r="A657">
        <v>127515</v>
      </c>
      <c r="B657">
        <v>12286</v>
      </c>
      <c r="C657" t="s">
        <v>207</v>
      </c>
      <c r="D657" t="s">
        <v>21</v>
      </c>
      <c r="E657" t="s">
        <v>29</v>
      </c>
      <c r="F657">
        <v>43829.666666666664</v>
      </c>
      <c r="G657">
        <v>5.5</v>
      </c>
      <c r="I657">
        <v>0</v>
      </c>
      <c r="K657" t="s">
        <v>22</v>
      </c>
      <c r="M657">
        <v>0</v>
      </c>
      <c r="O657">
        <v>2</v>
      </c>
      <c r="P657">
        <v>0</v>
      </c>
      <c r="Q657">
        <v>1.3</v>
      </c>
      <c r="R657">
        <v>0.8</v>
      </c>
      <c r="S657">
        <v>1.04</v>
      </c>
      <c r="T657">
        <v>1</v>
      </c>
      <c r="U657">
        <v>0</v>
      </c>
      <c r="V657">
        <v>7.8000000000000007</v>
      </c>
      <c r="W657">
        <v>0.8</v>
      </c>
      <c r="X657">
        <v>6.2400000000000011</v>
      </c>
      <c r="Y657">
        <v>5.2000000000000011</v>
      </c>
      <c r="Z657">
        <v>0.8</v>
      </c>
      <c r="AA657">
        <v>4.160000000000001</v>
      </c>
      <c r="AB657">
        <v>7566277</v>
      </c>
      <c r="AC657" t="s">
        <v>1294</v>
      </c>
      <c r="AD657">
        <v>40391</v>
      </c>
      <c r="AE657" t="s">
        <v>760</v>
      </c>
      <c r="AF657" t="s">
        <v>761</v>
      </c>
      <c r="AG657" t="s">
        <v>762</v>
      </c>
      <c r="AH657" t="s">
        <v>768</v>
      </c>
      <c r="AI657">
        <v>2</v>
      </c>
      <c r="AJ657">
        <v>0</v>
      </c>
      <c r="AK657">
        <v>0</v>
      </c>
      <c r="AL657">
        <v>0</v>
      </c>
      <c r="AM657">
        <v>24</v>
      </c>
      <c r="AN657">
        <v>0</v>
      </c>
      <c r="AO657" t="s">
        <v>762</v>
      </c>
      <c r="AP657" t="s">
        <v>763</v>
      </c>
      <c r="AQ657" t="s">
        <v>769</v>
      </c>
      <c r="AR657" t="s">
        <v>1295</v>
      </c>
      <c r="AS657">
        <v>6.4</v>
      </c>
      <c r="AT657">
        <v>633.6</v>
      </c>
      <c r="AU657">
        <v>640</v>
      </c>
      <c r="AV657" t="s">
        <v>765</v>
      </c>
      <c r="AW657" t="s">
        <v>1296</v>
      </c>
      <c r="AX657">
        <v>2.2000000000000002</v>
      </c>
      <c r="AY657">
        <v>623.79999999999995</v>
      </c>
      <c r="AZ657">
        <v>626</v>
      </c>
      <c r="BA657" t="s">
        <v>765</v>
      </c>
      <c r="BB657">
        <v>5.382791E-2</v>
      </c>
      <c r="BC657">
        <v>0</v>
      </c>
      <c r="BD657">
        <v>31778</v>
      </c>
      <c r="BE657">
        <v>32.995665069587034</v>
      </c>
      <c r="BF657" t="s">
        <v>767</v>
      </c>
      <c r="BG657">
        <v>44243</v>
      </c>
      <c r="BH657">
        <v>182.06167074485489</v>
      </c>
      <c r="BI657" t="s">
        <v>4114</v>
      </c>
      <c r="BJ657" t="s">
        <v>4115</v>
      </c>
      <c r="BK657" t="s">
        <v>4116</v>
      </c>
      <c r="BL657" t="s">
        <v>768</v>
      </c>
      <c r="BM657">
        <v>2</v>
      </c>
      <c r="BN657">
        <v>3.7160000000000002</v>
      </c>
    </row>
    <row r="658" spans="1:66" x14ac:dyDescent="0.25">
      <c r="A658">
        <v>127554</v>
      </c>
      <c r="B658">
        <v>20658</v>
      </c>
      <c r="C658" t="s">
        <v>220</v>
      </c>
      <c r="D658" t="s">
        <v>21</v>
      </c>
      <c r="E658" t="s">
        <v>29</v>
      </c>
      <c r="F658">
        <v>44148.708333333336</v>
      </c>
      <c r="G658">
        <v>3</v>
      </c>
      <c r="H658" t="s">
        <v>31</v>
      </c>
      <c r="I658">
        <v>7</v>
      </c>
      <c r="J658" t="s">
        <v>22</v>
      </c>
      <c r="K658" t="s">
        <v>22</v>
      </c>
      <c r="M658">
        <v>0</v>
      </c>
      <c r="O658">
        <v>2</v>
      </c>
      <c r="P658">
        <v>0</v>
      </c>
      <c r="Q658">
        <v>3.75</v>
      </c>
      <c r="R658">
        <v>1.4</v>
      </c>
      <c r="S658">
        <v>5.25</v>
      </c>
      <c r="T658">
        <v>1</v>
      </c>
      <c r="U658">
        <v>0</v>
      </c>
      <c r="V658">
        <v>2.8</v>
      </c>
      <c r="W658">
        <v>1.4</v>
      </c>
      <c r="X658">
        <v>3.9199999999999995</v>
      </c>
      <c r="Y658">
        <v>3.1799999999999997</v>
      </c>
      <c r="Z658">
        <v>1.4</v>
      </c>
      <c r="AA658">
        <v>4.4519999999999991</v>
      </c>
      <c r="AB658">
        <v>7669335</v>
      </c>
      <c r="AC658" t="s">
        <v>1351</v>
      </c>
      <c r="AD658">
        <v>40392</v>
      </c>
      <c r="AE658" t="s">
        <v>760</v>
      </c>
      <c r="AF658" t="s">
        <v>761</v>
      </c>
      <c r="AG658" t="s">
        <v>762</v>
      </c>
      <c r="AH658" t="s">
        <v>768</v>
      </c>
      <c r="AI658">
        <v>3</v>
      </c>
      <c r="AJ658">
        <v>0</v>
      </c>
      <c r="AK658">
        <v>0</v>
      </c>
      <c r="AL658">
        <v>0</v>
      </c>
      <c r="AM658">
        <v>36</v>
      </c>
      <c r="AN658">
        <v>0</v>
      </c>
      <c r="AO658" t="s">
        <v>762</v>
      </c>
      <c r="AP658" t="s">
        <v>778</v>
      </c>
      <c r="AQ658" t="s">
        <v>781</v>
      </c>
      <c r="AR658" t="s">
        <v>1352</v>
      </c>
      <c r="AS658">
        <v>6.1</v>
      </c>
      <c r="AT658">
        <v>715.9</v>
      </c>
      <c r="AU658">
        <v>722</v>
      </c>
      <c r="AV658" t="s">
        <v>765</v>
      </c>
      <c r="AW658" t="s">
        <v>1353</v>
      </c>
      <c r="AX658">
        <v>3</v>
      </c>
      <c r="AY658">
        <v>712.87</v>
      </c>
      <c r="AZ658">
        <v>715.87</v>
      </c>
      <c r="BA658" t="s">
        <v>765</v>
      </c>
      <c r="BB658">
        <v>3.4277290000000002E-2</v>
      </c>
      <c r="BC658">
        <v>1</v>
      </c>
      <c r="BD658">
        <v>23012</v>
      </c>
      <c r="BE658">
        <v>57.869153547798319</v>
      </c>
      <c r="BF658" t="s">
        <v>767</v>
      </c>
      <c r="BG658">
        <v>43179</v>
      </c>
      <c r="BH658">
        <v>95.922392722357586</v>
      </c>
      <c r="BI658" t="s">
        <v>4114</v>
      </c>
      <c r="BJ658" t="s">
        <v>4115</v>
      </c>
      <c r="BK658" t="s">
        <v>4116</v>
      </c>
      <c r="BL658" t="s">
        <v>768</v>
      </c>
      <c r="BM658">
        <v>2</v>
      </c>
      <c r="BN658">
        <v>3.9049999999999998</v>
      </c>
    </row>
    <row r="659" spans="1:66" x14ac:dyDescent="0.25">
      <c r="A659">
        <v>128126</v>
      </c>
      <c r="B659">
        <v>11051</v>
      </c>
      <c r="C659" t="s">
        <v>372</v>
      </c>
      <c r="D659" t="s">
        <v>21</v>
      </c>
      <c r="E659" t="s">
        <v>29</v>
      </c>
      <c r="F659">
        <v>42843.666666666664</v>
      </c>
      <c r="G659">
        <v>9</v>
      </c>
      <c r="H659" t="s">
        <v>23</v>
      </c>
      <c r="I659">
        <v>0</v>
      </c>
      <c r="J659" t="s">
        <v>22</v>
      </c>
      <c r="K659" t="s">
        <v>22</v>
      </c>
      <c r="L659" t="s">
        <v>145</v>
      </c>
      <c r="M659">
        <v>10</v>
      </c>
      <c r="N659" t="s">
        <v>202</v>
      </c>
      <c r="O659">
        <v>3</v>
      </c>
      <c r="P659">
        <v>5</v>
      </c>
      <c r="Q659">
        <v>1.9500000000000002</v>
      </c>
      <c r="R659">
        <v>7.65</v>
      </c>
      <c r="S659">
        <v>14.917500000000002</v>
      </c>
      <c r="T659">
        <v>1</v>
      </c>
      <c r="U659">
        <v>0</v>
      </c>
      <c r="V659">
        <v>2.8</v>
      </c>
      <c r="W659">
        <v>2.4000000000000004</v>
      </c>
      <c r="X659">
        <v>6.7200000000000006</v>
      </c>
      <c r="Y659">
        <v>2.46</v>
      </c>
      <c r="Z659">
        <v>4.5000000000000009</v>
      </c>
      <c r="AA659">
        <v>11.070000000000002</v>
      </c>
      <c r="AB659">
        <v>7707594</v>
      </c>
      <c r="AC659" t="s">
        <v>2465</v>
      </c>
      <c r="AD659">
        <v>40393</v>
      </c>
      <c r="AE659" t="s">
        <v>760</v>
      </c>
      <c r="AF659" t="s">
        <v>761</v>
      </c>
      <c r="AG659" t="s">
        <v>839</v>
      </c>
      <c r="AH659" t="s">
        <v>768</v>
      </c>
      <c r="AI659">
        <v>4</v>
      </c>
      <c r="AJ659">
        <v>0</v>
      </c>
      <c r="AK659">
        <v>0</v>
      </c>
      <c r="AL659">
        <v>0</v>
      </c>
      <c r="AM659">
        <v>48</v>
      </c>
      <c r="AN659">
        <v>0</v>
      </c>
      <c r="AO659" t="s">
        <v>762</v>
      </c>
      <c r="AP659" t="s">
        <v>778</v>
      </c>
      <c r="AQ659" t="s">
        <v>781</v>
      </c>
      <c r="AR659" t="s">
        <v>2466</v>
      </c>
      <c r="AS659">
        <v>9.3000000000000007</v>
      </c>
      <c r="AT659">
        <v>735.7</v>
      </c>
      <c r="AU659">
        <v>745</v>
      </c>
      <c r="AV659" t="s">
        <v>765</v>
      </c>
      <c r="AW659" t="s">
        <v>2467</v>
      </c>
      <c r="AX659">
        <v>6.3</v>
      </c>
      <c r="AY659">
        <v>734.7</v>
      </c>
      <c r="AZ659">
        <v>741</v>
      </c>
      <c r="BA659" t="s">
        <v>765</v>
      </c>
      <c r="BB659">
        <v>3.3165769999999997E-2</v>
      </c>
      <c r="BC659">
        <v>1</v>
      </c>
      <c r="BD659">
        <v>34219</v>
      </c>
      <c r="BE659">
        <v>23.613050422085323</v>
      </c>
      <c r="BF659" t="s">
        <v>767</v>
      </c>
      <c r="BG659">
        <v>44243</v>
      </c>
      <c r="BH659">
        <v>30.151569573197101</v>
      </c>
      <c r="BI659" t="s">
        <v>4140</v>
      </c>
      <c r="BJ659" t="s">
        <v>4141</v>
      </c>
      <c r="BK659" t="s">
        <v>4142</v>
      </c>
      <c r="BL659" t="s">
        <v>768</v>
      </c>
      <c r="BM659">
        <v>2</v>
      </c>
      <c r="BN659">
        <v>3.7989999999999999</v>
      </c>
    </row>
    <row r="660" spans="1:66" x14ac:dyDescent="0.25">
      <c r="A660">
        <v>128127</v>
      </c>
      <c r="B660">
        <v>11051</v>
      </c>
      <c r="C660" t="s">
        <v>372</v>
      </c>
      <c r="D660" t="s">
        <v>21</v>
      </c>
      <c r="E660" t="s">
        <v>29</v>
      </c>
      <c r="F660">
        <v>42843.666666666664</v>
      </c>
      <c r="G660">
        <v>9</v>
      </c>
      <c r="H660" t="s">
        <v>23</v>
      </c>
      <c r="I660">
        <v>0</v>
      </c>
      <c r="J660" t="s">
        <v>22</v>
      </c>
      <c r="K660" t="s">
        <v>22</v>
      </c>
      <c r="L660" t="s">
        <v>145</v>
      </c>
      <c r="M660">
        <v>10</v>
      </c>
      <c r="N660" t="s">
        <v>202</v>
      </c>
      <c r="O660">
        <v>3</v>
      </c>
      <c r="P660">
        <v>10</v>
      </c>
      <c r="Q660">
        <v>1.9500000000000002</v>
      </c>
      <c r="R660">
        <v>8.4</v>
      </c>
      <c r="S660">
        <v>16.380000000000003</v>
      </c>
      <c r="T660">
        <v>1</v>
      </c>
      <c r="U660">
        <v>10</v>
      </c>
      <c r="V660">
        <v>8.4</v>
      </c>
      <c r="W660">
        <v>8.4</v>
      </c>
      <c r="X660">
        <v>70.56</v>
      </c>
      <c r="Y660">
        <v>5.82</v>
      </c>
      <c r="Z660">
        <v>8.4</v>
      </c>
      <c r="AA660">
        <v>48.888000000000005</v>
      </c>
      <c r="AB660">
        <v>7661124</v>
      </c>
      <c r="AC660" t="s">
        <v>4055</v>
      </c>
      <c r="AD660">
        <v>40394</v>
      </c>
      <c r="AE660" t="s">
        <v>760</v>
      </c>
      <c r="AF660" t="s">
        <v>761</v>
      </c>
      <c r="AG660" t="s">
        <v>839</v>
      </c>
      <c r="AH660" t="s">
        <v>768</v>
      </c>
      <c r="AI660">
        <v>4</v>
      </c>
      <c r="AJ660">
        <v>0</v>
      </c>
      <c r="AK660">
        <v>0</v>
      </c>
      <c r="AL660">
        <v>0</v>
      </c>
      <c r="AM660">
        <v>48</v>
      </c>
      <c r="AN660">
        <v>0</v>
      </c>
      <c r="AO660" t="s">
        <v>762</v>
      </c>
      <c r="AP660" t="s">
        <v>778</v>
      </c>
      <c r="AQ660" t="s">
        <v>781</v>
      </c>
      <c r="AR660" t="s">
        <v>3090</v>
      </c>
      <c r="AS660">
        <v>0</v>
      </c>
      <c r="AT660">
        <v>0</v>
      </c>
      <c r="AU660">
        <v>745</v>
      </c>
      <c r="AV660" t="s">
        <v>772</v>
      </c>
      <c r="AW660" t="s">
        <v>2466</v>
      </c>
      <c r="AX660">
        <v>9.1999999999999993</v>
      </c>
      <c r="AY660">
        <v>735.8</v>
      </c>
      <c r="AZ660">
        <v>745</v>
      </c>
      <c r="BA660" t="s">
        <v>765</v>
      </c>
      <c r="BB660">
        <v>0</v>
      </c>
      <c r="BC660">
        <v>1</v>
      </c>
      <c r="BD660">
        <v>34335</v>
      </c>
      <c r="BE660">
        <v>23.295459730777999</v>
      </c>
      <c r="BF660" t="s">
        <v>767</v>
      </c>
      <c r="BG660">
        <v>44243</v>
      </c>
      <c r="BH660">
        <v>52.623290652478786</v>
      </c>
      <c r="BI660" t="s">
        <v>4140</v>
      </c>
      <c r="BJ660" t="s">
        <v>4141</v>
      </c>
      <c r="BK660" t="s">
        <v>4142</v>
      </c>
      <c r="BL660" t="s">
        <v>768</v>
      </c>
      <c r="BM660">
        <v>2</v>
      </c>
      <c r="BN660">
        <v>3.7989999999999999</v>
      </c>
    </row>
    <row r="661" spans="1:66" x14ac:dyDescent="0.25">
      <c r="A661">
        <v>128136</v>
      </c>
      <c r="B661">
        <v>21672</v>
      </c>
      <c r="C661" t="s">
        <v>622</v>
      </c>
      <c r="D661" t="s">
        <v>26</v>
      </c>
      <c r="E661" t="s">
        <v>29</v>
      </c>
      <c r="F661">
        <v>44250.666666666664</v>
      </c>
      <c r="G661">
        <v>4</v>
      </c>
      <c r="H661" t="s">
        <v>23</v>
      </c>
      <c r="I661">
        <v>0</v>
      </c>
      <c r="J661" t="s">
        <v>22</v>
      </c>
      <c r="K661" t="s">
        <v>22</v>
      </c>
      <c r="L661" t="s">
        <v>24</v>
      </c>
      <c r="M661">
        <v>0</v>
      </c>
      <c r="O661">
        <v>2</v>
      </c>
      <c r="P661">
        <v>10</v>
      </c>
      <c r="Q661">
        <v>1.3</v>
      </c>
      <c r="R661">
        <v>2.9</v>
      </c>
      <c r="S661">
        <v>3.77</v>
      </c>
      <c r="T661">
        <v>1</v>
      </c>
      <c r="U661">
        <v>10</v>
      </c>
      <c r="V661">
        <v>9.4</v>
      </c>
      <c r="W661">
        <v>2.9</v>
      </c>
      <c r="X661">
        <v>27.26</v>
      </c>
      <c r="Y661">
        <v>6.16</v>
      </c>
      <c r="Z661">
        <v>2.9</v>
      </c>
      <c r="AA661">
        <v>17.864000000000001</v>
      </c>
      <c r="AB661">
        <v>7581200</v>
      </c>
      <c r="AC661" t="s">
        <v>3154</v>
      </c>
      <c r="AD661">
        <v>40395</v>
      </c>
      <c r="AE661" t="s">
        <v>760</v>
      </c>
      <c r="AF661" t="s">
        <v>882</v>
      </c>
      <c r="AG661" t="s">
        <v>762</v>
      </c>
      <c r="AH661" t="s">
        <v>768</v>
      </c>
      <c r="AI661">
        <v>1.25</v>
      </c>
      <c r="AJ661">
        <v>0</v>
      </c>
      <c r="AK661">
        <v>0</v>
      </c>
      <c r="AL661">
        <v>0</v>
      </c>
      <c r="AM661">
        <v>15</v>
      </c>
      <c r="AN661">
        <v>0</v>
      </c>
      <c r="AO661" t="s">
        <v>762</v>
      </c>
      <c r="AP661" t="s">
        <v>882</v>
      </c>
      <c r="AQ661" t="s">
        <v>905</v>
      </c>
      <c r="AR661" t="s">
        <v>3155</v>
      </c>
      <c r="AS661">
        <v>0</v>
      </c>
      <c r="AT661">
        <v>0</v>
      </c>
      <c r="AU661">
        <v>739</v>
      </c>
      <c r="AV661" t="s">
        <v>772</v>
      </c>
      <c r="AW661" t="s">
        <v>3156</v>
      </c>
      <c r="AX661">
        <v>0.8</v>
      </c>
      <c r="AY661">
        <v>735.2</v>
      </c>
      <c r="AZ661">
        <v>736</v>
      </c>
      <c r="BA661" t="s">
        <v>765</v>
      </c>
      <c r="BB661">
        <v>0</v>
      </c>
      <c r="BC661">
        <v>0</v>
      </c>
      <c r="BD661">
        <v>40147</v>
      </c>
      <c r="BE661">
        <v>11.235227013461094</v>
      </c>
      <c r="BF661" t="s">
        <v>767</v>
      </c>
      <c r="BG661">
        <v>44243</v>
      </c>
      <c r="BH661">
        <v>107.8784868330237</v>
      </c>
      <c r="BI661" t="s">
        <v>4117</v>
      </c>
      <c r="BJ661" t="s">
        <v>4118</v>
      </c>
      <c r="BK661" t="s">
        <v>4119</v>
      </c>
      <c r="BL661" t="s">
        <v>768</v>
      </c>
      <c r="BM661">
        <v>2</v>
      </c>
      <c r="BN661">
        <v>3.8260000000000001</v>
      </c>
    </row>
    <row r="662" spans="1:66" x14ac:dyDescent="0.25">
      <c r="A662">
        <v>128140</v>
      </c>
      <c r="B662">
        <v>21553</v>
      </c>
      <c r="C662" t="s">
        <v>460</v>
      </c>
      <c r="D662" t="s">
        <v>21</v>
      </c>
      <c r="E662" t="s">
        <v>29</v>
      </c>
      <c r="F662">
        <v>44242.708333333336</v>
      </c>
      <c r="G662">
        <v>6</v>
      </c>
      <c r="H662" t="s">
        <v>31</v>
      </c>
      <c r="I662">
        <v>7</v>
      </c>
      <c r="J662" t="s">
        <v>22</v>
      </c>
      <c r="K662" t="s">
        <v>22</v>
      </c>
      <c r="M662">
        <v>0</v>
      </c>
      <c r="O662">
        <v>2</v>
      </c>
      <c r="P662">
        <v>10</v>
      </c>
      <c r="Q662">
        <v>3.75</v>
      </c>
      <c r="R662">
        <v>3.5</v>
      </c>
      <c r="S662">
        <v>13.125</v>
      </c>
      <c r="T662">
        <v>1</v>
      </c>
      <c r="U662">
        <v>5</v>
      </c>
      <c r="V662">
        <v>4.5999999999999996</v>
      </c>
      <c r="W662">
        <v>5.45</v>
      </c>
      <c r="X662">
        <v>25.07</v>
      </c>
      <c r="Y662">
        <v>4.26</v>
      </c>
      <c r="Z662">
        <v>4.67</v>
      </c>
      <c r="AA662">
        <v>19.894199999999998</v>
      </c>
      <c r="AB662">
        <v>7577518</v>
      </c>
      <c r="AC662" t="s">
        <v>3344</v>
      </c>
      <c r="AD662">
        <v>40396</v>
      </c>
      <c r="AE662" t="s">
        <v>760</v>
      </c>
      <c r="AF662" t="s">
        <v>761</v>
      </c>
      <c r="AG662" t="s">
        <v>762</v>
      </c>
      <c r="AH662" t="s">
        <v>768</v>
      </c>
      <c r="AI662">
        <v>4</v>
      </c>
      <c r="AJ662">
        <v>0</v>
      </c>
      <c r="AK662">
        <v>0</v>
      </c>
      <c r="AL662">
        <v>0</v>
      </c>
      <c r="AM662">
        <v>48</v>
      </c>
      <c r="AN662">
        <v>0</v>
      </c>
      <c r="AO662" t="s">
        <v>762</v>
      </c>
      <c r="AP662" t="s">
        <v>763</v>
      </c>
      <c r="AQ662" t="s">
        <v>769</v>
      </c>
      <c r="AR662" t="s">
        <v>3345</v>
      </c>
      <c r="AS662">
        <v>6</v>
      </c>
      <c r="AT662">
        <v>721</v>
      </c>
      <c r="AU662">
        <v>727</v>
      </c>
      <c r="AV662" t="s">
        <v>765</v>
      </c>
      <c r="AW662" t="s">
        <v>3346</v>
      </c>
      <c r="AX662">
        <v>3.9</v>
      </c>
      <c r="AY662">
        <v>717.1</v>
      </c>
      <c r="AZ662">
        <v>721</v>
      </c>
      <c r="BA662" t="s">
        <v>765</v>
      </c>
      <c r="BB662">
        <v>2.9912190000000002E-2</v>
      </c>
      <c r="BC662">
        <v>0</v>
      </c>
      <c r="BD662">
        <v>34335</v>
      </c>
      <c r="BE662">
        <v>27.125827059091954</v>
      </c>
      <c r="BF662" t="s">
        <v>767</v>
      </c>
      <c r="BG662">
        <v>44243</v>
      </c>
      <c r="BH662">
        <v>130.38161089202839</v>
      </c>
      <c r="BI662" t="s">
        <v>4114</v>
      </c>
      <c r="BJ662" t="s">
        <v>4115</v>
      </c>
      <c r="BK662" t="s">
        <v>4116</v>
      </c>
      <c r="BL662" t="s">
        <v>768</v>
      </c>
      <c r="BM662">
        <v>2</v>
      </c>
      <c r="BN662">
        <v>3.8239999999999998</v>
      </c>
    </row>
    <row r="663" spans="1:66" x14ac:dyDescent="0.25">
      <c r="A663">
        <v>128200</v>
      </c>
      <c r="B663">
        <v>19352</v>
      </c>
      <c r="C663" t="s">
        <v>474</v>
      </c>
      <c r="D663" t="s">
        <v>26</v>
      </c>
      <c r="E663" t="s">
        <v>29</v>
      </c>
      <c r="F663">
        <v>44064.666666666664</v>
      </c>
      <c r="G663">
        <v>4.5</v>
      </c>
      <c r="I663">
        <v>0</v>
      </c>
      <c r="K663" t="s">
        <v>22</v>
      </c>
      <c r="M663">
        <v>0</v>
      </c>
      <c r="O663">
        <v>2</v>
      </c>
      <c r="P663">
        <v>0</v>
      </c>
      <c r="Q663">
        <v>1.3</v>
      </c>
      <c r="R663">
        <v>0.8</v>
      </c>
      <c r="S663">
        <v>1.04</v>
      </c>
      <c r="T663">
        <v>1</v>
      </c>
      <c r="U663">
        <v>10</v>
      </c>
      <c r="V663">
        <v>5.4</v>
      </c>
      <c r="W663">
        <v>5</v>
      </c>
      <c r="X663">
        <v>27</v>
      </c>
      <c r="Y663">
        <v>3.7600000000000002</v>
      </c>
      <c r="Z663">
        <v>3.3200000000000003</v>
      </c>
      <c r="AA663">
        <v>12.483200000000002</v>
      </c>
      <c r="AB663">
        <v>7677494</v>
      </c>
      <c r="AC663" t="s">
        <v>2588</v>
      </c>
      <c r="AD663">
        <v>40397</v>
      </c>
      <c r="AE663" t="s">
        <v>760</v>
      </c>
      <c r="AF663" t="s">
        <v>761</v>
      </c>
      <c r="AG663" t="s">
        <v>762</v>
      </c>
      <c r="AH663" t="s">
        <v>768</v>
      </c>
      <c r="AI663">
        <v>2</v>
      </c>
      <c r="AJ663">
        <v>0</v>
      </c>
      <c r="AK663">
        <v>0</v>
      </c>
      <c r="AL663">
        <v>0</v>
      </c>
      <c r="AM663">
        <v>24</v>
      </c>
      <c r="AN663">
        <v>0</v>
      </c>
      <c r="AO663" t="s">
        <v>762</v>
      </c>
      <c r="AP663" t="s">
        <v>763</v>
      </c>
      <c r="AQ663" t="s">
        <v>769</v>
      </c>
      <c r="AR663" t="s">
        <v>2589</v>
      </c>
      <c r="AS663">
        <v>5</v>
      </c>
      <c r="AT663">
        <v>649</v>
      </c>
      <c r="AU663">
        <v>654</v>
      </c>
      <c r="AV663" t="s">
        <v>765</v>
      </c>
      <c r="AW663" t="s">
        <v>2590</v>
      </c>
      <c r="AX663">
        <v>5.38</v>
      </c>
      <c r="AY663">
        <v>645.62</v>
      </c>
      <c r="AZ663">
        <v>651</v>
      </c>
      <c r="BA663" t="s">
        <v>772</v>
      </c>
      <c r="BB663">
        <v>2.2644729999999998E-2</v>
      </c>
      <c r="BC663">
        <v>0</v>
      </c>
      <c r="BD663">
        <v>41254</v>
      </c>
      <c r="BE663">
        <v>10.041524070271496</v>
      </c>
      <c r="BF663" t="s">
        <v>767</v>
      </c>
      <c r="BG663">
        <v>44243</v>
      </c>
      <c r="BH663">
        <v>149.26211283107739</v>
      </c>
      <c r="BI663" t="s">
        <v>4124</v>
      </c>
      <c r="BJ663" t="s">
        <v>4125</v>
      </c>
      <c r="BK663" t="s">
        <v>4126</v>
      </c>
      <c r="BL663" t="s">
        <v>768</v>
      </c>
      <c r="BM663">
        <v>2</v>
      </c>
      <c r="BN663">
        <v>3.72</v>
      </c>
    </row>
    <row r="664" spans="1:66" x14ac:dyDescent="0.25">
      <c r="A664">
        <v>130011</v>
      </c>
      <c r="B664">
        <v>11642</v>
      </c>
      <c r="C664" t="s">
        <v>676</v>
      </c>
      <c r="D664" t="s">
        <v>21</v>
      </c>
      <c r="E664" t="s">
        <v>29</v>
      </c>
      <c r="F664">
        <v>43733.666666666664</v>
      </c>
      <c r="G664">
        <v>3</v>
      </c>
      <c r="H664" t="s">
        <v>28</v>
      </c>
      <c r="I664">
        <v>5</v>
      </c>
      <c r="J664" t="s">
        <v>22</v>
      </c>
      <c r="K664" t="s">
        <v>22</v>
      </c>
      <c r="L664" t="s">
        <v>24</v>
      </c>
      <c r="M664">
        <v>0</v>
      </c>
      <c r="N664" t="s">
        <v>35</v>
      </c>
      <c r="O664">
        <v>2</v>
      </c>
      <c r="P664">
        <v>10</v>
      </c>
      <c r="Q664">
        <v>3.05</v>
      </c>
      <c r="R664">
        <v>2.2999999999999998</v>
      </c>
      <c r="S664">
        <v>7.0149999999999988</v>
      </c>
      <c r="T664">
        <v>1</v>
      </c>
      <c r="U664">
        <v>10</v>
      </c>
      <c r="V664">
        <v>7.8000000000000007</v>
      </c>
      <c r="W664">
        <v>5</v>
      </c>
      <c r="X664">
        <v>39</v>
      </c>
      <c r="Y664">
        <v>5.9</v>
      </c>
      <c r="Z664">
        <v>3.92</v>
      </c>
      <c r="AA664">
        <v>23.128</v>
      </c>
      <c r="AB664">
        <v>7559033</v>
      </c>
      <c r="AC664" t="s">
        <v>3552</v>
      </c>
      <c r="AD664">
        <v>40398</v>
      </c>
      <c r="AE664" t="s">
        <v>760</v>
      </c>
      <c r="AF664" t="s">
        <v>761</v>
      </c>
      <c r="AG664" t="s">
        <v>762</v>
      </c>
      <c r="AH664" t="s">
        <v>768</v>
      </c>
      <c r="AI664">
        <v>1.25</v>
      </c>
      <c r="AJ664">
        <v>0</v>
      </c>
      <c r="AK664">
        <v>0</v>
      </c>
      <c r="AL664">
        <v>0</v>
      </c>
      <c r="AM664">
        <v>15</v>
      </c>
      <c r="AN664">
        <v>0</v>
      </c>
      <c r="AO664" t="s">
        <v>762</v>
      </c>
      <c r="AP664" t="s">
        <v>763</v>
      </c>
      <c r="AQ664" t="s">
        <v>769</v>
      </c>
      <c r="AR664" t="s">
        <v>3553</v>
      </c>
      <c r="AS664">
        <v>3.1</v>
      </c>
      <c r="AT664">
        <v>766.9</v>
      </c>
      <c r="AU664">
        <v>770</v>
      </c>
      <c r="AV664" t="s">
        <v>765</v>
      </c>
      <c r="AW664" t="s">
        <v>3554</v>
      </c>
      <c r="AX664">
        <v>2.5</v>
      </c>
      <c r="AY664">
        <v>765.5</v>
      </c>
      <c r="AZ664">
        <v>768</v>
      </c>
      <c r="BA664" t="s">
        <v>765</v>
      </c>
      <c r="BB664">
        <v>9.4521499999999994E-3</v>
      </c>
      <c r="BC664">
        <v>1</v>
      </c>
      <c r="BD664">
        <v>30682</v>
      </c>
      <c r="BE664">
        <v>35.733515856719137</v>
      </c>
      <c r="BF664" t="s">
        <v>767</v>
      </c>
      <c r="BG664">
        <v>44243</v>
      </c>
      <c r="BH664">
        <v>148.11433218829089</v>
      </c>
      <c r="BI664" t="s">
        <v>4094</v>
      </c>
      <c r="BJ664" t="s">
        <v>4095</v>
      </c>
      <c r="BK664" t="s">
        <v>4096</v>
      </c>
      <c r="BL664" t="s">
        <v>4097</v>
      </c>
      <c r="BM664">
        <v>1</v>
      </c>
      <c r="BN664">
        <v>3.82</v>
      </c>
    </row>
    <row r="665" spans="1:66" x14ac:dyDescent="0.25">
      <c r="A665">
        <v>131065</v>
      </c>
      <c r="B665">
        <v>17580</v>
      </c>
      <c r="C665" t="s">
        <v>111</v>
      </c>
      <c r="D665" t="s">
        <v>21</v>
      </c>
      <c r="E665" t="s">
        <v>29</v>
      </c>
      <c r="F665">
        <v>43985.666666666664</v>
      </c>
      <c r="G665">
        <v>6</v>
      </c>
      <c r="H665" t="s">
        <v>23</v>
      </c>
      <c r="I665">
        <v>0</v>
      </c>
      <c r="J665" t="s">
        <v>22</v>
      </c>
      <c r="K665" t="s">
        <v>22</v>
      </c>
      <c r="M665">
        <v>0</v>
      </c>
      <c r="O665">
        <v>2</v>
      </c>
      <c r="P665">
        <v>10</v>
      </c>
      <c r="Q665">
        <v>1.3</v>
      </c>
      <c r="R665">
        <v>2.9</v>
      </c>
      <c r="S665">
        <v>3.77</v>
      </c>
      <c r="T665">
        <v>1</v>
      </c>
      <c r="U665">
        <v>0</v>
      </c>
      <c r="V665">
        <v>1.4000000000000001</v>
      </c>
      <c r="W665">
        <v>1.4</v>
      </c>
      <c r="X665">
        <v>1.96</v>
      </c>
      <c r="Y665">
        <v>1.36</v>
      </c>
      <c r="Z665">
        <v>2</v>
      </c>
      <c r="AA665">
        <v>2.72</v>
      </c>
      <c r="AB665">
        <v>7683487</v>
      </c>
      <c r="AC665" t="s">
        <v>1037</v>
      </c>
      <c r="AD665">
        <v>40399</v>
      </c>
      <c r="AE665" t="s">
        <v>760</v>
      </c>
      <c r="AF665" t="s">
        <v>935</v>
      </c>
      <c r="AG665" t="s">
        <v>762</v>
      </c>
      <c r="AH665" t="s">
        <v>768</v>
      </c>
      <c r="AI665">
        <v>3</v>
      </c>
      <c r="AJ665">
        <v>0</v>
      </c>
      <c r="AK665">
        <v>0</v>
      </c>
      <c r="AL665">
        <v>0</v>
      </c>
      <c r="AM665">
        <v>36</v>
      </c>
      <c r="AN665">
        <v>0</v>
      </c>
      <c r="AO665" t="s">
        <v>762</v>
      </c>
      <c r="AP665" t="s">
        <v>769</v>
      </c>
      <c r="AQ665" t="s">
        <v>769</v>
      </c>
      <c r="AR665" t="s">
        <v>1038</v>
      </c>
      <c r="AS665">
        <v>6</v>
      </c>
      <c r="AT665">
        <v>550</v>
      </c>
      <c r="AU665">
        <v>556</v>
      </c>
      <c r="AV665" t="s">
        <v>765</v>
      </c>
      <c r="AW665" t="s">
        <v>1039</v>
      </c>
      <c r="AX665">
        <v>3.6</v>
      </c>
      <c r="AY665">
        <v>547.4</v>
      </c>
      <c r="AZ665">
        <v>551</v>
      </c>
      <c r="BA665" t="s">
        <v>765</v>
      </c>
      <c r="BB665">
        <v>2.4876519999999999E-2</v>
      </c>
      <c r="BC665">
        <v>0</v>
      </c>
      <c r="BD665">
        <v>0</v>
      </c>
      <c r="BE665">
        <v>120.42619210586356</v>
      </c>
      <c r="BF665" t="s">
        <v>767</v>
      </c>
      <c r="BG665">
        <v>43179</v>
      </c>
      <c r="BH665">
        <v>104.5160050293255</v>
      </c>
      <c r="BI665" t="s">
        <v>4136</v>
      </c>
      <c r="BJ665" t="s">
        <v>4137</v>
      </c>
      <c r="BK665" t="s">
        <v>4138</v>
      </c>
      <c r="BL665" t="s">
        <v>4139</v>
      </c>
      <c r="BM665">
        <v>4</v>
      </c>
      <c r="BN665">
        <v>3.714</v>
      </c>
    </row>
    <row r="666" spans="1:66" x14ac:dyDescent="0.25">
      <c r="A666">
        <v>131150</v>
      </c>
      <c r="B666">
        <v>18381</v>
      </c>
      <c r="C666" t="s">
        <v>673</v>
      </c>
      <c r="D666" t="s">
        <v>26</v>
      </c>
      <c r="E666" t="s">
        <v>29</v>
      </c>
      <c r="F666">
        <v>44013.666666666664</v>
      </c>
      <c r="G666">
        <v>4</v>
      </c>
      <c r="I666">
        <v>0</v>
      </c>
      <c r="J666" t="s">
        <v>22</v>
      </c>
      <c r="K666" t="s">
        <v>22</v>
      </c>
      <c r="M666">
        <v>0</v>
      </c>
      <c r="O666">
        <v>2</v>
      </c>
      <c r="P666">
        <v>0</v>
      </c>
      <c r="Q666">
        <v>1.3</v>
      </c>
      <c r="R666">
        <v>2</v>
      </c>
      <c r="S666">
        <v>2.6</v>
      </c>
      <c r="T666">
        <v>1</v>
      </c>
      <c r="U666">
        <v>10</v>
      </c>
      <c r="V666">
        <v>8.6</v>
      </c>
      <c r="W666">
        <v>5.3000000000000007</v>
      </c>
      <c r="X666">
        <v>45.580000000000005</v>
      </c>
      <c r="Y666">
        <v>5.68</v>
      </c>
      <c r="Z666">
        <v>3.9800000000000004</v>
      </c>
      <c r="AA666">
        <v>22.606400000000001</v>
      </c>
      <c r="AB666">
        <v>7674457</v>
      </c>
      <c r="AC666" t="s">
        <v>3527</v>
      </c>
      <c r="AD666">
        <v>40400</v>
      </c>
      <c r="AE666" t="s">
        <v>760</v>
      </c>
      <c r="AF666" t="s">
        <v>838</v>
      </c>
      <c r="AG666" t="s">
        <v>3528</v>
      </c>
      <c r="AH666" t="s">
        <v>842</v>
      </c>
      <c r="AI666">
        <v>0</v>
      </c>
      <c r="AJ666">
        <v>0</v>
      </c>
      <c r="AK666">
        <v>3</v>
      </c>
      <c r="AL666">
        <v>5</v>
      </c>
      <c r="AM666">
        <v>36</v>
      </c>
      <c r="AN666">
        <v>60</v>
      </c>
      <c r="AO666" t="s">
        <v>762</v>
      </c>
      <c r="AP666" t="s">
        <v>763</v>
      </c>
      <c r="AQ666" t="s">
        <v>769</v>
      </c>
      <c r="AR666" t="s">
        <v>3529</v>
      </c>
      <c r="AS666">
        <v>6.4</v>
      </c>
      <c r="AT666">
        <v>0</v>
      </c>
      <c r="AU666">
        <v>0</v>
      </c>
      <c r="AV666" t="s">
        <v>765</v>
      </c>
      <c r="AW666" t="s">
        <v>3530</v>
      </c>
      <c r="AX666">
        <v>6.1</v>
      </c>
      <c r="AY666">
        <v>0</v>
      </c>
      <c r="AZ666">
        <v>0</v>
      </c>
      <c r="BA666" t="s">
        <v>765</v>
      </c>
      <c r="BB666">
        <v>0</v>
      </c>
      <c r="BC666">
        <v>0</v>
      </c>
      <c r="BD666">
        <v>42916</v>
      </c>
      <c r="BE666">
        <v>9.8936801277663626</v>
      </c>
      <c r="BF666" t="s">
        <v>767</v>
      </c>
      <c r="BG666">
        <v>44243</v>
      </c>
      <c r="BH666">
        <v>25.511177409157249</v>
      </c>
      <c r="BI666" t="s">
        <v>4136</v>
      </c>
      <c r="BJ666" t="s">
        <v>4137</v>
      </c>
      <c r="BK666" t="s">
        <v>4138</v>
      </c>
      <c r="BL666" t="s">
        <v>4139</v>
      </c>
      <c r="BM666">
        <v>4</v>
      </c>
      <c r="BN666">
        <v>3.7189999999999999</v>
      </c>
    </row>
    <row r="667" spans="1:66" x14ac:dyDescent="0.25">
      <c r="A667">
        <v>131179</v>
      </c>
      <c r="B667">
        <v>12256</v>
      </c>
      <c r="C667" t="s">
        <v>113</v>
      </c>
      <c r="D667" t="s">
        <v>21</v>
      </c>
      <c r="E667" t="s">
        <v>29</v>
      </c>
      <c r="F667">
        <v>43836.708333333336</v>
      </c>
      <c r="G667">
        <v>0</v>
      </c>
      <c r="H667" t="s">
        <v>23</v>
      </c>
      <c r="I667">
        <v>0</v>
      </c>
      <c r="J667" t="s">
        <v>22</v>
      </c>
      <c r="K667" t="s">
        <v>22</v>
      </c>
      <c r="L667" t="s">
        <v>37</v>
      </c>
      <c r="M667">
        <v>8</v>
      </c>
      <c r="N667" t="s">
        <v>33</v>
      </c>
      <c r="O667">
        <v>0</v>
      </c>
      <c r="P667">
        <v>10</v>
      </c>
      <c r="Q667">
        <v>0</v>
      </c>
      <c r="R667">
        <v>5.9</v>
      </c>
      <c r="S667">
        <v>0</v>
      </c>
      <c r="T667">
        <v>1</v>
      </c>
      <c r="U667">
        <v>0</v>
      </c>
      <c r="V667">
        <v>1.4000000000000001</v>
      </c>
      <c r="W667">
        <v>0.8</v>
      </c>
      <c r="X667">
        <v>1.1200000000000001</v>
      </c>
      <c r="Y667">
        <v>0.84000000000000008</v>
      </c>
      <c r="Z667">
        <v>2.8400000000000003</v>
      </c>
      <c r="AA667">
        <v>2.3856000000000006</v>
      </c>
      <c r="AB667">
        <v>7719565</v>
      </c>
      <c r="AC667" t="s">
        <v>996</v>
      </c>
      <c r="AD667">
        <v>40401</v>
      </c>
      <c r="AE667" t="s">
        <v>760</v>
      </c>
      <c r="AF667" t="s">
        <v>935</v>
      </c>
      <c r="AG667" t="s">
        <v>762</v>
      </c>
      <c r="AH667" t="s">
        <v>768</v>
      </c>
      <c r="AI667">
        <v>1.5</v>
      </c>
      <c r="AJ667">
        <v>0</v>
      </c>
      <c r="AK667">
        <v>0</v>
      </c>
      <c r="AL667">
        <v>0</v>
      </c>
      <c r="AM667">
        <v>18</v>
      </c>
      <c r="AN667">
        <v>0</v>
      </c>
      <c r="AO667" t="s">
        <v>762</v>
      </c>
      <c r="AP667" t="s">
        <v>769</v>
      </c>
      <c r="AQ667" t="s">
        <v>769</v>
      </c>
      <c r="AR667" t="s">
        <v>997</v>
      </c>
      <c r="AS667">
        <v>4.7</v>
      </c>
      <c r="AT667">
        <v>577.29999999999995</v>
      </c>
      <c r="AU667">
        <v>582</v>
      </c>
      <c r="AV667" t="s">
        <v>765</v>
      </c>
      <c r="AW667" t="s">
        <v>936</v>
      </c>
      <c r="AX667">
        <v>5.3</v>
      </c>
      <c r="AY667">
        <v>576.70000000000005</v>
      </c>
      <c r="AZ667">
        <v>582</v>
      </c>
      <c r="BA667" t="s">
        <v>765</v>
      </c>
      <c r="BB667">
        <v>1.916996E-2</v>
      </c>
      <c r="BC667">
        <v>0</v>
      </c>
      <c r="BD667">
        <v>0</v>
      </c>
      <c r="BE667">
        <v>120.01836641569702</v>
      </c>
      <c r="BF667" t="s">
        <v>767</v>
      </c>
      <c r="BG667">
        <v>43179</v>
      </c>
      <c r="BH667">
        <v>31.29903861826136</v>
      </c>
      <c r="BI667" t="s">
        <v>4152</v>
      </c>
      <c r="BJ667" t="s">
        <v>4153</v>
      </c>
      <c r="BK667" t="s">
        <v>4154</v>
      </c>
      <c r="BL667" t="s">
        <v>4139</v>
      </c>
      <c r="BM667">
        <v>4</v>
      </c>
      <c r="BN667">
        <v>3.7229999999999999</v>
      </c>
    </row>
    <row r="668" spans="1:66" x14ac:dyDescent="0.25">
      <c r="A668">
        <v>131180</v>
      </c>
      <c r="B668">
        <v>12256</v>
      </c>
      <c r="C668" t="s">
        <v>89</v>
      </c>
      <c r="D668" t="s">
        <v>21</v>
      </c>
      <c r="E668" t="s">
        <v>29</v>
      </c>
      <c r="F668">
        <v>43836.708333333336</v>
      </c>
      <c r="G668">
        <v>0</v>
      </c>
      <c r="H668" t="s">
        <v>68</v>
      </c>
      <c r="I668">
        <v>0</v>
      </c>
      <c r="J668" t="s">
        <v>22</v>
      </c>
      <c r="K668" t="s">
        <v>22</v>
      </c>
      <c r="L668" t="s">
        <v>37</v>
      </c>
      <c r="M668">
        <v>8</v>
      </c>
      <c r="N668" t="s">
        <v>33</v>
      </c>
      <c r="O668">
        <v>0</v>
      </c>
      <c r="P668">
        <v>0</v>
      </c>
      <c r="Q668">
        <v>0</v>
      </c>
      <c r="R668">
        <v>4.4000000000000004</v>
      </c>
      <c r="S668">
        <v>0</v>
      </c>
      <c r="T668">
        <v>1</v>
      </c>
      <c r="U668">
        <v>0</v>
      </c>
      <c r="V668">
        <v>1.4000000000000001</v>
      </c>
      <c r="W668">
        <v>0.8</v>
      </c>
      <c r="X668">
        <v>1.1200000000000001</v>
      </c>
      <c r="Y668">
        <v>0.84000000000000008</v>
      </c>
      <c r="Z668">
        <v>2.2400000000000002</v>
      </c>
      <c r="AA668">
        <v>1.8816000000000004</v>
      </c>
      <c r="AB668">
        <v>7626025</v>
      </c>
      <c r="AC668" t="s">
        <v>934</v>
      </c>
      <c r="AD668">
        <v>40402</v>
      </c>
      <c r="AE668" t="s">
        <v>760</v>
      </c>
      <c r="AF668" t="s">
        <v>935</v>
      </c>
      <c r="AG668" t="s">
        <v>762</v>
      </c>
      <c r="AH668" t="s">
        <v>768</v>
      </c>
      <c r="AI668">
        <v>1.5</v>
      </c>
      <c r="AJ668">
        <v>0</v>
      </c>
      <c r="AK668">
        <v>0</v>
      </c>
      <c r="AL668">
        <v>0</v>
      </c>
      <c r="AM668">
        <v>18</v>
      </c>
      <c r="AN668">
        <v>0</v>
      </c>
      <c r="AO668" t="s">
        <v>762</v>
      </c>
      <c r="AP668" t="s">
        <v>769</v>
      </c>
      <c r="AQ668" t="s">
        <v>769</v>
      </c>
      <c r="AR668" t="s">
        <v>936</v>
      </c>
      <c r="AS668">
        <v>5.3</v>
      </c>
      <c r="AT668">
        <v>576.70000000000005</v>
      </c>
      <c r="AU668">
        <v>582</v>
      </c>
      <c r="AV668" t="s">
        <v>765</v>
      </c>
      <c r="AW668" t="s">
        <v>937</v>
      </c>
      <c r="AX668">
        <v>1.8</v>
      </c>
      <c r="AY668">
        <v>574.20000000000005</v>
      </c>
      <c r="AZ668">
        <v>576</v>
      </c>
      <c r="BA668" t="s">
        <v>765</v>
      </c>
      <c r="BB668">
        <v>1.418871E-2</v>
      </c>
      <c r="BC668">
        <v>0</v>
      </c>
      <c r="BD668">
        <v>0</v>
      </c>
      <c r="BE668">
        <v>120.01836641569702</v>
      </c>
      <c r="BF668" t="s">
        <v>767</v>
      </c>
      <c r="BG668">
        <v>43179</v>
      </c>
      <c r="BH668">
        <v>176.19630720594469</v>
      </c>
      <c r="BI668" t="s">
        <v>4152</v>
      </c>
      <c r="BJ668" t="s">
        <v>4153</v>
      </c>
      <c r="BK668" t="s">
        <v>4154</v>
      </c>
      <c r="BL668" t="s">
        <v>4139</v>
      </c>
      <c r="BM668">
        <v>4</v>
      </c>
      <c r="BN668">
        <v>3.7229999999999999</v>
      </c>
    </row>
    <row r="669" spans="1:66" x14ac:dyDescent="0.25">
      <c r="A669">
        <v>131216</v>
      </c>
      <c r="B669">
        <v>11214</v>
      </c>
      <c r="C669" t="s">
        <v>375</v>
      </c>
      <c r="D669" t="s">
        <v>26</v>
      </c>
      <c r="E669" t="s">
        <v>29</v>
      </c>
      <c r="F669">
        <v>43257.666666666664</v>
      </c>
      <c r="G669">
        <v>9</v>
      </c>
      <c r="H669" t="s">
        <v>28</v>
      </c>
      <c r="I669">
        <v>5</v>
      </c>
      <c r="J669" t="s">
        <v>22</v>
      </c>
      <c r="K669" t="s">
        <v>22</v>
      </c>
      <c r="L669" t="s">
        <v>37</v>
      </c>
      <c r="M669">
        <v>8</v>
      </c>
      <c r="O669">
        <v>2</v>
      </c>
      <c r="P669">
        <v>5</v>
      </c>
      <c r="Q669">
        <v>3.05</v>
      </c>
      <c r="R669">
        <v>7.35</v>
      </c>
      <c r="S669">
        <v>22.417499999999997</v>
      </c>
      <c r="T669">
        <v>1</v>
      </c>
      <c r="U669">
        <v>0</v>
      </c>
      <c r="V669">
        <v>2.2000000000000002</v>
      </c>
      <c r="W669">
        <v>3</v>
      </c>
      <c r="X669">
        <v>6.6000000000000005</v>
      </c>
      <c r="Y669">
        <v>2.54</v>
      </c>
      <c r="Z669">
        <v>4.74</v>
      </c>
      <c r="AA669">
        <v>12.0396</v>
      </c>
      <c r="AB669">
        <v>7668115</v>
      </c>
      <c r="AC669" t="s">
        <v>2548</v>
      </c>
      <c r="AD669">
        <v>40403</v>
      </c>
      <c r="AE669" t="s">
        <v>760</v>
      </c>
      <c r="AF669" t="s">
        <v>935</v>
      </c>
      <c r="AG669" t="s">
        <v>762</v>
      </c>
      <c r="AH669" t="s">
        <v>768</v>
      </c>
      <c r="AI669">
        <v>1.25</v>
      </c>
      <c r="AJ669">
        <v>0</v>
      </c>
      <c r="AK669">
        <v>0</v>
      </c>
      <c r="AL669">
        <v>0</v>
      </c>
      <c r="AM669">
        <v>15</v>
      </c>
      <c r="AN669">
        <v>0</v>
      </c>
      <c r="AO669" t="s">
        <v>762</v>
      </c>
      <c r="AP669" t="s">
        <v>769</v>
      </c>
      <c r="AQ669" t="s">
        <v>769</v>
      </c>
      <c r="AR669" t="s">
        <v>2549</v>
      </c>
      <c r="AS669">
        <v>3.6</v>
      </c>
      <c r="AT669">
        <v>585.4</v>
      </c>
      <c r="AU669">
        <v>589</v>
      </c>
      <c r="AV669" t="s">
        <v>765</v>
      </c>
      <c r="AW669" t="s">
        <v>2550</v>
      </c>
      <c r="AX669">
        <v>4.4000000000000004</v>
      </c>
      <c r="AY669">
        <v>584.6</v>
      </c>
      <c r="AZ669">
        <v>589</v>
      </c>
      <c r="BA669" t="s">
        <v>765</v>
      </c>
      <c r="BB669">
        <v>2.5477030000000001E-2</v>
      </c>
      <c r="BC669">
        <v>0</v>
      </c>
      <c r="BD669">
        <v>0</v>
      </c>
      <c r="BE669">
        <v>118.43303673283138</v>
      </c>
      <c r="BF669" t="s">
        <v>767</v>
      </c>
      <c r="BG669">
        <v>43179</v>
      </c>
      <c r="BH669">
        <v>31.40078491364104</v>
      </c>
      <c r="BI669" t="s">
        <v>4104</v>
      </c>
      <c r="BJ669" t="s">
        <v>4105</v>
      </c>
      <c r="BK669" t="s">
        <v>4106</v>
      </c>
      <c r="BL669" t="s">
        <v>4107</v>
      </c>
      <c r="BM669">
        <v>3</v>
      </c>
      <c r="BN669">
        <v>3.7240000000000002</v>
      </c>
    </row>
    <row r="670" spans="1:66" x14ac:dyDescent="0.25">
      <c r="A670">
        <v>131217</v>
      </c>
      <c r="B670">
        <v>11214</v>
      </c>
      <c r="C670" t="s">
        <v>375</v>
      </c>
      <c r="D670" t="s">
        <v>26</v>
      </c>
      <c r="E670" t="s">
        <v>29</v>
      </c>
      <c r="F670">
        <v>43257.666666666664</v>
      </c>
      <c r="G670">
        <v>7</v>
      </c>
      <c r="H670" t="s">
        <v>28</v>
      </c>
      <c r="I670">
        <v>5</v>
      </c>
      <c r="J670" t="s">
        <v>22</v>
      </c>
      <c r="K670" t="s">
        <v>22</v>
      </c>
      <c r="L670" t="s">
        <v>37</v>
      </c>
      <c r="M670">
        <v>8</v>
      </c>
      <c r="O670">
        <v>2</v>
      </c>
      <c r="P670">
        <v>5</v>
      </c>
      <c r="Q670">
        <v>3.05</v>
      </c>
      <c r="R670">
        <v>6.9499999999999993</v>
      </c>
      <c r="S670">
        <v>21.197499999999998</v>
      </c>
      <c r="T670">
        <v>1</v>
      </c>
      <c r="U670">
        <v>0</v>
      </c>
      <c r="V670">
        <v>2.2000000000000002</v>
      </c>
      <c r="W670">
        <v>2.6</v>
      </c>
      <c r="X670">
        <v>5.7200000000000006</v>
      </c>
      <c r="Y670">
        <v>2.54</v>
      </c>
      <c r="Z670">
        <v>4.34</v>
      </c>
      <c r="AA670">
        <v>11.0236</v>
      </c>
      <c r="AB670">
        <v>7640904</v>
      </c>
      <c r="AC670" t="s">
        <v>2453</v>
      </c>
      <c r="AD670">
        <v>40404</v>
      </c>
      <c r="AE670" t="s">
        <v>760</v>
      </c>
      <c r="AF670" t="s">
        <v>935</v>
      </c>
      <c r="AG670" t="s">
        <v>762</v>
      </c>
      <c r="AH670" t="s">
        <v>768</v>
      </c>
      <c r="AI670">
        <v>1.25</v>
      </c>
      <c r="AJ670">
        <v>0</v>
      </c>
      <c r="AK670">
        <v>0</v>
      </c>
      <c r="AL670">
        <v>0</v>
      </c>
      <c r="AM670">
        <v>15</v>
      </c>
      <c r="AN670">
        <v>0</v>
      </c>
      <c r="AO670" t="s">
        <v>762</v>
      </c>
      <c r="AP670" t="s">
        <v>769</v>
      </c>
      <c r="AQ670" t="s">
        <v>769</v>
      </c>
      <c r="AR670" t="s">
        <v>2454</v>
      </c>
      <c r="AS670">
        <v>2.5</v>
      </c>
      <c r="AT670">
        <v>598.5</v>
      </c>
      <c r="AU670">
        <v>601</v>
      </c>
      <c r="AV670" t="s">
        <v>765</v>
      </c>
      <c r="AW670" t="s">
        <v>2455</v>
      </c>
      <c r="AX670">
        <v>0</v>
      </c>
      <c r="AY670">
        <v>0</v>
      </c>
      <c r="AZ670">
        <v>599</v>
      </c>
      <c r="BA670" t="s">
        <v>772</v>
      </c>
      <c r="BB670">
        <v>0</v>
      </c>
      <c r="BC670">
        <v>0</v>
      </c>
      <c r="BD670">
        <v>0</v>
      </c>
      <c r="BE670">
        <v>118.43303673283138</v>
      </c>
      <c r="BF670" t="s">
        <v>767</v>
      </c>
      <c r="BG670">
        <v>43179</v>
      </c>
      <c r="BH670">
        <v>110.2294318464661</v>
      </c>
      <c r="BI670" t="s">
        <v>4104</v>
      </c>
      <c r="BJ670" t="s">
        <v>4105</v>
      </c>
      <c r="BK670" t="s">
        <v>4106</v>
      </c>
      <c r="BL670" t="s">
        <v>4107</v>
      </c>
      <c r="BM670">
        <v>3</v>
      </c>
      <c r="BN670">
        <v>3.726</v>
      </c>
    </row>
    <row r="671" spans="1:66" x14ac:dyDescent="0.25">
      <c r="A671">
        <v>132085</v>
      </c>
      <c r="B671">
        <v>12997</v>
      </c>
      <c r="C671" t="s">
        <v>262</v>
      </c>
      <c r="D671" t="s">
        <v>26</v>
      </c>
      <c r="E671" t="s">
        <v>29</v>
      </c>
      <c r="F671">
        <v>43896.666666666664</v>
      </c>
      <c r="G671">
        <v>7</v>
      </c>
      <c r="H671" t="s">
        <v>28</v>
      </c>
      <c r="I671">
        <v>5</v>
      </c>
      <c r="J671" t="s">
        <v>22</v>
      </c>
      <c r="K671" t="s">
        <v>22</v>
      </c>
      <c r="L671" t="s">
        <v>37</v>
      </c>
      <c r="M671">
        <v>8</v>
      </c>
      <c r="N671" t="s">
        <v>35</v>
      </c>
      <c r="O671">
        <v>2</v>
      </c>
      <c r="P671">
        <v>10</v>
      </c>
      <c r="Q671">
        <v>3.05</v>
      </c>
      <c r="R671">
        <v>7.1</v>
      </c>
      <c r="S671">
        <v>21.654999999999998</v>
      </c>
      <c r="T671">
        <v>1</v>
      </c>
      <c r="U671">
        <v>10</v>
      </c>
      <c r="V671">
        <v>3.8000000000000007</v>
      </c>
      <c r="W671">
        <v>5.3000000000000007</v>
      </c>
      <c r="X671">
        <v>20.140000000000008</v>
      </c>
      <c r="Y671">
        <v>3.5</v>
      </c>
      <c r="Z671">
        <v>6.02</v>
      </c>
      <c r="AA671">
        <v>21.07</v>
      </c>
      <c r="AB671">
        <v>7550789</v>
      </c>
      <c r="AC671" t="s">
        <v>3455</v>
      </c>
      <c r="AD671">
        <v>40405</v>
      </c>
      <c r="AE671" t="s">
        <v>760</v>
      </c>
      <c r="AF671" t="s">
        <v>761</v>
      </c>
      <c r="AG671" t="s">
        <v>762</v>
      </c>
      <c r="AH671" t="s">
        <v>768</v>
      </c>
      <c r="AI671">
        <v>1.25</v>
      </c>
      <c r="AJ671">
        <v>0</v>
      </c>
      <c r="AK671">
        <v>0</v>
      </c>
      <c r="AL671">
        <v>0</v>
      </c>
      <c r="AM671">
        <v>15</v>
      </c>
      <c r="AN671">
        <v>0</v>
      </c>
      <c r="AO671" t="s">
        <v>762</v>
      </c>
      <c r="AP671" t="s">
        <v>763</v>
      </c>
      <c r="AQ671" t="s">
        <v>769</v>
      </c>
      <c r="AR671" t="s">
        <v>3456</v>
      </c>
      <c r="AS671">
        <v>2.6</v>
      </c>
      <c r="AT671">
        <v>788.4</v>
      </c>
      <c r="AU671">
        <v>791</v>
      </c>
      <c r="AV671" t="s">
        <v>765</v>
      </c>
      <c r="AW671" t="s">
        <v>3457</v>
      </c>
      <c r="AX671">
        <v>3</v>
      </c>
      <c r="AY671">
        <v>788</v>
      </c>
      <c r="AZ671">
        <v>791</v>
      </c>
      <c r="BA671" t="s">
        <v>765</v>
      </c>
      <c r="BB671">
        <v>9.7551700000000005E-3</v>
      </c>
      <c r="BC671">
        <v>1</v>
      </c>
      <c r="BD671">
        <v>29489</v>
      </c>
      <c r="BE671">
        <v>39.446041524070267</v>
      </c>
      <c r="BF671" t="s">
        <v>767</v>
      </c>
      <c r="BG671">
        <v>43494</v>
      </c>
      <c r="BH671">
        <v>41.003899429567987</v>
      </c>
      <c r="BI671" t="s">
        <v>4094</v>
      </c>
      <c r="BJ671" t="s">
        <v>4095</v>
      </c>
      <c r="BK671" t="s">
        <v>4096</v>
      </c>
      <c r="BL671" t="s">
        <v>4097</v>
      </c>
      <c r="BM671">
        <v>1</v>
      </c>
      <c r="BN671">
        <v>3.831</v>
      </c>
    </row>
    <row r="672" spans="1:66" x14ac:dyDescent="0.25">
      <c r="A672">
        <v>132646</v>
      </c>
      <c r="B672">
        <v>20884</v>
      </c>
      <c r="C672" t="s">
        <v>46</v>
      </c>
      <c r="D672" t="s">
        <v>21</v>
      </c>
      <c r="E672" t="s">
        <v>22</v>
      </c>
      <c r="F672">
        <v>44165.666666666664</v>
      </c>
      <c r="G672">
        <v>4.2</v>
      </c>
      <c r="H672" t="s">
        <v>23</v>
      </c>
      <c r="I672">
        <v>0</v>
      </c>
      <c r="J672" t="s">
        <v>22</v>
      </c>
      <c r="K672" t="s">
        <v>22</v>
      </c>
      <c r="L672" t="s">
        <v>24</v>
      </c>
      <c r="M672">
        <v>0</v>
      </c>
      <c r="N672" t="s">
        <v>33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7.8000000000000007</v>
      </c>
      <c r="W672">
        <v>0</v>
      </c>
      <c r="X672">
        <v>0</v>
      </c>
      <c r="Y672">
        <v>4.6800000000000006</v>
      </c>
      <c r="Z672">
        <v>0</v>
      </c>
      <c r="AA672">
        <v>0</v>
      </c>
      <c r="AB672">
        <v>7678144</v>
      </c>
      <c r="AC672" t="s">
        <v>813</v>
      </c>
      <c r="AD672">
        <v>40406</v>
      </c>
      <c r="AE672" t="s">
        <v>760</v>
      </c>
      <c r="AF672" t="s">
        <v>761</v>
      </c>
      <c r="AG672" t="s">
        <v>762</v>
      </c>
      <c r="AH672" t="s">
        <v>768</v>
      </c>
      <c r="AI672">
        <v>2</v>
      </c>
      <c r="AJ672">
        <v>0</v>
      </c>
      <c r="AK672">
        <v>0</v>
      </c>
      <c r="AL672">
        <v>0</v>
      </c>
      <c r="AM672">
        <v>24</v>
      </c>
      <c r="AN672">
        <v>0</v>
      </c>
      <c r="AO672" t="s">
        <v>762</v>
      </c>
      <c r="AP672" t="s">
        <v>763</v>
      </c>
      <c r="AQ672" t="s">
        <v>769</v>
      </c>
      <c r="AR672" t="s">
        <v>814</v>
      </c>
      <c r="AS672">
        <v>2</v>
      </c>
      <c r="AT672">
        <v>705.5</v>
      </c>
      <c r="AU672">
        <v>707.5</v>
      </c>
      <c r="AV672" t="s">
        <v>772</v>
      </c>
      <c r="AW672" t="s">
        <v>815</v>
      </c>
      <c r="AX672">
        <v>3.7</v>
      </c>
      <c r="AY672">
        <v>698.78999022999994</v>
      </c>
      <c r="AZ672">
        <v>702.48999022999999</v>
      </c>
      <c r="BA672" t="s">
        <v>765</v>
      </c>
      <c r="BB672">
        <v>0</v>
      </c>
      <c r="BC672">
        <v>0</v>
      </c>
      <c r="BD672">
        <v>0</v>
      </c>
      <c r="BE672">
        <v>120.91900524754733</v>
      </c>
      <c r="BF672" t="s">
        <v>767</v>
      </c>
      <c r="BG672">
        <v>44036</v>
      </c>
      <c r="BH672">
        <v>161.34791555596831</v>
      </c>
      <c r="BI672" t="s">
        <v>4094</v>
      </c>
      <c r="BJ672" t="s">
        <v>4095</v>
      </c>
      <c r="BK672" t="s">
        <v>4096</v>
      </c>
      <c r="BL672" t="s">
        <v>4097</v>
      </c>
      <c r="BM672">
        <v>1</v>
      </c>
      <c r="BN672">
        <v>3.7919999999999998</v>
      </c>
    </row>
    <row r="673" spans="1:66" x14ac:dyDescent="0.25">
      <c r="A673">
        <v>132653</v>
      </c>
      <c r="B673">
        <v>11104</v>
      </c>
      <c r="C673" t="s">
        <v>260</v>
      </c>
      <c r="D673" t="s">
        <v>21</v>
      </c>
      <c r="E673" t="s">
        <v>29</v>
      </c>
      <c r="F673">
        <v>43453.666666666664</v>
      </c>
      <c r="G673">
        <v>8.75</v>
      </c>
      <c r="H673" t="s">
        <v>23</v>
      </c>
      <c r="I673">
        <v>0</v>
      </c>
      <c r="J673" t="s">
        <v>22</v>
      </c>
      <c r="K673" t="s">
        <v>22</v>
      </c>
      <c r="L673" t="s">
        <v>115</v>
      </c>
      <c r="M673">
        <v>8</v>
      </c>
      <c r="N673" t="s">
        <v>35</v>
      </c>
      <c r="O673">
        <v>2</v>
      </c>
      <c r="P673">
        <v>10</v>
      </c>
      <c r="Q673">
        <v>1.3</v>
      </c>
      <c r="R673">
        <v>7.5</v>
      </c>
      <c r="S673">
        <v>9.75</v>
      </c>
      <c r="T673">
        <v>1</v>
      </c>
      <c r="U673">
        <v>0</v>
      </c>
      <c r="V673">
        <v>1.4000000000000001</v>
      </c>
      <c r="W673">
        <v>2.4000000000000004</v>
      </c>
      <c r="X673">
        <v>3.3600000000000008</v>
      </c>
      <c r="Y673">
        <v>1.36</v>
      </c>
      <c r="Z673">
        <v>4.4400000000000004</v>
      </c>
      <c r="AA673">
        <v>6.0384000000000011</v>
      </c>
      <c r="AB673">
        <v>7606318</v>
      </c>
      <c r="AC673" t="s">
        <v>1622</v>
      </c>
      <c r="AD673">
        <v>40407</v>
      </c>
      <c r="AE673" t="s">
        <v>760</v>
      </c>
      <c r="AF673" t="s">
        <v>761</v>
      </c>
      <c r="AG673" t="s">
        <v>762</v>
      </c>
      <c r="AH673" t="s">
        <v>768</v>
      </c>
      <c r="AI673">
        <v>4.5</v>
      </c>
      <c r="AJ673">
        <v>0</v>
      </c>
      <c r="AK673">
        <v>0</v>
      </c>
      <c r="AL673">
        <v>0</v>
      </c>
      <c r="AM673">
        <v>54</v>
      </c>
      <c r="AN673">
        <v>0</v>
      </c>
      <c r="AO673" t="s">
        <v>762</v>
      </c>
      <c r="AP673" t="s">
        <v>763</v>
      </c>
      <c r="AQ673" t="s">
        <v>769</v>
      </c>
      <c r="AR673" t="s">
        <v>1519</v>
      </c>
      <c r="AS673">
        <v>7.25</v>
      </c>
      <c r="AT673">
        <v>655.29</v>
      </c>
      <c r="AU673">
        <v>662.54</v>
      </c>
      <c r="AV673" t="s">
        <v>772</v>
      </c>
      <c r="AW673" t="s">
        <v>1623</v>
      </c>
      <c r="AX673">
        <v>7.14</v>
      </c>
      <c r="AY673">
        <v>654.75</v>
      </c>
      <c r="AZ673">
        <v>661.89</v>
      </c>
      <c r="BA673" t="s">
        <v>772</v>
      </c>
      <c r="BB673">
        <v>1.8271099999999998E-2</v>
      </c>
      <c r="BC673">
        <v>0</v>
      </c>
      <c r="BD673">
        <v>0</v>
      </c>
      <c r="BE673">
        <v>118.96965548710928</v>
      </c>
      <c r="BF673" t="s">
        <v>767</v>
      </c>
      <c r="BG673">
        <v>44243</v>
      </c>
      <c r="BH673">
        <v>29.554864112015721</v>
      </c>
      <c r="BI673" t="s">
        <v>4094</v>
      </c>
      <c r="BJ673" t="s">
        <v>4095</v>
      </c>
      <c r="BK673" t="s">
        <v>4096</v>
      </c>
      <c r="BL673" t="s">
        <v>4097</v>
      </c>
      <c r="BM673">
        <v>1</v>
      </c>
      <c r="BN673">
        <v>3.7839999999999998</v>
      </c>
    </row>
    <row r="674" spans="1:66" x14ac:dyDescent="0.25">
      <c r="A674">
        <v>132654</v>
      </c>
      <c r="B674">
        <v>11104</v>
      </c>
      <c r="C674" t="s">
        <v>260</v>
      </c>
      <c r="D674" t="s">
        <v>21</v>
      </c>
      <c r="E674" t="s">
        <v>29</v>
      </c>
      <c r="F674">
        <v>43453.666666666664</v>
      </c>
      <c r="G674">
        <v>7.2</v>
      </c>
      <c r="H674" t="s">
        <v>23</v>
      </c>
      <c r="I674">
        <v>0</v>
      </c>
      <c r="J674" t="s">
        <v>22</v>
      </c>
      <c r="K674" t="s">
        <v>22</v>
      </c>
      <c r="L674" t="s">
        <v>115</v>
      </c>
      <c r="M674">
        <v>8</v>
      </c>
      <c r="N674" t="s">
        <v>35</v>
      </c>
      <c r="O674">
        <v>2</v>
      </c>
      <c r="P674">
        <v>10</v>
      </c>
      <c r="Q674">
        <v>1.3</v>
      </c>
      <c r="R674">
        <v>7.1</v>
      </c>
      <c r="S674">
        <v>9.23</v>
      </c>
      <c r="T674">
        <v>1</v>
      </c>
      <c r="U674">
        <v>0</v>
      </c>
      <c r="V674">
        <v>1.4000000000000001</v>
      </c>
      <c r="W674">
        <v>2</v>
      </c>
      <c r="X674">
        <v>2.8000000000000003</v>
      </c>
      <c r="Y674">
        <v>1.36</v>
      </c>
      <c r="Z674">
        <v>4.04</v>
      </c>
      <c r="AA674">
        <v>5.4944000000000006</v>
      </c>
      <c r="AB674">
        <v>7634866</v>
      </c>
      <c r="AC674" t="s">
        <v>1517</v>
      </c>
      <c r="AD674">
        <v>40408</v>
      </c>
      <c r="AE674" t="s">
        <v>760</v>
      </c>
      <c r="AF674" t="s">
        <v>761</v>
      </c>
      <c r="AG674" t="s">
        <v>762</v>
      </c>
      <c r="AH674" t="s">
        <v>768</v>
      </c>
      <c r="AI674">
        <v>4.5</v>
      </c>
      <c r="AJ674">
        <v>0</v>
      </c>
      <c r="AK674">
        <v>0</v>
      </c>
      <c r="AL674">
        <v>0</v>
      </c>
      <c r="AM674">
        <v>54</v>
      </c>
      <c r="AN674">
        <v>0</v>
      </c>
      <c r="AO674" t="s">
        <v>762</v>
      </c>
      <c r="AP674" t="s">
        <v>763</v>
      </c>
      <c r="AQ674" t="s">
        <v>769</v>
      </c>
      <c r="AR674" t="s">
        <v>1518</v>
      </c>
      <c r="AS674">
        <v>7.03</v>
      </c>
      <c r="AT674">
        <v>655.85</v>
      </c>
      <c r="AU674">
        <v>662.88</v>
      </c>
      <c r="AV674" t="s">
        <v>772</v>
      </c>
      <c r="AW674" t="s">
        <v>1519</v>
      </c>
      <c r="AX674">
        <v>7.11</v>
      </c>
      <c r="AY674">
        <v>655.43</v>
      </c>
      <c r="AZ674">
        <v>662.54</v>
      </c>
      <c r="BA674" t="s">
        <v>772</v>
      </c>
      <c r="BB674">
        <v>1.2788269999999999E-2</v>
      </c>
      <c r="BC674">
        <v>0</v>
      </c>
      <c r="BD674">
        <v>0</v>
      </c>
      <c r="BE674">
        <v>118.96965548710928</v>
      </c>
      <c r="BF674" t="s">
        <v>767</v>
      </c>
      <c r="BG674">
        <v>44243</v>
      </c>
      <c r="BH674">
        <v>32.842598458735708</v>
      </c>
      <c r="BI674" t="s">
        <v>4094</v>
      </c>
      <c r="BJ674" t="s">
        <v>4095</v>
      </c>
      <c r="BK674" t="s">
        <v>4096</v>
      </c>
      <c r="BL674" t="s">
        <v>4097</v>
      </c>
      <c r="BM674">
        <v>1</v>
      </c>
      <c r="BN674">
        <v>3.7839999999999998</v>
      </c>
    </row>
    <row r="675" spans="1:66" x14ac:dyDescent="0.25">
      <c r="A675">
        <v>132655</v>
      </c>
      <c r="B675">
        <v>11104</v>
      </c>
      <c r="C675" t="s">
        <v>260</v>
      </c>
      <c r="D675" t="s">
        <v>21</v>
      </c>
      <c r="E675" t="s">
        <v>29</v>
      </c>
      <c r="F675">
        <v>43453.666666666664</v>
      </c>
      <c r="G675">
        <v>6.95</v>
      </c>
      <c r="H675" t="s">
        <v>23</v>
      </c>
      <c r="I675">
        <v>0</v>
      </c>
      <c r="J675" t="s">
        <v>22</v>
      </c>
      <c r="K675" t="s">
        <v>22</v>
      </c>
      <c r="L675" t="s">
        <v>115</v>
      </c>
      <c r="M675">
        <v>8</v>
      </c>
      <c r="N675" t="s">
        <v>35</v>
      </c>
      <c r="O675">
        <v>2</v>
      </c>
      <c r="P675">
        <v>10</v>
      </c>
      <c r="Q675">
        <v>1.3</v>
      </c>
      <c r="R675">
        <v>7.1</v>
      </c>
      <c r="S675">
        <v>9.23</v>
      </c>
      <c r="T675">
        <v>1</v>
      </c>
      <c r="U675">
        <v>10</v>
      </c>
      <c r="V675">
        <v>3.0000000000000004</v>
      </c>
      <c r="W675">
        <v>7.1</v>
      </c>
      <c r="X675">
        <v>21.3</v>
      </c>
      <c r="Y675">
        <v>2.3200000000000003</v>
      </c>
      <c r="Z675">
        <v>7.1</v>
      </c>
      <c r="AA675">
        <v>16.472000000000001</v>
      </c>
      <c r="AB675">
        <v>7665636</v>
      </c>
      <c r="AC675" t="s">
        <v>3050</v>
      </c>
      <c r="AD675">
        <v>40409</v>
      </c>
      <c r="AE675" t="s">
        <v>760</v>
      </c>
      <c r="AF675" t="s">
        <v>761</v>
      </c>
      <c r="AG675" t="s">
        <v>762</v>
      </c>
      <c r="AH675" t="s">
        <v>768</v>
      </c>
      <c r="AI675">
        <v>4.5</v>
      </c>
      <c r="AJ675">
        <v>0</v>
      </c>
      <c r="AK675">
        <v>0</v>
      </c>
      <c r="AL675">
        <v>0</v>
      </c>
      <c r="AM675">
        <v>48</v>
      </c>
      <c r="AN675">
        <v>0</v>
      </c>
      <c r="AO675" t="s">
        <v>762</v>
      </c>
      <c r="AP675" t="s">
        <v>763</v>
      </c>
      <c r="AQ675" t="s">
        <v>769</v>
      </c>
      <c r="AR675" t="s">
        <v>3051</v>
      </c>
      <c r="AS675">
        <v>6.72</v>
      </c>
      <c r="AT675">
        <v>656.3</v>
      </c>
      <c r="AU675">
        <v>663.02</v>
      </c>
      <c r="AV675" t="s">
        <v>772</v>
      </c>
      <c r="AW675" t="s">
        <v>1518</v>
      </c>
      <c r="AX675">
        <v>6.86</v>
      </c>
      <c r="AY675">
        <v>656.02</v>
      </c>
      <c r="AZ675">
        <v>662.88</v>
      </c>
      <c r="BA675" t="s">
        <v>772</v>
      </c>
      <c r="BB675">
        <v>1.587096E-2</v>
      </c>
      <c r="BC675">
        <v>0</v>
      </c>
      <c r="BD675">
        <v>0</v>
      </c>
      <c r="BE675">
        <v>118.96965548710928</v>
      </c>
      <c r="BF675" t="s">
        <v>767</v>
      </c>
      <c r="BG675">
        <v>44243</v>
      </c>
      <c r="BH675">
        <v>17.64228957119694</v>
      </c>
      <c r="BI675" t="s">
        <v>4094</v>
      </c>
      <c r="BJ675" t="s">
        <v>4095</v>
      </c>
      <c r="BK675" t="s">
        <v>4096</v>
      </c>
      <c r="BL675" t="s">
        <v>4097</v>
      </c>
      <c r="BM675">
        <v>1</v>
      </c>
      <c r="BN675">
        <v>3.7839999999999998</v>
      </c>
    </row>
    <row r="676" spans="1:66" x14ac:dyDescent="0.25">
      <c r="A676">
        <v>132676</v>
      </c>
      <c r="B676">
        <v>11104</v>
      </c>
      <c r="C676" t="s">
        <v>260</v>
      </c>
      <c r="D676" t="s">
        <v>21</v>
      </c>
      <c r="E676" t="s">
        <v>29</v>
      </c>
      <c r="F676">
        <v>43453.666666666664</v>
      </c>
      <c r="G676">
        <v>8.4</v>
      </c>
      <c r="H676" t="s">
        <v>23</v>
      </c>
      <c r="I676">
        <v>0</v>
      </c>
      <c r="J676" t="s">
        <v>22</v>
      </c>
      <c r="K676" t="s">
        <v>22</v>
      </c>
      <c r="L676" t="s">
        <v>115</v>
      </c>
      <c r="M676">
        <v>8</v>
      </c>
      <c r="N676" t="s">
        <v>35</v>
      </c>
      <c r="O676">
        <v>2</v>
      </c>
      <c r="P676">
        <v>10</v>
      </c>
      <c r="Q676">
        <v>1.3</v>
      </c>
      <c r="R676">
        <v>7.5</v>
      </c>
      <c r="S676">
        <v>9.75</v>
      </c>
      <c r="T676">
        <v>1</v>
      </c>
      <c r="U676">
        <v>10</v>
      </c>
      <c r="V676">
        <v>4.5999999999999996</v>
      </c>
      <c r="W676">
        <v>4.8000000000000007</v>
      </c>
      <c r="X676">
        <v>22.080000000000002</v>
      </c>
      <c r="Y676">
        <v>3.28</v>
      </c>
      <c r="Z676">
        <v>5.8800000000000008</v>
      </c>
      <c r="AA676">
        <v>19.2864</v>
      </c>
      <c r="AB676">
        <v>7630716</v>
      </c>
      <c r="AC676" t="s">
        <v>3320</v>
      </c>
      <c r="AD676">
        <v>40410</v>
      </c>
      <c r="AE676" t="s">
        <v>760</v>
      </c>
      <c r="AF676" t="s">
        <v>761</v>
      </c>
      <c r="AG676" t="s">
        <v>762</v>
      </c>
      <c r="AH676" t="s">
        <v>768</v>
      </c>
      <c r="AI676">
        <v>4.5</v>
      </c>
      <c r="AJ676">
        <v>0</v>
      </c>
      <c r="AK676">
        <v>0</v>
      </c>
      <c r="AL676">
        <v>0</v>
      </c>
      <c r="AM676">
        <v>54</v>
      </c>
      <c r="AN676">
        <v>0</v>
      </c>
      <c r="AO676" t="s">
        <v>762</v>
      </c>
      <c r="AP676" t="s">
        <v>763</v>
      </c>
      <c r="AQ676" t="s">
        <v>769</v>
      </c>
      <c r="AR676" t="s">
        <v>1623</v>
      </c>
      <c r="AS676">
        <v>10.54</v>
      </c>
      <c r="AT676">
        <v>651.35</v>
      </c>
      <c r="AU676">
        <v>661.89</v>
      </c>
      <c r="AV676" t="s">
        <v>772</v>
      </c>
      <c r="AW676" t="s">
        <v>3321</v>
      </c>
      <c r="AX676">
        <v>4.5</v>
      </c>
      <c r="AY676">
        <v>651.35</v>
      </c>
      <c r="AZ676">
        <v>655.85</v>
      </c>
      <c r="BA676" t="s">
        <v>772</v>
      </c>
      <c r="BB676">
        <v>0</v>
      </c>
      <c r="BC676">
        <v>0</v>
      </c>
      <c r="BD676">
        <v>0</v>
      </c>
      <c r="BE676">
        <v>118.96965548710928</v>
      </c>
      <c r="BF676" t="s">
        <v>767</v>
      </c>
      <c r="BG676">
        <v>44243</v>
      </c>
      <c r="BH676">
        <v>10.513497666112221</v>
      </c>
      <c r="BI676" t="s">
        <v>4094</v>
      </c>
      <c r="BJ676" t="s">
        <v>4095</v>
      </c>
      <c r="BK676" t="s">
        <v>4096</v>
      </c>
      <c r="BL676" t="s">
        <v>4097</v>
      </c>
      <c r="BM676">
        <v>1</v>
      </c>
      <c r="BN676">
        <v>3.7839999999999998</v>
      </c>
    </row>
    <row r="677" spans="1:66" x14ac:dyDescent="0.25">
      <c r="A677">
        <v>132920</v>
      </c>
      <c r="B677">
        <v>11189</v>
      </c>
      <c r="C677" t="s">
        <v>327</v>
      </c>
      <c r="D677" t="s">
        <v>26</v>
      </c>
      <c r="E677" t="s">
        <v>29</v>
      </c>
      <c r="F677">
        <v>43838.666666666664</v>
      </c>
      <c r="G677">
        <v>6</v>
      </c>
      <c r="H677" t="s">
        <v>28</v>
      </c>
      <c r="I677">
        <v>5</v>
      </c>
      <c r="J677" t="s">
        <v>22</v>
      </c>
      <c r="K677" t="s">
        <v>22</v>
      </c>
      <c r="L677" t="s">
        <v>37</v>
      </c>
      <c r="M677">
        <v>8</v>
      </c>
      <c r="O677">
        <v>2</v>
      </c>
      <c r="P677">
        <v>5</v>
      </c>
      <c r="Q677">
        <v>3.05</v>
      </c>
      <c r="R677">
        <v>6.9499999999999993</v>
      </c>
      <c r="S677">
        <v>21.197499999999998</v>
      </c>
      <c r="T677">
        <v>1</v>
      </c>
      <c r="U677">
        <v>0</v>
      </c>
      <c r="V677">
        <v>1.4000000000000001</v>
      </c>
      <c r="W677">
        <v>2.6</v>
      </c>
      <c r="X677">
        <v>3.6400000000000006</v>
      </c>
      <c r="Y677">
        <v>2.06</v>
      </c>
      <c r="Z677">
        <v>4.34</v>
      </c>
      <c r="AA677">
        <v>8.9404000000000003</v>
      </c>
      <c r="AB677">
        <v>7698370</v>
      </c>
      <c r="AC677" t="s">
        <v>2167</v>
      </c>
      <c r="AD677">
        <v>40411</v>
      </c>
      <c r="AE677" t="s">
        <v>760</v>
      </c>
      <c r="AF677" t="s">
        <v>761</v>
      </c>
      <c r="AG677" t="s">
        <v>762</v>
      </c>
      <c r="AH677" t="s">
        <v>768</v>
      </c>
      <c r="AI677">
        <v>2</v>
      </c>
      <c r="AJ677">
        <v>0</v>
      </c>
      <c r="AK677">
        <v>0</v>
      </c>
      <c r="AL677">
        <v>0</v>
      </c>
      <c r="AM677">
        <v>24</v>
      </c>
      <c r="AN677">
        <v>0</v>
      </c>
      <c r="AO677" t="s">
        <v>762</v>
      </c>
      <c r="AP677" t="s">
        <v>763</v>
      </c>
      <c r="AQ677" t="s">
        <v>769</v>
      </c>
      <c r="AR677" t="s">
        <v>2168</v>
      </c>
      <c r="AS677">
        <v>4.9400000000000004</v>
      </c>
      <c r="AT677">
        <v>662.76</v>
      </c>
      <c r="AU677">
        <v>667.7</v>
      </c>
      <c r="AV677" t="s">
        <v>772</v>
      </c>
      <c r="AW677" t="s">
        <v>2169</v>
      </c>
      <c r="AX677">
        <v>6.03</v>
      </c>
      <c r="AY677">
        <v>660.31</v>
      </c>
      <c r="AZ677">
        <v>666.34</v>
      </c>
      <c r="BA677" t="s">
        <v>772</v>
      </c>
      <c r="BB677">
        <v>4.0379190000000002E-2</v>
      </c>
      <c r="BC677">
        <v>0</v>
      </c>
      <c r="BD677">
        <v>0</v>
      </c>
      <c r="BE677">
        <v>120.02372804015513</v>
      </c>
      <c r="BF677" t="s">
        <v>767</v>
      </c>
      <c r="BG677">
        <v>44243</v>
      </c>
      <c r="BH677">
        <v>60.674812892440201</v>
      </c>
      <c r="BI677" t="s">
        <v>4146</v>
      </c>
      <c r="BJ677" t="s">
        <v>4147</v>
      </c>
      <c r="BK677" t="s">
        <v>4148</v>
      </c>
      <c r="BL677" t="s">
        <v>768</v>
      </c>
      <c r="BM677">
        <v>2</v>
      </c>
      <c r="BN677">
        <v>3.7839999999999998</v>
      </c>
    </row>
    <row r="678" spans="1:66" x14ac:dyDescent="0.25">
      <c r="A678">
        <v>133129</v>
      </c>
      <c r="B678">
        <v>12076</v>
      </c>
      <c r="C678" t="s">
        <v>185</v>
      </c>
      <c r="D678" t="s">
        <v>21</v>
      </c>
      <c r="E678" t="s">
        <v>29</v>
      </c>
      <c r="F678">
        <v>43805.708333333336</v>
      </c>
      <c r="G678">
        <v>3</v>
      </c>
      <c r="H678" t="s">
        <v>31</v>
      </c>
      <c r="I678">
        <v>7</v>
      </c>
      <c r="J678" t="s">
        <v>22</v>
      </c>
      <c r="K678" t="s">
        <v>22</v>
      </c>
      <c r="M678">
        <v>0</v>
      </c>
      <c r="O678">
        <v>2</v>
      </c>
      <c r="P678">
        <v>5</v>
      </c>
      <c r="Q678">
        <v>3.75</v>
      </c>
      <c r="R678">
        <v>1.55</v>
      </c>
      <c r="S678">
        <v>5.8125</v>
      </c>
      <c r="T678">
        <v>1</v>
      </c>
      <c r="U678">
        <v>0</v>
      </c>
      <c r="V678">
        <v>3.0000000000000004</v>
      </c>
      <c r="W678">
        <v>0.8</v>
      </c>
      <c r="X678">
        <v>2.4000000000000004</v>
      </c>
      <c r="Y678">
        <v>3.3000000000000003</v>
      </c>
      <c r="Z678">
        <v>1.1000000000000001</v>
      </c>
      <c r="AA678">
        <v>3.6300000000000008</v>
      </c>
      <c r="AB678">
        <v>7549995</v>
      </c>
      <c r="AC678" t="s">
        <v>1211</v>
      </c>
      <c r="AD678">
        <v>40412</v>
      </c>
      <c r="AE678" t="s">
        <v>760</v>
      </c>
      <c r="AF678" t="s">
        <v>761</v>
      </c>
      <c r="AG678" t="s">
        <v>762</v>
      </c>
      <c r="AH678" t="s">
        <v>768</v>
      </c>
      <c r="AI678">
        <v>1.5</v>
      </c>
      <c r="AJ678">
        <v>0</v>
      </c>
      <c r="AK678">
        <v>0</v>
      </c>
      <c r="AL678">
        <v>0</v>
      </c>
      <c r="AM678">
        <v>18</v>
      </c>
      <c r="AN678">
        <v>0</v>
      </c>
      <c r="AO678" t="s">
        <v>762</v>
      </c>
      <c r="AP678" t="s">
        <v>763</v>
      </c>
      <c r="AQ678" t="s">
        <v>769</v>
      </c>
      <c r="AR678" t="s">
        <v>1212</v>
      </c>
      <c r="AS678">
        <v>2.5</v>
      </c>
      <c r="AT678">
        <v>723.5</v>
      </c>
      <c r="AU678">
        <v>726</v>
      </c>
      <c r="AV678" t="s">
        <v>765</v>
      </c>
      <c r="AW678" t="s">
        <v>1213</v>
      </c>
      <c r="AX678">
        <v>1.2</v>
      </c>
      <c r="AY678">
        <v>722.8</v>
      </c>
      <c r="AZ678">
        <v>724</v>
      </c>
      <c r="BA678" t="s">
        <v>765</v>
      </c>
      <c r="BB678">
        <v>6.2957400000000002E-3</v>
      </c>
      <c r="BC678">
        <v>0</v>
      </c>
      <c r="BD678">
        <v>0</v>
      </c>
      <c r="BE678">
        <v>119.93349304129592</v>
      </c>
      <c r="BF678" t="s">
        <v>767</v>
      </c>
      <c r="BG678">
        <v>43179</v>
      </c>
      <c r="BH678">
        <v>111.18587346616241</v>
      </c>
      <c r="BI678" t="s">
        <v>4140</v>
      </c>
      <c r="BJ678" t="s">
        <v>4141</v>
      </c>
      <c r="BK678" t="s">
        <v>4142</v>
      </c>
      <c r="BL678" t="s">
        <v>768</v>
      </c>
      <c r="BM678">
        <v>2</v>
      </c>
      <c r="BN678">
        <v>3.8220000000000001</v>
      </c>
    </row>
    <row r="679" spans="1:66" x14ac:dyDescent="0.25">
      <c r="A679">
        <v>133370</v>
      </c>
      <c r="B679">
        <v>22838</v>
      </c>
      <c r="C679" t="s">
        <v>534</v>
      </c>
      <c r="D679" t="s">
        <v>21</v>
      </c>
      <c r="E679" t="s">
        <v>29</v>
      </c>
      <c r="F679">
        <v>44357.666666666664</v>
      </c>
      <c r="G679">
        <v>4</v>
      </c>
      <c r="H679" t="s">
        <v>23</v>
      </c>
      <c r="I679">
        <v>0</v>
      </c>
      <c r="J679" t="s">
        <v>22</v>
      </c>
      <c r="K679" t="s">
        <v>22</v>
      </c>
      <c r="L679" t="s">
        <v>24</v>
      </c>
      <c r="M679">
        <v>0</v>
      </c>
      <c r="O679">
        <v>2</v>
      </c>
      <c r="P679">
        <v>10</v>
      </c>
      <c r="Q679">
        <v>1.3</v>
      </c>
      <c r="R679">
        <v>2.2999999999999998</v>
      </c>
      <c r="S679">
        <v>2.9899999999999998</v>
      </c>
      <c r="T679">
        <v>1</v>
      </c>
      <c r="U679">
        <v>10</v>
      </c>
      <c r="V679">
        <v>4.5999999999999996</v>
      </c>
      <c r="W679">
        <v>5</v>
      </c>
      <c r="X679">
        <v>23</v>
      </c>
      <c r="Y679">
        <v>3.28</v>
      </c>
      <c r="Z679">
        <v>3.92</v>
      </c>
      <c r="AA679">
        <v>12.8576</v>
      </c>
      <c r="AB679">
        <v>7689512</v>
      </c>
      <c r="AC679" t="s">
        <v>2668</v>
      </c>
      <c r="AD679">
        <v>40413</v>
      </c>
      <c r="AE679" t="s">
        <v>760</v>
      </c>
      <c r="AF679" t="s">
        <v>761</v>
      </c>
      <c r="AG679" t="s">
        <v>762</v>
      </c>
      <c r="AH679" t="s">
        <v>768</v>
      </c>
      <c r="AI679">
        <v>2</v>
      </c>
      <c r="AJ679">
        <v>0</v>
      </c>
      <c r="AK679">
        <v>0</v>
      </c>
      <c r="AL679">
        <v>0</v>
      </c>
      <c r="AM679">
        <v>24</v>
      </c>
      <c r="AN679">
        <v>0</v>
      </c>
      <c r="AO679" t="s">
        <v>762</v>
      </c>
      <c r="AP679" t="s">
        <v>763</v>
      </c>
      <c r="AQ679" t="s">
        <v>769</v>
      </c>
      <c r="AR679" t="s">
        <v>2669</v>
      </c>
      <c r="AS679">
        <v>4</v>
      </c>
      <c r="AT679">
        <v>733</v>
      </c>
      <c r="AU679">
        <v>737</v>
      </c>
      <c r="AV679" t="s">
        <v>765</v>
      </c>
      <c r="AW679" t="s">
        <v>2670</v>
      </c>
      <c r="AX679">
        <v>2.2999999999999998</v>
      </c>
      <c r="AY679">
        <v>725.7</v>
      </c>
      <c r="AZ679">
        <v>728</v>
      </c>
      <c r="BA679" t="s">
        <v>765</v>
      </c>
      <c r="BB679">
        <v>4.496414E-2</v>
      </c>
      <c r="BC679">
        <v>0</v>
      </c>
      <c r="BD679">
        <v>0</v>
      </c>
      <c r="BE679">
        <v>121.4446725986767</v>
      </c>
      <c r="BF679" t="s">
        <v>767</v>
      </c>
      <c r="BG679">
        <v>44243</v>
      </c>
      <c r="BH679">
        <v>162.35159930379021</v>
      </c>
      <c r="BI679" t="s">
        <v>4140</v>
      </c>
      <c r="BJ679" t="s">
        <v>4141</v>
      </c>
      <c r="BK679" t="s">
        <v>4142</v>
      </c>
      <c r="BL679" t="s">
        <v>768</v>
      </c>
      <c r="BM679">
        <v>2</v>
      </c>
      <c r="BN679">
        <v>3.819</v>
      </c>
    </row>
    <row r="680" spans="1:66" x14ac:dyDescent="0.25">
      <c r="A680">
        <v>133614</v>
      </c>
      <c r="B680">
        <v>12647</v>
      </c>
      <c r="C680" t="s">
        <v>251</v>
      </c>
      <c r="D680" t="s">
        <v>26</v>
      </c>
      <c r="E680" t="s">
        <v>29</v>
      </c>
      <c r="F680">
        <v>43865.708333333336</v>
      </c>
      <c r="G680">
        <v>4</v>
      </c>
      <c r="H680" t="s">
        <v>23</v>
      </c>
      <c r="I680">
        <v>0</v>
      </c>
      <c r="J680" t="s">
        <v>22</v>
      </c>
      <c r="K680" t="s">
        <v>22</v>
      </c>
      <c r="L680" t="s">
        <v>115</v>
      </c>
      <c r="M680">
        <v>8</v>
      </c>
      <c r="O680">
        <v>2</v>
      </c>
      <c r="P680">
        <v>10</v>
      </c>
      <c r="Q680">
        <v>1.3</v>
      </c>
      <c r="R680">
        <v>5.9</v>
      </c>
      <c r="S680">
        <v>7.6700000000000008</v>
      </c>
      <c r="T680">
        <v>1</v>
      </c>
      <c r="U680">
        <v>0</v>
      </c>
      <c r="V680">
        <v>2.2000000000000002</v>
      </c>
      <c r="W680">
        <v>0.8</v>
      </c>
      <c r="X680">
        <v>1.7600000000000002</v>
      </c>
      <c r="Y680">
        <v>1.84</v>
      </c>
      <c r="Z680">
        <v>2.8400000000000003</v>
      </c>
      <c r="AA680">
        <v>5.2256000000000009</v>
      </c>
      <c r="AB680">
        <v>7698562</v>
      </c>
      <c r="AC680" t="s">
        <v>1492</v>
      </c>
      <c r="AD680">
        <v>40414</v>
      </c>
      <c r="AE680" t="s">
        <v>760</v>
      </c>
      <c r="AF680" t="s">
        <v>761</v>
      </c>
      <c r="AG680" t="s">
        <v>762</v>
      </c>
      <c r="AH680" t="s">
        <v>768</v>
      </c>
      <c r="AI680">
        <v>9999</v>
      </c>
      <c r="AJ680">
        <v>7</v>
      </c>
      <c r="AK680">
        <v>0</v>
      </c>
      <c r="AL680">
        <v>0</v>
      </c>
      <c r="AM680">
        <v>78</v>
      </c>
      <c r="AN680">
        <v>0</v>
      </c>
      <c r="AO680" t="s">
        <v>762</v>
      </c>
      <c r="AP680" t="s">
        <v>778</v>
      </c>
      <c r="AQ680" t="s">
        <v>781</v>
      </c>
      <c r="AR680" t="s">
        <v>1493</v>
      </c>
      <c r="AS680">
        <v>10.3</v>
      </c>
      <c r="AT680">
        <v>632.70000000000005</v>
      </c>
      <c r="AU680">
        <v>643</v>
      </c>
      <c r="AV680" t="s">
        <v>765</v>
      </c>
      <c r="AW680" t="s">
        <v>1495</v>
      </c>
      <c r="AX680">
        <v>6.5</v>
      </c>
      <c r="AY680">
        <v>627.5</v>
      </c>
      <c r="AZ680">
        <v>634</v>
      </c>
      <c r="BA680" t="s">
        <v>765</v>
      </c>
      <c r="BB680">
        <v>0.11425072</v>
      </c>
      <c r="BC680">
        <v>0</v>
      </c>
      <c r="BD680">
        <v>0</v>
      </c>
      <c r="BE680">
        <v>120.09776408852385</v>
      </c>
      <c r="BF680" t="s">
        <v>767</v>
      </c>
      <c r="BG680">
        <v>44530</v>
      </c>
      <c r="BH680">
        <v>45.513934889381922</v>
      </c>
      <c r="BI680" t="s">
        <v>4140</v>
      </c>
      <c r="BJ680" t="s">
        <v>4141</v>
      </c>
      <c r="BK680" t="s">
        <v>4142</v>
      </c>
      <c r="BL680" t="s">
        <v>768</v>
      </c>
      <c r="BM680">
        <v>2</v>
      </c>
      <c r="BN680">
        <v>3.7290000000000001</v>
      </c>
    </row>
    <row r="681" spans="1:66" x14ac:dyDescent="0.25">
      <c r="A681">
        <v>133615</v>
      </c>
      <c r="B681">
        <v>12647</v>
      </c>
      <c r="C681" t="s">
        <v>251</v>
      </c>
      <c r="D681" t="s">
        <v>26</v>
      </c>
      <c r="E681" t="s">
        <v>29</v>
      </c>
      <c r="F681">
        <v>43865.708333333336</v>
      </c>
      <c r="G681">
        <v>4</v>
      </c>
      <c r="H681" t="s">
        <v>23</v>
      </c>
      <c r="I681">
        <v>0</v>
      </c>
      <c r="J681" t="s">
        <v>22</v>
      </c>
      <c r="K681" t="s">
        <v>22</v>
      </c>
      <c r="L681" t="s">
        <v>115</v>
      </c>
      <c r="M681">
        <v>8</v>
      </c>
      <c r="O681">
        <v>2</v>
      </c>
      <c r="P681">
        <v>10</v>
      </c>
      <c r="Q681">
        <v>1.3</v>
      </c>
      <c r="R681">
        <v>5.9</v>
      </c>
      <c r="S681">
        <v>7.6700000000000008</v>
      </c>
      <c r="T681">
        <v>1</v>
      </c>
      <c r="U681">
        <v>0</v>
      </c>
      <c r="V681">
        <v>2.2000000000000002</v>
      </c>
      <c r="W681">
        <v>0.8</v>
      </c>
      <c r="X681">
        <v>1.7600000000000002</v>
      </c>
      <c r="Y681">
        <v>1.84</v>
      </c>
      <c r="Z681">
        <v>2.8400000000000003</v>
      </c>
      <c r="AA681">
        <v>5.2256000000000009</v>
      </c>
      <c r="AB681">
        <v>7568240</v>
      </c>
      <c r="AC681" t="s">
        <v>1492</v>
      </c>
      <c r="AD681">
        <v>40415</v>
      </c>
      <c r="AE681" t="s">
        <v>760</v>
      </c>
      <c r="AF681" t="s">
        <v>838</v>
      </c>
      <c r="AG681" t="s">
        <v>762</v>
      </c>
      <c r="AH681" t="s">
        <v>768</v>
      </c>
      <c r="AI681">
        <v>0</v>
      </c>
      <c r="AJ681">
        <v>0</v>
      </c>
      <c r="AK681">
        <v>6</v>
      </c>
      <c r="AL681">
        <v>7</v>
      </c>
      <c r="AM681">
        <v>15</v>
      </c>
      <c r="AN681">
        <v>0</v>
      </c>
      <c r="AO681" t="s">
        <v>762</v>
      </c>
      <c r="AP681" t="s">
        <v>763</v>
      </c>
      <c r="AQ681" t="s">
        <v>769</v>
      </c>
      <c r="AR681" t="s">
        <v>1493</v>
      </c>
      <c r="AS681">
        <v>10.3</v>
      </c>
      <c r="AT681">
        <v>632.70000000000005</v>
      </c>
      <c r="AU681">
        <v>643</v>
      </c>
      <c r="AV681" t="s">
        <v>765</v>
      </c>
      <c r="AW681" t="s">
        <v>1494</v>
      </c>
      <c r="AX681">
        <v>11.8</v>
      </c>
      <c r="AY681">
        <v>629.95000000000005</v>
      </c>
      <c r="AZ681">
        <v>641.75</v>
      </c>
      <c r="BA681" t="s">
        <v>765</v>
      </c>
      <c r="BB681">
        <v>6.2089520000000002E-2</v>
      </c>
      <c r="BC681">
        <v>0</v>
      </c>
      <c r="BD681">
        <v>43423</v>
      </c>
      <c r="BE681">
        <v>9.4475245265799739</v>
      </c>
      <c r="BF681" t="s">
        <v>767</v>
      </c>
      <c r="BG681">
        <v>44530</v>
      </c>
      <c r="BH681">
        <v>44.290889151822952</v>
      </c>
      <c r="BI681" t="s">
        <v>4140</v>
      </c>
      <c r="BJ681" t="s">
        <v>4141</v>
      </c>
      <c r="BK681" t="s">
        <v>4142</v>
      </c>
      <c r="BL681" t="s">
        <v>768</v>
      </c>
      <c r="BM681">
        <v>2</v>
      </c>
      <c r="BN681">
        <v>3.7290000000000001</v>
      </c>
    </row>
    <row r="682" spans="1:66" x14ac:dyDescent="0.25">
      <c r="A682">
        <v>134403</v>
      </c>
      <c r="B682">
        <v>19900</v>
      </c>
      <c r="C682" t="s">
        <v>703</v>
      </c>
      <c r="D682" t="s">
        <v>21</v>
      </c>
      <c r="E682" t="s">
        <v>29</v>
      </c>
      <c r="F682">
        <v>44105.666666666664</v>
      </c>
      <c r="G682">
        <v>6</v>
      </c>
      <c r="H682" t="s">
        <v>23</v>
      </c>
      <c r="I682">
        <v>0</v>
      </c>
      <c r="J682" t="s">
        <v>22</v>
      </c>
      <c r="K682" t="s">
        <v>22</v>
      </c>
      <c r="L682" t="s">
        <v>174</v>
      </c>
      <c r="M682">
        <v>8</v>
      </c>
      <c r="N682" t="s">
        <v>40</v>
      </c>
      <c r="O682">
        <v>8</v>
      </c>
      <c r="P682">
        <v>5</v>
      </c>
      <c r="Q682">
        <v>5.2</v>
      </c>
      <c r="R682">
        <v>5.75</v>
      </c>
      <c r="S682">
        <v>29.900000000000002</v>
      </c>
      <c r="T682">
        <v>1</v>
      </c>
      <c r="U682">
        <v>5</v>
      </c>
      <c r="V682">
        <v>8.4</v>
      </c>
      <c r="W682">
        <v>3.0500000000000003</v>
      </c>
      <c r="X682">
        <v>25.620000000000005</v>
      </c>
      <c r="Y682">
        <v>7.12</v>
      </c>
      <c r="Z682">
        <v>4.1300000000000008</v>
      </c>
      <c r="AA682">
        <v>29.405600000000007</v>
      </c>
      <c r="AB682">
        <v>7554908</v>
      </c>
      <c r="AC682" t="s">
        <v>3820</v>
      </c>
      <c r="AD682">
        <v>40416</v>
      </c>
      <c r="AE682" t="s">
        <v>760</v>
      </c>
      <c r="AF682" t="s">
        <v>761</v>
      </c>
      <c r="AG682" t="s">
        <v>762</v>
      </c>
      <c r="AH682" t="s">
        <v>768</v>
      </c>
      <c r="AI682">
        <v>3</v>
      </c>
      <c r="AJ682">
        <v>0</v>
      </c>
      <c r="AK682">
        <v>0</v>
      </c>
      <c r="AL682">
        <v>0</v>
      </c>
      <c r="AM682">
        <v>36</v>
      </c>
      <c r="AN682">
        <v>0</v>
      </c>
      <c r="AO682" t="s">
        <v>762</v>
      </c>
      <c r="AP682" t="s">
        <v>778</v>
      </c>
      <c r="AQ682" t="s">
        <v>781</v>
      </c>
      <c r="AR682" t="s">
        <v>3821</v>
      </c>
      <c r="AS682">
        <v>4</v>
      </c>
      <c r="AT682">
        <v>710</v>
      </c>
      <c r="AU682">
        <v>714</v>
      </c>
      <c r="AV682" t="s">
        <v>765</v>
      </c>
      <c r="AW682" t="s">
        <v>3822</v>
      </c>
      <c r="AX682">
        <v>0</v>
      </c>
      <c r="AY682">
        <v>716</v>
      </c>
      <c r="AZ682">
        <v>716</v>
      </c>
      <c r="BA682" t="s">
        <v>772</v>
      </c>
      <c r="BB682">
        <v>0</v>
      </c>
      <c r="BC682">
        <v>1</v>
      </c>
      <c r="BD682">
        <v>18994</v>
      </c>
      <c r="BE682">
        <v>68.751996349532277</v>
      </c>
      <c r="BF682" t="s">
        <v>767</v>
      </c>
      <c r="BG682">
        <v>44243</v>
      </c>
      <c r="BH682">
        <v>67.148510182304832</v>
      </c>
      <c r="BI682" t="s">
        <v>4120</v>
      </c>
      <c r="BJ682" t="s">
        <v>4121</v>
      </c>
      <c r="BK682" t="s">
        <v>4122</v>
      </c>
      <c r="BL682" t="s">
        <v>4123</v>
      </c>
      <c r="BM682">
        <v>4</v>
      </c>
      <c r="BN682">
        <v>3.6949999999999998</v>
      </c>
    </row>
    <row r="683" spans="1:66" x14ac:dyDescent="0.25">
      <c r="A683">
        <v>134909</v>
      </c>
      <c r="B683">
        <v>19372</v>
      </c>
      <c r="C683" t="s">
        <v>566</v>
      </c>
      <c r="D683" t="s">
        <v>21</v>
      </c>
      <c r="E683" t="s">
        <v>29</v>
      </c>
      <c r="F683">
        <v>44063.666666666664</v>
      </c>
      <c r="G683">
        <v>0</v>
      </c>
      <c r="I683">
        <v>0</v>
      </c>
      <c r="K683" t="s">
        <v>22</v>
      </c>
      <c r="M683">
        <v>0</v>
      </c>
      <c r="O683">
        <v>2</v>
      </c>
      <c r="P683">
        <v>0</v>
      </c>
      <c r="Q683">
        <v>1.3</v>
      </c>
      <c r="R683">
        <v>1.4</v>
      </c>
      <c r="S683">
        <v>1.8199999999999998</v>
      </c>
      <c r="T683">
        <v>1</v>
      </c>
      <c r="U683">
        <v>10</v>
      </c>
      <c r="V683">
        <v>6.2000000000000011</v>
      </c>
      <c r="W683">
        <v>4.7</v>
      </c>
      <c r="X683">
        <v>29.140000000000008</v>
      </c>
      <c r="Y683">
        <v>4.24</v>
      </c>
      <c r="Z683">
        <v>3.38</v>
      </c>
      <c r="AA683">
        <v>14.331200000000001</v>
      </c>
      <c r="AB683">
        <v>7622372</v>
      </c>
      <c r="AC683" t="s">
        <v>2830</v>
      </c>
      <c r="AD683">
        <v>40417</v>
      </c>
      <c r="AE683" t="s">
        <v>760</v>
      </c>
      <c r="AF683" t="s">
        <v>761</v>
      </c>
      <c r="AG683" t="s">
        <v>762</v>
      </c>
      <c r="AH683" t="s">
        <v>768</v>
      </c>
      <c r="AI683">
        <v>3</v>
      </c>
      <c r="AJ683">
        <v>0</v>
      </c>
      <c r="AK683">
        <v>0</v>
      </c>
      <c r="AL683">
        <v>0</v>
      </c>
      <c r="AM683">
        <v>36</v>
      </c>
      <c r="AN683">
        <v>0</v>
      </c>
      <c r="AO683" t="s">
        <v>762</v>
      </c>
      <c r="AP683" t="s">
        <v>763</v>
      </c>
      <c r="AQ683" t="s">
        <v>769</v>
      </c>
      <c r="AR683" t="s">
        <v>2831</v>
      </c>
      <c r="AS683">
        <v>5.3</v>
      </c>
      <c r="AT683">
        <v>710.7</v>
      </c>
      <c r="AU683">
        <v>716</v>
      </c>
      <c r="AV683" t="s">
        <v>765</v>
      </c>
      <c r="AW683" t="s">
        <v>2832</v>
      </c>
      <c r="AX683">
        <v>5.3</v>
      </c>
      <c r="AY683">
        <v>710.7</v>
      </c>
      <c r="AZ683">
        <v>716</v>
      </c>
      <c r="BA683" t="s">
        <v>765</v>
      </c>
      <c r="BB683">
        <v>0</v>
      </c>
      <c r="BC683">
        <v>0</v>
      </c>
      <c r="BD683">
        <v>0</v>
      </c>
      <c r="BE683">
        <v>120.63974446725986</v>
      </c>
      <c r="BF683" t="s">
        <v>767</v>
      </c>
      <c r="BG683">
        <v>44243</v>
      </c>
      <c r="BH683">
        <v>111.10259239299739</v>
      </c>
      <c r="BI683" t="s">
        <v>4140</v>
      </c>
      <c r="BJ683" t="s">
        <v>4141</v>
      </c>
      <c r="BK683" t="s">
        <v>4142</v>
      </c>
      <c r="BL683" t="s">
        <v>768</v>
      </c>
      <c r="BM683">
        <v>2</v>
      </c>
      <c r="BN683">
        <v>3.859</v>
      </c>
    </row>
    <row r="684" spans="1:66" x14ac:dyDescent="0.25">
      <c r="A684">
        <v>135569</v>
      </c>
      <c r="B684">
        <v>22733</v>
      </c>
      <c r="C684" t="s">
        <v>88</v>
      </c>
      <c r="D684" t="s">
        <v>21</v>
      </c>
      <c r="E684" t="s">
        <v>29</v>
      </c>
      <c r="F684">
        <v>44333.666666666664</v>
      </c>
      <c r="G684">
        <v>5</v>
      </c>
      <c r="I684">
        <v>0</v>
      </c>
      <c r="J684" t="s">
        <v>22</v>
      </c>
      <c r="K684" t="s">
        <v>22</v>
      </c>
      <c r="M684">
        <v>0</v>
      </c>
      <c r="O684">
        <v>2</v>
      </c>
      <c r="P684">
        <v>0</v>
      </c>
      <c r="Q684">
        <v>1.3</v>
      </c>
      <c r="R684">
        <v>1.4</v>
      </c>
      <c r="S684">
        <v>1.8199999999999998</v>
      </c>
      <c r="T684">
        <v>1</v>
      </c>
      <c r="U684">
        <v>0</v>
      </c>
      <c r="V684">
        <v>2.8</v>
      </c>
      <c r="W684">
        <v>1.4</v>
      </c>
      <c r="X684">
        <v>3.9199999999999995</v>
      </c>
      <c r="Y684">
        <v>2.2000000000000002</v>
      </c>
      <c r="Z684">
        <v>1.4</v>
      </c>
      <c r="AA684">
        <v>3.08</v>
      </c>
      <c r="AB684">
        <v>7619691</v>
      </c>
      <c r="AC684" t="s">
        <v>1100</v>
      </c>
      <c r="AD684">
        <v>40418</v>
      </c>
      <c r="AE684" t="s">
        <v>760</v>
      </c>
      <c r="AF684" t="s">
        <v>761</v>
      </c>
      <c r="AG684" t="s">
        <v>762</v>
      </c>
      <c r="AH684" t="s">
        <v>768</v>
      </c>
      <c r="AI684">
        <v>3.5</v>
      </c>
      <c r="AJ684">
        <v>0</v>
      </c>
      <c r="AK684">
        <v>0</v>
      </c>
      <c r="AL684">
        <v>0</v>
      </c>
      <c r="AM684">
        <v>42</v>
      </c>
      <c r="AN684">
        <v>0</v>
      </c>
      <c r="AO684" t="s">
        <v>762</v>
      </c>
      <c r="AP684" t="s">
        <v>778</v>
      </c>
      <c r="AQ684" t="s">
        <v>781</v>
      </c>
      <c r="AR684" t="s">
        <v>1101</v>
      </c>
      <c r="AS684">
        <v>5.4</v>
      </c>
      <c r="AT684">
        <v>602.6</v>
      </c>
      <c r="AU684">
        <v>608</v>
      </c>
      <c r="AV684" t="s">
        <v>765</v>
      </c>
      <c r="AW684" t="s">
        <v>1102</v>
      </c>
      <c r="AX684">
        <v>5.8</v>
      </c>
      <c r="AY684">
        <v>602.20000000000005</v>
      </c>
      <c r="AZ684">
        <v>608</v>
      </c>
      <c r="BA684" t="s">
        <v>765</v>
      </c>
      <c r="BB684">
        <v>2.195447E-2</v>
      </c>
      <c r="BC684">
        <v>0</v>
      </c>
      <c r="BD684">
        <v>31229</v>
      </c>
      <c r="BE684">
        <v>35.878621948437136</v>
      </c>
      <c r="BF684" t="s">
        <v>767</v>
      </c>
      <c r="BG684">
        <v>44379</v>
      </c>
      <c r="BH684">
        <v>18.219527949916881</v>
      </c>
      <c r="BI684" t="s">
        <v>4170</v>
      </c>
      <c r="BJ684" t="s">
        <v>4171</v>
      </c>
      <c r="BK684" t="s">
        <v>4172</v>
      </c>
      <c r="BL684" t="s">
        <v>4139</v>
      </c>
      <c r="BM684">
        <v>4</v>
      </c>
      <c r="BN684">
        <v>3.766</v>
      </c>
    </row>
    <row r="685" spans="1:66" x14ac:dyDescent="0.25">
      <c r="A685">
        <v>135571</v>
      </c>
      <c r="B685">
        <v>22623</v>
      </c>
      <c r="C685" t="s">
        <v>493</v>
      </c>
      <c r="D685" t="s">
        <v>21</v>
      </c>
      <c r="E685" t="s">
        <v>29</v>
      </c>
      <c r="F685">
        <v>44314.666666666664</v>
      </c>
      <c r="G685">
        <v>5.5</v>
      </c>
      <c r="I685">
        <v>0</v>
      </c>
      <c r="J685" t="s">
        <v>22</v>
      </c>
      <c r="K685" t="s">
        <v>22</v>
      </c>
      <c r="M685">
        <v>0</v>
      </c>
      <c r="N685" t="s">
        <v>35</v>
      </c>
      <c r="O685">
        <v>2</v>
      </c>
      <c r="P685">
        <v>0</v>
      </c>
      <c r="Q685">
        <v>1.3</v>
      </c>
      <c r="R685">
        <v>1.4</v>
      </c>
      <c r="S685">
        <v>1.8199999999999998</v>
      </c>
      <c r="T685">
        <v>1</v>
      </c>
      <c r="U685">
        <v>0</v>
      </c>
      <c r="V685">
        <v>9.1999999999999993</v>
      </c>
      <c r="W685">
        <v>2.3000000000000003</v>
      </c>
      <c r="X685">
        <v>21.16</v>
      </c>
      <c r="Y685">
        <v>6.0399999999999991</v>
      </c>
      <c r="Z685">
        <v>1.94</v>
      </c>
      <c r="AA685">
        <v>11.717599999999997</v>
      </c>
      <c r="AB685">
        <v>7704795</v>
      </c>
      <c r="AC685" t="s">
        <v>2513</v>
      </c>
      <c r="AD685">
        <v>40419</v>
      </c>
      <c r="AE685" t="s">
        <v>760</v>
      </c>
      <c r="AF685" t="s">
        <v>761</v>
      </c>
      <c r="AG685" t="s">
        <v>762</v>
      </c>
      <c r="AH685" t="s">
        <v>768</v>
      </c>
      <c r="AI685">
        <v>3.5</v>
      </c>
      <c r="AJ685">
        <v>0</v>
      </c>
      <c r="AK685">
        <v>0</v>
      </c>
      <c r="AL685">
        <v>0</v>
      </c>
      <c r="AM685">
        <v>42</v>
      </c>
      <c r="AN685">
        <v>0</v>
      </c>
      <c r="AO685" t="s">
        <v>762</v>
      </c>
      <c r="AP685" t="s">
        <v>778</v>
      </c>
      <c r="AQ685" t="s">
        <v>781</v>
      </c>
      <c r="AR685" t="s">
        <v>2514</v>
      </c>
      <c r="AS685">
        <v>6.9</v>
      </c>
      <c r="AT685">
        <v>601.1</v>
      </c>
      <c r="AU685">
        <v>608</v>
      </c>
      <c r="AV685" t="s">
        <v>765</v>
      </c>
      <c r="AW685" t="s">
        <v>2515</v>
      </c>
      <c r="AX685">
        <v>5.5</v>
      </c>
      <c r="AY685">
        <v>594.5</v>
      </c>
      <c r="AZ685">
        <v>600</v>
      </c>
      <c r="BA685" t="s">
        <v>765</v>
      </c>
      <c r="BB685">
        <v>5.011707E-2</v>
      </c>
      <c r="BC685">
        <v>0</v>
      </c>
      <c r="BD685">
        <v>27030</v>
      </c>
      <c r="BE685">
        <v>47.322838238649318</v>
      </c>
      <c r="BF685" t="s">
        <v>767</v>
      </c>
      <c r="BG685">
        <v>44379</v>
      </c>
      <c r="BH685">
        <v>131.69166991891259</v>
      </c>
      <c r="BI685" t="s">
        <v>4170</v>
      </c>
      <c r="BJ685" t="s">
        <v>4171</v>
      </c>
      <c r="BK685" t="s">
        <v>4172</v>
      </c>
      <c r="BL685" t="s">
        <v>4139</v>
      </c>
      <c r="BM685">
        <v>4</v>
      </c>
      <c r="BN685">
        <v>3.766</v>
      </c>
    </row>
    <row r="686" spans="1:66" x14ac:dyDescent="0.25">
      <c r="A686">
        <v>135836</v>
      </c>
      <c r="B686">
        <v>12967</v>
      </c>
      <c r="C686" t="s">
        <v>259</v>
      </c>
      <c r="D686" t="s">
        <v>21</v>
      </c>
      <c r="E686" t="s">
        <v>29</v>
      </c>
      <c r="F686">
        <v>43889.666666666664</v>
      </c>
      <c r="G686">
        <v>1</v>
      </c>
      <c r="H686" t="s">
        <v>31</v>
      </c>
      <c r="I686">
        <v>7</v>
      </c>
      <c r="J686" t="s">
        <v>22</v>
      </c>
      <c r="K686" t="s">
        <v>22</v>
      </c>
      <c r="L686" t="s">
        <v>24</v>
      </c>
      <c r="M686">
        <v>0</v>
      </c>
      <c r="N686" t="s">
        <v>40</v>
      </c>
      <c r="O686">
        <v>8</v>
      </c>
      <c r="P686">
        <v>10</v>
      </c>
      <c r="Q686">
        <v>7.65</v>
      </c>
      <c r="R686">
        <v>2.2999999999999998</v>
      </c>
      <c r="S686">
        <v>17.594999999999999</v>
      </c>
      <c r="T686">
        <v>1</v>
      </c>
      <c r="U686">
        <v>0</v>
      </c>
      <c r="V686">
        <v>1.4000000000000001</v>
      </c>
      <c r="W686">
        <v>0.8</v>
      </c>
      <c r="X686">
        <v>1.1200000000000001</v>
      </c>
      <c r="Y686">
        <v>3.9000000000000004</v>
      </c>
      <c r="Z686">
        <v>1.4</v>
      </c>
      <c r="AA686">
        <v>5.46</v>
      </c>
      <c r="AB686">
        <v>7660969</v>
      </c>
      <c r="AC686" t="s">
        <v>1514</v>
      </c>
      <c r="AD686">
        <v>40420</v>
      </c>
      <c r="AE686" t="s">
        <v>760</v>
      </c>
      <c r="AF686" t="s">
        <v>761</v>
      </c>
      <c r="AG686" t="s">
        <v>762</v>
      </c>
      <c r="AH686" t="s">
        <v>768</v>
      </c>
      <c r="AI686">
        <v>1.5</v>
      </c>
      <c r="AJ686">
        <v>0</v>
      </c>
      <c r="AK686">
        <v>0</v>
      </c>
      <c r="AL686">
        <v>0</v>
      </c>
      <c r="AM686">
        <v>18</v>
      </c>
      <c r="AN686">
        <v>0</v>
      </c>
      <c r="AO686" t="s">
        <v>762</v>
      </c>
      <c r="AP686" t="s">
        <v>763</v>
      </c>
      <c r="AQ686" t="s">
        <v>769</v>
      </c>
      <c r="AR686" t="s">
        <v>1515</v>
      </c>
      <c r="AS686">
        <v>6.6</v>
      </c>
      <c r="AT686">
        <v>731.7</v>
      </c>
      <c r="AU686">
        <v>738.3</v>
      </c>
      <c r="AV686" t="s">
        <v>765</v>
      </c>
      <c r="AW686" t="s">
        <v>1516</v>
      </c>
      <c r="AX686">
        <v>4.5</v>
      </c>
      <c r="AY686">
        <v>727.69</v>
      </c>
      <c r="AZ686">
        <v>732.19</v>
      </c>
      <c r="BA686" t="s">
        <v>765</v>
      </c>
      <c r="BB686">
        <v>0</v>
      </c>
      <c r="BC686">
        <v>0</v>
      </c>
      <c r="BD686">
        <v>28671</v>
      </c>
      <c r="BE686">
        <v>41.666438512434397</v>
      </c>
      <c r="BF686" t="s">
        <v>767</v>
      </c>
      <c r="BG686">
        <v>43185</v>
      </c>
      <c r="BH686">
        <v>19.264803564867329</v>
      </c>
      <c r="BI686" t="s">
        <v>4140</v>
      </c>
      <c r="BJ686" t="s">
        <v>4141</v>
      </c>
      <c r="BK686" t="s">
        <v>4142</v>
      </c>
      <c r="BL686" t="s">
        <v>768</v>
      </c>
      <c r="BM686">
        <v>2</v>
      </c>
      <c r="BN686">
        <v>3.9089999999999998</v>
      </c>
    </row>
    <row r="687" spans="1:66" x14ac:dyDescent="0.25">
      <c r="A687">
        <v>135851</v>
      </c>
      <c r="B687">
        <v>12997</v>
      </c>
      <c r="C687" t="s">
        <v>262</v>
      </c>
      <c r="D687" t="s">
        <v>21</v>
      </c>
      <c r="E687" t="s">
        <v>29</v>
      </c>
      <c r="F687">
        <v>43896.666666666664</v>
      </c>
      <c r="G687">
        <v>7</v>
      </c>
      <c r="H687" t="s">
        <v>23</v>
      </c>
      <c r="I687">
        <v>0</v>
      </c>
      <c r="J687" t="s">
        <v>22</v>
      </c>
      <c r="K687" t="s">
        <v>22</v>
      </c>
      <c r="L687" t="s">
        <v>37</v>
      </c>
      <c r="M687">
        <v>8</v>
      </c>
      <c r="N687" t="s">
        <v>35</v>
      </c>
      <c r="O687">
        <v>2</v>
      </c>
      <c r="P687">
        <v>10</v>
      </c>
      <c r="Q687">
        <v>1.3</v>
      </c>
      <c r="R687">
        <v>7.1</v>
      </c>
      <c r="S687">
        <v>9.23</v>
      </c>
      <c r="T687">
        <v>1</v>
      </c>
      <c r="U687">
        <v>0</v>
      </c>
      <c r="V687">
        <v>1.4000000000000001</v>
      </c>
      <c r="W687">
        <v>2</v>
      </c>
      <c r="X687">
        <v>2.8000000000000003</v>
      </c>
      <c r="Y687">
        <v>1.36</v>
      </c>
      <c r="Z687">
        <v>4.04</v>
      </c>
      <c r="AA687">
        <v>5.4944000000000006</v>
      </c>
      <c r="AB687">
        <v>7625268</v>
      </c>
      <c r="AC687" t="s">
        <v>1523</v>
      </c>
      <c r="AD687">
        <v>40421</v>
      </c>
      <c r="AE687" t="s">
        <v>760</v>
      </c>
      <c r="AF687" t="s">
        <v>761</v>
      </c>
      <c r="AG687" t="s">
        <v>762</v>
      </c>
      <c r="AH687" t="s">
        <v>768</v>
      </c>
      <c r="AI687">
        <v>4.5</v>
      </c>
      <c r="AJ687">
        <v>0</v>
      </c>
      <c r="AK687">
        <v>0</v>
      </c>
      <c r="AL687">
        <v>0</v>
      </c>
      <c r="AM687">
        <v>54</v>
      </c>
      <c r="AN687">
        <v>0</v>
      </c>
      <c r="AO687" t="s">
        <v>762</v>
      </c>
      <c r="AP687" t="s">
        <v>763</v>
      </c>
      <c r="AQ687" t="s">
        <v>769</v>
      </c>
      <c r="AR687" t="s">
        <v>1524</v>
      </c>
      <c r="AS687">
        <v>7</v>
      </c>
      <c r="AT687">
        <v>561</v>
      </c>
      <c r="AU687">
        <v>568</v>
      </c>
      <c r="AV687" t="s">
        <v>765</v>
      </c>
      <c r="AW687" t="s">
        <v>1525</v>
      </c>
      <c r="AX687">
        <v>6</v>
      </c>
      <c r="AY687">
        <v>561</v>
      </c>
      <c r="AZ687">
        <v>567</v>
      </c>
      <c r="BA687" t="s">
        <v>765</v>
      </c>
      <c r="BB687">
        <v>0</v>
      </c>
      <c r="BC687">
        <v>0</v>
      </c>
      <c r="BD687">
        <v>39671</v>
      </c>
      <c r="BE687">
        <v>11.569244809491209</v>
      </c>
      <c r="BF687" t="s">
        <v>767</v>
      </c>
      <c r="BG687">
        <v>44243</v>
      </c>
      <c r="BH687">
        <v>65.562471875587704</v>
      </c>
      <c r="BI687" t="s">
        <v>4136</v>
      </c>
      <c r="BJ687" t="s">
        <v>4137</v>
      </c>
      <c r="BK687" t="s">
        <v>4138</v>
      </c>
      <c r="BL687" t="s">
        <v>4139</v>
      </c>
      <c r="BM687">
        <v>4</v>
      </c>
      <c r="BN687">
        <v>3.7370000000000001</v>
      </c>
    </row>
    <row r="688" spans="1:66" x14ac:dyDescent="0.25">
      <c r="A688">
        <v>135902</v>
      </c>
      <c r="B688">
        <v>18573</v>
      </c>
      <c r="C688" t="s">
        <v>196</v>
      </c>
      <c r="D688" t="s">
        <v>26</v>
      </c>
      <c r="E688" t="s">
        <v>29</v>
      </c>
      <c r="F688">
        <v>44022.666666666664</v>
      </c>
      <c r="G688">
        <v>10</v>
      </c>
      <c r="H688" t="s">
        <v>23</v>
      </c>
      <c r="I688">
        <v>0</v>
      </c>
      <c r="J688" t="s">
        <v>22</v>
      </c>
      <c r="K688" t="s">
        <v>22</v>
      </c>
      <c r="L688" t="s">
        <v>24</v>
      </c>
      <c r="M688">
        <v>0</v>
      </c>
      <c r="N688" t="s">
        <v>35</v>
      </c>
      <c r="O688">
        <v>2</v>
      </c>
      <c r="P688">
        <v>0</v>
      </c>
      <c r="Q688">
        <v>1.3</v>
      </c>
      <c r="R688">
        <v>0.8</v>
      </c>
      <c r="S688">
        <v>1.04</v>
      </c>
      <c r="T688">
        <v>1</v>
      </c>
      <c r="U688">
        <v>0</v>
      </c>
      <c r="V688">
        <v>3.8000000000000007</v>
      </c>
      <c r="W688">
        <v>1.7000000000000002</v>
      </c>
      <c r="X688">
        <v>6.4600000000000017</v>
      </c>
      <c r="Y688">
        <v>2.8000000000000003</v>
      </c>
      <c r="Z688">
        <v>1.34</v>
      </c>
      <c r="AA688">
        <v>3.7520000000000007</v>
      </c>
      <c r="AB688">
        <v>7681213</v>
      </c>
      <c r="AC688" t="s">
        <v>1253</v>
      </c>
      <c r="AD688">
        <v>40422</v>
      </c>
      <c r="AE688" t="s">
        <v>760</v>
      </c>
      <c r="AF688" t="s">
        <v>761</v>
      </c>
      <c r="AG688" t="s">
        <v>762</v>
      </c>
      <c r="AH688" t="s">
        <v>768</v>
      </c>
      <c r="AI688">
        <v>3.5</v>
      </c>
      <c r="AJ688">
        <v>0</v>
      </c>
      <c r="AK688">
        <v>0</v>
      </c>
      <c r="AL688">
        <v>0</v>
      </c>
      <c r="AM688">
        <v>18</v>
      </c>
      <c r="AN688">
        <v>0</v>
      </c>
      <c r="AO688" t="s">
        <v>762</v>
      </c>
      <c r="AP688" t="s">
        <v>763</v>
      </c>
      <c r="AQ688" t="s">
        <v>769</v>
      </c>
      <c r="AR688" t="s">
        <v>796</v>
      </c>
      <c r="AS688">
        <v>9.3000000000000007</v>
      </c>
      <c r="AT688">
        <v>550.70000000000005</v>
      </c>
      <c r="AU688">
        <v>560</v>
      </c>
      <c r="AV688" t="s">
        <v>765</v>
      </c>
      <c r="AW688" t="s">
        <v>1254</v>
      </c>
      <c r="AX688">
        <v>9.1999999999999993</v>
      </c>
      <c r="AY688">
        <v>550.79999999999995</v>
      </c>
      <c r="AZ688">
        <v>560</v>
      </c>
      <c r="BA688" t="s">
        <v>765</v>
      </c>
      <c r="BB688">
        <v>-3.9922200000000003E-3</v>
      </c>
      <c r="BC688">
        <v>0</v>
      </c>
      <c r="BD688">
        <v>38909</v>
      </c>
      <c r="BE688">
        <v>14.000456308464516</v>
      </c>
      <c r="BF688" t="s">
        <v>767</v>
      </c>
      <c r="BG688">
        <v>44243</v>
      </c>
      <c r="BH688">
        <v>25.04872020452564</v>
      </c>
      <c r="BI688" t="s">
        <v>4143</v>
      </c>
      <c r="BJ688" t="s">
        <v>4144</v>
      </c>
      <c r="BK688" t="s">
        <v>4145</v>
      </c>
      <c r="BL688" t="s">
        <v>4139</v>
      </c>
      <c r="BM688">
        <v>4</v>
      </c>
      <c r="BN688">
        <v>3.7519999999999998</v>
      </c>
    </row>
    <row r="689" spans="1:66" x14ac:dyDescent="0.25">
      <c r="A689">
        <v>135902</v>
      </c>
      <c r="B689">
        <v>19939</v>
      </c>
      <c r="C689" t="s">
        <v>38</v>
      </c>
      <c r="D689" t="s">
        <v>21</v>
      </c>
      <c r="E689" t="s">
        <v>29</v>
      </c>
      <c r="F689">
        <v>44105.666666666664</v>
      </c>
      <c r="G689">
        <v>10</v>
      </c>
      <c r="H689" t="s">
        <v>23</v>
      </c>
      <c r="I689">
        <v>0</v>
      </c>
      <c r="J689" t="s">
        <v>22</v>
      </c>
      <c r="K689" t="s">
        <v>22</v>
      </c>
      <c r="L689" t="s">
        <v>30</v>
      </c>
      <c r="M689">
        <v>6</v>
      </c>
      <c r="N689" t="s">
        <v>35</v>
      </c>
      <c r="O689">
        <v>2</v>
      </c>
      <c r="P689">
        <v>10</v>
      </c>
      <c r="Q689">
        <v>1.3</v>
      </c>
      <c r="R689">
        <v>6</v>
      </c>
      <c r="S689">
        <v>7.8000000000000007</v>
      </c>
      <c r="T689">
        <v>1</v>
      </c>
      <c r="U689">
        <v>0</v>
      </c>
      <c r="V689">
        <v>1.4000000000000001</v>
      </c>
      <c r="W689">
        <v>1.8</v>
      </c>
      <c r="X689">
        <v>2.5200000000000005</v>
      </c>
      <c r="Y689">
        <v>1.36</v>
      </c>
      <c r="Z689">
        <v>3.4800000000000004</v>
      </c>
      <c r="AA689">
        <v>4.732800000000001</v>
      </c>
      <c r="AB689">
        <v>7681213</v>
      </c>
      <c r="AC689" t="s">
        <v>1253</v>
      </c>
      <c r="AD689">
        <v>40423</v>
      </c>
      <c r="AE689" t="s">
        <v>760</v>
      </c>
      <c r="AF689" t="s">
        <v>761</v>
      </c>
      <c r="AG689" t="s">
        <v>762</v>
      </c>
      <c r="AH689" t="s">
        <v>768</v>
      </c>
      <c r="AI689">
        <v>3.5</v>
      </c>
      <c r="AJ689">
        <v>0</v>
      </c>
      <c r="AK689">
        <v>0</v>
      </c>
      <c r="AL689">
        <v>0</v>
      </c>
      <c r="AM689">
        <v>18</v>
      </c>
      <c r="AN689">
        <v>0</v>
      </c>
      <c r="AO689" t="s">
        <v>762</v>
      </c>
      <c r="AP689" t="s">
        <v>763</v>
      </c>
      <c r="AQ689" t="s">
        <v>769</v>
      </c>
      <c r="AR689" t="s">
        <v>796</v>
      </c>
      <c r="AS689">
        <v>9.3000000000000007</v>
      </c>
      <c r="AT689">
        <v>550.70000000000005</v>
      </c>
      <c r="AU689">
        <v>560</v>
      </c>
      <c r="AV689" t="s">
        <v>765</v>
      </c>
      <c r="AW689" t="s">
        <v>1254</v>
      </c>
      <c r="AX689">
        <v>9.1999999999999993</v>
      </c>
      <c r="AY689">
        <v>550.79999999999995</v>
      </c>
      <c r="AZ689">
        <v>560</v>
      </c>
      <c r="BA689" t="s">
        <v>765</v>
      </c>
      <c r="BB689">
        <v>-3.9922200000000003E-3</v>
      </c>
      <c r="BC689">
        <v>0</v>
      </c>
      <c r="BD689">
        <v>38909</v>
      </c>
      <c r="BE689">
        <v>14.22769792379648</v>
      </c>
      <c r="BF689" t="s">
        <v>767</v>
      </c>
      <c r="BG689">
        <v>44243</v>
      </c>
      <c r="BH689">
        <v>25.04872020452564</v>
      </c>
      <c r="BI689" t="s">
        <v>4143</v>
      </c>
      <c r="BJ689" t="s">
        <v>4144</v>
      </c>
      <c r="BK689" t="s">
        <v>4145</v>
      </c>
      <c r="BL689" t="s">
        <v>4139</v>
      </c>
      <c r="BM689">
        <v>4</v>
      </c>
      <c r="BN689">
        <v>3.7519999999999998</v>
      </c>
    </row>
    <row r="690" spans="1:66" x14ac:dyDescent="0.25">
      <c r="A690">
        <v>135953</v>
      </c>
      <c r="B690">
        <v>19491</v>
      </c>
      <c r="C690" t="s">
        <v>400</v>
      </c>
      <c r="D690" t="s">
        <v>21</v>
      </c>
      <c r="E690" t="s">
        <v>29</v>
      </c>
      <c r="F690">
        <v>44070.666666666664</v>
      </c>
      <c r="G690">
        <v>3.5</v>
      </c>
      <c r="I690">
        <v>0</v>
      </c>
      <c r="J690" t="s">
        <v>22</v>
      </c>
      <c r="K690" t="s">
        <v>22</v>
      </c>
      <c r="L690" t="s">
        <v>24</v>
      </c>
      <c r="M690">
        <v>0</v>
      </c>
      <c r="N690" t="s">
        <v>35</v>
      </c>
      <c r="O690">
        <v>2</v>
      </c>
      <c r="P690">
        <v>0</v>
      </c>
      <c r="Q690">
        <v>1.3</v>
      </c>
      <c r="R690">
        <v>0.8</v>
      </c>
      <c r="S690">
        <v>1.04</v>
      </c>
      <c r="T690">
        <v>1</v>
      </c>
      <c r="U690">
        <v>10</v>
      </c>
      <c r="V690">
        <v>5.4</v>
      </c>
      <c r="W690">
        <v>3.2</v>
      </c>
      <c r="X690">
        <v>17.28</v>
      </c>
      <c r="Y690">
        <v>3.7600000000000002</v>
      </c>
      <c r="Z690">
        <v>2.2400000000000002</v>
      </c>
      <c r="AA690">
        <v>8.4224000000000014</v>
      </c>
      <c r="AB690">
        <v>7554972</v>
      </c>
      <c r="AC690" t="s">
        <v>2084</v>
      </c>
      <c r="AD690">
        <v>40424</v>
      </c>
      <c r="AE690" t="s">
        <v>760</v>
      </c>
      <c r="AF690" t="s">
        <v>761</v>
      </c>
      <c r="AG690" t="s">
        <v>762</v>
      </c>
      <c r="AH690" t="s">
        <v>768</v>
      </c>
      <c r="AI690">
        <v>2</v>
      </c>
      <c r="AJ690">
        <v>0</v>
      </c>
      <c r="AK690">
        <v>0</v>
      </c>
      <c r="AL690">
        <v>0</v>
      </c>
      <c r="AM690">
        <v>24</v>
      </c>
      <c r="AN690">
        <v>0</v>
      </c>
      <c r="AO690" t="s">
        <v>762</v>
      </c>
      <c r="AP690" t="s">
        <v>763</v>
      </c>
      <c r="AQ690" t="s">
        <v>769</v>
      </c>
      <c r="AR690" t="s">
        <v>2085</v>
      </c>
      <c r="AS690">
        <v>3.7</v>
      </c>
      <c r="AT690">
        <v>671.44001463999996</v>
      </c>
      <c r="AU690">
        <v>675.14001464</v>
      </c>
      <c r="AV690" t="s">
        <v>765</v>
      </c>
      <c r="AW690" t="s">
        <v>2086</v>
      </c>
      <c r="AX690">
        <v>2.2999999999999998</v>
      </c>
      <c r="AY690">
        <v>665.64998778999995</v>
      </c>
      <c r="AZ690">
        <v>0</v>
      </c>
      <c r="BA690" t="s">
        <v>765</v>
      </c>
      <c r="BB690">
        <v>2.9751980000000001E-2</v>
      </c>
      <c r="BC690">
        <v>0</v>
      </c>
      <c r="BD690">
        <v>30682</v>
      </c>
      <c r="BE690">
        <v>36.656171571982654</v>
      </c>
      <c r="BF690" t="s">
        <v>767</v>
      </c>
      <c r="BG690">
        <v>43185</v>
      </c>
      <c r="BH690">
        <v>196.16121925689859</v>
      </c>
      <c r="BI690" t="s">
        <v>4114</v>
      </c>
      <c r="BJ690" t="s">
        <v>4115</v>
      </c>
      <c r="BK690" t="s">
        <v>4116</v>
      </c>
      <c r="BL690" t="s">
        <v>768</v>
      </c>
      <c r="BM690">
        <v>2</v>
      </c>
      <c r="BN690">
        <v>3.7869999999999999</v>
      </c>
    </row>
    <row r="691" spans="1:66" x14ac:dyDescent="0.25">
      <c r="A691">
        <v>136240</v>
      </c>
      <c r="B691">
        <v>21121</v>
      </c>
      <c r="C691" t="s">
        <v>218</v>
      </c>
      <c r="D691" t="s">
        <v>21</v>
      </c>
      <c r="E691" t="s">
        <v>29</v>
      </c>
      <c r="F691">
        <v>44204.708333333336</v>
      </c>
      <c r="G691">
        <v>10</v>
      </c>
      <c r="I691">
        <v>0</v>
      </c>
      <c r="J691" t="s">
        <v>22</v>
      </c>
      <c r="K691" t="s">
        <v>22</v>
      </c>
      <c r="M691">
        <v>0</v>
      </c>
      <c r="N691" t="s">
        <v>35</v>
      </c>
      <c r="O691">
        <v>2</v>
      </c>
      <c r="P691">
        <v>0</v>
      </c>
      <c r="Q691">
        <v>1.3</v>
      </c>
      <c r="R691">
        <v>2.4000000000000004</v>
      </c>
      <c r="S691">
        <v>3.1200000000000006</v>
      </c>
      <c r="T691">
        <v>1</v>
      </c>
      <c r="U691">
        <v>10</v>
      </c>
      <c r="V691">
        <v>5.4</v>
      </c>
      <c r="W691">
        <v>6.6000000000000005</v>
      </c>
      <c r="X691">
        <v>35.640000000000008</v>
      </c>
      <c r="Y691">
        <v>3.7600000000000002</v>
      </c>
      <c r="Z691">
        <v>4.92</v>
      </c>
      <c r="AA691">
        <v>18.499200000000002</v>
      </c>
      <c r="AB691">
        <v>7699636</v>
      </c>
      <c r="AC691" t="s">
        <v>3212</v>
      </c>
      <c r="AD691">
        <v>40425</v>
      </c>
      <c r="AE691" t="s">
        <v>760</v>
      </c>
      <c r="AF691" t="s">
        <v>761</v>
      </c>
      <c r="AG691" t="s">
        <v>762</v>
      </c>
      <c r="AH691" t="s">
        <v>768</v>
      </c>
      <c r="AI691">
        <v>4</v>
      </c>
      <c r="AJ691">
        <v>0</v>
      </c>
      <c r="AK691">
        <v>0</v>
      </c>
      <c r="AL691">
        <v>0</v>
      </c>
      <c r="AM691">
        <v>48</v>
      </c>
      <c r="AN691">
        <v>0</v>
      </c>
      <c r="AO691" t="s">
        <v>762</v>
      </c>
      <c r="AP691" t="s">
        <v>902</v>
      </c>
      <c r="AQ691" t="s">
        <v>905</v>
      </c>
      <c r="AR691" t="s">
        <v>1347</v>
      </c>
      <c r="AS691">
        <v>10</v>
      </c>
      <c r="AT691">
        <v>599</v>
      </c>
      <c r="AU691">
        <v>609</v>
      </c>
      <c r="AV691" t="s">
        <v>765</v>
      </c>
      <c r="AW691" t="s">
        <v>3213</v>
      </c>
      <c r="AX691">
        <v>5</v>
      </c>
      <c r="AY691">
        <v>599</v>
      </c>
      <c r="AZ691">
        <v>604</v>
      </c>
      <c r="BA691" t="s">
        <v>765</v>
      </c>
      <c r="BB691">
        <v>0</v>
      </c>
      <c r="BC691">
        <v>1</v>
      </c>
      <c r="BD691">
        <v>27210</v>
      </c>
      <c r="BE691">
        <v>46.528975587497158</v>
      </c>
      <c r="BF691" t="s">
        <v>767</v>
      </c>
      <c r="BG691">
        <v>44243</v>
      </c>
      <c r="BH691">
        <v>97.390325706142264</v>
      </c>
      <c r="BI691" t="s">
        <v>4111</v>
      </c>
      <c r="BJ691" t="s">
        <v>4112</v>
      </c>
      <c r="BK691" t="s">
        <v>4113</v>
      </c>
      <c r="BL691" t="s">
        <v>4097</v>
      </c>
      <c r="BM691">
        <v>1</v>
      </c>
      <c r="BN691">
        <v>3.7879999999999998</v>
      </c>
    </row>
    <row r="692" spans="1:66" x14ac:dyDescent="0.25">
      <c r="A692">
        <v>136241</v>
      </c>
      <c r="B692">
        <v>21121</v>
      </c>
      <c r="C692" t="s">
        <v>218</v>
      </c>
      <c r="D692" t="s">
        <v>21</v>
      </c>
      <c r="E692" t="s">
        <v>29</v>
      </c>
      <c r="F692">
        <v>44204.708333333336</v>
      </c>
      <c r="G692">
        <v>10</v>
      </c>
      <c r="I692">
        <v>0</v>
      </c>
      <c r="J692" t="s">
        <v>22</v>
      </c>
      <c r="K692" t="s">
        <v>22</v>
      </c>
      <c r="M692">
        <v>0</v>
      </c>
      <c r="N692" t="s">
        <v>35</v>
      </c>
      <c r="O692">
        <v>2</v>
      </c>
      <c r="P692">
        <v>0</v>
      </c>
      <c r="Q692">
        <v>1.3</v>
      </c>
      <c r="R692">
        <v>2.4000000000000004</v>
      </c>
      <c r="S692">
        <v>3.1200000000000006</v>
      </c>
      <c r="T692">
        <v>1</v>
      </c>
      <c r="U692">
        <v>0</v>
      </c>
      <c r="V692">
        <v>2.2000000000000002</v>
      </c>
      <c r="W692">
        <v>2.4000000000000004</v>
      </c>
      <c r="X692">
        <v>5.2800000000000011</v>
      </c>
      <c r="Y692">
        <v>1.84</v>
      </c>
      <c r="Z692">
        <v>2.4000000000000004</v>
      </c>
      <c r="AA692">
        <v>4.4160000000000013</v>
      </c>
      <c r="AB692">
        <v>7705657</v>
      </c>
      <c r="AC692" t="s">
        <v>1345</v>
      </c>
      <c r="AD692">
        <v>40426</v>
      </c>
      <c r="AE692" t="s">
        <v>760</v>
      </c>
      <c r="AF692" t="s">
        <v>761</v>
      </c>
      <c r="AG692" t="s">
        <v>762</v>
      </c>
      <c r="AH692" t="s">
        <v>768</v>
      </c>
      <c r="AI692">
        <v>4</v>
      </c>
      <c r="AJ692">
        <v>0</v>
      </c>
      <c r="AK692">
        <v>0</v>
      </c>
      <c r="AL692">
        <v>0</v>
      </c>
      <c r="AM692">
        <v>48</v>
      </c>
      <c r="AN692">
        <v>0</v>
      </c>
      <c r="AO692" t="s">
        <v>762</v>
      </c>
      <c r="AP692" t="s">
        <v>902</v>
      </c>
      <c r="AQ692" t="s">
        <v>905</v>
      </c>
      <c r="AR692" t="s">
        <v>1346</v>
      </c>
      <c r="AS692">
        <v>4.5999999999999996</v>
      </c>
      <c r="AT692">
        <v>600.4</v>
      </c>
      <c r="AU692">
        <v>605</v>
      </c>
      <c r="AV692" t="s">
        <v>765</v>
      </c>
      <c r="AW692" t="s">
        <v>1347</v>
      </c>
      <c r="AX692">
        <v>8.8000000000000007</v>
      </c>
      <c r="AY692">
        <v>600.20000000000005</v>
      </c>
      <c r="AZ692">
        <v>609</v>
      </c>
      <c r="BA692" t="s">
        <v>765</v>
      </c>
      <c r="BB692">
        <v>2.6300199999999998E-3</v>
      </c>
      <c r="BC692">
        <v>1</v>
      </c>
      <c r="BD692">
        <v>27210</v>
      </c>
      <c r="BE692">
        <v>46.528975587497158</v>
      </c>
      <c r="BF692" t="s">
        <v>767</v>
      </c>
      <c r="BG692">
        <v>44243</v>
      </c>
      <c r="BH692">
        <v>76.045056588442961</v>
      </c>
      <c r="BI692" t="s">
        <v>4111</v>
      </c>
      <c r="BJ692" t="s">
        <v>4112</v>
      </c>
      <c r="BK692" t="s">
        <v>4113</v>
      </c>
      <c r="BL692" t="s">
        <v>4097</v>
      </c>
      <c r="BM692">
        <v>1</v>
      </c>
      <c r="BN692">
        <v>3.7879999999999998</v>
      </c>
    </row>
    <row r="693" spans="1:66" x14ac:dyDescent="0.25">
      <c r="A693">
        <v>136815</v>
      </c>
      <c r="B693">
        <v>80653</v>
      </c>
      <c r="C693" t="s">
        <v>41</v>
      </c>
      <c r="D693" t="s">
        <v>21</v>
      </c>
      <c r="E693" t="s">
        <v>29</v>
      </c>
      <c r="F693">
        <v>44141.708333333336</v>
      </c>
      <c r="G693">
        <v>4</v>
      </c>
      <c r="H693" t="s">
        <v>23</v>
      </c>
      <c r="I693">
        <v>0</v>
      </c>
      <c r="J693" t="s">
        <v>22</v>
      </c>
      <c r="K693" t="s">
        <v>22</v>
      </c>
      <c r="M693">
        <v>0</v>
      </c>
      <c r="O693">
        <v>2</v>
      </c>
      <c r="P693">
        <v>10</v>
      </c>
      <c r="Q693">
        <v>1.3</v>
      </c>
      <c r="R693">
        <v>2.2999999999999998</v>
      </c>
      <c r="S693">
        <v>2.9899999999999998</v>
      </c>
      <c r="T693">
        <v>1</v>
      </c>
      <c r="U693">
        <v>0</v>
      </c>
      <c r="V693">
        <v>1.4000000000000001</v>
      </c>
      <c r="W693">
        <v>0.8</v>
      </c>
      <c r="X693">
        <v>1.1200000000000001</v>
      </c>
      <c r="Y693">
        <v>1.36</v>
      </c>
      <c r="Z693">
        <v>1.4</v>
      </c>
      <c r="AA693">
        <v>1.9039999999999999</v>
      </c>
      <c r="AB693">
        <v>7650144</v>
      </c>
      <c r="AC693" t="s">
        <v>955</v>
      </c>
      <c r="AD693">
        <v>40427</v>
      </c>
      <c r="AE693" t="s">
        <v>760</v>
      </c>
      <c r="AF693" t="s">
        <v>761</v>
      </c>
      <c r="AG693" t="s">
        <v>762</v>
      </c>
      <c r="AH693" t="s">
        <v>768</v>
      </c>
      <c r="AI693">
        <v>1.25</v>
      </c>
      <c r="AJ693">
        <v>0</v>
      </c>
      <c r="AK693">
        <v>0</v>
      </c>
      <c r="AL693">
        <v>0</v>
      </c>
      <c r="AM693">
        <v>15</v>
      </c>
      <c r="AN693">
        <v>0</v>
      </c>
      <c r="AO693" t="s">
        <v>762</v>
      </c>
      <c r="AP693" t="s">
        <v>763</v>
      </c>
      <c r="AQ693" t="s">
        <v>769</v>
      </c>
      <c r="AR693" t="s">
        <v>956</v>
      </c>
      <c r="AS693">
        <v>4.8</v>
      </c>
      <c r="AT693">
        <v>648.20000000000005</v>
      </c>
      <c r="AU693">
        <v>653</v>
      </c>
      <c r="AV693" t="s">
        <v>765</v>
      </c>
      <c r="AW693" t="s">
        <v>957</v>
      </c>
      <c r="AX693">
        <v>5.2</v>
      </c>
      <c r="AY693">
        <v>647.79999999999995</v>
      </c>
      <c r="AZ693">
        <v>653</v>
      </c>
      <c r="BA693" t="s">
        <v>765</v>
      </c>
      <c r="BB693">
        <v>1.444925E-2</v>
      </c>
      <c r="BC693">
        <v>0</v>
      </c>
      <c r="BD693">
        <v>0</v>
      </c>
      <c r="BE693">
        <v>120.85341090577231</v>
      </c>
      <c r="BF693" t="s">
        <v>767</v>
      </c>
      <c r="BG693">
        <v>43179</v>
      </c>
      <c r="BH693">
        <v>27.682791187499809</v>
      </c>
      <c r="BI693" t="s">
        <v>4094</v>
      </c>
      <c r="BJ693" t="s">
        <v>4095</v>
      </c>
      <c r="BK693" t="s">
        <v>4096</v>
      </c>
      <c r="BL693" t="s">
        <v>4097</v>
      </c>
      <c r="BM693">
        <v>1</v>
      </c>
      <c r="BN693">
        <v>3.7839999999999998</v>
      </c>
    </row>
    <row r="694" spans="1:66" x14ac:dyDescent="0.25">
      <c r="A694">
        <v>136816</v>
      </c>
      <c r="B694">
        <v>80653</v>
      </c>
      <c r="C694" t="s">
        <v>338</v>
      </c>
      <c r="D694" t="s">
        <v>21</v>
      </c>
      <c r="E694" t="s">
        <v>29</v>
      </c>
      <c r="F694">
        <v>44141.708333333336</v>
      </c>
      <c r="G694">
        <v>3.5</v>
      </c>
      <c r="H694" t="s">
        <v>23</v>
      </c>
      <c r="I694">
        <v>0</v>
      </c>
      <c r="J694" t="s">
        <v>22</v>
      </c>
      <c r="K694" t="s">
        <v>22</v>
      </c>
      <c r="M694">
        <v>0</v>
      </c>
      <c r="O694">
        <v>2</v>
      </c>
      <c r="P694">
        <v>0</v>
      </c>
      <c r="Q694">
        <v>1.3</v>
      </c>
      <c r="R694">
        <v>0.8</v>
      </c>
      <c r="S694">
        <v>1.04</v>
      </c>
      <c r="T694">
        <v>2</v>
      </c>
      <c r="U694">
        <v>0</v>
      </c>
      <c r="V694">
        <v>7.8000000000000007</v>
      </c>
      <c r="W694">
        <v>1.7000000000000002</v>
      </c>
      <c r="X694">
        <v>13.260000000000003</v>
      </c>
      <c r="Y694">
        <v>5.2000000000000011</v>
      </c>
      <c r="Z694">
        <v>1.34</v>
      </c>
      <c r="AA694">
        <v>6.9680000000000017</v>
      </c>
      <c r="AB694">
        <v>7698550</v>
      </c>
      <c r="AC694" t="s">
        <v>1818</v>
      </c>
      <c r="AD694">
        <v>40428</v>
      </c>
      <c r="AE694" t="s">
        <v>760</v>
      </c>
      <c r="AF694" t="s">
        <v>761</v>
      </c>
      <c r="AG694" t="s">
        <v>762</v>
      </c>
      <c r="AH694" t="s">
        <v>768</v>
      </c>
      <c r="AI694">
        <v>1.25</v>
      </c>
      <c r="AJ694">
        <v>0</v>
      </c>
      <c r="AK694">
        <v>0</v>
      </c>
      <c r="AL694">
        <v>0</v>
      </c>
      <c r="AM694">
        <v>15</v>
      </c>
      <c r="AN694">
        <v>0</v>
      </c>
      <c r="AO694" t="s">
        <v>762</v>
      </c>
      <c r="AP694" t="s">
        <v>763</v>
      </c>
      <c r="AQ694" t="s">
        <v>769</v>
      </c>
      <c r="AR694" t="s">
        <v>1819</v>
      </c>
      <c r="AS694">
        <v>0</v>
      </c>
      <c r="AT694">
        <v>656</v>
      </c>
      <c r="AU694">
        <v>656</v>
      </c>
      <c r="AV694" t="s">
        <v>772</v>
      </c>
      <c r="AW694" t="s">
        <v>956</v>
      </c>
      <c r="AX694">
        <v>4.5</v>
      </c>
      <c r="AY694">
        <v>647.5</v>
      </c>
      <c r="AZ694">
        <v>652</v>
      </c>
      <c r="BA694" t="s">
        <v>765</v>
      </c>
      <c r="BB694">
        <v>8.5943909999999998E-2</v>
      </c>
      <c r="BC694">
        <v>0</v>
      </c>
      <c r="BD694">
        <v>0</v>
      </c>
      <c r="BE694">
        <v>120.85341090577231</v>
      </c>
      <c r="BF694" t="s">
        <v>767</v>
      </c>
      <c r="BG694">
        <v>44243</v>
      </c>
      <c r="BH694">
        <v>98.901677287127896</v>
      </c>
      <c r="BI694" t="s">
        <v>4094</v>
      </c>
      <c r="BJ694" t="s">
        <v>4095</v>
      </c>
      <c r="BK694" t="s">
        <v>4096</v>
      </c>
      <c r="BL694" t="s">
        <v>4097</v>
      </c>
      <c r="BM694">
        <v>1</v>
      </c>
      <c r="BN694">
        <v>3.7839999999999998</v>
      </c>
    </row>
    <row r="695" spans="1:66" x14ac:dyDescent="0.25">
      <c r="A695">
        <v>136817</v>
      </c>
      <c r="B695">
        <v>80653</v>
      </c>
      <c r="C695" t="s">
        <v>41</v>
      </c>
      <c r="D695" t="s">
        <v>21</v>
      </c>
      <c r="E695" t="s">
        <v>29</v>
      </c>
      <c r="F695">
        <v>44141.708333333336</v>
      </c>
      <c r="G695">
        <v>5</v>
      </c>
      <c r="H695" t="s">
        <v>32</v>
      </c>
      <c r="I695">
        <v>10</v>
      </c>
      <c r="J695" t="s">
        <v>29</v>
      </c>
      <c r="K695" t="s">
        <v>29</v>
      </c>
      <c r="L695" t="s">
        <v>30</v>
      </c>
      <c r="M695">
        <v>6</v>
      </c>
      <c r="N695" t="s">
        <v>35</v>
      </c>
      <c r="O695">
        <v>2</v>
      </c>
      <c r="P695">
        <v>5</v>
      </c>
      <c r="Q695">
        <v>4.8</v>
      </c>
      <c r="R695">
        <v>4.25</v>
      </c>
      <c r="S695">
        <v>20.399999999999999</v>
      </c>
      <c r="T695">
        <v>2</v>
      </c>
      <c r="U695">
        <v>5</v>
      </c>
      <c r="V695">
        <v>7.8000000000000007</v>
      </c>
      <c r="W695">
        <v>2.4500000000000002</v>
      </c>
      <c r="X695">
        <v>19.110000000000003</v>
      </c>
      <c r="Y695">
        <v>6.6000000000000005</v>
      </c>
      <c r="Z695">
        <v>3.17</v>
      </c>
      <c r="AA695">
        <v>20.922000000000001</v>
      </c>
      <c r="AB695">
        <v>7624156</v>
      </c>
      <c r="AC695" t="s">
        <v>3433</v>
      </c>
      <c r="AD695">
        <v>40429</v>
      </c>
      <c r="AE695" t="s">
        <v>760</v>
      </c>
      <c r="AF695" t="s">
        <v>761</v>
      </c>
      <c r="AG695" t="s">
        <v>762</v>
      </c>
      <c r="AH695" t="s">
        <v>768</v>
      </c>
      <c r="AI695">
        <v>1.25</v>
      </c>
      <c r="AJ695">
        <v>0</v>
      </c>
      <c r="AK695">
        <v>0</v>
      </c>
      <c r="AL695">
        <v>0</v>
      </c>
      <c r="AM695">
        <v>15</v>
      </c>
      <c r="AN695">
        <v>0</v>
      </c>
      <c r="AO695" t="s">
        <v>762</v>
      </c>
      <c r="AP695" t="s">
        <v>763</v>
      </c>
      <c r="AQ695" t="s">
        <v>769</v>
      </c>
      <c r="AR695" t="s">
        <v>957</v>
      </c>
      <c r="AS695">
        <v>5</v>
      </c>
      <c r="AT695">
        <v>648</v>
      </c>
      <c r="AU695">
        <v>653</v>
      </c>
      <c r="AV695" t="s">
        <v>765</v>
      </c>
      <c r="AW695" t="s">
        <v>3434</v>
      </c>
      <c r="AX695">
        <v>7</v>
      </c>
      <c r="AY695">
        <v>640.1</v>
      </c>
      <c r="AZ695">
        <v>647.1</v>
      </c>
      <c r="BA695" t="s">
        <v>765</v>
      </c>
      <c r="BB695">
        <v>0.13698861000000001</v>
      </c>
      <c r="BC695">
        <v>0</v>
      </c>
      <c r="BD695">
        <v>0</v>
      </c>
      <c r="BE695">
        <v>120.85341090577231</v>
      </c>
      <c r="BF695" t="s">
        <v>767</v>
      </c>
      <c r="BG695">
        <v>43179</v>
      </c>
      <c r="BH695">
        <v>57.669079962714761</v>
      </c>
      <c r="BI695" t="s">
        <v>4094</v>
      </c>
      <c r="BJ695" t="s">
        <v>4095</v>
      </c>
      <c r="BK695" t="s">
        <v>4096</v>
      </c>
      <c r="BL695" t="s">
        <v>4097</v>
      </c>
      <c r="BM695">
        <v>1</v>
      </c>
      <c r="BN695">
        <v>3.7839999999999998</v>
      </c>
    </row>
    <row r="696" spans="1:66" x14ac:dyDescent="0.25">
      <c r="A696">
        <v>136824</v>
      </c>
      <c r="B696">
        <v>20711</v>
      </c>
      <c r="C696" t="s">
        <v>687</v>
      </c>
      <c r="D696" t="s">
        <v>21</v>
      </c>
      <c r="E696" t="s">
        <v>29</v>
      </c>
      <c r="F696">
        <v>44201.708333333336</v>
      </c>
      <c r="G696">
        <v>4.3</v>
      </c>
      <c r="H696" t="s">
        <v>23</v>
      </c>
      <c r="I696">
        <v>0</v>
      </c>
      <c r="J696" t="s">
        <v>22</v>
      </c>
      <c r="K696" t="s">
        <v>22</v>
      </c>
      <c r="M696">
        <v>0</v>
      </c>
      <c r="O696">
        <v>2</v>
      </c>
      <c r="P696">
        <v>10</v>
      </c>
      <c r="Q696">
        <v>1.3</v>
      </c>
      <c r="R696">
        <v>2.9</v>
      </c>
      <c r="S696">
        <v>3.77</v>
      </c>
      <c r="T696">
        <v>1</v>
      </c>
      <c r="U696">
        <v>10</v>
      </c>
      <c r="V696">
        <v>8.6</v>
      </c>
      <c r="W696">
        <v>6.5</v>
      </c>
      <c r="X696">
        <v>55.9</v>
      </c>
      <c r="Y696">
        <v>5.68</v>
      </c>
      <c r="Z696">
        <v>5.0599999999999996</v>
      </c>
      <c r="AA696">
        <v>28.740799999999997</v>
      </c>
      <c r="AB696">
        <v>7599661</v>
      </c>
      <c r="AC696" t="s">
        <v>3778</v>
      </c>
      <c r="AD696">
        <v>40430</v>
      </c>
      <c r="AE696" t="s">
        <v>760</v>
      </c>
      <c r="AF696" t="s">
        <v>761</v>
      </c>
      <c r="AG696" t="s">
        <v>762</v>
      </c>
      <c r="AH696" t="s">
        <v>768</v>
      </c>
      <c r="AI696">
        <v>3</v>
      </c>
      <c r="AJ696">
        <v>0</v>
      </c>
      <c r="AK696">
        <v>0</v>
      </c>
      <c r="AL696">
        <v>0</v>
      </c>
      <c r="AM696">
        <v>36</v>
      </c>
      <c r="AN696">
        <v>0</v>
      </c>
      <c r="AO696" t="s">
        <v>762</v>
      </c>
      <c r="AP696" t="s">
        <v>763</v>
      </c>
      <c r="AQ696" t="s">
        <v>769</v>
      </c>
      <c r="AR696" t="s">
        <v>3779</v>
      </c>
      <c r="AS696">
        <v>4.3</v>
      </c>
      <c r="AT696">
        <v>698.7</v>
      </c>
      <c r="AU696">
        <v>703</v>
      </c>
      <c r="AV696" t="s">
        <v>765</v>
      </c>
      <c r="AW696" t="s">
        <v>3299</v>
      </c>
      <c r="AX696">
        <v>4.8</v>
      </c>
      <c r="AY696">
        <v>698.2</v>
      </c>
      <c r="AZ696">
        <v>703</v>
      </c>
      <c r="BA696" t="s">
        <v>765</v>
      </c>
      <c r="BB696">
        <v>2.044783E-2</v>
      </c>
      <c r="BC696">
        <v>0</v>
      </c>
      <c r="BD696">
        <v>0</v>
      </c>
      <c r="BE696">
        <v>121.01768195300023</v>
      </c>
      <c r="BF696" t="s">
        <v>767</v>
      </c>
      <c r="BG696">
        <v>43179</v>
      </c>
      <c r="BH696">
        <v>24.45237025358534</v>
      </c>
      <c r="BI696" t="s">
        <v>4155</v>
      </c>
      <c r="BJ696" t="s">
        <v>4156</v>
      </c>
      <c r="BK696" t="s">
        <v>4157</v>
      </c>
      <c r="BL696" t="s">
        <v>768</v>
      </c>
      <c r="BM696">
        <v>2</v>
      </c>
      <c r="BN696">
        <v>3.7770000000000001</v>
      </c>
    </row>
    <row r="697" spans="1:66" x14ac:dyDescent="0.25">
      <c r="A697">
        <v>137053</v>
      </c>
      <c r="B697">
        <v>20711</v>
      </c>
      <c r="C697" t="s">
        <v>650</v>
      </c>
      <c r="D697" t="s">
        <v>21</v>
      </c>
      <c r="E697" t="s">
        <v>29</v>
      </c>
      <c r="F697">
        <v>44201.708333333336</v>
      </c>
      <c r="G697">
        <v>4.8</v>
      </c>
      <c r="H697" t="s">
        <v>23</v>
      </c>
      <c r="I697">
        <v>0</v>
      </c>
      <c r="J697" t="s">
        <v>22</v>
      </c>
      <c r="K697" t="s">
        <v>22</v>
      </c>
      <c r="M697">
        <v>0</v>
      </c>
      <c r="O697">
        <v>2</v>
      </c>
      <c r="P697">
        <v>10</v>
      </c>
      <c r="Q697">
        <v>1.3</v>
      </c>
      <c r="R697">
        <v>2.9</v>
      </c>
      <c r="S697">
        <v>3.77</v>
      </c>
      <c r="T697">
        <v>1</v>
      </c>
      <c r="U697">
        <v>10</v>
      </c>
      <c r="V697">
        <v>6.2000000000000011</v>
      </c>
      <c r="W697">
        <v>5.6</v>
      </c>
      <c r="X697">
        <v>34.720000000000006</v>
      </c>
      <c r="Y697">
        <v>4.24</v>
      </c>
      <c r="Z697">
        <v>4.5199999999999996</v>
      </c>
      <c r="AA697">
        <v>19.1648</v>
      </c>
      <c r="AB697">
        <v>7713024</v>
      </c>
      <c r="AC697" t="s">
        <v>3298</v>
      </c>
      <c r="AD697">
        <v>40431</v>
      </c>
      <c r="AE697" t="s">
        <v>760</v>
      </c>
      <c r="AF697" t="s">
        <v>761</v>
      </c>
      <c r="AG697" t="s">
        <v>762</v>
      </c>
      <c r="AH697" t="s">
        <v>768</v>
      </c>
      <c r="AI697">
        <v>3</v>
      </c>
      <c r="AJ697">
        <v>0</v>
      </c>
      <c r="AK697">
        <v>0</v>
      </c>
      <c r="AL697">
        <v>0</v>
      </c>
      <c r="AM697">
        <v>36</v>
      </c>
      <c r="AN697">
        <v>0</v>
      </c>
      <c r="AO697" t="s">
        <v>762</v>
      </c>
      <c r="AP697" t="s">
        <v>763</v>
      </c>
      <c r="AQ697" t="s">
        <v>769</v>
      </c>
      <c r="AR697" t="s">
        <v>3299</v>
      </c>
      <c r="AS697">
        <v>4.8</v>
      </c>
      <c r="AT697">
        <v>698.2</v>
      </c>
      <c r="AU697">
        <v>703</v>
      </c>
      <c r="AV697" t="s">
        <v>765</v>
      </c>
      <c r="AW697" t="s">
        <v>3300</v>
      </c>
      <c r="AX697">
        <v>0</v>
      </c>
      <c r="AY697">
        <v>703</v>
      </c>
      <c r="AZ697">
        <v>703</v>
      </c>
      <c r="BA697" t="s">
        <v>772</v>
      </c>
      <c r="BB697">
        <v>0</v>
      </c>
      <c r="BC697">
        <v>0</v>
      </c>
      <c r="BD697">
        <v>0</v>
      </c>
      <c r="BE697">
        <v>121.01768195300023</v>
      </c>
      <c r="BF697" t="s">
        <v>767</v>
      </c>
      <c r="BG697">
        <v>44243</v>
      </c>
      <c r="BH697">
        <v>10.424486657358401</v>
      </c>
      <c r="BI697" t="s">
        <v>4155</v>
      </c>
      <c r="BJ697" t="s">
        <v>4156</v>
      </c>
      <c r="BK697" t="s">
        <v>4157</v>
      </c>
      <c r="BL697" t="s">
        <v>768</v>
      </c>
      <c r="BM697">
        <v>2</v>
      </c>
      <c r="BN697">
        <v>3.7770000000000001</v>
      </c>
    </row>
    <row r="698" spans="1:66" x14ac:dyDescent="0.25">
      <c r="A698">
        <v>137275</v>
      </c>
      <c r="B698">
        <v>12697</v>
      </c>
      <c r="C698" t="s">
        <v>67</v>
      </c>
      <c r="D698" t="s">
        <v>21</v>
      </c>
      <c r="E698" t="s">
        <v>29</v>
      </c>
      <c r="F698">
        <v>43868.708333333336</v>
      </c>
      <c r="G698">
        <v>4.8</v>
      </c>
      <c r="H698" t="s">
        <v>68</v>
      </c>
      <c r="I698">
        <v>0</v>
      </c>
      <c r="J698" t="s">
        <v>22</v>
      </c>
      <c r="K698" t="s">
        <v>22</v>
      </c>
      <c r="L698" t="s">
        <v>30</v>
      </c>
      <c r="M698">
        <v>6</v>
      </c>
      <c r="N698" t="s">
        <v>202</v>
      </c>
      <c r="O698">
        <v>3</v>
      </c>
      <c r="P698">
        <v>10</v>
      </c>
      <c r="Q698">
        <v>1.9500000000000002</v>
      </c>
      <c r="R698">
        <v>5</v>
      </c>
      <c r="S698">
        <v>9.75</v>
      </c>
      <c r="T698">
        <v>1</v>
      </c>
      <c r="U698">
        <v>0</v>
      </c>
      <c r="V698">
        <v>1.4000000000000001</v>
      </c>
      <c r="W698">
        <v>0.8</v>
      </c>
      <c r="X698">
        <v>1.1200000000000001</v>
      </c>
      <c r="Y698">
        <v>1.62</v>
      </c>
      <c r="Z698">
        <v>2.48</v>
      </c>
      <c r="AA698">
        <v>4.0175999999999998</v>
      </c>
      <c r="AB698">
        <v>7724754</v>
      </c>
      <c r="AC698" t="s">
        <v>1270</v>
      </c>
      <c r="AD698">
        <v>40432</v>
      </c>
      <c r="AE698" t="s">
        <v>760</v>
      </c>
      <c r="AF698" t="s">
        <v>761</v>
      </c>
      <c r="AG698" t="s">
        <v>762</v>
      </c>
      <c r="AH698" t="s">
        <v>768</v>
      </c>
      <c r="AI698">
        <v>2</v>
      </c>
      <c r="AJ698">
        <v>0</v>
      </c>
      <c r="AK698">
        <v>0</v>
      </c>
      <c r="AL698">
        <v>0</v>
      </c>
      <c r="AM698">
        <v>24</v>
      </c>
      <c r="AN698">
        <v>0</v>
      </c>
      <c r="AO698" t="s">
        <v>762</v>
      </c>
      <c r="AP698" t="s">
        <v>763</v>
      </c>
      <c r="AQ698" t="s">
        <v>769</v>
      </c>
      <c r="AR698" t="s">
        <v>1271</v>
      </c>
      <c r="AS698">
        <v>4.8</v>
      </c>
      <c r="AT698">
        <v>722.46</v>
      </c>
      <c r="AU698">
        <v>727.26</v>
      </c>
      <c r="AV698" t="s">
        <v>765</v>
      </c>
      <c r="AW698" t="s">
        <v>876</v>
      </c>
      <c r="AX698">
        <v>4.7</v>
      </c>
      <c r="AY698">
        <v>721.96</v>
      </c>
      <c r="AZ698">
        <v>726.66</v>
      </c>
      <c r="BA698" t="s">
        <v>765</v>
      </c>
      <c r="BB698">
        <v>2.1126369999999998E-2</v>
      </c>
      <c r="BC698">
        <v>0</v>
      </c>
      <c r="BD698">
        <v>39715</v>
      </c>
      <c r="BE698">
        <v>11.372233629933842</v>
      </c>
      <c r="BF698" t="s">
        <v>767</v>
      </c>
      <c r="BG698">
        <v>43179</v>
      </c>
      <c r="BH698">
        <v>23.667198475014899</v>
      </c>
      <c r="BI698" t="s">
        <v>4161</v>
      </c>
      <c r="BJ698" t="s">
        <v>4162</v>
      </c>
      <c r="BK698" t="s">
        <v>4163</v>
      </c>
      <c r="BL698" t="s">
        <v>4097</v>
      </c>
      <c r="BM698">
        <v>1</v>
      </c>
      <c r="BN698">
        <v>3.7610000000000001</v>
      </c>
    </row>
    <row r="699" spans="1:66" x14ac:dyDescent="0.25">
      <c r="A699">
        <v>137276</v>
      </c>
      <c r="B699">
        <v>12697</v>
      </c>
      <c r="C699" t="s">
        <v>67</v>
      </c>
      <c r="D699" t="s">
        <v>21</v>
      </c>
      <c r="E699" t="s">
        <v>29</v>
      </c>
      <c r="F699">
        <v>43868.708333333336</v>
      </c>
      <c r="G699">
        <v>4</v>
      </c>
      <c r="H699" t="s">
        <v>68</v>
      </c>
      <c r="I699">
        <v>0</v>
      </c>
      <c r="J699" t="s">
        <v>22</v>
      </c>
      <c r="K699" t="s">
        <v>22</v>
      </c>
      <c r="L699" t="s">
        <v>24</v>
      </c>
      <c r="M699">
        <v>0</v>
      </c>
      <c r="O699">
        <v>2</v>
      </c>
      <c r="P699">
        <v>10</v>
      </c>
      <c r="Q699">
        <v>1.3</v>
      </c>
      <c r="R699">
        <v>2.9</v>
      </c>
      <c r="S699">
        <v>3.77</v>
      </c>
      <c r="T699">
        <v>1</v>
      </c>
      <c r="U699">
        <v>0</v>
      </c>
      <c r="V699">
        <v>2.8</v>
      </c>
      <c r="W699">
        <v>1.4</v>
      </c>
      <c r="X699">
        <v>3.9199999999999995</v>
      </c>
      <c r="Y699">
        <v>2.2000000000000002</v>
      </c>
      <c r="Z699">
        <v>2</v>
      </c>
      <c r="AA699">
        <v>4.4000000000000004</v>
      </c>
      <c r="AB699">
        <v>7596642</v>
      </c>
      <c r="AC699" t="s">
        <v>1339</v>
      </c>
      <c r="AD699">
        <v>40433</v>
      </c>
      <c r="AE699" t="s">
        <v>760</v>
      </c>
      <c r="AF699" t="s">
        <v>761</v>
      </c>
      <c r="AG699" t="s">
        <v>762</v>
      </c>
      <c r="AH699" t="s">
        <v>768</v>
      </c>
      <c r="AI699">
        <v>2.5</v>
      </c>
      <c r="AJ699">
        <v>0</v>
      </c>
      <c r="AK699">
        <v>0</v>
      </c>
      <c r="AL699">
        <v>0</v>
      </c>
      <c r="AM699">
        <v>30</v>
      </c>
      <c r="AN699">
        <v>0</v>
      </c>
      <c r="AO699" t="s">
        <v>762</v>
      </c>
      <c r="AP699" t="s">
        <v>778</v>
      </c>
      <c r="AQ699" t="s">
        <v>781</v>
      </c>
      <c r="AR699" t="s">
        <v>1340</v>
      </c>
      <c r="AS699">
        <v>4</v>
      </c>
      <c r="AT699">
        <v>722</v>
      </c>
      <c r="AU699">
        <v>726</v>
      </c>
      <c r="AV699" t="s">
        <v>765</v>
      </c>
      <c r="AW699" t="s">
        <v>1341</v>
      </c>
      <c r="AX699">
        <v>0</v>
      </c>
      <c r="AY699">
        <v>727.02</v>
      </c>
      <c r="AZ699">
        <v>727.02</v>
      </c>
      <c r="BA699" t="s">
        <v>772</v>
      </c>
      <c r="BB699">
        <v>0</v>
      </c>
      <c r="BC699">
        <v>0</v>
      </c>
      <c r="BD699">
        <v>19360</v>
      </c>
      <c r="BE699">
        <v>67.10118640200777</v>
      </c>
      <c r="BF699" t="s">
        <v>767</v>
      </c>
      <c r="BG699">
        <v>43179</v>
      </c>
      <c r="BH699">
        <v>17.516981720538212</v>
      </c>
      <c r="BI699" t="s">
        <v>4161</v>
      </c>
      <c r="BJ699" t="s">
        <v>4162</v>
      </c>
      <c r="BK699" t="s">
        <v>4163</v>
      </c>
      <c r="BL699" t="s">
        <v>4097</v>
      </c>
      <c r="BM699">
        <v>1</v>
      </c>
      <c r="BN699">
        <v>3.7610000000000001</v>
      </c>
    </row>
    <row r="700" spans="1:66" x14ac:dyDescent="0.25">
      <c r="A700">
        <v>137277</v>
      </c>
      <c r="B700">
        <v>12697</v>
      </c>
      <c r="C700" t="s">
        <v>67</v>
      </c>
      <c r="D700" t="s">
        <v>21</v>
      </c>
      <c r="E700" t="s">
        <v>29</v>
      </c>
      <c r="F700">
        <v>43868.708333333336</v>
      </c>
      <c r="G700">
        <v>4.4000000000000004</v>
      </c>
      <c r="H700" t="s">
        <v>68</v>
      </c>
      <c r="I700">
        <v>0</v>
      </c>
      <c r="J700" t="s">
        <v>22</v>
      </c>
      <c r="K700" t="s">
        <v>22</v>
      </c>
      <c r="L700" t="s">
        <v>152</v>
      </c>
      <c r="M700">
        <v>3</v>
      </c>
      <c r="N700" t="s">
        <v>40</v>
      </c>
      <c r="O700">
        <v>8</v>
      </c>
      <c r="P700">
        <v>10</v>
      </c>
      <c r="Q700">
        <v>5.2</v>
      </c>
      <c r="R700">
        <v>4.25</v>
      </c>
      <c r="S700">
        <v>22.1</v>
      </c>
      <c r="T700">
        <v>1</v>
      </c>
      <c r="U700">
        <v>0</v>
      </c>
      <c r="V700">
        <v>2.8</v>
      </c>
      <c r="W700">
        <v>1.4</v>
      </c>
      <c r="X700">
        <v>3.9199999999999995</v>
      </c>
      <c r="Y700">
        <v>3.76</v>
      </c>
      <c r="Z700">
        <v>2.54</v>
      </c>
      <c r="AA700">
        <v>9.5503999999999998</v>
      </c>
      <c r="AB700">
        <v>7723125</v>
      </c>
      <c r="AC700" t="s">
        <v>2254</v>
      </c>
      <c r="AD700">
        <v>40434</v>
      </c>
      <c r="AE700" t="s">
        <v>760</v>
      </c>
      <c r="AF700" t="s">
        <v>761</v>
      </c>
      <c r="AG700" t="s">
        <v>762</v>
      </c>
      <c r="AH700" t="s">
        <v>768</v>
      </c>
      <c r="AI700">
        <v>2.5</v>
      </c>
      <c r="AJ700">
        <v>0</v>
      </c>
      <c r="AK700">
        <v>0</v>
      </c>
      <c r="AL700">
        <v>0</v>
      </c>
      <c r="AM700">
        <v>30</v>
      </c>
      <c r="AN700">
        <v>0</v>
      </c>
      <c r="AO700" t="s">
        <v>762</v>
      </c>
      <c r="AP700" t="s">
        <v>778</v>
      </c>
      <c r="AQ700" t="s">
        <v>781</v>
      </c>
      <c r="AR700" t="s">
        <v>1341</v>
      </c>
      <c r="AS700">
        <v>0</v>
      </c>
      <c r="AT700">
        <v>727.02</v>
      </c>
      <c r="AU700">
        <v>727.02</v>
      </c>
      <c r="AV700" t="s">
        <v>772</v>
      </c>
      <c r="AW700" t="s">
        <v>1271</v>
      </c>
      <c r="AX700">
        <v>4.3</v>
      </c>
      <c r="AY700">
        <v>722.96</v>
      </c>
      <c r="AZ700">
        <v>727.26</v>
      </c>
      <c r="BA700" t="s">
        <v>765</v>
      </c>
      <c r="BB700">
        <v>6.4751680000000006E-2</v>
      </c>
      <c r="BC700">
        <v>0</v>
      </c>
      <c r="BD700">
        <v>39715</v>
      </c>
      <c r="BE700">
        <v>11.372233629933842</v>
      </c>
      <c r="BF700" t="s">
        <v>767</v>
      </c>
      <c r="BG700">
        <v>43179</v>
      </c>
      <c r="BH700">
        <v>62.701064979395433</v>
      </c>
      <c r="BI700" t="s">
        <v>4161</v>
      </c>
      <c r="BJ700" t="s">
        <v>4162</v>
      </c>
      <c r="BK700" t="s">
        <v>4163</v>
      </c>
      <c r="BL700" t="s">
        <v>4097</v>
      </c>
      <c r="BM700">
        <v>1</v>
      </c>
      <c r="BN700">
        <v>3.7610000000000001</v>
      </c>
    </row>
    <row r="701" spans="1:66" x14ac:dyDescent="0.25">
      <c r="A701">
        <v>137285</v>
      </c>
      <c r="B701">
        <v>12697</v>
      </c>
      <c r="C701" t="s">
        <v>67</v>
      </c>
      <c r="D701" t="s">
        <v>21</v>
      </c>
      <c r="E701" t="s">
        <v>29</v>
      </c>
      <c r="F701">
        <v>43868.708333333336</v>
      </c>
      <c r="G701">
        <v>3.5</v>
      </c>
      <c r="H701" t="s">
        <v>68</v>
      </c>
      <c r="I701">
        <v>0</v>
      </c>
      <c r="J701" t="s">
        <v>22</v>
      </c>
      <c r="K701" t="s">
        <v>22</v>
      </c>
      <c r="L701" t="s">
        <v>24</v>
      </c>
      <c r="M701">
        <v>0</v>
      </c>
      <c r="O701">
        <v>2</v>
      </c>
      <c r="P701">
        <v>0</v>
      </c>
      <c r="Q701">
        <v>1.3</v>
      </c>
      <c r="R701">
        <v>0.8</v>
      </c>
      <c r="S701">
        <v>1.04</v>
      </c>
      <c r="T701">
        <v>1</v>
      </c>
      <c r="U701">
        <v>0</v>
      </c>
      <c r="V701">
        <v>1.4000000000000001</v>
      </c>
      <c r="W701">
        <v>0.8</v>
      </c>
      <c r="X701">
        <v>1.1200000000000001</v>
      </c>
      <c r="Y701">
        <v>1.36</v>
      </c>
      <c r="Z701">
        <v>0.8</v>
      </c>
      <c r="AA701">
        <v>1.0880000000000001</v>
      </c>
      <c r="AB701">
        <v>7616365</v>
      </c>
      <c r="AC701" t="s">
        <v>875</v>
      </c>
      <c r="AD701">
        <v>40435</v>
      </c>
      <c r="AE701" t="s">
        <v>760</v>
      </c>
      <c r="AF701" t="s">
        <v>761</v>
      </c>
      <c r="AG701" t="s">
        <v>762</v>
      </c>
      <c r="AH701" t="s">
        <v>768</v>
      </c>
      <c r="AI701">
        <v>2</v>
      </c>
      <c r="AJ701">
        <v>0</v>
      </c>
      <c r="AK701">
        <v>0</v>
      </c>
      <c r="AL701">
        <v>0</v>
      </c>
      <c r="AM701">
        <v>24</v>
      </c>
      <c r="AN701">
        <v>0</v>
      </c>
      <c r="AO701" t="s">
        <v>762</v>
      </c>
      <c r="AP701" t="s">
        <v>763</v>
      </c>
      <c r="AQ701" t="s">
        <v>769</v>
      </c>
      <c r="AR701" t="s">
        <v>876</v>
      </c>
      <c r="AS701">
        <v>4.8</v>
      </c>
      <c r="AT701">
        <v>721.86</v>
      </c>
      <c r="AU701">
        <v>726.66</v>
      </c>
      <c r="AV701" t="s">
        <v>765</v>
      </c>
      <c r="AW701" t="s">
        <v>877</v>
      </c>
      <c r="AX701">
        <v>2.2000000000000002</v>
      </c>
      <c r="AY701">
        <v>715.8</v>
      </c>
      <c r="AZ701">
        <v>718</v>
      </c>
      <c r="BA701" t="s">
        <v>765</v>
      </c>
      <c r="BB701">
        <v>4.1938719999999999E-2</v>
      </c>
      <c r="BC701">
        <v>0</v>
      </c>
      <c r="BD701">
        <v>39715</v>
      </c>
      <c r="BE701">
        <v>11.372233629933842</v>
      </c>
      <c r="BF701" t="s">
        <v>767</v>
      </c>
      <c r="BG701">
        <v>43179</v>
      </c>
      <c r="BH701">
        <v>144.49653995817721</v>
      </c>
      <c r="BI701" t="s">
        <v>4161</v>
      </c>
      <c r="BJ701" t="s">
        <v>4162</v>
      </c>
      <c r="BK701" t="s">
        <v>4163</v>
      </c>
      <c r="BL701" t="s">
        <v>4097</v>
      </c>
      <c r="BM701">
        <v>1</v>
      </c>
      <c r="BN701">
        <v>3.7610000000000001</v>
      </c>
    </row>
    <row r="702" spans="1:66" x14ac:dyDescent="0.25">
      <c r="A702">
        <v>137396</v>
      </c>
      <c r="B702">
        <v>17913</v>
      </c>
      <c r="C702" t="s">
        <v>449</v>
      </c>
      <c r="D702" t="s">
        <v>21</v>
      </c>
      <c r="E702" t="s">
        <v>29</v>
      </c>
      <c r="F702">
        <v>43979.666666666664</v>
      </c>
      <c r="G702">
        <v>4</v>
      </c>
      <c r="I702">
        <v>0</v>
      </c>
      <c r="J702" t="s">
        <v>22</v>
      </c>
      <c r="K702" t="s">
        <v>22</v>
      </c>
      <c r="M702">
        <v>0</v>
      </c>
      <c r="O702">
        <v>2</v>
      </c>
      <c r="P702">
        <v>0</v>
      </c>
      <c r="Q702">
        <v>1.3</v>
      </c>
      <c r="R702">
        <v>1.4</v>
      </c>
      <c r="S702">
        <v>1.8199999999999998</v>
      </c>
      <c r="T702">
        <v>1</v>
      </c>
      <c r="U702">
        <v>0</v>
      </c>
      <c r="V702">
        <v>7.8000000000000007</v>
      </c>
      <c r="W702">
        <v>2.3000000000000003</v>
      </c>
      <c r="X702">
        <v>17.940000000000005</v>
      </c>
      <c r="Y702">
        <v>5.2000000000000011</v>
      </c>
      <c r="Z702">
        <v>1.94</v>
      </c>
      <c r="AA702">
        <v>10.088000000000001</v>
      </c>
      <c r="AB702">
        <v>7707488</v>
      </c>
      <c r="AC702" t="s">
        <v>2306</v>
      </c>
      <c r="AD702">
        <v>40436</v>
      </c>
      <c r="AE702" t="s">
        <v>760</v>
      </c>
      <c r="AF702" t="s">
        <v>761</v>
      </c>
      <c r="AG702" t="s">
        <v>762</v>
      </c>
      <c r="AH702" t="s">
        <v>768</v>
      </c>
      <c r="AI702">
        <v>2.5</v>
      </c>
      <c r="AJ702">
        <v>0</v>
      </c>
      <c r="AK702">
        <v>0</v>
      </c>
      <c r="AL702">
        <v>0</v>
      </c>
      <c r="AM702">
        <v>30</v>
      </c>
      <c r="AN702">
        <v>0</v>
      </c>
      <c r="AO702" t="s">
        <v>762</v>
      </c>
      <c r="AP702" t="s">
        <v>763</v>
      </c>
      <c r="AQ702" t="s">
        <v>769</v>
      </c>
      <c r="AR702" t="s">
        <v>2307</v>
      </c>
      <c r="AS702">
        <v>3.9</v>
      </c>
      <c r="AT702">
        <v>697.1</v>
      </c>
      <c r="AU702">
        <v>701</v>
      </c>
      <c r="AV702" t="s">
        <v>765</v>
      </c>
      <c r="AW702" t="s">
        <v>2308</v>
      </c>
      <c r="AX702">
        <v>5</v>
      </c>
      <c r="AY702">
        <v>695</v>
      </c>
      <c r="AZ702">
        <v>700</v>
      </c>
      <c r="BA702" t="s">
        <v>765</v>
      </c>
      <c r="BB702">
        <v>3.7809580000000002E-2</v>
      </c>
      <c r="BC702">
        <v>0</v>
      </c>
      <c r="BD702">
        <v>0</v>
      </c>
      <c r="BE702">
        <v>120.40976500114077</v>
      </c>
      <c r="BF702" t="s">
        <v>767</v>
      </c>
      <c r="BG702">
        <v>43747</v>
      </c>
      <c r="BH702">
        <v>55.54147424121949</v>
      </c>
      <c r="BI702" t="s">
        <v>4098</v>
      </c>
      <c r="BJ702" t="s">
        <v>4099</v>
      </c>
      <c r="BK702" t="s">
        <v>4100</v>
      </c>
      <c r="BL702" t="s">
        <v>4097</v>
      </c>
      <c r="BM702">
        <v>1</v>
      </c>
      <c r="BN702">
        <v>3.754</v>
      </c>
    </row>
    <row r="703" spans="1:66" x14ac:dyDescent="0.25">
      <c r="A703">
        <v>137481</v>
      </c>
      <c r="B703">
        <v>11203</v>
      </c>
      <c r="C703" t="s">
        <v>159</v>
      </c>
      <c r="D703" t="s">
        <v>21</v>
      </c>
      <c r="E703" t="s">
        <v>29</v>
      </c>
      <c r="F703">
        <v>43943.666666666664</v>
      </c>
      <c r="G703">
        <v>7.5</v>
      </c>
      <c r="H703" t="s">
        <v>23</v>
      </c>
      <c r="I703">
        <v>0</v>
      </c>
      <c r="J703" t="s">
        <v>22</v>
      </c>
      <c r="K703" t="s">
        <v>22</v>
      </c>
      <c r="L703" t="s">
        <v>37</v>
      </c>
      <c r="M703">
        <v>8</v>
      </c>
      <c r="N703" t="s">
        <v>33</v>
      </c>
      <c r="O703">
        <v>0</v>
      </c>
      <c r="P703">
        <v>10</v>
      </c>
      <c r="Q703">
        <v>0</v>
      </c>
      <c r="R703">
        <v>7.1</v>
      </c>
      <c r="S703">
        <v>0</v>
      </c>
      <c r="T703">
        <v>1</v>
      </c>
      <c r="U703">
        <v>0</v>
      </c>
      <c r="V703">
        <v>1.4000000000000001</v>
      </c>
      <c r="W703">
        <v>2</v>
      </c>
      <c r="X703">
        <v>2.8000000000000003</v>
      </c>
      <c r="Y703">
        <v>0.84000000000000008</v>
      </c>
      <c r="Z703">
        <v>4.04</v>
      </c>
      <c r="AA703">
        <v>3.3936000000000002</v>
      </c>
      <c r="AB703">
        <v>7695958</v>
      </c>
      <c r="AC703" t="s">
        <v>1177</v>
      </c>
      <c r="AD703">
        <v>40437</v>
      </c>
      <c r="AE703" t="s">
        <v>760</v>
      </c>
      <c r="AF703" t="s">
        <v>761</v>
      </c>
      <c r="AG703" t="s">
        <v>762</v>
      </c>
      <c r="AH703" t="s">
        <v>768</v>
      </c>
      <c r="AI703">
        <v>4.5</v>
      </c>
      <c r="AJ703">
        <v>0</v>
      </c>
      <c r="AK703">
        <v>0</v>
      </c>
      <c r="AL703">
        <v>0</v>
      </c>
      <c r="AM703">
        <v>54</v>
      </c>
      <c r="AN703">
        <v>0</v>
      </c>
      <c r="AO703" t="s">
        <v>762</v>
      </c>
      <c r="AP703" t="s">
        <v>763</v>
      </c>
      <c r="AQ703" t="s">
        <v>769</v>
      </c>
      <c r="AR703" t="s">
        <v>1176</v>
      </c>
      <c r="AS703">
        <v>0</v>
      </c>
      <c r="AT703">
        <v>0</v>
      </c>
      <c r="AU703">
        <v>0</v>
      </c>
      <c r="AV703" t="s">
        <v>765</v>
      </c>
      <c r="AW703" t="s">
        <v>1178</v>
      </c>
      <c r="AX703">
        <v>3</v>
      </c>
      <c r="AY703">
        <v>0</v>
      </c>
      <c r="AZ703">
        <v>0</v>
      </c>
      <c r="BA703" t="s">
        <v>765</v>
      </c>
      <c r="BB703">
        <v>0</v>
      </c>
      <c r="BC703">
        <v>0</v>
      </c>
      <c r="BD703">
        <v>35611</v>
      </c>
      <c r="BE703">
        <v>22.813597992242748</v>
      </c>
      <c r="BF703" t="s">
        <v>767</v>
      </c>
      <c r="BG703">
        <v>43179</v>
      </c>
      <c r="BH703">
        <v>16.159235241834249</v>
      </c>
      <c r="BI703" t="s">
        <v>4111</v>
      </c>
      <c r="BJ703" t="s">
        <v>4112</v>
      </c>
      <c r="BK703" t="s">
        <v>4113</v>
      </c>
      <c r="BL703" t="s">
        <v>4097</v>
      </c>
      <c r="BM703">
        <v>1</v>
      </c>
      <c r="BN703">
        <v>3.77</v>
      </c>
    </row>
    <row r="704" spans="1:66" x14ac:dyDescent="0.25">
      <c r="A704">
        <v>137482</v>
      </c>
      <c r="B704">
        <v>11203</v>
      </c>
      <c r="C704" t="s">
        <v>159</v>
      </c>
      <c r="D704" t="s">
        <v>21</v>
      </c>
      <c r="E704" t="s">
        <v>29</v>
      </c>
      <c r="F704">
        <v>43943.666666666664</v>
      </c>
      <c r="G704">
        <v>7.5</v>
      </c>
      <c r="H704" t="s">
        <v>23</v>
      </c>
      <c r="I704">
        <v>0</v>
      </c>
      <c r="J704" t="s">
        <v>22</v>
      </c>
      <c r="K704" t="s">
        <v>22</v>
      </c>
      <c r="L704" t="s">
        <v>37</v>
      </c>
      <c r="M704">
        <v>8</v>
      </c>
      <c r="N704" t="s">
        <v>33</v>
      </c>
      <c r="O704">
        <v>0</v>
      </c>
      <c r="P704">
        <v>5</v>
      </c>
      <c r="Q704">
        <v>0</v>
      </c>
      <c r="R704">
        <v>6.35</v>
      </c>
      <c r="S704">
        <v>0</v>
      </c>
      <c r="T704">
        <v>1</v>
      </c>
      <c r="U704">
        <v>0</v>
      </c>
      <c r="V704">
        <v>1.4000000000000001</v>
      </c>
      <c r="W704">
        <v>2</v>
      </c>
      <c r="X704">
        <v>2.8000000000000003</v>
      </c>
      <c r="Y704">
        <v>0.84000000000000008</v>
      </c>
      <c r="Z704">
        <v>3.74</v>
      </c>
      <c r="AA704">
        <v>3.1416000000000004</v>
      </c>
      <c r="AB704">
        <v>7581528</v>
      </c>
      <c r="AC704" t="s">
        <v>1123</v>
      </c>
      <c r="AD704">
        <v>40438</v>
      </c>
      <c r="AE704" t="s">
        <v>760</v>
      </c>
      <c r="AF704" t="s">
        <v>761</v>
      </c>
      <c r="AG704" t="s">
        <v>762</v>
      </c>
      <c r="AH704" t="s">
        <v>768</v>
      </c>
      <c r="AI704">
        <v>4.5</v>
      </c>
      <c r="AJ704">
        <v>0</v>
      </c>
      <c r="AK704">
        <v>0</v>
      </c>
      <c r="AL704">
        <v>0</v>
      </c>
      <c r="AM704">
        <v>54</v>
      </c>
      <c r="AN704">
        <v>0</v>
      </c>
      <c r="AO704" t="s">
        <v>762</v>
      </c>
      <c r="AP704" t="s">
        <v>763</v>
      </c>
      <c r="AQ704" t="s">
        <v>769</v>
      </c>
      <c r="AR704" t="s">
        <v>1124</v>
      </c>
      <c r="AS704">
        <v>4.17</v>
      </c>
      <c r="AT704">
        <v>0</v>
      </c>
      <c r="AU704">
        <v>0</v>
      </c>
      <c r="AV704" t="s">
        <v>765</v>
      </c>
      <c r="AW704" t="s">
        <v>1125</v>
      </c>
      <c r="AX704">
        <v>0</v>
      </c>
      <c r="AY704">
        <v>0</v>
      </c>
      <c r="AZ704">
        <v>0</v>
      </c>
      <c r="BA704" t="s">
        <v>765</v>
      </c>
      <c r="BB704">
        <v>0</v>
      </c>
      <c r="BC704">
        <v>0</v>
      </c>
      <c r="BD704">
        <v>35611</v>
      </c>
      <c r="BE704">
        <v>22.813597992242748</v>
      </c>
      <c r="BF704" t="s">
        <v>767</v>
      </c>
      <c r="BG704">
        <v>43179</v>
      </c>
      <c r="BH704">
        <v>22.391649747551199</v>
      </c>
      <c r="BI704" t="s">
        <v>4114</v>
      </c>
      <c r="BJ704" t="s">
        <v>4115</v>
      </c>
      <c r="BK704" t="s">
        <v>4116</v>
      </c>
      <c r="BL704" t="s">
        <v>768</v>
      </c>
      <c r="BM704">
        <v>2</v>
      </c>
      <c r="BN704">
        <v>3.77</v>
      </c>
    </row>
    <row r="705" spans="1:66" x14ac:dyDescent="0.25">
      <c r="A705">
        <v>137485</v>
      </c>
      <c r="B705">
        <v>11204</v>
      </c>
      <c r="C705" t="s">
        <v>528</v>
      </c>
      <c r="D705" t="s">
        <v>21</v>
      </c>
      <c r="E705" t="s">
        <v>29</v>
      </c>
      <c r="F705">
        <v>43174.666666666664</v>
      </c>
      <c r="G705">
        <v>8</v>
      </c>
      <c r="H705" t="s">
        <v>23</v>
      </c>
      <c r="I705">
        <v>0</v>
      </c>
      <c r="J705" t="s">
        <v>22</v>
      </c>
      <c r="K705" t="s">
        <v>22</v>
      </c>
      <c r="L705" t="s">
        <v>115</v>
      </c>
      <c r="M705">
        <v>8</v>
      </c>
      <c r="N705" t="s">
        <v>33</v>
      </c>
      <c r="O705">
        <v>0</v>
      </c>
      <c r="P705">
        <v>10</v>
      </c>
      <c r="Q705">
        <v>0</v>
      </c>
      <c r="R705">
        <v>7.1</v>
      </c>
      <c r="S705">
        <v>0</v>
      </c>
      <c r="T705">
        <v>1</v>
      </c>
      <c r="U705">
        <v>10</v>
      </c>
      <c r="V705">
        <v>4.5999999999999996</v>
      </c>
      <c r="W705">
        <v>7.1</v>
      </c>
      <c r="X705">
        <v>32.659999999999997</v>
      </c>
      <c r="Y705">
        <v>2.76</v>
      </c>
      <c r="Z705">
        <v>7.1</v>
      </c>
      <c r="AA705">
        <v>19.595999999999997</v>
      </c>
      <c r="AB705">
        <v>7636799</v>
      </c>
      <c r="AC705" t="s">
        <v>3343</v>
      </c>
      <c r="AD705">
        <v>40439</v>
      </c>
      <c r="AE705" t="s">
        <v>760</v>
      </c>
      <c r="AF705" t="s">
        <v>761</v>
      </c>
      <c r="AG705" t="s">
        <v>762</v>
      </c>
      <c r="AH705" t="s">
        <v>768</v>
      </c>
      <c r="AI705">
        <v>5</v>
      </c>
      <c r="AJ705">
        <v>0</v>
      </c>
      <c r="AK705">
        <v>0</v>
      </c>
      <c r="AL705">
        <v>0</v>
      </c>
      <c r="AM705">
        <v>60</v>
      </c>
      <c r="AN705">
        <v>0</v>
      </c>
      <c r="AO705" t="s">
        <v>762</v>
      </c>
      <c r="AP705" t="s">
        <v>763</v>
      </c>
      <c r="AQ705" t="s">
        <v>769</v>
      </c>
      <c r="AR705" t="s">
        <v>2643</v>
      </c>
      <c r="AS705">
        <v>6</v>
      </c>
      <c r="AT705">
        <v>0</v>
      </c>
      <c r="AU705">
        <v>0</v>
      </c>
      <c r="AV705" t="s">
        <v>765</v>
      </c>
      <c r="AW705" t="s">
        <v>2644</v>
      </c>
      <c r="AX705">
        <v>4.83</v>
      </c>
      <c r="AY705">
        <v>0</v>
      </c>
      <c r="AZ705">
        <v>0</v>
      </c>
      <c r="BA705" t="s">
        <v>765</v>
      </c>
      <c r="BB705">
        <v>0</v>
      </c>
      <c r="BC705">
        <v>0</v>
      </c>
      <c r="BD705">
        <v>35611</v>
      </c>
      <c r="BE705">
        <v>20.708190736938164</v>
      </c>
      <c r="BF705" t="s">
        <v>767</v>
      </c>
      <c r="BG705">
        <v>44273</v>
      </c>
      <c r="BH705">
        <v>62.916174279573532</v>
      </c>
      <c r="BI705" t="s">
        <v>4114</v>
      </c>
      <c r="BJ705" t="s">
        <v>4115</v>
      </c>
      <c r="BK705" t="s">
        <v>4116</v>
      </c>
      <c r="BL705" t="s">
        <v>768</v>
      </c>
      <c r="BM705">
        <v>2</v>
      </c>
      <c r="BN705">
        <v>3.7549999999999999</v>
      </c>
    </row>
    <row r="706" spans="1:66" x14ac:dyDescent="0.25">
      <c r="A706">
        <v>137486</v>
      </c>
      <c r="B706">
        <v>11204</v>
      </c>
      <c r="C706" t="s">
        <v>528</v>
      </c>
      <c r="D706" t="s">
        <v>21</v>
      </c>
      <c r="E706" t="s">
        <v>29</v>
      </c>
      <c r="F706">
        <v>43174.666666666664</v>
      </c>
      <c r="G706">
        <v>8</v>
      </c>
      <c r="H706" t="s">
        <v>23</v>
      </c>
      <c r="I706">
        <v>0</v>
      </c>
      <c r="J706" t="s">
        <v>22</v>
      </c>
      <c r="K706" t="s">
        <v>22</v>
      </c>
      <c r="L706" t="s">
        <v>115</v>
      </c>
      <c r="M706">
        <v>8</v>
      </c>
      <c r="N706" t="s">
        <v>33</v>
      </c>
      <c r="O706">
        <v>0</v>
      </c>
      <c r="P706">
        <v>10</v>
      </c>
      <c r="Q706">
        <v>0</v>
      </c>
      <c r="R706">
        <v>7.1</v>
      </c>
      <c r="S706">
        <v>0</v>
      </c>
      <c r="T706">
        <v>1</v>
      </c>
      <c r="U706">
        <v>10</v>
      </c>
      <c r="V706">
        <v>3.0000000000000004</v>
      </c>
      <c r="W706">
        <v>7.1</v>
      </c>
      <c r="X706">
        <v>21.3</v>
      </c>
      <c r="Y706">
        <v>1.8000000000000003</v>
      </c>
      <c r="Z706">
        <v>7.1</v>
      </c>
      <c r="AA706">
        <v>12.780000000000001</v>
      </c>
      <c r="AB706">
        <v>7648912</v>
      </c>
      <c r="AC706" t="s">
        <v>2642</v>
      </c>
      <c r="AD706">
        <v>40440</v>
      </c>
      <c r="AE706" t="s">
        <v>760</v>
      </c>
      <c r="AF706" t="s">
        <v>761</v>
      </c>
      <c r="AG706" t="s">
        <v>762</v>
      </c>
      <c r="AH706" t="s">
        <v>768</v>
      </c>
      <c r="AI706">
        <v>5</v>
      </c>
      <c r="AJ706">
        <v>0</v>
      </c>
      <c r="AK706">
        <v>0</v>
      </c>
      <c r="AL706">
        <v>0</v>
      </c>
      <c r="AM706">
        <v>60</v>
      </c>
      <c r="AN706">
        <v>0</v>
      </c>
      <c r="AO706" t="s">
        <v>762</v>
      </c>
      <c r="AP706" t="s">
        <v>763</v>
      </c>
      <c r="AQ706" t="s">
        <v>769</v>
      </c>
      <c r="AR706" t="s">
        <v>2643</v>
      </c>
      <c r="AS706">
        <v>6</v>
      </c>
      <c r="AT706">
        <v>0</v>
      </c>
      <c r="AU706">
        <v>0</v>
      </c>
      <c r="AV706" t="s">
        <v>765</v>
      </c>
      <c r="AW706" t="s">
        <v>2644</v>
      </c>
      <c r="AX706">
        <v>4.83</v>
      </c>
      <c r="AY706">
        <v>0</v>
      </c>
      <c r="AZ706">
        <v>0</v>
      </c>
      <c r="BA706" t="s">
        <v>765</v>
      </c>
      <c r="BB706">
        <v>0</v>
      </c>
      <c r="BC706">
        <v>0</v>
      </c>
      <c r="BD706">
        <v>35611</v>
      </c>
      <c r="BE706">
        <v>20.708190736938164</v>
      </c>
      <c r="BF706" t="s">
        <v>767</v>
      </c>
      <c r="BG706">
        <v>44273</v>
      </c>
      <c r="BH706">
        <v>66.815042727335936</v>
      </c>
      <c r="BI706" t="s">
        <v>4114</v>
      </c>
      <c r="BJ706" t="s">
        <v>4115</v>
      </c>
      <c r="BK706" t="s">
        <v>4116</v>
      </c>
      <c r="BL706" t="s">
        <v>768</v>
      </c>
      <c r="BM706">
        <v>2</v>
      </c>
      <c r="BN706">
        <v>3.7549999999999999</v>
      </c>
    </row>
    <row r="707" spans="1:66" x14ac:dyDescent="0.25">
      <c r="A707">
        <v>137506</v>
      </c>
      <c r="B707">
        <v>11201</v>
      </c>
      <c r="C707" t="s">
        <v>390</v>
      </c>
      <c r="D707" t="s">
        <v>21</v>
      </c>
      <c r="E707" t="s">
        <v>29</v>
      </c>
      <c r="F707">
        <v>43943.666666666664</v>
      </c>
      <c r="G707">
        <v>10</v>
      </c>
      <c r="H707" t="s">
        <v>31</v>
      </c>
      <c r="I707">
        <v>7</v>
      </c>
      <c r="J707" t="s">
        <v>22</v>
      </c>
      <c r="K707" t="s">
        <v>22</v>
      </c>
      <c r="L707" t="s">
        <v>115</v>
      </c>
      <c r="M707">
        <v>8</v>
      </c>
      <c r="N707" t="s">
        <v>33</v>
      </c>
      <c r="O707">
        <v>0</v>
      </c>
      <c r="P707">
        <v>10</v>
      </c>
      <c r="Q707">
        <v>2.4499999999999997</v>
      </c>
      <c r="R707">
        <v>7.5</v>
      </c>
      <c r="S707">
        <v>18.374999999999996</v>
      </c>
      <c r="T707">
        <v>1</v>
      </c>
      <c r="U707">
        <v>0</v>
      </c>
      <c r="V707">
        <v>1.4000000000000001</v>
      </c>
      <c r="W707">
        <v>2.4000000000000004</v>
      </c>
      <c r="X707">
        <v>3.3600000000000008</v>
      </c>
      <c r="Y707">
        <v>1.82</v>
      </c>
      <c r="Z707">
        <v>4.4400000000000004</v>
      </c>
      <c r="AA707">
        <v>8.0808000000000018</v>
      </c>
      <c r="AB707">
        <v>7657244</v>
      </c>
      <c r="AC707" t="s">
        <v>2037</v>
      </c>
      <c r="AD707">
        <v>40441</v>
      </c>
      <c r="AE707" t="s">
        <v>760</v>
      </c>
      <c r="AF707" t="s">
        <v>761</v>
      </c>
      <c r="AG707" t="s">
        <v>762</v>
      </c>
      <c r="AH707" t="s">
        <v>768</v>
      </c>
      <c r="AI707">
        <v>6</v>
      </c>
      <c r="AJ707">
        <v>0</v>
      </c>
      <c r="AK707">
        <v>0</v>
      </c>
      <c r="AL707">
        <v>0</v>
      </c>
      <c r="AM707">
        <v>72</v>
      </c>
      <c r="AN707">
        <v>0</v>
      </c>
      <c r="AO707" t="s">
        <v>762</v>
      </c>
      <c r="AP707" t="s">
        <v>763</v>
      </c>
      <c r="AQ707" t="s">
        <v>769</v>
      </c>
      <c r="AR707" t="s">
        <v>2038</v>
      </c>
      <c r="AS707">
        <v>5.5</v>
      </c>
      <c r="AT707">
        <v>0</v>
      </c>
      <c r="AU707">
        <v>0</v>
      </c>
      <c r="AV707" t="s">
        <v>765</v>
      </c>
      <c r="AW707" t="s">
        <v>2039</v>
      </c>
      <c r="AX707">
        <v>6</v>
      </c>
      <c r="AY707">
        <v>0</v>
      </c>
      <c r="AZ707">
        <v>0</v>
      </c>
      <c r="BA707" t="s">
        <v>765</v>
      </c>
      <c r="BB707">
        <v>0</v>
      </c>
      <c r="BC707">
        <v>0</v>
      </c>
      <c r="BD707">
        <v>37431</v>
      </c>
      <c r="BE707">
        <v>17.830709559662324</v>
      </c>
      <c r="BF707" t="s">
        <v>767</v>
      </c>
      <c r="BG707">
        <v>43179</v>
      </c>
      <c r="BH707">
        <v>113.240376654776</v>
      </c>
      <c r="BI707" t="s">
        <v>4104</v>
      </c>
      <c r="BJ707" t="s">
        <v>4105</v>
      </c>
      <c r="BK707" t="s">
        <v>4106</v>
      </c>
      <c r="BL707" t="s">
        <v>4107</v>
      </c>
      <c r="BM707">
        <v>3</v>
      </c>
      <c r="BN707">
        <v>3.6850000000000001</v>
      </c>
    </row>
    <row r="708" spans="1:66" x14ac:dyDescent="0.25">
      <c r="A708">
        <v>137511</v>
      </c>
      <c r="B708">
        <v>11025</v>
      </c>
      <c r="C708" t="s">
        <v>641</v>
      </c>
      <c r="D708" t="s">
        <v>21</v>
      </c>
      <c r="E708" t="s">
        <v>29</v>
      </c>
      <c r="F708">
        <v>42894.666666666664</v>
      </c>
      <c r="G708">
        <v>7.7</v>
      </c>
      <c r="H708" t="s">
        <v>23</v>
      </c>
      <c r="I708">
        <v>0</v>
      </c>
      <c r="J708" t="s">
        <v>22</v>
      </c>
      <c r="K708" t="s">
        <v>22</v>
      </c>
      <c r="L708" t="s">
        <v>115</v>
      </c>
      <c r="M708">
        <v>8</v>
      </c>
      <c r="N708" t="s">
        <v>33</v>
      </c>
      <c r="O708">
        <v>0</v>
      </c>
      <c r="P708">
        <v>10</v>
      </c>
      <c r="Q708">
        <v>0</v>
      </c>
      <c r="R708">
        <v>7.1</v>
      </c>
      <c r="S708">
        <v>0</v>
      </c>
      <c r="T708">
        <v>3</v>
      </c>
      <c r="U708">
        <v>10</v>
      </c>
      <c r="V708">
        <v>4.5999999999999996</v>
      </c>
      <c r="W708">
        <v>7.1</v>
      </c>
      <c r="X708">
        <v>32.659999999999997</v>
      </c>
      <c r="Y708">
        <v>2.76</v>
      </c>
      <c r="Z708">
        <v>7.1</v>
      </c>
      <c r="AA708">
        <v>19.595999999999997</v>
      </c>
      <c r="AB708">
        <v>7721862</v>
      </c>
      <c r="AC708" t="s">
        <v>3340</v>
      </c>
      <c r="AD708">
        <v>40442</v>
      </c>
      <c r="AE708" t="s">
        <v>760</v>
      </c>
      <c r="AF708" t="s">
        <v>761</v>
      </c>
      <c r="AG708" t="s">
        <v>762</v>
      </c>
      <c r="AH708" t="s">
        <v>768</v>
      </c>
      <c r="AI708">
        <v>6</v>
      </c>
      <c r="AJ708">
        <v>0</v>
      </c>
      <c r="AK708">
        <v>0</v>
      </c>
      <c r="AL708">
        <v>0</v>
      </c>
      <c r="AM708">
        <v>72</v>
      </c>
      <c r="AN708">
        <v>0</v>
      </c>
      <c r="AO708" t="s">
        <v>762</v>
      </c>
      <c r="AP708" t="s">
        <v>763</v>
      </c>
      <c r="AQ708" t="s">
        <v>769</v>
      </c>
      <c r="AR708" t="s">
        <v>3341</v>
      </c>
      <c r="AS708">
        <v>7.83</v>
      </c>
      <c r="AT708">
        <v>0</v>
      </c>
      <c r="AU708">
        <v>0</v>
      </c>
      <c r="AV708" t="s">
        <v>765</v>
      </c>
      <c r="AW708" t="s">
        <v>3342</v>
      </c>
      <c r="AX708">
        <v>7.58</v>
      </c>
      <c r="AY708">
        <v>0</v>
      </c>
      <c r="AZ708">
        <v>0</v>
      </c>
      <c r="BA708" t="s">
        <v>765</v>
      </c>
      <c r="BB708">
        <v>0</v>
      </c>
      <c r="BC708">
        <v>0</v>
      </c>
      <c r="BD708">
        <v>33419</v>
      </c>
      <c r="BE708">
        <v>25.942961441934742</v>
      </c>
      <c r="BF708" t="s">
        <v>767</v>
      </c>
      <c r="BG708">
        <v>43179</v>
      </c>
      <c r="BH708">
        <v>84.2537353692057</v>
      </c>
      <c r="BI708" t="s">
        <v>4140</v>
      </c>
      <c r="BJ708" t="s">
        <v>4141</v>
      </c>
      <c r="BK708" t="s">
        <v>4142</v>
      </c>
      <c r="BL708" t="s">
        <v>768</v>
      </c>
      <c r="BM708">
        <v>2</v>
      </c>
      <c r="BN708">
        <v>3.7629999999999999</v>
      </c>
    </row>
    <row r="709" spans="1:66" x14ac:dyDescent="0.25">
      <c r="A709">
        <v>137513</v>
      </c>
      <c r="B709">
        <v>11022</v>
      </c>
      <c r="C709" t="s">
        <v>242</v>
      </c>
      <c r="D709" t="s">
        <v>21</v>
      </c>
      <c r="E709" t="s">
        <v>29</v>
      </c>
      <c r="F709">
        <v>43173.666666666664</v>
      </c>
      <c r="G709">
        <v>7</v>
      </c>
      <c r="H709" t="s">
        <v>23</v>
      </c>
      <c r="I709">
        <v>0</v>
      </c>
      <c r="J709" t="s">
        <v>22</v>
      </c>
      <c r="K709" t="s">
        <v>22</v>
      </c>
      <c r="L709" t="s">
        <v>30</v>
      </c>
      <c r="M709">
        <v>6</v>
      </c>
      <c r="N709" t="s">
        <v>35</v>
      </c>
      <c r="O709">
        <v>2</v>
      </c>
      <c r="P709">
        <v>10</v>
      </c>
      <c r="Q709">
        <v>1.3</v>
      </c>
      <c r="R709">
        <v>6.2</v>
      </c>
      <c r="S709">
        <v>8.06</v>
      </c>
      <c r="T709">
        <v>1</v>
      </c>
      <c r="U709">
        <v>0</v>
      </c>
      <c r="V709">
        <v>1.4000000000000001</v>
      </c>
      <c r="W709">
        <v>2</v>
      </c>
      <c r="X709">
        <v>2.8000000000000003</v>
      </c>
      <c r="Y709">
        <v>1.36</v>
      </c>
      <c r="Z709">
        <v>3.6800000000000006</v>
      </c>
      <c r="AA709">
        <v>5.0048000000000012</v>
      </c>
      <c r="AB709">
        <v>7648471</v>
      </c>
      <c r="AC709" t="s">
        <v>1451</v>
      </c>
      <c r="AD709">
        <v>40443</v>
      </c>
      <c r="AE709" t="s">
        <v>760</v>
      </c>
      <c r="AF709" t="s">
        <v>761</v>
      </c>
      <c r="AG709" t="s">
        <v>762</v>
      </c>
      <c r="AH709" t="s">
        <v>768</v>
      </c>
      <c r="AI709">
        <v>5</v>
      </c>
      <c r="AJ709">
        <v>0</v>
      </c>
      <c r="AK709">
        <v>0</v>
      </c>
      <c r="AL709">
        <v>0</v>
      </c>
      <c r="AM709">
        <v>60</v>
      </c>
      <c r="AN709">
        <v>0</v>
      </c>
      <c r="AO709" t="s">
        <v>762</v>
      </c>
      <c r="AP709" t="s">
        <v>763</v>
      </c>
      <c r="AQ709" t="s">
        <v>769</v>
      </c>
      <c r="AR709" t="s">
        <v>1452</v>
      </c>
      <c r="AS709">
        <v>6.5</v>
      </c>
      <c r="AT709">
        <v>0</v>
      </c>
      <c r="AU709">
        <v>0</v>
      </c>
      <c r="AV709" t="s">
        <v>765</v>
      </c>
      <c r="AW709" t="s">
        <v>1453</v>
      </c>
      <c r="AX709">
        <v>0</v>
      </c>
      <c r="AY709">
        <v>0</v>
      </c>
      <c r="AZ709">
        <v>0</v>
      </c>
      <c r="BA709" t="s">
        <v>765</v>
      </c>
      <c r="BB709">
        <v>0</v>
      </c>
      <c r="BC709">
        <v>0</v>
      </c>
      <c r="BD709">
        <v>33624</v>
      </c>
      <c r="BE709">
        <v>26.145562400182516</v>
      </c>
      <c r="BF709" t="s">
        <v>767</v>
      </c>
      <c r="BG709">
        <v>43454</v>
      </c>
      <c r="BH709">
        <v>33.432012145237323</v>
      </c>
      <c r="BI709" t="s">
        <v>4114</v>
      </c>
      <c r="BJ709" t="s">
        <v>4115</v>
      </c>
      <c r="BK709" t="s">
        <v>4116</v>
      </c>
      <c r="BL709" t="s">
        <v>768</v>
      </c>
      <c r="BM709">
        <v>2</v>
      </c>
      <c r="BN709">
        <v>3.8</v>
      </c>
    </row>
    <row r="710" spans="1:66" x14ac:dyDescent="0.25">
      <c r="A710">
        <v>137514</v>
      </c>
      <c r="B710">
        <v>11022</v>
      </c>
      <c r="C710" t="s">
        <v>242</v>
      </c>
      <c r="D710" t="s">
        <v>21</v>
      </c>
      <c r="E710" t="s">
        <v>29</v>
      </c>
      <c r="F710">
        <v>43173.666666666664</v>
      </c>
      <c r="G710">
        <v>7</v>
      </c>
      <c r="H710" t="s">
        <v>23</v>
      </c>
      <c r="I710">
        <v>0</v>
      </c>
      <c r="J710" t="s">
        <v>22</v>
      </c>
      <c r="K710" t="s">
        <v>22</v>
      </c>
      <c r="L710" t="s">
        <v>174</v>
      </c>
      <c r="M710">
        <v>8</v>
      </c>
      <c r="N710" t="s">
        <v>35</v>
      </c>
      <c r="O710">
        <v>2</v>
      </c>
      <c r="P710">
        <v>0</v>
      </c>
      <c r="Q710">
        <v>1.3</v>
      </c>
      <c r="R710">
        <v>5.6</v>
      </c>
      <c r="S710">
        <v>7.2799999999999994</v>
      </c>
      <c r="T710">
        <v>1</v>
      </c>
      <c r="U710">
        <v>0</v>
      </c>
      <c r="V710">
        <v>7.6000000000000005</v>
      </c>
      <c r="W710">
        <v>2.9000000000000004</v>
      </c>
      <c r="X710">
        <v>22.040000000000003</v>
      </c>
      <c r="Y710">
        <v>5.08</v>
      </c>
      <c r="Z710">
        <v>3.98</v>
      </c>
      <c r="AA710">
        <v>20.218399999999999</v>
      </c>
      <c r="AB710">
        <v>7552442</v>
      </c>
      <c r="AC710" t="s">
        <v>3363</v>
      </c>
      <c r="AD710">
        <v>40444</v>
      </c>
      <c r="AE710" t="s">
        <v>760</v>
      </c>
      <c r="AF710" t="s">
        <v>761</v>
      </c>
      <c r="AG710" t="s">
        <v>762</v>
      </c>
      <c r="AH710" t="s">
        <v>768</v>
      </c>
      <c r="AI710">
        <v>5</v>
      </c>
      <c r="AJ710">
        <v>0</v>
      </c>
      <c r="AK710">
        <v>0</v>
      </c>
      <c r="AL710">
        <v>0</v>
      </c>
      <c r="AM710">
        <v>60</v>
      </c>
      <c r="AN710">
        <v>0</v>
      </c>
      <c r="AO710" t="s">
        <v>762</v>
      </c>
      <c r="AP710" t="s">
        <v>778</v>
      </c>
      <c r="AQ710" t="s">
        <v>781</v>
      </c>
      <c r="AR710" t="s">
        <v>3364</v>
      </c>
      <c r="AS710">
        <v>5</v>
      </c>
      <c r="AT710">
        <v>0</v>
      </c>
      <c r="AU710">
        <v>0</v>
      </c>
      <c r="AV710" t="s">
        <v>765</v>
      </c>
      <c r="AW710" t="s">
        <v>3365</v>
      </c>
      <c r="AX710">
        <v>5</v>
      </c>
      <c r="AY710">
        <v>0</v>
      </c>
      <c r="AZ710">
        <v>0</v>
      </c>
      <c r="BA710" t="s">
        <v>765</v>
      </c>
      <c r="BB710">
        <v>0</v>
      </c>
      <c r="BC710">
        <v>0</v>
      </c>
      <c r="BD710">
        <v>37622</v>
      </c>
      <c r="BE710">
        <v>15.199634953228376</v>
      </c>
      <c r="BF710" t="s">
        <v>767</v>
      </c>
      <c r="BG710">
        <v>44112</v>
      </c>
      <c r="BH710">
        <v>111.1367626056044</v>
      </c>
      <c r="BI710" t="s">
        <v>4114</v>
      </c>
      <c r="BJ710" t="s">
        <v>4115</v>
      </c>
      <c r="BK710" t="s">
        <v>4116</v>
      </c>
      <c r="BL710" t="s">
        <v>768</v>
      </c>
      <c r="BM710">
        <v>2</v>
      </c>
      <c r="BN710">
        <v>3.8</v>
      </c>
    </row>
    <row r="711" spans="1:66" x14ac:dyDescent="0.25">
      <c r="A711">
        <v>137524</v>
      </c>
      <c r="B711">
        <v>10967</v>
      </c>
      <c r="C711" t="s">
        <v>289</v>
      </c>
      <c r="D711" t="s">
        <v>21</v>
      </c>
      <c r="E711" t="s">
        <v>29</v>
      </c>
      <c r="F711">
        <v>43892.666666666664</v>
      </c>
      <c r="G711">
        <v>10</v>
      </c>
      <c r="H711" t="s">
        <v>23</v>
      </c>
      <c r="I711">
        <v>0</v>
      </c>
      <c r="J711" t="s">
        <v>22</v>
      </c>
      <c r="K711" t="s">
        <v>22</v>
      </c>
      <c r="L711" t="s">
        <v>115</v>
      </c>
      <c r="M711">
        <v>8</v>
      </c>
      <c r="N711" t="s">
        <v>35</v>
      </c>
      <c r="O711">
        <v>2</v>
      </c>
      <c r="P711">
        <v>10</v>
      </c>
      <c r="Q711">
        <v>1.3</v>
      </c>
      <c r="R711">
        <v>7.5</v>
      </c>
      <c r="S711">
        <v>9.75</v>
      </c>
      <c r="T711">
        <v>1</v>
      </c>
      <c r="U711">
        <v>10</v>
      </c>
      <c r="V711">
        <v>7</v>
      </c>
      <c r="W711">
        <v>7.5</v>
      </c>
      <c r="X711">
        <v>52.5</v>
      </c>
      <c r="Y711">
        <v>4.7200000000000006</v>
      </c>
      <c r="Z711">
        <v>7.5</v>
      </c>
      <c r="AA711">
        <v>35.400000000000006</v>
      </c>
      <c r="AB711">
        <v>7714189</v>
      </c>
      <c r="AC711" t="s">
        <v>3963</v>
      </c>
      <c r="AD711">
        <v>40445</v>
      </c>
      <c r="AE711" t="s">
        <v>760</v>
      </c>
      <c r="AF711" t="s">
        <v>761</v>
      </c>
      <c r="AG711" t="s">
        <v>762</v>
      </c>
      <c r="AH711" t="s">
        <v>768</v>
      </c>
      <c r="AI711">
        <v>5</v>
      </c>
      <c r="AJ711">
        <v>0</v>
      </c>
      <c r="AK711">
        <v>0</v>
      </c>
      <c r="AL711">
        <v>0</v>
      </c>
      <c r="AM711">
        <v>60</v>
      </c>
      <c r="AN711">
        <v>0</v>
      </c>
      <c r="AO711" t="s">
        <v>762</v>
      </c>
      <c r="AP711" t="s">
        <v>763</v>
      </c>
      <c r="AQ711" t="s">
        <v>769</v>
      </c>
      <c r="AR711" t="s">
        <v>3964</v>
      </c>
      <c r="AS711">
        <v>6.5</v>
      </c>
      <c r="AT711">
        <v>0</v>
      </c>
      <c r="AU711">
        <v>0</v>
      </c>
      <c r="AV711" t="s">
        <v>765</v>
      </c>
      <c r="AW711" t="s">
        <v>3965</v>
      </c>
      <c r="AX711">
        <v>6.5</v>
      </c>
      <c r="AY711">
        <v>0</v>
      </c>
      <c r="AZ711">
        <v>0</v>
      </c>
      <c r="BA711" t="s">
        <v>765</v>
      </c>
      <c r="BB711">
        <v>0</v>
      </c>
      <c r="BC711">
        <v>0</v>
      </c>
      <c r="BD711">
        <v>0</v>
      </c>
      <c r="BE711">
        <v>120.17157198266027</v>
      </c>
      <c r="BF711" t="s">
        <v>767</v>
      </c>
      <c r="BG711">
        <v>43179</v>
      </c>
      <c r="BH711">
        <v>43.879821379562927</v>
      </c>
      <c r="BI711" t="s">
        <v>4114</v>
      </c>
      <c r="BJ711" t="s">
        <v>4115</v>
      </c>
      <c r="BK711" t="s">
        <v>4116</v>
      </c>
      <c r="BL711" t="s">
        <v>768</v>
      </c>
      <c r="BM711">
        <v>2</v>
      </c>
      <c r="BN711">
        <v>3.9009999999999998</v>
      </c>
    </row>
    <row r="712" spans="1:66" x14ac:dyDescent="0.25">
      <c r="A712">
        <v>137529</v>
      </c>
      <c r="B712">
        <v>10970</v>
      </c>
      <c r="C712" t="s">
        <v>651</v>
      </c>
      <c r="D712" t="s">
        <v>21</v>
      </c>
      <c r="E712" t="s">
        <v>29</v>
      </c>
      <c r="F712">
        <v>42880.666666666664</v>
      </c>
      <c r="G712">
        <v>7.75</v>
      </c>
      <c r="H712" t="s">
        <v>23</v>
      </c>
      <c r="I712">
        <v>0</v>
      </c>
      <c r="J712" t="s">
        <v>22</v>
      </c>
      <c r="K712" t="s">
        <v>22</v>
      </c>
      <c r="L712" t="s">
        <v>115</v>
      </c>
      <c r="M712">
        <v>8</v>
      </c>
      <c r="N712" t="s">
        <v>33</v>
      </c>
      <c r="O712">
        <v>0</v>
      </c>
      <c r="P712">
        <v>10</v>
      </c>
      <c r="Q712">
        <v>0</v>
      </c>
      <c r="R712">
        <v>7.1</v>
      </c>
      <c r="S712">
        <v>0</v>
      </c>
      <c r="T712">
        <v>1</v>
      </c>
      <c r="U712">
        <v>10</v>
      </c>
      <c r="V712">
        <v>5.4</v>
      </c>
      <c r="W712">
        <v>7.1</v>
      </c>
      <c r="X712">
        <v>38.340000000000003</v>
      </c>
      <c r="Y712">
        <v>3.24</v>
      </c>
      <c r="Z712">
        <v>7.1</v>
      </c>
      <c r="AA712">
        <v>23.004000000000001</v>
      </c>
      <c r="AB712">
        <v>7587411</v>
      </c>
      <c r="AC712" t="s">
        <v>3544</v>
      </c>
      <c r="AD712">
        <v>40446</v>
      </c>
      <c r="AE712" t="s">
        <v>760</v>
      </c>
      <c r="AF712" t="s">
        <v>761</v>
      </c>
      <c r="AG712" t="s">
        <v>762</v>
      </c>
      <c r="AH712" t="s">
        <v>768</v>
      </c>
      <c r="AI712">
        <v>6</v>
      </c>
      <c r="AJ712">
        <v>0</v>
      </c>
      <c r="AK712">
        <v>0</v>
      </c>
      <c r="AL712">
        <v>0</v>
      </c>
      <c r="AM712">
        <v>72</v>
      </c>
      <c r="AN712">
        <v>0</v>
      </c>
      <c r="AO712" t="s">
        <v>762</v>
      </c>
      <c r="AP712" t="s">
        <v>763</v>
      </c>
      <c r="AQ712" t="s">
        <v>769</v>
      </c>
      <c r="AR712" t="s">
        <v>3545</v>
      </c>
      <c r="AS712">
        <v>0</v>
      </c>
      <c r="AT712">
        <v>0</v>
      </c>
      <c r="AU712">
        <v>0</v>
      </c>
      <c r="AV712" t="s">
        <v>765</v>
      </c>
      <c r="AW712" t="s">
        <v>3546</v>
      </c>
      <c r="AX712">
        <v>0</v>
      </c>
      <c r="AY712">
        <v>0</v>
      </c>
      <c r="AZ712">
        <v>0</v>
      </c>
      <c r="BA712" t="s">
        <v>765</v>
      </c>
      <c r="BB712">
        <v>0</v>
      </c>
      <c r="BC712">
        <v>0</v>
      </c>
      <c r="BD712">
        <v>37802</v>
      </c>
      <c r="BE712">
        <v>13.904631530914893</v>
      </c>
      <c r="BF712" t="s">
        <v>767</v>
      </c>
      <c r="BG712">
        <v>44341</v>
      </c>
      <c r="BH712">
        <v>157.26726405870389</v>
      </c>
      <c r="BI712" t="s">
        <v>4111</v>
      </c>
      <c r="BJ712" t="s">
        <v>4112</v>
      </c>
      <c r="BK712" t="s">
        <v>4113</v>
      </c>
      <c r="BL712" t="s">
        <v>4097</v>
      </c>
      <c r="BM712">
        <v>1</v>
      </c>
      <c r="BN712">
        <v>3.766</v>
      </c>
    </row>
    <row r="713" spans="1:66" x14ac:dyDescent="0.25">
      <c r="A713">
        <v>137774</v>
      </c>
      <c r="B713">
        <v>13165</v>
      </c>
      <c r="C713" t="s">
        <v>382</v>
      </c>
      <c r="D713" t="s">
        <v>21</v>
      </c>
      <c r="E713" t="s">
        <v>29</v>
      </c>
      <c r="F713">
        <v>43923.666666666664</v>
      </c>
      <c r="G713">
        <v>8</v>
      </c>
      <c r="H713" t="s">
        <v>23</v>
      </c>
      <c r="I713">
        <v>0</v>
      </c>
      <c r="J713" t="s">
        <v>22</v>
      </c>
      <c r="K713" t="s">
        <v>22</v>
      </c>
      <c r="L713" t="s">
        <v>30</v>
      </c>
      <c r="M713">
        <v>6</v>
      </c>
      <c r="N713" t="s">
        <v>35</v>
      </c>
      <c r="O713">
        <v>2</v>
      </c>
      <c r="P713">
        <v>10</v>
      </c>
      <c r="Q713">
        <v>1.3</v>
      </c>
      <c r="R713">
        <v>6.2</v>
      </c>
      <c r="S713">
        <v>8.06</v>
      </c>
      <c r="T713">
        <v>4</v>
      </c>
      <c r="U713">
        <v>10</v>
      </c>
      <c r="V713">
        <v>6.8000000000000007</v>
      </c>
      <c r="W713">
        <v>6.2</v>
      </c>
      <c r="X713">
        <v>42.160000000000004</v>
      </c>
      <c r="Y713">
        <v>4.5999999999999996</v>
      </c>
      <c r="Z713">
        <v>6.2</v>
      </c>
      <c r="AA713">
        <v>28.52</v>
      </c>
      <c r="AB713">
        <v>7633252</v>
      </c>
      <c r="AC713" t="s">
        <v>2390</v>
      </c>
      <c r="AD713">
        <v>40447</v>
      </c>
      <c r="AE713" t="s">
        <v>760</v>
      </c>
      <c r="AF713" t="s">
        <v>761</v>
      </c>
      <c r="AG713" t="s">
        <v>762</v>
      </c>
      <c r="AH713" t="s">
        <v>768</v>
      </c>
      <c r="AI713">
        <v>5</v>
      </c>
      <c r="AJ713">
        <v>0</v>
      </c>
      <c r="AK713">
        <v>0</v>
      </c>
      <c r="AL713">
        <v>0</v>
      </c>
      <c r="AM713">
        <v>60</v>
      </c>
      <c r="AN713">
        <v>0</v>
      </c>
      <c r="AO713" t="s">
        <v>762</v>
      </c>
      <c r="AP713" t="s">
        <v>778</v>
      </c>
      <c r="AQ713" t="s">
        <v>781</v>
      </c>
      <c r="AR713" t="s">
        <v>2391</v>
      </c>
      <c r="AS713">
        <v>7</v>
      </c>
      <c r="AT713">
        <v>0</v>
      </c>
      <c r="AU713">
        <v>0</v>
      </c>
      <c r="AV713" t="s">
        <v>765</v>
      </c>
      <c r="AW713" t="s">
        <v>2392</v>
      </c>
      <c r="AX713">
        <v>5</v>
      </c>
      <c r="AY713">
        <v>0</v>
      </c>
      <c r="AZ713">
        <v>0</v>
      </c>
      <c r="BA713" t="s">
        <v>765</v>
      </c>
      <c r="BB713">
        <v>0</v>
      </c>
      <c r="BC713">
        <v>0</v>
      </c>
      <c r="BD713">
        <v>32689</v>
      </c>
      <c r="BE713">
        <v>30.758840976500107</v>
      </c>
      <c r="BF713" t="s">
        <v>767</v>
      </c>
      <c r="BG713">
        <v>43179</v>
      </c>
      <c r="BH713">
        <v>56.79897406216498</v>
      </c>
      <c r="BI713" t="s">
        <v>4152</v>
      </c>
      <c r="BJ713" t="s">
        <v>4153</v>
      </c>
      <c r="BK713" t="s">
        <v>4154</v>
      </c>
      <c r="BL713" t="s">
        <v>4139</v>
      </c>
      <c r="BM713">
        <v>4</v>
      </c>
      <c r="BN713">
        <v>3.7090000000000001</v>
      </c>
    </row>
    <row r="714" spans="1:66" x14ac:dyDescent="0.25">
      <c r="A714">
        <v>137775</v>
      </c>
      <c r="B714">
        <v>13165</v>
      </c>
      <c r="C714" t="s">
        <v>382</v>
      </c>
      <c r="D714" t="s">
        <v>21</v>
      </c>
      <c r="E714" t="s">
        <v>29</v>
      </c>
      <c r="F714">
        <v>43923.666666666664</v>
      </c>
      <c r="G714">
        <v>8</v>
      </c>
      <c r="H714" t="s">
        <v>23</v>
      </c>
      <c r="I714">
        <v>0</v>
      </c>
      <c r="J714" t="s">
        <v>22</v>
      </c>
      <c r="K714" t="s">
        <v>22</v>
      </c>
      <c r="L714" t="s">
        <v>30</v>
      </c>
      <c r="M714">
        <v>6</v>
      </c>
      <c r="N714" t="s">
        <v>35</v>
      </c>
      <c r="O714">
        <v>2</v>
      </c>
      <c r="P714">
        <v>10</v>
      </c>
      <c r="Q714">
        <v>1.3</v>
      </c>
      <c r="R714">
        <v>6.2</v>
      </c>
      <c r="S714">
        <v>8.06</v>
      </c>
      <c r="T714">
        <v>1</v>
      </c>
      <c r="U714">
        <v>10</v>
      </c>
      <c r="V714">
        <v>5.2</v>
      </c>
      <c r="W714">
        <v>6.2</v>
      </c>
      <c r="X714">
        <v>32.24</v>
      </c>
      <c r="Y714">
        <v>3.64</v>
      </c>
      <c r="Z714">
        <v>6.2</v>
      </c>
      <c r="AA714">
        <v>22.568000000000001</v>
      </c>
      <c r="AB714">
        <v>7624991</v>
      </c>
      <c r="AC714" t="s">
        <v>2390</v>
      </c>
      <c r="AD714">
        <v>40448</v>
      </c>
      <c r="AE714" t="s">
        <v>760</v>
      </c>
      <c r="AF714" t="s">
        <v>761</v>
      </c>
      <c r="AG714" t="s">
        <v>762</v>
      </c>
      <c r="AH714" t="s">
        <v>768</v>
      </c>
      <c r="AI714">
        <v>5</v>
      </c>
      <c r="AJ714">
        <v>0</v>
      </c>
      <c r="AK714">
        <v>0</v>
      </c>
      <c r="AL714">
        <v>0</v>
      </c>
      <c r="AM714">
        <v>60</v>
      </c>
      <c r="AN714">
        <v>0</v>
      </c>
      <c r="AO714" t="s">
        <v>762</v>
      </c>
      <c r="AP714" t="s">
        <v>778</v>
      </c>
      <c r="AQ714" t="s">
        <v>781</v>
      </c>
      <c r="AR714" t="s">
        <v>2391</v>
      </c>
      <c r="AS714">
        <v>7</v>
      </c>
      <c r="AT714">
        <v>0</v>
      </c>
      <c r="AU714">
        <v>0</v>
      </c>
      <c r="AV714" t="s">
        <v>765</v>
      </c>
      <c r="AW714" t="s">
        <v>2392</v>
      </c>
      <c r="AX714">
        <v>5</v>
      </c>
      <c r="AY714">
        <v>0</v>
      </c>
      <c r="AZ714">
        <v>0</v>
      </c>
      <c r="BA714" t="s">
        <v>765</v>
      </c>
      <c r="BB714">
        <v>0</v>
      </c>
      <c r="BC714">
        <v>0</v>
      </c>
      <c r="BD714">
        <v>32689</v>
      </c>
      <c r="BE714">
        <v>30.758840976500107</v>
      </c>
      <c r="BF714" t="s">
        <v>767</v>
      </c>
      <c r="BG714">
        <v>43179</v>
      </c>
      <c r="BH714">
        <v>66.161184493037638</v>
      </c>
      <c r="BI714" t="s">
        <v>4152</v>
      </c>
      <c r="BJ714" t="s">
        <v>4153</v>
      </c>
      <c r="BK714" t="s">
        <v>4154</v>
      </c>
      <c r="BL714" t="s">
        <v>4139</v>
      </c>
      <c r="BM714">
        <v>4</v>
      </c>
      <c r="BN714">
        <v>3.7090000000000001</v>
      </c>
    </row>
    <row r="715" spans="1:66" x14ac:dyDescent="0.25">
      <c r="A715">
        <v>137776</v>
      </c>
      <c r="B715">
        <v>13165</v>
      </c>
      <c r="C715" t="s">
        <v>382</v>
      </c>
      <c r="D715" t="s">
        <v>21</v>
      </c>
      <c r="E715" t="s">
        <v>29</v>
      </c>
      <c r="F715">
        <v>43923.666666666664</v>
      </c>
      <c r="G715">
        <v>8</v>
      </c>
      <c r="H715" t="s">
        <v>28</v>
      </c>
      <c r="I715">
        <v>5</v>
      </c>
      <c r="J715" t="s">
        <v>22</v>
      </c>
      <c r="K715" t="s">
        <v>22</v>
      </c>
      <c r="L715" t="s">
        <v>30</v>
      </c>
      <c r="M715">
        <v>6</v>
      </c>
      <c r="N715" t="s">
        <v>35</v>
      </c>
      <c r="O715">
        <v>2</v>
      </c>
      <c r="P715">
        <v>10</v>
      </c>
      <c r="Q715">
        <v>3.05</v>
      </c>
      <c r="R715">
        <v>6.2</v>
      </c>
      <c r="S715">
        <v>18.91</v>
      </c>
      <c r="T715">
        <v>1</v>
      </c>
      <c r="U715">
        <v>0</v>
      </c>
      <c r="V715">
        <v>2.8</v>
      </c>
      <c r="W715">
        <v>2</v>
      </c>
      <c r="X715">
        <v>5.6</v>
      </c>
      <c r="Y715">
        <v>2.9</v>
      </c>
      <c r="Z715">
        <v>3.6800000000000006</v>
      </c>
      <c r="AA715">
        <v>10.672000000000001</v>
      </c>
      <c r="AB715">
        <v>7626888</v>
      </c>
      <c r="AC715" t="s">
        <v>2390</v>
      </c>
      <c r="AD715">
        <v>40449</v>
      </c>
      <c r="AE715" t="s">
        <v>760</v>
      </c>
      <c r="AF715" t="s">
        <v>761</v>
      </c>
      <c r="AG715" t="s">
        <v>762</v>
      </c>
      <c r="AH715" t="s">
        <v>768</v>
      </c>
      <c r="AI715">
        <v>5</v>
      </c>
      <c r="AJ715">
        <v>0</v>
      </c>
      <c r="AK715">
        <v>0</v>
      </c>
      <c r="AL715">
        <v>0</v>
      </c>
      <c r="AM715">
        <v>60</v>
      </c>
      <c r="AN715">
        <v>0</v>
      </c>
      <c r="AO715" t="s">
        <v>762</v>
      </c>
      <c r="AP715" t="s">
        <v>778</v>
      </c>
      <c r="AQ715" t="s">
        <v>781</v>
      </c>
      <c r="AR715" t="s">
        <v>2391</v>
      </c>
      <c r="AS715">
        <v>7</v>
      </c>
      <c r="AT715">
        <v>0</v>
      </c>
      <c r="AU715">
        <v>0</v>
      </c>
      <c r="AV715" t="s">
        <v>765</v>
      </c>
      <c r="AW715" t="s">
        <v>2392</v>
      </c>
      <c r="AX715">
        <v>5</v>
      </c>
      <c r="AY715">
        <v>0</v>
      </c>
      <c r="AZ715">
        <v>0</v>
      </c>
      <c r="BA715" t="s">
        <v>765</v>
      </c>
      <c r="BB715">
        <v>0</v>
      </c>
      <c r="BC715">
        <v>0</v>
      </c>
      <c r="BD715">
        <v>32689</v>
      </c>
      <c r="BE715">
        <v>30.758840976500107</v>
      </c>
      <c r="BF715" t="s">
        <v>767</v>
      </c>
      <c r="BG715">
        <v>43179</v>
      </c>
      <c r="BH715">
        <v>65.747737241195722</v>
      </c>
      <c r="BI715" t="s">
        <v>4152</v>
      </c>
      <c r="BJ715" t="s">
        <v>4153</v>
      </c>
      <c r="BK715" t="s">
        <v>4154</v>
      </c>
      <c r="BL715" t="s">
        <v>4139</v>
      </c>
      <c r="BM715">
        <v>4</v>
      </c>
      <c r="BN715">
        <v>3.7090000000000001</v>
      </c>
    </row>
    <row r="716" spans="1:66" x14ac:dyDescent="0.25">
      <c r="A716">
        <v>137794</v>
      </c>
      <c r="B716">
        <v>17074</v>
      </c>
      <c r="C716" t="s">
        <v>552</v>
      </c>
      <c r="D716" t="s">
        <v>21</v>
      </c>
      <c r="E716" t="s">
        <v>29</v>
      </c>
      <c r="F716">
        <v>43908.666666666664</v>
      </c>
      <c r="G716">
        <v>9</v>
      </c>
      <c r="H716" t="s">
        <v>23</v>
      </c>
      <c r="I716">
        <v>0</v>
      </c>
      <c r="J716" t="s">
        <v>22</v>
      </c>
      <c r="K716" t="s">
        <v>22</v>
      </c>
      <c r="L716" t="s">
        <v>37</v>
      </c>
      <c r="M716">
        <v>8</v>
      </c>
      <c r="N716" t="s">
        <v>33</v>
      </c>
      <c r="O716">
        <v>0</v>
      </c>
      <c r="P716">
        <v>5</v>
      </c>
      <c r="Q716">
        <v>0</v>
      </c>
      <c r="R716">
        <v>6.75</v>
      </c>
      <c r="S716">
        <v>0</v>
      </c>
      <c r="T716">
        <v>1</v>
      </c>
      <c r="U716">
        <v>5</v>
      </c>
      <c r="V716">
        <v>6.8000000000000007</v>
      </c>
      <c r="W716">
        <v>4.0500000000000007</v>
      </c>
      <c r="X716">
        <v>27.540000000000006</v>
      </c>
      <c r="Y716">
        <v>4.08</v>
      </c>
      <c r="Z716">
        <v>5.1300000000000008</v>
      </c>
      <c r="AA716">
        <v>20.930400000000002</v>
      </c>
      <c r="AB716">
        <v>7696941</v>
      </c>
      <c r="AC716" t="s">
        <v>3435</v>
      </c>
      <c r="AD716">
        <v>40450</v>
      </c>
      <c r="AE716" t="s">
        <v>760</v>
      </c>
      <c r="AF716" t="s">
        <v>761</v>
      </c>
      <c r="AG716" t="s">
        <v>762</v>
      </c>
      <c r="AH716" t="s">
        <v>768</v>
      </c>
      <c r="AI716">
        <v>6</v>
      </c>
      <c r="AJ716">
        <v>0</v>
      </c>
      <c r="AK716">
        <v>0</v>
      </c>
      <c r="AL716">
        <v>0</v>
      </c>
      <c r="AM716">
        <v>66</v>
      </c>
      <c r="AN716">
        <v>0</v>
      </c>
      <c r="AO716" t="s">
        <v>762</v>
      </c>
      <c r="AP716" t="s">
        <v>778</v>
      </c>
      <c r="AQ716" t="s">
        <v>781</v>
      </c>
      <c r="AR716" t="s">
        <v>3436</v>
      </c>
      <c r="AS716">
        <v>8</v>
      </c>
      <c r="AT716">
        <v>0</v>
      </c>
      <c r="AU716">
        <v>0</v>
      </c>
      <c r="AV716" t="s">
        <v>765</v>
      </c>
      <c r="AW716" t="s">
        <v>3437</v>
      </c>
      <c r="AX716">
        <v>0</v>
      </c>
      <c r="AY716">
        <v>0</v>
      </c>
      <c r="AZ716">
        <v>0</v>
      </c>
      <c r="BA716" t="s">
        <v>765</v>
      </c>
      <c r="BB716">
        <v>0</v>
      </c>
      <c r="BC716">
        <v>0</v>
      </c>
      <c r="BD716">
        <v>37896</v>
      </c>
      <c r="BE716">
        <v>16.461784166096276</v>
      </c>
      <c r="BF716" t="s">
        <v>767</v>
      </c>
      <c r="BG716">
        <v>43916</v>
      </c>
      <c r="BH716">
        <v>79.10593596057744</v>
      </c>
      <c r="BI716" t="s">
        <v>4143</v>
      </c>
      <c r="BJ716" t="s">
        <v>4144</v>
      </c>
      <c r="BK716" t="s">
        <v>4145</v>
      </c>
      <c r="BL716" t="s">
        <v>4139</v>
      </c>
      <c r="BM716">
        <v>4</v>
      </c>
      <c r="BN716">
        <v>3.78</v>
      </c>
    </row>
    <row r="717" spans="1:66" x14ac:dyDescent="0.25">
      <c r="A717">
        <v>137795</v>
      </c>
      <c r="B717">
        <v>17074</v>
      </c>
      <c r="C717" t="s">
        <v>552</v>
      </c>
      <c r="D717" t="s">
        <v>21</v>
      </c>
      <c r="E717" t="s">
        <v>29</v>
      </c>
      <c r="F717">
        <v>43908.666666666664</v>
      </c>
      <c r="G717">
        <v>8</v>
      </c>
      <c r="H717" t="s">
        <v>23</v>
      </c>
      <c r="I717">
        <v>0</v>
      </c>
      <c r="J717" t="s">
        <v>22</v>
      </c>
      <c r="K717" t="s">
        <v>22</v>
      </c>
      <c r="L717" t="s">
        <v>37</v>
      </c>
      <c r="M717">
        <v>8</v>
      </c>
      <c r="N717" t="s">
        <v>202</v>
      </c>
      <c r="O717">
        <v>3</v>
      </c>
      <c r="P717">
        <v>5</v>
      </c>
      <c r="Q717">
        <v>1.9500000000000002</v>
      </c>
      <c r="R717">
        <v>6.35</v>
      </c>
      <c r="S717">
        <v>12.3825</v>
      </c>
      <c r="T717">
        <v>1</v>
      </c>
      <c r="U717">
        <v>5</v>
      </c>
      <c r="V717">
        <v>10</v>
      </c>
      <c r="W717">
        <v>3.6500000000000004</v>
      </c>
      <c r="X717">
        <v>36.5</v>
      </c>
      <c r="Y717">
        <v>6.78</v>
      </c>
      <c r="Z717">
        <v>4.7300000000000004</v>
      </c>
      <c r="AA717">
        <v>32.069400000000002</v>
      </c>
      <c r="AB717">
        <v>7613829</v>
      </c>
      <c r="AC717" t="s">
        <v>3897</v>
      </c>
      <c r="AD717">
        <v>40451</v>
      </c>
      <c r="AE717" t="s">
        <v>760</v>
      </c>
      <c r="AF717" t="s">
        <v>761</v>
      </c>
      <c r="AG717" t="s">
        <v>762</v>
      </c>
      <c r="AH717" t="s">
        <v>768</v>
      </c>
      <c r="AI717">
        <v>6</v>
      </c>
      <c r="AJ717">
        <v>0</v>
      </c>
      <c r="AK717">
        <v>0</v>
      </c>
      <c r="AL717">
        <v>0</v>
      </c>
      <c r="AM717">
        <v>72</v>
      </c>
      <c r="AN717">
        <v>0</v>
      </c>
      <c r="AO717" t="s">
        <v>762</v>
      </c>
      <c r="AP717" t="s">
        <v>778</v>
      </c>
      <c r="AQ717" t="s">
        <v>781</v>
      </c>
      <c r="AR717" t="s">
        <v>3898</v>
      </c>
      <c r="AS717">
        <v>0</v>
      </c>
      <c r="AT717">
        <v>0</v>
      </c>
      <c r="AU717">
        <v>0</v>
      </c>
      <c r="AV717" t="s">
        <v>765</v>
      </c>
      <c r="AW717" t="s">
        <v>3899</v>
      </c>
      <c r="AX717">
        <v>6.5</v>
      </c>
      <c r="AY717">
        <v>0</v>
      </c>
      <c r="AZ717">
        <v>0</v>
      </c>
      <c r="BA717" t="s">
        <v>765</v>
      </c>
      <c r="BB717">
        <v>0</v>
      </c>
      <c r="BC717">
        <v>0</v>
      </c>
      <c r="BD717">
        <v>38353</v>
      </c>
      <c r="BE717">
        <v>15.210586356376904</v>
      </c>
      <c r="BF717" t="s">
        <v>767</v>
      </c>
      <c r="BG717">
        <v>43397</v>
      </c>
      <c r="BH717">
        <v>199.83001449079771</v>
      </c>
      <c r="BI717" t="s">
        <v>4143</v>
      </c>
      <c r="BJ717" t="s">
        <v>4144</v>
      </c>
      <c r="BK717" t="s">
        <v>4145</v>
      </c>
      <c r="BL717" t="s">
        <v>4139</v>
      </c>
      <c r="BM717">
        <v>4</v>
      </c>
      <c r="BN717">
        <v>3.78</v>
      </c>
    </row>
    <row r="718" spans="1:66" x14ac:dyDescent="0.25">
      <c r="A718">
        <v>137810</v>
      </c>
      <c r="B718">
        <v>10951</v>
      </c>
      <c r="C718" t="s">
        <v>691</v>
      </c>
      <c r="D718" t="s">
        <v>21</v>
      </c>
      <c r="E718" t="s">
        <v>29</v>
      </c>
      <c r="F718">
        <v>43914.666666666664</v>
      </c>
      <c r="G718">
        <v>9</v>
      </c>
      <c r="H718" t="s">
        <v>23</v>
      </c>
      <c r="I718">
        <v>0</v>
      </c>
      <c r="J718" t="s">
        <v>22</v>
      </c>
      <c r="K718" t="s">
        <v>22</v>
      </c>
      <c r="L718" t="s">
        <v>30</v>
      </c>
      <c r="M718">
        <v>6</v>
      </c>
      <c r="N718" t="s">
        <v>33</v>
      </c>
      <c r="O718">
        <v>0</v>
      </c>
      <c r="P718">
        <v>10</v>
      </c>
      <c r="Q718">
        <v>0</v>
      </c>
      <c r="R718">
        <v>6.6000000000000005</v>
      </c>
      <c r="S718">
        <v>0</v>
      </c>
      <c r="T718">
        <v>1</v>
      </c>
      <c r="U718">
        <v>10</v>
      </c>
      <c r="V718">
        <v>6.8000000000000007</v>
      </c>
      <c r="W718">
        <v>6.6000000000000005</v>
      </c>
      <c r="X718">
        <v>44.88000000000001</v>
      </c>
      <c r="Y718">
        <v>4.08</v>
      </c>
      <c r="Z718">
        <v>6.6000000000000005</v>
      </c>
      <c r="AA718">
        <v>26.928000000000004</v>
      </c>
      <c r="AB718">
        <v>7645938</v>
      </c>
      <c r="AC718" t="s">
        <v>3707</v>
      </c>
      <c r="AD718">
        <v>40452</v>
      </c>
      <c r="AE718" t="s">
        <v>760</v>
      </c>
      <c r="AF718" t="s">
        <v>761</v>
      </c>
      <c r="AG718" t="s">
        <v>762</v>
      </c>
      <c r="AH718" t="s">
        <v>768</v>
      </c>
      <c r="AI718">
        <v>6</v>
      </c>
      <c r="AJ718">
        <v>0</v>
      </c>
      <c r="AK718">
        <v>0</v>
      </c>
      <c r="AL718">
        <v>0</v>
      </c>
      <c r="AM718">
        <v>72</v>
      </c>
      <c r="AN718">
        <v>0</v>
      </c>
      <c r="AO718" t="s">
        <v>762</v>
      </c>
      <c r="AP718" t="s">
        <v>778</v>
      </c>
      <c r="AQ718" t="s">
        <v>781</v>
      </c>
      <c r="AR718" t="s">
        <v>3708</v>
      </c>
      <c r="AS718">
        <v>6.67</v>
      </c>
      <c r="AT718">
        <v>652.33000000000004</v>
      </c>
      <c r="AU718">
        <v>659</v>
      </c>
      <c r="AV718" t="s">
        <v>765</v>
      </c>
      <c r="AW718" t="s">
        <v>3709</v>
      </c>
      <c r="AX718">
        <v>6</v>
      </c>
      <c r="AY718">
        <v>648</v>
      </c>
      <c r="AZ718">
        <v>654</v>
      </c>
      <c r="BA718" t="s">
        <v>765</v>
      </c>
      <c r="BB718">
        <v>5.7703589999999999E-2</v>
      </c>
      <c r="BC718">
        <v>0</v>
      </c>
      <c r="BD718">
        <v>35611</v>
      </c>
      <c r="BE718">
        <v>22.734200319415919</v>
      </c>
      <c r="BF718" t="s">
        <v>767</v>
      </c>
      <c r="BG718">
        <v>43747</v>
      </c>
      <c r="BH718">
        <v>75.038657930697966</v>
      </c>
      <c r="BI718" t="s">
        <v>4111</v>
      </c>
      <c r="BJ718" t="s">
        <v>4112</v>
      </c>
      <c r="BK718" t="s">
        <v>4113</v>
      </c>
      <c r="BL718" t="s">
        <v>4097</v>
      </c>
      <c r="BM718">
        <v>1</v>
      </c>
      <c r="BN718">
        <v>3.75</v>
      </c>
    </row>
    <row r="719" spans="1:66" x14ac:dyDescent="0.25">
      <c r="A719">
        <v>137817</v>
      </c>
      <c r="B719">
        <v>10949</v>
      </c>
      <c r="C719" t="s">
        <v>213</v>
      </c>
      <c r="D719" t="s">
        <v>21</v>
      </c>
      <c r="E719" t="s">
        <v>29</v>
      </c>
      <c r="F719">
        <v>43006.666666666664</v>
      </c>
      <c r="G719">
        <v>13</v>
      </c>
      <c r="H719" t="s">
        <v>23</v>
      </c>
      <c r="I719">
        <v>0</v>
      </c>
      <c r="J719" t="s">
        <v>22</v>
      </c>
      <c r="K719" t="s">
        <v>22</v>
      </c>
      <c r="L719" t="s">
        <v>24</v>
      </c>
      <c r="M719">
        <v>0</v>
      </c>
      <c r="O719">
        <v>2</v>
      </c>
      <c r="P719">
        <v>5</v>
      </c>
      <c r="Q719">
        <v>1.3</v>
      </c>
      <c r="R719">
        <v>3.6500000000000004</v>
      </c>
      <c r="S719">
        <v>4.745000000000001</v>
      </c>
      <c r="T719">
        <v>1</v>
      </c>
      <c r="U719">
        <v>0</v>
      </c>
      <c r="V719">
        <v>7</v>
      </c>
      <c r="W719">
        <v>3.8000000000000003</v>
      </c>
      <c r="X719">
        <v>26.6</v>
      </c>
      <c r="Y719">
        <v>4.7200000000000006</v>
      </c>
      <c r="Z719">
        <v>3.74</v>
      </c>
      <c r="AA719">
        <v>17.652800000000003</v>
      </c>
      <c r="AB719">
        <v>7642707</v>
      </c>
      <c r="AC719" t="s">
        <v>3151</v>
      </c>
      <c r="AD719">
        <v>40453</v>
      </c>
      <c r="AE719" t="s">
        <v>760</v>
      </c>
      <c r="AF719" t="s">
        <v>761</v>
      </c>
      <c r="AG719" t="s">
        <v>762</v>
      </c>
      <c r="AH719" t="s">
        <v>768</v>
      </c>
      <c r="AI719">
        <v>5</v>
      </c>
      <c r="AJ719">
        <v>0</v>
      </c>
      <c r="AK719">
        <v>0</v>
      </c>
      <c r="AL719">
        <v>0</v>
      </c>
      <c r="AM719">
        <v>60</v>
      </c>
      <c r="AN719">
        <v>0</v>
      </c>
      <c r="AO719" t="s">
        <v>762</v>
      </c>
      <c r="AP719" t="s">
        <v>763</v>
      </c>
      <c r="AQ719" t="s">
        <v>769</v>
      </c>
      <c r="AR719" t="s">
        <v>3152</v>
      </c>
      <c r="AS719">
        <v>6.5</v>
      </c>
      <c r="AT719">
        <v>0</v>
      </c>
      <c r="AU719">
        <v>0</v>
      </c>
      <c r="AV719" t="s">
        <v>765</v>
      </c>
      <c r="AW719" t="s">
        <v>3153</v>
      </c>
      <c r="AX719">
        <v>0</v>
      </c>
      <c r="AY719">
        <v>0</v>
      </c>
      <c r="AZ719">
        <v>0</v>
      </c>
      <c r="BA719" t="s">
        <v>772</v>
      </c>
      <c r="BB719">
        <v>0</v>
      </c>
      <c r="BC719">
        <v>0</v>
      </c>
      <c r="BD719">
        <v>35796</v>
      </c>
      <c r="BE719">
        <v>19.741729409080531</v>
      </c>
      <c r="BF719" t="s">
        <v>767</v>
      </c>
      <c r="BG719">
        <v>44326</v>
      </c>
      <c r="BH719">
        <v>105.9462757800828</v>
      </c>
      <c r="BI719" t="s">
        <v>4114</v>
      </c>
      <c r="BJ719" t="s">
        <v>4115</v>
      </c>
      <c r="BK719" t="s">
        <v>4116</v>
      </c>
      <c r="BL719" t="s">
        <v>768</v>
      </c>
      <c r="BM719">
        <v>2</v>
      </c>
      <c r="BN719">
        <v>3.778</v>
      </c>
    </row>
    <row r="720" spans="1:66" x14ac:dyDescent="0.25">
      <c r="A720">
        <v>137818</v>
      </c>
      <c r="B720">
        <v>10949</v>
      </c>
      <c r="C720" t="s">
        <v>213</v>
      </c>
      <c r="D720" t="s">
        <v>21</v>
      </c>
      <c r="E720" t="s">
        <v>29</v>
      </c>
      <c r="F720">
        <v>43006.666666666664</v>
      </c>
      <c r="G720">
        <v>14</v>
      </c>
      <c r="H720" t="s">
        <v>23</v>
      </c>
      <c r="I720">
        <v>0</v>
      </c>
      <c r="J720" t="s">
        <v>22</v>
      </c>
      <c r="K720" t="s">
        <v>22</v>
      </c>
      <c r="L720" t="s">
        <v>115</v>
      </c>
      <c r="M720">
        <v>8</v>
      </c>
      <c r="N720" t="s">
        <v>35</v>
      </c>
      <c r="O720">
        <v>2</v>
      </c>
      <c r="P720">
        <v>5</v>
      </c>
      <c r="Q720">
        <v>1.3</v>
      </c>
      <c r="R720">
        <v>7.25</v>
      </c>
      <c r="S720">
        <v>9.4250000000000007</v>
      </c>
      <c r="T720">
        <v>1</v>
      </c>
      <c r="U720">
        <v>0</v>
      </c>
      <c r="V720">
        <v>6.2000000000000011</v>
      </c>
      <c r="W720">
        <v>3.8000000000000003</v>
      </c>
      <c r="X720">
        <v>23.560000000000006</v>
      </c>
      <c r="Y720">
        <v>4.24</v>
      </c>
      <c r="Z720">
        <v>5.1800000000000006</v>
      </c>
      <c r="AA720">
        <v>21.963200000000004</v>
      </c>
      <c r="AB720">
        <v>7552451</v>
      </c>
      <c r="AC720" t="s">
        <v>3496</v>
      </c>
      <c r="AD720">
        <v>40454</v>
      </c>
      <c r="AE720" t="s">
        <v>760</v>
      </c>
      <c r="AF720" t="s">
        <v>761</v>
      </c>
      <c r="AG720" t="s">
        <v>762</v>
      </c>
      <c r="AH720" t="s">
        <v>768</v>
      </c>
      <c r="AI720">
        <v>5</v>
      </c>
      <c r="AJ720">
        <v>0</v>
      </c>
      <c r="AK720">
        <v>0</v>
      </c>
      <c r="AL720">
        <v>0</v>
      </c>
      <c r="AM720">
        <v>60</v>
      </c>
      <c r="AN720">
        <v>0</v>
      </c>
      <c r="AO720" t="s">
        <v>762</v>
      </c>
      <c r="AP720" t="s">
        <v>763</v>
      </c>
      <c r="AQ720" t="s">
        <v>769</v>
      </c>
      <c r="AR720" t="s">
        <v>3497</v>
      </c>
      <c r="AS720">
        <v>0</v>
      </c>
      <c r="AT720">
        <v>0</v>
      </c>
      <c r="AU720">
        <v>0</v>
      </c>
      <c r="AV720" t="s">
        <v>765</v>
      </c>
      <c r="AW720" t="s">
        <v>3498</v>
      </c>
      <c r="AX720">
        <v>8</v>
      </c>
      <c r="AY720">
        <v>0</v>
      </c>
      <c r="AZ720">
        <v>0</v>
      </c>
      <c r="BA720" t="s">
        <v>765</v>
      </c>
      <c r="BB720">
        <v>0</v>
      </c>
      <c r="BC720">
        <v>0</v>
      </c>
      <c r="BD720">
        <v>36526</v>
      </c>
      <c r="BE720">
        <v>17.743098334474098</v>
      </c>
      <c r="BF720" t="s">
        <v>767</v>
      </c>
      <c r="BG720">
        <v>44326</v>
      </c>
      <c r="BH720">
        <v>248.7570123950286</v>
      </c>
      <c r="BI720" t="s">
        <v>4114</v>
      </c>
      <c r="BJ720" t="s">
        <v>4115</v>
      </c>
      <c r="BK720" t="s">
        <v>4116</v>
      </c>
      <c r="BL720" t="s">
        <v>768</v>
      </c>
      <c r="BM720">
        <v>2</v>
      </c>
      <c r="BN720">
        <v>3.7789999999999999</v>
      </c>
    </row>
    <row r="721" spans="1:66" x14ac:dyDescent="0.25">
      <c r="A721">
        <v>137820</v>
      </c>
      <c r="B721">
        <v>21280</v>
      </c>
      <c r="C721" t="s">
        <v>675</v>
      </c>
      <c r="D721" t="s">
        <v>21</v>
      </c>
      <c r="E721" t="s">
        <v>29</v>
      </c>
      <c r="F721">
        <v>44211.708333333336</v>
      </c>
      <c r="G721">
        <v>6.5</v>
      </c>
      <c r="H721" t="s">
        <v>23</v>
      </c>
      <c r="I721">
        <v>0</v>
      </c>
      <c r="J721" t="s">
        <v>22</v>
      </c>
      <c r="K721" t="s">
        <v>22</v>
      </c>
      <c r="M721">
        <v>0</v>
      </c>
      <c r="N721" t="s">
        <v>35</v>
      </c>
      <c r="O721">
        <v>2</v>
      </c>
      <c r="P721">
        <v>10</v>
      </c>
      <c r="Q721">
        <v>1.3</v>
      </c>
      <c r="R721">
        <v>2.9</v>
      </c>
      <c r="S721">
        <v>3.77</v>
      </c>
      <c r="T721">
        <v>1</v>
      </c>
      <c r="U721">
        <v>10</v>
      </c>
      <c r="V721">
        <v>7.6000000000000005</v>
      </c>
      <c r="W721">
        <v>5.6</v>
      </c>
      <c r="X721">
        <v>42.56</v>
      </c>
      <c r="Y721">
        <v>5.08</v>
      </c>
      <c r="Z721">
        <v>4.5199999999999996</v>
      </c>
      <c r="AA721">
        <v>22.961599999999997</v>
      </c>
      <c r="AB721">
        <v>7609981</v>
      </c>
      <c r="AC721" t="s">
        <v>3541</v>
      </c>
      <c r="AD721">
        <v>40455</v>
      </c>
      <c r="AE721" t="s">
        <v>760</v>
      </c>
      <c r="AF721" t="s">
        <v>761</v>
      </c>
      <c r="AG721" t="s">
        <v>762</v>
      </c>
      <c r="AH721" t="s">
        <v>768</v>
      </c>
      <c r="AI721">
        <v>3.5</v>
      </c>
      <c r="AJ721">
        <v>0</v>
      </c>
      <c r="AK721">
        <v>0</v>
      </c>
      <c r="AL721">
        <v>0</v>
      </c>
      <c r="AM721">
        <v>42</v>
      </c>
      <c r="AN721">
        <v>0</v>
      </c>
      <c r="AO721" t="s">
        <v>762</v>
      </c>
      <c r="AP721" t="s">
        <v>778</v>
      </c>
      <c r="AQ721" t="s">
        <v>781</v>
      </c>
      <c r="AR721" t="s">
        <v>3542</v>
      </c>
      <c r="AS721">
        <v>4</v>
      </c>
      <c r="AT721">
        <v>683</v>
      </c>
      <c r="AU721">
        <v>687</v>
      </c>
      <c r="AV721" t="s">
        <v>765</v>
      </c>
      <c r="AW721" t="s">
        <v>3543</v>
      </c>
      <c r="AX721">
        <v>9</v>
      </c>
      <c r="AY721">
        <v>678</v>
      </c>
      <c r="AZ721">
        <v>687</v>
      </c>
      <c r="BA721" t="s">
        <v>765</v>
      </c>
      <c r="BB721">
        <v>7.3062080000000001E-2</v>
      </c>
      <c r="BC721">
        <v>0</v>
      </c>
      <c r="BD721">
        <v>37896</v>
      </c>
      <c r="BE721">
        <v>17.291467031713445</v>
      </c>
      <c r="BF721" t="s">
        <v>767</v>
      </c>
      <c r="BG721">
        <v>44407</v>
      </c>
      <c r="BH721">
        <v>16.642228139476309</v>
      </c>
      <c r="BI721" t="s">
        <v>4111</v>
      </c>
      <c r="BJ721" t="s">
        <v>4112</v>
      </c>
      <c r="BK721" t="s">
        <v>4113</v>
      </c>
      <c r="BL721" t="s">
        <v>4097</v>
      </c>
      <c r="BM721">
        <v>1</v>
      </c>
      <c r="BN721">
        <v>3.7490000000000001</v>
      </c>
    </row>
    <row r="722" spans="1:66" x14ac:dyDescent="0.25">
      <c r="A722">
        <v>137820</v>
      </c>
      <c r="B722">
        <v>10950</v>
      </c>
      <c r="C722" t="s">
        <v>413</v>
      </c>
      <c r="D722" t="s">
        <v>21</v>
      </c>
      <c r="E722" t="s">
        <v>29</v>
      </c>
      <c r="F722">
        <v>43440.666666666664</v>
      </c>
      <c r="G722">
        <v>6.5</v>
      </c>
      <c r="H722" t="s">
        <v>23</v>
      </c>
      <c r="I722">
        <v>0</v>
      </c>
      <c r="J722" t="s">
        <v>22</v>
      </c>
      <c r="K722" t="s">
        <v>22</v>
      </c>
      <c r="L722" t="s">
        <v>30</v>
      </c>
      <c r="M722">
        <v>6</v>
      </c>
      <c r="N722" t="s">
        <v>33</v>
      </c>
      <c r="O722">
        <v>0</v>
      </c>
      <c r="P722">
        <v>10</v>
      </c>
      <c r="Q722">
        <v>0</v>
      </c>
      <c r="R722">
        <v>6.2</v>
      </c>
      <c r="S722">
        <v>0</v>
      </c>
      <c r="T722">
        <v>1</v>
      </c>
      <c r="U722">
        <v>10</v>
      </c>
      <c r="V722">
        <v>8.4</v>
      </c>
      <c r="W722">
        <v>6.2</v>
      </c>
      <c r="X722">
        <v>52.080000000000005</v>
      </c>
      <c r="Y722">
        <v>5.04</v>
      </c>
      <c r="Z722">
        <v>6.2</v>
      </c>
      <c r="AA722">
        <v>31.248000000000001</v>
      </c>
      <c r="AB722">
        <v>7609981</v>
      </c>
      <c r="AC722" t="s">
        <v>3541</v>
      </c>
      <c r="AD722">
        <v>40456</v>
      </c>
      <c r="AE722" t="s">
        <v>760</v>
      </c>
      <c r="AF722" t="s">
        <v>761</v>
      </c>
      <c r="AG722" t="s">
        <v>762</v>
      </c>
      <c r="AH722" t="s">
        <v>768</v>
      </c>
      <c r="AI722">
        <v>3.5</v>
      </c>
      <c r="AJ722">
        <v>0</v>
      </c>
      <c r="AK722">
        <v>0</v>
      </c>
      <c r="AL722">
        <v>0</v>
      </c>
      <c r="AM722">
        <v>42</v>
      </c>
      <c r="AN722">
        <v>0</v>
      </c>
      <c r="AO722" t="s">
        <v>762</v>
      </c>
      <c r="AP722" t="s">
        <v>778</v>
      </c>
      <c r="AQ722" t="s">
        <v>781</v>
      </c>
      <c r="AR722" t="s">
        <v>3542</v>
      </c>
      <c r="AS722">
        <v>4</v>
      </c>
      <c r="AT722">
        <v>683</v>
      </c>
      <c r="AU722">
        <v>687</v>
      </c>
      <c r="AV722" t="s">
        <v>765</v>
      </c>
      <c r="AW722" t="s">
        <v>3543</v>
      </c>
      <c r="AX722">
        <v>9</v>
      </c>
      <c r="AY722">
        <v>678</v>
      </c>
      <c r="AZ722">
        <v>687</v>
      </c>
      <c r="BA722" t="s">
        <v>765</v>
      </c>
      <c r="BB722">
        <v>7.3062080000000001E-2</v>
      </c>
      <c r="BC722">
        <v>0</v>
      </c>
      <c r="BD722">
        <v>37896</v>
      </c>
      <c r="BE722">
        <v>15.180469997718451</v>
      </c>
      <c r="BF722" t="s">
        <v>767</v>
      </c>
      <c r="BG722">
        <v>44407</v>
      </c>
      <c r="BH722">
        <v>16.642228139476309</v>
      </c>
      <c r="BI722" t="s">
        <v>4111</v>
      </c>
      <c r="BJ722" t="s">
        <v>4112</v>
      </c>
      <c r="BK722" t="s">
        <v>4113</v>
      </c>
      <c r="BL722" t="s">
        <v>4097</v>
      </c>
      <c r="BM722">
        <v>1</v>
      </c>
      <c r="BN722">
        <v>3.7490000000000001</v>
      </c>
    </row>
    <row r="723" spans="1:66" x14ac:dyDescent="0.25">
      <c r="A723">
        <v>137953</v>
      </c>
      <c r="B723">
        <v>13582</v>
      </c>
      <c r="C723" t="s">
        <v>294</v>
      </c>
      <c r="D723" t="s">
        <v>26</v>
      </c>
      <c r="E723" t="s">
        <v>29</v>
      </c>
      <c r="F723">
        <v>43943.666666666664</v>
      </c>
      <c r="G723">
        <v>7.3</v>
      </c>
      <c r="H723" t="s">
        <v>23</v>
      </c>
      <c r="I723">
        <v>0</v>
      </c>
      <c r="J723" t="s">
        <v>22</v>
      </c>
      <c r="K723" t="s">
        <v>22</v>
      </c>
      <c r="M723">
        <v>0</v>
      </c>
      <c r="O723">
        <v>2</v>
      </c>
      <c r="P723">
        <v>10</v>
      </c>
      <c r="Q723">
        <v>1.3</v>
      </c>
      <c r="R723">
        <v>4.0999999999999996</v>
      </c>
      <c r="S723">
        <v>5.33</v>
      </c>
      <c r="T723">
        <v>1</v>
      </c>
      <c r="U723">
        <v>10</v>
      </c>
      <c r="V723">
        <v>7.8000000000000007</v>
      </c>
      <c r="W723">
        <v>6.8</v>
      </c>
      <c r="X723">
        <v>53.040000000000006</v>
      </c>
      <c r="Y723">
        <v>5.2000000000000011</v>
      </c>
      <c r="Z723">
        <v>5.72</v>
      </c>
      <c r="AA723">
        <v>29.744000000000003</v>
      </c>
      <c r="AB723">
        <v>7654637</v>
      </c>
      <c r="AC723" t="s">
        <v>3844</v>
      </c>
      <c r="AD723">
        <v>40457</v>
      </c>
      <c r="AE723" t="s">
        <v>760</v>
      </c>
      <c r="AF723" t="s">
        <v>761</v>
      </c>
      <c r="AG723" t="s">
        <v>762</v>
      </c>
      <c r="AH723" t="s">
        <v>768</v>
      </c>
      <c r="AI723">
        <v>2</v>
      </c>
      <c r="AJ723">
        <v>0</v>
      </c>
      <c r="AK723">
        <v>0</v>
      </c>
      <c r="AL723">
        <v>0</v>
      </c>
      <c r="AM723">
        <v>24</v>
      </c>
      <c r="AN723">
        <v>0</v>
      </c>
      <c r="AO723" t="s">
        <v>762</v>
      </c>
      <c r="AP723" t="s">
        <v>763</v>
      </c>
      <c r="AQ723" t="s">
        <v>769</v>
      </c>
      <c r="AR723" t="s">
        <v>3845</v>
      </c>
      <c r="AS723">
        <v>5.4</v>
      </c>
      <c r="AT723">
        <v>678.6</v>
      </c>
      <c r="AU723">
        <v>684</v>
      </c>
      <c r="AV723" t="s">
        <v>765</v>
      </c>
      <c r="AW723" t="s">
        <v>1650</v>
      </c>
      <c r="AX723">
        <v>6.5</v>
      </c>
      <c r="AY723">
        <v>658.5</v>
      </c>
      <c r="AZ723">
        <v>665</v>
      </c>
      <c r="BA723" t="s">
        <v>765</v>
      </c>
      <c r="BB723">
        <v>0.20432307999999999</v>
      </c>
      <c r="BC723">
        <v>0</v>
      </c>
      <c r="BD723">
        <v>0</v>
      </c>
      <c r="BE723">
        <v>120.311202372804</v>
      </c>
      <c r="BF723" t="s">
        <v>767</v>
      </c>
      <c r="BG723">
        <v>44243</v>
      </c>
      <c r="BH723">
        <v>98.373769545783176</v>
      </c>
      <c r="BI723" t="s">
        <v>4146</v>
      </c>
      <c r="BJ723" t="s">
        <v>4147</v>
      </c>
      <c r="BK723" t="s">
        <v>4148</v>
      </c>
      <c r="BL723" t="s">
        <v>768</v>
      </c>
      <c r="BM723">
        <v>2</v>
      </c>
      <c r="BN723">
        <v>3.8079999999999998</v>
      </c>
    </row>
    <row r="724" spans="1:66" x14ac:dyDescent="0.25">
      <c r="A724">
        <v>137954</v>
      </c>
      <c r="B724">
        <v>13582</v>
      </c>
      <c r="C724" t="s">
        <v>294</v>
      </c>
      <c r="D724" t="s">
        <v>26</v>
      </c>
      <c r="E724" t="s">
        <v>29</v>
      </c>
      <c r="F724">
        <v>43943.666666666664</v>
      </c>
      <c r="G724">
        <v>7.9</v>
      </c>
      <c r="H724" t="s">
        <v>23</v>
      </c>
      <c r="I724">
        <v>0</v>
      </c>
      <c r="J724" t="s">
        <v>22</v>
      </c>
      <c r="K724" t="s">
        <v>22</v>
      </c>
      <c r="M724">
        <v>0</v>
      </c>
      <c r="O724">
        <v>2</v>
      </c>
      <c r="P724">
        <v>10</v>
      </c>
      <c r="Q724">
        <v>1.3</v>
      </c>
      <c r="R724">
        <v>2.9</v>
      </c>
      <c r="S724">
        <v>3.77</v>
      </c>
      <c r="T724">
        <v>1</v>
      </c>
      <c r="U724">
        <v>10</v>
      </c>
      <c r="V724">
        <v>1.4000000000000001</v>
      </c>
      <c r="W724">
        <v>5.6</v>
      </c>
      <c r="X724">
        <v>7.84</v>
      </c>
      <c r="Y724">
        <v>1.36</v>
      </c>
      <c r="Z724">
        <v>4.5199999999999996</v>
      </c>
      <c r="AA724">
        <v>6.1471999999999998</v>
      </c>
      <c r="AB724">
        <v>7592034</v>
      </c>
      <c r="AC724" t="s">
        <v>1649</v>
      </c>
      <c r="AD724">
        <v>40458</v>
      </c>
      <c r="AE724" t="s">
        <v>760</v>
      </c>
      <c r="AF724" t="s">
        <v>761</v>
      </c>
      <c r="AG724" t="s">
        <v>762</v>
      </c>
      <c r="AH724" t="s">
        <v>768</v>
      </c>
      <c r="AI724">
        <v>2.5</v>
      </c>
      <c r="AJ724">
        <v>0</v>
      </c>
      <c r="AK724">
        <v>0</v>
      </c>
      <c r="AL724">
        <v>0</v>
      </c>
      <c r="AM724">
        <v>30</v>
      </c>
      <c r="AN724">
        <v>0</v>
      </c>
      <c r="AO724" t="s">
        <v>762</v>
      </c>
      <c r="AP724" t="s">
        <v>763</v>
      </c>
      <c r="AQ724" t="s">
        <v>769</v>
      </c>
      <c r="AR724" t="s">
        <v>1650</v>
      </c>
      <c r="AS724">
        <v>6.7</v>
      </c>
      <c r="AT724">
        <v>658.3</v>
      </c>
      <c r="AU724">
        <v>665</v>
      </c>
      <c r="AV724" t="s">
        <v>765</v>
      </c>
      <c r="AW724" t="s">
        <v>1651</v>
      </c>
      <c r="AX724">
        <v>3.5</v>
      </c>
      <c r="AY724">
        <v>653.5</v>
      </c>
      <c r="AZ724">
        <v>657</v>
      </c>
      <c r="BA724" t="s">
        <v>765</v>
      </c>
      <c r="BB724">
        <v>3.8709819999999999E-2</v>
      </c>
      <c r="BC724">
        <v>0</v>
      </c>
      <c r="BD724">
        <v>0</v>
      </c>
      <c r="BE724">
        <v>120.311202372804</v>
      </c>
      <c r="BF724" t="s">
        <v>767</v>
      </c>
      <c r="BG724">
        <v>44243</v>
      </c>
      <c r="BH724">
        <v>123.99961218828921</v>
      </c>
      <c r="BI724" t="s">
        <v>4146</v>
      </c>
      <c r="BJ724" t="s">
        <v>4147</v>
      </c>
      <c r="BK724" t="s">
        <v>4148</v>
      </c>
      <c r="BL724" t="s">
        <v>768</v>
      </c>
      <c r="BM724">
        <v>2</v>
      </c>
      <c r="BN724">
        <v>3.8079999999999998</v>
      </c>
    </row>
    <row r="725" spans="1:66" x14ac:dyDescent="0.25">
      <c r="A725">
        <v>138198</v>
      </c>
      <c r="B725">
        <v>18230</v>
      </c>
      <c r="C725" t="s">
        <v>473</v>
      </c>
      <c r="D725" t="s">
        <v>21</v>
      </c>
      <c r="E725" t="s">
        <v>29</v>
      </c>
      <c r="F725">
        <v>43991.666666666664</v>
      </c>
      <c r="G725">
        <v>1.5</v>
      </c>
      <c r="I725">
        <v>0</v>
      </c>
      <c r="K725" t="s">
        <v>22</v>
      </c>
      <c r="M725">
        <v>0</v>
      </c>
      <c r="O725">
        <v>2</v>
      </c>
      <c r="P725">
        <v>0</v>
      </c>
      <c r="Q725">
        <v>1.3</v>
      </c>
      <c r="R725">
        <v>0.8</v>
      </c>
      <c r="S725">
        <v>1.04</v>
      </c>
      <c r="T725">
        <v>1</v>
      </c>
      <c r="U725">
        <v>10</v>
      </c>
      <c r="V725">
        <v>4.5999999999999996</v>
      </c>
      <c r="W725">
        <v>5</v>
      </c>
      <c r="X725">
        <v>23</v>
      </c>
      <c r="Y725">
        <v>3.28</v>
      </c>
      <c r="Z725">
        <v>3.3200000000000003</v>
      </c>
      <c r="AA725">
        <v>10.8896</v>
      </c>
      <c r="AB725">
        <v>7557838</v>
      </c>
      <c r="AC725" t="s">
        <v>2421</v>
      </c>
      <c r="AD725">
        <v>40459</v>
      </c>
      <c r="AE725" t="s">
        <v>760</v>
      </c>
      <c r="AF725" t="s">
        <v>761</v>
      </c>
      <c r="AG725" t="s">
        <v>762</v>
      </c>
      <c r="AH725" t="s">
        <v>768</v>
      </c>
      <c r="AI725">
        <v>1.25</v>
      </c>
      <c r="AJ725">
        <v>0</v>
      </c>
      <c r="AK725">
        <v>0</v>
      </c>
      <c r="AL725">
        <v>0</v>
      </c>
      <c r="AM725">
        <v>15</v>
      </c>
      <c r="AN725">
        <v>0</v>
      </c>
      <c r="AO725" t="s">
        <v>762</v>
      </c>
      <c r="AP725" t="s">
        <v>763</v>
      </c>
      <c r="AQ725" t="s">
        <v>769</v>
      </c>
      <c r="AR725" t="s">
        <v>2422</v>
      </c>
      <c r="AS725">
        <v>1.4</v>
      </c>
      <c r="AT725">
        <v>756.6</v>
      </c>
      <c r="AU725">
        <v>758</v>
      </c>
      <c r="AV725" t="s">
        <v>765</v>
      </c>
      <c r="AW725" t="s">
        <v>2423</v>
      </c>
      <c r="AX725">
        <v>2.7</v>
      </c>
      <c r="AY725">
        <v>756.3</v>
      </c>
      <c r="AZ725">
        <v>759</v>
      </c>
      <c r="BA725" t="s">
        <v>765</v>
      </c>
      <c r="BB725">
        <v>1.214285E-2</v>
      </c>
      <c r="BC725">
        <v>0</v>
      </c>
      <c r="BD725">
        <v>0</v>
      </c>
      <c r="BE725">
        <v>120.44261921058634</v>
      </c>
      <c r="BF725" t="s">
        <v>767</v>
      </c>
      <c r="BG725">
        <v>44243</v>
      </c>
      <c r="BH725">
        <v>24.705926760878011</v>
      </c>
      <c r="BI725" t="s">
        <v>4094</v>
      </c>
      <c r="BJ725" t="s">
        <v>4095</v>
      </c>
      <c r="BK725" t="s">
        <v>4096</v>
      </c>
      <c r="BL725" t="s">
        <v>4097</v>
      </c>
      <c r="BM725">
        <v>1</v>
      </c>
      <c r="BN725">
        <v>3.819</v>
      </c>
    </row>
    <row r="726" spans="1:66" x14ac:dyDescent="0.25">
      <c r="A726">
        <v>138202</v>
      </c>
      <c r="B726">
        <v>21589</v>
      </c>
      <c r="C726" t="s">
        <v>163</v>
      </c>
      <c r="D726" t="s">
        <v>21</v>
      </c>
      <c r="E726" t="s">
        <v>29</v>
      </c>
      <c r="F726">
        <v>44250.666666666664</v>
      </c>
      <c r="G726">
        <v>3</v>
      </c>
      <c r="I726">
        <v>0</v>
      </c>
      <c r="K726" t="s">
        <v>22</v>
      </c>
      <c r="L726" t="s">
        <v>24</v>
      </c>
      <c r="M726">
        <v>0</v>
      </c>
      <c r="N726" t="s">
        <v>40</v>
      </c>
      <c r="O726">
        <v>8</v>
      </c>
      <c r="P726">
        <v>5</v>
      </c>
      <c r="Q726">
        <v>5.2</v>
      </c>
      <c r="R726">
        <v>1.55</v>
      </c>
      <c r="S726">
        <v>8.06</v>
      </c>
      <c r="T726">
        <v>1</v>
      </c>
      <c r="U726">
        <v>0</v>
      </c>
      <c r="V726">
        <v>1.4000000000000001</v>
      </c>
      <c r="W726">
        <v>0.8</v>
      </c>
      <c r="X726">
        <v>1.1200000000000001</v>
      </c>
      <c r="Y726">
        <v>2.92</v>
      </c>
      <c r="Z726">
        <v>1.1000000000000001</v>
      </c>
      <c r="AA726">
        <v>3.2120000000000002</v>
      </c>
      <c r="AB726">
        <v>7674420</v>
      </c>
      <c r="AC726" t="s">
        <v>1138</v>
      </c>
      <c r="AD726">
        <v>40460</v>
      </c>
      <c r="AE726" t="s">
        <v>760</v>
      </c>
      <c r="AF726" t="s">
        <v>761</v>
      </c>
      <c r="AG726" t="s">
        <v>762</v>
      </c>
      <c r="AH726" t="s">
        <v>768</v>
      </c>
      <c r="AI726">
        <v>1.25</v>
      </c>
      <c r="AJ726">
        <v>0</v>
      </c>
      <c r="AK726">
        <v>0</v>
      </c>
      <c r="AL726">
        <v>0</v>
      </c>
      <c r="AM726">
        <v>15</v>
      </c>
      <c r="AN726">
        <v>0</v>
      </c>
      <c r="AO726" t="s">
        <v>762</v>
      </c>
      <c r="AP726" t="s">
        <v>763</v>
      </c>
      <c r="AQ726" t="s">
        <v>769</v>
      </c>
      <c r="AR726" t="s">
        <v>1139</v>
      </c>
      <c r="AS726">
        <v>3</v>
      </c>
      <c r="AT726">
        <v>761</v>
      </c>
      <c r="AU726">
        <v>764</v>
      </c>
      <c r="AV726" t="s">
        <v>765</v>
      </c>
      <c r="AW726" t="s">
        <v>1140</v>
      </c>
      <c r="AX726">
        <v>2.7</v>
      </c>
      <c r="AY726">
        <v>759.3</v>
      </c>
      <c r="AZ726">
        <v>762</v>
      </c>
      <c r="BA726" t="s">
        <v>765</v>
      </c>
      <c r="BB726">
        <v>2.1861439999999999E-2</v>
      </c>
      <c r="BC726">
        <v>0</v>
      </c>
      <c r="BD726">
        <v>0</v>
      </c>
      <c r="BE726">
        <v>121.15172256445356</v>
      </c>
      <c r="BF726" t="s">
        <v>767</v>
      </c>
      <c r="BG726">
        <v>44243</v>
      </c>
      <c r="BH726">
        <v>77.762498988985186</v>
      </c>
      <c r="BI726" t="s">
        <v>4094</v>
      </c>
      <c r="BJ726" t="s">
        <v>4095</v>
      </c>
      <c r="BK726" t="s">
        <v>4096</v>
      </c>
      <c r="BL726" t="s">
        <v>4097</v>
      </c>
      <c r="BM726">
        <v>1</v>
      </c>
      <c r="BN726">
        <v>3.819</v>
      </c>
    </row>
    <row r="727" spans="1:66" x14ac:dyDescent="0.25">
      <c r="A727">
        <v>138204</v>
      </c>
      <c r="B727">
        <v>20548</v>
      </c>
      <c r="C727" t="s">
        <v>432</v>
      </c>
      <c r="D727" t="s">
        <v>21</v>
      </c>
      <c r="E727" t="s">
        <v>29</v>
      </c>
      <c r="F727">
        <v>44151.708333333336</v>
      </c>
      <c r="G727">
        <v>3</v>
      </c>
      <c r="I727">
        <v>0</v>
      </c>
      <c r="K727" t="s">
        <v>22</v>
      </c>
      <c r="L727" t="s">
        <v>145</v>
      </c>
      <c r="M727">
        <v>10</v>
      </c>
      <c r="N727" t="s">
        <v>40</v>
      </c>
      <c r="O727">
        <v>8</v>
      </c>
      <c r="P727">
        <v>10</v>
      </c>
      <c r="Q727">
        <v>5.2</v>
      </c>
      <c r="R727">
        <v>6.8</v>
      </c>
      <c r="S727">
        <v>35.36</v>
      </c>
      <c r="T727">
        <v>1</v>
      </c>
      <c r="U727">
        <v>0</v>
      </c>
      <c r="V727">
        <v>1.4000000000000001</v>
      </c>
      <c r="W727">
        <v>0.8</v>
      </c>
      <c r="X727">
        <v>1.1200000000000001</v>
      </c>
      <c r="Y727">
        <v>2.92</v>
      </c>
      <c r="Z727">
        <v>3.2</v>
      </c>
      <c r="AA727">
        <v>9.3439999999999994</v>
      </c>
      <c r="AB727">
        <v>7595606</v>
      </c>
      <c r="AC727" t="s">
        <v>2243</v>
      </c>
      <c r="AD727">
        <v>40461</v>
      </c>
      <c r="AE727" t="s">
        <v>760</v>
      </c>
      <c r="AF727" t="s">
        <v>761</v>
      </c>
      <c r="AG727" t="s">
        <v>762</v>
      </c>
      <c r="AH727" t="s">
        <v>768</v>
      </c>
      <c r="AI727">
        <v>1.25</v>
      </c>
      <c r="AJ727">
        <v>0</v>
      </c>
      <c r="AK727">
        <v>0</v>
      </c>
      <c r="AL727">
        <v>0</v>
      </c>
      <c r="AM727">
        <v>15</v>
      </c>
      <c r="AN727">
        <v>0</v>
      </c>
      <c r="AO727" t="s">
        <v>762</v>
      </c>
      <c r="AP727" t="s">
        <v>763</v>
      </c>
      <c r="AQ727" t="s">
        <v>769</v>
      </c>
      <c r="AR727" t="s">
        <v>2244</v>
      </c>
      <c r="AS727">
        <v>3.2</v>
      </c>
      <c r="AT727">
        <v>765.8</v>
      </c>
      <c r="AU727">
        <v>769</v>
      </c>
      <c r="AV727" t="s">
        <v>765</v>
      </c>
      <c r="AW727" t="s">
        <v>2245</v>
      </c>
      <c r="AX727">
        <v>4.5</v>
      </c>
      <c r="AY727">
        <v>765.5</v>
      </c>
      <c r="AZ727">
        <v>770</v>
      </c>
      <c r="BA727" t="s">
        <v>765</v>
      </c>
      <c r="BB727">
        <v>1.8349850000000001E-2</v>
      </c>
      <c r="BC727">
        <v>0</v>
      </c>
      <c r="BD727">
        <v>0</v>
      </c>
      <c r="BE727">
        <v>120.88078941364363</v>
      </c>
      <c r="BF727" t="s">
        <v>767</v>
      </c>
      <c r="BG727">
        <v>44243</v>
      </c>
      <c r="BH727">
        <v>16.34865848367895</v>
      </c>
      <c r="BI727" t="s">
        <v>4094</v>
      </c>
      <c r="BJ727" t="s">
        <v>4095</v>
      </c>
      <c r="BK727" t="s">
        <v>4096</v>
      </c>
      <c r="BL727" t="s">
        <v>4097</v>
      </c>
      <c r="BM727">
        <v>1</v>
      </c>
      <c r="BN727">
        <v>3.819</v>
      </c>
    </row>
    <row r="728" spans="1:66" x14ac:dyDescent="0.25">
      <c r="A728">
        <v>138325</v>
      </c>
      <c r="B728">
        <v>23752</v>
      </c>
      <c r="C728" t="s">
        <v>636</v>
      </c>
      <c r="D728" t="s">
        <v>21</v>
      </c>
      <c r="E728" t="s">
        <v>29</v>
      </c>
      <c r="F728">
        <v>44420.666666666664</v>
      </c>
      <c r="G728">
        <v>10</v>
      </c>
      <c r="I728">
        <v>0</v>
      </c>
      <c r="K728" t="s">
        <v>22</v>
      </c>
      <c r="L728" t="s">
        <v>115</v>
      </c>
      <c r="M728">
        <v>8</v>
      </c>
      <c r="N728" t="s">
        <v>202</v>
      </c>
      <c r="O728">
        <v>3</v>
      </c>
      <c r="P728">
        <v>10</v>
      </c>
      <c r="Q728">
        <v>1.9500000000000002</v>
      </c>
      <c r="R728">
        <v>7.5</v>
      </c>
      <c r="S728">
        <v>14.625000000000002</v>
      </c>
      <c r="T728">
        <v>1</v>
      </c>
      <c r="U728">
        <v>10</v>
      </c>
      <c r="V728">
        <v>4.5999999999999996</v>
      </c>
      <c r="W728">
        <v>6.6000000000000005</v>
      </c>
      <c r="X728">
        <v>30.36</v>
      </c>
      <c r="Y728">
        <v>3.54</v>
      </c>
      <c r="Z728">
        <v>6.96</v>
      </c>
      <c r="AA728">
        <v>24.638400000000001</v>
      </c>
      <c r="AB728">
        <v>7637082</v>
      </c>
      <c r="AC728" t="s">
        <v>3612</v>
      </c>
      <c r="AD728">
        <v>40462</v>
      </c>
      <c r="AE728" t="s">
        <v>760</v>
      </c>
      <c r="AF728" t="s">
        <v>761</v>
      </c>
      <c r="AG728" t="s">
        <v>762</v>
      </c>
      <c r="AH728" t="s">
        <v>768</v>
      </c>
      <c r="AI728">
        <v>4</v>
      </c>
      <c r="AJ728">
        <v>0</v>
      </c>
      <c r="AK728">
        <v>0</v>
      </c>
      <c r="AL728">
        <v>0</v>
      </c>
      <c r="AM728">
        <v>48</v>
      </c>
      <c r="AN728">
        <v>0</v>
      </c>
      <c r="AO728" t="s">
        <v>762</v>
      </c>
      <c r="AP728" t="s">
        <v>763</v>
      </c>
      <c r="AQ728" t="s">
        <v>769</v>
      </c>
      <c r="AR728" t="s">
        <v>3613</v>
      </c>
      <c r="AS728">
        <v>5.0999999999999996</v>
      </c>
      <c r="AT728">
        <v>675.9</v>
      </c>
      <c r="AU728">
        <v>681</v>
      </c>
      <c r="AV728" t="s">
        <v>765</v>
      </c>
      <c r="AW728" t="s">
        <v>3614</v>
      </c>
      <c r="AX728">
        <v>0</v>
      </c>
      <c r="AY728">
        <v>0</v>
      </c>
      <c r="AZ728">
        <v>685.03</v>
      </c>
      <c r="BA728" t="s">
        <v>765</v>
      </c>
      <c r="BB728">
        <v>0</v>
      </c>
      <c r="BC728">
        <v>0</v>
      </c>
      <c r="BD728">
        <v>0</v>
      </c>
      <c r="BE728">
        <v>121.61715719826603</v>
      </c>
      <c r="BF728" t="s">
        <v>767</v>
      </c>
      <c r="BG728">
        <v>44488</v>
      </c>
      <c r="BH728">
        <v>134.28272267040629</v>
      </c>
      <c r="BI728" t="s">
        <v>4120</v>
      </c>
      <c r="BJ728" t="s">
        <v>4121</v>
      </c>
      <c r="BK728" t="s">
        <v>4122</v>
      </c>
      <c r="BL728" t="s">
        <v>4123</v>
      </c>
      <c r="BM728">
        <v>4</v>
      </c>
      <c r="BN728">
        <v>3.8380000000000001</v>
      </c>
    </row>
    <row r="729" spans="1:66" x14ac:dyDescent="0.25">
      <c r="A729">
        <v>138326</v>
      </c>
      <c r="B729">
        <v>23752</v>
      </c>
      <c r="C729" t="s">
        <v>636</v>
      </c>
      <c r="D729" t="s">
        <v>21</v>
      </c>
      <c r="E729" t="s">
        <v>29</v>
      </c>
      <c r="F729">
        <v>44420.666666666664</v>
      </c>
      <c r="G729">
        <v>10</v>
      </c>
      <c r="I729">
        <v>0</v>
      </c>
      <c r="K729" t="s">
        <v>22</v>
      </c>
      <c r="L729" t="s">
        <v>115</v>
      </c>
      <c r="M729">
        <v>8</v>
      </c>
      <c r="N729" t="s">
        <v>202</v>
      </c>
      <c r="O729">
        <v>3</v>
      </c>
      <c r="P729">
        <v>10</v>
      </c>
      <c r="Q729">
        <v>1.9500000000000002</v>
      </c>
      <c r="R729">
        <v>7.5</v>
      </c>
      <c r="S729">
        <v>14.625000000000002</v>
      </c>
      <c r="T729">
        <v>2</v>
      </c>
      <c r="U729">
        <v>10</v>
      </c>
      <c r="V729">
        <v>7.6000000000000005</v>
      </c>
      <c r="W729">
        <v>6.6000000000000005</v>
      </c>
      <c r="X729">
        <v>50.160000000000011</v>
      </c>
      <c r="Y729">
        <v>5.3400000000000007</v>
      </c>
      <c r="Z729">
        <v>6.96</v>
      </c>
      <c r="AA729">
        <v>37.166400000000003</v>
      </c>
      <c r="AB729">
        <v>7578323</v>
      </c>
      <c r="AC729" t="s">
        <v>3986</v>
      </c>
      <c r="AD729">
        <v>40463</v>
      </c>
      <c r="AE729" t="s">
        <v>760</v>
      </c>
      <c r="AF729" t="s">
        <v>761</v>
      </c>
      <c r="AG729" t="s">
        <v>762</v>
      </c>
      <c r="AH729" t="s">
        <v>768</v>
      </c>
      <c r="AI729">
        <v>4</v>
      </c>
      <c r="AJ729">
        <v>0</v>
      </c>
      <c r="AK729">
        <v>0</v>
      </c>
      <c r="AL729">
        <v>0</v>
      </c>
      <c r="AM729">
        <v>48</v>
      </c>
      <c r="AN729">
        <v>0</v>
      </c>
      <c r="AO729" t="s">
        <v>762</v>
      </c>
      <c r="AP729" t="s">
        <v>778</v>
      </c>
      <c r="AQ729" t="s">
        <v>781</v>
      </c>
      <c r="AR729" t="s">
        <v>3868</v>
      </c>
      <c r="AS729">
        <v>12.25</v>
      </c>
      <c r="AT729">
        <v>671.75</v>
      </c>
      <c r="AU729">
        <v>684</v>
      </c>
      <c r="AV729" t="s">
        <v>765</v>
      </c>
      <c r="AW729" t="s">
        <v>2065</v>
      </c>
      <c r="AX729">
        <v>0</v>
      </c>
      <c r="AY729">
        <v>0</v>
      </c>
      <c r="AZ729">
        <v>0</v>
      </c>
      <c r="BA729" t="s">
        <v>772</v>
      </c>
      <c r="BB729">
        <v>0</v>
      </c>
      <c r="BC729">
        <v>0</v>
      </c>
      <c r="BD729">
        <v>0</v>
      </c>
      <c r="BE729">
        <v>121.61715719826603</v>
      </c>
      <c r="BF729" t="s">
        <v>767</v>
      </c>
      <c r="BG729">
        <v>44488</v>
      </c>
      <c r="BH729">
        <v>35.795123025535332</v>
      </c>
      <c r="BI729" t="s">
        <v>4120</v>
      </c>
      <c r="BJ729" t="s">
        <v>4121</v>
      </c>
      <c r="BK729" t="s">
        <v>4122</v>
      </c>
      <c r="BL729" t="s">
        <v>4123</v>
      </c>
      <c r="BM729">
        <v>4</v>
      </c>
      <c r="BN729">
        <v>3.8380000000000001</v>
      </c>
    </row>
    <row r="730" spans="1:66" x14ac:dyDescent="0.25">
      <c r="A730">
        <v>138598</v>
      </c>
      <c r="B730">
        <v>23752</v>
      </c>
      <c r="C730" t="s">
        <v>707</v>
      </c>
      <c r="D730" t="s">
        <v>21</v>
      </c>
      <c r="E730" t="s">
        <v>29</v>
      </c>
      <c r="F730">
        <v>44420.666666666664</v>
      </c>
      <c r="G730">
        <v>10</v>
      </c>
      <c r="I730">
        <v>0</v>
      </c>
      <c r="K730" t="s">
        <v>22</v>
      </c>
      <c r="L730" t="s">
        <v>115</v>
      </c>
      <c r="M730">
        <v>8</v>
      </c>
      <c r="N730" t="s">
        <v>202</v>
      </c>
      <c r="O730">
        <v>3</v>
      </c>
      <c r="P730">
        <v>10</v>
      </c>
      <c r="Q730">
        <v>1.9500000000000002</v>
      </c>
      <c r="R730">
        <v>7.5</v>
      </c>
      <c r="S730">
        <v>14.625000000000002</v>
      </c>
      <c r="T730">
        <v>1</v>
      </c>
      <c r="U730">
        <v>10</v>
      </c>
      <c r="V730">
        <v>6</v>
      </c>
      <c r="W730">
        <v>6.6000000000000005</v>
      </c>
      <c r="X730">
        <v>39.6</v>
      </c>
      <c r="Y730">
        <v>4.38</v>
      </c>
      <c r="Z730">
        <v>6.96</v>
      </c>
      <c r="AA730">
        <v>30.4848</v>
      </c>
      <c r="AB730">
        <v>7722910</v>
      </c>
      <c r="AC730" t="s">
        <v>3865</v>
      </c>
      <c r="AD730">
        <v>40464</v>
      </c>
      <c r="AE730" t="s">
        <v>760</v>
      </c>
      <c r="AF730" t="s">
        <v>761</v>
      </c>
      <c r="AG730" t="s">
        <v>762</v>
      </c>
      <c r="AH730" t="s">
        <v>768</v>
      </c>
      <c r="AI730">
        <v>4</v>
      </c>
      <c r="AJ730">
        <v>0</v>
      </c>
      <c r="AK730">
        <v>0</v>
      </c>
      <c r="AL730">
        <v>0</v>
      </c>
      <c r="AM730">
        <v>48</v>
      </c>
      <c r="AN730">
        <v>0</v>
      </c>
      <c r="AO730" t="s">
        <v>762</v>
      </c>
      <c r="AP730" t="s">
        <v>778</v>
      </c>
      <c r="AQ730" t="s">
        <v>781</v>
      </c>
      <c r="AR730" t="s">
        <v>3866</v>
      </c>
      <c r="AS730">
        <v>10.1</v>
      </c>
      <c r="AT730">
        <v>673.9</v>
      </c>
      <c r="AU730">
        <v>684</v>
      </c>
      <c r="AV730" t="s">
        <v>765</v>
      </c>
      <c r="AW730" t="s">
        <v>3867</v>
      </c>
      <c r="AX730">
        <v>10.199999999999999</v>
      </c>
      <c r="AY730">
        <v>673.8</v>
      </c>
      <c r="AZ730">
        <v>684</v>
      </c>
      <c r="BA730" t="s">
        <v>765</v>
      </c>
      <c r="BB730">
        <v>1.9040299999999999E-3</v>
      </c>
      <c r="BC730">
        <v>0</v>
      </c>
      <c r="BD730">
        <v>0</v>
      </c>
      <c r="BE730">
        <v>121.61715719826603</v>
      </c>
      <c r="BF730" t="s">
        <v>767</v>
      </c>
      <c r="BG730">
        <v>44488</v>
      </c>
      <c r="BH730">
        <v>52.520313436770572</v>
      </c>
      <c r="BI730" t="s">
        <v>4120</v>
      </c>
      <c r="BJ730" t="s">
        <v>4121</v>
      </c>
      <c r="BK730" t="s">
        <v>4122</v>
      </c>
      <c r="BL730" t="s">
        <v>4123</v>
      </c>
      <c r="BM730">
        <v>4</v>
      </c>
      <c r="BN730">
        <v>3.8380000000000001</v>
      </c>
    </row>
    <row r="731" spans="1:66" x14ac:dyDescent="0.25">
      <c r="A731">
        <v>138599</v>
      </c>
      <c r="B731">
        <v>23752</v>
      </c>
      <c r="C731" t="s">
        <v>722</v>
      </c>
      <c r="D731" t="s">
        <v>21</v>
      </c>
      <c r="E731" t="s">
        <v>29</v>
      </c>
      <c r="F731">
        <v>44420.666666666664</v>
      </c>
      <c r="G731">
        <v>10</v>
      </c>
      <c r="I731">
        <v>0</v>
      </c>
      <c r="K731" t="s">
        <v>22</v>
      </c>
      <c r="L731" t="s">
        <v>115</v>
      </c>
      <c r="M731">
        <v>8</v>
      </c>
      <c r="N731" t="s">
        <v>202</v>
      </c>
      <c r="O731">
        <v>3</v>
      </c>
      <c r="P731">
        <v>10</v>
      </c>
      <c r="Q731">
        <v>1.9500000000000002</v>
      </c>
      <c r="R731">
        <v>7.5</v>
      </c>
      <c r="S731">
        <v>14.625000000000002</v>
      </c>
      <c r="T731">
        <v>1</v>
      </c>
      <c r="U731">
        <v>10</v>
      </c>
      <c r="V731">
        <v>6.8000000000000007</v>
      </c>
      <c r="W731">
        <v>7.5</v>
      </c>
      <c r="X731">
        <v>51.000000000000007</v>
      </c>
      <c r="Y731">
        <v>4.8600000000000003</v>
      </c>
      <c r="Z731">
        <v>7.5</v>
      </c>
      <c r="AA731">
        <v>36.450000000000003</v>
      </c>
      <c r="AB731">
        <v>7567940</v>
      </c>
      <c r="AC731" t="s">
        <v>3980</v>
      </c>
      <c r="AD731">
        <v>40465</v>
      </c>
      <c r="AE731" t="s">
        <v>760</v>
      </c>
      <c r="AF731" t="s">
        <v>761</v>
      </c>
      <c r="AG731" t="s">
        <v>762</v>
      </c>
      <c r="AH731" t="s">
        <v>768</v>
      </c>
      <c r="AI731">
        <v>4</v>
      </c>
      <c r="AJ731">
        <v>0</v>
      </c>
      <c r="AK731">
        <v>0</v>
      </c>
      <c r="AL731">
        <v>0</v>
      </c>
      <c r="AM731">
        <v>48</v>
      </c>
      <c r="AN731">
        <v>0</v>
      </c>
      <c r="AO731" t="s">
        <v>762</v>
      </c>
      <c r="AP731" t="s">
        <v>778</v>
      </c>
      <c r="AQ731" t="s">
        <v>781</v>
      </c>
      <c r="AR731" t="s">
        <v>3867</v>
      </c>
      <c r="AS731">
        <v>10.199999999999999</v>
      </c>
      <c r="AT731">
        <v>686.8</v>
      </c>
      <c r="AU731">
        <v>697</v>
      </c>
      <c r="AV731" t="s">
        <v>765</v>
      </c>
      <c r="AW731" t="s">
        <v>2066</v>
      </c>
      <c r="AX731">
        <v>0</v>
      </c>
      <c r="AY731">
        <v>0</v>
      </c>
      <c r="AZ731">
        <v>0</v>
      </c>
      <c r="BA731" t="s">
        <v>765</v>
      </c>
      <c r="BB731">
        <v>0</v>
      </c>
      <c r="BC731">
        <v>0</v>
      </c>
      <c r="BD731">
        <v>0</v>
      </c>
      <c r="BE731">
        <v>121.61715719826603</v>
      </c>
      <c r="BF731" t="s">
        <v>767</v>
      </c>
      <c r="BG731">
        <v>44488</v>
      </c>
      <c r="BH731">
        <v>37.037666690811442</v>
      </c>
      <c r="BI731" t="s">
        <v>4146</v>
      </c>
      <c r="BJ731" t="s">
        <v>4147</v>
      </c>
      <c r="BK731" t="s">
        <v>4148</v>
      </c>
      <c r="BL731" t="s">
        <v>768</v>
      </c>
      <c r="BM731">
        <v>2</v>
      </c>
      <c r="BN731">
        <v>3.8380000000000001</v>
      </c>
    </row>
    <row r="732" spans="1:66" x14ac:dyDescent="0.25">
      <c r="A732">
        <v>138640</v>
      </c>
      <c r="B732">
        <v>23888</v>
      </c>
      <c r="C732" t="s">
        <v>591</v>
      </c>
      <c r="D732" t="s">
        <v>21</v>
      </c>
      <c r="E732" t="s">
        <v>29</v>
      </c>
      <c r="F732">
        <v>44431.666666666664</v>
      </c>
      <c r="G732">
        <v>5</v>
      </c>
      <c r="H732" t="s">
        <v>31</v>
      </c>
      <c r="I732">
        <v>7</v>
      </c>
      <c r="J732" t="s">
        <v>29</v>
      </c>
      <c r="K732" t="s">
        <v>29</v>
      </c>
      <c r="L732" t="s">
        <v>115</v>
      </c>
      <c r="M732">
        <v>8</v>
      </c>
      <c r="N732" t="s">
        <v>202</v>
      </c>
      <c r="O732">
        <v>3</v>
      </c>
      <c r="P732">
        <v>10</v>
      </c>
      <c r="Q732">
        <v>5.45</v>
      </c>
      <c r="R732">
        <v>7.1</v>
      </c>
      <c r="S732">
        <v>38.695</v>
      </c>
      <c r="T732">
        <v>1</v>
      </c>
      <c r="U732">
        <v>0</v>
      </c>
      <c r="V732">
        <v>2.8</v>
      </c>
      <c r="W732">
        <v>2</v>
      </c>
      <c r="X732">
        <v>5.6</v>
      </c>
      <c r="Y732">
        <v>3.8600000000000003</v>
      </c>
      <c r="Z732">
        <v>4.04</v>
      </c>
      <c r="AA732">
        <v>15.594400000000002</v>
      </c>
      <c r="AB732">
        <v>7585965</v>
      </c>
      <c r="AC732" t="s">
        <v>2973</v>
      </c>
      <c r="AD732">
        <v>40466</v>
      </c>
      <c r="AE732" t="s">
        <v>760</v>
      </c>
      <c r="AF732" t="s">
        <v>838</v>
      </c>
      <c r="AG732" t="s">
        <v>762</v>
      </c>
      <c r="AH732" t="s">
        <v>842</v>
      </c>
      <c r="AI732">
        <v>0</v>
      </c>
      <c r="AJ732">
        <v>0</v>
      </c>
      <c r="AK732">
        <v>3</v>
      </c>
      <c r="AL732">
        <v>5</v>
      </c>
      <c r="AM732">
        <v>36</v>
      </c>
      <c r="AN732">
        <v>60</v>
      </c>
      <c r="AO732" t="s">
        <v>762</v>
      </c>
      <c r="AP732" t="s">
        <v>778</v>
      </c>
      <c r="AQ732" t="s">
        <v>781</v>
      </c>
      <c r="AR732" t="s">
        <v>2974</v>
      </c>
      <c r="AS732">
        <v>3.7</v>
      </c>
      <c r="AT732">
        <v>699.3</v>
      </c>
      <c r="AU732">
        <v>703</v>
      </c>
      <c r="AV732" t="s">
        <v>765</v>
      </c>
      <c r="AW732" t="s">
        <v>2975</v>
      </c>
      <c r="AX732">
        <v>4.5</v>
      </c>
      <c r="AY732">
        <v>698.5</v>
      </c>
      <c r="AZ732">
        <v>703</v>
      </c>
      <c r="BA732" t="s">
        <v>765</v>
      </c>
      <c r="BB732">
        <v>8.4343840000000003E-2</v>
      </c>
      <c r="BC732">
        <v>0</v>
      </c>
      <c r="BD732">
        <v>0</v>
      </c>
      <c r="BE732">
        <v>121.64727355692447</v>
      </c>
      <c r="BF732" t="s">
        <v>767</v>
      </c>
      <c r="BG732">
        <v>44243</v>
      </c>
      <c r="BH732">
        <v>4.7536870919342293</v>
      </c>
      <c r="BI732" t="s">
        <v>4094</v>
      </c>
      <c r="BJ732" t="s">
        <v>4095</v>
      </c>
      <c r="BK732" t="s">
        <v>4096</v>
      </c>
      <c r="BL732" t="s">
        <v>4097</v>
      </c>
      <c r="BM732">
        <v>1</v>
      </c>
      <c r="BN732">
        <v>3.8290000000000002</v>
      </c>
    </row>
    <row r="733" spans="1:66" x14ac:dyDescent="0.25">
      <c r="A733">
        <v>138641</v>
      </c>
      <c r="B733">
        <v>23888</v>
      </c>
      <c r="C733" t="s">
        <v>590</v>
      </c>
      <c r="D733" t="s">
        <v>21</v>
      </c>
      <c r="E733" t="s">
        <v>29</v>
      </c>
      <c r="F733">
        <v>44431.666666666664</v>
      </c>
      <c r="G733">
        <v>5</v>
      </c>
      <c r="H733" t="s">
        <v>31</v>
      </c>
      <c r="I733">
        <v>7</v>
      </c>
      <c r="J733" t="s">
        <v>29</v>
      </c>
      <c r="K733" t="s">
        <v>29</v>
      </c>
      <c r="L733" t="s">
        <v>115</v>
      </c>
      <c r="M733">
        <v>8</v>
      </c>
      <c r="N733" t="s">
        <v>202</v>
      </c>
      <c r="O733">
        <v>3</v>
      </c>
      <c r="P733">
        <v>10</v>
      </c>
      <c r="Q733">
        <v>5.45</v>
      </c>
      <c r="R733">
        <v>7.1</v>
      </c>
      <c r="S733">
        <v>38.695</v>
      </c>
      <c r="T733">
        <v>1</v>
      </c>
      <c r="U733">
        <v>0</v>
      </c>
      <c r="V733">
        <v>2.8</v>
      </c>
      <c r="W733">
        <v>2</v>
      </c>
      <c r="X733">
        <v>5.6</v>
      </c>
      <c r="Y733">
        <v>3.8600000000000003</v>
      </c>
      <c r="Z733">
        <v>4.04</v>
      </c>
      <c r="AA733">
        <v>15.594400000000002</v>
      </c>
      <c r="AB733">
        <v>7574128</v>
      </c>
      <c r="AC733" t="s">
        <v>2970</v>
      </c>
      <c r="AD733">
        <v>40467</v>
      </c>
      <c r="AE733" t="s">
        <v>760</v>
      </c>
      <c r="AF733" t="s">
        <v>761</v>
      </c>
      <c r="AG733" t="s">
        <v>762</v>
      </c>
      <c r="AH733" t="s">
        <v>768</v>
      </c>
      <c r="AI733">
        <v>0</v>
      </c>
      <c r="AJ733">
        <v>0</v>
      </c>
      <c r="AK733">
        <v>3</v>
      </c>
      <c r="AL733">
        <v>5</v>
      </c>
      <c r="AM733">
        <v>36</v>
      </c>
      <c r="AN733">
        <v>60</v>
      </c>
      <c r="AO733" t="s">
        <v>762</v>
      </c>
      <c r="AP733" t="s">
        <v>778</v>
      </c>
      <c r="AQ733" t="s">
        <v>781</v>
      </c>
      <c r="AR733" t="s">
        <v>2971</v>
      </c>
      <c r="AS733">
        <v>4.5</v>
      </c>
      <c r="AT733">
        <v>698.5</v>
      </c>
      <c r="AU733">
        <v>703</v>
      </c>
      <c r="AV733" t="s">
        <v>765</v>
      </c>
      <c r="AW733" t="s">
        <v>2972</v>
      </c>
      <c r="AX733">
        <v>4.5</v>
      </c>
      <c r="AY733">
        <v>698.5</v>
      </c>
      <c r="AZ733">
        <v>703</v>
      </c>
      <c r="BA733" t="s">
        <v>765</v>
      </c>
      <c r="BB733">
        <v>0</v>
      </c>
      <c r="BC733">
        <v>0</v>
      </c>
      <c r="BD733">
        <v>0</v>
      </c>
      <c r="BE733">
        <v>121.64727355692447</v>
      </c>
      <c r="BF733" t="s">
        <v>767</v>
      </c>
      <c r="BG733">
        <v>44243</v>
      </c>
      <c r="BH733">
        <v>10.173945504769989</v>
      </c>
      <c r="BI733" t="s">
        <v>4094</v>
      </c>
      <c r="BJ733" t="s">
        <v>4095</v>
      </c>
      <c r="BK733" t="s">
        <v>4096</v>
      </c>
      <c r="BL733" t="s">
        <v>4097</v>
      </c>
      <c r="BM733">
        <v>1</v>
      </c>
      <c r="BN733">
        <v>3.8290000000000002</v>
      </c>
    </row>
    <row r="734" spans="1:66" x14ac:dyDescent="0.25">
      <c r="A734">
        <v>138642</v>
      </c>
      <c r="B734">
        <v>23888</v>
      </c>
      <c r="C734" t="s">
        <v>591</v>
      </c>
      <c r="D734" t="s">
        <v>21</v>
      </c>
      <c r="E734" t="s">
        <v>29</v>
      </c>
      <c r="F734">
        <v>44431.666666666664</v>
      </c>
      <c r="G734">
        <v>5</v>
      </c>
      <c r="H734" t="s">
        <v>31</v>
      </c>
      <c r="I734">
        <v>7</v>
      </c>
      <c r="J734" t="s">
        <v>29</v>
      </c>
      <c r="K734" t="s">
        <v>29</v>
      </c>
      <c r="L734" t="s">
        <v>115</v>
      </c>
      <c r="M734">
        <v>8</v>
      </c>
      <c r="N734" t="s">
        <v>202</v>
      </c>
      <c r="O734">
        <v>3</v>
      </c>
      <c r="P734">
        <v>10</v>
      </c>
      <c r="Q734">
        <v>5.45</v>
      </c>
      <c r="R734">
        <v>7.1</v>
      </c>
      <c r="S734">
        <v>38.695</v>
      </c>
      <c r="T734">
        <v>1</v>
      </c>
      <c r="U734">
        <v>10</v>
      </c>
      <c r="V734">
        <v>6</v>
      </c>
      <c r="W734">
        <v>7.1</v>
      </c>
      <c r="X734">
        <v>42.599999999999994</v>
      </c>
      <c r="Y734">
        <v>5.7799999999999994</v>
      </c>
      <c r="Z734">
        <v>7.1</v>
      </c>
      <c r="AA734">
        <v>41.037999999999997</v>
      </c>
      <c r="AB734">
        <v>7594348</v>
      </c>
      <c r="AC734" t="s">
        <v>4025</v>
      </c>
      <c r="AD734">
        <v>40468</v>
      </c>
      <c r="AE734" t="s">
        <v>760</v>
      </c>
      <c r="AF734" t="s">
        <v>761</v>
      </c>
      <c r="AG734" t="s">
        <v>762</v>
      </c>
      <c r="AH734" t="s">
        <v>768</v>
      </c>
      <c r="AI734">
        <v>6</v>
      </c>
      <c r="AJ734">
        <v>0</v>
      </c>
      <c r="AK734">
        <v>0</v>
      </c>
      <c r="AL734">
        <v>0</v>
      </c>
      <c r="AM734">
        <v>72</v>
      </c>
      <c r="AN734">
        <v>0</v>
      </c>
      <c r="AO734" t="s">
        <v>762</v>
      </c>
      <c r="AP734" t="s">
        <v>778</v>
      </c>
      <c r="AQ734" t="s">
        <v>781</v>
      </c>
      <c r="AR734" t="s">
        <v>2972</v>
      </c>
      <c r="AS734">
        <v>5</v>
      </c>
      <c r="AT734">
        <v>698.5</v>
      </c>
      <c r="AU734">
        <v>705</v>
      </c>
      <c r="AV734" t="s">
        <v>762</v>
      </c>
      <c r="AW734" t="s">
        <v>2974</v>
      </c>
      <c r="AX734">
        <v>5</v>
      </c>
      <c r="AY734">
        <v>696</v>
      </c>
      <c r="AZ734">
        <v>703</v>
      </c>
      <c r="BA734" t="s">
        <v>762</v>
      </c>
      <c r="BB734">
        <v>5.9536520000000002E-2</v>
      </c>
      <c r="BC734">
        <v>1</v>
      </c>
      <c r="BD734">
        <v>17533</v>
      </c>
      <c r="BE734">
        <v>73.644535706137347</v>
      </c>
      <c r="BF734" t="s">
        <v>767</v>
      </c>
      <c r="BG734">
        <v>43185</v>
      </c>
      <c r="BH734">
        <v>32.842221808379733</v>
      </c>
      <c r="BI734" t="s">
        <v>4094</v>
      </c>
      <c r="BJ734" t="s">
        <v>4095</v>
      </c>
      <c r="BK734" t="s">
        <v>4096</v>
      </c>
      <c r="BL734" t="s">
        <v>4097</v>
      </c>
      <c r="BM734">
        <v>1</v>
      </c>
      <c r="BN734">
        <v>3.8290000000000002</v>
      </c>
    </row>
    <row r="735" spans="1:66" x14ac:dyDescent="0.25">
      <c r="A735">
        <v>139116</v>
      </c>
      <c r="B735">
        <v>24624</v>
      </c>
      <c r="C735" t="s">
        <v>248</v>
      </c>
      <c r="D735" t="s">
        <v>26</v>
      </c>
      <c r="E735" t="s">
        <v>29</v>
      </c>
      <c r="F735">
        <v>44497.708333333336</v>
      </c>
      <c r="G735">
        <v>8.5</v>
      </c>
      <c r="H735" t="s">
        <v>23</v>
      </c>
      <c r="I735">
        <v>0</v>
      </c>
      <c r="J735" t="s">
        <v>22</v>
      </c>
      <c r="K735" t="s">
        <v>22</v>
      </c>
      <c r="L735" t="s">
        <v>30</v>
      </c>
      <c r="M735">
        <v>6</v>
      </c>
      <c r="O735">
        <v>2</v>
      </c>
      <c r="P735">
        <v>10</v>
      </c>
      <c r="Q735">
        <v>1.3</v>
      </c>
      <c r="R735">
        <v>6.6000000000000005</v>
      </c>
      <c r="S735">
        <v>8.5800000000000018</v>
      </c>
      <c r="T735">
        <v>1</v>
      </c>
      <c r="U735">
        <v>10</v>
      </c>
      <c r="V735">
        <v>8.6</v>
      </c>
      <c r="W735">
        <v>6.6000000000000005</v>
      </c>
      <c r="X735">
        <v>56.760000000000005</v>
      </c>
      <c r="Y735">
        <v>5.68</v>
      </c>
      <c r="Z735">
        <v>6.6000000000000005</v>
      </c>
      <c r="AA735">
        <v>37.488</v>
      </c>
      <c r="AB735">
        <v>7684773</v>
      </c>
      <c r="AC735" t="s">
        <v>3988</v>
      </c>
      <c r="AD735">
        <v>40469</v>
      </c>
      <c r="AE735" t="s">
        <v>760</v>
      </c>
      <c r="AF735" t="s">
        <v>761</v>
      </c>
      <c r="AG735" t="s">
        <v>762</v>
      </c>
      <c r="AH735" t="s">
        <v>768</v>
      </c>
      <c r="AI735">
        <v>1.25</v>
      </c>
      <c r="AJ735">
        <v>0</v>
      </c>
      <c r="AK735">
        <v>0</v>
      </c>
      <c r="AL735">
        <v>0</v>
      </c>
      <c r="AM735">
        <v>15</v>
      </c>
      <c r="AN735">
        <v>0</v>
      </c>
      <c r="AO735" t="s">
        <v>762</v>
      </c>
      <c r="AP735" t="s">
        <v>763</v>
      </c>
      <c r="AQ735" t="s">
        <v>769</v>
      </c>
      <c r="AR735" t="s">
        <v>3989</v>
      </c>
      <c r="AS735">
        <v>3</v>
      </c>
      <c r="AT735">
        <v>627</v>
      </c>
      <c r="AU735">
        <v>630</v>
      </c>
      <c r="AV735" t="s">
        <v>765</v>
      </c>
      <c r="AW735" t="s">
        <v>2331</v>
      </c>
      <c r="AX735">
        <v>10.9</v>
      </c>
      <c r="AY735">
        <v>620.52</v>
      </c>
      <c r="AZ735">
        <v>631.41999999999996</v>
      </c>
      <c r="BA735" t="s">
        <v>765</v>
      </c>
      <c r="BB735">
        <v>0.13842249000000001</v>
      </c>
      <c r="BC735">
        <v>0</v>
      </c>
      <c r="BD735">
        <v>0</v>
      </c>
      <c r="BE735">
        <v>121.82808578599133</v>
      </c>
      <c r="BF735" t="s">
        <v>767</v>
      </c>
      <c r="BG735">
        <v>44243</v>
      </c>
      <c r="BH735">
        <v>50.569817276414859</v>
      </c>
      <c r="BI735" t="s">
        <v>4136</v>
      </c>
      <c r="BJ735" t="s">
        <v>4137</v>
      </c>
      <c r="BK735" t="s">
        <v>4138</v>
      </c>
      <c r="BL735" t="s">
        <v>4139</v>
      </c>
      <c r="BM735">
        <v>4</v>
      </c>
      <c r="BN735">
        <v>3.7349999999999999</v>
      </c>
    </row>
    <row r="736" spans="1:66" x14ac:dyDescent="0.25">
      <c r="A736">
        <v>139117</v>
      </c>
      <c r="B736">
        <v>16934</v>
      </c>
      <c r="C736" t="s">
        <v>455</v>
      </c>
      <c r="D736" t="s">
        <v>26</v>
      </c>
      <c r="E736" t="s">
        <v>29</v>
      </c>
      <c r="F736">
        <v>43846.666666666664</v>
      </c>
      <c r="G736">
        <v>7.6</v>
      </c>
      <c r="H736" t="s">
        <v>23</v>
      </c>
      <c r="I736">
        <v>0</v>
      </c>
      <c r="J736" t="s">
        <v>22</v>
      </c>
      <c r="K736" t="s">
        <v>22</v>
      </c>
      <c r="L736" t="s">
        <v>30</v>
      </c>
      <c r="M736">
        <v>6</v>
      </c>
      <c r="O736">
        <v>2</v>
      </c>
      <c r="P736">
        <v>10</v>
      </c>
      <c r="Q736">
        <v>1.3</v>
      </c>
      <c r="R736">
        <v>6.2</v>
      </c>
      <c r="S736">
        <v>8.06</v>
      </c>
      <c r="T736">
        <v>1</v>
      </c>
      <c r="U736">
        <v>10</v>
      </c>
      <c r="V736">
        <v>2.2000000000000002</v>
      </c>
      <c r="W736">
        <v>6.2</v>
      </c>
      <c r="X736">
        <v>13.640000000000002</v>
      </c>
      <c r="Y736">
        <v>1.84</v>
      </c>
      <c r="Z736">
        <v>6.2</v>
      </c>
      <c r="AA736">
        <v>11.408000000000001</v>
      </c>
      <c r="AB736">
        <v>7590891</v>
      </c>
      <c r="AC736" t="s">
        <v>2503</v>
      </c>
      <c r="AD736">
        <v>40470</v>
      </c>
      <c r="AE736" t="s">
        <v>760</v>
      </c>
      <c r="AF736" t="s">
        <v>761</v>
      </c>
      <c r="AG736" t="s">
        <v>762</v>
      </c>
      <c r="AH736" t="s">
        <v>768</v>
      </c>
      <c r="AI736">
        <v>1.25</v>
      </c>
      <c r="AJ736">
        <v>0</v>
      </c>
      <c r="AK736">
        <v>0</v>
      </c>
      <c r="AL736">
        <v>0</v>
      </c>
      <c r="AM736">
        <v>15</v>
      </c>
      <c r="AN736">
        <v>0</v>
      </c>
      <c r="AO736" t="s">
        <v>762</v>
      </c>
      <c r="AP736" t="s">
        <v>763</v>
      </c>
      <c r="AQ736" t="s">
        <v>769</v>
      </c>
      <c r="AR736" t="s">
        <v>2502</v>
      </c>
      <c r="AS736">
        <v>6.6</v>
      </c>
      <c r="AT736">
        <v>621.4</v>
      </c>
      <c r="AU736">
        <v>628</v>
      </c>
      <c r="AV736" t="s">
        <v>765</v>
      </c>
      <c r="AW736" t="s">
        <v>2331</v>
      </c>
      <c r="AX736">
        <v>10.9</v>
      </c>
      <c r="AY736">
        <v>620.52</v>
      </c>
      <c r="AZ736">
        <v>631.41999999999996</v>
      </c>
      <c r="BA736" t="s">
        <v>765</v>
      </c>
      <c r="BB736">
        <v>-1.2198870000000001E-2</v>
      </c>
      <c r="BC736">
        <v>0</v>
      </c>
      <c r="BD736">
        <v>0</v>
      </c>
      <c r="BE736">
        <v>120.0456308464522</v>
      </c>
      <c r="BF736" t="s">
        <v>767</v>
      </c>
      <c r="BG736">
        <v>44243</v>
      </c>
      <c r="BH736">
        <v>114.76468951930001</v>
      </c>
      <c r="BI736" t="s">
        <v>4136</v>
      </c>
      <c r="BJ736" t="s">
        <v>4137</v>
      </c>
      <c r="BK736" t="s">
        <v>4138</v>
      </c>
      <c r="BL736" t="s">
        <v>4139</v>
      </c>
      <c r="BM736">
        <v>4</v>
      </c>
      <c r="BN736">
        <v>3.7349999999999999</v>
      </c>
    </row>
    <row r="737" spans="1:66" x14ac:dyDescent="0.25">
      <c r="A737">
        <v>139118</v>
      </c>
      <c r="B737">
        <v>16934</v>
      </c>
      <c r="C737" t="s">
        <v>455</v>
      </c>
      <c r="D737" t="s">
        <v>26</v>
      </c>
      <c r="E737" t="s">
        <v>29</v>
      </c>
      <c r="F737">
        <v>43846.666666666664</v>
      </c>
      <c r="G737">
        <v>6.6</v>
      </c>
      <c r="H737" t="s">
        <v>23</v>
      </c>
      <c r="I737">
        <v>0</v>
      </c>
      <c r="J737" t="s">
        <v>22</v>
      </c>
      <c r="K737" t="s">
        <v>22</v>
      </c>
      <c r="L737" t="s">
        <v>30</v>
      </c>
      <c r="M737">
        <v>6</v>
      </c>
      <c r="O737">
        <v>2</v>
      </c>
      <c r="P737">
        <v>10</v>
      </c>
      <c r="Q737">
        <v>1.3</v>
      </c>
      <c r="R737">
        <v>6.2</v>
      </c>
      <c r="S737">
        <v>8.06</v>
      </c>
      <c r="T737">
        <v>1</v>
      </c>
      <c r="U737">
        <v>10</v>
      </c>
      <c r="V737">
        <v>2.2000000000000002</v>
      </c>
      <c r="W737">
        <v>6.2</v>
      </c>
      <c r="X737">
        <v>13.640000000000002</v>
      </c>
      <c r="Y737">
        <v>1.84</v>
      </c>
      <c r="Z737">
        <v>6.2</v>
      </c>
      <c r="AA737">
        <v>11.408000000000001</v>
      </c>
      <c r="AB737">
        <v>7566225</v>
      </c>
      <c r="AC737" t="s">
        <v>2500</v>
      </c>
      <c r="AD737">
        <v>40471</v>
      </c>
      <c r="AE737" t="s">
        <v>760</v>
      </c>
      <c r="AF737" t="s">
        <v>761</v>
      </c>
      <c r="AG737" t="s">
        <v>762</v>
      </c>
      <c r="AH737" t="s">
        <v>768</v>
      </c>
      <c r="AI737">
        <v>1.25</v>
      </c>
      <c r="AJ737">
        <v>0</v>
      </c>
      <c r="AK737">
        <v>0</v>
      </c>
      <c r="AL737">
        <v>0</v>
      </c>
      <c r="AM737">
        <v>15</v>
      </c>
      <c r="AN737">
        <v>0</v>
      </c>
      <c r="AO737" t="s">
        <v>762</v>
      </c>
      <c r="AP737" t="s">
        <v>763</v>
      </c>
      <c r="AQ737" t="s">
        <v>769</v>
      </c>
      <c r="AR737" t="s">
        <v>2501</v>
      </c>
      <c r="AS737">
        <v>3.2</v>
      </c>
      <c r="AT737">
        <v>621.79999999999995</v>
      </c>
      <c r="AU737">
        <v>625</v>
      </c>
      <c r="AV737" t="s">
        <v>765</v>
      </c>
      <c r="AW737" t="s">
        <v>2502</v>
      </c>
      <c r="AX737">
        <v>6.5</v>
      </c>
      <c r="AY737">
        <v>621.5</v>
      </c>
      <c r="AZ737">
        <v>628</v>
      </c>
      <c r="BA737" t="s">
        <v>765</v>
      </c>
      <c r="BB737">
        <v>3.2387700000000002E-3</v>
      </c>
      <c r="BC737">
        <v>0</v>
      </c>
      <c r="BD737">
        <v>0</v>
      </c>
      <c r="BE737">
        <v>120.0456308464522</v>
      </c>
      <c r="BF737" t="s">
        <v>767</v>
      </c>
      <c r="BG737">
        <v>44243</v>
      </c>
      <c r="BH737">
        <v>92.627778319323795</v>
      </c>
      <c r="BI737" t="s">
        <v>4136</v>
      </c>
      <c r="BJ737" t="s">
        <v>4137</v>
      </c>
      <c r="BK737" t="s">
        <v>4138</v>
      </c>
      <c r="BL737" t="s">
        <v>4139</v>
      </c>
      <c r="BM737">
        <v>4</v>
      </c>
      <c r="BN737">
        <v>3.7349999999999999</v>
      </c>
    </row>
    <row r="738" spans="1:66" x14ac:dyDescent="0.25">
      <c r="A738">
        <v>139121</v>
      </c>
      <c r="B738">
        <v>24624</v>
      </c>
      <c r="C738" t="s">
        <v>248</v>
      </c>
      <c r="D738" t="s">
        <v>26</v>
      </c>
      <c r="E738" t="s">
        <v>29</v>
      </c>
      <c r="F738">
        <v>44497.708333333336</v>
      </c>
      <c r="G738">
        <v>6.8</v>
      </c>
      <c r="H738" t="s">
        <v>23</v>
      </c>
      <c r="I738">
        <v>0</v>
      </c>
      <c r="J738" t="s">
        <v>22</v>
      </c>
      <c r="K738" t="s">
        <v>22</v>
      </c>
      <c r="L738" t="s">
        <v>30</v>
      </c>
      <c r="M738">
        <v>6</v>
      </c>
      <c r="O738">
        <v>2</v>
      </c>
      <c r="P738">
        <v>5</v>
      </c>
      <c r="Q738">
        <v>1.3</v>
      </c>
      <c r="R738">
        <v>5.45</v>
      </c>
      <c r="S738">
        <v>7.0850000000000009</v>
      </c>
      <c r="T738">
        <v>1</v>
      </c>
      <c r="U738">
        <v>5</v>
      </c>
      <c r="V738">
        <v>4.5999999999999996</v>
      </c>
      <c r="W738">
        <v>3.6500000000000004</v>
      </c>
      <c r="X738">
        <v>16.79</v>
      </c>
      <c r="Y738">
        <v>3.28</v>
      </c>
      <c r="Z738">
        <v>4.37</v>
      </c>
      <c r="AA738">
        <v>14.333599999999999</v>
      </c>
      <c r="AB738">
        <v>7717329</v>
      </c>
      <c r="AC738" t="s">
        <v>2836</v>
      </c>
      <c r="AD738">
        <v>40472</v>
      </c>
      <c r="AE738" t="s">
        <v>760</v>
      </c>
      <c r="AF738" t="s">
        <v>761</v>
      </c>
      <c r="AG738" t="s">
        <v>762</v>
      </c>
      <c r="AH738" t="s">
        <v>768</v>
      </c>
      <c r="AI738">
        <v>4.5</v>
      </c>
      <c r="AJ738">
        <v>0</v>
      </c>
      <c r="AK738">
        <v>0</v>
      </c>
      <c r="AL738">
        <v>0</v>
      </c>
      <c r="AM738">
        <v>54</v>
      </c>
      <c r="AN738">
        <v>0</v>
      </c>
      <c r="AO738" t="s">
        <v>762</v>
      </c>
      <c r="AP738" t="s">
        <v>763</v>
      </c>
      <c r="AQ738" t="s">
        <v>769</v>
      </c>
      <c r="AR738" t="s">
        <v>2837</v>
      </c>
      <c r="AS738">
        <v>10</v>
      </c>
      <c r="AT738">
        <v>604</v>
      </c>
      <c r="AU738">
        <v>614</v>
      </c>
      <c r="AV738" t="s">
        <v>765</v>
      </c>
      <c r="AW738" t="s">
        <v>2328</v>
      </c>
      <c r="AX738">
        <v>6.4</v>
      </c>
      <c r="AY738">
        <v>601.6</v>
      </c>
      <c r="AZ738">
        <v>608</v>
      </c>
      <c r="BA738" t="s">
        <v>765</v>
      </c>
      <c r="BB738">
        <v>1.8783319999999999E-2</v>
      </c>
      <c r="BC738">
        <v>1</v>
      </c>
      <c r="BD738">
        <v>36526</v>
      </c>
      <c r="BE738">
        <v>21.825347935204206</v>
      </c>
      <c r="BF738" t="s">
        <v>767</v>
      </c>
      <c r="BG738">
        <v>44243</v>
      </c>
      <c r="BH738">
        <v>127.77297001249531</v>
      </c>
      <c r="BI738" t="s">
        <v>4114</v>
      </c>
      <c r="BJ738" t="s">
        <v>4115</v>
      </c>
      <c r="BK738" t="s">
        <v>4116</v>
      </c>
      <c r="BL738" t="s">
        <v>768</v>
      </c>
      <c r="BM738">
        <v>2</v>
      </c>
      <c r="BN738">
        <v>3.7349999999999999</v>
      </c>
    </row>
    <row r="739" spans="1:66" x14ac:dyDescent="0.25">
      <c r="A739">
        <v>139122</v>
      </c>
      <c r="B739">
        <v>16934</v>
      </c>
      <c r="C739" t="s">
        <v>455</v>
      </c>
      <c r="D739" t="s">
        <v>26</v>
      </c>
      <c r="E739" t="s">
        <v>29</v>
      </c>
      <c r="F739">
        <v>43846.666666666664</v>
      </c>
      <c r="G739">
        <v>7</v>
      </c>
      <c r="H739" t="s">
        <v>23</v>
      </c>
      <c r="I739">
        <v>0</v>
      </c>
      <c r="J739" t="s">
        <v>22</v>
      </c>
      <c r="K739" t="s">
        <v>22</v>
      </c>
      <c r="L739" t="s">
        <v>30</v>
      </c>
      <c r="M739">
        <v>6</v>
      </c>
      <c r="O739">
        <v>2</v>
      </c>
      <c r="P739">
        <v>5</v>
      </c>
      <c r="Q739">
        <v>1.3</v>
      </c>
      <c r="R739">
        <v>5.45</v>
      </c>
      <c r="S739">
        <v>7.0850000000000009</v>
      </c>
      <c r="T739">
        <v>1</v>
      </c>
      <c r="U739">
        <v>5</v>
      </c>
      <c r="V739">
        <v>3.0000000000000004</v>
      </c>
      <c r="W739">
        <v>3.6500000000000004</v>
      </c>
      <c r="X739">
        <v>10.950000000000003</v>
      </c>
      <c r="Y739">
        <v>2.3200000000000003</v>
      </c>
      <c r="Z739">
        <v>4.37</v>
      </c>
      <c r="AA739">
        <v>10.138400000000001</v>
      </c>
      <c r="AB739">
        <v>7624468</v>
      </c>
      <c r="AC739" t="s">
        <v>2327</v>
      </c>
      <c r="AD739">
        <v>40473</v>
      </c>
      <c r="AE739" t="s">
        <v>760</v>
      </c>
      <c r="AF739" t="s">
        <v>761</v>
      </c>
      <c r="AG739" t="s">
        <v>762</v>
      </c>
      <c r="AH739" t="s">
        <v>768</v>
      </c>
      <c r="AI739">
        <v>4.5</v>
      </c>
      <c r="AJ739">
        <v>0</v>
      </c>
      <c r="AK739">
        <v>0</v>
      </c>
      <c r="AL739">
        <v>0</v>
      </c>
      <c r="AM739">
        <v>54</v>
      </c>
      <c r="AN739">
        <v>0</v>
      </c>
      <c r="AO739" t="s">
        <v>762</v>
      </c>
      <c r="AP739" t="s">
        <v>763</v>
      </c>
      <c r="AQ739" t="s">
        <v>769</v>
      </c>
      <c r="AR739" t="s">
        <v>2328</v>
      </c>
      <c r="AS739">
        <v>6.4</v>
      </c>
      <c r="AT739">
        <v>601.6</v>
      </c>
      <c r="AU739">
        <v>608</v>
      </c>
      <c r="AV739" t="s">
        <v>765</v>
      </c>
      <c r="AW739" t="s">
        <v>2329</v>
      </c>
      <c r="AX739">
        <v>5</v>
      </c>
      <c r="AY739">
        <v>601</v>
      </c>
      <c r="AZ739">
        <v>606</v>
      </c>
      <c r="BA739" t="s">
        <v>765</v>
      </c>
      <c r="BB739">
        <v>0.10564024</v>
      </c>
      <c r="BC739">
        <v>0</v>
      </c>
      <c r="BD739">
        <v>0</v>
      </c>
      <c r="BE739">
        <v>120.0456308464522</v>
      </c>
      <c r="BF739" t="s">
        <v>767</v>
      </c>
      <c r="BG739">
        <v>44243</v>
      </c>
      <c r="BH739">
        <v>5.6796537104944038</v>
      </c>
      <c r="BI739" t="s">
        <v>4114</v>
      </c>
      <c r="BJ739" t="s">
        <v>4115</v>
      </c>
      <c r="BK739" t="s">
        <v>4116</v>
      </c>
      <c r="BL739" t="s">
        <v>768</v>
      </c>
      <c r="BM739">
        <v>2</v>
      </c>
      <c r="BN739">
        <v>3.7360000000000002</v>
      </c>
    </row>
    <row r="740" spans="1:66" x14ac:dyDescent="0.25">
      <c r="A740">
        <v>139124</v>
      </c>
      <c r="B740">
        <v>24593</v>
      </c>
      <c r="C740" t="s">
        <v>248</v>
      </c>
      <c r="D740" t="s">
        <v>26</v>
      </c>
      <c r="E740" t="s">
        <v>29</v>
      </c>
      <c r="F740">
        <v>44497.666666666664</v>
      </c>
      <c r="G740">
        <v>7</v>
      </c>
      <c r="H740" t="s">
        <v>23</v>
      </c>
      <c r="I740">
        <v>0</v>
      </c>
      <c r="J740" t="s">
        <v>22</v>
      </c>
      <c r="K740" t="s">
        <v>22</v>
      </c>
      <c r="L740" t="s">
        <v>30</v>
      </c>
      <c r="M740">
        <v>6</v>
      </c>
      <c r="O740">
        <v>2</v>
      </c>
      <c r="P740">
        <v>5</v>
      </c>
      <c r="Q740">
        <v>1.3</v>
      </c>
      <c r="R740">
        <v>5.45</v>
      </c>
      <c r="S740">
        <v>7.0850000000000009</v>
      </c>
      <c r="T740">
        <v>1</v>
      </c>
      <c r="U740">
        <v>5</v>
      </c>
      <c r="V740">
        <v>1.4000000000000001</v>
      </c>
      <c r="W740">
        <v>2.75</v>
      </c>
      <c r="X740">
        <v>3.8500000000000005</v>
      </c>
      <c r="Y740">
        <v>1.36</v>
      </c>
      <c r="Z740">
        <v>3.83</v>
      </c>
      <c r="AA740">
        <v>5.2088000000000001</v>
      </c>
      <c r="AB740">
        <v>7557964</v>
      </c>
      <c r="AC740" t="s">
        <v>1483</v>
      </c>
      <c r="AD740">
        <v>40474</v>
      </c>
      <c r="AE740" t="s">
        <v>760</v>
      </c>
      <c r="AF740" t="s">
        <v>761</v>
      </c>
      <c r="AG740" t="s">
        <v>762</v>
      </c>
      <c r="AH740" t="s">
        <v>768</v>
      </c>
      <c r="AI740">
        <v>2</v>
      </c>
      <c r="AJ740">
        <v>0</v>
      </c>
      <c r="AK740">
        <v>0</v>
      </c>
      <c r="AL740">
        <v>0</v>
      </c>
      <c r="AM740">
        <v>24</v>
      </c>
      <c r="AN740">
        <v>0</v>
      </c>
      <c r="AO740" t="s">
        <v>762</v>
      </c>
      <c r="AP740" t="s">
        <v>763</v>
      </c>
      <c r="AQ740" t="s">
        <v>769</v>
      </c>
      <c r="AR740" t="s">
        <v>1484</v>
      </c>
      <c r="AS740">
        <v>10</v>
      </c>
      <c r="AT740">
        <v>624</v>
      </c>
      <c r="AU740">
        <v>634</v>
      </c>
      <c r="AV740" t="s">
        <v>765</v>
      </c>
      <c r="AW740" t="s">
        <v>1485</v>
      </c>
      <c r="AX740">
        <v>1.4</v>
      </c>
      <c r="AY740">
        <v>622.6</v>
      </c>
      <c r="AZ740">
        <v>624</v>
      </c>
      <c r="BA740" t="s">
        <v>765</v>
      </c>
      <c r="BB740">
        <v>8.8464700000000004E-3</v>
      </c>
      <c r="BC740">
        <v>1</v>
      </c>
      <c r="BD740">
        <v>36161</v>
      </c>
      <c r="BE740">
        <v>22.824549395391276</v>
      </c>
      <c r="BF740" t="s">
        <v>767</v>
      </c>
      <c r="BG740">
        <v>44243</v>
      </c>
      <c r="BH740">
        <v>158.25512519232399</v>
      </c>
      <c r="BI740" t="s">
        <v>4114</v>
      </c>
      <c r="BJ740" t="s">
        <v>4115</v>
      </c>
      <c r="BK740" t="s">
        <v>4116</v>
      </c>
      <c r="BL740" t="s">
        <v>768</v>
      </c>
      <c r="BM740">
        <v>2</v>
      </c>
      <c r="BN740">
        <v>3.7349999999999999</v>
      </c>
    </row>
    <row r="741" spans="1:66" x14ac:dyDescent="0.25">
      <c r="A741">
        <v>139126</v>
      </c>
      <c r="B741">
        <v>16934</v>
      </c>
      <c r="C741" t="s">
        <v>455</v>
      </c>
      <c r="D741" t="s">
        <v>26</v>
      </c>
      <c r="E741" t="s">
        <v>29</v>
      </c>
      <c r="F741">
        <v>43846.666666666664</v>
      </c>
      <c r="G741">
        <v>7</v>
      </c>
      <c r="H741" t="s">
        <v>23</v>
      </c>
      <c r="I741">
        <v>0</v>
      </c>
      <c r="J741" t="s">
        <v>22</v>
      </c>
      <c r="K741" t="s">
        <v>22</v>
      </c>
      <c r="L741" t="s">
        <v>30</v>
      </c>
      <c r="M741">
        <v>6</v>
      </c>
      <c r="O741">
        <v>2</v>
      </c>
      <c r="P741">
        <v>5</v>
      </c>
      <c r="Q741">
        <v>1.3</v>
      </c>
      <c r="R741">
        <v>5.45</v>
      </c>
      <c r="S741">
        <v>7.0850000000000009</v>
      </c>
      <c r="T741">
        <v>1</v>
      </c>
      <c r="U741">
        <v>5</v>
      </c>
      <c r="V741">
        <v>6.2000000000000011</v>
      </c>
      <c r="W741">
        <v>3.6500000000000004</v>
      </c>
      <c r="X741">
        <v>22.630000000000006</v>
      </c>
      <c r="Y741">
        <v>4.24</v>
      </c>
      <c r="Z741">
        <v>4.37</v>
      </c>
      <c r="AA741">
        <v>18.5288</v>
      </c>
      <c r="AB741">
        <v>7576799</v>
      </c>
      <c r="AC741" t="s">
        <v>3231</v>
      </c>
      <c r="AD741">
        <v>40475</v>
      </c>
      <c r="AE741" t="s">
        <v>760</v>
      </c>
      <c r="AF741" t="s">
        <v>761</v>
      </c>
      <c r="AG741" t="s">
        <v>762</v>
      </c>
      <c r="AH741" t="s">
        <v>768</v>
      </c>
      <c r="AI741">
        <v>1.25</v>
      </c>
      <c r="AJ741">
        <v>0</v>
      </c>
      <c r="AK741">
        <v>0</v>
      </c>
      <c r="AL741">
        <v>0</v>
      </c>
      <c r="AM741">
        <v>15</v>
      </c>
      <c r="AN741">
        <v>0</v>
      </c>
      <c r="AO741" t="s">
        <v>762</v>
      </c>
      <c r="AP741" t="s">
        <v>763</v>
      </c>
      <c r="AQ741" t="s">
        <v>769</v>
      </c>
      <c r="AR741" t="s">
        <v>3232</v>
      </c>
      <c r="AS741">
        <v>2.5</v>
      </c>
      <c r="AT741">
        <v>622.5</v>
      </c>
      <c r="AU741">
        <v>625</v>
      </c>
      <c r="AV741" t="s">
        <v>765</v>
      </c>
      <c r="AW741" t="s">
        <v>2501</v>
      </c>
      <c r="AX741">
        <v>3</v>
      </c>
      <c r="AY741">
        <v>622</v>
      </c>
      <c r="AZ741">
        <v>625</v>
      </c>
      <c r="BA741" t="s">
        <v>765</v>
      </c>
      <c r="BB741">
        <v>9.1210100000000006E-3</v>
      </c>
      <c r="BC741">
        <v>0</v>
      </c>
      <c r="BD741">
        <v>0</v>
      </c>
      <c r="BE741">
        <v>120.0456308464522</v>
      </c>
      <c r="BF741" t="s">
        <v>767</v>
      </c>
      <c r="BG741">
        <v>44243</v>
      </c>
      <c r="BH741">
        <v>54.818480022412018</v>
      </c>
      <c r="BI741" t="s">
        <v>4136</v>
      </c>
      <c r="BJ741" t="s">
        <v>4137</v>
      </c>
      <c r="BK741" t="s">
        <v>4138</v>
      </c>
      <c r="BL741" t="s">
        <v>4139</v>
      </c>
      <c r="BM741">
        <v>4</v>
      </c>
      <c r="BN741">
        <v>3.7349999999999999</v>
      </c>
    </row>
    <row r="742" spans="1:66" x14ac:dyDescent="0.25">
      <c r="A742">
        <v>139127</v>
      </c>
      <c r="B742">
        <v>24593</v>
      </c>
      <c r="C742" t="s">
        <v>248</v>
      </c>
      <c r="D742" t="s">
        <v>26</v>
      </c>
      <c r="E742" t="s">
        <v>29</v>
      </c>
      <c r="F742">
        <v>44497.666666666664</v>
      </c>
      <c r="G742">
        <v>7</v>
      </c>
      <c r="H742" t="s">
        <v>23</v>
      </c>
      <c r="I742">
        <v>0</v>
      </c>
      <c r="J742" t="s">
        <v>22</v>
      </c>
      <c r="K742" t="s">
        <v>22</v>
      </c>
      <c r="L742" t="s">
        <v>30</v>
      </c>
      <c r="M742">
        <v>6</v>
      </c>
      <c r="O742">
        <v>2</v>
      </c>
      <c r="P742">
        <v>5</v>
      </c>
      <c r="Q742">
        <v>1.3</v>
      </c>
      <c r="R742">
        <v>5.45</v>
      </c>
      <c r="S742">
        <v>7.0850000000000009</v>
      </c>
      <c r="T742">
        <v>1</v>
      </c>
      <c r="U742">
        <v>5</v>
      </c>
      <c r="V742">
        <v>3.0000000000000004</v>
      </c>
      <c r="W742">
        <v>3.6500000000000004</v>
      </c>
      <c r="X742">
        <v>10.950000000000003</v>
      </c>
      <c r="Y742">
        <v>2.3200000000000003</v>
      </c>
      <c r="Z742">
        <v>4.37</v>
      </c>
      <c r="AA742">
        <v>10.138400000000001</v>
      </c>
      <c r="AB742">
        <v>7699214</v>
      </c>
      <c r="AC742" t="s">
        <v>2330</v>
      </c>
      <c r="AD742">
        <v>40476</v>
      </c>
      <c r="AE742" t="s">
        <v>760</v>
      </c>
      <c r="AF742" t="s">
        <v>761</v>
      </c>
      <c r="AG742" t="s">
        <v>762</v>
      </c>
      <c r="AH742" t="s">
        <v>768</v>
      </c>
      <c r="AI742">
        <v>1.25</v>
      </c>
      <c r="AJ742">
        <v>0</v>
      </c>
      <c r="AK742">
        <v>0</v>
      </c>
      <c r="AL742">
        <v>0</v>
      </c>
      <c r="AM742">
        <v>15</v>
      </c>
      <c r="AN742">
        <v>0</v>
      </c>
      <c r="AO742" t="s">
        <v>762</v>
      </c>
      <c r="AP742" t="s">
        <v>778</v>
      </c>
      <c r="AQ742" t="s">
        <v>781</v>
      </c>
      <c r="AR742" t="s">
        <v>2331</v>
      </c>
      <c r="AS742">
        <v>10.9</v>
      </c>
      <c r="AT742">
        <v>620.52</v>
      </c>
      <c r="AU742">
        <v>631.41999999999996</v>
      </c>
      <c r="AV742" t="s">
        <v>765</v>
      </c>
      <c r="AW742" t="s">
        <v>2332</v>
      </c>
      <c r="AX742">
        <v>5.73</v>
      </c>
      <c r="AY742">
        <v>609.53</v>
      </c>
      <c r="AZ742">
        <v>615.26</v>
      </c>
      <c r="BA742" t="s">
        <v>765</v>
      </c>
      <c r="BB742">
        <v>0</v>
      </c>
      <c r="BC742">
        <v>0</v>
      </c>
      <c r="BD742">
        <v>0</v>
      </c>
      <c r="BE742">
        <v>121.8279717088752</v>
      </c>
      <c r="BF742" t="s">
        <v>767</v>
      </c>
      <c r="BG742">
        <v>44243</v>
      </c>
      <c r="BH742">
        <v>83.31593760243166</v>
      </c>
      <c r="BI742" t="s">
        <v>4136</v>
      </c>
      <c r="BJ742" t="s">
        <v>4137</v>
      </c>
      <c r="BK742" t="s">
        <v>4138</v>
      </c>
      <c r="BL742" t="s">
        <v>4139</v>
      </c>
      <c r="BM742">
        <v>4</v>
      </c>
      <c r="BN742">
        <v>3.7349999999999999</v>
      </c>
    </row>
    <row r="743" spans="1:66" x14ac:dyDescent="0.25">
      <c r="A743">
        <v>139244</v>
      </c>
      <c r="B743">
        <v>11128</v>
      </c>
      <c r="C743" t="s">
        <v>383</v>
      </c>
      <c r="D743" t="s">
        <v>26</v>
      </c>
      <c r="E743" t="s">
        <v>29</v>
      </c>
      <c r="F743">
        <v>43277.666666666664</v>
      </c>
      <c r="G743">
        <v>7</v>
      </c>
      <c r="H743" t="s">
        <v>31</v>
      </c>
      <c r="I743">
        <v>7</v>
      </c>
      <c r="K743" t="s">
        <v>22</v>
      </c>
      <c r="L743" t="s">
        <v>30</v>
      </c>
      <c r="M743">
        <v>6</v>
      </c>
      <c r="O743">
        <v>2</v>
      </c>
      <c r="P743">
        <v>5</v>
      </c>
      <c r="Q743">
        <v>3.75</v>
      </c>
      <c r="R743">
        <v>5.45</v>
      </c>
      <c r="S743">
        <v>20.4375</v>
      </c>
      <c r="T743">
        <v>1</v>
      </c>
      <c r="U743">
        <v>0</v>
      </c>
      <c r="V743">
        <v>1.4000000000000001</v>
      </c>
      <c r="W743">
        <v>2</v>
      </c>
      <c r="X743">
        <v>2.8000000000000003</v>
      </c>
      <c r="Y743">
        <v>2.34</v>
      </c>
      <c r="Z743">
        <v>3.38</v>
      </c>
      <c r="AA743">
        <v>7.9091999999999993</v>
      </c>
      <c r="AB743">
        <v>7698597</v>
      </c>
      <c r="AC743" t="s">
        <v>2011</v>
      </c>
      <c r="AD743">
        <v>40477</v>
      </c>
      <c r="AE743" t="s">
        <v>760</v>
      </c>
      <c r="AF743" t="s">
        <v>761</v>
      </c>
      <c r="AG743" t="s">
        <v>762</v>
      </c>
      <c r="AH743" t="s">
        <v>768</v>
      </c>
      <c r="AI743">
        <v>2</v>
      </c>
      <c r="AJ743">
        <v>0</v>
      </c>
      <c r="AK743">
        <v>0</v>
      </c>
      <c r="AL743">
        <v>0</v>
      </c>
      <c r="AM743">
        <v>24</v>
      </c>
      <c r="AN743">
        <v>0</v>
      </c>
      <c r="AO743" t="s">
        <v>762</v>
      </c>
      <c r="AP743" t="s">
        <v>763</v>
      </c>
      <c r="AQ743" t="s">
        <v>769</v>
      </c>
      <c r="AR743" t="s">
        <v>2012</v>
      </c>
      <c r="AS743">
        <v>4</v>
      </c>
      <c r="AT743">
        <v>697</v>
      </c>
      <c r="AU743">
        <v>701</v>
      </c>
      <c r="AV743" t="s">
        <v>765</v>
      </c>
      <c r="AW743" t="s">
        <v>2013</v>
      </c>
      <c r="AX743">
        <v>7</v>
      </c>
      <c r="AY743">
        <v>690</v>
      </c>
      <c r="AZ743">
        <v>697</v>
      </c>
      <c r="BA743" t="s">
        <v>765</v>
      </c>
      <c r="BB743">
        <v>1.6665010000000001E-2</v>
      </c>
      <c r="BC743">
        <v>0</v>
      </c>
      <c r="BD743">
        <v>0</v>
      </c>
      <c r="BE743">
        <v>118.48779374857403</v>
      </c>
      <c r="BF743" t="s">
        <v>767</v>
      </c>
      <c r="BG743">
        <v>44243</v>
      </c>
      <c r="BH743">
        <v>420.04158517088348</v>
      </c>
      <c r="BI743" t="s">
        <v>4120</v>
      </c>
      <c r="BJ743" t="s">
        <v>4121</v>
      </c>
      <c r="BK743" t="s">
        <v>4122</v>
      </c>
      <c r="BL743" t="s">
        <v>4123</v>
      </c>
      <c r="BM743">
        <v>4</v>
      </c>
      <c r="BN743">
        <v>3.85</v>
      </c>
    </row>
    <row r="744" spans="1:66" x14ac:dyDescent="0.25">
      <c r="A744">
        <v>139245</v>
      </c>
      <c r="B744">
        <v>11128</v>
      </c>
      <c r="C744" t="s">
        <v>383</v>
      </c>
      <c r="D744" t="s">
        <v>26</v>
      </c>
      <c r="E744" t="s">
        <v>29</v>
      </c>
      <c r="F744">
        <v>43277.666666666664</v>
      </c>
      <c r="G744">
        <v>0</v>
      </c>
      <c r="H744" t="s">
        <v>31</v>
      </c>
      <c r="I744">
        <v>7</v>
      </c>
      <c r="J744" t="s">
        <v>29</v>
      </c>
      <c r="K744" t="s">
        <v>29</v>
      </c>
      <c r="L744" t="s">
        <v>30</v>
      </c>
      <c r="M744">
        <v>6</v>
      </c>
      <c r="O744">
        <v>2</v>
      </c>
      <c r="P744">
        <v>5</v>
      </c>
      <c r="Q744">
        <v>4.8</v>
      </c>
      <c r="R744">
        <v>5.45</v>
      </c>
      <c r="S744">
        <v>26.16</v>
      </c>
      <c r="T744">
        <v>1</v>
      </c>
      <c r="U744">
        <v>0</v>
      </c>
      <c r="V744">
        <v>1.4000000000000001</v>
      </c>
      <c r="W744">
        <v>2</v>
      </c>
      <c r="X744">
        <v>2.8000000000000003</v>
      </c>
      <c r="Y744">
        <v>2.76</v>
      </c>
      <c r="Z744">
        <v>3.38</v>
      </c>
      <c r="AA744">
        <v>9.3287999999999993</v>
      </c>
      <c r="AB744">
        <v>7558408</v>
      </c>
      <c r="AC744" t="s">
        <v>2238</v>
      </c>
      <c r="AD744">
        <v>40478</v>
      </c>
      <c r="AE744" t="s">
        <v>760</v>
      </c>
      <c r="AF744" t="s">
        <v>761</v>
      </c>
      <c r="AG744" t="s">
        <v>762</v>
      </c>
      <c r="AH744" t="s">
        <v>768</v>
      </c>
      <c r="AI744">
        <v>1.25</v>
      </c>
      <c r="AJ744">
        <v>0</v>
      </c>
      <c r="AK744">
        <v>0</v>
      </c>
      <c r="AL744">
        <v>0</v>
      </c>
      <c r="AM744">
        <v>15</v>
      </c>
      <c r="AN744">
        <v>0</v>
      </c>
      <c r="AO744" t="s">
        <v>762</v>
      </c>
      <c r="AP744" t="s">
        <v>763</v>
      </c>
      <c r="AQ744" t="s">
        <v>769</v>
      </c>
      <c r="AR744" t="s">
        <v>2239</v>
      </c>
      <c r="AS744">
        <v>3.4</v>
      </c>
      <c r="AT744">
        <v>692.6</v>
      </c>
      <c r="AU744">
        <v>696</v>
      </c>
      <c r="AV744" t="s">
        <v>765</v>
      </c>
      <c r="AW744" t="s">
        <v>2013</v>
      </c>
      <c r="AX744">
        <v>4.5</v>
      </c>
      <c r="AY744">
        <v>692.5</v>
      </c>
      <c r="AZ744">
        <v>697</v>
      </c>
      <c r="BA744" t="s">
        <v>765</v>
      </c>
      <c r="BB744">
        <v>3.3506199999999999E-3</v>
      </c>
      <c r="BC744">
        <v>0</v>
      </c>
      <c r="BD744">
        <v>0</v>
      </c>
      <c r="BE744">
        <v>118.48779374857403</v>
      </c>
      <c r="BF744" t="s">
        <v>767</v>
      </c>
      <c r="BG744">
        <v>44243</v>
      </c>
      <c r="BH744">
        <v>29.845031566947931</v>
      </c>
      <c r="BI744" t="s">
        <v>4120</v>
      </c>
      <c r="BJ744" t="s">
        <v>4121</v>
      </c>
      <c r="BK744" t="s">
        <v>4122</v>
      </c>
      <c r="BL744" t="s">
        <v>4123</v>
      </c>
      <c r="BM744">
        <v>4</v>
      </c>
      <c r="BN744">
        <v>3.8519999999999999</v>
      </c>
    </row>
    <row r="745" spans="1:66" x14ac:dyDescent="0.25">
      <c r="A745">
        <v>139269</v>
      </c>
      <c r="B745">
        <v>24331</v>
      </c>
      <c r="C745" t="s">
        <v>570</v>
      </c>
      <c r="D745" t="s">
        <v>26</v>
      </c>
      <c r="E745" t="s">
        <v>29</v>
      </c>
      <c r="F745">
        <v>44475.666666666664</v>
      </c>
      <c r="G745">
        <v>5</v>
      </c>
      <c r="H745" t="s">
        <v>23</v>
      </c>
      <c r="I745">
        <v>0</v>
      </c>
      <c r="J745" t="s">
        <v>22</v>
      </c>
      <c r="K745" t="s">
        <v>22</v>
      </c>
      <c r="M745">
        <v>0</v>
      </c>
      <c r="O745">
        <v>2</v>
      </c>
      <c r="P745">
        <v>0</v>
      </c>
      <c r="Q745">
        <v>1.3</v>
      </c>
      <c r="R745">
        <v>2</v>
      </c>
      <c r="S745">
        <v>2.6</v>
      </c>
      <c r="T745">
        <v>2</v>
      </c>
      <c r="U745">
        <v>0</v>
      </c>
      <c r="V745">
        <v>8.6</v>
      </c>
      <c r="W745">
        <v>2.9000000000000004</v>
      </c>
      <c r="X745">
        <v>24.94</v>
      </c>
      <c r="Y745">
        <v>5.68</v>
      </c>
      <c r="Z745">
        <v>2.54</v>
      </c>
      <c r="AA745">
        <v>14.427199999999999</v>
      </c>
      <c r="AB745">
        <v>7653751</v>
      </c>
      <c r="AC745" t="s">
        <v>2848</v>
      </c>
      <c r="AD745">
        <v>40479</v>
      </c>
      <c r="AE745" t="s">
        <v>760</v>
      </c>
      <c r="AF745" t="s">
        <v>2073</v>
      </c>
      <c r="AG745" t="s">
        <v>2849</v>
      </c>
      <c r="AH745" t="s">
        <v>2074</v>
      </c>
      <c r="AI745">
        <v>0</v>
      </c>
      <c r="AJ745">
        <v>0</v>
      </c>
      <c r="AK745">
        <v>15</v>
      </c>
      <c r="AL745">
        <v>15</v>
      </c>
      <c r="AM745">
        <v>180</v>
      </c>
      <c r="AN745">
        <v>180</v>
      </c>
      <c r="AO745" t="s">
        <v>762</v>
      </c>
      <c r="AP745" t="s">
        <v>763</v>
      </c>
      <c r="AQ745" t="s">
        <v>769</v>
      </c>
      <c r="AR745" t="s">
        <v>2850</v>
      </c>
      <c r="AS745">
        <v>20</v>
      </c>
      <c r="AT745">
        <v>654</v>
      </c>
      <c r="AU745">
        <v>674</v>
      </c>
      <c r="AV745" t="s">
        <v>765</v>
      </c>
      <c r="AW745" t="s">
        <v>2851</v>
      </c>
      <c r="AX745">
        <v>20</v>
      </c>
      <c r="AY745">
        <v>654</v>
      </c>
      <c r="AZ745">
        <v>674</v>
      </c>
      <c r="BA745" t="s">
        <v>765</v>
      </c>
      <c r="BB745">
        <v>0</v>
      </c>
      <c r="BC745">
        <v>0</v>
      </c>
      <c r="BD745">
        <v>0</v>
      </c>
      <c r="BE745">
        <v>121.76773899155829</v>
      </c>
      <c r="BF745" t="s">
        <v>767</v>
      </c>
      <c r="BG745">
        <v>44277</v>
      </c>
      <c r="BH745">
        <v>22.134453907409728</v>
      </c>
      <c r="BI745" t="s">
        <v>4120</v>
      </c>
      <c r="BJ745" t="s">
        <v>4121</v>
      </c>
      <c r="BK745" t="s">
        <v>4122</v>
      </c>
      <c r="BL745" t="s">
        <v>4123</v>
      </c>
      <c r="BM745">
        <v>4</v>
      </c>
      <c r="BN745">
        <v>3.8559999999999999</v>
      </c>
    </row>
    <row r="746" spans="1:66" x14ac:dyDescent="0.25">
      <c r="A746">
        <v>139532</v>
      </c>
      <c r="B746">
        <v>23536</v>
      </c>
      <c r="C746" t="s">
        <v>618</v>
      </c>
      <c r="D746" t="s">
        <v>21</v>
      </c>
      <c r="E746" t="s">
        <v>29</v>
      </c>
      <c r="F746">
        <v>44399.708333333336</v>
      </c>
      <c r="G746">
        <v>20</v>
      </c>
      <c r="I746">
        <v>0</v>
      </c>
      <c r="K746" t="s">
        <v>22</v>
      </c>
      <c r="M746">
        <v>0</v>
      </c>
      <c r="O746">
        <v>2</v>
      </c>
      <c r="P746">
        <v>0</v>
      </c>
      <c r="Q746">
        <v>1.3</v>
      </c>
      <c r="R746">
        <v>2.9000000000000004</v>
      </c>
      <c r="S746">
        <v>3.7700000000000005</v>
      </c>
      <c r="T746">
        <v>1</v>
      </c>
      <c r="U746">
        <v>0</v>
      </c>
      <c r="V746">
        <v>9.1999999999999993</v>
      </c>
      <c r="W746">
        <v>2.9000000000000004</v>
      </c>
      <c r="X746">
        <v>26.68</v>
      </c>
      <c r="Y746">
        <v>6.0399999999999991</v>
      </c>
      <c r="Z746">
        <v>2.9000000000000004</v>
      </c>
      <c r="AA746">
        <v>17.515999999999998</v>
      </c>
      <c r="AB746">
        <v>7683134</v>
      </c>
      <c r="AC746" t="s">
        <v>3133</v>
      </c>
      <c r="AD746">
        <v>40480</v>
      </c>
      <c r="AE746" t="s">
        <v>760</v>
      </c>
      <c r="AF746" t="s">
        <v>761</v>
      </c>
      <c r="AG746" t="s">
        <v>762</v>
      </c>
      <c r="AH746" t="s">
        <v>768</v>
      </c>
      <c r="AI746">
        <v>5</v>
      </c>
      <c r="AJ746">
        <v>0</v>
      </c>
      <c r="AK746">
        <v>0</v>
      </c>
      <c r="AL746">
        <v>0</v>
      </c>
      <c r="AM746">
        <v>60</v>
      </c>
      <c r="AN746">
        <v>0</v>
      </c>
      <c r="AO746" t="s">
        <v>762</v>
      </c>
      <c r="AP746" t="s">
        <v>778</v>
      </c>
      <c r="AQ746" t="s">
        <v>781</v>
      </c>
      <c r="AR746" t="s">
        <v>780</v>
      </c>
      <c r="AS746">
        <v>0</v>
      </c>
      <c r="AT746">
        <v>709</v>
      </c>
      <c r="AU746">
        <v>709</v>
      </c>
      <c r="AV746" t="s">
        <v>765</v>
      </c>
      <c r="AW746" t="s">
        <v>3134</v>
      </c>
      <c r="AX746">
        <v>19.399999999999999</v>
      </c>
      <c r="AY746">
        <v>688.6</v>
      </c>
      <c r="AZ746">
        <v>708</v>
      </c>
      <c r="BA746" t="s">
        <v>765</v>
      </c>
      <c r="BB746">
        <v>0.11543560999999999</v>
      </c>
      <c r="BC746">
        <v>0</v>
      </c>
      <c r="BD746">
        <v>0</v>
      </c>
      <c r="BE746">
        <v>121.55977640885239</v>
      </c>
      <c r="BF746" t="s">
        <v>767</v>
      </c>
      <c r="BG746">
        <v>43179</v>
      </c>
      <c r="BH746">
        <v>176.72164558584589</v>
      </c>
      <c r="BI746" t="s">
        <v>4120</v>
      </c>
      <c r="BJ746" t="s">
        <v>4121</v>
      </c>
      <c r="BK746" t="s">
        <v>4122</v>
      </c>
      <c r="BL746" t="s">
        <v>4123</v>
      </c>
      <c r="BM746">
        <v>4</v>
      </c>
      <c r="BN746">
        <v>3.823</v>
      </c>
    </row>
    <row r="747" spans="1:66" x14ac:dyDescent="0.25">
      <c r="A747">
        <v>139533</v>
      </c>
      <c r="B747">
        <v>23536</v>
      </c>
      <c r="C747" t="s">
        <v>618</v>
      </c>
      <c r="D747" t="s">
        <v>21</v>
      </c>
      <c r="E747" t="s">
        <v>29</v>
      </c>
      <c r="F747">
        <v>44399.708333333336</v>
      </c>
      <c r="G747">
        <v>20</v>
      </c>
      <c r="I747">
        <v>0</v>
      </c>
      <c r="K747" t="s">
        <v>22</v>
      </c>
      <c r="M747">
        <v>0</v>
      </c>
      <c r="O747">
        <v>2</v>
      </c>
      <c r="P747">
        <v>0</v>
      </c>
      <c r="Q747">
        <v>1.3</v>
      </c>
      <c r="R747">
        <v>2.9000000000000004</v>
      </c>
      <c r="S747">
        <v>3.7700000000000005</v>
      </c>
      <c r="T747">
        <v>1</v>
      </c>
      <c r="U747">
        <v>0</v>
      </c>
      <c r="V747">
        <v>9.1999999999999993</v>
      </c>
      <c r="W747">
        <v>5.6000000000000005</v>
      </c>
      <c r="X747">
        <v>51.52</v>
      </c>
      <c r="Y747">
        <v>6.0399999999999991</v>
      </c>
      <c r="Z747">
        <v>4.5200000000000005</v>
      </c>
      <c r="AA747">
        <v>27.300799999999999</v>
      </c>
      <c r="AB747">
        <v>7681614</v>
      </c>
      <c r="AC747" t="s">
        <v>3716</v>
      </c>
      <c r="AD747">
        <v>40481</v>
      </c>
      <c r="AE747" t="s">
        <v>760</v>
      </c>
      <c r="AF747" t="s">
        <v>761</v>
      </c>
      <c r="AG747" t="s">
        <v>762</v>
      </c>
      <c r="AH747" t="s">
        <v>768</v>
      </c>
      <c r="AI747">
        <v>4</v>
      </c>
      <c r="AJ747">
        <v>0</v>
      </c>
      <c r="AK747">
        <v>0</v>
      </c>
      <c r="AL747">
        <v>0</v>
      </c>
      <c r="AM747">
        <v>48</v>
      </c>
      <c r="AN747">
        <v>0</v>
      </c>
      <c r="AO747" t="s">
        <v>762</v>
      </c>
      <c r="AP747" t="s">
        <v>778</v>
      </c>
      <c r="AQ747" t="s">
        <v>781</v>
      </c>
      <c r="AR747" t="s">
        <v>3134</v>
      </c>
      <c r="AS747">
        <v>19.399999999999999</v>
      </c>
      <c r="AT747">
        <v>688.6</v>
      </c>
      <c r="AU747">
        <v>708</v>
      </c>
      <c r="AV747" t="s">
        <v>765</v>
      </c>
      <c r="AW747" t="s">
        <v>3717</v>
      </c>
      <c r="AX747">
        <v>19.2</v>
      </c>
      <c r="AY747">
        <v>687.8</v>
      </c>
      <c r="AZ747">
        <v>707</v>
      </c>
      <c r="BA747" t="s">
        <v>765</v>
      </c>
      <c r="BB747">
        <v>2.44911E-3</v>
      </c>
      <c r="BC747">
        <v>0</v>
      </c>
      <c r="BD747">
        <v>0</v>
      </c>
      <c r="BE747">
        <v>121.55977640885239</v>
      </c>
      <c r="BF747" t="s">
        <v>767</v>
      </c>
      <c r="BG747">
        <v>43179</v>
      </c>
      <c r="BH747">
        <v>326.64837518176938</v>
      </c>
      <c r="BI747" t="s">
        <v>4120</v>
      </c>
      <c r="BJ747" t="s">
        <v>4121</v>
      </c>
      <c r="BK747" t="s">
        <v>4122</v>
      </c>
      <c r="BL747" t="s">
        <v>4123</v>
      </c>
      <c r="BM747">
        <v>4</v>
      </c>
      <c r="BN747">
        <v>3.823</v>
      </c>
    </row>
    <row r="748" spans="1:66" x14ac:dyDescent="0.25">
      <c r="A748">
        <v>139541</v>
      </c>
      <c r="B748">
        <v>11131</v>
      </c>
      <c r="C748" t="s">
        <v>27</v>
      </c>
      <c r="D748" t="s">
        <v>26</v>
      </c>
      <c r="E748" t="s">
        <v>22</v>
      </c>
      <c r="F748">
        <v>43277.666666666664</v>
      </c>
      <c r="G748">
        <v>7.8</v>
      </c>
      <c r="H748" t="s">
        <v>28</v>
      </c>
      <c r="I748">
        <v>5</v>
      </c>
      <c r="J748" t="s">
        <v>29</v>
      </c>
      <c r="K748" t="s">
        <v>29</v>
      </c>
      <c r="L748" t="s">
        <v>30</v>
      </c>
      <c r="M748">
        <v>6</v>
      </c>
      <c r="O748">
        <v>2</v>
      </c>
      <c r="P748">
        <v>5</v>
      </c>
      <c r="Q748">
        <v>4.8</v>
      </c>
      <c r="R748">
        <v>0</v>
      </c>
      <c r="S748">
        <v>0</v>
      </c>
      <c r="T748">
        <v>1</v>
      </c>
      <c r="U748">
        <v>0</v>
      </c>
      <c r="V748">
        <v>1.4000000000000001</v>
      </c>
      <c r="W748">
        <v>0</v>
      </c>
      <c r="X748">
        <v>0</v>
      </c>
      <c r="Y748">
        <v>2.76</v>
      </c>
      <c r="Z748">
        <v>0</v>
      </c>
      <c r="AA748">
        <v>0</v>
      </c>
      <c r="AB748">
        <v>7678989</v>
      </c>
      <c r="AC748" t="s">
        <v>777</v>
      </c>
      <c r="AD748">
        <v>40482</v>
      </c>
      <c r="AE748" t="s">
        <v>760</v>
      </c>
      <c r="AF748" t="s">
        <v>761</v>
      </c>
      <c r="AG748" t="s">
        <v>762</v>
      </c>
      <c r="AH748" t="s">
        <v>768</v>
      </c>
      <c r="AI748">
        <v>5</v>
      </c>
      <c r="AJ748">
        <v>0</v>
      </c>
      <c r="AK748">
        <v>0</v>
      </c>
      <c r="AL748">
        <v>0</v>
      </c>
      <c r="AM748">
        <v>60</v>
      </c>
      <c r="AN748">
        <v>0</v>
      </c>
      <c r="AO748" t="s">
        <v>762</v>
      </c>
      <c r="AP748" t="s">
        <v>778</v>
      </c>
      <c r="AQ748" t="s">
        <v>781</v>
      </c>
      <c r="AR748" t="s">
        <v>779</v>
      </c>
      <c r="AS748">
        <v>19.899999999999999</v>
      </c>
      <c r="AT748">
        <v>690.1</v>
      </c>
      <c r="AU748">
        <v>710</v>
      </c>
      <c r="AV748" t="s">
        <v>765</v>
      </c>
      <c r="AW748" t="s">
        <v>780</v>
      </c>
      <c r="AX748">
        <v>0</v>
      </c>
      <c r="AY748">
        <v>709</v>
      </c>
      <c r="AZ748">
        <v>709</v>
      </c>
      <c r="BA748" t="s">
        <v>772</v>
      </c>
      <c r="BB748">
        <v>0</v>
      </c>
      <c r="BC748">
        <v>0</v>
      </c>
      <c r="BD748">
        <v>0</v>
      </c>
      <c r="BE748">
        <v>118.48779374857403</v>
      </c>
      <c r="BF748" t="s">
        <v>767</v>
      </c>
      <c r="BG748">
        <v>43179</v>
      </c>
      <c r="BH748">
        <v>389.28374176455549</v>
      </c>
      <c r="BI748" t="s">
        <v>4120</v>
      </c>
      <c r="BJ748" t="s">
        <v>4121</v>
      </c>
      <c r="BK748" t="s">
        <v>4122</v>
      </c>
      <c r="BL748" t="s">
        <v>4123</v>
      </c>
      <c r="BM748">
        <v>4</v>
      </c>
      <c r="BN748">
        <v>3.8210000000000002</v>
      </c>
    </row>
    <row r="749" spans="1:66" x14ac:dyDescent="0.25">
      <c r="A749">
        <v>139542</v>
      </c>
      <c r="B749">
        <v>11131</v>
      </c>
      <c r="C749" t="s">
        <v>27</v>
      </c>
      <c r="D749" t="s">
        <v>26</v>
      </c>
      <c r="E749" t="s">
        <v>22</v>
      </c>
      <c r="F749">
        <v>43277.666666666664</v>
      </c>
      <c r="G749">
        <v>6.3</v>
      </c>
      <c r="H749" t="s">
        <v>31</v>
      </c>
      <c r="I749">
        <v>7</v>
      </c>
      <c r="J749" t="s">
        <v>29</v>
      </c>
      <c r="K749" t="s">
        <v>29</v>
      </c>
      <c r="L749" t="s">
        <v>30</v>
      </c>
      <c r="M749">
        <v>6</v>
      </c>
      <c r="O749">
        <v>2</v>
      </c>
      <c r="P749">
        <v>5</v>
      </c>
      <c r="Q749">
        <v>4.8</v>
      </c>
      <c r="R749">
        <v>0</v>
      </c>
      <c r="S749">
        <v>0</v>
      </c>
      <c r="T749">
        <v>1</v>
      </c>
      <c r="U749">
        <v>0</v>
      </c>
      <c r="V749">
        <v>1.4000000000000001</v>
      </c>
      <c r="W749">
        <v>0</v>
      </c>
      <c r="X749">
        <v>0</v>
      </c>
      <c r="Y749">
        <v>2.76</v>
      </c>
      <c r="Z749">
        <v>0</v>
      </c>
      <c r="AA749">
        <v>0</v>
      </c>
      <c r="AB749">
        <v>7594494</v>
      </c>
      <c r="AC749" t="s">
        <v>782</v>
      </c>
      <c r="AD749">
        <v>40483</v>
      </c>
      <c r="AE749" t="s">
        <v>760</v>
      </c>
      <c r="AF749" t="s">
        <v>761</v>
      </c>
      <c r="AG749" t="s">
        <v>762</v>
      </c>
      <c r="AH749" t="s">
        <v>768</v>
      </c>
      <c r="AI749">
        <v>1</v>
      </c>
      <c r="AJ749">
        <v>0</v>
      </c>
      <c r="AK749">
        <v>0</v>
      </c>
      <c r="AL749">
        <v>0</v>
      </c>
      <c r="AM749">
        <v>12</v>
      </c>
      <c r="AN749">
        <v>0</v>
      </c>
      <c r="AO749" t="s">
        <v>762</v>
      </c>
      <c r="AP749" t="s">
        <v>778</v>
      </c>
      <c r="AQ749" t="s">
        <v>781</v>
      </c>
      <c r="AR749" t="s">
        <v>783</v>
      </c>
      <c r="AS749">
        <v>4.2</v>
      </c>
      <c r="AT749">
        <v>703.8</v>
      </c>
      <c r="AU749">
        <v>708</v>
      </c>
      <c r="AV749" t="s">
        <v>765</v>
      </c>
      <c r="AW749" t="s">
        <v>780</v>
      </c>
      <c r="AX749">
        <v>0</v>
      </c>
      <c r="AY749">
        <v>709</v>
      </c>
      <c r="AZ749">
        <v>709</v>
      </c>
      <c r="BA749" t="s">
        <v>772</v>
      </c>
      <c r="BB749">
        <v>0</v>
      </c>
      <c r="BC749">
        <v>0</v>
      </c>
      <c r="BD749">
        <v>0</v>
      </c>
      <c r="BE749">
        <v>118.48779374857403</v>
      </c>
      <c r="BF749" t="s">
        <v>767</v>
      </c>
      <c r="BG749">
        <v>43179</v>
      </c>
      <c r="BH749">
        <v>115.30230117406749</v>
      </c>
      <c r="BI749" t="s">
        <v>4120</v>
      </c>
      <c r="BJ749" t="s">
        <v>4121</v>
      </c>
      <c r="BK749" t="s">
        <v>4122</v>
      </c>
      <c r="BL749" t="s">
        <v>4123</v>
      </c>
      <c r="BM749">
        <v>4</v>
      </c>
      <c r="BN749">
        <v>3.8210000000000002</v>
      </c>
    </row>
    <row r="750" spans="1:66" x14ac:dyDescent="0.25">
      <c r="A750">
        <v>139813</v>
      </c>
      <c r="B750">
        <v>18825</v>
      </c>
      <c r="C750" t="s">
        <v>130</v>
      </c>
      <c r="D750" t="s">
        <v>26</v>
      </c>
      <c r="E750" t="s">
        <v>29</v>
      </c>
      <c r="F750">
        <v>44134.708333333336</v>
      </c>
      <c r="G750">
        <v>4</v>
      </c>
      <c r="H750" t="s">
        <v>23</v>
      </c>
      <c r="I750">
        <v>0</v>
      </c>
      <c r="J750" t="s">
        <v>22</v>
      </c>
      <c r="K750" t="s">
        <v>22</v>
      </c>
      <c r="L750" t="s">
        <v>24</v>
      </c>
      <c r="M750">
        <v>0</v>
      </c>
      <c r="O750">
        <v>2</v>
      </c>
      <c r="P750">
        <v>10</v>
      </c>
      <c r="Q750">
        <v>1.3</v>
      </c>
      <c r="R750">
        <v>2.9</v>
      </c>
      <c r="S750">
        <v>3.77</v>
      </c>
      <c r="T750">
        <v>1</v>
      </c>
      <c r="U750">
        <v>10</v>
      </c>
      <c r="V750">
        <v>5.4</v>
      </c>
      <c r="W750">
        <v>6.5</v>
      </c>
      <c r="X750">
        <v>35.1</v>
      </c>
      <c r="Y750">
        <v>3.7600000000000002</v>
      </c>
      <c r="Z750">
        <v>5.0599999999999996</v>
      </c>
      <c r="AA750">
        <v>19.025600000000001</v>
      </c>
      <c r="AB750">
        <v>7680595</v>
      </c>
      <c r="AC750" t="s">
        <v>3281</v>
      </c>
      <c r="AD750">
        <v>40484</v>
      </c>
      <c r="AE750" t="s">
        <v>760</v>
      </c>
      <c r="AF750" t="s">
        <v>761</v>
      </c>
      <c r="AG750" t="s">
        <v>762</v>
      </c>
      <c r="AH750" t="s">
        <v>768</v>
      </c>
      <c r="AI750">
        <v>1.5</v>
      </c>
      <c r="AJ750">
        <v>0</v>
      </c>
      <c r="AK750">
        <v>0</v>
      </c>
      <c r="AL750">
        <v>0</v>
      </c>
      <c r="AM750">
        <v>18</v>
      </c>
      <c r="AN750">
        <v>0</v>
      </c>
      <c r="AO750" t="s">
        <v>762</v>
      </c>
      <c r="AP750" t="s">
        <v>763</v>
      </c>
      <c r="AQ750" t="s">
        <v>769</v>
      </c>
      <c r="AR750" t="s">
        <v>3282</v>
      </c>
      <c r="AS750">
        <v>3.3</v>
      </c>
      <c r="AT750">
        <v>664.7</v>
      </c>
      <c r="AU750">
        <v>668</v>
      </c>
      <c r="AV750" t="s">
        <v>765</v>
      </c>
      <c r="AW750" t="s">
        <v>3283</v>
      </c>
      <c r="AX750">
        <v>1.8</v>
      </c>
      <c r="AY750">
        <v>663.2</v>
      </c>
      <c r="AZ750">
        <v>665</v>
      </c>
      <c r="BA750" t="s">
        <v>765</v>
      </c>
      <c r="BB750">
        <v>2.3051990000000001E-2</v>
      </c>
      <c r="BC750">
        <v>0</v>
      </c>
      <c r="BD750">
        <v>29221</v>
      </c>
      <c r="BE750">
        <v>40.831508099475251</v>
      </c>
      <c r="BF750" t="s">
        <v>767</v>
      </c>
      <c r="BG750">
        <v>43185</v>
      </c>
      <c r="BH750">
        <v>66.725739828519991</v>
      </c>
      <c r="BI750" t="s">
        <v>4170</v>
      </c>
      <c r="BJ750" t="s">
        <v>4171</v>
      </c>
      <c r="BK750" t="s">
        <v>4172</v>
      </c>
      <c r="BL750" t="s">
        <v>4139</v>
      </c>
      <c r="BM750">
        <v>4</v>
      </c>
      <c r="BN750">
        <v>3.7589999999999999</v>
      </c>
    </row>
    <row r="751" spans="1:66" x14ac:dyDescent="0.25">
      <c r="A751">
        <v>139814</v>
      </c>
      <c r="B751">
        <v>18825</v>
      </c>
      <c r="C751" t="s">
        <v>130</v>
      </c>
      <c r="D751" t="s">
        <v>26</v>
      </c>
      <c r="E751" t="s">
        <v>29</v>
      </c>
      <c r="F751">
        <v>44134.708333333336</v>
      </c>
      <c r="G751">
        <v>5</v>
      </c>
      <c r="H751" t="s">
        <v>23</v>
      </c>
      <c r="I751">
        <v>0</v>
      </c>
      <c r="J751" t="s">
        <v>22</v>
      </c>
      <c r="K751" t="s">
        <v>22</v>
      </c>
      <c r="L751" t="s">
        <v>24</v>
      </c>
      <c r="M751">
        <v>0</v>
      </c>
      <c r="O751">
        <v>2</v>
      </c>
      <c r="P751">
        <v>5</v>
      </c>
      <c r="Q751">
        <v>1.3</v>
      </c>
      <c r="R751">
        <v>2.15</v>
      </c>
      <c r="S751">
        <v>2.7949999999999999</v>
      </c>
      <c r="T751">
        <v>1</v>
      </c>
      <c r="U751">
        <v>0</v>
      </c>
      <c r="V751">
        <v>2.2000000000000002</v>
      </c>
      <c r="W751">
        <v>1.4</v>
      </c>
      <c r="X751">
        <v>3.08</v>
      </c>
      <c r="Y751">
        <v>1.84</v>
      </c>
      <c r="Z751">
        <v>1.7</v>
      </c>
      <c r="AA751">
        <v>3.1280000000000001</v>
      </c>
      <c r="AB751">
        <v>7720385</v>
      </c>
      <c r="AC751" t="s">
        <v>1114</v>
      </c>
      <c r="AD751">
        <v>40485</v>
      </c>
      <c r="AE751" t="s">
        <v>760</v>
      </c>
      <c r="AF751" t="s">
        <v>761</v>
      </c>
      <c r="AG751" t="s">
        <v>762</v>
      </c>
      <c r="AH751" t="s">
        <v>768</v>
      </c>
      <c r="AI751">
        <v>2</v>
      </c>
      <c r="AJ751">
        <v>0</v>
      </c>
      <c r="AK751">
        <v>0</v>
      </c>
      <c r="AL751">
        <v>0</v>
      </c>
      <c r="AM751">
        <v>24</v>
      </c>
      <c r="AN751">
        <v>0</v>
      </c>
      <c r="AO751" t="s">
        <v>762</v>
      </c>
      <c r="AP751" t="s">
        <v>763</v>
      </c>
      <c r="AQ751" t="s">
        <v>769</v>
      </c>
      <c r="AR751" t="s">
        <v>1115</v>
      </c>
      <c r="AS751">
        <v>0</v>
      </c>
      <c r="AT751">
        <v>0</v>
      </c>
      <c r="AU751">
        <v>667</v>
      </c>
      <c r="AV751" t="s">
        <v>772</v>
      </c>
      <c r="AW751" t="s">
        <v>1116</v>
      </c>
      <c r="AX751">
        <v>3.3</v>
      </c>
      <c r="AY751">
        <v>0</v>
      </c>
      <c r="AZ751">
        <v>0</v>
      </c>
      <c r="BA751" t="s">
        <v>765</v>
      </c>
      <c r="BB751">
        <v>0</v>
      </c>
      <c r="BC751">
        <v>0</v>
      </c>
      <c r="BD751">
        <v>41303</v>
      </c>
      <c r="BE751">
        <v>9.9923568332192634</v>
      </c>
      <c r="BF751" t="s">
        <v>767</v>
      </c>
      <c r="BG751">
        <v>43185</v>
      </c>
      <c r="BH751">
        <v>58.841011185498459</v>
      </c>
      <c r="BI751" t="s">
        <v>4098</v>
      </c>
      <c r="BJ751" t="s">
        <v>4099</v>
      </c>
      <c r="BK751" t="s">
        <v>4100</v>
      </c>
      <c r="BL751" t="s">
        <v>4097</v>
      </c>
      <c r="BM751">
        <v>1</v>
      </c>
      <c r="BN751">
        <v>3.758</v>
      </c>
    </row>
    <row r="752" spans="1:66" x14ac:dyDescent="0.25">
      <c r="A752">
        <v>140675</v>
      </c>
      <c r="B752">
        <v>11126</v>
      </c>
      <c r="C752" t="s">
        <v>316</v>
      </c>
      <c r="D752" t="s">
        <v>26</v>
      </c>
      <c r="E752" t="s">
        <v>29</v>
      </c>
      <c r="F752">
        <v>43889.666666666664</v>
      </c>
      <c r="G752">
        <v>8</v>
      </c>
      <c r="H752" t="s">
        <v>23</v>
      </c>
      <c r="I752">
        <v>0</v>
      </c>
      <c r="J752" t="s">
        <v>22</v>
      </c>
      <c r="K752" t="s">
        <v>22</v>
      </c>
      <c r="L752" t="s">
        <v>30</v>
      </c>
      <c r="M752">
        <v>6</v>
      </c>
      <c r="O752">
        <v>2</v>
      </c>
      <c r="P752">
        <v>5</v>
      </c>
      <c r="Q752">
        <v>1.3</v>
      </c>
      <c r="R752">
        <v>5.45</v>
      </c>
      <c r="S752">
        <v>7.0850000000000009</v>
      </c>
      <c r="T752">
        <v>1</v>
      </c>
      <c r="U752">
        <v>0</v>
      </c>
      <c r="V752">
        <v>5.4</v>
      </c>
      <c r="W752">
        <v>2.9000000000000004</v>
      </c>
      <c r="X752">
        <v>15.660000000000004</v>
      </c>
      <c r="Y752">
        <v>3.7600000000000002</v>
      </c>
      <c r="Z752">
        <v>3.9200000000000004</v>
      </c>
      <c r="AA752">
        <v>14.739200000000002</v>
      </c>
      <c r="AB752">
        <v>7600827</v>
      </c>
      <c r="AC752" t="s">
        <v>2895</v>
      </c>
      <c r="AD752">
        <v>40486</v>
      </c>
      <c r="AE752" t="s">
        <v>760</v>
      </c>
      <c r="AF752" t="s">
        <v>761</v>
      </c>
      <c r="AG752" t="s">
        <v>762</v>
      </c>
      <c r="AH752" t="s">
        <v>768</v>
      </c>
      <c r="AI752">
        <v>1.25</v>
      </c>
      <c r="AJ752">
        <v>0</v>
      </c>
      <c r="AK752">
        <v>0</v>
      </c>
      <c r="AL752">
        <v>0</v>
      </c>
      <c r="AM752">
        <v>15</v>
      </c>
      <c r="AN752">
        <v>0</v>
      </c>
      <c r="AO752" t="s">
        <v>762</v>
      </c>
      <c r="AP752" t="s">
        <v>763</v>
      </c>
      <c r="AQ752" t="s">
        <v>769</v>
      </c>
      <c r="AR752" t="s">
        <v>2896</v>
      </c>
      <c r="AS752">
        <v>7.2</v>
      </c>
      <c r="AT752">
        <v>738.8</v>
      </c>
      <c r="AU752">
        <v>746</v>
      </c>
      <c r="AV752" t="s">
        <v>765</v>
      </c>
      <c r="AW752" t="s">
        <v>2897</v>
      </c>
      <c r="AX752">
        <v>10.8</v>
      </c>
      <c r="AY752">
        <v>735.2</v>
      </c>
      <c r="AZ752">
        <v>746</v>
      </c>
      <c r="BA752" t="s">
        <v>765</v>
      </c>
      <c r="BB752">
        <v>2.9947910000000001E-2</v>
      </c>
      <c r="BC752">
        <v>0</v>
      </c>
      <c r="BD752">
        <v>41275</v>
      </c>
      <c r="BE752">
        <v>9.3187314624686213</v>
      </c>
      <c r="BF752" t="s">
        <v>767</v>
      </c>
      <c r="BG752">
        <v>43179</v>
      </c>
      <c r="BH752">
        <v>120.2085292923622</v>
      </c>
      <c r="BI752" t="s">
        <v>4094</v>
      </c>
      <c r="BJ752" t="s">
        <v>4095</v>
      </c>
      <c r="BK752" t="s">
        <v>4096</v>
      </c>
      <c r="BL752" t="s">
        <v>4097</v>
      </c>
      <c r="BM752">
        <v>1</v>
      </c>
      <c r="BN752">
        <v>3.8109999999999999</v>
      </c>
    </row>
    <row r="753" spans="1:66" x14ac:dyDescent="0.25">
      <c r="A753">
        <v>140676</v>
      </c>
      <c r="B753">
        <v>11126</v>
      </c>
      <c r="C753" t="s">
        <v>316</v>
      </c>
      <c r="D753" t="s">
        <v>26</v>
      </c>
      <c r="E753" t="s">
        <v>29</v>
      </c>
      <c r="F753">
        <v>43889.666666666664</v>
      </c>
      <c r="G753">
        <v>8</v>
      </c>
      <c r="H753" t="s">
        <v>23</v>
      </c>
      <c r="I753">
        <v>0</v>
      </c>
      <c r="J753" t="s">
        <v>22</v>
      </c>
      <c r="K753" t="s">
        <v>22</v>
      </c>
      <c r="L753" t="s">
        <v>30</v>
      </c>
      <c r="M753">
        <v>6</v>
      </c>
      <c r="O753">
        <v>2</v>
      </c>
      <c r="P753">
        <v>10</v>
      </c>
      <c r="Q753">
        <v>1.3</v>
      </c>
      <c r="R753">
        <v>6.2</v>
      </c>
      <c r="S753">
        <v>8.06</v>
      </c>
      <c r="T753">
        <v>1</v>
      </c>
      <c r="U753">
        <v>0</v>
      </c>
      <c r="V753">
        <v>2.2000000000000002</v>
      </c>
      <c r="W753">
        <v>2</v>
      </c>
      <c r="X753">
        <v>4.4000000000000004</v>
      </c>
      <c r="Y753">
        <v>1.84</v>
      </c>
      <c r="Z753">
        <v>3.6800000000000006</v>
      </c>
      <c r="AA753">
        <v>6.7712000000000012</v>
      </c>
      <c r="AB753">
        <v>7662181</v>
      </c>
      <c r="AC753" t="s">
        <v>1741</v>
      </c>
      <c r="AD753">
        <v>40487</v>
      </c>
      <c r="AE753" t="s">
        <v>760</v>
      </c>
      <c r="AF753" t="s">
        <v>761</v>
      </c>
      <c r="AG753" t="s">
        <v>762</v>
      </c>
      <c r="AH753" t="s">
        <v>768</v>
      </c>
      <c r="AI753">
        <v>0</v>
      </c>
      <c r="AJ753">
        <v>7</v>
      </c>
      <c r="AK753">
        <v>0</v>
      </c>
      <c r="AL753">
        <v>0</v>
      </c>
      <c r="AM753">
        <v>84</v>
      </c>
      <c r="AN753">
        <v>0</v>
      </c>
      <c r="AO753" t="s">
        <v>762</v>
      </c>
      <c r="AP753" t="s">
        <v>778</v>
      </c>
      <c r="AQ753" t="s">
        <v>781</v>
      </c>
      <c r="AR753" t="s">
        <v>1742</v>
      </c>
      <c r="AS753">
        <v>10.1</v>
      </c>
      <c r="AT753">
        <v>733.9</v>
      </c>
      <c r="AU753">
        <v>744</v>
      </c>
      <c r="AV753" t="s">
        <v>765</v>
      </c>
      <c r="AW753" t="s">
        <v>1743</v>
      </c>
      <c r="AX753">
        <v>8.4</v>
      </c>
      <c r="AY753">
        <v>733.6</v>
      </c>
      <c r="AZ753">
        <v>742</v>
      </c>
      <c r="BA753" t="s">
        <v>765</v>
      </c>
      <c r="BB753">
        <v>4.7111799999999997E-3</v>
      </c>
      <c r="BC753">
        <v>0</v>
      </c>
      <c r="BD753">
        <v>41275</v>
      </c>
      <c r="BE753">
        <v>9.3159936116814901</v>
      </c>
      <c r="BF753" t="s">
        <v>767</v>
      </c>
      <c r="BG753">
        <v>43326</v>
      </c>
      <c r="BH753">
        <v>63.678095736594429</v>
      </c>
      <c r="BI753" t="s">
        <v>4094</v>
      </c>
      <c r="BJ753" t="s">
        <v>4095</v>
      </c>
      <c r="BK753" t="s">
        <v>4096</v>
      </c>
      <c r="BL753" t="s">
        <v>4097</v>
      </c>
      <c r="BM753">
        <v>1</v>
      </c>
      <c r="BN753">
        <v>3.8109999999999999</v>
      </c>
    </row>
    <row r="754" spans="1:66" x14ac:dyDescent="0.25">
      <c r="A754">
        <v>140802</v>
      </c>
      <c r="B754">
        <v>20135</v>
      </c>
      <c r="C754" t="s">
        <v>453</v>
      </c>
      <c r="D754" t="s">
        <v>21</v>
      </c>
      <c r="E754" t="s">
        <v>29</v>
      </c>
      <c r="F754">
        <v>44125.708333333336</v>
      </c>
      <c r="G754">
        <v>5.4</v>
      </c>
      <c r="I754">
        <v>0</v>
      </c>
      <c r="K754" t="s">
        <v>22</v>
      </c>
      <c r="M754">
        <v>0</v>
      </c>
      <c r="O754">
        <v>2</v>
      </c>
      <c r="P754">
        <v>0</v>
      </c>
      <c r="Q754">
        <v>1.3</v>
      </c>
      <c r="R754">
        <v>1.4</v>
      </c>
      <c r="S754">
        <v>1.8199999999999998</v>
      </c>
      <c r="T754">
        <v>1</v>
      </c>
      <c r="U754">
        <v>0</v>
      </c>
      <c r="V754">
        <v>7.8000000000000007</v>
      </c>
      <c r="W754">
        <v>2.3000000000000003</v>
      </c>
      <c r="X754">
        <v>17.940000000000005</v>
      </c>
      <c r="Y754">
        <v>5.2000000000000011</v>
      </c>
      <c r="Z754">
        <v>1.94</v>
      </c>
      <c r="AA754">
        <v>10.088000000000001</v>
      </c>
      <c r="AB754">
        <v>7575509</v>
      </c>
      <c r="AC754" t="s">
        <v>2318</v>
      </c>
      <c r="AD754">
        <v>40488</v>
      </c>
      <c r="AE754" t="s">
        <v>760</v>
      </c>
      <c r="AF754" t="s">
        <v>761</v>
      </c>
      <c r="AG754" t="s">
        <v>762</v>
      </c>
      <c r="AH754" t="s">
        <v>768</v>
      </c>
      <c r="AI754">
        <v>3</v>
      </c>
      <c r="AJ754">
        <v>0</v>
      </c>
      <c r="AK754">
        <v>0</v>
      </c>
      <c r="AL754">
        <v>0</v>
      </c>
      <c r="AM754">
        <v>36</v>
      </c>
      <c r="AN754">
        <v>0</v>
      </c>
      <c r="AO754" t="s">
        <v>762</v>
      </c>
      <c r="AP754" t="s">
        <v>763</v>
      </c>
      <c r="AQ754" t="s">
        <v>769</v>
      </c>
      <c r="AR754" t="s">
        <v>2319</v>
      </c>
      <c r="AS754">
        <v>5.4</v>
      </c>
      <c r="AT754">
        <v>791.6</v>
      </c>
      <c r="AU754">
        <v>797</v>
      </c>
      <c r="AV754" t="s">
        <v>765</v>
      </c>
      <c r="AW754" t="s">
        <v>2320</v>
      </c>
      <c r="AX754">
        <v>7.1</v>
      </c>
      <c r="AY754">
        <v>789.9</v>
      </c>
      <c r="AZ754">
        <v>797</v>
      </c>
      <c r="BA754" t="s">
        <v>765</v>
      </c>
      <c r="BB754">
        <v>1.5393820000000001E-2</v>
      </c>
      <c r="BC754">
        <v>0</v>
      </c>
      <c r="BD754">
        <v>0</v>
      </c>
      <c r="BE754">
        <v>120.80960529317819</v>
      </c>
      <c r="BF754" t="s">
        <v>767</v>
      </c>
      <c r="BG754">
        <v>44243</v>
      </c>
      <c r="BH754">
        <v>110.4338946071294</v>
      </c>
      <c r="BI754" t="s">
        <v>4098</v>
      </c>
      <c r="BJ754" t="s">
        <v>4099</v>
      </c>
      <c r="BK754" t="s">
        <v>4100</v>
      </c>
      <c r="BL754" t="s">
        <v>4097</v>
      </c>
      <c r="BM754">
        <v>1</v>
      </c>
      <c r="BN754">
        <v>3.8479999999999999</v>
      </c>
    </row>
    <row r="755" spans="1:66" x14ac:dyDescent="0.25">
      <c r="A755">
        <v>141195</v>
      </c>
      <c r="B755">
        <v>12649</v>
      </c>
      <c r="C755" t="s">
        <v>515</v>
      </c>
      <c r="D755" t="s">
        <v>21</v>
      </c>
      <c r="E755" t="s">
        <v>29</v>
      </c>
      <c r="F755">
        <v>43852.666666666664</v>
      </c>
      <c r="G755">
        <v>12.5</v>
      </c>
      <c r="H755" t="s">
        <v>23</v>
      </c>
      <c r="I755">
        <v>0</v>
      </c>
      <c r="J755" t="s">
        <v>22</v>
      </c>
      <c r="K755" t="s">
        <v>22</v>
      </c>
      <c r="L755" t="s">
        <v>145</v>
      </c>
      <c r="M755">
        <v>10</v>
      </c>
      <c r="N755" t="s">
        <v>33</v>
      </c>
      <c r="O755">
        <v>0</v>
      </c>
      <c r="P755">
        <v>10</v>
      </c>
      <c r="Q755">
        <v>0</v>
      </c>
      <c r="R755">
        <v>8.9</v>
      </c>
      <c r="S755">
        <v>0</v>
      </c>
      <c r="T755">
        <v>1</v>
      </c>
      <c r="U755">
        <v>10</v>
      </c>
      <c r="V755">
        <v>7</v>
      </c>
      <c r="W755">
        <v>8.9</v>
      </c>
      <c r="X755">
        <v>62.300000000000004</v>
      </c>
      <c r="Y755">
        <v>4.2</v>
      </c>
      <c r="Z755">
        <v>8.9</v>
      </c>
      <c r="AA755">
        <v>37.380000000000003</v>
      </c>
      <c r="AB755">
        <v>7684258</v>
      </c>
      <c r="AC755" t="s">
        <v>3987</v>
      </c>
      <c r="AD755">
        <v>40489</v>
      </c>
      <c r="AE755" t="s">
        <v>760</v>
      </c>
      <c r="AF755" t="s">
        <v>761</v>
      </c>
      <c r="AG755" t="s">
        <v>762</v>
      </c>
      <c r="AH755" t="s">
        <v>768</v>
      </c>
      <c r="AI755">
        <v>5</v>
      </c>
      <c r="AJ755">
        <v>0</v>
      </c>
      <c r="AK755">
        <v>0</v>
      </c>
      <c r="AL755">
        <v>0</v>
      </c>
      <c r="AM755">
        <v>36</v>
      </c>
      <c r="AN755">
        <v>0</v>
      </c>
      <c r="AO755" t="s">
        <v>762</v>
      </c>
      <c r="AP755" t="s">
        <v>763</v>
      </c>
      <c r="AQ755" t="s">
        <v>769</v>
      </c>
      <c r="AR755" t="s">
        <v>3150</v>
      </c>
      <c r="AS755">
        <v>11.4</v>
      </c>
      <c r="AT755">
        <v>708.6</v>
      </c>
      <c r="AU755">
        <v>720</v>
      </c>
      <c r="AV755" t="s">
        <v>765</v>
      </c>
      <c r="AW755" t="s">
        <v>3348</v>
      </c>
      <c r="AX755">
        <v>10.7</v>
      </c>
      <c r="AY755">
        <v>701.3</v>
      </c>
      <c r="AZ755">
        <v>712</v>
      </c>
      <c r="BA755" t="s">
        <v>765</v>
      </c>
      <c r="BB755">
        <v>2.8311739999999998E-2</v>
      </c>
      <c r="BC755">
        <v>0</v>
      </c>
      <c r="BD755">
        <v>0</v>
      </c>
      <c r="BE755">
        <v>120.06205795117499</v>
      </c>
      <c r="BF755" t="s">
        <v>767</v>
      </c>
      <c r="BG755">
        <v>44504</v>
      </c>
      <c r="BH755">
        <v>257.84352315952879</v>
      </c>
      <c r="BI755" t="s">
        <v>4111</v>
      </c>
      <c r="BJ755" t="s">
        <v>4112</v>
      </c>
      <c r="BK755" t="s">
        <v>4113</v>
      </c>
      <c r="BL755" t="s">
        <v>4097</v>
      </c>
      <c r="BM755">
        <v>1</v>
      </c>
      <c r="BN755">
        <v>3.673</v>
      </c>
    </row>
    <row r="756" spans="1:66" x14ac:dyDescent="0.25">
      <c r="A756">
        <v>141197</v>
      </c>
      <c r="B756">
        <v>12649</v>
      </c>
      <c r="C756" t="s">
        <v>515</v>
      </c>
      <c r="D756" t="s">
        <v>21</v>
      </c>
      <c r="E756" t="s">
        <v>29</v>
      </c>
      <c r="F756">
        <v>43852.666666666664</v>
      </c>
      <c r="G756">
        <v>9.85</v>
      </c>
      <c r="H756" t="s">
        <v>23</v>
      </c>
      <c r="I756">
        <v>0</v>
      </c>
      <c r="J756" t="s">
        <v>22</v>
      </c>
      <c r="K756" t="s">
        <v>22</v>
      </c>
      <c r="L756" t="s">
        <v>145</v>
      </c>
      <c r="M756">
        <v>10</v>
      </c>
      <c r="N756" t="s">
        <v>33</v>
      </c>
      <c r="O756">
        <v>0</v>
      </c>
      <c r="P756">
        <v>0</v>
      </c>
      <c r="Q756">
        <v>0</v>
      </c>
      <c r="R756">
        <v>6.9</v>
      </c>
      <c r="S756">
        <v>0</v>
      </c>
      <c r="T756">
        <v>1</v>
      </c>
      <c r="U756">
        <v>0</v>
      </c>
      <c r="V756">
        <v>7</v>
      </c>
      <c r="W756">
        <v>3.3000000000000003</v>
      </c>
      <c r="X756">
        <v>23.1</v>
      </c>
      <c r="Y756">
        <v>4.2</v>
      </c>
      <c r="Z756">
        <v>4.74</v>
      </c>
      <c r="AA756">
        <v>19.908000000000001</v>
      </c>
      <c r="AB756">
        <v>7565478</v>
      </c>
      <c r="AC756" t="s">
        <v>3347</v>
      </c>
      <c r="AD756">
        <v>40490</v>
      </c>
      <c r="AE756" t="s">
        <v>760</v>
      </c>
      <c r="AF756" t="s">
        <v>761</v>
      </c>
      <c r="AG756" t="s">
        <v>762</v>
      </c>
      <c r="AH756" t="s">
        <v>768</v>
      </c>
      <c r="AI756">
        <v>5</v>
      </c>
      <c r="AJ756">
        <v>0</v>
      </c>
      <c r="AK756">
        <v>0</v>
      </c>
      <c r="AL756">
        <v>0</v>
      </c>
      <c r="AM756">
        <v>54</v>
      </c>
      <c r="AN756">
        <v>0</v>
      </c>
      <c r="AO756" t="s">
        <v>762</v>
      </c>
      <c r="AP756" t="s">
        <v>763</v>
      </c>
      <c r="AQ756" t="s">
        <v>769</v>
      </c>
      <c r="AR756" t="s">
        <v>3348</v>
      </c>
      <c r="AS756">
        <v>13.6</v>
      </c>
      <c r="AT756">
        <v>698.4</v>
      </c>
      <c r="AU756">
        <v>712</v>
      </c>
      <c r="AV756" t="s">
        <v>772</v>
      </c>
      <c r="AW756" t="s">
        <v>3349</v>
      </c>
      <c r="AX756">
        <v>6.1</v>
      </c>
      <c r="AY756">
        <v>692.9</v>
      </c>
      <c r="AZ756">
        <v>699</v>
      </c>
      <c r="BA756" t="s">
        <v>765</v>
      </c>
      <c r="BB756">
        <v>2.4804840000000002E-2</v>
      </c>
      <c r="BC756">
        <v>0</v>
      </c>
      <c r="BD756">
        <v>39426</v>
      </c>
      <c r="BE756">
        <v>12.119552817704761</v>
      </c>
      <c r="BF756" t="s">
        <v>767</v>
      </c>
      <c r="BG756">
        <v>44504</v>
      </c>
      <c r="BH756">
        <v>221.7306550504081</v>
      </c>
      <c r="BI756" t="s">
        <v>4114</v>
      </c>
      <c r="BJ756" t="s">
        <v>4115</v>
      </c>
      <c r="BK756" t="s">
        <v>4116</v>
      </c>
      <c r="BL756" t="s">
        <v>768</v>
      </c>
      <c r="BM756">
        <v>2</v>
      </c>
      <c r="BN756">
        <v>3.673</v>
      </c>
    </row>
    <row r="757" spans="1:66" x14ac:dyDescent="0.25">
      <c r="A757">
        <v>141381</v>
      </c>
      <c r="B757">
        <v>12649</v>
      </c>
      <c r="C757" t="s">
        <v>515</v>
      </c>
      <c r="D757" t="s">
        <v>21</v>
      </c>
      <c r="E757" t="s">
        <v>29</v>
      </c>
      <c r="F757">
        <v>43852.666666666664</v>
      </c>
      <c r="G757">
        <v>9.15</v>
      </c>
      <c r="H757" t="s">
        <v>23</v>
      </c>
      <c r="I757">
        <v>0</v>
      </c>
      <c r="J757" t="s">
        <v>22</v>
      </c>
      <c r="K757" t="s">
        <v>22</v>
      </c>
      <c r="L757" t="s">
        <v>145</v>
      </c>
      <c r="M757">
        <v>10</v>
      </c>
      <c r="N757" t="s">
        <v>33</v>
      </c>
      <c r="O757">
        <v>0</v>
      </c>
      <c r="P757">
        <v>0</v>
      </c>
      <c r="Q757">
        <v>0</v>
      </c>
      <c r="R757">
        <v>6.9</v>
      </c>
      <c r="S757">
        <v>0</v>
      </c>
      <c r="T757">
        <v>1</v>
      </c>
      <c r="U757">
        <v>0</v>
      </c>
      <c r="V757">
        <v>6.2000000000000011</v>
      </c>
      <c r="W757">
        <v>3.3000000000000003</v>
      </c>
      <c r="X757">
        <v>20.460000000000004</v>
      </c>
      <c r="Y757">
        <v>3.7200000000000006</v>
      </c>
      <c r="Z757">
        <v>4.74</v>
      </c>
      <c r="AA757">
        <v>17.632800000000003</v>
      </c>
      <c r="AB757">
        <v>7627178</v>
      </c>
      <c r="AC757" t="s">
        <v>3148</v>
      </c>
      <c r="AD757">
        <v>40491</v>
      </c>
      <c r="AE757" t="s">
        <v>760</v>
      </c>
      <c r="AF757" t="s">
        <v>761</v>
      </c>
      <c r="AG757" t="s">
        <v>762</v>
      </c>
      <c r="AH757" t="s">
        <v>768</v>
      </c>
      <c r="AI757">
        <v>5</v>
      </c>
      <c r="AJ757">
        <v>0</v>
      </c>
      <c r="AK757">
        <v>0</v>
      </c>
      <c r="AL757">
        <v>0</v>
      </c>
      <c r="AM757">
        <v>54</v>
      </c>
      <c r="AN757">
        <v>0</v>
      </c>
      <c r="AO757" t="s">
        <v>762</v>
      </c>
      <c r="AP757" t="s">
        <v>763</v>
      </c>
      <c r="AQ757" t="s">
        <v>769</v>
      </c>
      <c r="AR757" t="s">
        <v>3149</v>
      </c>
      <c r="AS757">
        <v>6.9</v>
      </c>
      <c r="AT757">
        <v>709.1</v>
      </c>
      <c r="AU757">
        <v>716</v>
      </c>
      <c r="AV757" t="s">
        <v>765</v>
      </c>
      <c r="AW757" t="s">
        <v>3150</v>
      </c>
      <c r="AX757">
        <v>11.4</v>
      </c>
      <c r="AY757">
        <v>708.6</v>
      </c>
      <c r="AZ757">
        <v>720</v>
      </c>
      <c r="BA757" t="s">
        <v>765</v>
      </c>
      <c r="BB757">
        <v>1.2591349999999999E-2</v>
      </c>
      <c r="BC757">
        <v>0</v>
      </c>
      <c r="BD757">
        <v>0</v>
      </c>
      <c r="BE757">
        <v>120.06205795117499</v>
      </c>
      <c r="BF757" t="s">
        <v>767</v>
      </c>
      <c r="BG757">
        <v>44504</v>
      </c>
      <c r="BH757">
        <v>39.709969268519487</v>
      </c>
      <c r="BI757" t="s">
        <v>4111</v>
      </c>
      <c r="BJ757" t="s">
        <v>4112</v>
      </c>
      <c r="BK757" t="s">
        <v>4113</v>
      </c>
      <c r="BL757" t="s">
        <v>4097</v>
      </c>
      <c r="BM757">
        <v>1</v>
      </c>
      <c r="BN757">
        <v>3.673</v>
      </c>
    </row>
    <row r="758" spans="1:66" x14ac:dyDescent="0.25">
      <c r="A758">
        <v>141991</v>
      </c>
      <c r="B758">
        <v>10929</v>
      </c>
      <c r="C758" t="s">
        <v>318</v>
      </c>
      <c r="D758" t="s">
        <v>26</v>
      </c>
      <c r="E758" t="s">
        <v>29</v>
      </c>
      <c r="F758">
        <v>43047.666666666664</v>
      </c>
      <c r="G758">
        <v>7.3</v>
      </c>
      <c r="H758" t="s">
        <v>23</v>
      </c>
      <c r="I758">
        <v>0</v>
      </c>
      <c r="J758" t="s">
        <v>29</v>
      </c>
      <c r="K758" t="s">
        <v>29</v>
      </c>
      <c r="L758" t="s">
        <v>145</v>
      </c>
      <c r="M758">
        <v>10</v>
      </c>
      <c r="N758" t="s">
        <v>33</v>
      </c>
      <c r="O758">
        <v>0</v>
      </c>
      <c r="P758">
        <v>10</v>
      </c>
      <c r="Q758">
        <v>3.5</v>
      </c>
      <c r="R758">
        <v>8.6</v>
      </c>
      <c r="S758">
        <v>30.099999999999998</v>
      </c>
      <c r="T758">
        <v>1</v>
      </c>
      <c r="U758">
        <v>0</v>
      </c>
      <c r="V758">
        <v>1.4000000000000001</v>
      </c>
      <c r="W758">
        <v>2.6</v>
      </c>
      <c r="X758">
        <v>3.6400000000000006</v>
      </c>
      <c r="Y758">
        <v>2.2400000000000002</v>
      </c>
      <c r="Z758">
        <v>5</v>
      </c>
      <c r="AA758">
        <v>11.200000000000001</v>
      </c>
      <c r="AB758">
        <v>7675420</v>
      </c>
      <c r="AC758" t="s">
        <v>2478</v>
      </c>
      <c r="AD758">
        <v>40492</v>
      </c>
      <c r="AE758" t="s">
        <v>760</v>
      </c>
      <c r="AF758" t="s">
        <v>761</v>
      </c>
      <c r="AG758" t="s">
        <v>762</v>
      </c>
      <c r="AH758" t="s">
        <v>768</v>
      </c>
      <c r="AI758">
        <v>1.5</v>
      </c>
      <c r="AJ758">
        <v>0</v>
      </c>
      <c r="AK758">
        <v>0</v>
      </c>
      <c r="AL758">
        <v>0</v>
      </c>
      <c r="AM758">
        <v>18</v>
      </c>
      <c r="AN758">
        <v>0</v>
      </c>
      <c r="AO758" t="s">
        <v>762</v>
      </c>
      <c r="AP758" t="s">
        <v>763</v>
      </c>
      <c r="AQ758" t="s">
        <v>769</v>
      </c>
      <c r="AR758" t="s">
        <v>2479</v>
      </c>
      <c r="AS758">
        <v>5.6</v>
      </c>
      <c r="AT758">
        <v>752.4</v>
      </c>
      <c r="AU758">
        <v>758</v>
      </c>
      <c r="AV758" t="s">
        <v>765</v>
      </c>
      <c r="AW758" t="s">
        <v>2480</v>
      </c>
      <c r="AX758">
        <v>5.8</v>
      </c>
      <c r="AY758">
        <v>752.2</v>
      </c>
      <c r="AZ758">
        <v>758</v>
      </c>
      <c r="BA758" t="s">
        <v>765</v>
      </c>
      <c r="BB758">
        <v>4.5352500000000002E-3</v>
      </c>
      <c r="BC758">
        <v>1</v>
      </c>
      <c r="BD758">
        <v>38548</v>
      </c>
      <c r="BE758">
        <v>12.319415925165405</v>
      </c>
      <c r="BF758" t="s">
        <v>767</v>
      </c>
      <c r="BG758">
        <v>44243</v>
      </c>
      <c r="BH758">
        <v>44.098958869162303</v>
      </c>
      <c r="BI758" t="s">
        <v>4098</v>
      </c>
      <c r="BJ758" t="s">
        <v>4099</v>
      </c>
      <c r="BK758" t="s">
        <v>4100</v>
      </c>
      <c r="BL758" t="s">
        <v>4097</v>
      </c>
      <c r="BM758">
        <v>1</v>
      </c>
      <c r="BN758">
        <v>3.8759999999999999</v>
      </c>
    </row>
    <row r="759" spans="1:66" x14ac:dyDescent="0.25">
      <c r="A759">
        <v>142038</v>
      </c>
      <c r="B759">
        <v>12717</v>
      </c>
      <c r="C759" t="s">
        <v>346</v>
      </c>
      <c r="D759" t="s">
        <v>21</v>
      </c>
      <c r="E759" t="s">
        <v>29</v>
      </c>
      <c r="F759">
        <v>43871.666666666664</v>
      </c>
      <c r="G759">
        <v>1.9</v>
      </c>
      <c r="H759" t="s">
        <v>28</v>
      </c>
      <c r="I759">
        <v>5</v>
      </c>
      <c r="J759" t="s">
        <v>29</v>
      </c>
      <c r="K759" t="s">
        <v>29</v>
      </c>
      <c r="L759" t="s">
        <v>37</v>
      </c>
      <c r="M759">
        <v>8</v>
      </c>
      <c r="N759" t="s">
        <v>40</v>
      </c>
      <c r="O759">
        <v>8</v>
      </c>
      <c r="P759">
        <v>10</v>
      </c>
      <c r="Q759">
        <v>8.6999999999999993</v>
      </c>
      <c r="R759">
        <v>5.9</v>
      </c>
      <c r="S759">
        <v>51.33</v>
      </c>
      <c r="T759">
        <v>1</v>
      </c>
      <c r="U759">
        <v>0</v>
      </c>
      <c r="V759">
        <v>1.4000000000000001</v>
      </c>
      <c r="W759">
        <v>0.8</v>
      </c>
      <c r="X759">
        <v>1.1200000000000001</v>
      </c>
      <c r="Y759">
        <v>4.32</v>
      </c>
      <c r="Z759">
        <v>2.8400000000000003</v>
      </c>
      <c r="AA759">
        <v>12.268800000000002</v>
      </c>
      <c r="AB759">
        <v>7668490</v>
      </c>
      <c r="AC759" t="s">
        <v>2576</v>
      </c>
      <c r="AD759">
        <v>40493</v>
      </c>
      <c r="AE759" t="s">
        <v>760</v>
      </c>
      <c r="AF759" t="s">
        <v>761</v>
      </c>
      <c r="AG759" t="s">
        <v>762</v>
      </c>
      <c r="AH759" t="s">
        <v>768</v>
      </c>
      <c r="AI759">
        <v>1.25</v>
      </c>
      <c r="AJ759">
        <v>0</v>
      </c>
      <c r="AK759">
        <v>0</v>
      </c>
      <c r="AL759">
        <v>0</v>
      </c>
      <c r="AM759">
        <v>15</v>
      </c>
      <c r="AN759">
        <v>0</v>
      </c>
      <c r="AO759" t="s">
        <v>762</v>
      </c>
      <c r="AP759" t="s">
        <v>763</v>
      </c>
      <c r="AQ759" t="s">
        <v>769</v>
      </c>
      <c r="AR759" t="s">
        <v>2577</v>
      </c>
      <c r="AS759">
        <v>1.8</v>
      </c>
      <c r="AT759">
        <v>739.2</v>
      </c>
      <c r="AU759">
        <v>741</v>
      </c>
      <c r="AV759" t="s">
        <v>765</v>
      </c>
      <c r="AW759" t="s">
        <v>2432</v>
      </c>
      <c r="AX759">
        <v>2</v>
      </c>
      <c r="AY759">
        <v>739</v>
      </c>
      <c r="AZ759">
        <v>741</v>
      </c>
      <c r="BA759" t="s">
        <v>765</v>
      </c>
      <c r="BB759">
        <v>7.7112099999999996E-3</v>
      </c>
      <c r="BC759">
        <v>0</v>
      </c>
      <c r="BD759">
        <v>0</v>
      </c>
      <c r="BE759">
        <v>120.1140771161305</v>
      </c>
      <c r="BF759" t="s">
        <v>767</v>
      </c>
      <c r="BG759">
        <v>44243</v>
      </c>
      <c r="BH759">
        <v>25.936274577785259</v>
      </c>
      <c r="BI759" t="s">
        <v>4098</v>
      </c>
      <c r="BJ759" t="s">
        <v>4099</v>
      </c>
      <c r="BK759" t="s">
        <v>4100</v>
      </c>
      <c r="BL759" t="s">
        <v>4097</v>
      </c>
      <c r="BM759">
        <v>1</v>
      </c>
      <c r="BN759">
        <v>3.79</v>
      </c>
    </row>
    <row r="760" spans="1:66" x14ac:dyDescent="0.25">
      <c r="A760">
        <v>142040</v>
      </c>
      <c r="B760">
        <v>12717</v>
      </c>
      <c r="C760" t="s">
        <v>346</v>
      </c>
      <c r="D760" t="s">
        <v>21</v>
      </c>
      <c r="E760" t="s">
        <v>29</v>
      </c>
      <c r="F760">
        <v>43871.666666666664</v>
      </c>
      <c r="G760">
        <v>1.6</v>
      </c>
      <c r="H760" t="s">
        <v>28</v>
      </c>
      <c r="I760">
        <v>5</v>
      </c>
      <c r="J760" t="s">
        <v>29</v>
      </c>
      <c r="K760" t="s">
        <v>29</v>
      </c>
      <c r="L760" t="s">
        <v>37</v>
      </c>
      <c r="M760">
        <v>8</v>
      </c>
      <c r="N760" t="s">
        <v>40</v>
      </c>
      <c r="O760">
        <v>8</v>
      </c>
      <c r="P760">
        <v>5</v>
      </c>
      <c r="Q760">
        <v>8.6999999999999993</v>
      </c>
      <c r="R760">
        <v>5.15</v>
      </c>
      <c r="S760">
        <v>44.805</v>
      </c>
      <c r="T760">
        <v>1</v>
      </c>
      <c r="U760">
        <v>0</v>
      </c>
      <c r="V760">
        <v>1.4000000000000001</v>
      </c>
      <c r="W760">
        <v>0.8</v>
      </c>
      <c r="X760">
        <v>1.1200000000000001</v>
      </c>
      <c r="Y760">
        <v>4.32</v>
      </c>
      <c r="Z760">
        <v>2.54</v>
      </c>
      <c r="AA760">
        <v>10.972800000000001</v>
      </c>
      <c r="AB760">
        <v>7549493</v>
      </c>
      <c r="AC760" t="s">
        <v>2431</v>
      </c>
      <c r="AD760">
        <v>40494</v>
      </c>
      <c r="AE760" t="s">
        <v>760</v>
      </c>
      <c r="AF760" t="s">
        <v>761</v>
      </c>
      <c r="AG760" t="s">
        <v>762</v>
      </c>
      <c r="AH760" t="s">
        <v>768</v>
      </c>
      <c r="AI760">
        <v>1.25</v>
      </c>
      <c r="AJ760">
        <v>0</v>
      </c>
      <c r="AK760">
        <v>0</v>
      </c>
      <c r="AL760">
        <v>0</v>
      </c>
      <c r="AM760">
        <v>15</v>
      </c>
      <c r="AN760">
        <v>0</v>
      </c>
      <c r="AO760" t="s">
        <v>762</v>
      </c>
      <c r="AP760" t="s">
        <v>763</v>
      </c>
      <c r="AQ760" t="s">
        <v>769</v>
      </c>
      <c r="AR760" t="s">
        <v>2432</v>
      </c>
      <c r="AS760">
        <v>2</v>
      </c>
      <c r="AT760">
        <v>739</v>
      </c>
      <c r="AU760">
        <v>741</v>
      </c>
      <c r="AV760" t="s">
        <v>765</v>
      </c>
      <c r="AW760" t="s">
        <v>2433</v>
      </c>
      <c r="AX760">
        <v>1.2</v>
      </c>
      <c r="AY760">
        <v>738.8</v>
      </c>
      <c r="AZ760">
        <v>740</v>
      </c>
      <c r="BA760" t="s">
        <v>765</v>
      </c>
      <c r="BB760">
        <v>1.56858E-3</v>
      </c>
      <c r="BC760">
        <v>0</v>
      </c>
      <c r="BD760">
        <v>0</v>
      </c>
      <c r="BE760">
        <v>120.1140771161305</v>
      </c>
      <c r="BF760" t="s">
        <v>767</v>
      </c>
      <c r="BG760">
        <v>44243</v>
      </c>
      <c r="BH760">
        <v>127.5035110497038</v>
      </c>
      <c r="BI760" t="s">
        <v>4098</v>
      </c>
      <c r="BJ760" t="s">
        <v>4099</v>
      </c>
      <c r="BK760" t="s">
        <v>4100</v>
      </c>
      <c r="BL760" t="s">
        <v>4097</v>
      </c>
      <c r="BM760">
        <v>1</v>
      </c>
      <c r="BN760">
        <v>3.79</v>
      </c>
    </row>
    <row r="761" spans="1:66" x14ac:dyDescent="0.25">
      <c r="A761">
        <v>142393</v>
      </c>
      <c r="B761">
        <v>10884</v>
      </c>
      <c r="C761" t="s">
        <v>381</v>
      </c>
      <c r="D761" t="s">
        <v>21</v>
      </c>
      <c r="E761" t="s">
        <v>29</v>
      </c>
      <c r="F761">
        <v>43277.666666666664</v>
      </c>
      <c r="G761">
        <v>17</v>
      </c>
      <c r="H761" t="s">
        <v>23</v>
      </c>
      <c r="I761">
        <v>0</v>
      </c>
      <c r="J761" t="s">
        <v>22</v>
      </c>
      <c r="K761" t="s">
        <v>22</v>
      </c>
      <c r="L761" t="s">
        <v>37</v>
      </c>
      <c r="M761">
        <v>8</v>
      </c>
      <c r="N761" t="s">
        <v>202</v>
      </c>
      <c r="O761">
        <v>3</v>
      </c>
      <c r="P761">
        <v>10</v>
      </c>
      <c r="Q761">
        <v>1.9500000000000002</v>
      </c>
      <c r="R761">
        <v>8</v>
      </c>
      <c r="S761">
        <v>15.600000000000001</v>
      </c>
      <c r="T761">
        <v>1</v>
      </c>
      <c r="U761">
        <v>10</v>
      </c>
      <c r="V761">
        <v>5.4</v>
      </c>
      <c r="W761">
        <v>7.1000000000000005</v>
      </c>
      <c r="X761">
        <v>38.340000000000003</v>
      </c>
      <c r="Y761">
        <v>4.0200000000000005</v>
      </c>
      <c r="Z761">
        <v>7.46</v>
      </c>
      <c r="AA761">
        <v>29.989200000000004</v>
      </c>
      <c r="AB761">
        <v>7693770</v>
      </c>
      <c r="AC761" t="s">
        <v>3846</v>
      </c>
      <c r="AD761">
        <v>40495</v>
      </c>
      <c r="AE761" t="s">
        <v>760</v>
      </c>
      <c r="AF761" t="s">
        <v>935</v>
      </c>
      <c r="AG761" t="s">
        <v>762</v>
      </c>
      <c r="AH761" t="s">
        <v>768</v>
      </c>
      <c r="AI761">
        <v>5</v>
      </c>
      <c r="AJ761">
        <v>0</v>
      </c>
      <c r="AK761">
        <v>0</v>
      </c>
      <c r="AL761">
        <v>0</v>
      </c>
      <c r="AM761">
        <v>60</v>
      </c>
      <c r="AN761">
        <v>0</v>
      </c>
      <c r="AO761" t="s">
        <v>762</v>
      </c>
      <c r="AP761" t="s">
        <v>769</v>
      </c>
      <c r="AQ761" t="s">
        <v>769</v>
      </c>
      <c r="AR761" t="s">
        <v>3847</v>
      </c>
      <c r="AS761">
        <v>7.7</v>
      </c>
      <c r="AT761">
        <v>628.29999999999995</v>
      </c>
      <c r="AU761">
        <v>636</v>
      </c>
      <c r="AV761" t="s">
        <v>765</v>
      </c>
      <c r="AW761" t="s">
        <v>3848</v>
      </c>
      <c r="AX761">
        <v>0</v>
      </c>
      <c r="AY761">
        <v>0</v>
      </c>
      <c r="AZ761">
        <v>635</v>
      </c>
      <c r="BA761" t="s">
        <v>772</v>
      </c>
      <c r="BB761">
        <v>0</v>
      </c>
      <c r="BC761">
        <v>0</v>
      </c>
      <c r="BD761">
        <v>0</v>
      </c>
      <c r="BE761">
        <v>118.48779374857403</v>
      </c>
      <c r="BF761" t="s">
        <v>767</v>
      </c>
      <c r="BG761">
        <v>43179</v>
      </c>
      <c r="BH761">
        <v>51.754211561074207</v>
      </c>
      <c r="BI761" t="s">
        <v>4111</v>
      </c>
      <c r="BJ761" t="s">
        <v>4112</v>
      </c>
      <c r="BK761" t="s">
        <v>4113</v>
      </c>
      <c r="BL761" t="s">
        <v>4097</v>
      </c>
      <c r="BM761">
        <v>1</v>
      </c>
      <c r="BN761">
        <v>3.6970000000000001</v>
      </c>
    </row>
    <row r="762" spans="1:66" x14ac:dyDescent="0.25">
      <c r="A762">
        <v>142609</v>
      </c>
      <c r="B762">
        <v>19131</v>
      </c>
      <c r="C762" t="s">
        <v>124</v>
      </c>
      <c r="D762" t="s">
        <v>21</v>
      </c>
      <c r="E762" t="s">
        <v>29</v>
      </c>
      <c r="F762">
        <v>44054.666666666664</v>
      </c>
      <c r="G762">
        <v>5</v>
      </c>
      <c r="H762" t="s">
        <v>23</v>
      </c>
      <c r="I762">
        <v>0</v>
      </c>
      <c r="J762" t="s">
        <v>22</v>
      </c>
      <c r="K762" t="s">
        <v>22</v>
      </c>
      <c r="L762" t="s">
        <v>30</v>
      </c>
      <c r="M762">
        <v>6</v>
      </c>
      <c r="N762" t="s">
        <v>33</v>
      </c>
      <c r="O762">
        <v>0</v>
      </c>
      <c r="P762">
        <v>10</v>
      </c>
      <c r="Q762">
        <v>0</v>
      </c>
      <c r="R762">
        <v>5.6</v>
      </c>
      <c r="S762">
        <v>0</v>
      </c>
      <c r="T762">
        <v>1</v>
      </c>
      <c r="U762">
        <v>0</v>
      </c>
      <c r="V762">
        <v>1.4000000000000001</v>
      </c>
      <c r="W762">
        <v>1.4</v>
      </c>
      <c r="X762">
        <v>1.96</v>
      </c>
      <c r="Y762">
        <v>0.84000000000000008</v>
      </c>
      <c r="Z762">
        <v>3.0799999999999996</v>
      </c>
      <c r="AA762">
        <v>2.5871999999999997</v>
      </c>
      <c r="AB762">
        <v>7625596</v>
      </c>
      <c r="AC762" t="s">
        <v>1019</v>
      </c>
      <c r="AD762">
        <v>40496</v>
      </c>
      <c r="AE762" t="s">
        <v>760</v>
      </c>
      <c r="AF762" t="s">
        <v>935</v>
      </c>
      <c r="AG762" t="s">
        <v>762</v>
      </c>
      <c r="AH762" t="s">
        <v>768</v>
      </c>
      <c r="AI762">
        <v>2.5</v>
      </c>
      <c r="AJ762">
        <v>0</v>
      </c>
      <c r="AK762">
        <v>0</v>
      </c>
      <c r="AL762">
        <v>0</v>
      </c>
      <c r="AM762">
        <v>30</v>
      </c>
      <c r="AN762">
        <v>0</v>
      </c>
      <c r="AO762" t="s">
        <v>762</v>
      </c>
      <c r="AP762" t="s">
        <v>769</v>
      </c>
      <c r="AQ762" t="s">
        <v>769</v>
      </c>
      <c r="AR762" t="s">
        <v>1020</v>
      </c>
      <c r="AS762">
        <v>5.6</v>
      </c>
      <c r="AT762">
        <v>632.4</v>
      </c>
      <c r="AU762">
        <v>638</v>
      </c>
      <c r="AV762" t="s">
        <v>765</v>
      </c>
      <c r="AW762" t="s">
        <v>1021</v>
      </c>
      <c r="AX762">
        <v>0</v>
      </c>
      <c r="AY762">
        <v>0</v>
      </c>
      <c r="AZ762">
        <v>628</v>
      </c>
      <c r="BA762" t="s">
        <v>772</v>
      </c>
      <c r="BB762">
        <v>0</v>
      </c>
      <c r="BC762">
        <v>0</v>
      </c>
      <c r="BD762">
        <v>0</v>
      </c>
      <c r="BE762">
        <v>120.61510381017567</v>
      </c>
      <c r="BF762" t="s">
        <v>767</v>
      </c>
      <c r="BG762">
        <v>43179</v>
      </c>
      <c r="BH762">
        <v>241.24317668010681</v>
      </c>
      <c r="BI762" t="s">
        <v>4094</v>
      </c>
      <c r="BJ762" t="s">
        <v>4095</v>
      </c>
      <c r="BK762" t="s">
        <v>4096</v>
      </c>
      <c r="BL762" t="s">
        <v>4097</v>
      </c>
      <c r="BM762">
        <v>1</v>
      </c>
      <c r="BN762">
        <v>3.7010000000000001</v>
      </c>
    </row>
    <row r="763" spans="1:66" x14ac:dyDescent="0.25">
      <c r="A763">
        <v>142820</v>
      </c>
      <c r="B763">
        <v>12793</v>
      </c>
      <c r="C763" t="s">
        <v>727</v>
      </c>
      <c r="D763" t="s">
        <v>21</v>
      </c>
      <c r="E763" t="s">
        <v>29</v>
      </c>
      <c r="F763">
        <v>43902.666666666664</v>
      </c>
      <c r="G763">
        <v>4</v>
      </c>
      <c r="H763" t="s">
        <v>23</v>
      </c>
      <c r="I763">
        <v>0</v>
      </c>
      <c r="J763" t="s">
        <v>29</v>
      </c>
      <c r="K763" t="s">
        <v>29</v>
      </c>
      <c r="L763" t="s">
        <v>472</v>
      </c>
      <c r="M763">
        <v>10</v>
      </c>
      <c r="N763" t="s">
        <v>40</v>
      </c>
      <c r="O763">
        <v>8</v>
      </c>
      <c r="P763">
        <v>10</v>
      </c>
      <c r="Q763">
        <v>8.6999999999999993</v>
      </c>
      <c r="R763">
        <v>6.8</v>
      </c>
      <c r="S763">
        <v>59.16</v>
      </c>
      <c r="T763">
        <v>1</v>
      </c>
      <c r="U763">
        <v>10</v>
      </c>
      <c r="V763">
        <v>4.5999999999999996</v>
      </c>
      <c r="W763">
        <v>6.8</v>
      </c>
      <c r="X763">
        <v>31.279999999999998</v>
      </c>
      <c r="Y763">
        <v>6.24</v>
      </c>
      <c r="Z763">
        <v>6.8000000000000007</v>
      </c>
      <c r="AA763">
        <v>42.432000000000009</v>
      </c>
      <c r="AB763">
        <v>7678441</v>
      </c>
      <c r="AC763" t="s">
        <v>4027</v>
      </c>
      <c r="AD763">
        <v>40497</v>
      </c>
      <c r="AE763" t="s">
        <v>760</v>
      </c>
      <c r="AF763" t="s">
        <v>761</v>
      </c>
      <c r="AG763" t="s">
        <v>762</v>
      </c>
      <c r="AH763" t="s">
        <v>768</v>
      </c>
      <c r="AI763">
        <v>9999</v>
      </c>
      <c r="AJ763">
        <v>1.75</v>
      </c>
      <c r="AK763">
        <v>0</v>
      </c>
      <c r="AL763">
        <v>0</v>
      </c>
      <c r="AM763">
        <v>24</v>
      </c>
      <c r="AN763">
        <v>0</v>
      </c>
      <c r="AO763" t="s">
        <v>762</v>
      </c>
      <c r="AP763" t="s">
        <v>763</v>
      </c>
      <c r="AQ763" t="s">
        <v>769</v>
      </c>
      <c r="AR763" t="s">
        <v>4028</v>
      </c>
      <c r="AS763">
        <v>3.4</v>
      </c>
      <c r="AT763">
        <v>631.6</v>
      </c>
      <c r="AU763">
        <v>635</v>
      </c>
      <c r="AV763" t="s">
        <v>765</v>
      </c>
      <c r="AW763" t="s">
        <v>3515</v>
      </c>
      <c r="AX763">
        <v>4.5</v>
      </c>
      <c r="AY763">
        <v>629.5</v>
      </c>
      <c r="AZ763">
        <v>634</v>
      </c>
      <c r="BA763" t="s">
        <v>765</v>
      </c>
      <c r="BB763">
        <v>0</v>
      </c>
      <c r="BC763">
        <v>0</v>
      </c>
      <c r="BD763">
        <v>0</v>
      </c>
      <c r="BE763">
        <v>120.19895049053159</v>
      </c>
      <c r="BF763" t="s">
        <v>767</v>
      </c>
      <c r="BG763">
        <v>43907</v>
      </c>
      <c r="BH763">
        <v>44.052881359710391</v>
      </c>
      <c r="BI763" t="s">
        <v>4094</v>
      </c>
      <c r="BJ763" t="s">
        <v>4095</v>
      </c>
      <c r="BK763" t="s">
        <v>4096</v>
      </c>
      <c r="BL763" t="s">
        <v>4097</v>
      </c>
      <c r="BM763">
        <v>1</v>
      </c>
      <c r="BN763">
        <v>3.7069999999999999</v>
      </c>
    </row>
    <row r="764" spans="1:66" x14ac:dyDescent="0.25">
      <c r="A764">
        <v>142821</v>
      </c>
      <c r="B764">
        <v>12793</v>
      </c>
      <c r="C764" t="s">
        <v>672</v>
      </c>
      <c r="D764" t="s">
        <v>21</v>
      </c>
      <c r="E764" t="s">
        <v>29</v>
      </c>
      <c r="F764">
        <v>43902.666666666664</v>
      </c>
      <c r="G764">
        <v>4</v>
      </c>
      <c r="H764" t="s">
        <v>23</v>
      </c>
      <c r="I764">
        <v>0</v>
      </c>
      <c r="J764" t="s">
        <v>29</v>
      </c>
      <c r="K764" t="s">
        <v>29</v>
      </c>
      <c r="L764" t="s">
        <v>472</v>
      </c>
      <c r="M764">
        <v>10</v>
      </c>
      <c r="N764" t="s">
        <v>40</v>
      </c>
      <c r="O764">
        <v>8</v>
      </c>
      <c r="P764">
        <v>10</v>
      </c>
      <c r="Q764">
        <v>8.6999999999999993</v>
      </c>
      <c r="R764">
        <v>6.8</v>
      </c>
      <c r="S764">
        <v>59.16</v>
      </c>
      <c r="T764">
        <v>1</v>
      </c>
      <c r="U764">
        <v>10</v>
      </c>
      <c r="V764">
        <v>6.2000000000000011</v>
      </c>
      <c r="W764">
        <v>6.8</v>
      </c>
      <c r="X764">
        <v>42.160000000000004</v>
      </c>
      <c r="Y764">
        <v>7.2000000000000011</v>
      </c>
      <c r="Z764">
        <v>6.8000000000000007</v>
      </c>
      <c r="AA764">
        <v>48.960000000000015</v>
      </c>
      <c r="AB764">
        <v>7554756</v>
      </c>
      <c r="AC764" t="s">
        <v>4056</v>
      </c>
      <c r="AD764">
        <v>40498</v>
      </c>
      <c r="AE764" t="s">
        <v>760</v>
      </c>
      <c r="AF764" t="s">
        <v>761</v>
      </c>
      <c r="AG764" t="s">
        <v>762</v>
      </c>
      <c r="AH764" t="s">
        <v>768</v>
      </c>
      <c r="AI764">
        <v>9999</v>
      </c>
      <c r="AJ764">
        <v>1.75</v>
      </c>
      <c r="AK764">
        <v>0</v>
      </c>
      <c r="AL764">
        <v>0</v>
      </c>
      <c r="AM764">
        <v>24</v>
      </c>
      <c r="AN764">
        <v>0</v>
      </c>
      <c r="AO764" t="s">
        <v>762</v>
      </c>
      <c r="AP764" t="s">
        <v>763</v>
      </c>
      <c r="AQ764" t="s">
        <v>769</v>
      </c>
      <c r="AR764" t="s">
        <v>4057</v>
      </c>
      <c r="AS764">
        <v>4</v>
      </c>
      <c r="AT764">
        <v>630</v>
      </c>
      <c r="AU764">
        <v>634</v>
      </c>
      <c r="AV764" t="s">
        <v>765</v>
      </c>
      <c r="AW764" t="s">
        <v>3515</v>
      </c>
      <c r="AX764">
        <v>4.5999999999999996</v>
      </c>
      <c r="AY764">
        <v>629.4</v>
      </c>
      <c r="AZ764">
        <v>634</v>
      </c>
      <c r="BA764" t="s">
        <v>765</v>
      </c>
      <c r="BB764">
        <v>0</v>
      </c>
      <c r="BC764">
        <v>0</v>
      </c>
      <c r="BD764">
        <v>0</v>
      </c>
      <c r="BE764">
        <v>120.19895049053159</v>
      </c>
      <c r="BF764" t="s">
        <v>767</v>
      </c>
      <c r="BG764">
        <v>43907</v>
      </c>
      <c r="BH764">
        <v>37.436739636543308</v>
      </c>
      <c r="BI764" t="s">
        <v>4094</v>
      </c>
      <c r="BJ764" t="s">
        <v>4095</v>
      </c>
      <c r="BK764" t="s">
        <v>4096</v>
      </c>
      <c r="BL764" t="s">
        <v>4097</v>
      </c>
      <c r="BM764">
        <v>1</v>
      </c>
      <c r="BN764">
        <v>3.7069999999999999</v>
      </c>
    </row>
    <row r="765" spans="1:66" x14ac:dyDescent="0.25">
      <c r="A765">
        <v>142822</v>
      </c>
      <c r="B765">
        <v>12793</v>
      </c>
      <c r="C765" t="s">
        <v>672</v>
      </c>
      <c r="D765" t="s">
        <v>21</v>
      </c>
      <c r="E765" t="s">
        <v>29</v>
      </c>
      <c r="F765">
        <v>43902.666666666664</v>
      </c>
      <c r="G765">
        <v>4</v>
      </c>
      <c r="I765">
        <v>0</v>
      </c>
      <c r="K765" t="s">
        <v>22</v>
      </c>
      <c r="L765" t="s">
        <v>472</v>
      </c>
      <c r="M765">
        <v>10</v>
      </c>
      <c r="N765" t="s">
        <v>40</v>
      </c>
      <c r="O765">
        <v>8</v>
      </c>
      <c r="P765">
        <v>5</v>
      </c>
      <c r="Q765">
        <v>5.2</v>
      </c>
      <c r="R765">
        <v>6.05</v>
      </c>
      <c r="S765">
        <v>31.46</v>
      </c>
      <c r="T765">
        <v>1</v>
      </c>
      <c r="U765">
        <v>5</v>
      </c>
      <c r="V765">
        <v>7.8000000000000007</v>
      </c>
      <c r="W765">
        <v>2.4500000000000002</v>
      </c>
      <c r="X765">
        <v>19.110000000000003</v>
      </c>
      <c r="Y765">
        <v>6.7600000000000007</v>
      </c>
      <c r="Z765">
        <v>3.8899999999999997</v>
      </c>
      <c r="AA765">
        <v>26.296400000000002</v>
      </c>
      <c r="AB765">
        <v>7630735</v>
      </c>
      <c r="AC765" t="s">
        <v>3514</v>
      </c>
      <c r="AD765">
        <v>40499</v>
      </c>
      <c r="AE765" t="s">
        <v>760</v>
      </c>
      <c r="AF765" t="s">
        <v>761</v>
      </c>
      <c r="AG765" t="s">
        <v>762</v>
      </c>
      <c r="AH765" t="s">
        <v>768</v>
      </c>
      <c r="AI765">
        <v>9999</v>
      </c>
      <c r="AJ765">
        <v>1.75</v>
      </c>
      <c r="AK765">
        <v>0</v>
      </c>
      <c r="AL765">
        <v>0</v>
      </c>
      <c r="AM765">
        <v>24</v>
      </c>
      <c r="AN765">
        <v>0</v>
      </c>
      <c r="AO765" t="s">
        <v>762</v>
      </c>
      <c r="AP765" t="s">
        <v>769</v>
      </c>
      <c r="AQ765" t="s">
        <v>769</v>
      </c>
      <c r="AR765" t="s">
        <v>3515</v>
      </c>
      <c r="AS765">
        <v>4.5999999999999996</v>
      </c>
      <c r="AT765">
        <v>629.4</v>
      </c>
      <c r="AU765">
        <v>634</v>
      </c>
      <c r="AV765" t="s">
        <v>765</v>
      </c>
      <c r="AW765" t="s">
        <v>3516</v>
      </c>
      <c r="AX765">
        <v>5.5</v>
      </c>
      <c r="AY765">
        <v>623.5</v>
      </c>
      <c r="AZ765">
        <v>629</v>
      </c>
      <c r="BA765" t="s">
        <v>765</v>
      </c>
      <c r="BB765">
        <v>3.4396040000000003E-2</v>
      </c>
      <c r="BC765">
        <v>0</v>
      </c>
      <c r="BD765">
        <v>0</v>
      </c>
      <c r="BE765">
        <v>120.19895049053159</v>
      </c>
      <c r="BF765" t="s">
        <v>767</v>
      </c>
      <c r="BG765">
        <v>43907</v>
      </c>
      <c r="BH765">
        <v>171.5313311945871</v>
      </c>
      <c r="BI765" t="s">
        <v>4094</v>
      </c>
      <c r="BJ765" t="s">
        <v>4095</v>
      </c>
      <c r="BK765" t="s">
        <v>4096</v>
      </c>
      <c r="BL765" t="s">
        <v>4097</v>
      </c>
      <c r="BM765">
        <v>1</v>
      </c>
      <c r="BN765">
        <v>3.7040000000000002</v>
      </c>
    </row>
    <row r="766" spans="1:66" x14ac:dyDescent="0.25">
      <c r="A766">
        <v>142823</v>
      </c>
      <c r="B766">
        <v>12793</v>
      </c>
      <c r="C766" t="s">
        <v>672</v>
      </c>
      <c r="D766" t="s">
        <v>21</v>
      </c>
      <c r="E766" t="s">
        <v>29</v>
      </c>
      <c r="F766">
        <v>43902.666666666664</v>
      </c>
      <c r="G766">
        <v>4</v>
      </c>
      <c r="I766">
        <v>0</v>
      </c>
      <c r="K766" t="s">
        <v>22</v>
      </c>
      <c r="L766" t="s">
        <v>472</v>
      </c>
      <c r="M766">
        <v>10</v>
      </c>
      <c r="N766" t="s">
        <v>40</v>
      </c>
      <c r="O766">
        <v>8</v>
      </c>
      <c r="P766">
        <v>5</v>
      </c>
      <c r="Q766">
        <v>5.2</v>
      </c>
      <c r="R766">
        <v>6.05</v>
      </c>
      <c r="S766">
        <v>31.46</v>
      </c>
      <c r="T766">
        <v>1</v>
      </c>
      <c r="U766">
        <v>5</v>
      </c>
      <c r="V766">
        <v>6.2000000000000011</v>
      </c>
      <c r="W766">
        <v>2.4500000000000002</v>
      </c>
      <c r="X766">
        <v>15.190000000000003</v>
      </c>
      <c r="Y766">
        <v>5.8000000000000007</v>
      </c>
      <c r="Z766">
        <v>3.8899999999999997</v>
      </c>
      <c r="AA766">
        <v>22.562000000000001</v>
      </c>
      <c r="AB766">
        <v>7575132</v>
      </c>
      <c r="AC766" t="s">
        <v>3514</v>
      </c>
      <c r="AD766">
        <v>40500</v>
      </c>
      <c r="AE766" t="s">
        <v>760</v>
      </c>
      <c r="AF766" t="s">
        <v>761</v>
      </c>
      <c r="AG766" t="s">
        <v>762</v>
      </c>
      <c r="AH766" t="s">
        <v>768</v>
      </c>
      <c r="AI766">
        <v>9999</v>
      </c>
      <c r="AJ766">
        <v>1.75</v>
      </c>
      <c r="AK766">
        <v>0</v>
      </c>
      <c r="AL766">
        <v>0</v>
      </c>
      <c r="AM766">
        <v>18</v>
      </c>
      <c r="AN766">
        <v>0</v>
      </c>
      <c r="AO766" t="s">
        <v>762</v>
      </c>
      <c r="AP766" t="s">
        <v>769</v>
      </c>
      <c r="AQ766" t="s">
        <v>769</v>
      </c>
      <c r="AR766" t="s">
        <v>3515</v>
      </c>
      <c r="AS766">
        <v>4.5999999999999996</v>
      </c>
      <c r="AT766">
        <v>629.4</v>
      </c>
      <c r="AU766">
        <v>634</v>
      </c>
      <c r="AV766" t="s">
        <v>765</v>
      </c>
      <c r="AW766" t="s">
        <v>3516</v>
      </c>
      <c r="AX766">
        <v>8</v>
      </c>
      <c r="AY766">
        <v>621</v>
      </c>
      <c r="AZ766">
        <v>629</v>
      </c>
      <c r="BA766" t="s">
        <v>765</v>
      </c>
      <c r="BB766">
        <v>4.8408680000000003E-2</v>
      </c>
      <c r="BC766">
        <v>0</v>
      </c>
      <c r="BD766">
        <v>0</v>
      </c>
      <c r="BE766">
        <v>120.19895049053159</v>
      </c>
      <c r="BF766" t="s">
        <v>767</v>
      </c>
      <c r="BG766">
        <v>43907</v>
      </c>
      <c r="BH766">
        <v>173.52252090965209</v>
      </c>
      <c r="BI766" t="s">
        <v>4094</v>
      </c>
      <c r="BJ766" t="s">
        <v>4095</v>
      </c>
      <c r="BK766" t="s">
        <v>4096</v>
      </c>
      <c r="BL766" t="s">
        <v>4097</v>
      </c>
      <c r="BM766">
        <v>1</v>
      </c>
      <c r="BN766">
        <v>3.7040000000000002</v>
      </c>
    </row>
    <row r="767" spans="1:66" x14ac:dyDescent="0.25">
      <c r="A767">
        <v>142824</v>
      </c>
      <c r="B767">
        <v>12793</v>
      </c>
      <c r="C767" t="s">
        <v>672</v>
      </c>
      <c r="D767" t="s">
        <v>21</v>
      </c>
      <c r="E767" t="s">
        <v>29</v>
      </c>
      <c r="F767">
        <v>43902.666666666664</v>
      </c>
      <c r="G767">
        <v>4</v>
      </c>
      <c r="I767">
        <v>0</v>
      </c>
      <c r="K767" t="s">
        <v>22</v>
      </c>
      <c r="L767" t="s">
        <v>472</v>
      </c>
      <c r="M767">
        <v>10</v>
      </c>
      <c r="N767" t="s">
        <v>40</v>
      </c>
      <c r="O767">
        <v>8</v>
      </c>
      <c r="P767">
        <v>5</v>
      </c>
      <c r="Q767">
        <v>5.2</v>
      </c>
      <c r="R767">
        <v>6.05</v>
      </c>
      <c r="S767">
        <v>31.46</v>
      </c>
      <c r="T767">
        <v>2</v>
      </c>
      <c r="U767">
        <v>5</v>
      </c>
      <c r="V767">
        <v>7.8000000000000007</v>
      </c>
      <c r="W767">
        <v>2.4500000000000002</v>
      </c>
      <c r="X767">
        <v>19.110000000000003</v>
      </c>
      <c r="Y767">
        <v>6.7600000000000007</v>
      </c>
      <c r="Z767">
        <v>3.8899999999999997</v>
      </c>
      <c r="AA767">
        <v>26.296400000000002</v>
      </c>
      <c r="AB767">
        <v>7592875</v>
      </c>
      <c r="AC767" t="s">
        <v>3606</v>
      </c>
      <c r="AD767">
        <v>40501</v>
      </c>
      <c r="AE767" t="s">
        <v>760</v>
      </c>
      <c r="AF767" t="s">
        <v>761</v>
      </c>
      <c r="AG767" t="s">
        <v>762</v>
      </c>
      <c r="AH767" t="s">
        <v>768</v>
      </c>
      <c r="AI767">
        <v>9999</v>
      </c>
      <c r="AJ767">
        <v>1.75</v>
      </c>
      <c r="AK767">
        <v>0</v>
      </c>
      <c r="AL767">
        <v>0</v>
      </c>
      <c r="AM767">
        <v>18</v>
      </c>
      <c r="AN767">
        <v>0</v>
      </c>
      <c r="AO767" t="s">
        <v>762</v>
      </c>
      <c r="AP767" t="s">
        <v>769</v>
      </c>
      <c r="AQ767" t="s">
        <v>769</v>
      </c>
      <c r="AR767" t="s">
        <v>3516</v>
      </c>
      <c r="AS767">
        <v>8.1999999999999993</v>
      </c>
      <c r="AT767">
        <v>620.79999999999995</v>
      </c>
      <c r="AU767">
        <v>629</v>
      </c>
      <c r="AV767" t="s">
        <v>765</v>
      </c>
      <c r="AW767" t="s">
        <v>3607</v>
      </c>
      <c r="AX767">
        <v>0</v>
      </c>
      <c r="AY767">
        <v>0</v>
      </c>
      <c r="AZ767">
        <v>617</v>
      </c>
      <c r="BA767" t="s">
        <v>765</v>
      </c>
      <c r="BB767">
        <v>0</v>
      </c>
      <c r="BC767">
        <v>0</v>
      </c>
      <c r="BD767">
        <v>0</v>
      </c>
      <c r="BE767">
        <v>120.19895049053159</v>
      </c>
      <c r="BF767" t="s">
        <v>767</v>
      </c>
      <c r="BG767">
        <v>43907</v>
      </c>
      <c r="BH767">
        <v>112.3989515765537</v>
      </c>
      <c r="BI767" t="s">
        <v>4146</v>
      </c>
      <c r="BJ767" t="s">
        <v>4147</v>
      </c>
      <c r="BK767" t="s">
        <v>4148</v>
      </c>
      <c r="BL767" t="s">
        <v>768</v>
      </c>
      <c r="BM767">
        <v>2</v>
      </c>
      <c r="BN767">
        <v>3.7040000000000002</v>
      </c>
    </row>
    <row r="768" spans="1:66" x14ac:dyDescent="0.25">
      <c r="A768">
        <v>142825</v>
      </c>
      <c r="B768">
        <v>12793</v>
      </c>
      <c r="C768" t="s">
        <v>672</v>
      </c>
      <c r="D768" t="s">
        <v>21</v>
      </c>
      <c r="E768" t="s">
        <v>29</v>
      </c>
      <c r="F768">
        <v>43902.666666666664</v>
      </c>
      <c r="G768">
        <v>4</v>
      </c>
      <c r="I768">
        <v>0</v>
      </c>
      <c r="K768" t="s">
        <v>22</v>
      </c>
      <c r="L768" t="s">
        <v>472</v>
      </c>
      <c r="M768">
        <v>10</v>
      </c>
      <c r="N768" t="s">
        <v>40</v>
      </c>
      <c r="O768">
        <v>8</v>
      </c>
      <c r="P768">
        <v>5</v>
      </c>
      <c r="Q768">
        <v>5.2</v>
      </c>
      <c r="R768">
        <v>6.05</v>
      </c>
      <c r="S768">
        <v>31.46</v>
      </c>
      <c r="T768">
        <v>1</v>
      </c>
      <c r="U768">
        <v>5</v>
      </c>
      <c r="V768">
        <v>7</v>
      </c>
      <c r="W768">
        <v>2.4500000000000002</v>
      </c>
      <c r="X768">
        <v>17.150000000000002</v>
      </c>
      <c r="Y768">
        <v>6.28</v>
      </c>
      <c r="Z768">
        <v>3.8899999999999997</v>
      </c>
      <c r="AA768">
        <v>24.429199999999998</v>
      </c>
      <c r="AB768">
        <v>7565229</v>
      </c>
      <c r="AC768" t="s">
        <v>3606</v>
      </c>
      <c r="AD768">
        <v>40502</v>
      </c>
      <c r="AE768" t="s">
        <v>760</v>
      </c>
      <c r="AF768" t="s">
        <v>761</v>
      </c>
      <c r="AG768" t="s">
        <v>762</v>
      </c>
      <c r="AH768" t="s">
        <v>768</v>
      </c>
      <c r="AI768">
        <v>9999</v>
      </c>
      <c r="AJ768">
        <v>1.75</v>
      </c>
      <c r="AK768">
        <v>0</v>
      </c>
      <c r="AL768">
        <v>0</v>
      </c>
      <c r="AM768">
        <v>18</v>
      </c>
      <c r="AN768">
        <v>0</v>
      </c>
      <c r="AO768" t="s">
        <v>762</v>
      </c>
      <c r="AP768" t="s">
        <v>769</v>
      </c>
      <c r="AQ768" t="s">
        <v>769</v>
      </c>
      <c r="AR768" t="s">
        <v>3516</v>
      </c>
      <c r="AS768">
        <v>8.1999999999999993</v>
      </c>
      <c r="AT768">
        <v>620.79999999999995</v>
      </c>
      <c r="AU768">
        <v>629</v>
      </c>
      <c r="AV768" t="s">
        <v>765</v>
      </c>
      <c r="AW768" t="s">
        <v>3607</v>
      </c>
      <c r="AX768">
        <v>0</v>
      </c>
      <c r="AY768">
        <v>0</v>
      </c>
      <c r="AZ768">
        <v>617</v>
      </c>
      <c r="BA768" t="s">
        <v>765</v>
      </c>
      <c r="BB768">
        <v>0</v>
      </c>
      <c r="BC768">
        <v>0</v>
      </c>
      <c r="BD768">
        <v>0</v>
      </c>
      <c r="BE768">
        <v>120.19895049053159</v>
      </c>
      <c r="BF768" t="s">
        <v>767</v>
      </c>
      <c r="BG768">
        <v>43907</v>
      </c>
      <c r="BH768">
        <v>114.5214582253721</v>
      </c>
      <c r="BI768" t="s">
        <v>4146</v>
      </c>
      <c r="BJ768" t="s">
        <v>4147</v>
      </c>
      <c r="BK768" t="s">
        <v>4148</v>
      </c>
      <c r="BL768" t="s">
        <v>768</v>
      </c>
      <c r="BM768">
        <v>2</v>
      </c>
      <c r="BN768">
        <v>3.7040000000000002</v>
      </c>
    </row>
    <row r="769" spans="1:66" x14ac:dyDescent="0.25">
      <c r="A769">
        <v>143305</v>
      </c>
      <c r="B769">
        <v>19855</v>
      </c>
      <c r="C769" t="s">
        <v>640</v>
      </c>
      <c r="D769" t="s">
        <v>26</v>
      </c>
      <c r="E769" t="s">
        <v>29</v>
      </c>
      <c r="F769">
        <v>44095.708333333336</v>
      </c>
      <c r="G769">
        <v>3.8</v>
      </c>
      <c r="H769" t="s">
        <v>23</v>
      </c>
      <c r="I769">
        <v>0</v>
      </c>
      <c r="J769" t="s">
        <v>22</v>
      </c>
      <c r="K769" t="s">
        <v>22</v>
      </c>
      <c r="M769">
        <v>0</v>
      </c>
      <c r="O769">
        <v>2</v>
      </c>
      <c r="P769">
        <v>10</v>
      </c>
      <c r="Q769">
        <v>1.3</v>
      </c>
      <c r="R769">
        <v>2.9</v>
      </c>
      <c r="S769">
        <v>3.77</v>
      </c>
      <c r="T769">
        <v>2</v>
      </c>
      <c r="U769">
        <v>10</v>
      </c>
      <c r="V769">
        <v>8.6</v>
      </c>
      <c r="W769">
        <v>5.6</v>
      </c>
      <c r="X769">
        <v>48.16</v>
      </c>
      <c r="Y769">
        <v>5.68</v>
      </c>
      <c r="Z769">
        <v>4.5199999999999996</v>
      </c>
      <c r="AA769">
        <v>25.673599999999997</v>
      </c>
      <c r="AB769">
        <v>7574923</v>
      </c>
      <c r="AC769" t="s">
        <v>3648</v>
      </c>
      <c r="AD769">
        <v>40503</v>
      </c>
      <c r="AE769" t="s">
        <v>760</v>
      </c>
      <c r="AF769" t="s">
        <v>761</v>
      </c>
      <c r="AG769" t="s">
        <v>762</v>
      </c>
      <c r="AH769" t="s">
        <v>768</v>
      </c>
      <c r="AI769">
        <v>1.25</v>
      </c>
      <c r="AJ769">
        <v>0</v>
      </c>
      <c r="AK769">
        <v>0</v>
      </c>
      <c r="AL769">
        <v>0</v>
      </c>
      <c r="AM769">
        <v>15</v>
      </c>
      <c r="AN769">
        <v>0</v>
      </c>
      <c r="AO769" t="s">
        <v>762</v>
      </c>
      <c r="AP769" t="s">
        <v>763</v>
      </c>
      <c r="AQ769" t="s">
        <v>769</v>
      </c>
      <c r="AR769" t="s">
        <v>3649</v>
      </c>
      <c r="AS769">
        <v>5</v>
      </c>
      <c r="AT769">
        <v>698</v>
      </c>
      <c r="AU769">
        <v>703</v>
      </c>
      <c r="AV769" t="s">
        <v>765</v>
      </c>
      <c r="AW769" t="s">
        <v>3650</v>
      </c>
      <c r="AX769">
        <v>8.8000000000000007</v>
      </c>
      <c r="AY769">
        <v>695.6</v>
      </c>
      <c r="AZ769">
        <v>704.4</v>
      </c>
      <c r="BA769" t="s">
        <v>765</v>
      </c>
      <c r="BB769">
        <v>-8.86633E-2</v>
      </c>
      <c r="BC769">
        <v>0</v>
      </c>
      <c r="BD769">
        <v>40571</v>
      </c>
      <c r="BE769">
        <v>9.8362993383527328</v>
      </c>
      <c r="BF769" t="s">
        <v>767</v>
      </c>
      <c r="BG769">
        <v>44243</v>
      </c>
      <c r="BH769">
        <v>13.973586471865531</v>
      </c>
      <c r="BI769" t="s">
        <v>4161</v>
      </c>
      <c r="BJ769" t="s">
        <v>4162</v>
      </c>
      <c r="BK769" t="s">
        <v>4163</v>
      </c>
      <c r="BL769" t="s">
        <v>4097</v>
      </c>
      <c r="BM769">
        <v>1</v>
      </c>
      <c r="BN769">
        <v>3.7789999999999999</v>
      </c>
    </row>
    <row r="770" spans="1:66" x14ac:dyDescent="0.25">
      <c r="A770">
        <v>143384</v>
      </c>
      <c r="B770">
        <v>11605</v>
      </c>
      <c r="C770" t="s">
        <v>399</v>
      </c>
      <c r="D770" t="s">
        <v>21</v>
      </c>
      <c r="E770" t="s">
        <v>29</v>
      </c>
      <c r="F770">
        <v>43733.666666666664</v>
      </c>
      <c r="G770">
        <v>8.5</v>
      </c>
      <c r="H770" t="s">
        <v>31</v>
      </c>
      <c r="I770">
        <v>7</v>
      </c>
      <c r="J770" t="s">
        <v>22</v>
      </c>
      <c r="K770" t="s">
        <v>22</v>
      </c>
      <c r="L770" t="s">
        <v>24</v>
      </c>
      <c r="M770">
        <v>0</v>
      </c>
      <c r="N770" t="s">
        <v>35</v>
      </c>
      <c r="O770">
        <v>2</v>
      </c>
      <c r="P770">
        <v>5</v>
      </c>
      <c r="Q770">
        <v>3.75</v>
      </c>
      <c r="R770">
        <v>1.95</v>
      </c>
      <c r="S770">
        <v>7.3125</v>
      </c>
      <c r="T770">
        <v>1</v>
      </c>
      <c r="U770">
        <v>5</v>
      </c>
      <c r="V770">
        <v>1.4000000000000001</v>
      </c>
      <c r="W770">
        <v>4.6500000000000004</v>
      </c>
      <c r="X770">
        <v>6.5100000000000007</v>
      </c>
      <c r="Y770">
        <v>2.34</v>
      </c>
      <c r="Z770">
        <v>3.5700000000000003</v>
      </c>
      <c r="AA770">
        <v>8.3537999999999997</v>
      </c>
      <c r="AB770">
        <v>7616128</v>
      </c>
      <c r="AC770" t="s">
        <v>2081</v>
      </c>
      <c r="AD770">
        <v>40504</v>
      </c>
      <c r="AE770" t="s">
        <v>760</v>
      </c>
      <c r="AF770" t="s">
        <v>761</v>
      </c>
      <c r="AG770" t="s">
        <v>762</v>
      </c>
      <c r="AH770" t="s">
        <v>768</v>
      </c>
      <c r="AI770">
        <v>1.25</v>
      </c>
      <c r="AJ770">
        <v>0</v>
      </c>
      <c r="AK770">
        <v>0</v>
      </c>
      <c r="AL770">
        <v>0</v>
      </c>
      <c r="AM770">
        <v>15</v>
      </c>
      <c r="AN770">
        <v>0</v>
      </c>
      <c r="AO770" t="s">
        <v>762</v>
      </c>
      <c r="AP770" t="s">
        <v>763</v>
      </c>
      <c r="AQ770" t="s">
        <v>769</v>
      </c>
      <c r="AR770" t="s">
        <v>2082</v>
      </c>
      <c r="AS770">
        <v>2.8</v>
      </c>
      <c r="AT770">
        <v>730.2</v>
      </c>
      <c r="AU770">
        <v>733</v>
      </c>
      <c r="AV770" t="s">
        <v>765</v>
      </c>
      <c r="AW770" t="s">
        <v>2083</v>
      </c>
      <c r="AX770">
        <v>3.9</v>
      </c>
      <c r="AY770">
        <v>729.1</v>
      </c>
      <c r="AZ770">
        <v>733</v>
      </c>
      <c r="BA770" t="s">
        <v>765</v>
      </c>
      <c r="BB770">
        <v>4.0882250000000002E-2</v>
      </c>
      <c r="BC770">
        <v>1</v>
      </c>
      <c r="BD770">
        <v>24670</v>
      </c>
      <c r="BE770">
        <v>52.193474788957332</v>
      </c>
      <c r="BF770" t="s">
        <v>767</v>
      </c>
      <c r="BG770">
        <v>44243</v>
      </c>
      <c r="BH770">
        <v>26.90653964550031</v>
      </c>
      <c r="BI770" t="s">
        <v>4094</v>
      </c>
      <c r="BJ770" t="s">
        <v>4095</v>
      </c>
      <c r="BK770" t="s">
        <v>4096</v>
      </c>
      <c r="BL770" t="s">
        <v>4097</v>
      </c>
      <c r="BM770">
        <v>1</v>
      </c>
      <c r="BN770">
        <v>3.74</v>
      </c>
    </row>
    <row r="771" spans="1:66" x14ac:dyDescent="0.25">
      <c r="A771">
        <v>143394</v>
      </c>
      <c r="B771">
        <v>10981</v>
      </c>
      <c r="C771" t="s">
        <v>241</v>
      </c>
      <c r="D771" t="s">
        <v>21</v>
      </c>
      <c r="E771" t="s">
        <v>29</v>
      </c>
      <c r="F771">
        <v>43186.666666666664</v>
      </c>
      <c r="G771">
        <v>7.5</v>
      </c>
      <c r="H771" t="s">
        <v>23</v>
      </c>
      <c r="I771">
        <v>0</v>
      </c>
      <c r="J771" t="s">
        <v>22</v>
      </c>
      <c r="K771" t="s">
        <v>22</v>
      </c>
      <c r="L771" t="s">
        <v>30</v>
      </c>
      <c r="M771">
        <v>6</v>
      </c>
      <c r="N771" t="s">
        <v>33</v>
      </c>
      <c r="O771">
        <v>0</v>
      </c>
      <c r="P771">
        <v>10</v>
      </c>
      <c r="Q771">
        <v>0</v>
      </c>
      <c r="R771">
        <v>6.2</v>
      </c>
      <c r="S771">
        <v>0</v>
      </c>
      <c r="T771">
        <v>1</v>
      </c>
      <c r="U771">
        <v>10</v>
      </c>
      <c r="V771">
        <v>5.4</v>
      </c>
      <c r="W771">
        <v>6.2</v>
      </c>
      <c r="X771">
        <v>33.480000000000004</v>
      </c>
      <c r="Y771">
        <v>3.24</v>
      </c>
      <c r="Z771">
        <v>6.2</v>
      </c>
      <c r="AA771">
        <v>20.088000000000001</v>
      </c>
      <c r="AB771">
        <v>7721560</v>
      </c>
      <c r="AC771" t="s">
        <v>3358</v>
      </c>
      <c r="AD771">
        <v>40505</v>
      </c>
      <c r="AE771" t="s">
        <v>760</v>
      </c>
      <c r="AF771" t="s">
        <v>761</v>
      </c>
      <c r="AG771" t="s">
        <v>762</v>
      </c>
      <c r="AH771" t="s">
        <v>768</v>
      </c>
      <c r="AI771">
        <v>4.5</v>
      </c>
      <c r="AJ771">
        <v>0</v>
      </c>
      <c r="AK771">
        <v>0</v>
      </c>
      <c r="AL771">
        <v>0</v>
      </c>
      <c r="AM771">
        <v>54</v>
      </c>
      <c r="AN771">
        <v>0</v>
      </c>
      <c r="AO771" t="s">
        <v>762</v>
      </c>
      <c r="AP771" t="s">
        <v>763</v>
      </c>
      <c r="AQ771" t="s">
        <v>769</v>
      </c>
      <c r="AR771" t="s">
        <v>3359</v>
      </c>
      <c r="AS771">
        <v>7.3</v>
      </c>
      <c r="AT771">
        <v>737.7</v>
      </c>
      <c r="AU771">
        <v>745</v>
      </c>
      <c r="AV771" t="s">
        <v>765</v>
      </c>
      <c r="AW771" t="s">
        <v>3360</v>
      </c>
      <c r="AX771">
        <v>7.7</v>
      </c>
      <c r="AY771">
        <v>737.3</v>
      </c>
      <c r="AZ771">
        <v>745</v>
      </c>
      <c r="BA771" t="s">
        <v>765</v>
      </c>
      <c r="BB771">
        <v>6.4760800000000004E-3</v>
      </c>
      <c r="BC771">
        <v>1</v>
      </c>
      <c r="BD771">
        <v>22241</v>
      </c>
      <c r="BE771">
        <v>57.346109970339946</v>
      </c>
      <c r="BF771" t="s">
        <v>767</v>
      </c>
      <c r="BG771">
        <v>44243</v>
      </c>
      <c r="BH771">
        <v>61.765791015198403</v>
      </c>
      <c r="BI771" t="s">
        <v>4161</v>
      </c>
      <c r="BJ771" t="s">
        <v>4162</v>
      </c>
      <c r="BK771" t="s">
        <v>4163</v>
      </c>
      <c r="BL771" t="s">
        <v>4097</v>
      </c>
      <c r="BM771">
        <v>1</v>
      </c>
      <c r="BN771">
        <v>3.7440000000000002</v>
      </c>
    </row>
    <row r="772" spans="1:66" x14ac:dyDescent="0.25">
      <c r="A772">
        <v>143520</v>
      </c>
      <c r="B772">
        <v>21017</v>
      </c>
      <c r="C772" t="s">
        <v>360</v>
      </c>
      <c r="D772" t="s">
        <v>26</v>
      </c>
      <c r="E772" t="s">
        <v>29</v>
      </c>
      <c r="F772">
        <v>44188.666666666664</v>
      </c>
      <c r="G772">
        <v>2.2000000000000002</v>
      </c>
      <c r="H772" t="s">
        <v>23</v>
      </c>
      <c r="I772">
        <v>0</v>
      </c>
      <c r="J772" t="s">
        <v>22</v>
      </c>
      <c r="K772" t="s">
        <v>22</v>
      </c>
      <c r="L772" t="s">
        <v>30</v>
      </c>
      <c r="M772">
        <v>6</v>
      </c>
      <c r="N772" t="s">
        <v>40</v>
      </c>
      <c r="O772">
        <v>8</v>
      </c>
      <c r="P772">
        <v>10</v>
      </c>
      <c r="Q772">
        <v>5.2</v>
      </c>
      <c r="R772">
        <v>5</v>
      </c>
      <c r="S772">
        <v>26</v>
      </c>
      <c r="T772">
        <v>1</v>
      </c>
      <c r="U772">
        <v>0</v>
      </c>
      <c r="V772">
        <v>2.2000000000000002</v>
      </c>
      <c r="W772">
        <v>0.8</v>
      </c>
      <c r="X772">
        <v>1.7600000000000002</v>
      </c>
      <c r="Y772">
        <v>3.4000000000000004</v>
      </c>
      <c r="Z772">
        <v>2.48</v>
      </c>
      <c r="AA772">
        <v>8.4320000000000004</v>
      </c>
      <c r="AB772">
        <v>7652401</v>
      </c>
      <c r="AC772" t="s">
        <v>2105</v>
      </c>
      <c r="AD772">
        <v>40506</v>
      </c>
      <c r="AE772" t="s">
        <v>760</v>
      </c>
      <c r="AF772" t="s">
        <v>761</v>
      </c>
      <c r="AG772" t="s">
        <v>762</v>
      </c>
      <c r="AH772" t="s">
        <v>768</v>
      </c>
      <c r="AI772">
        <v>1.25</v>
      </c>
      <c r="AJ772">
        <v>0</v>
      </c>
      <c r="AK772">
        <v>0</v>
      </c>
      <c r="AL772">
        <v>0</v>
      </c>
      <c r="AM772">
        <v>15</v>
      </c>
      <c r="AN772">
        <v>0</v>
      </c>
      <c r="AO772" t="s">
        <v>762</v>
      </c>
      <c r="AP772" t="s">
        <v>763</v>
      </c>
      <c r="AQ772" t="s">
        <v>769</v>
      </c>
      <c r="AR772" t="s">
        <v>2106</v>
      </c>
      <c r="AS772">
        <v>4.4000000000000004</v>
      </c>
      <c r="AT772">
        <v>735.6</v>
      </c>
      <c r="AU772">
        <v>740</v>
      </c>
      <c r="AV772" t="s">
        <v>765</v>
      </c>
      <c r="AW772" t="s">
        <v>2107</v>
      </c>
      <c r="AX772">
        <v>4.4000000000000004</v>
      </c>
      <c r="AY772">
        <v>735.6</v>
      </c>
      <c r="AZ772">
        <v>740</v>
      </c>
      <c r="BA772" t="s">
        <v>765</v>
      </c>
      <c r="BB772">
        <v>0</v>
      </c>
      <c r="BC772">
        <v>1</v>
      </c>
      <c r="BD772">
        <v>30317</v>
      </c>
      <c r="BE772">
        <v>37.978553502167458</v>
      </c>
      <c r="BF772" t="s">
        <v>767</v>
      </c>
      <c r="BG772">
        <v>44243</v>
      </c>
      <c r="BH772">
        <v>85.638704397956388</v>
      </c>
      <c r="BI772" t="s">
        <v>4098</v>
      </c>
      <c r="BJ772" t="s">
        <v>4099</v>
      </c>
      <c r="BK772" t="s">
        <v>4100</v>
      </c>
      <c r="BL772" t="s">
        <v>4097</v>
      </c>
      <c r="BM772">
        <v>1</v>
      </c>
      <c r="BN772">
        <v>3.73</v>
      </c>
    </row>
    <row r="773" spans="1:66" x14ac:dyDescent="0.25">
      <c r="A773">
        <v>143521</v>
      </c>
      <c r="B773">
        <v>21017</v>
      </c>
      <c r="C773" t="s">
        <v>404</v>
      </c>
      <c r="D773" t="s">
        <v>26</v>
      </c>
      <c r="E773" t="s">
        <v>29</v>
      </c>
      <c r="F773">
        <v>44188.666666666664</v>
      </c>
      <c r="G773">
        <v>2</v>
      </c>
      <c r="H773" t="s">
        <v>23</v>
      </c>
      <c r="I773">
        <v>0</v>
      </c>
      <c r="J773" t="s">
        <v>22</v>
      </c>
      <c r="K773" t="s">
        <v>22</v>
      </c>
      <c r="L773" t="s">
        <v>30</v>
      </c>
      <c r="M773">
        <v>6</v>
      </c>
      <c r="N773" t="s">
        <v>40</v>
      </c>
      <c r="O773">
        <v>8</v>
      </c>
      <c r="P773">
        <v>10</v>
      </c>
      <c r="Q773">
        <v>5.2</v>
      </c>
      <c r="R773">
        <v>5</v>
      </c>
      <c r="S773">
        <v>26</v>
      </c>
      <c r="T773">
        <v>1</v>
      </c>
      <c r="U773">
        <v>0</v>
      </c>
      <c r="V773">
        <v>2.2000000000000002</v>
      </c>
      <c r="W773">
        <v>0.8</v>
      </c>
      <c r="X773">
        <v>1.7600000000000002</v>
      </c>
      <c r="Y773">
        <v>3.4000000000000004</v>
      </c>
      <c r="Z773">
        <v>2.48</v>
      </c>
      <c r="AA773">
        <v>8.4320000000000004</v>
      </c>
      <c r="AB773">
        <v>7691160</v>
      </c>
      <c r="AC773" t="s">
        <v>2111</v>
      </c>
      <c r="AD773">
        <v>40507</v>
      </c>
      <c r="AE773" t="s">
        <v>760</v>
      </c>
      <c r="AF773" t="s">
        <v>761</v>
      </c>
      <c r="AG773" t="s">
        <v>762</v>
      </c>
      <c r="AH773" t="s">
        <v>768</v>
      </c>
      <c r="AI773">
        <v>1.25</v>
      </c>
      <c r="AJ773">
        <v>0</v>
      </c>
      <c r="AK773">
        <v>0</v>
      </c>
      <c r="AL773">
        <v>0</v>
      </c>
      <c r="AM773">
        <v>15</v>
      </c>
      <c r="AN773">
        <v>0</v>
      </c>
      <c r="AO773" t="s">
        <v>762</v>
      </c>
      <c r="AP773" t="s">
        <v>763</v>
      </c>
      <c r="AQ773" t="s">
        <v>769</v>
      </c>
      <c r="AR773" t="s">
        <v>2112</v>
      </c>
      <c r="AS773">
        <v>4</v>
      </c>
      <c r="AT773">
        <v>740</v>
      </c>
      <c r="AU773">
        <v>744</v>
      </c>
      <c r="AV773" t="s">
        <v>765</v>
      </c>
      <c r="AW773" t="s">
        <v>2106</v>
      </c>
      <c r="AX773">
        <v>4.4000000000000004</v>
      </c>
      <c r="AY773">
        <v>735.6</v>
      </c>
      <c r="AZ773">
        <v>740</v>
      </c>
      <c r="BA773" t="s">
        <v>765</v>
      </c>
      <c r="BB773">
        <v>4.754361E-2</v>
      </c>
      <c r="BC773">
        <v>1</v>
      </c>
      <c r="BD773">
        <v>30317</v>
      </c>
      <c r="BE773">
        <v>37.978553502167458</v>
      </c>
      <c r="BF773" t="s">
        <v>767</v>
      </c>
      <c r="BG773">
        <v>44243</v>
      </c>
      <c r="BH773">
        <v>92.546609039832475</v>
      </c>
      <c r="BI773" t="s">
        <v>4098</v>
      </c>
      <c r="BJ773" t="s">
        <v>4099</v>
      </c>
      <c r="BK773" t="s">
        <v>4100</v>
      </c>
      <c r="BL773" t="s">
        <v>4097</v>
      </c>
      <c r="BM773">
        <v>1</v>
      </c>
      <c r="BN773">
        <v>3.73</v>
      </c>
    </row>
    <row r="774" spans="1:66" x14ac:dyDescent="0.25">
      <c r="A774">
        <v>143535</v>
      </c>
      <c r="B774">
        <v>21017</v>
      </c>
      <c r="C774" t="s">
        <v>360</v>
      </c>
      <c r="D774" t="s">
        <v>26</v>
      </c>
      <c r="E774" t="s">
        <v>29</v>
      </c>
      <c r="F774">
        <v>44188.666666666664</v>
      </c>
      <c r="G774">
        <v>2</v>
      </c>
      <c r="H774" t="s">
        <v>23</v>
      </c>
      <c r="I774">
        <v>0</v>
      </c>
      <c r="J774" t="s">
        <v>22</v>
      </c>
      <c r="K774" t="s">
        <v>22</v>
      </c>
      <c r="L774" t="s">
        <v>30</v>
      </c>
      <c r="M774">
        <v>6</v>
      </c>
      <c r="N774" t="s">
        <v>40</v>
      </c>
      <c r="O774">
        <v>8</v>
      </c>
      <c r="P774">
        <v>10</v>
      </c>
      <c r="Q774">
        <v>5.2</v>
      </c>
      <c r="R774">
        <v>5</v>
      </c>
      <c r="S774">
        <v>26</v>
      </c>
      <c r="T774">
        <v>1</v>
      </c>
      <c r="U774">
        <v>0</v>
      </c>
      <c r="V774">
        <v>2.2000000000000002</v>
      </c>
      <c r="W774">
        <v>0.8</v>
      </c>
      <c r="X774">
        <v>1.7600000000000002</v>
      </c>
      <c r="Y774">
        <v>3.4000000000000004</v>
      </c>
      <c r="Z774">
        <v>2.48</v>
      </c>
      <c r="AA774">
        <v>8.4320000000000004</v>
      </c>
      <c r="AB774">
        <v>7713431</v>
      </c>
      <c r="AC774" t="s">
        <v>2102</v>
      </c>
      <c r="AD774">
        <v>40508</v>
      </c>
      <c r="AE774" t="s">
        <v>760</v>
      </c>
      <c r="AF774" t="s">
        <v>761</v>
      </c>
      <c r="AG774" t="s">
        <v>762</v>
      </c>
      <c r="AH774" t="s">
        <v>768</v>
      </c>
      <c r="AI774">
        <v>1.5</v>
      </c>
      <c r="AJ774">
        <v>0</v>
      </c>
      <c r="AK774">
        <v>0</v>
      </c>
      <c r="AL774">
        <v>0</v>
      </c>
      <c r="AM774">
        <v>18</v>
      </c>
      <c r="AN774">
        <v>0</v>
      </c>
      <c r="AO774" t="s">
        <v>762</v>
      </c>
      <c r="AP774" t="s">
        <v>763</v>
      </c>
      <c r="AQ774" t="s">
        <v>769</v>
      </c>
      <c r="AR774" t="s">
        <v>2103</v>
      </c>
      <c r="AS774">
        <v>5.6</v>
      </c>
      <c r="AT774">
        <v>730.4</v>
      </c>
      <c r="AU774">
        <v>736</v>
      </c>
      <c r="AV774" t="s">
        <v>765</v>
      </c>
      <c r="AW774" t="s">
        <v>2104</v>
      </c>
      <c r="AX774">
        <v>4.4000000000000004</v>
      </c>
      <c r="AY774">
        <v>716.6</v>
      </c>
      <c r="AZ774">
        <v>721</v>
      </c>
      <c r="BA774" t="s">
        <v>765</v>
      </c>
      <c r="BB774">
        <v>7.1596370000000006E-2</v>
      </c>
      <c r="BC774">
        <v>1</v>
      </c>
      <c r="BD774">
        <v>41090</v>
      </c>
      <c r="BE774">
        <v>10.077116130504214</v>
      </c>
      <c r="BF774" t="s">
        <v>767</v>
      </c>
      <c r="BG774">
        <v>44243</v>
      </c>
      <c r="BH774">
        <v>192.7472062592926</v>
      </c>
      <c r="BI774" t="s">
        <v>4098</v>
      </c>
      <c r="BJ774" t="s">
        <v>4099</v>
      </c>
      <c r="BK774" t="s">
        <v>4100</v>
      </c>
      <c r="BL774" t="s">
        <v>4097</v>
      </c>
      <c r="BM774">
        <v>1</v>
      </c>
      <c r="BN774">
        <v>3.7320000000000002</v>
      </c>
    </row>
    <row r="775" spans="1:66" x14ac:dyDescent="0.25">
      <c r="A775">
        <v>143575</v>
      </c>
      <c r="B775">
        <v>20850</v>
      </c>
      <c r="C775" t="s">
        <v>525</v>
      </c>
      <c r="D775" t="s">
        <v>21</v>
      </c>
      <c r="E775" t="s">
        <v>29</v>
      </c>
      <c r="F775">
        <v>44200.708333333336</v>
      </c>
      <c r="G775">
        <v>4.3</v>
      </c>
      <c r="H775" t="s">
        <v>23</v>
      </c>
      <c r="I775">
        <v>0</v>
      </c>
      <c r="J775" t="s">
        <v>22</v>
      </c>
      <c r="K775" t="s">
        <v>22</v>
      </c>
      <c r="M775">
        <v>0</v>
      </c>
      <c r="O775">
        <v>2</v>
      </c>
      <c r="P775">
        <v>0</v>
      </c>
      <c r="Q775">
        <v>1.3</v>
      </c>
      <c r="R775">
        <v>0.8</v>
      </c>
      <c r="S775">
        <v>1.04</v>
      </c>
      <c r="T775">
        <v>4</v>
      </c>
      <c r="U775">
        <v>10</v>
      </c>
      <c r="V775">
        <v>8.6</v>
      </c>
      <c r="W775">
        <v>3.2</v>
      </c>
      <c r="X775">
        <v>27.52</v>
      </c>
      <c r="Y775">
        <v>5.68</v>
      </c>
      <c r="Z775">
        <v>2.2400000000000002</v>
      </c>
      <c r="AA775">
        <v>12.7232</v>
      </c>
      <c r="AB775">
        <v>7609041</v>
      </c>
      <c r="AC775" t="s">
        <v>2628</v>
      </c>
      <c r="AD775">
        <v>40509</v>
      </c>
      <c r="AE775" t="s">
        <v>760</v>
      </c>
      <c r="AF775" t="s">
        <v>761</v>
      </c>
      <c r="AG775" t="s">
        <v>762</v>
      </c>
      <c r="AH775" t="s">
        <v>768</v>
      </c>
      <c r="AI775">
        <v>1.25</v>
      </c>
      <c r="AJ775">
        <v>0</v>
      </c>
      <c r="AK775">
        <v>0</v>
      </c>
      <c r="AL775">
        <v>0</v>
      </c>
      <c r="AM775">
        <v>15</v>
      </c>
      <c r="AN775">
        <v>0</v>
      </c>
      <c r="AO775" t="s">
        <v>762</v>
      </c>
      <c r="AP775" t="s">
        <v>763</v>
      </c>
      <c r="AQ775" t="s">
        <v>769</v>
      </c>
      <c r="AR775" t="s">
        <v>2629</v>
      </c>
      <c r="AS775">
        <v>5.3</v>
      </c>
      <c r="AT775">
        <v>739.7</v>
      </c>
      <c r="AU775">
        <v>745</v>
      </c>
      <c r="AV775" t="s">
        <v>765</v>
      </c>
      <c r="AW775" t="s">
        <v>2630</v>
      </c>
      <c r="AX775">
        <v>3.1</v>
      </c>
      <c r="AY775">
        <v>729.9</v>
      </c>
      <c r="AZ775">
        <v>733</v>
      </c>
      <c r="BA775" t="s">
        <v>765</v>
      </c>
      <c r="BB775">
        <v>4.4983719999999998E-2</v>
      </c>
      <c r="BC775">
        <v>1</v>
      </c>
      <c r="BD775">
        <v>22822</v>
      </c>
      <c r="BE775">
        <v>58.531713438284285</v>
      </c>
      <c r="BF775" t="s">
        <v>767</v>
      </c>
      <c r="BG775">
        <v>44459</v>
      </c>
      <c r="BH775">
        <v>215.7004805983845</v>
      </c>
      <c r="BI775" t="s">
        <v>4094</v>
      </c>
      <c r="BJ775" t="s">
        <v>4095</v>
      </c>
      <c r="BK775" t="s">
        <v>4096</v>
      </c>
      <c r="BL775" t="s">
        <v>4097</v>
      </c>
      <c r="BM775">
        <v>1</v>
      </c>
      <c r="BN775">
        <v>3.734</v>
      </c>
    </row>
    <row r="776" spans="1:66" x14ac:dyDescent="0.25">
      <c r="A776">
        <v>143910</v>
      </c>
      <c r="B776">
        <v>19757</v>
      </c>
      <c r="C776" t="s">
        <v>36</v>
      </c>
      <c r="D776" t="s">
        <v>26</v>
      </c>
      <c r="E776" t="s">
        <v>29</v>
      </c>
      <c r="F776">
        <v>44119.666666666664</v>
      </c>
      <c r="G776">
        <v>3</v>
      </c>
      <c r="H776" t="s">
        <v>23</v>
      </c>
      <c r="I776">
        <v>0</v>
      </c>
      <c r="J776" t="s">
        <v>22</v>
      </c>
      <c r="K776" t="s">
        <v>22</v>
      </c>
      <c r="L776" t="s">
        <v>37</v>
      </c>
      <c r="M776">
        <v>8</v>
      </c>
      <c r="N776" t="s">
        <v>35</v>
      </c>
      <c r="O776">
        <v>2</v>
      </c>
      <c r="P776">
        <v>10</v>
      </c>
      <c r="Q776">
        <v>1.3</v>
      </c>
      <c r="R776">
        <v>5.9</v>
      </c>
      <c r="S776">
        <v>7.6700000000000008</v>
      </c>
      <c r="T776">
        <v>1</v>
      </c>
      <c r="U776">
        <v>10</v>
      </c>
      <c r="V776">
        <v>5.4</v>
      </c>
      <c r="W776">
        <v>4.0999999999999996</v>
      </c>
      <c r="X776">
        <v>22.14</v>
      </c>
      <c r="Y776">
        <v>3.7600000000000002</v>
      </c>
      <c r="Z776">
        <v>4.82</v>
      </c>
      <c r="AA776">
        <v>18.123200000000001</v>
      </c>
      <c r="AB776">
        <v>7624419</v>
      </c>
      <c r="AC776" t="s">
        <v>3182</v>
      </c>
      <c r="AD776">
        <v>40510</v>
      </c>
      <c r="AE776" t="s">
        <v>760</v>
      </c>
      <c r="AF776" t="s">
        <v>761</v>
      </c>
      <c r="AG776" t="s">
        <v>762</v>
      </c>
      <c r="AH776" t="s">
        <v>768</v>
      </c>
      <c r="AI776">
        <v>1.5</v>
      </c>
      <c r="AJ776">
        <v>0</v>
      </c>
      <c r="AK776">
        <v>0</v>
      </c>
      <c r="AL776">
        <v>0</v>
      </c>
      <c r="AM776">
        <v>18</v>
      </c>
      <c r="AN776">
        <v>0</v>
      </c>
      <c r="AO776" t="s">
        <v>762</v>
      </c>
      <c r="AP776" t="s">
        <v>763</v>
      </c>
      <c r="AQ776" t="s">
        <v>769</v>
      </c>
      <c r="AR776" t="s">
        <v>3183</v>
      </c>
      <c r="AS776">
        <v>3.9</v>
      </c>
      <c r="AT776">
        <v>816.1</v>
      </c>
      <c r="AU776">
        <v>820</v>
      </c>
      <c r="AV776" t="s">
        <v>765</v>
      </c>
      <c r="AW776" t="s">
        <v>3184</v>
      </c>
      <c r="AX776">
        <v>1.7</v>
      </c>
      <c r="AY776">
        <v>815.3</v>
      </c>
      <c r="AZ776">
        <v>817</v>
      </c>
      <c r="BA776" t="s">
        <v>765</v>
      </c>
      <c r="BB776">
        <v>3.9199129999999999E-2</v>
      </c>
      <c r="BC776">
        <v>0</v>
      </c>
      <c r="BD776">
        <v>0</v>
      </c>
      <c r="BE776">
        <v>120.79306411133926</v>
      </c>
      <c r="BF776" t="s">
        <v>767</v>
      </c>
      <c r="BG776">
        <v>44243</v>
      </c>
      <c r="BH776">
        <v>20.408597126313229</v>
      </c>
      <c r="BI776" t="s">
        <v>4098</v>
      </c>
      <c r="BJ776" t="s">
        <v>4099</v>
      </c>
      <c r="BK776" t="s">
        <v>4100</v>
      </c>
      <c r="BL776" t="s">
        <v>4097</v>
      </c>
      <c r="BM776">
        <v>1</v>
      </c>
      <c r="BN776">
        <v>3.8340000000000001</v>
      </c>
    </row>
    <row r="777" spans="1:66" x14ac:dyDescent="0.25">
      <c r="A777">
        <v>143950</v>
      </c>
      <c r="B777">
        <v>22347</v>
      </c>
      <c r="C777" t="s">
        <v>586</v>
      </c>
      <c r="D777" t="s">
        <v>21</v>
      </c>
      <c r="E777" t="s">
        <v>29</v>
      </c>
      <c r="F777">
        <v>44294.666666666664</v>
      </c>
      <c r="G777">
        <v>5</v>
      </c>
      <c r="I777">
        <v>0</v>
      </c>
      <c r="K777" t="s">
        <v>22</v>
      </c>
      <c r="M777">
        <v>0</v>
      </c>
      <c r="O777">
        <v>2</v>
      </c>
      <c r="P777">
        <v>0</v>
      </c>
      <c r="Q777">
        <v>1.3</v>
      </c>
      <c r="R777">
        <v>1.4</v>
      </c>
      <c r="S777">
        <v>1.8199999999999998</v>
      </c>
      <c r="T777">
        <v>1</v>
      </c>
      <c r="U777">
        <v>5</v>
      </c>
      <c r="V777">
        <v>7.8000000000000007</v>
      </c>
      <c r="W777">
        <v>3.95</v>
      </c>
      <c r="X777">
        <v>30.810000000000006</v>
      </c>
      <c r="Y777">
        <v>5.2000000000000011</v>
      </c>
      <c r="Z777">
        <v>2.93</v>
      </c>
      <c r="AA777">
        <v>15.236000000000004</v>
      </c>
      <c r="AB777">
        <v>7684409</v>
      </c>
      <c r="AC777" t="s">
        <v>2944</v>
      </c>
      <c r="AD777">
        <v>40511</v>
      </c>
      <c r="AE777" t="s">
        <v>760</v>
      </c>
      <c r="AF777" t="s">
        <v>761</v>
      </c>
      <c r="AG777" t="s">
        <v>762</v>
      </c>
      <c r="AH777" t="s">
        <v>768</v>
      </c>
      <c r="AI777">
        <v>3</v>
      </c>
      <c r="AJ777">
        <v>0</v>
      </c>
      <c r="AK777">
        <v>0</v>
      </c>
      <c r="AL777">
        <v>0</v>
      </c>
      <c r="AM777">
        <v>36</v>
      </c>
      <c r="AN777">
        <v>0</v>
      </c>
      <c r="AO777" t="s">
        <v>762</v>
      </c>
      <c r="AP777" t="s">
        <v>763</v>
      </c>
      <c r="AQ777" t="s">
        <v>769</v>
      </c>
      <c r="AR777" t="s">
        <v>2945</v>
      </c>
      <c r="AS777">
        <v>4.5999999999999996</v>
      </c>
      <c r="AT777">
        <v>781.4</v>
      </c>
      <c r="AU777">
        <v>786</v>
      </c>
      <c r="AV777" t="s">
        <v>765</v>
      </c>
      <c r="AW777" t="s">
        <v>2946</v>
      </c>
      <c r="AX777">
        <v>0</v>
      </c>
      <c r="AY777">
        <v>0</v>
      </c>
      <c r="AZ777">
        <v>790</v>
      </c>
      <c r="BA777" t="s">
        <v>772</v>
      </c>
      <c r="BB777">
        <v>0</v>
      </c>
      <c r="BC777">
        <v>0</v>
      </c>
      <c r="BD777">
        <v>0</v>
      </c>
      <c r="BE777">
        <v>121.27218799908738</v>
      </c>
      <c r="BF777" t="s">
        <v>767</v>
      </c>
      <c r="BG777">
        <v>44475</v>
      </c>
      <c r="BH777">
        <v>131.49371452601079</v>
      </c>
      <c r="BI777" t="s">
        <v>4149</v>
      </c>
      <c r="BJ777" t="s">
        <v>4150</v>
      </c>
      <c r="BK777" t="s">
        <v>4151</v>
      </c>
      <c r="BL777" t="s">
        <v>768</v>
      </c>
      <c r="BM777">
        <v>2</v>
      </c>
      <c r="BN777">
        <v>3.8450000000000002</v>
      </c>
    </row>
    <row r="778" spans="1:66" x14ac:dyDescent="0.25">
      <c r="A778">
        <v>144400</v>
      </c>
      <c r="B778">
        <v>11127</v>
      </c>
      <c r="C778" t="s">
        <v>224</v>
      </c>
      <c r="D778" t="s">
        <v>26</v>
      </c>
      <c r="E778" t="s">
        <v>29</v>
      </c>
      <c r="F778">
        <v>43306.666666666664</v>
      </c>
      <c r="G778">
        <v>10</v>
      </c>
      <c r="H778" t="s">
        <v>23</v>
      </c>
      <c r="I778">
        <v>0</v>
      </c>
      <c r="J778" t="s">
        <v>22</v>
      </c>
      <c r="K778" t="s">
        <v>22</v>
      </c>
      <c r="L778" t="s">
        <v>145</v>
      </c>
      <c r="M778">
        <v>10</v>
      </c>
      <c r="O778">
        <v>2</v>
      </c>
      <c r="P778">
        <v>10</v>
      </c>
      <c r="Q778">
        <v>1.3</v>
      </c>
      <c r="R778">
        <v>9</v>
      </c>
      <c r="S778">
        <v>11.700000000000001</v>
      </c>
      <c r="T778">
        <v>1</v>
      </c>
      <c r="U778">
        <v>0</v>
      </c>
      <c r="V778">
        <v>1.4000000000000001</v>
      </c>
      <c r="W778">
        <v>3</v>
      </c>
      <c r="X778">
        <v>4.2</v>
      </c>
      <c r="Y778">
        <v>1.36</v>
      </c>
      <c r="Z778">
        <v>5.4</v>
      </c>
      <c r="AA778">
        <v>7.3440000000000012</v>
      </c>
      <c r="AB778">
        <v>7586855</v>
      </c>
      <c r="AC778" t="s">
        <v>1925</v>
      </c>
      <c r="AD778">
        <v>40512</v>
      </c>
      <c r="AE778" t="s">
        <v>760</v>
      </c>
      <c r="AF778" t="s">
        <v>761</v>
      </c>
      <c r="AG778" t="s">
        <v>762</v>
      </c>
      <c r="AH778" t="s">
        <v>768</v>
      </c>
      <c r="AI778">
        <v>1.25</v>
      </c>
      <c r="AJ778">
        <v>0</v>
      </c>
      <c r="AK778">
        <v>0</v>
      </c>
      <c r="AL778">
        <v>0</v>
      </c>
      <c r="AM778">
        <v>15</v>
      </c>
      <c r="AN778">
        <v>0</v>
      </c>
      <c r="AO778" t="s">
        <v>762</v>
      </c>
      <c r="AP778" t="s">
        <v>763</v>
      </c>
      <c r="AQ778" t="s">
        <v>769</v>
      </c>
      <c r="AR778" t="s">
        <v>1926</v>
      </c>
      <c r="AS778">
        <v>4.2</v>
      </c>
      <c r="AT778">
        <v>641.79999999999995</v>
      </c>
      <c r="AU778">
        <v>646</v>
      </c>
      <c r="AV778" t="s">
        <v>765</v>
      </c>
      <c r="AW778" t="s">
        <v>1924</v>
      </c>
      <c r="AX778">
        <v>5.7</v>
      </c>
      <c r="AY778">
        <v>641.29999999999995</v>
      </c>
      <c r="AZ778">
        <v>647</v>
      </c>
      <c r="BA778" t="s">
        <v>765</v>
      </c>
      <c r="BB778">
        <v>1.597515E-2</v>
      </c>
      <c r="BC778">
        <v>0</v>
      </c>
      <c r="BD778">
        <v>0</v>
      </c>
      <c r="BE778">
        <v>118.56719142140086</v>
      </c>
      <c r="BF778" t="s">
        <v>767</v>
      </c>
      <c r="BG778">
        <v>44243</v>
      </c>
      <c r="BH778">
        <v>31.29861502185048</v>
      </c>
      <c r="BI778" t="s">
        <v>4143</v>
      </c>
      <c r="BJ778" t="s">
        <v>4144</v>
      </c>
      <c r="BK778" t="s">
        <v>4145</v>
      </c>
      <c r="BL778" t="s">
        <v>4139</v>
      </c>
      <c r="BM778">
        <v>4</v>
      </c>
      <c r="BN778">
        <v>3.794</v>
      </c>
    </row>
    <row r="779" spans="1:66" x14ac:dyDescent="0.25">
      <c r="A779">
        <v>144401</v>
      </c>
      <c r="B779">
        <v>11127</v>
      </c>
      <c r="C779" t="s">
        <v>224</v>
      </c>
      <c r="D779" t="s">
        <v>26</v>
      </c>
      <c r="E779" t="s">
        <v>29</v>
      </c>
      <c r="F779">
        <v>43306.666666666664</v>
      </c>
      <c r="G779">
        <v>10.6</v>
      </c>
      <c r="H779" t="s">
        <v>23</v>
      </c>
      <c r="I779">
        <v>0</v>
      </c>
      <c r="J779" t="s">
        <v>22</v>
      </c>
      <c r="K779" t="s">
        <v>22</v>
      </c>
      <c r="L779" t="s">
        <v>145</v>
      </c>
      <c r="M779">
        <v>10</v>
      </c>
      <c r="O779">
        <v>2</v>
      </c>
      <c r="P779">
        <v>10</v>
      </c>
      <c r="Q779">
        <v>1.3</v>
      </c>
      <c r="R779">
        <v>9</v>
      </c>
      <c r="S779">
        <v>11.700000000000001</v>
      </c>
      <c r="T779">
        <v>1</v>
      </c>
      <c r="U779">
        <v>0</v>
      </c>
      <c r="V779">
        <v>1.4000000000000001</v>
      </c>
      <c r="W779">
        <v>3</v>
      </c>
      <c r="X779">
        <v>4.2</v>
      </c>
      <c r="Y779">
        <v>1.36</v>
      </c>
      <c r="Z779">
        <v>5.4</v>
      </c>
      <c r="AA779">
        <v>7.3440000000000012</v>
      </c>
      <c r="AB779">
        <v>7578152</v>
      </c>
      <c r="AC779" t="s">
        <v>1923</v>
      </c>
      <c r="AD779">
        <v>40513</v>
      </c>
      <c r="AE779" t="s">
        <v>760</v>
      </c>
      <c r="AF779" t="s">
        <v>761</v>
      </c>
      <c r="AG779" t="s">
        <v>762</v>
      </c>
      <c r="AH779" t="s">
        <v>768</v>
      </c>
      <c r="AI779">
        <v>1.25</v>
      </c>
      <c r="AJ779">
        <v>0</v>
      </c>
      <c r="AK779">
        <v>0</v>
      </c>
      <c r="AL779">
        <v>0</v>
      </c>
      <c r="AM779">
        <v>15</v>
      </c>
      <c r="AN779">
        <v>0</v>
      </c>
      <c r="AO779" t="s">
        <v>762</v>
      </c>
      <c r="AP779" t="s">
        <v>763</v>
      </c>
      <c r="AQ779" t="s">
        <v>769</v>
      </c>
      <c r="AR779" t="s">
        <v>1924</v>
      </c>
      <c r="AS779">
        <v>5.8</v>
      </c>
      <c r="AT779">
        <v>641.20000000000005</v>
      </c>
      <c r="AU779">
        <v>647</v>
      </c>
      <c r="AV779" t="s">
        <v>765</v>
      </c>
      <c r="AW779" t="s">
        <v>1703</v>
      </c>
      <c r="AX779">
        <v>4.5999999999999996</v>
      </c>
      <c r="AY779">
        <v>641.4</v>
      </c>
      <c r="AZ779">
        <v>646</v>
      </c>
      <c r="BA779" t="s">
        <v>765</v>
      </c>
      <c r="BB779">
        <v>-6.7881699999999996E-3</v>
      </c>
      <c r="BC779">
        <v>0</v>
      </c>
      <c r="BD779">
        <v>0</v>
      </c>
      <c r="BE779">
        <v>118.56719142140086</v>
      </c>
      <c r="BF779" t="s">
        <v>767</v>
      </c>
      <c r="BG779">
        <v>44243</v>
      </c>
      <c r="BH779">
        <v>29.463029136614011</v>
      </c>
      <c r="BI779" t="s">
        <v>4143</v>
      </c>
      <c r="BJ779" t="s">
        <v>4144</v>
      </c>
      <c r="BK779" t="s">
        <v>4145</v>
      </c>
      <c r="BL779" t="s">
        <v>4139</v>
      </c>
      <c r="BM779">
        <v>4</v>
      </c>
      <c r="BN779">
        <v>3.794</v>
      </c>
    </row>
    <row r="780" spans="1:66" x14ac:dyDescent="0.25">
      <c r="A780">
        <v>144402</v>
      </c>
      <c r="B780">
        <v>11127</v>
      </c>
      <c r="C780" t="s">
        <v>224</v>
      </c>
      <c r="D780" t="s">
        <v>26</v>
      </c>
      <c r="E780" t="s">
        <v>29</v>
      </c>
      <c r="F780">
        <v>43306.666666666664</v>
      </c>
      <c r="G780">
        <v>10.5</v>
      </c>
      <c r="H780" t="s">
        <v>23</v>
      </c>
      <c r="I780">
        <v>0</v>
      </c>
      <c r="J780" t="s">
        <v>22</v>
      </c>
      <c r="K780" t="s">
        <v>22</v>
      </c>
      <c r="L780" t="s">
        <v>145</v>
      </c>
      <c r="M780">
        <v>10</v>
      </c>
      <c r="O780">
        <v>2</v>
      </c>
      <c r="P780">
        <v>10</v>
      </c>
      <c r="Q780">
        <v>1.3</v>
      </c>
      <c r="R780">
        <v>8.4</v>
      </c>
      <c r="S780">
        <v>10.920000000000002</v>
      </c>
      <c r="T780">
        <v>1</v>
      </c>
      <c r="U780">
        <v>0</v>
      </c>
      <c r="V780">
        <v>1.4000000000000001</v>
      </c>
      <c r="W780">
        <v>2.4000000000000004</v>
      </c>
      <c r="X780">
        <v>3.3600000000000008</v>
      </c>
      <c r="Y780">
        <v>1.36</v>
      </c>
      <c r="Z780">
        <v>4.8000000000000007</v>
      </c>
      <c r="AA780">
        <v>6.5280000000000014</v>
      </c>
      <c r="AB780">
        <v>7672277</v>
      </c>
      <c r="AC780" t="s">
        <v>1702</v>
      </c>
      <c r="AD780">
        <v>40514</v>
      </c>
      <c r="AE780" t="s">
        <v>760</v>
      </c>
      <c r="AF780" t="s">
        <v>761</v>
      </c>
      <c r="AG780" t="s">
        <v>762</v>
      </c>
      <c r="AH780" t="s">
        <v>768</v>
      </c>
      <c r="AI780">
        <v>2</v>
      </c>
      <c r="AJ780">
        <v>0</v>
      </c>
      <c r="AK780">
        <v>0</v>
      </c>
      <c r="AL780">
        <v>0</v>
      </c>
      <c r="AM780">
        <v>24</v>
      </c>
      <c r="AN780">
        <v>0</v>
      </c>
      <c r="AO780" t="s">
        <v>762</v>
      </c>
      <c r="AP780" t="s">
        <v>763</v>
      </c>
      <c r="AQ780" t="s">
        <v>769</v>
      </c>
      <c r="AR780" t="s">
        <v>1703</v>
      </c>
      <c r="AS780">
        <v>4.5999999999999996</v>
      </c>
      <c r="AT780">
        <v>641.4</v>
      </c>
      <c r="AU780">
        <v>646</v>
      </c>
      <c r="AV780" t="s">
        <v>765</v>
      </c>
      <c r="AW780" t="s">
        <v>1704</v>
      </c>
      <c r="AX780">
        <v>2.2000000000000002</v>
      </c>
      <c r="AY780">
        <v>640.79999999999995</v>
      </c>
      <c r="AZ780">
        <v>643</v>
      </c>
      <c r="BA780" t="s">
        <v>765</v>
      </c>
      <c r="BB780">
        <v>9.8512700000000005E-3</v>
      </c>
      <c r="BC780">
        <v>0</v>
      </c>
      <c r="BD780">
        <v>0</v>
      </c>
      <c r="BE780">
        <v>118.56719142140086</v>
      </c>
      <c r="BF780" t="s">
        <v>767</v>
      </c>
      <c r="BG780">
        <v>44243</v>
      </c>
      <c r="BH780">
        <v>60.905878953367733</v>
      </c>
      <c r="BI780" t="s">
        <v>4143</v>
      </c>
      <c r="BJ780" t="s">
        <v>4144</v>
      </c>
      <c r="BK780" t="s">
        <v>4145</v>
      </c>
      <c r="BL780" t="s">
        <v>4139</v>
      </c>
      <c r="BM780">
        <v>4</v>
      </c>
      <c r="BN780">
        <v>3.794</v>
      </c>
    </row>
    <row r="781" spans="1:66" x14ac:dyDescent="0.25">
      <c r="A781">
        <v>144621</v>
      </c>
      <c r="B781">
        <v>11719</v>
      </c>
      <c r="C781" t="s">
        <v>700</v>
      </c>
      <c r="D781" t="s">
        <v>21</v>
      </c>
      <c r="E781" t="s">
        <v>29</v>
      </c>
      <c r="F781">
        <v>43748.666666666664</v>
      </c>
      <c r="G781">
        <v>1</v>
      </c>
      <c r="H781" t="s">
        <v>28</v>
      </c>
      <c r="I781">
        <v>5</v>
      </c>
      <c r="J781" t="s">
        <v>22</v>
      </c>
      <c r="K781" t="s">
        <v>22</v>
      </c>
      <c r="L781" t="s">
        <v>24</v>
      </c>
      <c r="M781">
        <v>0</v>
      </c>
      <c r="N781" t="s">
        <v>40</v>
      </c>
      <c r="O781">
        <v>8</v>
      </c>
      <c r="P781">
        <v>10</v>
      </c>
      <c r="Q781">
        <v>6.95</v>
      </c>
      <c r="R781">
        <v>2.2999999999999998</v>
      </c>
      <c r="S781">
        <v>15.984999999999999</v>
      </c>
      <c r="T781">
        <v>1</v>
      </c>
      <c r="U781">
        <v>10</v>
      </c>
      <c r="V781">
        <v>7.8000000000000007</v>
      </c>
      <c r="W781">
        <v>5</v>
      </c>
      <c r="X781">
        <v>39</v>
      </c>
      <c r="Y781">
        <v>7.4600000000000009</v>
      </c>
      <c r="Z781">
        <v>3.92</v>
      </c>
      <c r="AA781">
        <v>29.243200000000002</v>
      </c>
      <c r="AB781">
        <v>7646212</v>
      </c>
      <c r="AC781" t="s">
        <v>3803</v>
      </c>
      <c r="AD781">
        <v>40515</v>
      </c>
      <c r="AE781" t="s">
        <v>760</v>
      </c>
      <c r="AF781" t="s">
        <v>761</v>
      </c>
      <c r="AG781" t="s">
        <v>762</v>
      </c>
      <c r="AH781" t="s">
        <v>768</v>
      </c>
      <c r="AI781">
        <v>2</v>
      </c>
      <c r="AJ781">
        <v>0</v>
      </c>
      <c r="AK781">
        <v>0</v>
      </c>
      <c r="AL781">
        <v>0</v>
      </c>
      <c r="AM781">
        <v>24</v>
      </c>
      <c r="AN781">
        <v>0</v>
      </c>
      <c r="AO781" t="s">
        <v>762</v>
      </c>
      <c r="AP781" t="s">
        <v>763</v>
      </c>
      <c r="AQ781" t="s">
        <v>769</v>
      </c>
      <c r="AR781" t="s">
        <v>3804</v>
      </c>
      <c r="AS781">
        <v>-9999</v>
      </c>
      <c r="AT781">
        <v>0</v>
      </c>
      <c r="AU781">
        <v>734.09002684999996</v>
      </c>
      <c r="AV781" t="s">
        <v>765</v>
      </c>
      <c r="AW781" t="s">
        <v>3805</v>
      </c>
      <c r="AX781">
        <v>5.4</v>
      </c>
      <c r="AY781">
        <v>722.83999023000001</v>
      </c>
      <c r="AZ781">
        <v>728.23999022999999</v>
      </c>
      <c r="BA781" t="s">
        <v>765</v>
      </c>
      <c r="BB781">
        <v>0</v>
      </c>
      <c r="BC781">
        <v>0</v>
      </c>
      <c r="BD781">
        <v>0</v>
      </c>
      <c r="BE781">
        <v>119.77732146931325</v>
      </c>
      <c r="BF781" t="s">
        <v>767</v>
      </c>
      <c r="BG781">
        <v>43571</v>
      </c>
      <c r="BH781">
        <v>192.1771858609018</v>
      </c>
      <c r="BI781" t="s">
        <v>4094</v>
      </c>
      <c r="BJ781" t="s">
        <v>4095</v>
      </c>
      <c r="BK781" t="s">
        <v>4096</v>
      </c>
      <c r="BL781" t="s">
        <v>4097</v>
      </c>
      <c r="BM781">
        <v>1</v>
      </c>
      <c r="BN781">
        <v>3.8260000000000001</v>
      </c>
    </row>
    <row r="782" spans="1:66" x14ac:dyDescent="0.25">
      <c r="A782">
        <v>144632</v>
      </c>
      <c r="B782">
        <v>24521</v>
      </c>
      <c r="C782" t="s">
        <v>680</v>
      </c>
      <c r="D782" t="s">
        <v>21</v>
      </c>
      <c r="E782" t="s">
        <v>29</v>
      </c>
      <c r="F782">
        <v>44384.666666666664</v>
      </c>
      <c r="G782">
        <v>3</v>
      </c>
      <c r="I782">
        <v>0</v>
      </c>
      <c r="K782" t="s">
        <v>22</v>
      </c>
      <c r="L782" t="s">
        <v>145</v>
      </c>
      <c r="M782">
        <v>10</v>
      </c>
      <c r="N782" t="s">
        <v>40</v>
      </c>
      <c r="O782">
        <v>8</v>
      </c>
      <c r="P782">
        <v>10</v>
      </c>
      <c r="Q782">
        <v>5.2</v>
      </c>
      <c r="R782">
        <v>6.8</v>
      </c>
      <c r="S782">
        <v>35.36</v>
      </c>
      <c r="T782">
        <v>1</v>
      </c>
      <c r="U782">
        <v>10</v>
      </c>
      <c r="V782">
        <v>7.0000000000000009</v>
      </c>
      <c r="W782">
        <v>6.8</v>
      </c>
      <c r="X782">
        <v>47.6</v>
      </c>
      <c r="Y782">
        <v>6.28</v>
      </c>
      <c r="Z782">
        <v>6.8000000000000007</v>
      </c>
      <c r="AA782">
        <v>42.704000000000008</v>
      </c>
      <c r="AB782">
        <v>7638304</v>
      </c>
      <c r="AC782" t="s">
        <v>4032</v>
      </c>
      <c r="AD782">
        <v>40516</v>
      </c>
      <c r="AE782" t="s">
        <v>760</v>
      </c>
      <c r="AF782" t="s">
        <v>761</v>
      </c>
      <c r="AG782" t="s">
        <v>762</v>
      </c>
      <c r="AH782" t="s">
        <v>768</v>
      </c>
      <c r="AI782">
        <v>1</v>
      </c>
      <c r="AJ782">
        <v>0</v>
      </c>
      <c r="AK782">
        <v>0</v>
      </c>
      <c r="AL782">
        <v>0</v>
      </c>
      <c r="AM782">
        <v>15</v>
      </c>
      <c r="AN782">
        <v>0</v>
      </c>
      <c r="AO782" t="s">
        <v>762</v>
      </c>
      <c r="AP782" t="s">
        <v>907</v>
      </c>
      <c r="AQ782" t="s">
        <v>910</v>
      </c>
      <c r="AR782" t="s">
        <v>4033</v>
      </c>
      <c r="AS782">
        <v>-9999</v>
      </c>
      <c r="AT782">
        <v>0</v>
      </c>
      <c r="AU782">
        <v>776.76000976</v>
      </c>
      <c r="AV782" t="s">
        <v>986</v>
      </c>
      <c r="AW782" t="s">
        <v>3896</v>
      </c>
      <c r="AX782">
        <v>2.8</v>
      </c>
      <c r="AY782">
        <v>769.53001707999999</v>
      </c>
      <c r="AZ782">
        <v>772.33001707999995</v>
      </c>
      <c r="BA782" t="s">
        <v>765</v>
      </c>
      <c r="BB782">
        <v>0</v>
      </c>
      <c r="BC782">
        <v>0</v>
      </c>
      <c r="BD782">
        <v>0</v>
      </c>
      <c r="BE782">
        <v>121.51859456992926</v>
      </c>
      <c r="BF782" t="s">
        <v>767</v>
      </c>
      <c r="BG782">
        <v>44501</v>
      </c>
      <c r="BH782">
        <v>45.948971978402618</v>
      </c>
      <c r="BI782" t="s">
        <v>4120</v>
      </c>
      <c r="BJ782" t="s">
        <v>4121</v>
      </c>
      <c r="BK782" t="s">
        <v>4122</v>
      </c>
      <c r="BL782" t="s">
        <v>4123</v>
      </c>
      <c r="BM782">
        <v>4</v>
      </c>
      <c r="BN782">
        <v>3.8290000000000002</v>
      </c>
    </row>
    <row r="783" spans="1:66" x14ac:dyDescent="0.25">
      <c r="A783">
        <v>144649</v>
      </c>
      <c r="B783">
        <v>21277</v>
      </c>
      <c r="C783" t="s">
        <v>457</v>
      </c>
      <c r="D783" t="s">
        <v>21</v>
      </c>
      <c r="E783" t="s">
        <v>29</v>
      </c>
      <c r="F783">
        <v>44341.666666666664</v>
      </c>
      <c r="G783">
        <v>3</v>
      </c>
      <c r="H783" t="s">
        <v>23</v>
      </c>
      <c r="I783">
        <v>0</v>
      </c>
      <c r="J783" t="s">
        <v>22</v>
      </c>
      <c r="K783" t="s">
        <v>22</v>
      </c>
      <c r="L783" t="s">
        <v>24</v>
      </c>
      <c r="M783">
        <v>0</v>
      </c>
      <c r="O783">
        <v>2</v>
      </c>
      <c r="P783">
        <v>0</v>
      </c>
      <c r="Q783">
        <v>1.3</v>
      </c>
      <c r="R783">
        <v>0.8</v>
      </c>
      <c r="S783">
        <v>1.04</v>
      </c>
      <c r="T783">
        <v>2</v>
      </c>
      <c r="U783">
        <v>0</v>
      </c>
      <c r="V783">
        <v>6.2000000000000011</v>
      </c>
      <c r="W783">
        <v>3.5000000000000004</v>
      </c>
      <c r="X783">
        <v>21.700000000000006</v>
      </c>
      <c r="Y783">
        <v>4.24</v>
      </c>
      <c r="Z783">
        <v>2.42</v>
      </c>
      <c r="AA783">
        <v>10.2608</v>
      </c>
      <c r="AB783">
        <v>7618956</v>
      </c>
      <c r="AC783" t="s">
        <v>2345</v>
      </c>
      <c r="AD783">
        <v>40517</v>
      </c>
      <c r="AE783" t="s">
        <v>760</v>
      </c>
      <c r="AF783" t="s">
        <v>761</v>
      </c>
      <c r="AG783" t="s">
        <v>762</v>
      </c>
      <c r="AH783" t="s">
        <v>768</v>
      </c>
      <c r="AI783">
        <v>1.5</v>
      </c>
      <c r="AJ783">
        <v>0</v>
      </c>
      <c r="AK783">
        <v>0</v>
      </c>
      <c r="AL783">
        <v>0</v>
      </c>
      <c r="AM783">
        <v>24</v>
      </c>
      <c r="AN783">
        <v>0</v>
      </c>
      <c r="AO783" t="s">
        <v>762</v>
      </c>
      <c r="AP783" t="s">
        <v>902</v>
      </c>
      <c r="AQ783" t="s">
        <v>905</v>
      </c>
      <c r="AR783" t="s">
        <v>2346</v>
      </c>
      <c r="AS783">
        <v>0</v>
      </c>
      <c r="AT783">
        <v>0</v>
      </c>
      <c r="AU783">
        <v>0</v>
      </c>
      <c r="AV783" t="s">
        <v>765</v>
      </c>
      <c r="AW783" t="s">
        <v>2347</v>
      </c>
      <c r="AX783">
        <v>0</v>
      </c>
      <c r="AY783">
        <v>0</v>
      </c>
      <c r="AZ783">
        <v>0</v>
      </c>
      <c r="BA783" t="s">
        <v>765</v>
      </c>
      <c r="BB783">
        <v>0</v>
      </c>
      <c r="BC783">
        <v>0</v>
      </c>
      <c r="BD783">
        <v>0</v>
      </c>
      <c r="BE783">
        <v>121.40086698608259</v>
      </c>
      <c r="BF783" t="s">
        <v>767</v>
      </c>
      <c r="BG783">
        <v>44333</v>
      </c>
      <c r="BH783">
        <v>84.49640490190265</v>
      </c>
      <c r="BI783" t="s">
        <v>4094</v>
      </c>
      <c r="BJ783" t="s">
        <v>4095</v>
      </c>
      <c r="BK783" t="s">
        <v>4096</v>
      </c>
      <c r="BL783" t="s">
        <v>4097</v>
      </c>
      <c r="BM783">
        <v>1</v>
      </c>
      <c r="BN783">
        <v>3.8260000000000001</v>
      </c>
    </row>
    <row r="784" spans="1:66" x14ac:dyDescent="0.25">
      <c r="A784">
        <v>144941</v>
      </c>
      <c r="B784">
        <v>21847</v>
      </c>
      <c r="C784" t="s">
        <v>47</v>
      </c>
      <c r="D784" t="s">
        <v>21</v>
      </c>
      <c r="E784" t="s">
        <v>22</v>
      </c>
      <c r="F784">
        <v>44272.666666666664</v>
      </c>
      <c r="G784">
        <v>2</v>
      </c>
      <c r="H784" t="s">
        <v>23</v>
      </c>
      <c r="I784">
        <v>0</v>
      </c>
      <c r="J784" t="s">
        <v>22</v>
      </c>
      <c r="K784" t="s">
        <v>22</v>
      </c>
      <c r="L784" t="s">
        <v>30</v>
      </c>
      <c r="M784">
        <v>6</v>
      </c>
      <c r="N784" t="s">
        <v>40</v>
      </c>
      <c r="O784">
        <v>8</v>
      </c>
      <c r="P784">
        <v>5</v>
      </c>
      <c r="Q784">
        <v>5.2</v>
      </c>
      <c r="R784">
        <v>0</v>
      </c>
      <c r="S784">
        <v>0</v>
      </c>
      <c r="T784">
        <v>1</v>
      </c>
      <c r="U784">
        <v>0</v>
      </c>
      <c r="V784">
        <v>2.8</v>
      </c>
      <c r="W784">
        <v>0</v>
      </c>
      <c r="X784">
        <v>0</v>
      </c>
      <c r="Y784">
        <v>3.76</v>
      </c>
      <c r="Z784">
        <v>0</v>
      </c>
      <c r="AA784">
        <v>0</v>
      </c>
      <c r="AB784">
        <v>7577673</v>
      </c>
      <c r="AC784" t="s">
        <v>816</v>
      </c>
      <c r="AD784">
        <v>40518</v>
      </c>
      <c r="AE784" t="s">
        <v>760</v>
      </c>
      <c r="AF784" t="s">
        <v>761</v>
      </c>
      <c r="AG784" t="s">
        <v>762</v>
      </c>
      <c r="AH784" t="s">
        <v>768</v>
      </c>
      <c r="AI784">
        <v>1.5</v>
      </c>
      <c r="AJ784">
        <v>0</v>
      </c>
      <c r="AK784">
        <v>0</v>
      </c>
      <c r="AL784">
        <v>0</v>
      </c>
      <c r="AM784">
        <v>18</v>
      </c>
      <c r="AN784">
        <v>0</v>
      </c>
      <c r="AO784" t="s">
        <v>762</v>
      </c>
      <c r="AP784" t="s">
        <v>763</v>
      </c>
      <c r="AQ784" t="s">
        <v>769</v>
      </c>
      <c r="AR784" t="s">
        <v>817</v>
      </c>
      <c r="AS784">
        <v>4.8</v>
      </c>
      <c r="AT784">
        <v>563.20000000000005</v>
      </c>
      <c r="AU784">
        <v>568</v>
      </c>
      <c r="AV784" t="s">
        <v>765</v>
      </c>
      <c r="AW784" t="s">
        <v>818</v>
      </c>
      <c r="AX784">
        <v>1.7</v>
      </c>
      <c r="AY784">
        <v>560.29999999999995</v>
      </c>
      <c r="AZ784">
        <v>562</v>
      </c>
      <c r="BA784" t="s">
        <v>765</v>
      </c>
      <c r="BB784">
        <v>1.8032260000000001E-2</v>
      </c>
      <c r="BC784">
        <v>0</v>
      </c>
      <c r="BD784">
        <v>0</v>
      </c>
      <c r="BE784">
        <v>121.21195528177047</v>
      </c>
      <c r="BF784" t="s">
        <v>767</v>
      </c>
      <c r="BG784">
        <v>43179</v>
      </c>
      <c r="BH784">
        <v>160.8226147942961</v>
      </c>
      <c r="BI784" t="s">
        <v>4152</v>
      </c>
      <c r="BJ784" t="s">
        <v>4153</v>
      </c>
      <c r="BK784" t="s">
        <v>4154</v>
      </c>
      <c r="BL784" t="s">
        <v>4139</v>
      </c>
      <c r="BM784">
        <v>4</v>
      </c>
      <c r="BN784">
        <v>3.7109999999999999</v>
      </c>
    </row>
    <row r="785" spans="1:66" x14ac:dyDescent="0.25">
      <c r="A785">
        <v>144941</v>
      </c>
      <c r="B785">
        <v>21847</v>
      </c>
      <c r="C785" t="s">
        <v>394</v>
      </c>
      <c r="D785" t="s">
        <v>21</v>
      </c>
      <c r="E785" t="s">
        <v>29</v>
      </c>
      <c r="F785">
        <v>44272.666666666664</v>
      </c>
      <c r="G785">
        <v>2</v>
      </c>
      <c r="H785" t="s">
        <v>23</v>
      </c>
      <c r="I785">
        <v>0</v>
      </c>
      <c r="J785" t="s">
        <v>22</v>
      </c>
      <c r="K785" t="s">
        <v>22</v>
      </c>
      <c r="L785" t="s">
        <v>30</v>
      </c>
      <c r="M785">
        <v>6</v>
      </c>
      <c r="N785" t="s">
        <v>40</v>
      </c>
      <c r="O785">
        <v>8</v>
      </c>
      <c r="P785">
        <v>5</v>
      </c>
      <c r="Q785">
        <v>5.2</v>
      </c>
      <c r="R785">
        <v>4.25</v>
      </c>
      <c r="S785">
        <v>22.1</v>
      </c>
      <c r="T785">
        <v>1</v>
      </c>
      <c r="U785">
        <v>0</v>
      </c>
      <c r="V785">
        <v>2.8</v>
      </c>
      <c r="W785">
        <v>0.8</v>
      </c>
      <c r="X785">
        <v>2.2399999999999998</v>
      </c>
      <c r="Y785">
        <v>3.76</v>
      </c>
      <c r="Z785">
        <v>2.1800000000000002</v>
      </c>
      <c r="AA785">
        <v>8.1967999999999996</v>
      </c>
      <c r="AB785">
        <v>7577673</v>
      </c>
      <c r="AC785" t="s">
        <v>816</v>
      </c>
      <c r="AD785">
        <v>40519</v>
      </c>
      <c r="AE785" t="s">
        <v>760</v>
      </c>
      <c r="AF785" t="s">
        <v>761</v>
      </c>
      <c r="AG785" t="s">
        <v>762</v>
      </c>
      <c r="AH785" t="s">
        <v>768</v>
      </c>
      <c r="AI785">
        <v>1.5</v>
      </c>
      <c r="AJ785">
        <v>0</v>
      </c>
      <c r="AK785">
        <v>0</v>
      </c>
      <c r="AL785">
        <v>0</v>
      </c>
      <c r="AM785">
        <v>18</v>
      </c>
      <c r="AN785">
        <v>0</v>
      </c>
      <c r="AO785" t="s">
        <v>762</v>
      </c>
      <c r="AP785" t="s">
        <v>763</v>
      </c>
      <c r="AQ785" t="s">
        <v>769</v>
      </c>
      <c r="AR785" t="s">
        <v>817</v>
      </c>
      <c r="AS785">
        <v>4.8</v>
      </c>
      <c r="AT785">
        <v>563.20000000000005</v>
      </c>
      <c r="AU785">
        <v>568</v>
      </c>
      <c r="AV785" t="s">
        <v>765</v>
      </c>
      <c r="AW785" t="s">
        <v>818</v>
      </c>
      <c r="AX785">
        <v>1.7</v>
      </c>
      <c r="AY785">
        <v>560.29999999999995</v>
      </c>
      <c r="AZ785">
        <v>562</v>
      </c>
      <c r="BA785" t="s">
        <v>765</v>
      </c>
      <c r="BB785">
        <v>1.8032260000000001E-2</v>
      </c>
      <c r="BC785">
        <v>0</v>
      </c>
      <c r="BD785">
        <v>0</v>
      </c>
      <c r="BE785">
        <v>121.21195528177047</v>
      </c>
      <c r="BF785" t="s">
        <v>767</v>
      </c>
      <c r="BG785">
        <v>43179</v>
      </c>
      <c r="BH785">
        <v>160.8226147942961</v>
      </c>
      <c r="BI785" t="s">
        <v>4152</v>
      </c>
      <c r="BJ785" t="s">
        <v>4153</v>
      </c>
      <c r="BK785" t="s">
        <v>4154</v>
      </c>
      <c r="BL785" t="s">
        <v>4139</v>
      </c>
      <c r="BM785">
        <v>4</v>
      </c>
      <c r="BN785">
        <v>3.7109999999999999</v>
      </c>
    </row>
    <row r="786" spans="1:66" x14ac:dyDescent="0.25">
      <c r="A786">
        <v>144946</v>
      </c>
      <c r="B786">
        <v>21847</v>
      </c>
      <c r="C786" t="s">
        <v>403</v>
      </c>
      <c r="D786" t="s">
        <v>26</v>
      </c>
      <c r="E786" t="s">
        <v>29</v>
      </c>
      <c r="F786">
        <v>44272.666666666664</v>
      </c>
      <c r="G786">
        <v>2</v>
      </c>
      <c r="H786" t="s">
        <v>23</v>
      </c>
      <c r="I786">
        <v>0</v>
      </c>
      <c r="J786" t="s">
        <v>22</v>
      </c>
      <c r="K786" t="s">
        <v>22</v>
      </c>
      <c r="L786" t="s">
        <v>30</v>
      </c>
      <c r="M786">
        <v>6</v>
      </c>
      <c r="N786" t="s">
        <v>40</v>
      </c>
      <c r="O786">
        <v>8</v>
      </c>
      <c r="P786">
        <v>10</v>
      </c>
      <c r="Q786">
        <v>5.2</v>
      </c>
      <c r="R786">
        <v>5</v>
      </c>
      <c r="S786">
        <v>26</v>
      </c>
      <c r="T786">
        <v>1</v>
      </c>
      <c r="U786">
        <v>0</v>
      </c>
      <c r="V786">
        <v>2.2000000000000002</v>
      </c>
      <c r="W786">
        <v>0.8</v>
      </c>
      <c r="X786">
        <v>1.7600000000000002</v>
      </c>
      <c r="Y786">
        <v>3.4000000000000004</v>
      </c>
      <c r="Z786">
        <v>2.48</v>
      </c>
      <c r="AA786">
        <v>8.4320000000000004</v>
      </c>
      <c r="AB786">
        <v>7723244</v>
      </c>
      <c r="AC786" t="s">
        <v>2108</v>
      </c>
      <c r="AD786">
        <v>40520</v>
      </c>
      <c r="AE786" t="s">
        <v>760</v>
      </c>
      <c r="AF786" t="s">
        <v>761</v>
      </c>
      <c r="AG786" t="s">
        <v>762</v>
      </c>
      <c r="AH786" t="s">
        <v>768</v>
      </c>
      <c r="AI786">
        <v>1.25</v>
      </c>
      <c r="AJ786">
        <v>0</v>
      </c>
      <c r="AK786">
        <v>0</v>
      </c>
      <c r="AL786">
        <v>0</v>
      </c>
      <c r="AM786">
        <v>15</v>
      </c>
      <c r="AN786">
        <v>0</v>
      </c>
      <c r="AO786" t="s">
        <v>762</v>
      </c>
      <c r="AP786" t="s">
        <v>763</v>
      </c>
      <c r="AQ786" t="s">
        <v>769</v>
      </c>
      <c r="AR786" t="s">
        <v>2109</v>
      </c>
      <c r="AS786">
        <v>4.3</v>
      </c>
      <c r="AT786">
        <v>614.70000000000005</v>
      </c>
      <c r="AU786">
        <v>619</v>
      </c>
      <c r="AV786" t="s">
        <v>765</v>
      </c>
      <c r="AW786" t="s">
        <v>2110</v>
      </c>
      <c r="AX786">
        <v>1.4</v>
      </c>
      <c r="AY786">
        <v>611.6</v>
      </c>
      <c r="AZ786">
        <v>613</v>
      </c>
      <c r="BA786" t="s">
        <v>765</v>
      </c>
      <c r="BB786">
        <v>2.3070790000000001E-2</v>
      </c>
      <c r="BC786">
        <v>0</v>
      </c>
      <c r="BD786">
        <v>0</v>
      </c>
      <c r="BE786">
        <v>121.21195528177047</v>
      </c>
      <c r="BF786" t="s">
        <v>767</v>
      </c>
      <c r="BG786">
        <v>44243</v>
      </c>
      <c r="BH786">
        <v>134.36933394748431</v>
      </c>
      <c r="BI786" t="s">
        <v>4104</v>
      </c>
      <c r="BJ786" t="s">
        <v>4105</v>
      </c>
      <c r="BK786" t="s">
        <v>4106</v>
      </c>
      <c r="BL786" t="s">
        <v>4107</v>
      </c>
      <c r="BM786">
        <v>3</v>
      </c>
      <c r="BN786">
        <v>3.7120000000000002</v>
      </c>
    </row>
    <row r="787" spans="1:66" x14ac:dyDescent="0.25">
      <c r="A787">
        <v>145081</v>
      </c>
      <c r="B787">
        <v>12952</v>
      </c>
      <c r="C787" t="s">
        <v>106</v>
      </c>
      <c r="D787" t="s">
        <v>26</v>
      </c>
      <c r="E787" t="s">
        <v>29</v>
      </c>
      <c r="F787">
        <v>43889.666666666664</v>
      </c>
      <c r="G787">
        <v>3.5</v>
      </c>
      <c r="H787" t="s">
        <v>23</v>
      </c>
      <c r="I787">
        <v>0</v>
      </c>
      <c r="J787" t="s">
        <v>22</v>
      </c>
      <c r="K787" t="s">
        <v>22</v>
      </c>
      <c r="L787" t="s">
        <v>30</v>
      </c>
      <c r="M787">
        <v>6</v>
      </c>
      <c r="N787" t="s">
        <v>33</v>
      </c>
      <c r="O787">
        <v>0</v>
      </c>
      <c r="P787">
        <v>10</v>
      </c>
      <c r="Q787">
        <v>0</v>
      </c>
      <c r="R787">
        <v>5</v>
      </c>
      <c r="S787">
        <v>0</v>
      </c>
      <c r="T787">
        <v>1</v>
      </c>
      <c r="U787">
        <v>0</v>
      </c>
      <c r="V787">
        <v>2.2000000000000002</v>
      </c>
      <c r="W787">
        <v>0.8</v>
      </c>
      <c r="X787">
        <v>1.7600000000000002</v>
      </c>
      <c r="Y787">
        <v>1.32</v>
      </c>
      <c r="Z787">
        <v>2.48</v>
      </c>
      <c r="AA787">
        <v>3.2736000000000001</v>
      </c>
      <c r="AB787">
        <v>7696586</v>
      </c>
      <c r="AC787" t="s">
        <v>1146</v>
      </c>
      <c r="AD787">
        <v>40521</v>
      </c>
      <c r="AE787" t="s">
        <v>760</v>
      </c>
      <c r="AF787" t="s">
        <v>761</v>
      </c>
      <c r="AG787" t="s">
        <v>762</v>
      </c>
      <c r="AH787" t="s">
        <v>768</v>
      </c>
      <c r="AI787">
        <v>1.25</v>
      </c>
      <c r="AJ787">
        <v>0</v>
      </c>
      <c r="AK787">
        <v>0</v>
      </c>
      <c r="AL787">
        <v>0</v>
      </c>
      <c r="AM787">
        <v>15</v>
      </c>
      <c r="AN787">
        <v>0</v>
      </c>
      <c r="AO787" t="s">
        <v>762</v>
      </c>
      <c r="AP787" t="s">
        <v>763</v>
      </c>
      <c r="AQ787" t="s">
        <v>769</v>
      </c>
      <c r="AR787" t="s">
        <v>1147</v>
      </c>
      <c r="AS787">
        <v>3.3</v>
      </c>
      <c r="AT787">
        <v>617.70000000000005</v>
      </c>
      <c r="AU787">
        <v>621</v>
      </c>
      <c r="AV787" t="s">
        <v>765</v>
      </c>
      <c r="AW787" t="s">
        <v>1148</v>
      </c>
      <c r="AX787">
        <v>5</v>
      </c>
      <c r="AY787">
        <v>612</v>
      </c>
      <c r="AZ787">
        <v>617</v>
      </c>
      <c r="BA787" t="s">
        <v>765</v>
      </c>
      <c r="BB787">
        <v>6.2422360000000003E-2</v>
      </c>
      <c r="BC787">
        <v>0</v>
      </c>
      <c r="BD787">
        <v>0</v>
      </c>
      <c r="BE787">
        <v>120.16335843029887</v>
      </c>
      <c r="BF787" t="s">
        <v>767</v>
      </c>
      <c r="BG787">
        <v>43179</v>
      </c>
      <c r="BH787">
        <v>91.313389329299028</v>
      </c>
      <c r="BI787" t="s">
        <v>4104</v>
      </c>
      <c r="BJ787" t="s">
        <v>4105</v>
      </c>
      <c r="BK787" t="s">
        <v>4106</v>
      </c>
      <c r="BL787" t="s">
        <v>4107</v>
      </c>
      <c r="BM787">
        <v>3</v>
      </c>
      <c r="BN787">
        <v>3.718</v>
      </c>
    </row>
    <row r="788" spans="1:66" x14ac:dyDescent="0.25">
      <c r="A788">
        <v>145082</v>
      </c>
      <c r="B788">
        <v>12952</v>
      </c>
      <c r="C788" t="s">
        <v>106</v>
      </c>
      <c r="D788" t="s">
        <v>26</v>
      </c>
      <c r="E788" t="s">
        <v>29</v>
      </c>
      <c r="F788">
        <v>43889.666666666664</v>
      </c>
      <c r="G788">
        <v>3</v>
      </c>
      <c r="H788" t="s">
        <v>23</v>
      </c>
      <c r="I788">
        <v>0</v>
      </c>
      <c r="J788" t="s">
        <v>22</v>
      </c>
      <c r="K788" t="s">
        <v>22</v>
      </c>
      <c r="L788" t="s">
        <v>30</v>
      </c>
      <c r="M788">
        <v>6</v>
      </c>
      <c r="N788" t="s">
        <v>40</v>
      </c>
      <c r="O788">
        <v>8</v>
      </c>
      <c r="P788">
        <v>10</v>
      </c>
      <c r="Q788">
        <v>5.2</v>
      </c>
      <c r="R788">
        <v>5</v>
      </c>
      <c r="S788">
        <v>26</v>
      </c>
      <c r="T788">
        <v>1</v>
      </c>
      <c r="U788">
        <v>0</v>
      </c>
      <c r="V788">
        <v>2.2000000000000002</v>
      </c>
      <c r="W788">
        <v>0.8</v>
      </c>
      <c r="X788">
        <v>1.7600000000000002</v>
      </c>
      <c r="Y788">
        <v>3.4000000000000004</v>
      </c>
      <c r="Z788">
        <v>2.48</v>
      </c>
      <c r="AA788">
        <v>8.4320000000000004</v>
      </c>
      <c r="AB788">
        <v>7659168</v>
      </c>
      <c r="AC788" t="s">
        <v>2093</v>
      </c>
      <c r="AD788">
        <v>40522</v>
      </c>
      <c r="AE788" t="s">
        <v>760</v>
      </c>
      <c r="AF788" t="s">
        <v>761</v>
      </c>
      <c r="AG788" t="s">
        <v>762</v>
      </c>
      <c r="AH788" t="s">
        <v>768</v>
      </c>
      <c r="AI788">
        <v>1.25</v>
      </c>
      <c r="AJ788">
        <v>0</v>
      </c>
      <c r="AK788">
        <v>0</v>
      </c>
      <c r="AL788">
        <v>0</v>
      </c>
      <c r="AM788">
        <v>15</v>
      </c>
      <c r="AN788">
        <v>0</v>
      </c>
      <c r="AO788" t="s">
        <v>762</v>
      </c>
      <c r="AP788" t="s">
        <v>763</v>
      </c>
      <c r="AQ788" t="s">
        <v>769</v>
      </c>
      <c r="AR788" t="s">
        <v>2094</v>
      </c>
      <c r="AS788">
        <v>3.7</v>
      </c>
      <c r="AT788">
        <v>618.29999999999995</v>
      </c>
      <c r="AU788">
        <v>622</v>
      </c>
      <c r="AV788" t="s">
        <v>765</v>
      </c>
      <c r="AW788" t="s">
        <v>1147</v>
      </c>
      <c r="AX788">
        <v>3</v>
      </c>
      <c r="AY788">
        <v>618</v>
      </c>
      <c r="AZ788">
        <v>621</v>
      </c>
      <c r="BA788" t="s">
        <v>765</v>
      </c>
      <c r="BB788">
        <v>2.7785000000000002E-3</v>
      </c>
      <c r="BC788">
        <v>0</v>
      </c>
      <c r="BD788">
        <v>0</v>
      </c>
      <c r="BE788">
        <v>120.16335843029887</v>
      </c>
      <c r="BF788" t="s">
        <v>767</v>
      </c>
      <c r="BG788">
        <v>43179</v>
      </c>
      <c r="BH788">
        <v>107.9714236985951</v>
      </c>
      <c r="BI788" t="s">
        <v>4104</v>
      </c>
      <c r="BJ788" t="s">
        <v>4105</v>
      </c>
      <c r="BK788" t="s">
        <v>4106</v>
      </c>
      <c r="BL788" t="s">
        <v>4107</v>
      </c>
      <c r="BM788">
        <v>3</v>
      </c>
      <c r="BN788">
        <v>3.718</v>
      </c>
    </row>
    <row r="789" spans="1:66" x14ac:dyDescent="0.25">
      <c r="A789">
        <v>145777</v>
      </c>
      <c r="B789">
        <v>10931</v>
      </c>
      <c r="C789" t="s">
        <v>280</v>
      </c>
      <c r="D789" t="s">
        <v>21</v>
      </c>
      <c r="E789" t="s">
        <v>29</v>
      </c>
      <c r="F789">
        <v>43193.666666666664</v>
      </c>
      <c r="G789">
        <v>11</v>
      </c>
      <c r="H789" t="s">
        <v>23</v>
      </c>
      <c r="I789">
        <v>0</v>
      </c>
      <c r="J789" t="s">
        <v>22</v>
      </c>
      <c r="K789" t="s">
        <v>22</v>
      </c>
      <c r="L789" t="s">
        <v>37</v>
      </c>
      <c r="M789">
        <v>8</v>
      </c>
      <c r="N789" t="s">
        <v>33</v>
      </c>
      <c r="O789">
        <v>0</v>
      </c>
      <c r="P789">
        <v>10</v>
      </c>
      <c r="Q789">
        <v>0</v>
      </c>
      <c r="R789">
        <v>8.1</v>
      </c>
      <c r="S789">
        <v>0</v>
      </c>
      <c r="T789">
        <v>1</v>
      </c>
      <c r="U789">
        <v>10</v>
      </c>
      <c r="V789">
        <v>9.1999999999999993</v>
      </c>
      <c r="W789">
        <v>8.1</v>
      </c>
      <c r="X789">
        <v>74.52</v>
      </c>
      <c r="Y789">
        <v>5.52</v>
      </c>
      <c r="Z789">
        <v>8.1</v>
      </c>
      <c r="AA789">
        <v>44.711999999999996</v>
      </c>
      <c r="AB789">
        <v>7590726</v>
      </c>
      <c r="AC789" t="s">
        <v>4044</v>
      </c>
      <c r="AD789">
        <v>40523</v>
      </c>
      <c r="AE789" t="s">
        <v>760</v>
      </c>
      <c r="AF789" t="s">
        <v>761</v>
      </c>
      <c r="AG789" t="s">
        <v>762</v>
      </c>
      <c r="AH789" t="s">
        <v>768</v>
      </c>
      <c r="AI789">
        <v>0</v>
      </c>
      <c r="AJ789">
        <v>7</v>
      </c>
      <c r="AK789">
        <v>0</v>
      </c>
      <c r="AL789">
        <v>0</v>
      </c>
      <c r="AM789">
        <v>84</v>
      </c>
      <c r="AN789">
        <v>0</v>
      </c>
      <c r="AO789" t="s">
        <v>762</v>
      </c>
      <c r="AP789" t="s">
        <v>778</v>
      </c>
      <c r="AQ789" t="s">
        <v>781</v>
      </c>
      <c r="AR789" t="s">
        <v>4045</v>
      </c>
      <c r="AS789">
        <v>8</v>
      </c>
      <c r="AT789">
        <v>627</v>
      </c>
      <c r="AU789">
        <v>635</v>
      </c>
      <c r="AV789" t="s">
        <v>765</v>
      </c>
      <c r="AW789" t="s">
        <v>4046</v>
      </c>
      <c r="AX789">
        <v>8</v>
      </c>
      <c r="AY789">
        <v>627</v>
      </c>
      <c r="AZ789">
        <v>635</v>
      </c>
      <c r="BA789" t="s">
        <v>765</v>
      </c>
      <c r="BB789">
        <v>0</v>
      </c>
      <c r="BC789">
        <v>1</v>
      </c>
      <c r="BD789">
        <v>32044</v>
      </c>
      <c r="BE789">
        <v>30.526123659593878</v>
      </c>
      <c r="BF789" t="s">
        <v>767</v>
      </c>
      <c r="BG789">
        <v>44243</v>
      </c>
      <c r="BH789">
        <v>45.816877068500922</v>
      </c>
      <c r="BI789" t="s">
        <v>4149</v>
      </c>
      <c r="BJ789" t="s">
        <v>4150</v>
      </c>
      <c r="BK789" t="s">
        <v>4151</v>
      </c>
      <c r="BL789" t="s">
        <v>768</v>
      </c>
      <c r="BM789">
        <v>2</v>
      </c>
      <c r="BN789">
        <v>3.746</v>
      </c>
    </row>
    <row r="790" spans="1:66" x14ac:dyDescent="0.25">
      <c r="A790">
        <v>146454</v>
      </c>
      <c r="B790">
        <v>11946</v>
      </c>
      <c r="C790" t="s">
        <v>657</v>
      </c>
      <c r="D790" t="s">
        <v>26</v>
      </c>
      <c r="E790" t="s">
        <v>29</v>
      </c>
      <c r="F790">
        <v>43805.708333333336</v>
      </c>
      <c r="G790">
        <v>0</v>
      </c>
      <c r="H790" t="s">
        <v>23</v>
      </c>
      <c r="I790">
        <v>0</v>
      </c>
      <c r="J790" t="s">
        <v>22</v>
      </c>
      <c r="K790" t="s">
        <v>22</v>
      </c>
      <c r="L790" t="s">
        <v>30</v>
      </c>
      <c r="M790">
        <v>6</v>
      </c>
      <c r="N790" t="s">
        <v>35</v>
      </c>
      <c r="O790">
        <v>2</v>
      </c>
      <c r="P790">
        <v>0</v>
      </c>
      <c r="Q790">
        <v>1.3</v>
      </c>
      <c r="R790">
        <v>4.7</v>
      </c>
      <c r="S790">
        <v>6.11</v>
      </c>
      <c r="T790">
        <v>1</v>
      </c>
      <c r="U790">
        <v>0</v>
      </c>
      <c r="V790">
        <v>8.6</v>
      </c>
      <c r="W790">
        <v>2.9000000000000004</v>
      </c>
      <c r="X790">
        <v>24.94</v>
      </c>
      <c r="Y790">
        <v>5.68</v>
      </c>
      <c r="Z790">
        <v>3.62</v>
      </c>
      <c r="AA790">
        <v>20.561599999999999</v>
      </c>
      <c r="AB790">
        <v>7720951</v>
      </c>
      <c r="AC790" t="s">
        <v>3409</v>
      </c>
      <c r="AD790">
        <v>40524</v>
      </c>
      <c r="AE790" t="s">
        <v>760</v>
      </c>
      <c r="AF790" t="s">
        <v>761</v>
      </c>
      <c r="AG790" t="s">
        <v>762</v>
      </c>
      <c r="AH790" t="s">
        <v>768</v>
      </c>
      <c r="AI790">
        <v>1.25</v>
      </c>
      <c r="AJ790">
        <v>0</v>
      </c>
      <c r="AK790">
        <v>0</v>
      </c>
      <c r="AL790">
        <v>0</v>
      </c>
      <c r="AM790">
        <v>15</v>
      </c>
      <c r="AN790">
        <v>0</v>
      </c>
      <c r="AO790" t="s">
        <v>762</v>
      </c>
      <c r="AP790" t="s">
        <v>763</v>
      </c>
      <c r="AQ790" t="s">
        <v>769</v>
      </c>
      <c r="AR790" t="s">
        <v>3410</v>
      </c>
      <c r="AS790">
        <v>4</v>
      </c>
      <c r="AT790">
        <v>782</v>
      </c>
      <c r="AU790">
        <v>786</v>
      </c>
      <c r="AV790" t="s">
        <v>765</v>
      </c>
      <c r="AW790" t="s">
        <v>3411</v>
      </c>
      <c r="AX790">
        <v>5</v>
      </c>
      <c r="AY790">
        <v>781</v>
      </c>
      <c r="AZ790">
        <v>786</v>
      </c>
      <c r="BA790" t="s">
        <v>765</v>
      </c>
      <c r="BB790">
        <v>2.4029390000000001E-2</v>
      </c>
      <c r="BC790">
        <v>0</v>
      </c>
      <c r="BD790">
        <v>0</v>
      </c>
      <c r="BE790">
        <v>119.93349304129592</v>
      </c>
      <c r="BF790" t="s">
        <v>767</v>
      </c>
      <c r="BG790">
        <v>44293</v>
      </c>
      <c r="BH790">
        <v>41.615698218732533</v>
      </c>
      <c r="BI790" t="s">
        <v>4094</v>
      </c>
      <c r="BJ790" t="s">
        <v>4095</v>
      </c>
      <c r="BK790" t="s">
        <v>4096</v>
      </c>
      <c r="BL790" t="s">
        <v>4097</v>
      </c>
      <c r="BM790">
        <v>1</v>
      </c>
      <c r="BN790">
        <v>3.7490000000000001</v>
      </c>
    </row>
    <row r="791" spans="1:66" x14ac:dyDescent="0.25">
      <c r="A791">
        <v>146675</v>
      </c>
      <c r="B791">
        <v>2229</v>
      </c>
      <c r="C791" t="s">
        <v>203</v>
      </c>
      <c r="D791" t="s">
        <v>21</v>
      </c>
      <c r="E791" t="s">
        <v>29</v>
      </c>
      <c r="F791">
        <v>43381.666666666664</v>
      </c>
      <c r="G791">
        <v>10</v>
      </c>
      <c r="H791" t="s">
        <v>23</v>
      </c>
      <c r="I791">
        <v>0</v>
      </c>
      <c r="J791" t="s">
        <v>22</v>
      </c>
      <c r="K791" t="s">
        <v>22</v>
      </c>
      <c r="L791" t="s">
        <v>145</v>
      </c>
      <c r="M791">
        <v>10</v>
      </c>
      <c r="N791" t="s">
        <v>33</v>
      </c>
      <c r="O791">
        <v>0</v>
      </c>
      <c r="P791">
        <v>10</v>
      </c>
      <c r="Q791">
        <v>0</v>
      </c>
      <c r="R791">
        <v>8.4</v>
      </c>
      <c r="S791">
        <v>0</v>
      </c>
      <c r="T791">
        <v>1</v>
      </c>
      <c r="U791">
        <v>0</v>
      </c>
      <c r="V791">
        <v>1.4000000000000001</v>
      </c>
      <c r="W791">
        <v>2.4000000000000004</v>
      </c>
      <c r="X791">
        <v>3.3600000000000008</v>
      </c>
      <c r="Y791">
        <v>0.84000000000000008</v>
      </c>
      <c r="Z791">
        <v>4.8000000000000007</v>
      </c>
      <c r="AA791">
        <v>4.0320000000000009</v>
      </c>
      <c r="AB791">
        <v>7620416</v>
      </c>
      <c r="AC791" t="s">
        <v>1275</v>
      </c>
      <c r="AD791">
        <v>40525</v>
      </c>
      <c r="AE791" t="s">
        <v>760</v>
      </c>
      <c r="AF791" t="s">
        <v>761</v>
      </c>
      <c r="AG791" t="s">
        <v>762</v>
      </c>
      <c r="AH791" t="s">
        <v>768</v>
      </c>
      <c r="AI791">
        <v>5</v>
      </c>
      <c r="AJ791">
        <v>0</v>
      </c>
      <c r="AK791">
        <v>0</v>
      </c>
      <c r="AL791">
        <v>0</v>
      </c>
      <c r="AM791">
        <v>60</v>
      </c>
      <c r="AN791">
        <v>0</v>
      </c>
      <c r="AO791" t="s">
        <v>762</v>
      </c>
      <c r="AP791" t="s">
        <v>763</v>
      </c>
      <c r="AQ791" t="s">
        <v>769</v>
      </c>
      <c r="AR791" t="s">
        <v>1274</v>
      </c>
      <c r="AS791">
        <v>11.6</v>
      </c>
      <c r="AT791">
        <v>714.4</v>
      </c>
      <c r="AU791">
        <v>726</v>
      </c>
      <c r="AV791" t="s">
        <v>765</v>
      </c>
      <c r="AW791" t="s">
        <v>1276</v>
      </c>
      <c r="AX791">
        <v>8</v>
      </c>
      <c r="AY791">
        <v>706</v>
      </c>
      <c r="AZ791">
        <v>714</v>
      </c>
      <c r="BA791" t="s">
        <v>765</v>
      </c>
      <c r="BB791">
        <v>0.47936663000000002</v>
      </c>
      <c r="BC791">
        <v>0</v>
      </c>
      <c r="BD791">
        <v>0</v>
      </c>
      <c r="BE791">
        <v>118.77253023043576</v>
      </c>
      <c r="BF791" t="s">
        <v>767</v>
      </c>
      <c r="BG791">
        <v>44243</v>
      </c>
      <c r="BH791">
        <v>17.523121987977831</v>
      </c>
      <c r="BI791" t="s">
        <v>4161</v>
      </c>
      <c r="BJ791" t="s">
        <v>4162</v>
      </c>
      <c r="BK791" t="s">
        <v>4163</v>
      </c>
      <c r="BL791" t="s">
        <v>4097</v>
      </c>
      <c r="BM791">
        <v>1</v>
      </c>
      <c r="BN791">
        <v>3.758</v>
      </c>
    </row>
    <row r="792" spans="1:66" x14ac:dyDescent="0.25">
      <c r="A792">
        <v>146760</v>
      </c>
      <c r="B792">
        <v>2229</v>
      </c>
      <c r="C792" t="s">
        <v>203</v>
      </c>
      <c r="D792" t="s">
        <v>21</v>
      </c>
      <c r="E792" t="s">
        <v>29</v>
      </c>
      <c r="F792">
        <v>43381.666666666664</v>
      </c>
      <c r="G792">
        <v>12</v>
      </c>
      <c r="H792" t="s">
        <v>23</v>
      </c>
      <c r="I792">
        <v>0</v>
      </c>
      <c r="J792" t="s">
        <v>22</v>
      </c>
      <c r="K792" t="s">
        <v>22</v>
      </c>
      <c r="L792" t="s">
        <v>145</v>
      </c>
      <c r="M792">
        <v>10</v>
      </c>
      <c r="N792" t="s">
        <v>33</v>
      </c>
      <c r="O792">
        <v>0</v>
      </c>
      <c r="P792">
        <v>10</v>
      </c>
      <c r="Q792">
        <v>0</v>
      </c>
      <c r="R792">
        <v>8.4</v>
      </c>
      <c r="S792">
        <v>0</v>
      </c>
      <c r="T792">
        <v>1</v>
      </c>
      <c r="U792">
        <v>0</v>
      </c>
      <c r="V792">
        <v>1.4000000000000001</v>
      </c>
      <c r="W792">
        <v>2.4000000000000004</v>
      </c>
      <c r="X792">
        <v>3.3600000000000008</v>
      </c>
      <c r="Y792">
        <v>0.84000000000000008</v>
      </c>
      <c r="Z792">
        <v>4.8000000000000007</v>
      </c>
      <c r="AA792">
        <v>4.0320000000000009</v>
      </c>
      <c r="AB792">
        <v>7720896</v>
      </c>
      <c r="AC792" t="s">
        <v>1272</v>
      </c>
      <c r="AD792">
        <v>40526</v>
      </c>
      <c r="AE792" t="s">
        <v>760</v>
      </c>
      <c r="AF792" t="s">
        <v>761</v>
      </c>
      <c r="AG792" t="s">
        <v>762</v>
      </c>
      <c r="AH792" t="s">
        <v>768</v>
      </c>
      <c r="AI792">
        <v>5</v>
      </c>
      <c r="AJ792">
        <v>0</v>
      </c>
      <c r="AK792">
        <v>0</v>
      </c>
      <c r="AL792">
        <v>0</v>
      </c>
      <c r="AM792">
        <v>60</v>
      </c>
      <c r="AN792">
        <v>0</v>
      </c>
      <c r="AO792" t="s">
        <v>762</v>
      </c>
      <c r="AP792" t="s">
        <v>763</v>
      </c>
      <c r="AQ792" t="s">
        <v>769</v>
      </c>
      <c r="AR792" t="s">
        <v>1273</v>
      </c>
      <c r="AS792">
        <v>9.5</v>
      </c>
      <c r="AT792">
        <v>716.5</v>
      </c>
      <c r="AU792">
        <v>726</v>
      </c>
      <c r="AV792" t="s">
        <v>765</v>
      </c>
      <c r="AW792" t="s">
        <v>1274</v>
      </c>
      <c r="AX792">
        <v>11.6</v>
      </c>
      <c r="AY792">
        <v>714.4</v>
      </c>
      <c r="AZ792">
        <v>726</v>
      </c>
      <c r="BA792" t="s">
        <v>765</v>
      </c>
      <c r="BB792">
        <v>3.2262020000000002E-2</v>
      </c>
      <c r="BC792">
        <v>0</v>
      </c>
      <c r="BD792">
        <v>0</v>
      </c>
      <c r="BE792">
        <v>118.77253023043576</v>
      </c>
      <c r="BF792" t="s">
        <v>767</v>
      </c>
      <c r="BG792">
        <v>44243</v>
      </c>
      <c r="BH792">
        <v>65.092014037454618</v>
      </c>
      <c r="BI792" t="s">
        <v>4161</v>
      </c>
      <c r="BJ792" t="s">
        <v>4162</v>
      </c>
      <c r="BK792" t="s">
        <v>4163</v>
      </c>
      <c r="BL792" t="s">
        <v>4097</v>
      </c>
      <c r="BM792">
        <v>1</v>
      </c>
      <c r="BN792">
        <v>3.758</v>
      </c>
    </row>
    <row r="793" spans="1:66" x14ac:dyDescent="0.25">
      <c r="A793">
        <v>147103</v>
      </c>
      <c r="B793">
        <v>12161</v>
      </c>
      <c r="C793" t="s">
        <v>328</v>
      </c>
      <c r="D793" t="s">
        <v>26</v>
      </c>
      <c r="E793" t="s">
        <v>29</v>
      </c>
      <c r="F793">
        <v>43805.708333333336</v>
      </c>
      <c r="G793">
        <v>7.3</v>
      </c>
      <c r="H793" t="s">
        <v>23</v>
      </c>
      <c r="I793">
        <v>0</v>
      </c>
      <c r="J793" t="s">
        <v>22</v>
      </c>
      <c r="K793" t="s">
        <v>22</v>
      </c>
      <c r="M793">
        <v>0</v>
      </c>
      <c r="O793">
        <v>2</v>
      </c>
      <c r="P793">
        <v>10</v>
      </c>
      <c r="Q793">
        <v>1.3</v>
      </c>
      <c r="R793">
        <v>2.9</v>
      </c>
      <c r="S793">
        <v>3.77</v>
      </c>
      <c r="T793">
        <v>1</v>
      </c>
      <c r="U793">
        <v>10</v>
      </c>
      <c r="V793">
        <v>7.0000000000000009</v>
      </c>
      <c r="W793">
        <v>5.6</v>
      </c>
      <c r="X793">
        <v>39.200000000000003</v>
      </c>
      <c r="Y793">
        <v>4.7200000000000006</v>
      </c>
      <c r="Z793">
        <v>4.5199999999999996</v>
      </c>
      <c r="AA793">
        <v>21.334400000000002</v>
      </c>
      <c r="AB793">
        <v>7682091</v>
      </c>
      <c r="AC793" t="s">
        <v>3467</v>
      </c>
      <c r="AD793">
        <v>40527</v>
      </c>
      <c r="AE793" t="s">
        <v>760</v>
      </c>
      <c r="AF793" t="s">
        <v>761</v>
      </c>
      <c r="AG793" t="s">
        <v>762</v>
      </c>
      <c r="AH793" t="s">
        <v>768</v>
      </c>
      <c r="AI793">
        <v>1.5</v>
      </c>
      <c r="AJ793">
        <v>0</v>
      </c>
      <c r="AK793">
        <v>0</v>
      </c>
      <c r="AL793">
        <v>0</v>
      </c>
      <c r="AM793">
        <v>18</v>
      </c>
      <c r="AN793">
        <v>0</v>
      </c>
      <c r="AO793" t="s">
        <v>762</v>
      </c>
      <c r="AP793" t="s">
        <v>763</v>
      </c>
      <c r="AQ793" t="s">
        <v>769</v>
      </c>
      <c r="AR793" t="s">
        <v>3468</v>
      </c>
      <c r="AS793">
        <v>3.5</v>
      </c>
      <c r="AT793">
        <v>721.5</v>
      </c>
      <c r="AU793">
        <v>725</v>
      </c>
      <c r="AV793" t="s">
        <v>765</v>
      </c>
      <c r="AW793" t="s">
        <v>3469</v>
      </c>
      <c r="AX793">
        <v>5.6</v>
      </c>
      <c r="AY793">
        <v>718.4</v>
      </c>
      <c r="AZ793">
        <v>724</v>
      </c>
      <c r="BA793" t="s">
        <v>765</v>
      </c>
      <c r="BB793">
        <v>0.13381281</v>
      </c>
      <c r="BC793">
        <v>0</v>
      </c>
      <c r="BD793">
        <v>23389</v>
      </c>
      <c r="BE793">
        <v>55.897900981063202</v>
      </c>
      <c r="BF793" t="s">
        <v>767</v>
      </c>
      <c r="BG793">
        <v>44243</v>
      </c>
      <c r="BH793">
        <v>25.78051584695282</v>
      </c>
      <c r="BI793" t="s">
        <v>4094</v>
      </c>
      <c r="BJ793" t="s">
        <v>4095</v>
      </c>
      <c r="BK793" t="s">
        <v>4096</v>
      </c>
      <c r="BL793" t="s">
        <v>4097</v>
      </c>
      <c r="BM793">
        <v>1</v>
      </c>
      <c r="BN793">
        <v>3.8210000000000002</v>
      </c>
    </row>
    <row r="794" spans="1:66" x14ac:dyDescent="0.25">
      <c r="A794">
        <v>147104</v>
      </c>
      <c r="B794">
        <v>12161</v>
      </c>
      <c r="C794" t="s">
        <v>521</v>
      </c>
      <c r="D794" t="s">
        <v>26</v>
      </c>
      <c r="E794" t="s">
        <v>29</v>
      </c>
      <c r="F794">
        <v>43805.708333333336</v>
      </c>
      <c r="G794">
        <v>5.2</v>
      </c>
      <c r="H794" t="s">
        <v>23</v>
      </c>
      <c r="I794">
        <v>0</v>
      </c>
      <c r="J794" t="s">
        <v>22</v>
      </c>
      <c r="K794" t="s">
        <v>22</v>
      </c>
      <c r="M794">
        <v>0</v>
      </c>
      <c r="O794">
        <v>2</v>
      </c>
      <c r="P794">
        <v>10</v>
      </c>
      <c r="Q794">
        <v>1.3</v>
      </c>
      <c r="R794">
        <v>3.5</v>
      </c>
      <c r="S794">
        <v>4.55</v>
      </c>
      <c r="T794">
        <v>1</v>
      </c>
      <c r="U794">
        <v>10</v>
      </c>
      <c r="V794">
        <v>5.4</v>
      </c>
      <c r="W794">
        <v>6.2</v>
      </c>
      <c r="X794">
        <v>33.480000000000004</v>
      </c>
      <c r="Y794">
        <v>3.7600000000000002</v>
      </c>
      <c r="Z794">
        <v>5.12</v>
      </c>
      <c r="AA794">
        <v>19.251200000000001</v>
      </c>
      <c r="AB794">
        <v>7709828</v>
      </c>
      <c r="AC794" t="s">
        <v>3315</v>
      </c>
      <c r="AD794">
        <v>40528</v>
      </c>
      <c r="AE794" t="s">
        <v>760</v>
      </c>
      <c r="AF794" t="s">
        <v>761</v>
      </c>
      <c r="AG794" t="s">
        <v>762</v>
      </c>
      <c r="AH794" t="s">
        <v>768</v>
      </c>
      <c r="AI794">
        <v>2.5</v>
      </c>
      <c r="AJ794">
        <v>0</v>
      </c>
      <c r="AK794">
        <v>0</v>
      </c>
      <c r="AL794">
        <v>0</v>
      </c>
      <c r="AM794">
        <v>30</v>
      </c>
      <c r="AN794">
        <v>0</v>
      </c>
      <c r="AO794" t="s">
        <v>762</v>
      </c>
      <c r="AP794" t="s">
        <v>778</v>
      </c>
      <c r="AQ794" t="s">
        <v>781</v>
      </c>
      <c r="AR794" t="s">
        <v>3102</v>
      </c>
      <c r="AS794">
        <v>10.199999999999999</v>
      </c>
      <c r="AT794">
        <v>726.27</v>
      </c>
      <c r="AU794">
        <v>736.48</v>
      </c>
      <c r="AV794" t="s">
        <v>772</v>
      </c>
      <c r="AW794" t="s">
        <v>3316</v>
      </c>
      <c r="AX794">
        <v>9.1999999999999993</v>
      </c>
      <c r="AY794">
        <v>727.52</v>
      </c>
      <c r="AZ794">
        <v>736.48</v>
      </c>
      <c r="BA794" t="s">
        <v>765</v>
      </c>
      <c r="BB794">
        <v>0</v>
      </c>
      <c r="BC794">
        <v>0</v>
      </c>
      <c r="BD794">
        <v>23389</v>
      </c>
      <c r="BE794">
        <v>55.897900981063202</v>
      </c>
      <c r="BF794" t="s">
        <v>767</v>
      </c>
      <c r="BG794">
        <v>43185</v>
      </c>
      <c r="BH794">
        <v>92.37940301081214</v>
      </c>
      <c r="BI794" t="s">
        <v>4094</v>
      </c>
      <c r="BJ794" t="s">
        <v>4095</v>
      </c>
      <c r="BK794" t="s">
        <v>4096</v>
      </c>
      <c r="BL794" t="s">
        <v>4097</v>
      </c>
      <c r="BM794">
        <v>1</v>
      </c>
      <c r="BN794">
        <v>3.8210000000000002</v>
      </c>
    </row>
    <row r="795" spans="1:66" x14ac:dyDescent="0.25">
      <c r="A795">
        <v>147105</v>
      </c>
      <c r="B795">
        <v>12161</v>
      </c>
      <c r="C795" t="s">
        <v>521</v>
      </c>
      <c r="D795" t="s">
        <v>26</v>
      </c>
      <c r="E795" t="s">
        <v>29</v>
      </c>
      <c r="F795">
        <v>43805.708333333336</v>
      </c>
      <c r="G795">
        <v>7</v>
      </c>
      <c r="H795" t="s">
        <v>23</v>
      </c>
      <c r="I795">
        <v>0</v>
      </c>
      <c r="J795" t="s">
        <v>22</v>
      </c>
      <c r="K795" t="s">
        <v>22</v>
      </c>
      <c r="M795">
        <v>0</v>
      </c>
      <c r="O795">
        <v>2</v>
      </c>
      <c r="P795">
        <v>10</v>
      </c>
      <c r="Q795">
        <v>1.3</v>
      </c>
      <c r="R795">
        <v>2.9</v>
      </c>
      <c r="S795">
        <v>3.77</v>
      </c>
      <c r="T795">
        <v>1</v>
      </c>
      <c r="U795">
        <v>10</v>
      </c>
      <c r="V795">
        <v>5.4</v>
      </c>
      <c r="W795">
        <v>5.6</v>
      </c>
      <c r="X795">
        <v>30.24</v>
      </c>
      <c r="Y795">
        <v>3.7600000000000002</v>
      </c>
      <c r="Z795">
        <v>4.5199999999999996</v>
      </c>
      <c r="AA795">
        <v>16.995200000000001</v>
      </c>
      <c r="AB795">
        <v>7639883</v>
      </c>
      <c r="AC795" t="s">
        <v>3100</v>
      </c>
      <c r="AD795">
        <v>40529</v>
      </c>
      <c r="AE795" t="s">
        <v>760</v>
      </c>
      <c r="AF795" t="s">
        <v>761</v>
      </c>
      <c r="AG795" t="s">
        <v>762</v>
      </c>
      <c r="AH795" t="s">
        <v>768</v>
      </c>
      <c r="AI795">
        <v>2.5</v>
      </c>
      <c r="AJ795">
        <v>0</v>
      </c>
      <c r="AK795">
        <v>0</v>
      </c>
      <c r="AL795">
        <v>0</v>
      </c>
      <c r="AM795">
        <v>30</v>
      </c>
      <c r="AN795">
        <v>0</v>
      </c>
      <c r="AO795" t="s">
        <v>762</v>
      </c>
      <c r="AP795" t="s">
        <v>763</v>
      </c>
      <c r="AQ795" t="s">
        <v>769</v>
      </c>
      <c r="AR795" t="s">
        <v>3101</v>
      </c>
      <c r="AS795">
        <v>8.4</v>
      </c>
      <c r="AT795">
        <v>736</v>
      </c>
      <c r="AU795">
        <v>727.58</v>
      </c>
      <c r="AV795" t="s">
        <v>772</v>
      </c>
      <c r="AW795" t="s">
        <v>3102</v>
      </c>
      <c r="AX795">
        <v>8.9</v>
      </c>
      <c r="AY795">
        <v>727.58</v>
      </c>
      <c r="AZ795">
        <v>736.48</v>
      </c>
      <c r="BA795" t="s">
        <v>772</v>
      </c>
      <c r="BB795">
        <v>0</v>
      </c>
      <c r="BC795">
        <v>0</v>
      </c>
      <c r="BD795">
        <v>23389</v>
      </c>
      <c r="BE795">
        <v>55.897900981063202</v>
      </c>
      <c r="BF795" t="s">
        <v>767</v>
      </c>
      <c r="BG795">
        <v>43185</v>
      </c>
      <c r="BH795">
        <v>115.376997554532</v>
      </c>
      <c r="BI795" t="s">
        <v>4094</v>
      </c>
      <c r="BJ795" t="s">
        <v>4095</v>
      </c>
      <c r="BK795" t="s">
        <v>4096</v>
      </c>
      <c r="BL795" t="s">
        <v>4097</v>
      </c>
      <c r="BM795">
        <v>1</v>
      </c>
      <c r="BN795">
        <v>3.8210000000000002</v>
      </c>
    </row>
    <row r="796" spans="1:66" x14ac:dyDescent="0.25">
      <c r="A796">
        <v>147280</v>
      </c>
      <c r="B796">
        <v>10930</v>
      </c>
      <c r="C796" t="s">
        <v>371</v>
      </c>
      <c r="D796" t="s">
        <v>21</v>
      </c>
      <c r="E796" t="s">
        <v>29</v>
      </c>
      <c r="F796">
        <v>43055.666666666664</v>
      </c>
      <c r="G796">
        <v>5.2</v>
      </c>
      <c r="H796" t="s">
        <v>23</v>
      </c>
      <c r="I796">
        <v>0</v>
      </c>
      <c r="J796" t="s">
        <v>22</v>
      </c>
      <c r="K796" t="s">
        <v>22</v>
      </c>
      <c r="L796" t="s">
        <v>145</v>
      </c>
      <c r="M796">
        <v>10</v>
      </c>
      <c r="N796" t="s">
        <v>35</v>
      </c>
      <c r="O796">
        <v>2</v>
      </c>
      <c r="P796">
        <v>5</v>
      </c>
      <c r="Q796">
        <v>1.3</v>
      </c>
      <c r="R796">
        <v>7.25</v>
      </c>
      <c r="S796">
        <v>9.4250000000000007</v>
      </c>
      <c r="T796">
        <v>2</v>
      </c>
      <c r="U796">
        <v>5</v>
      </c>
      <c r="V796">
        <v>7.6000000000000005</v>
      </c>
      <c r="W796">
        <v>3.6500000000000004</v>
      </c>
      <c r="X796">
        <v>27.740000000000006</v>
      </c>
      <c r="Y796">
        <v>5.08</v>
      </c>
      <c r="Z796">
        <v>5.09</v>
      </c>
      <c r="AA796">
        <v>25.857199999999999</v>
      </c>
      <c r="AB796">
        <v>7701286</v>
      </c>
      <c r="AC796" t="s">
        <v>3651</v>
      </c>
      <c r="AD796">
        <v>40530</v>
      </c>
      <c r="AE796" t="s">
        <v>760</v>
      </c>
      <c r="AF796" t="s">
        <v>761</v>
      </c>
      <c r="AG796" t="s">
        <v>762</v>
      </c>
      <c r="AH796" t="s">
        <v>768</v>
      </c>
      <c r="AI796">
        <v>4</v>
      </c>
      <c r="AJ796">
        <v>0</v>
      </c>
      <c r="AK796">
        <v>0</v>
      </c>
      <c r="AL796">
        <v>0</v>
      </c>
      <c r="AM796">
        <v>48</v>
      </c>
      <c r="AN796">
        <v>0</v>
      </c>
      <c r="AO796" t="s">
        <v>762</v>
      </c>
      <c r="AP796" t="s">
        <v>778</v>
      </c>
      <c r="AQ796" t="s">
        <v>781</v>
      </c>
      <c r="AR796" t="s">
        <v>3652</v>
      </c>
      <c r="AS796">
        <v>4.7</v>
      </c>
      <c r="AT796">
        <v>646.29999999999995</v>
      </c>
      <c r="AU796">
        <v>651</v>
      </c>
      <c r="AV796" t="s">
        <v>765</v>
      </c>
      <c r="AW796" t="s">
        <v>1957</v>
      </c>
      <c r="AX796">
        <v>5.6</v>
      </c>
      <c r="AY796">
        <v>642.4</v>
      </c>
      <c r="AZ796">
        <v>648</v>
      </c>
      <c r="BA796" t="s">
        <v>765</v>
      </c>
      <c r="BB796">
        <v>7.3096560000000005E-2</v>
      </c>
      <c r="BC796">
        <v>1</v>
      </c>
      <c r="BD796">
        <v>29221</v>
      </c>
      <c r="BE796">
        <v>37.877253023043572</v>
      </c>
      <c r="BF796" t="s">
        <v>767</v>
      </c>
      <c r="BG796">
        <v>44243</v>
      </c>
      <c r="BH796">
        <v>53.354086079902153</v>
      </c>
      <c r="BI796" t="s">
        <v>4120</v>
      </c>
      <c r="BJ796" t="s">
        <v>4121</v>
      </c>
      <c r="BK796" t="s">
        <v>4122</v>
      </c>
      <c r="BL796" t="s">
        <v>4123</v>
      </c>
      <c r="BM796">
        <v>4</v>
      </c>
      <c r="BN796">
        <v>3.7530000000000001</v>
      </c>
    </row>
    <row r="797" spans="1:66" x14ac:dyDescent="0.25">
      <c r="A797">
        <v>147281</v>
      </c>
      <c r="B797">
        <v>10930</v>
      </c>
      <c r="C797" t="s">
        <v>371</v>
      </c>
      <c r="D797" t="s">
        <v>21</v>
      </c>
      <c r="E797" t="s">
        <v>29</v>
      </c>
      <c r="F797">
        <v>43055.208333333336</v>
      </c>
      <c r="G797">
        <v>5.7</v>
      </c>
      <c r="H797" t="s">
        <v>23</v>
      </c>
      <c r="I797">
        <v>0</v>
      </c>
      <c r="J797" t="s">
        <v>22</v>
      </c>
      <c r="K797" t="s">
        <v>22</v>
      </c>
      <c r="L797" t="s">
        <v>145</v>
      </c>
      <c r="M797">
        <v>10</v>
      </c>
      <c r="N797" t="s">
        <v>35</v>
      </c>
      <c r="O797">
        <v>2</v>
      </c>
      <c r="P797">
        <v>5</v>
      </c>
      <c r="Q797">
        <v>1.3</v>
      </c>
      <c r="R797">
        <v>7.25</v>
      </c>
      <c r="S797">
        <v>9.4250000000000007</v>
      </c>
      <c r="T797">
        <v>1</v>
      </c>
      <c r="U797">
        <v>0</v>
      </c>
      <c r="V797">
        <v>2.2000000000000002</v>
      </c>
      <c r="W797">
        <v>2</v>
      </c>
      <c r="X797">
        <v>4.4000000000000004</v>
      </c>
      <c r="Y797">
        <v>1.84</v>
      </c>
      <c r="Z797">
        <v>4.1000000000000005</v>
      </c>
      <c r="AA797">
        <v>7.5440000000000014</v>
      </c>
      <c r="AB797">
        <v>7576624</v>
      </c>
      <c r="AC797" t="s">
        <v>1956</v>
      </c>
      <c r="AD797">
        <v>40531</v>
      </c>
      <c r="AE797" t="s">
        <v>760</v>
      </c>
      <c r="AF797" t="s">
        <v>761</v>
      </c>
      <c r="AG797" t="s">
        <v>762</v>
      </c>
      <c r="AH797" t="s">
        <v>768</v>
      </c>
      <c r="AI797">
        <v>4</v>
      </c>
      <c r="AJ797">
        <v>0</v>
      </c>
      <c r="AK797">
        <v>0</v>
      </c>
      <c r="AL797">
        <v>0</v>
      </c>
      <c r="AM797">
        <v>48</v>
      </c>
      <c r="AN797">
        <v>0</v>
      </c>
      <c r="AO797" t="s">
        <v>762</v>
      </c>
      <c r="AP797" t="s">
        <v>902</v>
      </c>
      <c r="AQ797" t="s">
        <v>905</v>
      </c>
      <c r="AR797" t="s">
        <v>1957</v>
      </c>
      <c r="AS797">
        <v>5.7</v>
      </c>
      <c r="AT797">
        <v>642.29999999999995</v>
      </c>
      <c r="AU797">
        <v>648</v>
      </c>
      <c r="AV797" t="s">
        <v>765</v>
      </c>
      <c r="AW797" t="s">
        <v>1952</v>
      </c>
      <c r="AX797">
        <v>5.7</v>
      </c>
      <c r="AY797">
        <v>642.29999999999995</v>
      </c>
      <c r="AZ797">
        <v>648</v>
      </c>
      <c r="BA797" t="s">
        <v>765</v>
      </c>
      <c r="BB797">
        <v>0</v>
      </c>
      <c r="BC797">
        <v>1</v>
      </c>
      <c r="BD797">
        <v>25204</v>
      </c>
      <c r="BE797">
        <v>48.8739447866758</v>
      </c>
      <c r="BF797" t="s">
        <v>767</v>
      </c>
      <c r="BG797">
        <v>44243</v>
      </c>
      <c r="BH797">
        <v>40.148344089311962</v>
      </c>
      <c r="BI797" t="s">
        <v>4120</v>
      </c>
      <c r="BJ797" t="s">
        <v>4121</v>
      </c>
      <c r="BK797" t="s">
        <v>4122</v>
      </c>
      <c r="BL797" t="s">
        <v>4123</v>
      </c>
      <c r="BM797">
        <v>4</v>
      </c>
      <c r="BN797">
        <v>3.7530000000000001</v>
      </c>
    </row>
    <row r="798" spans="1:66" x14ac:dyDescent="0.25">
      <c r="A798">
        <v>147282</v>
      </c>
      <c r="B798">
        <v>10930</v>
      </c>
      <c r="C798" t="s">
        <v>371</v>
      </c>
      <c r="D798" t="s">
        <v>21</v>
      </c>
      <c r="E798" t="s">
        <v>29</v>
      </c>
      <c r="F798">
        <v>43055.208333333336</v>
      </c>
      <c r="G798">
        <v>5.85</v>
      </c>
      <c r="H798" t="s">
        <v>23</v>
      </c>
      <c r="I798">
        <v>0</v>
      </c>
      <c r="J798" t="s">
        <v>22</v>
      </c>
      <c r="K798" t="s">
        <v>22</v>
      </c>
      <c r="L798" t="s">
        <v>145</v>
      </c>
      <c r="M798">
        <v>10</v>
      </c>
      <c r="N798" t="s">
        <v>35</v>
      </c>
      <c r="O798">
        <v>2</v>
      </c>
      <c r="P798">
        <v>5</v>
      </c>
      <c r="Q798">
        <v>1.3</v>
      </c>
      <c r="R798">
        <v>7.25</v>
      </c>
      <c r="S798">
        <v>9.4250000000000007</v>
      </c>
      <c r="T798">
        <v>1</v>
      </c>
      <c r="U798">
        <v>0</v>
      </c>
      <c r="V798">
        <v>2.2000000000000002</v>
      </c>
      <c r="W798">
        <v>2</v>
      </c>
      <c r="X798">
        <v>4.4000000000000004</v>
      </c>
      <c r="Y798">
        <v>1.84</v>
      </c>
      <c r="Z798">
        <v>4.1000000000000005</v>
      </c>
      <c r="AA798">
        <v>7.5440000000000014</v>
      </c>
      <c r="AB798">
        <v>7647648</v>
      </c>
      <c r="AC798" t="s">
        <v>1951</v>
      </c>
      <c r="AD798">
        <v>40532</v>
      </c>
      <c r="AE798" t="s">
        <v>760</v>
      </c>
      <c r="AF798" t="s">
        <v>761</v>
      </c>
      <c r="AG798" t="s">
        <v>762</v>
      </c>
      <c r="AH798" t="s">
        <v>768</v>
      </c>
      <c r="AI798">
        <v>4</v>
      </c>
      <c r="AJ798">
        <v>0</v>
      </c>
      <c r="AK798">
        <v>0</v>
      </c>
      <c r="AL798">
        <v>0</v>
      </c>
      <c r="AM798">
        <v>48</v>
      </c>
      <c r="AN798">
        <v>0</v>
      </c>
      <c r="AO798" t="s">
        <v>762</v>
      </c>
      <c r="AP798" t="s">
        <v>902</v>
      </c>
      <c r="AQ798" t="s">
        <v>905</v>
      </c>
      <c r="AR798" t="s">
        <v>1952</v>
      </c>
      <c r="AS798">
        <v>5.7</v>
      </c>
      <c r="AT798">
        <v>642.29999999999995</v>
      </c>
      <c r="AU798">
        <v>648</v>
      </c>
      <c r="AV798" t="s">
        <v>765</v>
      </c>
      <c r="AW798" t="s">
        <v>1953</v>
      </c>
      <c r="AX798">
        <v>6</v>
      </c>
      <c r="AY798">
        <v>641</v>
      </c>
      <c r="AZ798">
        <v>647</v>
      </c>
      <c r="BA798" t="s">
        <v>765</v>
      </c>
      <c r="BB798">
        <v>3.2995379999999998E-2</v>
      </c>
      <c r="BC798">
        <v>1</v>
      </c>
      <c r="BD798">
        <v>29221</v>
      </c>
      <c r="BE798">
        <v>37.875998174766146</v>
      </c>
      <c r="BF798" t="s">
        <v>767</v>
      </c>
      <c r="BG798">
        <v>44243</v>
      </c>
      <c r="BH798">
        <v>39.399459610268472</v>
      </c>
      <c r="BI798" t="s">
        <v>4120</v>
      </c>
      <c r="BJ798" t="s">
        <v>4121</v>
      </c>
      <c r="BK798" t="s">
        <v>4122</v>
      </c>
      <c r="BL798" t="s">
        <v>4123</v>
      </c>
      <c r="BM798">
        <v>4</v>
      </c>
      <c r="BN798">
        <v>3.7530000000000001</v>
      </c>
    </row>
    <row r="799" spans="1:66" x14ac:dyDescent="0.25">
      <c r="A799">
        <v>147286</v>
      </c>
      <c r="B799">
        <v>10930</v>
      </c>
      <c r="C799" t="s">
        <v>371</v>
      </c>
      <c r="D799" t="s">
        <v>21</v>
      </c>
      <c r="E799" t="s">
        <v>29</v>
      </c>
      <c r="F799">
        <v>43055.666666666664</v>
      </c>
      <c r="G799">
        <v>8.4</v>
      </c>
      <c r="H799" t="s">
        <v>23</v>
      </c>
      <c r="I799">
        <v>0</v>
      </c>
      <c r="J799" t="s">
        <v>22</v>
      </c>
      <c r="K799" t="s">
        <v>22</v>
      </c>
      <c r="L799" t="s">
        <v>145</v>
      </c>
      <c r="M799">
        <v>10</v>
      </c>
      <c r="N799" t="s">
        <v>35</v>
      </c>
      <c r="O799">
        <v>2</v>
      </c>
      <c r="P799">
        <v>10</v>
      </c>
      <c r="Q799">
        <v>1.3</v>
      </c>
      <c r="R799">
        <v>8.4</v>
      </c>
      <c r="S799">
        <v>10.920000000000002</v>
      </c>
      <c r="T799">
        <v>1</v>
      </c>
      <c r="U799">
        <v>10</v>
      </c>
      <c r="V799">
        <v>1.4000000000000001</v>
      </c>
      <c r="W799">
        <v>4.8000000000000007</v>
      </c>
      <c r="X799">
        <v>6.7200000000000015</v>
      </c>
      <c r="Y799">
        <v>1.36</v>
      </c>
      <c r="Z799">
        <v>6.24</v>
      </c>
      <c r="AA799">
        <v>8.4864000000000015</v>
      </c>
      <c r="AB799">
        <v>7596824</v>
      </c>
      <c r="AC799" t="s">
        <v>2125</v>
      </c>
      <c r="AD799">
        <v>40533</v>
      </c>
      <c r="AE799" t="s">
        <v>760</v>
      </c>
      <c r="AF799" t="s">
        <v>761</v>
      </c>
      <c r="AG799" t="s">
        <v>762</v>
      </c>
      <c r="AH799" t="s">
        <v>768</v>
      </c>
      <c r="AI799">
        <v>4</v>
      </c>
      <c r="AJ799">
        <v>0</v>
      </c>
      <c r="AK799">
        <v>0</v>
      </c>
      <c r="AL799">
        <v>0</v>
      </c>
      <c r="AM799">
        <v>48</v>
      </c>
      <c r="AN799">
        <v>0</v>
      </c>
      <c r="AO799" t="s">
        <v>762</v>
      </c>
      <c r="AP799" t="s">
        <v>763</v>
      </c>
      <c r="AQ799" t="s">
        <v>769</v>
      </c>
      <c r="AR799" t="s">
        <v>2126</v>
      </c>
      <c r="AS799">
        <v>2</v>
      </c>
      <c r="AT799">
        <v>653</v>
      </c>
      <c r="AU799">
        <v>655</v>
      </c>
      <c r="AV799" t="s">
        <v>765</v>
      </c>
      <c r="AW799" t="s">
        <v>2127</v>
      </c>
      <c r="AX799">
        <v>8.4</v>
      </c>
      <c r="AY799">
        <v>646.6</v>
      </c>
      <c r="AZ799">
        <v>655</v>
      </c>
      <c r="BA799" t="s">
        <v>765</v>
      </c>
      <c r="BB799">
        <v>0.16413279</v>
      </c>
      <c r="BC799">
        <v>1</v>
      </c>
      <c r="BD799">
        <v>27030</v>
      </c>
      <c r="BE799">
        <v>43.875884097650008</v>
      </c>
      <c r="BF799" t="s">
        <v>767</v>
      </c>
      <c r="BG799">
        <v>44243</v>
      </c>
      <c r="BH799">
        <v>38.992818711335389</v>
      </c>
      <c r="BI799" t="s">
        <v>4124</v>
      </c>
      <c r="BJ799" t="s">
        <v>4125</v>
      </c>
      <c r="BK799" t="s">
        <v>4126</v>
      </c>
      <c r="BL799" t="s">
        <v>768</v>
      </c>
      <c r="BM799">
        <v>2</v>
      </c>
      <c r="BN799">
        <v>3.7530000000000001</v>
      </c>
    </row>
    <row r="800" spans="1:66" x14ac:dyDescent="0.25">
      <c r="A800">
        <v>147593</v>
      </c>
      <c r="B800">
        <v>10930</v>
      </c>
      <c r="C800" t="s">
        <v>371</v>
      </c>
      <c r="D800" t="s">
        <v>21</v>
      </c>
      <c r="E800" t="s">
        <v>29</v>
      </c>
      <c r="F800">
        <v>43055.666666666664</v>
      </c>
      <c r="G800">
        <v>6.55</v>
      </c>
      <c r="H800" t="s">
        <v>23</v>
      </c>
      <c r="I800">
        <v>0</v>
      </c>
      <c r="J800" t="s">
        <v>22</v>
      </c>
      <c r="K800" t="s">
        <v>22</v>
      </c>
      <c r="L800" t="s">
        <v>145</v>
      </c>
      <c r="M800">
        <v>10</v>
      </c>
      <c r="N800" t="s">
        <v>35</v>
      </c>
      <c r="O800">
        <v>2</v>
      </c>
      <c r="P800">
        <v>5</v>
      </c>
      <c r="Q800">
        <v>1.3</v>
      </c>
      <c r="R800">
        <v>7.25</v>
      </c>
      <c r="S800">
        <v>9.4250000000000007</v>
      </c>
      <c r="T800">
        <v>3</v>
      </c>
      <c r="U800">
        <v>5</v>
      </c>
      <c r="V800">
        <v>10</v>
      </c>
      <c r="W800">
        <v>3.6500000000000004</v>
      </c>
      <c r="X800">
        <v>36.5</v>
      </c>
      <c r="Y800">
        <v>6.52</v>
      </c>
      <c r="Z800">
        <v>5.09</v>
      </c>
      <c r="AA800">
        <v>33.186799999999998</v>
      </c>
      <c r="AB800">
        <v>7657320</v>
      </c>
      <c r="AC800" t="s">
        <v>3920</v>
      </c>
      <c r="AD800">
        <v>40534</v>
      </c>
      <c r="AE800" t="s">
        <v>760</v>
      </c>
      <c r="AF800" t="s">
        <v>761</v>
      </c>
      <c r="AG800" t="s">
        <v>762</v>
      </c>
      <c r="AH800" t="s">
        <v>768</v>
      </c>
      <c r="AI800">
        <v>4</v>
      </c>
      <c r="AJ800">
        <v>0</v>
      </c>
      <c r="AK800">
        <v>0</v>
      </c>
      <c r="AL800">
        <v>0</v>
      </c>
      <c r="AM800">
        <v>48</v>
      </c>
      <c r="AN800">
        <v>0</v>
      </c>
      <c r="AO800" t="s">
        <v>762</v>
      </c>
      <c r="AP800" t="s">
        <v>778</v>
      </c>
      <c r="AQ800" t="s">
        <v>781</v>
      </c>
      <c r="AR800" t="s">
        <v>3921</v>
      </c>
      <c r="AS800">
        <v>8.5</v>
      </c>
      <c r="AT800">
        <v>645.5</v>
      </c>
      <c r="AU800">
        <v>654</v>
      </c>
      <c r="AV800" t="s">
        <v>765</v>
      </c>
      <c r="AW800" t="s">
        <v>3652</v>
      </c>
      <c r="AX800">
        <v>5.5</v>
      </c>
      <c r="AY800">
        <v>645.5</v>
      </c>
      <c r="AZ800">
        <v>651</v>
      </c>
      <c r="BA800" t="s">
        <v>765</v>
      </c>
      <c r="BB800">
        <v>0</v>
      </c>
      <c r="BC800">
        <v>1</v>
      </c>
      <c r="BD800">
        <v>29221</v>
      </c>
      <c r="BE800">
        <v>37.877253023043572</v>
      </c>
      <c r="BF800" t="s">
        <v>767</v>
      </c>
      <c r="BG800">
        <v>44243</v>
      </c>
      <c r="BH800">
        <v>61.342880475839152</v>
      </c>
      <c r="BI800" t="s">
        <v>4124</v>
      </c>
      <c r="BJ800" t="s">
        <v>4125</v>
      </c>
      <c r="BK800" t="s">
        <v>4126</v>
      </c>
      <c r="BL800" t="s">
        <v>768</v>
      </c>
      <c r="BM800">
        <v>2</v>
      </c>
      <c r="BN800">
        <v>3.7530000000000001</v>
      </c>
    </row>
    <row r="801" spans="1:66" x14ac:dyDescent="0.25">
      <c r="A801">
        <v>147741</v>
      </c>
      <c r="B801">
        <v>10948</v>
      </c>
      <c r="C801" t="s">
        <v>595</v>
      </c>
      <c r="D801" t="s">
        <v>21</v>
      </c>
      <c r="E801" t="s">
        <v>29</v>
      </c>
      <c r="F801">
        <v>43914.666666666664</v>
      </c>
      <c r="G801">
        <v>8</v>
      </c>
      <c r="H801" t="s">
        <v>23</v>
      </c>
      <c r="I801">
        <v>0</v>
      </c>
      <c r="J801" t="s">
        <v>22</v>
      </c>
      <c r="K801" t="s">
        <v>22</v>
      </c>
      <c r="L801" t="s">
        <v>37</v>
      </c>
      <c r="M801">
        <v>8</v>
      </c>
      <c r="N801" t="s">
        <v>33</v>
      </c>
      <c r="O801">
        <v>0</v>
      </c>
      <c r="P801">
        <v>10</v>
      </c>
      <c r="Q801">
        <v>0</v>
      </c>
      <c r="R801">
        <v>7.6999999999999993</v>
      </c>
      <c r="S801">
        <v>0</v>
      </c>
      <c r="T801">
        <v>1</v>
      </c>
      <c r="U801">
        <v>10</v>
      </c>
      <c r="V801">
        <v>8.4</v>
      </c>
      <c r="W801">
        <v>6.8</v>
      </c>
      <c r="X801">
        <v>57.12</v>
      </c>
      <c r="Y801">
        <v>5.04</v>
      </c>
      <c r="Z801">
        <v>7.16</v>
      </c>
      <c r="AA801">
        <v>36.086399999999998</v>
      </c>
      <c r="AB801">
        <v>7628128</v>
      </c>
      <c r="AC801" t="s">
        <v>3974</v>
      </c>
      <c r="AD801">
        <v>40535</v>
      </c>
      <c r="AE801" t="s">
        <v>760</v>
      </c>
      <c r="AF801" t="s">
        <v>785</v>
      </c>
      <c r="AG801" t="s">
        <v>762</v>
      </c>
      <c r="AH801" t="s">
        <v>1823</v>
      </c>
      <c r="AI801">
        <v>0</v>
      </c>
      <c r="AJ801">
        <v>0</v>
      </c>
      <c r="AK801">
        <v>6.25</v>
      </c>
      <c r="AL801">
        <v>9</v>
      </c>
      <c r="AM801">
        <v>75</v>
      </c>
      <c r="AN801">
        <v>108</v>
      </c>
      <c r="AO801" t="s">
        <v>762</v>
      </c>
      <c r="AP801" t="s">
        <v>778</v>
      </c>
      <c r="AQ801" t="s">
        <v>781</v>
      </c>
      <c r="AR801" t="s">
        <v>3975</v>
      </c>
      <c r="AS801">
        <v>2.4</v>
      </c>
      <c r="AT801">
        <v>0</v>
      </c>
      <c r="AU801">
        <v>0</v>
      </c>
      <c r="AV801" t="s">
        <v>765</v>
      </c>
      <c r="AW801" t="s">
        <v>3976</v>
      </c>
      <c r="AX801">
        <v>2.4</v>
      </c>
      <c r="AY801">
        <v>655.6</v>
      </c>
      <c r="AZ801">
        <v>658</v>
      </c>
      <c r="BA801" t="s">
        <v>765</v>
      </c>
      <c r="BB801">
        <v>0</v>
      </c>
      <c r="BC801">
        <v>0</v>
      </c>
      <c r="BD801">
        <v>35611</v>
      </c>
      <c r="BE801">
        <v>22.734200319415919</v>
      </c>
      <c r="BF801" t="s">
        <v>767</v>
      </c>
      <c r="BG801">
        <v>44404</v>
      </c>
      <c r="BH801">
        <v>48.055233993080648</v>
      </c>
      <c r="BI801" t="s">
        <v>4149</v>
      </c>
      <c r="BJ801" t="s">
        <v>4150</v>
      </c>
      <c r="BK801" t="s">
        <v>4151</v>
      </c>
      <c r="BL801" t="s">
        <v>768</v>
      </c>
      <c r="BM801">
        <v>2</v>
      </c>
      <c r="BN801">
        <v>3.7679999999999998</v>
      </c>
    </row>
    <row r="802" spans="1:66" x14ac:dyDescent="0.25">
      <c r="A802">
        <v>147789</v>
      </c>
      <c r="B802">
        <v>21822</v>
      </c>
      <c r="C802" t="s">
        <v>421</v>
      </c>
      <c r="D802" t="s">
        <v>21</v>
      </c>
      <c r="E802" t="s">
        <v>29</v>
      </c>
      <c r="F802">
        <v>44277.708333333336</v>
      </c>
      <c r="G802">
        <v>3</v>
      </c>
      <c r="H802" t="s">
        <v>28</v>
      </c>
      <c r="I802">
        <v>5</v>
      </c>
      <c r="J802" t="s">
        <v>22</v>
      </c>
      <c r="K802" t="s">
        <v>22</v>
      </c>
      <c r="M802">
        <v>0</v>
      </c>
      <c r="O802">
        <v>2</v>
      </c>
      <c r="P802">
        <v>5</v>
      </c>
      <c r="Q802">
        <v>3.05</v>
      </c>
      <c r="R802">
        <v>2.15</v>
      </c>
      <c r="S802">
        <v>6.5574999999999992</v>
      </c>
      <c r="T802">
        <v>1</v>
      </c>
      <c r="U802">
        <v>5</v>
      </c>
      <c r="V802">
        <v>4.5999999999999996</v>
      </c>
      <c r="W802">
        <v>3.0500000000000003</v>
      </c>
      <c r="X802">
        <v>14.03</v>
      </c>
      <c r="Y802">
        <v>3.9799999999999995</v>
      </c>
      <c r="Z802">
        <v>2.69</v>
      </c>
      <c r="AA802">
        <v>10.706199999999999</v>
      </c>
      <c r="AB802">
        <v>7580838</v>
      </c>
      <c r="AC802" t="s">
        <v>2393</v>
      </c>
      <c r="AD802">
        <v>40536</v>
      </c>
      <c r="AE802" t="s">
        <v>760</v>
      </c>
      <c r="AF802" t="s">
        <v>761</v>
      </c>
      <c r="AG802" t="s">
        <v>762</v>
      </c>
      <c r="AH802" t="s">
        <v>768</v>
      </c>
      <c r="AI802">
        <v>2.5</v>
      </c>
      <c r="AJ802">
        <v>0</v>
      </c>
      <c r="AK802">
        <v>0</v>
      </c>
      <c r="AL802">
        <v>0</v>
      </c>
      <c r="AM802">
        <v>30</v>
      </c>
      <c r="AN802">
        <v>0</v>
      </c>
      <c r="AO802" t="s">
        <v>762</v>
      </c>
      <c r="AP802" t="s">
        <v>763</v>
      </c>
      <c r="AQ802" t="s">
        <v>769</v>
      </c>
      <c r="AR802" t="s">
        <v>2394</v>
      </c>
      <c r="AS802">
        <v>6.1</v>
      </c>
      <c r="AT802">
        <v>652.9</v>
      </c>
      <c r="AU802">
        <v>659</v>
      </c>
      <c r="AV802" t="s">
        <v>765</v>
      </c>
      <c r="AW802" t="s">
        <v>2395</v>
      </c>
      <c r="AX802">
        <v>3</v>
      </c>
      <c r="AY802">
        <v>652</v>
      </c>
      <c r="AZ802">
        <v>655</v>
      </c>
      <c r="BA802" t="s">
        <v>765</v>
      </c>
      <c r="BB802">
        <v>1.6541460000000001E-2</v>
      </c>
      <c r="BC802">
        <v>0</v>
      </c>
      <c r="BD802">
        <v>0</v>
      </c>
      <c r="BE802">
        <v>121.22575861282228</v>
      </c>
      <c r="BF802" t="s">
        <v>767</v>
      </c>
      <c r="BG802">
        <v>44243</v>
      </c>
      <c r="BH802">
        <v>54.408739298930392</v>
      </c>
      <c r="BI802" t="s">
        <v>4094</v>
      </c>
      <c r="BJ802" t="s">
        <v>4095</v>
      </c>
      <c r="BK802" t="s">
        <v>4096</v>
      </c>
      <c r="BL802" t="s">
        <v>4097</v>
      </c>
      <c r="BM802">
        <v>1</v>
      </c>
      <c r="BN802">
        <v>3.7050000000000001</v>
      </c>
    </row>
    <row r="803" spans="1:66" x14ac:dyDescent="0.25">
      <c r="A803">
        <v>147820</v>
      </c>
      <c r="B803">
        <v>20178</v>
      </c>
      <c r="C803" t="s">
        <v>227</v>
      </c>
      <c r="D803" t="s">
        <v>26</v>
      </c>
      <c r="E803" t="s">
        <v>29</v>
      </c>
      <c r="F803">
        <v>44127.666666666664</v>
      </c>
      <c r="G803">
        <v>3</v>
      </c>
      <c r="H803" t="s">
        <v>23</v>
      </c>
      <c r="I803">
        <v>0</v>
      </c>
      <c r="J803" t="s">
        <v>22</v>
      </c>
      <c r="K803" t="s">
        <v>22</v>
      </c>
      <c r="L803" t="s">
        <v>30</v>
      </c>
      <c r="M803">
        <v>6</v>
      </c>
      <c r="N803" t="s">
        <v>35</v>
      </c>
      <c r="O803">
        <v>2</v>
      </c>
      <c r="P803">
        <v>10</v>
      </c>
      <c r="Q803">
        <v>1.3</v>
      </c>
      <c r="R803">
        <v>5</v>
      </c>
      <c r="S803">
        <v>6.5</v>
      </c>
      <c r="T803">
        <v>1</v>
      </c>
      <c r="U803">
        <v>0</v>
      </c>
      <c r="V803">
        <v>2.2000000000000002</v>
      </c>
      <c r="W803">
        <v>0.8</v>
      </c>
      <c r="X803">
        <v>1.7600000000000002</v>
      </c>
      <c r="Y803">
        <v>1.84</v>
      </c>
      <c r="Z803">
        <v>2.48</v>
      </c>
      <c r="AA803">
        <v>4.5632000000000001</v>
      </c>
      <c r="AB803">
        <v>7702895</v>
      </c>
      <c r="AC803" t="s">
        <v>1388</v>
      </c>
      <c r="AD803">
        <v>40537</v>
      </c>
      <c r="AE803" t="s">
        <v>760</v>
      </c>
      <c r="AF803" t="s">
        <v>761</v>
      </c>
      <c r="AG803" t="s">
        <v>762</v>
      </c>
      <c r="AH803" t="s">
        <v>768</v>
      </c>
      <c r="AI803">
        <v>1.25</v>
      </c>
      <c r="AJ803">
        <v>0</v>
      </c>
      <c r="AK803">
        <v>0</v>
      </c>
      <c r="AL803">
        <v>0</v>
      </c>
      <c r="AM803">
        <v>15</v>
      </c>
      <c r="AN803">
        <v>0</v>
      </c>
      <c r="AO803" t="s">
        <v>762</v>
      </c>
      <c r="AP803" t="s">
        <v>763</v>
      </c>
      <c r="AQ803" t="s">
        <v>769</v>
      </c>
      <c r="AR803" t="s">
        <v>1389</v>
      </c>
      <c r="AS803">
        <v>4.3</v>
      </c>
      <c r="AT803">
        <v>685.7</v>
      </c>
      <c r="AU803">
        <v>690</v>
      </c>
      <c r="AV803" t="s">
        <v>765</v>
      </c>
      <c r="AW803" t="s">
        <v>1390</v>
      </c>
      <c r="AX803">
        <v>7.4</v>
      </c>
      <c r="AY803">
        <v>683.6</v>
      </c>
      <c r="AZ803">
        <v>691</v>
      </c>
      <c r="BA803" t="s">
        <v>765</v>
      </c>
      <c r="BB803">
        <v>2.1343529999999999E-2</v>
      </c>
      <c r="BC803">
        <v>0</v>
      </c>
      <c r="BD803">
        <v>0</v>
      </c>
      <c r="BE803">
        <v>120.81496691763631</v>
      </c>
      <c r="BF803" t="s">
        <v>767</v>
      </c>
      <c r="BG803">
        <v>44243</v>
      </c>
      <c r="BH803">
        <v>98.390483159242294</v>
      </c>
      <c r="BI803" t="s">
        <v>4094</v>
      </c>
      <c r="BJ803" t="s">
        <v>4095</v>
      </c>
      <c r="BK803" t="s">
        <v>4096</v>
      </c>
      <c r="BL803" t="s">
        <v>4097</v>
      </c>
      <c r="BM803">
        <v>1</v>
      </c>
      <c r="BN803">
        <v>3.702</v>
      </c>
    </row>
    <row r="804" spans="1:66" x14ac:dyDescent="0.25">
      <c r="A804">
        <v>148027</v>
      </c>
      <c r="B804">
        <v>1111111</v>
      </c>
      <c r="C804" t="s">
        <v>261</v>
      </c>
      <c r="D804" t="s">
        <v>21</v>
      </c>
      <c r="E804" t="s">
        <v>29</v>
      </c>
      <c r="F804">
        <v>44096.666666666664</v>
      </c>
      <c r="G804">
        <v>8</v>
      </c>
      <c r="H804" t="s">
        <v>23</v>
      </c>
      <c r="I804">
        <v>0</v>
      </c>
      <c r="J804" t="s">
        <v>22</v>
      </c>
      <c r="K804" t="s">
        <v>22</v>
      </c>
      <c r="L804" t="s">
        <v>115</v>
      </c>
      <c r="M804">
        <v>8</v>
      </c>
      <c r="N804" t="s">
        <v>40</v>
      </c>
      <c r="O804">
        <v>8</v>
      </c>
      <c r="P804">
        <v>10</v>
      </c>
      <c r="Q804">
        <v>5.2</v>
      </c>
      <c r="R804">
        <v>7.1</v>
      </c>
      <c r="S804">
        <v>36.92</v>
      </c>
      <c r="T804">
        <v>2</v>
      </c>
      <c r="U804">
        <v>10</v>
      </c>
      <c r="V804">
        <v>5.4</v>
      </c>
      <c r="W804">
        <v>7.1</v>
      </c>
      <c r="X804">
        <v>38.340000000000003</v>
      </c>
      <c r="Y804">
        <v>5.32</v>
      </c>
      <c r="Z804">
        <v>7.1</v>
      </c>
      <c r="AA804">
        <v>37.771999999999998</v>
      </c>
      <c r="AB804">
        <v>7563775</v>
      </c>
      <c r="AC804" t="s">
        <v>3993</v>
      </c>
      <c r="AD804">
        <v>40538</v>
      </c>
      <c r="AE804" t="s">
        <v>760</v>
      </c>
      <c r="AF804" t="s">
        <v>838</v>
      </c>
      <c r="AG804" t="s">
        <v>839</v>
      </c>
      <c r="AH804" t="s">
        <v>842</v>
      </c>
      <c r="AI804">
        <v>0</v>
      </c>
      <c r="AJ804">
        <v>0</v>
      </c>
      <c r="AK804">
        <v>4</v>
      </c>
      <c r="AL804">
        <v>5.5</v>
      </c>
      <c r="AM804">
        <v>48</v>
      </c>
      <c r="AN804">
        <v>66</v>
      </c>
      <c r="AO804" t="s">
        <v>762</v>
      </c>
      <c r="AP804" t="s">
        <v>763</v>
      </c>
      <c r="AQ804" t="s">
        <v>769</v>
      </c>
      <c r="AR804" t="s">
        <v>3994</v>
      </c>
      <c r="AS804">
        <v>6.7</v>
      </c>
      <c r="AT804">
        <v>685.3</v>
      </c>
      <c r="AU804">
        <v>692</v>
      </c>
      <c r="AV804" t="s">
        <v>765</v>
      </c>
      <c r="AW804" t="s">
        <v>3995</v>
      </c>
      <c r="AX804">
        <v>9.6</v>
      </c>
      <c r="AY804">
        <v>682.4</v>
      </c>
      <c r="AZ804">
        <v>692</v>
      </c>
      <c r="BA804" t="s">
        <v>765</v>
      </c>
      <c r="BB804">
        <v>7.2309010000000007E-2</v>
      </c>
      <c r="BC804">
        <v>1</v>
      </c>
      <c r="BD804">
        <v>28491</v>
      </c>
      <c r="BE804">
        <v>42.725986767054522</v>
      </c>
      <c r="BF804" t="s">
        <v>767</v>
      </c>
      <c r="BG804">
        <v>44243</v>
      </c>
      <c r="BH804">
        <v>40.105651334306643</v>
      </c>
      <c r="BI804" t="s">
        <v>4094</v>
      </c>
      <c r="BJ804" t="s">
        <v>4095</v>
      </c>
      <c r="BK804" t="s">
        <v>4096</v>
      </c>
      <c r="BL804" t="s">
        <v>4097</v>
      </c>
      <c r="BM804">
        <v>1</v>
      </c>
      <c r="BN804">
        <v>3.6949999999999998</v>
      </c>
    </row>
    <row r="805" spans="1:66" x14ac:dyDescent="0.25">
      <c r="A805">
        <v>148288</v>
      </c>
      <c r="B805">
        <v>11657</v>
      </c>
      <c r="C805" t="s">
        <v>494</v>
      </c>
      <c r="D805" t="s">
        <v>21</v>
      </c>
      <c r="E805" t="s">
        <v>29</v>
      </c>
      <c r="F805">
        <v>43735.666666666664</v>
      </c>
      <c r="G805">
        <v>4.5</v>
      </c>
      <c r="I805">
        <v>0</v>
      </c>
      <c r="J805" t="s">
        <v>22</v>
      </c>
      <c r="K805" t="s">
        <v>22</v>
      </c>
      <c r="M805">
        <v>0</v>
      </c>
      <c r="N805" t="s">
        <v>202</v>
      </c>
      <c r="O805">
        <v>3</v>
      </c>
      <c r="P805">
        <v>0</v>
      </c>
      <c r="Q805">
        <v>1.9500000000000002</v>
      </c>
      <c r="R805">
        <v>0.8</v>
      </c>
      <c r="S805">
        <v>1.5600000000000003</v>
      </c>
      <c r="T805">
        <v>2</v>
      </c>
      <c r="U805">
        <v>10</v>
      </c>
      <c r="V805">
        <v>4.5999999999999996</v>
      </c>
      <c r="W805">
        <v>5</v>
      </c>
      <c r="X805">
        <v>23</v>
      </c>
      <c r="Y805">
        <v>3.54</v>
      </c>
      <c r="Z805">
        <v>3.3200000000000003</v>
      </c>
      <c r="AA805">
        <v>11.752800000000001</v>
      </c>
      <c r="AB805">
        <v>7579893</v>
      </c>
      <c r="AC805" t="s">
        <v>2516</v>
      </c>
      <c r="AD805">
        <v>40539</v>
      </c>
      <c r="AE805" t="s">
        <v>760</v>
      </c>
      <c r="AF805" t="s">
        <v>761</v>
      </c>
      <c r="AG805" t="s">
        <v>762</v>
      </c>
      <c r="AH805" t="s">
        <v>768</v>
      </c>
      <c r="AI805">
        <v>1.5</v>
      </c>
      <c r="AJ805">
        <v>0</v>
      </c>
      <c r="AK805">
        <v>0</v>
      </c>
      <c r="AL805">
        <v>0</v>
      </c>
      <c r="AM805">
        <v>18</v>
      </c>
      <c r="AN805">
        <v>0</v>
      </c>
      <c r="AO805" t="s">
        <v>762</v>
      </c>
      <c r="AP805" t="s">
        <v>763</v>
      </c>
      <c r="AQ805" t="s">
        <v>769</v>
      </c>
      <c r="AR805" t="s">
        <v>2517</v>
      </c>
      <c r="AS805">
        <v>2.76</v>
      </c>
      <c r="AT805">
        <v>711.91</v>
      </c>
      <c r="AU805">
        <v>714.67</v>
      </c>
      <c r="AV805" t="s">
        <v>772</v>
      </c>
      <c r="AW805" t="s">
        <v>2518</v>
      </c>
      <c r="AX805">
        <v>2.6</v>
      </c>
      <c r="AY805">
        <v>710.4</v>
      </c>
      <c r="AZ805">
        <v>713</v>
      </c>
      <c r="BA805" t="s">
        <v>765</v>
      </c>
      <c r="BB805">
        <v>0</v>
      </c>
      <c r="BC805">
        <v>0</v>
      </c>
      <c r="BD805">
        <v>0</v>
      </c>
      <c r="BE805">
        <v>119.74172940908053</v>
      </c>
      <c r="BF805" t="s">
        <v>767</v>
      </c>
      <c r="BG805">
        <v>44503</v>
      </c>
      <c r="BH805">
        <v>34.533618580548421</v>
      </c>
      <c r="BI805" t="s">
        <v>4094</v>
      </c>
      <c r="BJ805" t="s">
        <v>4095</v>
      </c>
      <c r="BK805" t="s">
        <v>4096</v>
      </c>
      <c r="BL805" t="s">
        <v>4097</v>
      </c>
      <c r="BM805">
        <v>1</v>
      </c>
      <c r="BN805">
        <v>3.6960000000000002</v>
      </c>
    </row>
    <row r="806" spans="1:66" x14ac:dyDescent="0.25">
      <c r="A806">
        <v>148407</v>
      </c>
      <c r="B806">
        <v>11048</v>
      </c>
      <c r="C806" t="s">
        <v>194</v>
      </c>
      <c r="D806" t="s">
        <v>21</v>
      </c>
      <c r="E806" t="s">
        <v>29</v>
      </c>
      <c r="F806">
        <v>43110.666666666664</v>
      </c>
      <c r="G806">
        <v>11</v>
      </c>
      <c r="H806" t="s">
        <v>23</v>
      </c>
      <c r="I806">
        <v>0</v>
      </c>
      <c r="J806" t="s">
        <v>22</v>
      </c>
      <c r="K806" t="s">
        <v>22</v>
      </c>
      <c r="L806" t="s">
        <v>115</v>
      </c>
      <c r="M806">
        <v>8</v>
      </c>
      <c r="N806" t="s">
        <v>33</v>
      </c>
      <c r="O806">
        <v>0</v>
      </c>
      <c r="P806">
        <v>0</v>
      </c>
      <c r="Q806">
        <v>0</v>
      </c>
      <c r="R806">
        <v>6</v>
      </c>
      <c r="S806">
        <v>0</v>
      </c>
      <c r="T806">
        <v>1</v>
      </c>
      <c r="U806">
        <v>0</v>
      </c>
      <c r="V806">
        <v>7</v>
      </c>
      <c r="W806">
        <v>3.3000000000000003</v>
      </c>
      <c r="X806">
        <v>23.1</v>
      </c>
      <c r="Y806">
        <v>4.2</v>
      </c>
      <c r="Z806">
        <v>4.3800000000000008</v>
      </c>
      <c r="AA806">
        <v>18.396000000000004</v>
      </c>
      <c r="AB806">
        <v>7675973</v>
      </c>
      <c r="AC806" t="s">
        <v>3209</v>
      </c>
      <c r="AD806">
        <v>40540</v>
      </c>
      <c r="AE806" t="s">
        <v>760</v>
      </c>
      <c r="AF806" t="s">
        <v>761</v>
      </c>
      <c r="AG806" t="s">
        <v>762</v>
      </c>
      <c r="AH806" t="s">
        <v>768</v>
      </c>
      <c r="AI806">
        <v>5.5</v>
      </c>
      <c r="AJ806">
        <v>0</v>
      </c>
      <c r="AK806">
        <v>0</v>
      </c>
      <c r="AL806">
        <v>0</v>
      </c>
      <c r="AM806">
        <v>66</v>
      </c>
      <c r="AN806">
        <v>0</v>
      </c>
      <c r="AO806" t="s">
        <v>762</v>
      </c>
      <c r="AP806" t="s">
        <v>763</v>
      </c>
      <c r="AQ806" t="s">
        <v>769</v>
      </c>
      <c r="AR806" t="s">
        <v>3210</v>
      </c>
      <c r="AS806">
        <v>0</v>
      </c>
      <c r="AT806">
        <v>639.07000000000005</v>
      </c>
      <c r="AU806">
        <v>0</v>
      </c>
      <c r="AV806" t="s">
        <v>765</v>
      </c>
      <c r="AW806" t="s">
        <v>3211</v>
      </c>
      <c r="AX806">
        <v>0</v>
      </c>
      <c r="AY806">
        <v>638.70000000000005</v>
      </c>
      <c r="AZ806">
        <v>651.5</v>
      </c>
      <c r="BA806" t="s">
        <v>772</v>
      </c>
      <c r="BB806">
        <v>1.17E-2</v>
      </c>
      <c r="BC806">
        <v>0</v>
      </c>
      <c r="BD806">
        <v>0</v>
      </c>
      <c r="BE806">
        <v>118.03057266712297</v>
      </c>
      <c r="BF806" t="s">
        <v>767</v>
      </c>
      <c r="BG806">
        <v>44253</v>
      </c>
      <c r="BH806">
        <v>31.783885807871311</v>
      </c>
      <c r="BI806" t="s">
        <v>4149</v>
      </c>
      <c r="BJ806" t="s">
        <v>4150</v>
      </c>
      <c r="BK806" t="s">
        <v>4151</v>
      </c>
      <c r="BL806" t="s">
        <v>768</v>
      </c>
      <c r="BM806">
        <v>2</v>
      </c>
      <c r="BN806">
        <v>3.8159999999999998</v>
      </c>
    </row>
    <row r="807" spans="1:66" x14ac:dyDescent="0.25">
      <c r="A807">
        <v>148408</v>
      </c>
      <c r="B807">
        <v>11048</v>
      </c>
      <c r="C807" t="s">
        <v>194</v>
      </c>
      <c r="D807" t="s">
        <v>21</v>
      </c>
      <c r="E807" t="s">
        <v>29</v>
      </c>
      <c r="F807">
        <v>43110.666666666664</v>
      </c>
      <c r="G807">
        <v>11</v>
      </c>
      <c r="H807" t="s">
        <v>23</v>
      </c>
      <c r="I807">
        <v>0</v>
      </c>
      <c r="J807" t="s">
        <v>22</v>
      </c>
      <c r="K807" t="s">
        <v>22</v>
      </c>
      <c r="L807" t="s">
        <v>115</v>
      </c>
      <c r="M807">
        <v>8</v>
      </c>
      <c r="N807" t="s">
        <v>33</v>
      </c>
      <c r="O807">
        <v>0</v>
      </c>
      <c r="P807">
        <v>10</v>
      </c>
      <c r="Q807">
        <v>0</v>
      </c>
      <c r="R807">
        <v>7.5</v>
      </c>
      <c r="S807">
        <v>0</v>
      </c>
      <c r="T807">
        <v>1</v>
      </c>
      <c r="U807">
        <v>10</v>
      </c>
      <c r="V807">
        <v>6.2000000000000011</v>
      </c>
      <c r="W807">
        <v>7.5</v>
      </c>
      <c r="X807">
        <v>46.500000000000007</v>
      </c>
      <c r="Y807">
        <v>3.7200000000000006</v>
      </c>
      <c r="Z807">
        <v>7.5</v>
      </c>
      <c r="AA807">
        <v>27.900000000000006</v>
      </c>
      <c r="AB807">
        <v>7681869</v>
      </c>
      <c r="AC807" t="s">
        <v>3754</v>
      </c>
      <c r="AD807">
        <v>40541</v>
      </c>
      <c r="AE807" t="s">
        <v>760</v>
      </c>
      <c r="AF807" t="s">
        <v>761</v>
      </c>
      <c r="AG807" t="s">
        <v>762</v>
      </c>
      <c r="AH807" t="s">
        <v>768</v>
      </c>
      <c r="AI807">
        <v>5.5</v>
      </c>
      <c r="AJ807">
        <v>0</v>
      </c>
      <c r="AK807">
        <v>0</v>
      </c>
      <c r="AL807">
        <v>0</v>
      </c>
      <c r="AM807">
        <v>66</v>
      </c>
      <c r="AN807">
        <v>0</v>
      </c>
      <c r="AO807" t="s">
        <v>762</v>
      </c>
      <c r="AP807" t="s">
        <v>763</v>
      </c>
      <c r="AQ807" t="s">
        <v>769</v>
      </c>
      <c r="AR807" t="s">
        <v>3211</v>
      </c>
      <c r="AS807">
        <v>0</v>
      </c>
      <c r="AT807">
        <v>638.66</v>
      </c>
      <c r="AU807">
        <v>651.5</v>
      </c>
      <c r="AV807" t="s">
        <v>772</v>
      </c>
      <c r="AW807" t="s">
        <v>1245</v>
      </c>
      <c r="AX807">
        <v>0</v>
      </c>
      <c r="AY807">
        <v>638.44000000000005</v>
      </c>
      <c r="AZ807">
        <v>651.39</v>
      </c>
      <c r="BA807" t="s">
        <v>772</v>
      </c>
      <c r="BB807">
        <v>6.4000000000000003E-3</v>
      </c>
      <c r="BC807">
        <v>0</v>
      </c>
      <c r="BD807">
        <v>0</v>
      </c>
      <c r="BE807">
        <v>118.03057266712297</v>
      </c>
      <c r="BF807" t="s">
        <v>767</v>
      </c>
      <c r="BG807">
        <v>44253</v>
      </c>
      <c r="BH807">
        <v>32.609949459818061</v>
      </c>
      <c r="BI807" t="s">
        <v>4149</v>
      </c>
      <c r="BJ807" t="s">
        <v>4150</v>
      </c>
      <c r="BK807" t="s">
        <v>4151</v>
      </c>
      <c r="BL807" t="s">
        <v>768</v>
      </c>
      <c r="BM807">
        <v>2</v>
      </c>
      <c r="BN807">
        <v>3.8159999999999998</v>
      </c>
    </row>
    <row r="808" spans="1:66" x14ac:dyDescent="0.25">
      <c r="A808">
        <v>148409</v>
      </c>
      <c r="B808">
        <v>11048</v>
      </c>
      <c r="C808" t="s">
        <v>194</v>
      </c>
      <c r="D808" t="s">
        <v>21</v>
      </c>
      <c r="E808" t="s">
        <v>29</v>
      </c>
      <c r="F808">
        <v>43110.666666666664</v>
      </c>
      <c r="G808">
        <v>11</v>
      </c>
      <c r="H808" t="s">
        <v>23</v>
      </c>
      <c r="I808">
        <v>0</v>
      </c>
      <c r="J808" t="s">
        <v>22</v>
      </c>
      <c r="K808" t="s">
        <v>22</v>
      </c>
      <c r="L808" t="s">
        <v>115</v>
      </c>
      <c r="M808">
        <v>8</v>
      </c>
      <c r="N808" t="s">
        <v>33</v>
      </c>
      <c r="O808">
        <v>0</v>
      </c>
      <c r="P808">
        <v>10</v>
      </c>
      <c r="Q808">
        <v>0</v>
      </c>
      <c r="R808">
        <v>7.5</v>
      </c>
      <c r="S808">
        <v>0</v>
      </c>
      <c r="T808">
        <v>1</v>
      </c>
      <c r="U808">
        <v>0</v>
      </c>
      <c r="V808">
        <v>1.4000000000000001</v>
      </c>
      <c r="W808">
        <v>2.4000000000000004</v>
      </c>
      <c r="X808">
        <v>3.3600000000000008</v>
      </c>
      <c r="Y808">
        <v>0.84000000000000008</v>
      </c>
      <c r="Z808">
        <v>4.4400000000000004</v>
      </c>
      <c r="AA808">
        <v>3.7296000000000005</v>
      </c>
      <c r="AB808">
        <v>7599364</v>
      </c>
      <c r="AC808" t="s">
        <v>1244</v>
      </c>
      <c r="AD808">
        <v>40542</v>
      </c>
      <c r="AE808" t="s">
        <v>760</v>
      </c>
      <c r="AF808" t="s">
        <v>761</v>
      </c>
      <c r="AG808" t="s">
        <v>762</v>
      </c>
      <c r="AH808" t="s">
        <v>768</v>
      </c>
      <c r="AI808">
        <v>5.5</v>
      </c>
      <c r="AJ808">
        <v>0</v>
      </c>
      <c r="AK808">
        <v>0</v>
      </c>
      <c r="AL808">
        <v>0</v>
      </c>
      <c r="AM808">
        <v>66</v>
      </c>
      <c r="AN808">
        <v>0</v>
      </c>
      <c r="AO808" t="s">
        <v>762</v>
      </c>
      <c r="AP808" t="s">
        <v>763</v>
      </c>
      <c r="AQ808" t="s">
        <v>769</v>
      </c>
      <c r="AR808" t="s">
        <v>1245</v>
      </c>
      <c r="AS808">
        <v>0</v>
      </c>
      <c r="AT808">
        <v>638.25</v>
      </c>
      <c r="AU808">
        <v>651.39</v>
      </c>
      <c r="AV808" t="s">
        <v>772</v>
      </c>
      <c r="AW808" t="s">
        <v>1246</v>
      </c>
      <c r="AX808">
        <v>8.24</v>
      </c>
      <c r="AY808">
        <v>637.46</v>
      </c>
      <c r="AZ808">
        <v>645.70000000000005</v>
      </c>
      <c r="BA808" t="s">
        <v>765</v>
      </c>
      <c r="BB808">
        <v>1.4E-2</v>
      </c>
      <c r="BC808">
        <v>0</v>
      </c>
      <c r="BD808">
        <v>0</v>
      </c>
      <c r="BE808">
        <v>118.03057266712297</v>
      </c>
      <c r="BF808" t="s">
        <v>767</v>
      </c>
      <c r="BG808">
        <v>44253</v>
      </c>
      <c r="BH808">
        <v>52.20221123915254</v>
      </c>
      <c r="BI808" t="s">
        <v>4149</v>
      </c>
      <c r="BJ808" t="s">
        <v>4150</v>
      </c>
      <c r="BK808" t="s">
        <v>4151</v>
      </c>
      <c r="BL808" t="s">
        <v>768</v>
      </c>
      <c r="BM808">
        <v>2</v>
      </c>
      <c r="BN808">
        <v>3.8159999999999998</v>
      </c>
    </row>
    <row r="809" spans="1:66" x14ac:dyDescent="0.25">
      <c r="A809">
        <v>148442</v>
      </c>
      <c r="B809">
        <v>22942</v>
      </c>
      <c r="C809" t="s">
        <v>467</v>
      </c>
      <c r="D809" t="s">
        <v>21</v>
      </c>
      <c r="E809" t="s">
        <v>29</v>
      </c>
      <c r="F809">
        <v>44343.666666666664</v>
      </c>
      <c r="G809">
        <v>4.5</v>
      </c>
      <c r="I809">
        <v>0</v>
      </c>
      <c r="J809" t="s">
        <v>22</v>
      </c>
      <c r="K809" t="s">
        <v>22</v>
      </c>
      <c r="M809">
        <v>0</v>
      </c>
      <c r="N809" t="s">
        <v>33</v>
      </c>
      <c r="O809">
        <v>0</v>
      </c>
      <c r="P809">
        <v>0</v>
      </c>
      <c r="Q809">
        <v>0</v>
      </c>
      <c r="R809">
        <v>1.4</v>
      </c>
      <c r="S809">
        <v>0</v>
      </c>
      <c r="T809">
        <v>1</v>
      </c>
      <c r="U809">
        <v>0</v>
      </c>
      <c r="V809">
        <v>9.1999999999999993</v>
      </c>
      <c r="W809">
        <v>2.3000000000000003</v>
      </c>
      <c r="X809">
        <v>21.16</v>
      </c>
      <c r="Y809">
        <v>5.52</v>
      </c>
      <c r="Z809">
        <v>1.94</v>
      </c>
      <c r="AA809">
        <v>10.708799999999998</v>
      </c>
      <c r="AB809">
        <v>7720621</v>
      </c>
      <c r="AC809" t="s">
        <v>2396</v>
      </c>
      <c r="AD809">
        <v>40543</v>
      </c>
      <c r="AE809" t="s">
        <v>760</v>
      </c>
      <c r="AF809" t="s">
        <v>761</v>
      </c>
      <c r="AG809" t="s">
        <v>762</v>
      </c>
      <c r="AH809" t="s">
        <v>768</v>
      </c>
      <c r="AI809">
        <v>2.5</v>
      </c>
      <c r="AJ809">
        <v>0</v>
      </c>
      <c r="AK809">
        <v>0</v>
      </c>
      <c r="AL809">
        <v>0</v>
      </c>
      <c r="AM809">
        <v>30</v>
      </c>
      <c r="AN809">
        <v>0</v>
      </c>
      <c r="AO809" t="s">
        <v>762</v>
      </c>
      <c r="AP809" t="s">
        <v>778</v>
      </c>
      <c r="AQ809" t="s">
        <v>781</v>
      </c>
      <c r="AR809" t="s">
        <v>2397</v>
      </c>
      <c r="AS809">
        <v>0</v>
      </c>
      <c r="AT809">
        <v>0</v>
      </c>
      <c r="AU809">
        <v>644</v>
      </c>
      <c r="AV809" t="s">
        <v>772</v>
      </c>
      <c r="AW809" t="s">
        <v>2398</v>
      </c>
      <c r="AX809">
        <v>4</v>
      </c>
      <c r="AY809">
        <v>633</v>
      </c>
      <c r="AZ809">
        <v>637</v>
      </c>
      <c r="BA809" t="s">
        <v>765</v>
      </c>
      <c r="BB809">
        <v>0</v>
      </c>
      <c r="BC809">
        <v>0</v>
      </c>
      <c r="BD809">
        <v>0</v>
      </c>
      <c r="BE809">
        <v>121.40634268765685</v>
      </c>
      <c r="BF809" t="s">
        <v>767</v>
      </c>
      <c r="BG809">
        <v>44243</v>
      </c>
      <c r="BH809">
        <v>85.199708266654426</v>
      </c>
      <c r="BI809" t="s">
        <v>4161</v>
      </c>
      <c r="BJ809" t="s">
        <v>4162</v>
      </c>
      <c r="BK809" t="s">
        <v>4163</v>
      </c>
      <c r="BL809" t="s">
        <v>4097</v>
      </c>
      <c r="BM809">
        <v>1</v>
      </c>
      <c r="BN809">
        <v>3.7120000000000002</v>
      </c>
    </row>
    <row r="810" spans="1:66" x14ac:dyDescent="0.25">
      <c r="A810">
        <v>148758</v>
      </c>
      <c r="B810">
        <v>20997</v>
      </c>
      <c r="C810" t="s">
        <v>347</v>
      </c>
      <c r="D810" t="s">
        <v>21</v>
      </c>
      <c r="E810" t="s">
        <v>29</v>
      </c>
      <c r="F810">
        <v>44225.666666666664</v>
      </c>
      <c r="G810">
        <v>2</v>
      </c>
      <c r="H810" t="s">
        <v>23</v>
      </c>
      <c r="I810">
        <v>0</v>
      </c>
      <c r="J810" t="s">
        <v>29</v>
      </c>
      <c r="K810" t="s">
        <v>29</v>
      </c>
      <c r="L810" t="s">
        <v>115</v>
      </c>
      <c r="M810">
        <v>8</v>
      </c>
      <c r="N810" t="s">
        <v>40</v>
      </c>
      <c r="O810">
        <v>8</v>
      </c>
      <c r="P810">
        <v>10</v>
      </c>
      <c r="Q810">
        <v>8.6999999999999993</v>
      </c>
      <c r="R810">
        <v>5.9</v>
      </c>
      <c r="S810">
        <v>51.33</v>
      </c>
      <c r="T810">
        <v>1</v>
      </c>
      <c r="U810">
        <v>0</v>
      </c>
      <c r="V810">
        <v>1.4000000000000001</v>
      </c>
      <c r="W810">
        <v>0.8</v>
      </c>
      <c r="X810">
        <v>1.1200000000000001</v>
      </c>
      <c r="Y810">
        <v>4.32</v>
      </c>
      <c r="Z810">
        <v>2.8400000000000003</v>
      </c>
      <c r="AA810">
        <v>12.268800000000002</v>
      </c>
      <c r="AB810">
        <v>7604090</v>
      </c>
      <c r="AC810" t="s">
        <v>2578</v>
      </c>
      <c r="AD810">
        <v>40544</v>
      </c>
      <c r="AE810" t="s">
        <v>760</v>
      </c>
      <c r="AF810" t="s">
        <v>761</v>
      </c>
      <c r="AG810" t="s">
        <v>762</v>
      </c>
      <c r="AH810" t="s">
        <v>768</v>
      </c>
      <c r="AI810">
        <v>1.25</v>
      </c>
      <c r="AJ810">
        <v>0</v>
      </c>
      <c r="AK810">
        <v>0</v>
      </c>
      <c r="AL810">
        <v>0</v>
      </c>
      <c r="AM810">
        <v>15</v>
      </c>
      <c r="AN810">
        <v>0</v>
      </c>
      <c r="AO810" t="s">
        <v>762</v>
      </c>
      <c r="AP810" t="s">
        <v>763</v>
      </c>
      <c r="AQ810" t="s">
        <v>769</v>
      </c>
      <c r="AR810" t="s">
        <v>2579</v>
      </c>
      <c r="AS810">
        <v>2</v>
      </c>
      <c r="AT810">
        <v>664</v>
      </c>
      <c r="AU810">
        <v>666</v>
      </c>
      <c r="AV810" t="s">
        <v>765</v>
      </c>
      <c r="AW810" t="s">
        <v>2580</v>
      </c>
      <c r="AX810">
        <v>1.2</v>
      </c>
      <c r="AY810">
        <v>663.8</v>
      </c>
      <c r="AZ810">
        <v>665</v>
      </c>
      <c r="BA810" t="s">
        <v>765</v>
      </c>
      <c r="BB810">
        <v>4.4326299999999999E-3</v>
      </c>
      <c r="BC810">
        <v>0</v>
      </c>
      <c r="BD810">
        <v>0</v>
      </c>
      <c r="BE810">
        <v>121.08327629477526</v>
      </c>
      <c r="BF810" t="s">
        <v>767</v>
      </c>
      <c r="BG810">
        <v>44243</v>
      </c>
      <c r="BH810">
        <v>45.119957588454177</v>
      </c>
      <c r="BI810" t="s">
        <v>4094</v>
      </c>
      <c r="BJ810" t="s">
        <v>4095</v>
      </c>
      <c r="BK810" t="s">
        <v>4096</v>
      </c>
      <c r="BL810" t="s">
        <v>4097</v>
      </c>
      <c r="BM810">
        <v>1</v>
      </c>
      <c r="BN810">
        <v>3.7229999999999999</v>
      </c>
    </row>
    <row r="811" spans="1:66" x14ac:dyDescent="0.25">
      <c r="A811">
        <v>149062</v>
      </c>
      <c r="B811">
        <v>12235</v>
      </c>
      <c r="C811" t="s">
        <v>160</v>
      </c>
      <c r="D811" t="s">
        <v>21</v>
      </c>
      <c r="E811" t="s">
        <v>29</v>
      </c>
      <c r="F811">
        <v>43826.708333333336</v>
      </c>
      <c r="G811">
        <v>8.6999999999999993</v>
      </c>
      <c r="I811">
        <v>0</v>
      </c>
      <c r="K811" t="s">
        <v>22</v>
      </c>
      <c r="M811">
        <v>0</v>
      </c>
      <c r="O811">
        <v>2</v>
      </c>
      <c r="P811">
        <v>0</v>
      </c>
      <c r="Q811">
        <v>1.3</v>
      </c>
      <c r="R811">
        <v>1.8</v>
      </c>
      <c r="S811">
        <v>2.3400000000000003</v>
      </c>
      <c r="T811">
        <v>1</v>
      </c>
      <c r="U811">
        <v>0</v>
      </c>
      <c r="V811">
        <v>1.4000000000000001</v>
      </c>
      <c r="W811">
        <v>2.7</v>
      </c>
      <c r="X811">
        <v>3.7800000000000007</v>
      </c>
      <c r="Y811">
        <v>1.36</v>
      </c>
      <c r="Z811">
        <v>2.3400000000000003</v>
      </c>
      <c r="AA811">
        <v>3.1824000000000008</v>
      </c>
      <c r="AB811">
        <v>7607966</v>
      </c>
      <c r="AC811" t="s">
        <v>1126</v>
      </c>
      <c r="AD811">
        <v>40545</v>
      </c>
      <c r="AE811" t="s">
        <v>760</v>
      </c>
      <c r="AF811" t="s">
        <v>761</v>
      </c>
      <c r="AG811" t="s">
        <v>762</v>
      </c>
      <c r="AH811" t="s">
        <v>768</v>
      </c>
      <c r="AI811">
        <v>3</v>
      </c>
      <c r="AJ811">
        <v>0</v>
      </c>
      <c r="AK811">
        <v>0</v>
      </c>
      <c r="AL811">
        <v>0</v>
      </c>
      <c r="AM811">
        <v>36</v>
      </c>
      <c r="AN811">
        <v>0</v>
      </c>
      <c r="AO811" t="s">
        <v>762</v>
      </c>
      <c r="AP811" t="s">
        <v>763</v>
      </c>
      <c r="AQ811" t="s">
        <v>769</v>
      </c>
      <c r="AR811" t="s">
        <v>1127</v>
      </c>
      <c r="AS811">
        <v>0</v>
      </c>
      <c r="AT811">
        <v>0</v>
      </c>
      <c r="AU811">
        <v>0</v>
      </c>
      <c r="AV811" t="s">
        <v>772</v>
      </c>
      <c r="AW811" t="s">
        <v>1128</v>
      </c>
      <c r="AX811">
        <v>8.4</v>
      </c>
      <c r="AY811">
        <v>717.6</v>
      </c>
      <c r="AZ811">
        <v>726</v>
      </c>
      <c r="BA811" t="s">
        <v>765</v>
      </c>
      <c r="BB811">
        <v>0</v>
      </c>
      <c r="BC811">
        <v>0</v>
      </c>
      <c r="BD811">
        <v>0</v>
      </c>
      <c r="BE811">
        <v>119.9909879078257</v>
      </c>
      <c r="BF811" t="s">
        <v>767</v>
      </c>
      <c r="BG811">
        <v>44243</v>
      </c>
      <c r="BH811">
        <v>87.049784214418466</v>
      </c>
      <c r="BI811" t="s">
        <v>4120</v>
      </c>
      <c r="BJ811" t="s">
        <v>4121</v>
      </c>
      <c r="BK811" t="s">
        <v>4122</v>
      </c>
      <c r="BL811" t="s">
        <v>4123</v>
      </c>
      <c r="BM811">
        <v>4</v>
      </c>
      <c r="BN811">
        <v>3.7429999999999999</v>
      </c>
    </row>
    <row r="812" spans="1:66" x14ac:dyDescent="0.25">
      <c r="A812">
        <v>149071</v>
      </c>
      <c r="B812">
        <v>12235</v>
      </c>
      <c r="C812" t="s">
        <v>246</v>
      </c>
      <c r="D812" t="s">
        <v>21</v>
      </c>
      <c r="E812" t="s">
        <v>29</v>
      </c>
      <c r="F812">
        <v>43826.708333333336</v>
      </c>
      <c r="G812">
        <v>12</v>
      </c>
      <c r="I812">
        <v>0</v>
      </c>
      <c r="K812" t="s">
        <v>22</v>
      </c>
      <c r="M812">
        <v>0</v>
      </c>
      <c r="O812">
        <v>2</v>
      </c>
      <c r="P812">
        <v>0</v>
      </c>
      <c r="Q812">
        <v>1.3</v>
      </c>
      <c r="R812">
        <v>1.8</v>
      </c>
      <c r="S812">
        <v>2.3400000000000003</v>
      </c>
      <c r="T812">
        <v>1</v>
      </c>
      <c r="U812">
        <v>0</v>
      </c>
      <c r="V812">
        <v>9.1999999999999993</v>
      </c>
      <c r="W812">
        <v>2.7</v>
      </c>
      <c r="X812">
        <v>24.84</v>
      </c>
      <c r="Y812">
        <v>6.0399999999999991</v>
      </c>
      <c r="Z812">
        <v>2.3400000000000003</v>
      </c>
      <c r="AA812">
        <v>14.133599999999999</v>
      </c>
      <c r="AB812">
        <v>7722812</v>
      </c>
      <c r="AC812" t="s">
        <v>2797</v>
      </c>
      <c r="AD812">
        <v>40546</v>
      </c>
      <c r="AE812" t="s">
        <v>760</v>
      </c>
      <c r="AF812" t="s">
        <v>761</v>
      </c>
      <c r="AG812" t="s">
        <v>762</v>
      </c>
      <c r="AH812" t="s">
        <v>768</v>
      </c>
      <c r="AI812">
        <v>3</v>
      </c>
      <c r="AJ812">
        <v>0</v>
      </c>
      <c r="AK812">
        <v>0</v>
      </c>
      <c r="AL812">
        <v>0</v>
      </c>
      <c r="AM812">
        <v>36</v>
      </c>
      <c r="AN812">
        <v>0</v>
      </c>
      <c r="AO812" t="s">
        <v>762</v>
      </c>
      <c r="AP812" t="s">
        <v>763</v>
      </c>
      <c r="AQ812" t="s">
        <v>769</v>
      </c>
      <c r="AR812" t="s">
        <v>2798</v>
      </c>
      <c r="AS812">
        <v>12.9</v>
      </c>
      <c r="AT812">
        <v>714.1</v>
      </c>
      <c r="AU812">
        <v>727</v>
      </c>
      <c r="AV812" t="s">
        <v>765</v>
      </c>
      <c r="AW812" t="s">
        <v>2799</v>
      </c>
      <c r="AX812">
        <v>12.1</v>
      </c>
      <c r="AY812">
        <v>713.9</v>
      </c>
      <c r="AZ812">
        <v>726</v>
      </c>
      <c r="BA812" t="s">
        <v>765</v>
      </c>
      <c r="BB812">
        <v>3.01951E-3</v>
      </c>
      <c r="BC812">
        <v>0</v>
      </c>
      <c r="BD812">
        <v>0</v>
      </c>
      <c r="BE812">
        <v>119.9909879078257</v>
      </c>
      <c r="BF812" t="s">
        <v>767</v>
      </c>
      <c r="BG812">
        <v>44243</v>
      </c>
      <c r="BH812">
        <v>66.235811400120269</v>
      </c>
      <c r="BI812" t="s">
        <v>4120</v>
      </c>
      <c r="BJ812" t="s">
        <v>4121</v>
      </c>
      <c r="BK812" t="s">
        <v>4122</v>
      </c>
      <c r="BL812" t="s">
        <v>4123</v>
      </c>
      <c r="BM812">
        <v>4</v>
      </c>
      <c r="BN812">
        <v>3.74</v>
      </c>
    </row>
    <row r="813" spans="1:66" x14ac:dyDescent="0.25">
      <c r="A813">
        <v>149307</v>
      </c>
      <c r="B813">
        <v>10943</v>
      </c>
      <c r="C813" t="s">
        <v>171</v>
      </c>
      <c r="D813" t="s">
        <v>21</v>
      </c>
      <c r="E813" t="s">
        <v>29</v>
      </c>
      <c r="F813">
        <v>42961.666666666664</v>
      </c>
      <c r="G813">
        <v>4.7</v>
      </c>
      <c r="H813" t="s">
        <v>23</v>
      </c>
      <c r="I813">
        <v>0</v>
      </c>
      <c r="J813" t="s">
        <v>22</v>
      </c>
      <c r="K813" t="s">
        <v>22</v>
      </c>
      <c r="L813" t="s">
        <v>30</v>
      </c>
      <c r="M813">
        <v>6</v>
      </c>
      <c r="N813" t="s">
        <v>33</v>
      </c>
      <c r="O813">
        <v>0</v>
      </c>
      <c r="P813">
        <v>10</v>
      </c>
      <c r="Q813">
        <v>0</v>
      </c>
      <c r="R813">
        <v>5</v>
      </c>
      <c r="S813">
        <v>0</v>
      </c>
      <c r="T813">
        <v>2</v>
      </c>
      <c r="U813">
        <v>10</v>
      </c>
      <c r="V813">
        <v>5.4</v>
      </c>
      <c r="W813">
        <v>5</v>
      </c>
      <c r="X813">
        <v>27</v>
      </c>
      <c r="Y813">
        <v>3.24</v>
      </c>
      <c r="Z813">
        <v>5</v>
      </c>
      <c r="AA813">
        <v>16.200000000000003</v>
      </c>
      <c r="AB813">
        <v>7642144</v>
      </c>
      <c r="AC813" t="s">
        <v>3007</v>
      </c>
      <c r="AD813">
        <v>40547</v>
      </c>
      <c r="AE813" t="s">
        <v>760</v>
      </c>
      <c r="AF813" t="s">
        <v>761</v>
      </c>
      <c r="AG813" t="s">
        <v>762</v>
      </c>
      <c r="AH813" t="s">
        <v>768</v>
      </c>
      <c r="AI813">
        <v>2</v>
      </c>
      <c r="AJ813">
        <v>0</v>
      </c>
      <c r="AK813">
        <v>0</v>
      </c>
      <c r="AL813">
        <v>0</v>
      </c>
      <c r="AM813">
        <v>24</v>
      </c>
      <c r="AN813">
        <v>0</v>
      </c>
      <c r="AO813" t="s">
        <v>762</v>
      </c>
      <c r="AP813" t="s">
        <v>763</v>
      </c>
      <c r="AQ813" t="s">
        <v>769</v>
      </c>
      <c r="AR813" t="s">
        <v>3008</v>
      </c>
      <c r="AS813">
        <v>4.4000000000000004</v>
      </c>
      <c r="AT813">
        <v>629.6</v>
      </c>
      <c r="AU813">
        <v>634</v>
      </c>
      <c r="AV813" t="s">
        <v>765</v>
      </c>
      <c r="AW813" t="s">
        <v>3009</v>
      </c>
      <c r="AX813">
        <v>5</v>
      </c>
      <c r="AY813">
        <v>629</v>
      </c>
      <c r="AZ813">
        <v>634</v>
      </c>
      <c r="BA813" t="s">
        <v>765</v>
      </c>
      <c r="BB813">
        <v>1.5549550000000001E-2</v>
      </c>
      <c r="BC813">
        <v>0</v>
      </c>
      <c r="BD813">
        <v>0</v>
      </c>
      <c r="BE813">
        <v>117.62263289984028</v>
      </c>
      <c r="BF813" t="s">
        <v>767</v>
      </c>
      <c r="BG813">
        <v>44243</v>
      </c>
      <c r="BH813">
        <v>38.586467128943198</v>
      </c>
      <c r="BI813" t="s">
        <v>4136</v>
      </c>
      <c r="BJ813" t="s">
        <v>4137</v>
      </c>
      <c r="BK813" t="s">
        <v>4138</v>
      </c>
      <c r="BL813" t="s">
        <v>4139</v>
      </c>
      <c r="BM813">
        <v>4</v>
      </c>
      <c r="BN813">
        <v>3.7490000000000001</v>
      </c>
    </row>
    <row r="814" spans="1:66" x14ac:dyDescent="0.25">
      <c r="A814">
        <v>149322</v>
      </c>
      <c r="B814">
        <v>10945</v>
      </c>
      <c r="C814" t="s">
        <v>263</v>
      </c>
      <c r="D814" t="s">
        <v>21</v>
      </c>
      <c r="E814" t="s">
        <v>29</v>
      </c>
      <c r="F814">
        <v>43859.666666666664</v>
      </c>
      <c r="G814">
        <v>8.15</v>
      </c>
      <c r="H814" t="s">
        <v>23</v>
      </c>
      <c r="I814">
        <v>0</v>
      </c>
      <c r="J814" t="s">
        <v>22</v>
      </c>
      <c r="K814" t="s">
        <v>22</v>
      </c>
      <c r="L814" t="s">
        <v>30</v>
      </c>
      <c r="M814">
        <v>6</v>
      </c>
      <c r="N814" t="s">
        <v>202</v>
      </c>
      <c r="O814">
        <v>3</v>
      </c>
      <c r="P814">
        <v>10</v>
      </c>
      <c r="Q814">
        <v>1.9500000000000002</v>
      </c>
      <c r="R814">
        <v>6.6000000000000005</v>
      </c>
      <c r="S814">
        <v>12.870000000000003</v>
      </c>
      <c r="T814">
        <v>2</v>
      </c>
      <c r="U814">
        <v>10</v>
      </c>
      <c r="V814">
        <v>7</v>
      </c>
      <c r="W814">
        <v>6.6000000000000005</v>
      </c>
      <c r="X814">
        <v>46.2</v>
      </c>
      <c r="Y814">
        <v>4.9800000000000004</v>
      </c>
      <c r="Z814">
        <v>6.6000000000000005</v>
      </c>
      <c r="AA814">
        <v>32.868000000000002</v>
      </c>
      <c r="AB814">
        <v>7673041</v>
      </c>
      <c r="AC814" t="s">
        <v>3918</v>
      </c>
      <c r="AD814">
        <v>40548</v>
      </c>
      <c r="AE814" t="s">
        <v>760</v>
      </c>
      <c r="AF814" t="s">
        <v>761</v>
      </c>
      <c r="AG814" t="s">
        <v>762</v>
      </c>
      <c r="AH814" t="s">
        <v>768</v>
      </c>
      <c r="AI814">
        <v>4</v>
      </c>
      <c r="AJ814">
        <v>0</v>
      </c>
      <c r="AK814">
        <v>0</v>
      </c>
      <c r="AL814">
        <v>0</v>
      </c>
      <c r="AM814">
        <v>48</v>
      </c>
      <c r="AN814">
        <v>0</v>
      </c>
      <c r="AO814" t="s">
        <v>762</v>
      </c>
      <c r="AP814" t="s">
        <v>763</v>
      </c>
      <c r="AQ814" t="s">
        <v>769</v>
      </c>
      <c r="AR814" t="s">
        <v>1719</v>
      </c>
      <c r="AS814">
        <v>8.6999999999999993</v>
      </c>
      <c r="AT814">
        <v>631.29999999999995</v>
      </c>
      <c r="AU814">
        <v>640</v>
      </c>
      <c r="AV814" t="s">
        <v>765</v>
      </c>
      <c r="AW814" t="s">
        <v>3919</v>
      </c>
      <c r="AX814">
        <v>7.6</v>
      </c>
      <c r="AY814">
        <v>629.4</v>
      </c>
      <c r="AZ814">
        <v>637</v>
      </c>
      <c r="BA814" t="s">
        <v>765</v>
      </c>
      <c r="BB814">
        <v>5.7824319999999998E-2</v>
      </c>
      <c r="BC814">
        <v>0</v>
      </c>
      <c r="BD814">
        <v>0</v>
      </c>
      <c r="BE814">
        <v>120.08122290668491</v>
      </c>
      <c r="BF814" t="s">
        <v>767</v>
      </c>
      <c r="BG814">
        <v>44243</v>
      </c>
      <c r="BH814">
        <v>32.858368717616457</v>
      </c>
      <c r="BI814" t="s">
        <v>4130</v>
      </c>
      <c r="BJ814" t="s">
        <v>4131</v>
      </c>
      <c r="BK814" t="s">
        <v>4132</v>
      </c>
      <c r="BL814" t="s">
        <v>768</v>
      </c>
      <c r="BM814">
        <v>2</v>
      </c>
      <c r="BN814">
        <v>3.75</v>
      </c>
    </row>
    <row r="815" spans="1:66" x14ac:dyDescent="0.25">
      <c r="A815">
        <v>149323</v>
      </c>
      <c r="B815">
        <v>10945</v>
      </c>
      <c r="C815" t="s">
        <v>263</v>
      </c>
      <c r="D815" t="s">
        <v>21</v>
      </c>
      <c r="E815" t="s">
        <v>29</v>
      </c>
      <c r="F815">
        <v>43859.666666666664</v>
      </c>
      <c r="G815">
        <v>8.6999999999999993</v>
      </c>
      <c r="H815" t="s">
        <v>23</v>
      </c>
      <c r="I815">
        <v>0</v>
      </c>
      <c r="J815" t="s">
        <v>22</v>
      </c>
      <c r="K815" t="s">
        <v>22</v>
      </c>
      <c r="L815" t="s">
        <v>30</v>
      </c>
      <c r="M815">
        <v>6</v>
      </c>
      <c r="N815" t="s">
        <v>202</v>
      </c>
      <c r="O815">
        <v>3</v>
      </c>
      <c r="P815">
        <v>10</v>
      </c>
      <c r="Q815">
        <v>1.9500000000000002</v>
      </c>
      <c r="R815">
        <v>6.6000000000000005</v>
      </c>
      <c r="S815">
        <v>12.870000000000003</v>
      </c>
      <c r="T815">
        <v>1</v>
      </c>
      <c r="U815">
        <v>0</v>
      </c>
      <c r="V815">
        <v>1.4000000000000001</v>
      </c>
      <c r="W815">
        <v>2.4000000000000004</v>
      </c>
      <c r="X815">
        <v>3.3600000000000008</v>
      </c>
      <c r="Y815">
        <v>1.62</v>
      </c>
      <c r="Z815">
        <v>4.080000000000001</v>
      </c>
      <c r="AA815">
        <v>6.6096000000000021</v>
      </c>
      <c r="AB815">
        <v>7684218</v>
      </c>
      <c r="AC815" t="s">
        <v>1717</v>
      </c>
      <c r="AD815">
        <v>40549</v>
      </c>
      <c r="AE815" t="s">
        <v>760</v>
      </c>
      <c r="AF815" t="s">
        <v>761</v>
      </c>
      <c r="AG815" t="s">
        <v>762</v>
      </c>
      <c r="AH815" t="s">
        <v>768</v>
      </c>
      <c r="AI815">
        <v>4</v>
      </c>
      <c r="AJ815">
        <v>0</v>
      </c>
      <c r="AK815">
        <v>0</v>
      </c>
      <c r="AL815">
        <v>0</v>
      </c>
      <c r="AM815">
        <v>48</v>
      </c>
      <c r="AN815">
        <v>0</v>
      </c>
      <c r="AO815" t="s">
        <v>762</v>
      </c>
      <c r="AP815" t="s">
        <v>763</v>
      </c>
      <c r="AQ815" t="s">
        <v>769</v>
      </c>
      <c r="AR815" t="s">
        <v>1718</v>
      </c>
      <c r="AS815">
        <v>8.6999999999999993</v>
      </c>
      <c r="AT815">
        <v>631.29999999999995</v>
      </c>
      <c r="AU815">
        <v>640</v>
      </c>
      <c r="AV815" t="s">
        <v>765</v>
      </c>
      <c r="AW815" t="s">
        <v>1719</v>
      </c>
      <c r="AX815">
        <v>8.6999999999999993</v>
      </c>
      <c r="AY815">
        <v>631.29999999999995</v>
      </c>
      <c r="AZ815">
        <v>640</v>
      </c>
      <c r="BA815" t="s">
        <v>765</v>
      </c>
      <c r="BB815">
        <v>0</v>
      </c>
      <c r="BC815">
        <v>0</v>
      </c>
      <c r="BD815">
        <v>0</v>
      </c>
      <c r="BE815">
        <v>120.08122290668491</v>
      </c>
      <c r="BF815" t="s">
        <v>767</v>
      </c>
      <c r="BG815">
        <v>44243</v>
      </c>
      <c r="BH815">
        <v>10.15984646761942</v>
      </c>
      <c r="BI815" t="s">
        <v>4130</v>
      </c>
      <c r="BJ815" t="s">
        <v>4131</v>
      </c>
      <c r="BK815" t="s">
        <v>4132</v>
      </c>
      <c r="BL815" t="s">
        <v>768</v>
      </c>
      <c r="BM815">
        <v>2</v>
      </c>
      <c r="BN815">
        <v>3.75</v>
      </c>
    </row>
    <row r="816" spans="1:66" x14ac:dyDescent="0.25">
      <c r="A816">
        <v>149324</v>
      </c>
      <c r="B816">
        <v>10945</v>
      </c>
      <c r="C816" t="s">
        <v>263</v>
      </c>
      <c r="D816" t="s">
        <v>21</v>
      </c>
      <c r="E816" t="s">
        <v>29</v>
      </c>
      <c r="F816">
        <v>43859.666666666664</v>
      </c>
      <c r="G816">
        <v>8.3000000000000007</v>
      </c>
      <c r="H816" t="s">
        <v>23</v>
      </c>
      <c r="I816">
        <v>0</v>
      </c>
      <c r="J816" t="s">
        <v>22</v>
      </c>
      <c r="K816" t="s">
        <v>22</v>
      </c>
      <c r="L816" t="s">
        <v>30</v>
      </c>
      <c r="M816">
        <v>6</v>
      </c>
      <c r="N816" t="s">
        <v>33</v>
      </c>
      <c r="O816">
        <v>0</v>
      </c>
      <c r="P816">
        <v>10</v>
      </c>
      <c r="Q816">
        <v>0</v>
      </c>
      <c r="R816">
        <v>6.6000000000000005</v>
      </c>
      <c r="S816">
        <v>0</v>
      </c>
      <c r="T816">
        <v>1</v>
      </c>
      <c r="U816">
        <v>0</v>
      </c>
      <c r="V816">
        <v>2.8</v>
      </c>
      <c r="W816">
        <v>2.4000000000000004</v>
      </c>
      <c r="X816">
        <v>6.7200000000000006</v>
      </c>
      <c r="Y816">
        <v>1.68</v>
      </c>
      <c r="Z816">
        <v>4.080000000000001</v>
      </c>
      <c r="AA816">
        <v>6.8544000000000009</v>
      </c>
      <c r="AB816">
        <v>7623823</v>
      </c>
      <c r="AC816" t="s">
        <v>1770</v>
      </c>
      <c r="AD816">
        <v>40550</v>
      </c>
      <c r="AE816" t="s">
        <v>760</v>
      </c>
      <c r="AF816" t="s">
        <v>761</v>
      </c>
      <c r="AG816" t="s">
        <v>762</v>
      </c>
      <c r="AH816" t="s">
        <v>768</v>
      </c>
      <c r="AI816">
        <v>6</v>
      </c>
      <c r="AJ816">
        <v>0</v>
      </c>
      <c r="AK816">
        <v>0</v>
      </c>
      <c r="AL816">
        <v>0</v>
      </c>
      <c r="AM816">
        <v>72</v>
      </c>
      <c r="AN816">
        <v>0</v>
      </c>
      <c r="AO816" t="s">
        <v>762</v>
      </c>
      <c r="AP816" t="s">
        <v>778</v>
      </c>
      <c r="AQ816" t="s">
        <v>781</v>
      </c>
      <c r="AR816" t="s">
        <v>1771</v>
      </c>
      <c r="AS816">
        <v>7.9</v>
      </c>
      <c r="AT816">
        <v>632.1</v>
      </c>
      <c r="AU816">
        <v>640</v>
      </c>
      <c r="AV816" t="s">
        <v>765</v>
      </c>
      <c r="AW816" t="s">
        <v>1718</v>
      </c>
      <c r="AX816">
        <v>8.6999999999999993</v>
      </c>
      <c r="AY816">
        <v>631.29999999999995</v>
      </c>
      <c r="AZ816">
        <v>640</v>
      </c>
      <c r="BA816" t="s">
        <v>765</v>
      </c>
      <c r="BB816">
        <v>0.11994745</v>
      </c>
      <c r="BC816">
        <v>0</v>
      </c>
      <c r="BD816">
        <v>0</v>
      </c>
      <c r="BE816">
        <v>120.08122290668491</v>
      </c>
      <c r="BF816" t="s">
        <v>767</v>
      </c>
      <c r="BG816">
        <v>44243</v>
      </c>
      <c r="BH816">
        <v>6.6696682573286328</v>
      </c>
      <c r="BI816" t="s">
        <v>4130</v>
      </c>
      <c r="BJ816" t="s">
        <v>4131</v>
      </c>
      <c r="BK816" t="s">
        <v>4132</v>
      </c>
      <c r="BL816" t="s">
        <v>768</v>
      </c>
      <c r="BM816">
        <v>2</v>
      </c>
      <c r="BN816">
        <v>3.75</v>
      </c>
    </row>
    <row r="817" spans="1:66" x14ac:dyDescent="0.25">
      <c r="A817">
        <v>149333</v>
      </c>
      <c r="B817">
        <v>11941</v>
      </c>
      <c r="C817" t="s">
        <v>135</v>
      </c>
      <c r="D817" t="s">
        <v>21</v>
      </c>
      <c r="E817" t="s">
        <v>29</v>
      </c>
      <c r="F817">
        <v>43795.708333333336</v>
      </c>
      <c r="G817">
        <v>2</v>
      </c>
      <c r="H817" t="s">
        <v>23</v>
      </c>
      <c r="I817">
        <v>0</v>
      </c>
      <c r="J817" t="s">
        <v>22</v>
      </c>
      <c r="K817" t="s">
        <v>22</v>
      </c>
      <c r="L817" t="s">
        <v>30</v>
      </c>
      <c r="M817">
        <v>6</v>
      </c>
      <c r="N817" t="s">
        <v>33</v>
      </c>
      <c r="O817">
        <v>0</v>
      </c>
      <c r="P817">
        <v>10</v>
      </c>
      <c r="Q817">
        <v>0</v>
      </c>
      <c r="R817">
        <v>5</v>
      </c>
      <c r="S817">
        <v>0</v>
      </c>
      <c r="T817">
        <v>1</v>
      </c>
      <c r="U817">
        <v>5</v>
      </c>
      <c r="V817">
        <v>6</v>
      </c>
      <c r="W817">
        <v>2.4500000000000002</v>
      </c>
      <c r="X817">
        <v>14.700000000000001</v>
      </c>
      <c r="Y817">
        <v>3.5999999999999996</v>
      </c>
      <c r="Z817">
        <v>3.4699999999999998</v>
      </c>
      <c r="AA817">
        <v>12.491999999999997</v>
      </c>
      <c r="AB817">
        <v>7696750</v>
      </c>
      <c r="AC817" t="s">
        <v>2602</v>
      </c>
      <c r="AD817">
        <v>40551</v>
      </c>
      <c r="AE817" t="s">
        <v>760</v>
      </c>
      <c r="AF817" t="s">
        <v>761</v>
      </c>
      <c r="AG817" t="s">
        <v>762</v>
      </c>
      <c r="AH817" t="s">
        <v>768</v>
      </c>
      <c r="AI817">
        <v>2</v>
      </c>
      <c r="AJ817">
        <v>0</v>
      </c>
      <c r="AK817">
        <v>0</v>
      </c>
      <c r="AL817">
        <v>0</v>
      </c>
      <c r="AM817">
        <v>24</v>
      </c>
      <c r="AN817">
        <v>0</v>
      </c>
      <c r="AO817" t="s">
        <v>762</v>
      </c>
      <c r="AP817" t="s">
        <v>763</v>
      </c>
      <c r="AQ817" t="s">
        <v>769</v>
      </c>
      <c r="AR817" t="s">
        <v>2603</v>
      </c>
      <c r="AS817">
        <v>4.2</v>
      </c>
      <c r="AT817">
        <v>650.79999999999995</v>
      </c>
      <c r="AU817">
        <v>655</v>
      </c>
      <c r="AV817" t="s">
        <v>765</v>
      </c>
      <c r="AW817" t="s">
        <v>2604</v>
      </c>
      <c r="AX817">
        <v>4.5999999999999996</v>
      </c>
      <c r="AY817">
        <v>645.4</v>
      </c>
      <c r="AZ817">
        <v>650</v>
      </c>
      <c r="BA817" t="s">
        <v>765</v>
      </c>
      <c r="BB817">
        <v>3.4546640000000003E-2</v>
      </c>
      <c r="BC817">
        <v>0</v>
      </c>
      <c r="BD817">
        <v>0</v>
      </c>
      <c r="BE817">
        <v>119.9061145334246</v>
      </c>
      <c r="BF817" t="s">
        <v>767</v>
      </c>
      <c r="BG817">
        <v>44243</v>
      </c>
      <c r="BH817">
        <v>156.31054173850251</v>
      </c>
      <c r="BI817" t="s">
        <v>4130</v>
      </c>
      <c r="BJ817" t="s">
        <v>4131</v>
      </c>
      <c r="BK817" t="s">
        <v>4132</v>
      </c>
      <c r="BL817" t="s">
        <v>768</v>
      </c>
      <c r="BM817">
        <v>2</v>
      </c>
      <c r="BN817">
        <v>3.7490000000000001</v>
      </c>
    </row>
    <row r="818" spans="1:66" x14ac:dyDescent="0.25">
      <c r="A818">
        <v>149359</v>
      </c>
      <c r="B818">
        <v>11941</v>
      </c>
      <c r="C818" t="s">
        <v>135</v>
      </c>
      <c r="D818" t="s">
        <v>21</v>
      </c>
      <c r="E818" t="s">
        <v>29</v>
      </c>
      <c r="F818">
        <v>43795.708333333336</v>
      </c>
      <c r="G818">
        <v>0</v>
      </c>
      <c r="H818" t="s">
        <v>23</v>
      </c>
      <c r="I818">
        <v>0</v>
      </c>
      <c r="J818" t="s">
        <v>22</v>
      </c>
      <c r="K818" t="s">
        <v>22</v>
      </c>
      <c r="L818" t="s">
        <v>37</v>
      </c>
      <c r="M818">
        <v>8</v>
      </c>
      <c r="N818" t="s">
        <v>202</v>
      </c>
      <c r="O818">
        <v>3</v>
      </c>
      <c r="P818">
        <v>10</v>
      </c>
      <c r="Q818">
        <v>1.9500000000000002</v>
      </c>
      <c r="R818">
        <v>5.9</v>
      </c>
      <c r="S818">
        <v>11.505000000000003</v>
      </c>
      <c r="T818">
        <v>1</v>
      </c>
      <c r="U818">
        <v>10</v>
      </c>
      <c r="V818">
        <v>7.6000000000000005</v>
      </c>
      <c r="W818">
        <v>3.2</v>
      </c>
      <c r="X818">
        <v>24.320000000000004</v>
      </c>
      <c r="Y818">
        <v>5.3400000000000007</v>
      </c>
      <c r="Z818">
        <v>4.28</v>
      </c>
      <c r="AA818">
        <v>22.855200000000004</v>
      </c>
      <c r="AB818">
        <v>7570556</v>
      </c>
      <c r="AC818" t="s">
        <v>3534</v>
      </c>
      <c r="AD818">
        <v>40552</v>
      </c>
      <c r="AE818" t="s">
        <v>760</v>
      </c>
      <c r="AF818" t="s">
        <v>761</v>
      </c>
      <c r="AG818" t="s">
        <v>762</v>
      </c>
      <c r="AH818" t="s">
        <v>768</v>
      </c>
      <c r="AI818">
        <v>1.25</v>
      </c>
      <c r="AJ818">
        <v>0</v>
      </c>
      <c r="AK818">
        <v>0</v>
      </c>
      <c r="AL818">
        <v>0</v>
      </c>
      <c r="AM818">
        <v>15</v>
      </c>
      <c r="AN818">
        <v>0</v>
      </c>
      <c r="AO818" t="s">
        <v>762</v>
      </c>
      <c r="AP818" t="s">
        <v>763</v>
      </c>
      <c r="AQ818" t="s">
        <v>769</v>
      </c>
      <c r="AR818" t="s">
        <v>3535</v>
      </c>
      <c r="AS818">
        <v>4.3</v>
      </c>
      <c r="AT818">
        <v>658.7</v>
      </c>
      <c r="AU818">
        <v>663</v>
      </c>
      <c r="AV818" t="s">
        <v>765</v>
      </c>
      <c r="AW818" t="s">
        <v>2603</v>
      </c>
      <c r="AX818">
        <v>4.2</v>
      </c>
      <c r="AY818">
        <v>650.79999999999995</v>
      </c>
      <c r="AZ818">
        <v>655</v>
      </c>
      <c r="BA818" t="s">
        <v>765</v>
      </c>
      <c r="BB818">
        <v>3.3737789999999997E-2</v>
      </c>
      <c r="BC818">
        <v>0</v>
      </c>
      <c r="BD818">
        <v>0</v>
      </c>
      <c r="BE818">
        <v>119.9061145334246</v>
      </c>
      <c r="BF818" t="s">
        <v>767</v>
      </c>
      <c r="BG818">
        <v>44243</v>
      </c>
      <c r="BH818">
        <v>234.1586013753365</v>
      </c>
      <c r="BI818" t="s">
        <v>4130</v>
      </c>
      <c r="BJ818" t="s">
        <v>4131</v>
      </c>
      <c r="BK818" t="s">
        <v>4132</v>
      </c>
      <c r="BL818" t="s">
        <v>768</v>
      </c>
      <c r="BM818">
        <v>2</v>
      </c>
      <c r="BN818">
        <v>3.7490000000000001</v>
      </c>
    </row>
    <row r="819" spans="1:66" x14ac:dyDescent="0.25">
      <c r="A819">
        <v>149507</v>
      </c>
      <c r="B819">
        <v>12976</v>
      </c>
      <c r="C819" t="s">
        <v>107</v>
      </c>
      <c r="D819" t="s">
        <v>21</v>
      </c>
      <c r="E819" t="s">
        <v>29</v>
      </c>
      <c r="F819">
        <v>43892.666666666664</v>
      </c>
      <c r="G819">
        <v>2.5</v>
      </c>
      <c r="H819" t="s">
        <v>23</v>
      </c>
      <c r="I819">
        <v>0</v>
      </c>
      <c r="J819" t="s">
        <v>22</v>
      </c>
      <c r="K819" t="s">
        <v>22</v>
      </c>
      <c r="L819" t="s">
        <v>30</v>
      </c>
      <c r="M819">
        <v>6</v>
      </c>
      <c r="N819" t="s">
        <v>33</v>
      </c>
      <c r="O819">
        <v>0</v>
      </c>
      <c r="P819">
        <v>10</v>
      </c>
      <c r="Q819">
        <v>0</v>
      </c>
      <c r="R819">
        <v>5</v>
      </c>
      <c r="S819">
        <v>0</v>
      </c>
      <c r="T819">
        <v>1</v>
      </c>
      <c r="U819">
        <v>0</v>
      </c>
      <c r="V819">
        <v>1.4000000000000001</v>
      </c>
      <c r="W819">
        <v>0.8</v>
      </c>
      <c r="X819">
        <v>1.1200000000000001</v>
      </c>
      <c r="Y819">
        <v>0.84000000000000008</v>
      </c>
      <c r="Z819">
        <v>2.48</v>
      </c>
      <c r="AA819">
        <v>2.0832000000000002</v>
      </c>
      <c r="AB819">
        <v>7638336</v>
      </c>
      <c r="AC819" t="s">
        <v>981</v>
      </c>
      <c r="AD819">
        <v>40553</v>
      </c>
      <c r="AE819" t="s">
        <v>760</v>
      </c>
      <c r="AF819" t="s">
        <v>761</v>
      </c>
      <c r="AG819" t="s">
        <v>762</v>
      </c>
      <c r="AH819" t="s">
        <v>768</v>
      </c>
      <c r="AI819">
        <v>1.25</v>
      </c>
      <c r="AJ819">
        <v>0</v>
      </c>
      <c r="AK819">
        <v>0</v>
      </c>
      <c r="AL819">
        <v>0</v>
      </c>
      <c r="AM819">
        <v>15</v>
      </c>
      <c r="AN819">
        <v>0</v>
      </c>
      <c r="AO819" t="s">
        <v>762</v>
      </c>
      <c r="AP819" t="s">
        <v>763</v>
      </c>
      <c r="AQ819" t="s">
        <v>769</v>
      </c>
      <c r="AR819" t="s">
        <v>982</v>
      </c>
      <c r="AS819">
        <v>3</v>
      </c>
      <c r="AT819">
        <v>607</v>
      </c>
      <c r="AU819">
        <v>610</v>
      </c>
      <c r="AV819" t="s">
        <v>765</v>
      </c>
      <c r="AW819" t="s">
        <v>983</v>
      </c>
      <c r="AX819">
        <v>5.6</v>
      </c>
      <c r="AY819">
        <v>606.4</v>
      </c>
      <c r="AZ819">
        <v>612</v>
      </c>
      <c r="BA819" t="s">
        <v>765</v>
      </c>
      <c r="BB819">
        <v>8.3303400000000003E-3</v>
      </c>
      <c r="BC819">
        <v>0</v>
      </c>
      <c r="BD819">
        <v>0</v>
      </c>
      <c r="BE819">
        <v>120.17157198266027</v>
      </c>
      <c r="BF819" t="s">
        <v>767</v>
      </c>
      <c r="BG819">
        <v>44243</v>
      </c>
      <c r="BH819">
        <v>72.025753093188072</v>
      </c>
      <c r="BI819" t="s">
        <v>4136</v>
      </c>
      <c r="BJ819" t="s">
        <v>4137</v>
      </c>
      <c r="BK819" t="s">
        <v>4138</v>
      </c>
      <c r="BL819" t="s">
        <v>4139</v>
      </c>
      <c r="BM819">
        <v>4</v>
      </c>
      <c r="BN819">
        <v>3.746</v>
      </c>
    </row>
    <row r="820" spans="1:66" x14ac:dyDescent="0.25">
      <c r="A820">
        <v>149507</v>
      </c>
      <c r="B820">
        <v>21184</v>
      </c>
      <c r="C820" t="s">
        <v>172</v>
      </c>
      <c r="D820" t="s">
        <v>21</v>
      </c>
      <c r="E820" t="s">
        <v>29</v>
      </c>
      <c r="F820">
        <v>44210.666666666664</v>
      </c>
      <c r="G820">
        <v>2.5</v>
      </c>
      <c r="H820" t="s">
        <v>23</v>
      </c>
      <c r="I820">
        <v>0</v>
      </c>
      <c r="J820" t="s">
        <v>22</v>
      </c>
      <c r="K820" t="s">
        <v>22</v>
      </c>
      <c r="L820" t="s">
        <v>30</v>
      </c>
      <c r="M820">
        <v>6</v>
      </c>
      <c r="N820" t="s">
        <v>35</v>
      </c>
      <c r="O820">
        <v>2</v>
      </c>
      <c r="P820">
        <v>10</v>
      </c>
      <c r="Q820">
        <v>1.3</v>
      </c>
      <c r="R820">
        <v>5</v>
      </c>
      <c r="S820">
        <v>6.5</v>
      </c>
      <c r="T820">
        <v>1</v>
      </c>
      <c r="U820">
        <v>0</v>
      </c>
      <c r="V820">
        <v>1.4000000000000001</v>
      </c>
      <c r="W820">
        <v>0.8</v>
      </c>
      <c r="X820">
        <v>1.1200000000000001</v>
      </c>
      <c r="Y820">
        <v>1.36</v>
      </c>
      <c r="Z820">
        <v>2.48</v>
      </c>
      <c r="AA820">
        <v>3.3728000000000002</v>
      </c>
      <c r="AB820">
        <v>7638336</v>
      </c>
      <c r="AC820" t="s">
        <v>981</v>
      </c>
      <c r="AD820">
        <v>40554</v>
      </c>
      <c r="AE820" t="s">
        <v>760</v>
      </c>
      <c r="AF820" t="s">
        <v>761</v>
      </c>
      <c r="AG820" t="s">
        <v>762</v>
      </c>
      <c r="AH820" t="s">
        <v>768</v>
      </c>
      <c r="AI820">
        <v>1.25</v>
      </c>
      <c r="AJ820">
        <v>0</v>
      </c>
      <c r="AK820">
        <v>0</v>
      </c>
      <c r="AL820">
        <v>0</v>
      </c>
      <c r="AM820">
        <v>15</v>
      </c>
      <c r="AN820">
        <v>0</v>
      </c>
      <c r="AO820" t="s">
        <v>762</v>
      </c>
      <c r="AP820" t="s">
        <v>763</v>
      </c>
      <c r="AQ820" t="s">
        <v>769</v>
      </c>
      <c r="AR820" t="s">
        <v>982</v>
      </c>
      <c r="AS820">
        <v>3</v>
      </c>
      <c r="AT820">
        <v>607</v>
      </c>
      <c r="AU820">
        <v>610</v>
      </c>
      <c r="AV820" t="s">
        <v>765</v>
      </c>
      <c r="AW820" t="s">
        <v>983</v>
      </c>
      <c r="AX820">
        <v>5.6</v>
      </c>
      <c r="AY820">
        <v>606.4</v>
      </c>
      <c r="AZ820">
        <v>612</v>
      </c>
      <c r="BA820" t="s">
        <v>765</v>
      </c>
      <c r="BB820">
        <v>8.3303400000000003E-3</v>
      </c>
      <c r="BC820">
        <v>0</v>
      </c>
      <c r="BD820">
        <v>0</v>
      </c>
      <c r="BE820">
        <v>121.04220853296827</v>
      </c>
      <c r="BF820" t="s">
        <v>767</v>
      </c>
      <c r="BG820">
        <v>44243</v>
      </c>
      <c r="BH820">
        <v>72.025753093188072</v>
      </c>
      <c r="BI820" t="s">
        <v>4136</v>
      </c>
      <c r="BJ820" t="s">
        <v>4137</v>
      </c>
      <c r="BK820" t="s">
        <v>4138</v>
      </c>
      <c r="BL820" t="s">
        <v>4139</v>
      </c>
      <c r="BM820">
        <v>4</v>
      </c>
      <c r="BN820">
        <v>3.746</v>
      </c>
    </row>
    <row r="821" spans="1:66" x14ac:dyDescent="0.25">
      <c r="A821">
        <v>149508</v>
      </c>
      <c r="B821">
        <v>12976</v>
      </c>
      <c r="C821" t="s">
        <v>107</v>
      </c>
      <c r="D821" t="s">
        <v>21</v>
      </c>
      <c r="E821" t="s">
        <v>29</v>
      </c>
      <c r="F821">
        <v>43892.666666666664</v>
      </c>
      <c r="G821">
        <v>6</v>
      </c>
      <c r="H821" t="s">
        <v>32</v>
      </c>
      <c r="I821">
        <v>10</v>
      </c>
      <c r="J821" t="s">
        <v>29</v>
      </c>
      <c r="K821" t="s">
        <v>29</v>
      </c>
      <c r="L821" t="s">
        <v>30</v>
      </c>
      <c r="M821">
        <v>6</v>
      </c>
      <c r="N821" t="s">
        <v>33</v>
      </c>
      <c r="O821">
        <v>0</v>
      </c>
      <c r="P821">
        <v>5</v>
      </c>
      <c r="Q821">
        <v>3.5</v>
      </c>
      <c r="R821">
        <v>4.25</v>
      </c>
      <c r="S821">
        <v>14.875</v>
      </c>
      <c r="T821">
        <v>1</v>
      </c>
      <c r="U821">
        <v>0</v>
      </c>
      <c r="V821">
        <v>1.4000000000000001</v>
      </c>
      <c r="W821">
        <v>0.8</v>
      </c>
      <c r="X821">
        <v>1.1200000000000001</v>
      </c>
      <c r="Y821">
        <v>2.2400000000000002</v>
      </c>
      <c r="Z821">
        <v>2.1800000000000002</v>
      </c>
      <c r="AA821">
        <v>4.8832000000000004</v>
      </c>
      <c r="AB821">
        <v>7578926</v>
      </c>
      <c r="AC821" t="s">
        <v>1432</v>
      </c>
      <c r="AD821">
        <v>40555</v>
      </c>
      <c r="AE821" t="s">
        <v>760</v>
      </c>
      <c r="AF821" t="s">
        <v>761</v>
      </c>
      <c r="AG821" t="s">
        <v>762</v>
      </c>
      <c r="AH821" t="s">
        <v>768</v>
      </c>
      <c r="AI821">
        <v>1.25</v>
      </c>
      <c r="AJ821">
        <v>0</v>
      </c>
      <c r="AK821">
        <v>0</v>
      </c>
      <c r="AL821">
        <v>0</v>
      </c>
      <c r="AM821">
        <v>15</v>
      </c>
      <c r="AN821">
        <v>0</v>
      </c>
      <c r="AO821" t="s">
        <v>762</v>
      </c>
      <c r="AP821" t="s">
        <v>763</v>
      </c>
      <c r="AQ821" t="s">
        <v>769</v>
      </c>
      <c r="AR821" t="s">
        <v>983</v>
      </c>
      <c r="AS821">
        <v>5.8</v>
      </c>
      <c r="AT821">
        <v>606.20000000000005</v>
      </c>
      <c r="AU821">
        <v>612</v>
      </c>
      <c r="AV821" t="s">
        <v>765</v>
      </c>
      <c r="AW821" t="s">
        <v>1433</v>
      </c>
      <c r="AX821">
        <v>0</v>
      </c>
      <c r="AY821">
        <v>0</v>
      </c>
      <c r="AZ821">
        <v>610</v>
      </c>
      <c r="BA821" t="s">
        <v>765</v>
      </c>
      <c r="BB821">
        <v>0</v>
      </c>
      <c r="BC821">
        <v>0</v>
      </c>
      <c r="BD821">
        <v>0</v>
      </c>
      <c r="BE821">
        <v>120.17157198266027</v>
      </c>
      <c r="BF821" t="s">
        <v>767</v>
      </c>
      <c r="BG821">
        <v>44243</v>
      </c>
      <c r="BH821">
        <v>159.03442692131759</v>
      </c>
      <c r="BI821" t="s">
        <v>4136</v>
      </c>
      <c r="BJ821" t="s">
        <v>4137</v>
      </c>
      <c r="BK821" t="s">
        <v>4138</v>
      </c>
      <c r="BL821" t="s">
        <v>4139</v>
      </c>
      <c r="BM821">
        <v>4</v>
      </c>
      <c r="BN821">
        <v>3.746</v>
      </c>
    </row>
    <row r="822" spans="1:66" x14ac:dyDescent="0.25">
      <c r="A822">
        <v>149508</v>
      </c>
      <c r="B822">
        <v>21184</v>
      </c>
      <c r="C822" t="s">
        <v>325</v>
      </c>
      <c r="D822" t="s">
        <v>21</v>
      </c>
      <c r="E822" t="s">
        <v>29</v>
      </c>
      <c r="F822">
        <v>44210.666666666664</v>
      </c>
      <c r="G822">
        <v>6</v>
      </c>
      <c r="H822" t="s">
        <v>32</v>
      </c>
      <c r="I822">
        <v>10</v>
      </c>
      <c r="J822" t="s">
        <v>29</v>
      </c>
      <c r="K822" t="s">
        <v>29</v>
      </c>
      <c r="L822" t="s">
        <v>30</v>
      </c>
      <c r="M822">
        <v>6</v>
      </c>
      <c r="N822" t="s">
        <v>35</v>
      </c>
      <c r="O822">
        <v>2</v>
      </c>
      <c r="P822">
        <v>10</v>
      </c>
      <c r="Q822">
        <v>4.8</v>
      </c>
      <c r="R822">
        <v>5</v>
      </c>
      <c r="S822">
        <v>24</v>
      </c>
      <c r="T822">
        <v>1</v>
      </c>
      <c r="U822">
        <v>0</v>
      </c>
      <c r="V822">
        <v>1.4000000000000001</v>
      </c>
      <c r="W822">
        <v>0.8</v>
      </c>
      <c r="X822">
        <v>1.1200000000000001</v>
      </c>
      <c r="Y822">
        <v>2.76</v>
      </c>
      <c r="Z822">
        <v>2.48</v>
      </c>
      <c r="AA822">
        <v>6.8447999999999993</v>
      </c>
      <c r="AB822">
        <v>7578926</v>
      </c>
      <c r="AC822" t="s">
        <v>1432</v>
      </c>
      <c r="AD822">
        <v>40556</v>
      </c>
      <c r="AE822" t="s">
        <v>760</v>
      </c>
      <c r="AF822" t="s">
        <v>761</v>
      </c>
      <c r="AG822" t="s">
        <v>762</v>
      </c>
      <c r="AH822" t="s">
        <v>768</v>
      </c>
      <c r="AI822">
        <v>1.25</v>
      </c>
      <c r="AJ822">
        <v>0</v>
      </c>
      <c r="AK822">
        <v>0</v>
      </c>
      <c r="AL822">
        <v>0</v>
      </c>
      <c r="AM822">
        <v>15</v>
      </c>
      <c r="AN822">
        <v>0</v>
      </c>
      <c r="AO822" t="s">
        <v>762</v>
      </c>
      <c r="AP822" t="s">
        <v>763</v>
      </c>
      <c r="AQ822" t="s">
        <v>769</v>
      </c>
      <c r="AR822" t="s">
        <v>983</v>
      </c>
      <c r="AS822">
        <v>5.8</v>
      </c>
      <c r="AT822">
        <v>606.20000000000005</v>
      </c>
      <c r="AU822">
        <v>612</v>
      </c>
      <c r="AV822" t="s">
        <v>765</v>
      </c>
      <c r="AW822" t="s">
        <v>1433</v>
      </c>
      <c r="AX822">
        <v>0</v>
      </c>
      <c r="AY822">
        <v>0</v>
      </c>
      <c r="AZ822">
        <v>610</v>
      </c>
      <c r="BA822" t="s">
        <v>765</v>
      </c>
      <c r="BB822">
        <v>0</v>
      </c>
      <c r="BC822">
        <v>0</v>
      </c>
      <c r="BD822">
        <v>0</v>
      </c>
      <c r="BE822">
        <v>121.04220853296827</v>
      </c>
      <c r="BF822" t="s">
        <v>767</v>
      </c>
      <c r="BG822">
        <v>44243</v>
      </c>
      <c r="BH822">
        <v>159.03442692131759</v>
      </c>
      <c r="BI822" t="s">
        <v>4136</v>
      </c>
      <c r="BJ822" t="s">
        <v>4137</v>
      </c>
      <c r="BK822" t="s">
        <v>4138</v>
      </c>
      <c r="BL822" t="s">
        <v>4139</v>
      </c>
      <c r="BM822">
        <v>4</v>
      </c>
      <c r="BN822">
        <v>3.746</v>
      </c>
    </row>
    <row r="823" spans="1:66" x14ac:dyDescent="0.25">
      <c r="A823">
        <v>149508</v>
      </c>
      <c r="B823">
        <v>21184</v>
      </c>
      <c r="C823" t="s">
        <v>229</v>
      </c>
      <c r="D823" t="s">
        <v>21</v>
      </c>
      <c r="E823" t="s">
        <v>29</v>
      </c>
      <c r="F823">
        <v>44210.666666666664</v>
      </c>
      <c r="G823">
        <v>6</v>
      </c>
      <c r="H823" t="s">
        <v>32</v>
      </c>
      <c r="I823">
        <v>10</v>
      </c>
      <c r="J823" t="s">
        <v>29</v>
      </c>
      <c r="K823" t="s">
        <v>29</v>
      </c>
      <c r="L823" t="s">
        <v>30</v>
      </c>
      <c r="M823">
        <v>6</v>
      </c>
      <c r="N823" t="s">
        <v>35</v>
      </c>
      <c r="O823">
        <v>2</v>
      </c>
      <c r="P823">
        <v>5</v>
      </c>
      <c r="Q823">
        <v>4.8</v>
      </c>
      <c r="R823">
        <v>4.25</v>
      </c>
      <c r="S823">
        <v>20.399999999999999</v>
      </c>
      <c r="T823">
        <v>1</v>
      </c>
      <c r="U823">
        <v>5</v>
      </c>
      <c r="V823">
        <v>6.2000000000000011</v>
      </c>
      <c r="W823">
        <v>3.35</v>
      </c>
      <c r="X823">
        <v>20.770000000000003</v>
      </c>
      <c r="Y823">
        <v>5.6400000000000006</v>
      </c>
      <c r="Z823">
        <v>3.71</v>
      </c>
      <c r="AA823">
        <v>20.924400000000002</v>
      </c>
      <c r="AB823">
        <v>7578926</v>
      </c>
      <c r="AC823" t="s">
        <v>1432</v>
      </c>
      <c r="AD823">
        <v>40557</v>
      </c>
      <c r="AE823" t="s">
        <v>760</v>
      </c>
      <c r="AF823" t="s">
        <v>761</v>
      </c>
      <c r="AG823" t="s">
        <v>762</v>
      </c>
      <c r="AH823" t="s">
        <v>768</v>
      </c>
      <c r="AI823">
        <v>1.25</v>
      </c>
      <c r="AJ823">
        <v>0</v>
      </c>
      <c r="AK823">
        <v>0</v>
      </c>
      <c r="AL823">
        <v>0</v>
      </c>
      <c r="AM823">
        <v>15</v>
      </c>
      <c r="AN823">
        <v>0</v>
      </c>
      <c r="AO823" t="s">
        <v>762</v>
      </c>
      <c r="AP823" t="s">
        <v>763</v>
      </c>
      <c r="AQ823" t="s">
        <v>769</v>
      </c>
      <c r="AR823" t="s">
        <v>983</v>
      </c>
      <c r="AS823">
        <v>5.8</v>
      </c>
      <c r="AT823">
        <v>606.20000000000005</v>
      </c>
      <c r="AU823">
        <v>612</v>
      </c>
      <c r="AV823" t="s">
        <v>765</v>
      </c>
      <c r="AW823" t="s">
        <v>1433</v>
      </c>
      <c r="AX823">
        <v>0</v>
      </c>
      <c r="AY823">
        <v>0</v>
      </c>
      <c r="AZ823">
        <v>610</v>
      </c>
      <c r="BA823" t="s">
        <v>765</v>
      </c>
      <c r="BB823">
        <v>0</v>
      </c>
      <c r="BC823">
        <v>0</v>
      </c>
      <c r="BD823">
        <v>0</v>
      </c>
      <c r="BE823">
        <v>121.04220853296827</v>
      </c>
      <c r="BF823" t="s">
        <v>767</v>
      </c>
      <c r="BG823">
        <v>44243</v>
      </c>
      <c r="BH823">
        <v>159.03442692131759</v>
      </c>
      <c r="BI823" t="s">
        <v>4136</v>
      </c>
      <c r="BJ823" t="s">
        <v>4137</v>
      </c>
      <c r="BK823" t="s">
        <v>4138</v>
      </c>
      <c r="BL823" t="s">
        <v>4139</v>
      </c>
      <c r="BM823">
        <v>4</v>
      </c>
      <c r="BN823">
        <v>3.746</v>
      </c>
    </row>
    <row r="824" spans="1:66" x14ac:dyDescent="0.25">
      <c r="A824">
        <v>149653</v>
      </c>
      <c r="B824">
        <v>19180</v>
      </c>
      <c r="C824" t="s">
        <v>122</v>
      </c>
      <c r="D824" t="s">
        <v>26</v>
      </c>
      <c r="E824" t="s">
        <v>29</v>
      </c>
      <c r="F824">
        <v>44137.708333333336</v>
      </c>
      <c r="G824">
        <v>4</v>
      </c>
      <c r="I824">
        <v>0</v>
      </c>
      <c r="J824" t="s">
        <v>22</v>
      </c>
      <c r="K824" t="s">
        <v>22</v>
      </c>
      <c r="L824" t="s">
        <v>24</v>
      </c>
      <c r="M824">
        <v>0</v>
      </c>
      <c r="O824">
        <v>2</v>
      </c>
      <c r="P824">
        <v>0</v>
      </c>
      <c r="Q824">
        <v>1.3</v>
      </c>
      <c r="R824">
        <v>1.4</v>
      </c>
      <c r="S824">
        <v>1.8199999999999998</v>
      </c>
      <c r="T824">
        <v>1</v>
      </c>
      <c r="U824">
        <v>0</v>
      </c>
      <c r="V824">
        <v>2.2000000000000002</v>
      </c>
      <c r="W824">
        <v>1.4</v>
      </c>
      <c r="X824">
        <v>3.08</v>
      </c>
      <c r="Y824">
        <v>1.84</v>
      </c>
      <c r="Z824">
        <v>1.4</v>
      </c>
      <c r="AA824">
        <v>2.5760000000000001</v>
      </c>
      <c r="AB824">
        <v>7583593</v>
      </c>
      <c r="AC824" t="s">
        <v>1013</v>
      </c>
      <c r="AD824">
        <v>40558</v>
      </c>
      <c r="AE824" t="s">
        <v>760</v>
      </c>
      <c r="AF824" t="s">
        <v>761</v>
      </c>
      <c r="AG824" t="s">
        <v>762</v>
      </c>
      <c r="AH824" t="s">
        <v>768</v>
      </c>
      <c r="AI824">
        <v>1.5</v>
      </c>
      <c r="AJ824">
        <v>0</v>
      </c>
      <c r="AK824">
        <v>0</v>
      </c>
      <c r="AL824">
        <v>0</v>
      </c>
      <c r="AM824">
        <v>18</v>
      </c>
      <c r="AN824">
        <v>0</v>
      </c>
      <c r="AO824" t="s">
        <v>762</v>
      </c>
      <c r="AP824" t="s">
        <v>763</v>
      </c>
      <c r="AQ824" t="s">
        <v>769</v>
      </c>
      <c r="AR824" t="s">
        <v>1014</v>
      </c>
      <c r="AS824">
        <v>4.9000000000000004</v>
      </c>
      <c r="AT824">
        <v>709.1</v>
      </c>
      <c r="AU824">
        <v>714</v>
      </c>
      <c r="AV824" t="s">
        <v>986</v>
      </c>
      <c r="AW824" t="s">
        <v>1015</v>
      </c>
      <c r="AX824">
        <v>5</v>
      </c>
      <c r="AY824">
        <v>698</v>
      </c>
      <c r="AZ824">
        <v>703</v>
      </c>
      <c r="BA824" t="s">
        <v>765</v>
      </c>
      <c r="BB824">
        <v>2.9889559999999999E-2</v>
      </c>
      <c r="BC824">
        <v>0</v>
      </c>
      <c r="BD824">
        <v>0</v>
      </c>
      <c r="BE824">
        <v>120.84245950262378</v>
      </c>
      <c r="BF824" t="s">
        <v>767</v>
      </c>
      <c r="BG824">
        <v>44273</v>
      </c>
      <c r="BH824">
        <v>371.36708930526879</v>
      </c>
      <c r="BI824" t="s">
        <v>4120</v>
      </c>
      <c r="BJ824" t="s">
        <v>4121</v>
      </c>
      <c r="BK824" t="s">
        <v>4122</v>
      </c>
      <c r="BL824" t="s">
        <v>4123</v>
      </c>
      <c r="BM824">
        <v>4</v>
      </c>
      <c r="BN824">
        <v>3.73</v>
      </c>
    </row>
    <row r="825" spans="1:66" x14ac:dyDescent="0.25">
      <c r="A825">
        <v>149655</v>
      </c>
      <c r="B825">
        <v>19180</v>
      </c>
      <c r="C825" t="s">
        <v>122</v>
      </c>
      <c r="D825" t="s">
        <v>26</v>
      </c>
      <c r="E825" t="s">
        <v>29</v>
      </c>
      <c r="F825">
        <v>44137.708333333336</v>
      </c>
      <c r="G825">
        <v>3.5</v>
      </c>
      <c r="H825" t="s">
        <v>23</v>
      </c>
      <c r="I825">
        <v>0</v>
      </c>
      <c r="J825" t="s">
        <v>22</v>
      </c>
      <c r="K825" t="s">
        <v>22</v>
      </c>
      <c r="L825" t="s">
        <v>24</v>
      </c>
      <c r="M825">
        <v>0</v>
      </c>
      <c r="O825">
        <v>2</v>
      </c>
      <c r="P825">
        <v>10</v>
      </c>
      <c r="Q825">
        <v>1.3</v>
      </c>
      <c r="R825">
        <v>2.9</v>
      </c>
      <c r="S825">
        <v>3.77</v>
      </c>
      <c r="T825">
        <v>1</v>
      </c>
      <c r="U825">
        <v>0</v>
      </c>
      <c r="V825">
        <v>2.2000000000000002</v>
      </c>
      <c r="W825">
        <v>1.4</v>
      </c>
      <c r="X825">
        <v>3.08</v>
      </c>
      <c r="Y825">
        <v>1.84</v>
      </c>
      <c r="Z825">
        <v>2</v>
      </c>
      <c r="AA825">
        <v>3.68</v>
      </c>
      <c r="AB825">
        <v>7582771</v>
      </c>
      <c r="AC825" t="s">
        <v>1219</v>
      </c>
      <c r="AD825">
        <v>40559</v>
      </c>
      <c r="AE825" t="s">
        <v>760</v>
      </c>
      <c r="AF825" t="s">
        <v>761</v>
      </c>
      <c r="AG825" t="s">
        <v>762</v>
      </c>
      <c r="AH825" t="s">
        <v>768</v>
      </c>
      <c r="AI825">
        <v>1.5</v>
      </c>
      <c r="AJ825">
        <v>0</v>
      </c>
      <c r="AK825">
        <v>0</v>
      </c>
      <c r="AL825">
        <v>0</v>
      </c>
      <c r="AM825">
        <v>18</v>
      </c>
      <c r="AN825">
        <v>0</v>
      </c>
      <c r="AO825" t="s">
        <v>762</v>
      </c>
      <c r="AP825" t="s">
        <v>763</v>
      </c>
      <c r="AQ825" t="s">
        <v>769</v>
      </c>
      <c r="AR825" t="s">
        <v>1220</v>
      </c>
      <c r="AS825">
        <v>3.5</v>
      </c>
      <c r="AT825">
        <v>705.5</v>
      </c>
      <c r="AU825">
        <v>709</v>
      </c>
      <c r="AV825" t="s">
        <v>765</v>
      </c>
      <c r="AW825" t="s">
        <v>1221</v>
      </c>
      <c r="AX825">
        <v>4.4000000000000004</v>
      </c>
      <c r="AY825">
        <v>704.6</v>
      </c>
      <c r="AZ825">
        <v>709</v>
      </c>
      <c r="BA825" t="s">
        <v>765</v>
      </c>
      <c r="BB825">
        <v>3.3982749999999999E-2</v>
      </c>
      <c r="BC825">
        <v>0</v>
      </c>
      <c r="BD825">
        <v>0</v>
      </c>
      <c r="BE825">
        <v>120.84245950262378</v>
      </c>
      <c r="BF825" t="s">
        <v>767</v>
      </c>
      <c r="BG825">
        <v>44273</v>
      </c>
      <c r="BH825">
        <v>26.484022677584449</v>
      </c>
      <c r="BI825" t="s">
        <v>4120</v>
      </c>
      <c r="BJ825" t="s">
        <v>4121</v>
      </c>
      <c r="BK825" t="s">
        <v>4122</v>
      </c>
      <c r="BL825" t="s">
        <v>4123</v>
      </c>
      <c r="BM825">
        <v>4</v>
      </c>
      <c r="BN825">
        <v>3.7269999999999999</v>
      </c>
    </row>
    <row r="826" spans="1:66" x14ac:dyDescent="0.25">
      <c r="A826">
        <v>149655</v>
      </c>
      <c r="B826">
        <v>19180</v>
      </c>
      <c r="C826" t="s">
        <v>486</v>
      </c>
      <c r="D826" t="s">
        <v>26</v>
      </c>
      <c r="E826" t="s">
        <v>29</v>
      </c>
      <c r="F826">
        <v>44137.708333333336</v>
      </c>
      <c r="G826">
        <v>3.5</v>
      </c>
      <c r="H826" t="s">
        <v>23</v>
      </c>
      <c r="I826">
        <v>0</v>
      </c>
      <c r="J826" t="s">
        <v>22</v>
      </c>
      <c r="K826" t="s">
        <v>22</v>
      </c>
      <c r="M826">
        <v>0</v>
      </c>
      <c r="O826">
        <v>2</v>
      </c>
      <c r="P826">
        <v>10</v>
      </c>
      <c r="Q826">
        <v>1.3</v>
      </c>
      <c r="R826">
        <v>2.9</v>
      </c>
      <c r="S826">
        <v>3.77</v>
      </c>
      <c r="T826">
        <v>1</v>
      </c>
      <c r="U826">
        <v>10</v>
      </c>
      <c r="V826">
        <v>3.8000000000000007</v>
      </c>
      <c r="W826">
        <v>4.7</v>
      </c>
      <c r="X826">
        <v>17.860000000000003</v>
      </c>
      <c r="Y826">
        <v>2.8000000000000003</v>
      </c>
      <c r="Z826">
        <v>3.9799999999999995</v>
      </c>
      <c r="AA826">
        <v>11.144</v>
      </c>
      <c r="AB826">
        <v>7582771</v>
      </c>
      <c r="AC826" t="s">
        <v>1219</v>
      </c>
      <c r="AD826">
        <v>40560</v>
      </c>
      <c r="AE826" t="s">
        <v>760</v>
      </c>
      <c r="AF826" t="s">
        <v>761</v>
      </c>
      <c r="AG826" t="s">
        <v>762</v>
      </c>
      <c r="AH826" t="s">
        <v>768</v>
      </c>
      <c r="AI826">
        <v>1.5</v>
      </c>
      <c r="AJ826">
        <v>0</v>
      </c>
      <c r="AK826">
        <v>0</v>
      </c>
      <c r="AL826">
        <v>0</v>
      </c>
      <c r="AM826">
        <v>18</v>
      </c>
      <c r="AN826">
        <v>0</v>
      </c>
      <c r="AO826" t="s">
        <v>762</v>
      </c>
      <c r="AP826" t="s">
        <v>763</v>
      </c>
      <c r="AQ826" t="s">
        <v>769</v>
      </c>
      <c r="AR826" t="s">
        <v>1220</v>
      </c>
      <c r="AS826">
        <v>3.5</v>
      </c>
      <c r="AT826">
        <v>705.5</v>
      </c>
      <c r="AU826">
        <v>709</v>
      </c>
      <c r="AV826" t="s">
        <v>765</v>
      </c>
      <c r="AW826" t="s">
        <v>1221</v>
      </c>
      <c r="AX826">
        <v>4.4000000000000004</v>
      </c>
      <c r="AY826">
        <v>704.6</v>
      </c>
      <c r="AZ826">
        <v>709</v>
      </c>
      <c r="BA826" t="s">
        <v>765</v>
      </c>
      <c r="BB826">
        <v>3.3982749999999999E-2</v>
      </c>
      <c r="BC826">
        <v>0</v>
      </c>
      <c r="BD826">
        <v>0</v>
      </c>
      <c r="BE826">
        <v>120.84245950262378</v>
      </c>
      <c r="BF826" t="s">
        <v>767</v>
      </c>
      <c r="BG826">
        <v>44273</v>
      </c>
      <c r="BH826">
        <v>26.484022677584449</v>
      </c>
      <c r="BI826" t="s">
        <v>4120</v>
      </c>
      <c r="BJ826" t="s">
        <v>4121</v>
      </c>
      <c r="BK826" t="s">
        <v>4122</v>
      </c>
      <c r="BL826" t="s">
        <v>4123</v>
      </c>
      <c r="BM826">
        <v>4</v>
      </c>
      <c r="BN826">
        <v>3.7269999999999999</v>
      </c>
    </row>
    <row r="827" spans="1:66" x14ac:dyDescent="0.25">
      <c r="A827">
        <v>150083</v>
      </c>
      <c r="B827">
        <v>11106</v>
      </c>
      <c r="C827" t="s">
        <v>153</v>
      </c>
      <c r="D827" t="s">
        <v>26</v>
      </c>
      <c r="E827" t="s">
        <v>29</v>
      </c>
      <c r="F827">
        <v>43810.666666666664</v>
      </c>
      <c r="G827">
        <v>8.1</v>
      </c>
      <c r="H827" t="s">
        <v>23</v>
      </c>
      <c r="I827">
        <v>0</v>
      </c>
      <c r="J827" t="s">
        <v>22</v>
      </c>
      <c r="K827" t="s">
        <v>22</v>
      </c>
      <c r="L827" t="s">
        <v>44</v>
      </c>
      <c r="M827">
        <v>4</v>
      </c>
      <c r="O827">
        <v>2</v>
      </c>
      <c r="P827">
        <v>10</v>
      </c>
      <c r="Q827">
        <v>1.3</v>
      </c>
      <c r="R827">
        <v>5.7</v>
      </c>
      <c r="S827">
        <v>7.41</v>
      </c>
      <c r="T827">
        <v>3</v>
      </c>
      <c r="U827">
        <v>10</v>
      </c>
      <c r="V827">
        <v>7.0000000000000009</v>
      </c>
      <c r="W827">
        <v>6.6000000000000005</v>
      </c>
      <c r="X827">
        <v>46.20000000000001</v>
      </c>
      <c r="Y827">
        <v>4.7200000000000006</v>
      </c>
      <c r="Z827">
        <v>6.24</v>
      </c>
      <c r="AA827">
        <v>29.452800000000003</v>
      </c>
      <c r="AB827">
        <v>7549834</v>
      </c>
      <c r="AC827" t="s">
        <v>3831</v>
      </c>
      <c r="AD827">
        <v>40561</v>
      </c>
      <c r="AE827" t="s">
        <v>760</v>
      </c>
      <c r="AF827" t="s">
        <v>761</v>
      </c>
      <c r="AG827" t="s">
        <v>762</v>
      </c>
      <c r="AH827" t="s">
        <v>768</v>
      </c>
      <c r="AI827">
        <v>1.25</v>
      </c>
      <c r="AJ827">
        <v>0</v>
      </c>
      <c r="AK827">
        <v>0</v>
      </c>
      <c r="AL827">
        <v>0</v>
      </c>
      <c r="AM827">
        <v>15</v>
      </c>
      <c r="AN827">
        <v>0</v>
      </c>
      <c r="AO827" t="s">
        <v>762</v>
      </c>
      <c r="AP827" t="s">
        <v>763</v>
      </c>
      <c r="AQ827" t="s">
        <v>769</v>
      </c>
      <c r="AR827" t="s">
        <v>3832</v>
      </c>
      <c r="AS827">
        <v>4</v>
      </c>
      <c r="AT827">
        <v>0</v>
      </c>
      <c r="AU827">
        <v>0</v>
      </c>
      <c r="AV827" t="s">
        <v>765</v>
      </c>
      <c r="AW827" t="s">
        <v>3833</v>
      </c>
      <c r="AX827">
        <v>4</v>
      </c>
      <c r="AY827">
        <v>0</v>
      </c>
      <c r="AZ827">
        <v>0</v>
      </c>
      <c r="BA827" t="s">
        <v>765</v>
      </c>
      <c r="BB827">
        <v>0</v>
      </c>
      <c r="BC827">
        <v>0</v>
      </c>
      <c r="BD827">
        <v>0</v>
      </c>
      <c r="BE827">
        <v>119.94706821811543</v>
      </c>
      <c r="BF827" t="s">
        <v>767</v>
      </c>
      <c r="BG827">
        <v>44243</v>
      </c>
      <c r="BH827">
        <v>45.433717798887592</v>
      </c>
      <c r="BI827" t="s">
        <v>4094</v>
      </c>
      <c r="BJ827" t="s">
        <v>4095</v>
      </c>
      <c r="BK827" t="s">
        <v>4096</v>
      </c>
      <c r="BL827" t="s">
        <v>4097</v>
      </c>
      <c r="BM827">
        <v>1</v>
      </c>
      <c r="BN827">
        <v>3.7090000000000001</v>
      </c>
    </row>
    <row r="828" spans="1:66" x14ac:dyDescent="0.25">
      <c r="A828">
        <v>150205</v>
      </c>
      <c r="B828">
        <v>11394</v>
      </c>
      <c r="C828" t="s">
        <v>711</v>
      </c>
      <c r="D828" t="s">
        <v>21</v>
      </c>
      <c r="E828" t="s">
        <v>29</v>
      </c>
      <c r="F828">
        <v>43718.666666666664</v>
      </c>
      <c r="G828">
        <v>9</v>
      </c>
      <c r="H828" t="s">
        <v>32</v>
      </c>
      <c r="I828">
        <v>10</v>
      </c>
      <c r="J828" t="s">
        <v>29</v>
      </c>
      <c r="K828" t="s">
        <v>29</v>
      </c>
      <c r="L828" t="s">
        <v>174</v>
      </c>
      <c r="M828">
        <v>8</v>
      </c>
      <c r="N828" t="s">
        <v>40</v>
      </c>
      <c r="O828">
        <v>8</v>
      </c>
      <c r="P828">
        <v>0</v>
      </c>
      <c r="Q828">
        <v>8.6999999999999993</v>
      </c>
      <c r="R828">
        <v>4.8000000000000007</v>
      </c>
      <c r="S828">
        <v>41.760000000000005</v>
      </c>
      <c r="T828">
        <v>1</v>
      </c>
      <c r="U828">
        <v>0</v>
      </c>
      <c r="V828">
        <v>8.6</v>
      </c>
      <c r="W828">
        <v>3</v>
      </c>
      <c r="X828">
        <v>25.799999999999997</v>
      </c>
      <c r="Y828">
        <v>8.6399999999999988</v>
      </c>
      <c r="Z828">
        <v>3.72</v>
      </c>
      <c r="AA828">
        <v>32.140799999999999</v>
      </c>
      <c r="AB828">
        <v>7620372</v>
      </c>
      <c r="AC828" t="s">
        <v>1144</v>
      </c>
      <c r="AD828">
        <v>40562</v>
      </c>
      <c r="AE828" t="s">
        <v>985</v>
      </c>
      <c r="AF828" t="s">
        <v>838</v>
      </c>
      <c r="AG828" t="s">
        <v>762</v>
      </c>
      <c r="AH828" t="s">
        <v>768</v>
      </c>
      <c r="AI828">
        <v>0</v>
      </c>
      <c r="AJ828">
        <v>0</v>
      </c>
      <c r="AK828">
        <v>2</v>
      </c>
      <c r="AL828">
        <v>2</v>
      </c>
      <c r="AM828">
        <v>18</v>
      </c>
      <c r="AN828">
        <v>0</v>
      </c>
      <c r="AO828" t="s">
        <v>762</v>
      </c>
      <c r="AP828" t="s">
        <v>3900</v>
      </c>
      <c r="AQ828" t="s">
        <v>769</v>
      </c>
      <c r="AR828" t="s">
        <v>762</v>
      </c>
      <c r="AS828">
        <v>0</v>
      </c>
      <c r="AT828">
        <v>0</v>
      </c>
      <c r="AU828">
        <v>0</v>
      </c>
      <c r="AV828" t="s">
        <v>772</v>
      </c>
      <c r="AW828" t="s">
        <v>3901</v>
      </c>
      <c r="AX828">
        <v>9</v>
      </c>
      <c r="AY828">
        <v>0</v>
      </c>
      <c r="AZ828">
        <v>0</v>
      </c>
      <c r="BA828" t="s">
        <v>765</v>
      </c>
      <c r="BB828">
        <v>0</v>
      </c>
      <c r="BC828">
        <v>0</v>
      </c>
      <c r="BD828">
        <v>0</v>
      </c>
      <c r="BE828">
        <v>119.69518594569928</v>
      </c>
      <c r="BF828" t="s">
        <v>767</v>
      </c>
      <c r="BG828">
        <v>44243</v>
      </c>
      <c r="BH828">
        <v>25.37232205488338</v>
      </c>
      <c r="BI828" t="s">
        <v>4120</v>
      </c>
      <c r="BJ828" t="s">
        <v>4121</v>
      </c>
      <c r="BK828" t="s">
        <v>4122</v>
      </c>
      <c r="BL828" t="s">
        <v>4123</v>
      </c>
      <c r="BM828">
        <v>4</v>
      </c>
      <c r="BN828">
        <v>3.6970000000000001</v>
      </c>
    </row>
    <row r="829" spans="1:66" x14ac:dyDescent="0.25">
      <c r="A829">
        <v>150289</v>
      </c>
      <c r="B829">
        <v>82666</v>
      </c>
      <c r="C829" t="s">
        <v>644</v>
      </c>
      <c r="D829" t="s">
        <v>26</v>
      </c>
      <c r="E829" t="s">
        <v>29</v>
      </c>
      <c r="F829">
        <v>44270.666666666664</v>
      </c>
      <c r="G829">
        <v>3</v>
      </c>
      <c r="H829" t="s">
        <v>31</v>
      </c>
      <c r="I829">
        <v>7</v>
      </c>
      <c r="J829" t="s">
        <v>22</v>
      </c>
      <c r="K829" t="s">
        <v>22</v>
      </c>
      <c r="L829" t="s">
        <v>24</v>
      </c>
      <c r="M829">
        <v>0</v>
      </c>
      <c r="O829">
        <v>2</v>
      </c>
      <c r="P829">
        <v>10</v>
      </c>
      <c r="Q829">
        <v>3.75</v>
      </c>
      <c r="R829">
        <v>2.9</v>
      </c>
      <c r="S829">
        <v>10.875</v>
      </c>
      <c r="T829">
        <v>1</v>
      </c>
      <c r="U829">
        <v>10</v>
      </c>
      <c r="V829">
        <v>5.4</v>
      </c>
      <c r="W829">
        <v>4.7</v>
      </c>
      <c r="X829">
        <v>25.380000000000003</v>
      </c>
      <c r="Y829">
        <v>4.74</v>
      </c>
      <c r="Z829">
        <v>3.9799999999999995</v>
      </c>
      <c r="AA829">
        <v>18.865199999999998</v>
      </c>
      <c r="AB829">
        <v>7695466</v>
      </c>
      <c r="AC829" t="s">
        <v>3267</v>
      </c>
      <c r="AD829">
        <v>40563</v>
      </c>
      <c r="AE829" t="s">
        <v>760</v>
      </c>
      <c r="AF829" t="s">
        <v>761</v>
      </c>
      <c r="AG829" t="s">
        <v>762</v>
      </c>
      <c r="AH829" t="s">
        <v>768</v>
      </c>
      <c r="AI829">
        <v>1.25</v>
      </c>
      <c r="AJ829">
        <v>0</v>
      </c>
      <c r="AK829">
        <v>0</v>
      </c>
      <c r="AL829">
        <v>0</v>
      </c>
      <c r="AM829">
        <v>15</v>
      </c>
      <c r="AN829">
        <v>0</v>
      </c>
      <c r="AO829" t="s">
        <v>762</v>
      </c>
      <c r="AP829" t="s">
        <v>763</v>
      </c>
      <c r="AQ829" t="s">
        <v>769</v>
      </c>
      <c r="AR829" t="s">
        <v>3268</v>
      </c>
      <c r="AS829">
        <v>3.3</v>
      </c>
      <c r="AT829">
        <v>0</v>
      </c>
      <c r="AU829">
        <v>0</v>
      </c>
      <c r="AV829" t="s">
        <v>765</v>
      </c>
      <c r="AW829" t="s">
        <v>3269</v>
      </c>
      <c r="AX829">
        <v>4.2</v>
      </c>
      <c r="AY829">
        <v>0</v>
      </c>
      <c r="AZ829">
        <v>0</v>
      </c>
      <c r="BA829" t="s">
        <v>765</v>
      </c>
      <c r="BB829">
        <v>0</v>
      </c>
      <c r="BC829">
        <v>0</v>
      </c>
      <c r="BD829">
        <v>0</v>
      </c>
      <c r="BE829">
        <v>121.2064795801962</v>
      </c>
      <c r="BF829" t="s">
        <v>767</v>
      </c>
      <c r="BG829">
        <v>44243</v>
      </c>
      <c r="BH829">
        <v>52.473082602944793</v>
      </c>
      <c r="BI829" t="s">
        <v>4094</v>
      </c>
      <c r="BJ829" t="s">
        <v>4095</v>
      </c>
      <c r="BK829" t="s">
        <v>4096</v>
      </c>
      <c r="BL829" t="s">
        <v>4097</v>
      </c>
      <c r="BM829">
        <v>1</v>
      </c>
      <c r="BN829">
        <v>3.7029999999999998</v>
      </c>
    </row>
    <row r="830" spans="1:66" x14ac:dyDescent="0.25">
      <c r="A830">
        <v>150390</v>
      </c>
      <c r="B830">
        <v>12410</v>
      </c>
      <c r="C830" t="s">
        <v>158</v>
      </c>
      <c r="D830" t="s">
        <v>26</v>
      </c>
      <c r="E830" t="s">
        <v>29</v>
      </c>
      <c r="F830">
        <v>43847.708333333336</v>
      </c>
      <c r="G830">
        <v>5.5</v>
      </c>
      <c r="H830" t="s">
        <v>68</v>
      </c>
      <c r="I830">
        <v>0</v>
      </c>
      <c r="J830" t="s">
        <v>22</v>
      </c>
      <c r="K830" t="s">
        <v>22</v>
      </c>
      <c r="L830" t="s">
        <v>30</v>
      </c>
      <c r="M830">
        <v>6</v>
      </c>
      <c r="O830">
        <v>2</v>
      </c>
      <c r="P830">
        <v>5</v>
      </c>
      <c r="Q830">
        <v>1.3</v>
      </c>
      <c r="R830">
        <v>4.8499999999999996</v>
      </c>
      <c r="S830">
        <v>6.3049999999999997</v>
      </c>
      <c r="T830">
        <v>1</v>
      </c>
      <c r="U830">
        <v>0</v>
      </c>
      <c r="V830">
        <v>2.2000000000000002</v>
      </c>
      <c r="W830">
        <v>1.4</v>
      </c>
      <c r="X830">
        <v>3.08</v>
      </c>
      <c r="Y830">
        <v>1.84</v>
      </c>
      <c r="Z830">
        <v>2.78</v>
      </c>
      <c r="AA830">
        <v>5.1151999999999997</v>
      </c>
      <c r="AB830">
        <v>7672090</v>
      </c>
      <c r="AC830" t="s">
        <v>1469</v>
      </c>
      <c r="AD830">
        <v>40564</v>
      </c>
      <c r="AE830" t="s">
        <v>760</v>
      </c>
      <c r="AF830" t="s">
        <v>761</v>
      </c>
      <c r="AG830" t="s">
        <v>762</v>
      </c>
      <c r="AH830" t="s">
        <v>768</v>
      </c>
      <c r="AI830">
        <v>1.25</v>
      </c>
      <c r="AJ830">
        <v>0</v>
      </c>
      <c r="AK830">
        <v>0</v>
      </c>
      <c r="AL830">
        <v>0</v>
      </c>
      <c r="AM830">
        <v>15</v>
      </c>
      <c r="AN830">
        <v>0</v>
      </c>
      <c r="AO830" t="s">
        <v>762</v>
      </c>
      <c r="AP830" t="s">
        <v>763</v>
      </c>
      <c r="AQ830" t="s">
        <v>769</v>
      </c>
      <c r="AR830" t="s">
        <v>1470</v>
      </c>
      <c r="AS830">
        <v>13</v>
      </c>
      <c r="AT830">
        <v>0</v>
      </c>
      <c r="AU830">
        <v>0</v>
      </c>
      <c r="AV830" t="s">
        <v>765</v>
      </c>
      <c r="AW830" t="s">
        <v>1471</v>
      </c>
      <c r="AX830">
        <v>12.2</v>
      </c>
      <c r="AY830">
        <v>0</v>
      </c>
      <c r="AZ830">
        <v>0</v>
      </c>
      <c r="BA830" t="s">
        <v>765</v>
      </c>
      <c r="BB830">
        <v>0</v>
      </c>
      <c r="BC830">
        <v>0</v>
      </c>
      <c r="BD830">
        <v>0</v>
      </c>
      <c r="BE830">
        <v>120.04848277435548</v>
      </c>
      <c r="BF830" t="s">
        <v>767</v>
      </c>
      <c r="BG830">
        <v>44243</v>
      </c>
      <c r="BH830">
        <v>52.356575970371139</v>
      </c>
      <c r="BI830" t="s">
        <v>4120</v>
      </c>
      <c r="BJ830" t="s">
        <v>4121</v>
      </c>
      <c r="BK830" t="s">
        <v>4122</v>
      </c>
      <c r="BL830" t="s">
        <v>4123</v>
      </c>
      <c r="BM830">
        <v>4</v>
      </c>
      <c r="BN830">
        <v>3.7</v>
      </c>
    </row>
    <row r="831" spans="1:66" x14ac:dyDescent="0.25">
      <c r="A831">
        <v>150391</v>
      </c>
      <c r="B831">
        <v>12410</v>
      </c>
      <c r="C831" t="s">
        <v>158</v>
      </c>
      <c r="D831" t="s">
        <v>26</v>
      </c>
      <c r="E831" t="s">
        <v>29</v>
      </c>
      <c r="F831">
        <v>43847.708333333336</v>
      </c>
      <c r="G831">
        <v>5.4</v>
      </c>
      <c r="H831" t="s">
        <v>68</v>
      </c>
      <c r="I831">
        <v>0</v>
      </c>
      <c r="J831" t="s">
        <v>22</v>
      </c>
      <c r="K831" t="s">
        <v>22</v>
      </c>
      <c r="L831" t="s">
        <v>24</v>
      </c>
      <c r="M831">
        <v>0</v>
      </c>
      <c r="O831">
        <v>2</v>
      </c>
      <c r="P831">
        <v>5</v>
      </c>
      <c r="Q831">
        <v>1.3</v>
      </c>
      <c r="R831">
        <v>2.15</v>
      </c>
      <c r="S831">
        <v>2.7949999999999999</v>
      </c>
      <c r="T831">
        <v>1</v>
      </c>
      <c r="U831">
        <v>0</v>
      </c>
      <c r="V831">
        <v>2.2000000000000002</v>
      </c>
      <c r="W831">
        <v>1.4</v>
      </c>
      <c r="X831">
        <v>3.08</v>
      </c>
      <c r="Y831">
        <v>1.84</v>
      </c>
      <c r="Z831">
        <v>1.7</v>
      </c>
      <c r="AA831">
        <v>3.1280000000000001</v>
      </c>
      <c r="AB831">
        <v>7658191</v>
      </c>
      <c r="AC831" t="s">
        <v>1120</v>
      </c>
      <c r="AD831">
        <v>40565</v>
      </c>
      <c r="AE831" t="s">
        <v>760</v>
      </c>
      <c r="AF831" t="s">
        <v>761</v>
      </c>
      <c r="AG831" t="s">
        <v>762</v>
      </c>
      <c r="AH831" t="s">
        <v>768</v>
      </c>
      <c r="AI831">
        <v>1.25</v>
      </c>
      <c r="AJ831">
        <v>0</v>
      </c>
      <c r="AK831">
        <v>0</v>
      </c>
      <c r="AL831">
        <v>0</v>
      </c>
      <c r="AM831">
        <v>15</v>
      </c>
      <c r="AN831">
        <v>0</v>
      </c>
      <c r="AO831" t="s">
        <v>762</v>
      </c>
      <c r="AP831" t="s">
        <v>763</v>
      </c>
      <c r="AQ831" t="s">
        <v>769</v>
      </c>
      <c r="AR831" t="s">
        <v>1121</v>
      </c>
      <c r="AS831">
        <v>7.3</v>
      </c>
      <c r="AT831">
        <v>0</v>
      </c>
      <c r="AU831">
        <v>0</v>
      </c>
      <c r="AV831" t="s">
        <v>765</v>
      </c>
      <c r="AW831" t="s">
        <v>1122</v>
      </c>
      <c r="AX831">
        <v>6.6</v>
      </c>
      <c r="AY831">
        <v>0</v>
      </c>
      <c r="AZ831">
        <v>0</v>
      </c>
      <c r="BA831" t="s">
        <v>765</v>
      </c>
      <c r="BB831">
        <v>0</v>
      </c>
      <c r="BC831">
        <v>0</v>
      </c>
      <c r="BD831">
        <v>0</v>
      </c>
      <c r="BE831">
        <v>120.04848277435548</v>
      </c>
      <c r="BF831" t="s">
        <v>767</v>
      </c>
      <c r="BG831">
        <v>44243</v>
      </c>
      <c r="BH831">
        <v>32.585926785557263</v>
      </c>
      <c r="BI831" t="s">
        <v>4120</v>
      </c>
      <c r="BJ831" t="s">
        <v>4121</v>
      </c>
      <c r="BK831" t="s">
        <v>4122</v>
      </c>
      <c r="BL831" t="s">
        <v>4123</v>
      </c>
      <c r="BM831">
        <v>4</v>
      </c>
      <c r="BN831">
        <v>3.7029999999999998</v>
      </c>
    </row>
    <row r="832" spans="1:66" x14ac:dyDescent="0.25">
      <c r="A832">
        <v>150523</v>
      </c>
      <c r="B832">
        <v>1111111</v>
      </c>
      <c r="C832" t="s">
        <v>580</v>
      </c>
      <c r="D832" t="s">
        <v>26</v>
      </c>
      <c r="E832" t="s">
        <v>29</v>
      </c>
      <c r="F832">
        <v>44509.708333333336</v>
      </c>
      <c r="G832">
        <v>5.5</v>
      </c>
      <c r="H832" t="s">
        <v>23</v>
      </c>
      <c r="I832">
        <v>0</v>
      </c>
      <c r="J832" t="s">
        <v>22</v>
      </c>
      <c r="K832" t="s">
        <v>22</v>
      </c>
      <c r="L832" t="s">
        <v>24</v>
      </c>
      <c r="M832">
        <v>0</v>
      </c>
      <c r="O832">
        <v>2</v>
      </c>
      <c r="P832">
        <v>5</v>
      </c>
      <c r="Q832">
        <v>1.3</v>
      </c>
      <c r="R832">
        <v>2.75</v>
      </c>
      <c r="S832">
        <v>3.5750000000000002</v>
      </c>
      <c r="T832">
        <v>1</v>
      </c>
      <c r="U832">
        <v>0</v>
      </c>
      <c r="V832">
        <v>7.8000000000000007</v>
      </c>
      <c r="W832">
        <v>2.9000000000000004</v>
      </c>
      <c r="X832">
        <v>22.620000000000005</v>
      </c>
      <c r="Y832">
        <v>5.2000000000000011</v>
      </c>
      <c r="Z832">
        <v>2.8400000000000003</v>
      </c>
      <c r="AA832">
        <v>14.768000000000004</v>
      </c>
      <c r="AB832">
        <v>7573139</v>
      </c>
      <c r="AC832" t="s">
        <v>2910</v>
      </c>
      <c r="AD832">
        <v>40566</v>
      </c>
      <c r="AE832" t="s">
        <v>760</v>
      </c>
      <c r="AF832" t="s">
        <v>761</v>
      </c>
      <c r="AG832" t="s">
        <v>762</v>
      </c>
      <c r="AH832" t="s">
        <v>768</v>
      </c>
      <c r="AI832">
        <v>2</v>
      </c>
      <c r="AJ832">
        <v>0</v>
      </c>
      <c r="AK832">
        <v>0</v>
      </c>
      <c r="AL832">
        <v>0</v>
      </c>
      <c r="AM832">
        <v>24</v>
      </c>
      <c r="AN832">
        <v>0</v>
      </c>
      <c r="AO832" t="s">
        <v>762</v>
      </c>
      <c r="AP832" t="s">
        <v>763</v>
      </c>
      <c r="AQ832" t="s">
        <v>769</v>
      </c>
      <c r="AR832" t="s">
        <v>2909</v>
      </c>
      <c r="AS832">
        <v>10.199999999999999</v>
      </c>
      <c r="AT832">
        <v>0</v>
      </c>
      <c r="AU832">
        <v>0</v>
      </c>
      <c r="AV832" t="s">
        <v>765</v>
      </c>
      <c r="AW832" t="s">
        <v>2911</v>
      </c>
      <c r="AX832">
        <v>0</v>
      </c>
      <c r="AY832">
        <v>0</v>
      </c>
      <c r="AZ832">
        <v>0</v>
      </c>
      <c r="BA832" t="s">
        <v>772</v>
      </c>
      <c r="BB832">
        <v>0</v>
      </c>
      <c r="BC832">
        <v>0</v>
      </c>
      <c r="BD832">
        <v>0</v>
      </c>
      <c r="BE832">
        <v>121.86093999543692</v>
      </c>
      <c r="BF832" t="s">
        <v>767</v>
      </c>
      <c r="BG832">
        <v>44243</v>
      </c>
      <c r="BH832">
        <v>13.228399742236499</v>
      </c>
      <c r="BI832" t="s">
        <v>4120</v>
      </c>
      <c r="BJ832" t="s">
        <v>4121</v>
      </c>
      <c r="BK832" t="s">
        <v>4122</v>
      </c>
      <c r="BL832" t="s">
        <v>4123</v>
      </c>
      <c r="BM832">
        <v>4</v>
      </c>
      <c r="BN832">
        <v>3.6970000000000001</v>
      </c>
    </row>
    <row r="833" spans="1:66" x14ac:dyDescent="0.25">
      <c r="A833">
        <v>150539</v>
      </c>
      <c r="B833">
        <v>24624</v>
      </c>
      <c r="C833" t="s">
        <v>248</v>
      </c>
      <c r="D833" t="s">
        <v>26</v>
      </c>
      <c r="E833" t="s">
        <v>29</v>
      </c>
      <c r="F833">
        <v>44497.708333333336</v>
      </c>
      <c r="G833">
        <v>7</v>
      </c>
      <c r="H833" t="s">
        <v>23</v>
      </c>
      <c r="I833">
        <v>0</v>
      </c>
      <c r="J833" t="s">
        <v>22</v>
      </c>
      <c r="K833" t="s">
        <v>22</v>
      </c>
      <c r="L833" t="s">
        <v>30</v>
      </c>
      <c r="M833">
        <v>6</v>
      </c>
      <c r="O833">
        <v>2</v>
      </c>
      <c r="P833">
        <v>5</v>
      </c>
      <c r="Q833">
        <v>1.3</v>
      </c>
      <c r="R833">
        <v>5.45</v>
      </c>
      <c r="S833">
        <v>7.0850000000000009</v>
      </c>
      <c r="T833">
        <v>1</v>
      </c>
      <c r="U833">
        <v>5</v>
      </c>
      <c r="V833">
        <v>4.5999999999999996</v>
      </c>
      <c r="W833">
        <v>3.6500000000000004</v>
      </c>
      <c r="X833">
        <v>16.79</v>
      </c>
      <c r="Y833">
        <v>3.28</v>
      </c>
      <c r="Z833">
        <v>4.37</v>
      </c>
      <c r="AA833">
        <v>14.333599999999999</v>
      </c>
      <c r="AB833">
        <v>7723795</v>
      </c>
      <c r="AC833" t="s">
        <v>2833</v>
      </c>
      <c r="AD833">
        <v>40568</v>
      </c>
      <c r="AE833" t="s">
        <v>760</v>
      </c>
      <c r="AF833" t="s">
        <v>761</v>
      </c>
      <c r="AG833" t="s">
        <v>762</v>
      </c>
      <c r="AH833" t="s">
        <v>768</v>
      </c>
      <c r="AI833">
        <v>2</v>
      </c>
      <c r="AJ833">
        <v>0</v>
      </c>
      <c r="AK833">
        <v>0</v>
      </c>
      <c r="AL833">
        <v>0</v>
      </c>
      <c r="AM833">
        <v>24</v>
      </c>
      <c r="AN833">
        <v>0</v>
      </c>
      <c r="AO833" t="s">
        <v>762</v>
      </c>
      <c r="AP833" t="s">
        <v>763</v>
      </c>
      <c r="AQ833" t="s">
        <v>769</v>
      </c>
      <c r="AR833" t="s">
        <v>2834</v>
      </c>
      <c r="AS833">
        <v>11.09</v>
      </c>
      <c r="AT833">
        <v>0</v>
      </c>
      <c r="AU833">
        <v>0</v>
      </c>
      <c r="AV833" t="s">
        <v>772</v>
      </c>
      <c r="AW833" t="s">
        <v>2835</v>
      </c>
      <c r="AX833">
        <v>5.0999999999999996</v>
      </c>
      <c r="AY833">
        <v>0</v>
      </c>
      <c r="AZ833">
        <v>0</v>
      </c>
      <c r="BA833" t="s">
        <v>765</v>
      </c>
      <c r="BB833">
        <v>0</v>
      </c>
      <c r="BC833">
        <v>0</v>
      </c>
      <c r="BD833">
        <v>0</v>
      </c>
      <c r="BE833">
        <v>121.82808578599133</v>
      </c>
      <c r="BF833" t="s">
        <v>767</v>
      </c>
      <c r="BG833">
        <v>44243</v>
      </c>
      <c r="BH833">
        <v>44.345372944960701</v>
      </c>
      <c r="BI833" t="s">
        <v>4120</v>
      </c>
      <c r="BJ833" t="s">
        <v>4121</v>
      </c>
      <c r="BK833" t="s">
        <v>4122</v>
      </c>
      <c r="BL833" t="s">
        <v>4123</v>
      </c>
      <c r="BM833">
        <v>4</v>
      </c>
      <c r="BN833">
        <v>3.7</v>
      </c>
    </row>
    <row r="834" spans="1:66" x14ac:dyDescent="0.25">
      <c r="A834">
        <v>150559</v>
      </c>
      <c r="B834">
        <v>16934</v>
      </c>
      <c r="C834" t="s">
        <v>455</v>
      </c>
      <c r="D834" t="s">
        <v>26</v>
      </c>
      <c r="E834" t="s">
        <v>29</v>
      </c>
      <c r="F834">
        <v>43846.666666666664</v>
      </c>
      <c r="G834">
        <v>7.7</v>
      </c>
      <c r="H834" t="s">
        <v>23</v>
      </c>
      <c r="I834">
        <v>0</v>
      </c>
      <c r="J834" t="s">
        <v>22</v>
      </c>
      <c r="K834" t="s">
        <v>22</v>
      </c>
      <c r="L834" t="s">
        <v>30</v>
      </c>
      <c r="M834">
        <v>6</v>
      </c>
      <c r="O834">
        <v>2</v>
      </c>
      <c r="P834">
        <v>10</v>
      </c>
      <c r="Q834">
        <v>1.3</v>
      </c>
      <c r="R834">
        <v>6.2</v>
      </c>
      <c r="S834">
        <v>8.06</v>
      </c>
      <c r="T834">
        <v>1</v>
      </c>
      <c r="U834">
        <v>10</v>
      </c>
      <c r="V834">
        <v>5.4</v>
      </c>
      <c r="W834">
        <v>6.2</v>
      </c>
      <c r="X834">
        <v>33.480000000000004</v>
      </c>
      <c r="Y834">
        <v>3.7600000000000002</v>
      </c>
      <c r="Z834">
        <v>6.2</v>
      </c>
      <c r="AA834">
        <v>23.312000000000001</v>
      </c>
      <c r="AB834">
        <v>7605114</v>
      </c>
      <c r="AC834" t="s">
        <v>3560</v>
      </c>
      <c r="AD834">
        <v>40569</v>
      </c>
      <c r="AE834" t="s">
        <v>760</v>
      </c>
      <c r="AF834" t="s">
        <v>761</v>
      </c>
      <c r="AG834" t="s">
        <v>762</v>
      </c>
      <c r="AH834" t="s">
        <v>768</v>
      </c>
      <c r="AI834">
        <v>2</v>
      </c>
      <c r="AJ834">
        <v>0</v>
      </c>
      <c r="AK834">
        <v>0</v>
      </c>
      <c r="AL834">
        <v>0</v>
      </c>
      <c r="AM834">
        <v>24</v>
      </c>
      <c r="AN834">
        <v>0</v>
      </c>
      <c r="AO834" t="s">
        <v>762</v>
      </c>
      <c r="AP834" t="s">
        <v>763</v>
      </c>
      <c r="AQ834" t="s">
        <v>769</v>
      </c>
      <c r="AR834" t="s">
        <v>3560</v>
      </c>
      <c r="AS834">
        <v>0</v>
      </c>
      <c r="AT834">
        <v>691.23</v>
      </c>
      <c r="AU834">
        <v>695.56</v>
      </c>
      <c r="AV834" t="s">
        <v>762</v>
      </c>
      <c r="AW834" t="s">
        <v>3561</v>
      </c>
      <c r="AX834">
        <v>4.5999999999999996</v>
      </c>
      <c r="AY834">
        <v>690.78</v>
      </c>
      <c r="AZ834">
        <v>695.38</v>
      </c>
      <c r="BA834" t="s">
        <v>765</v>
      </c>
      <c r="BB834">
        <v>0</v>
      </c>
      <c r="BC834">
        <v>0</v>
      </c>
      <c r="BD834">
        <v>0</v>
      </c>
      <c r="BE834">
        <v>120.0456308464522</v>
      </c>
      <c r="BF834" t="s">
        <v>767</v>
      </c>
      <c r="BG834">
        <v>44243</v>
      </c>
      <c r="BH834">
        <v>6.9639067101401402</v>
      </c>
      <c r="BI834" t="s">
        <v>4161</v>
      </c>
      <c r="BJ834" t="s">
        <v>4162</v>
      </c>
      <c r="BK834" t="s">
        <v>4163</v>
      </c>
      <c r="BL834" t="s">
        <v>4097</v>
      </c>
      <c r="BM834">
        <v>1</v>
      </c>
      <c r="BN834">
        <v>3.7869999999999999</v>
      </c>
    </row>
    <row r="835" spans="1:66" x14ac:dyDescent="0.25">
      <c r="A835">
        <v>150600</v>
      </c>
      <c r="B835">
        <v>12410</v>
      </c>
      <c r="C835" t="s">
        <v>158</v>
      </c>
      <c r="D835" t="s">
        <v>26</v>
      </c>
      <c r="E835" t="s">
        <v>29</v>
      </c>
      <c r="F835">
        <v>43847.708333333336</v>
      </c>
      <c r="G835">
        <v>4.3</v>
      </c>
      <c r="H835" t="s">
        <v>68</v>
      </c>
      <c r="I835">
        <v>0</v>
      </c>
      <c r="J835" t="s">
        <v>22</v>
      </c>
      <c r="K835" t="s">
        <v>22</v>
      </c>
      <c r="L835" t="s">
        <v>24</v>
      </c>
      <c r="M835">
        <v>0</v>
      </c>
      <c r="O835">
        <v>2</v>
      </c>
      <c r="P835">
        <v>5</v>
      </c>
      <c r="Q835">
        <v>1.3</v>
      </c>
      <c r="R835">
        <v>2.15</v>
      </c>
      <c r="S835">
        <v>2.7949999999999999</v>
      </c>
      <c r="T835">
        <v>1</v>
      </c>
      <c r="U835">
        <v>0</v>
      </c>
      <c r="V835">
        <v>2.2000000000000002</v>
      </c>
      <c r="W835">
        <v>1.4</v>
      </c>
      <c r="X835">
        <v>3.08</v>
      </c>
      <c r="Y835">
        <v>1.84</v>
      </c>
      <c r="Z835">
        <v>1.7</v>
      </c>
      <c r="AA835">
        <v>3.1280000000000001</v>
      </c>
      <c r="AB835">
        <v>7707674</v>
      </c>
      <c r="AC835" t="s">
        <v>1117</v>
      </c>
      <c r="AD835">
        <v>40570</v>
      </c>
      <c r="AE835" t="s">
        <v>760</v>
      </c>
      <c r="AF835" t="s">
        <v>761</v>
      </c>
      <c r="AG835" t="s">
        <v>762</v>
      </c>
      <c r="AH835" t="s">
        <v>768</v>
      </c>
      <c r="AI835">
        <v>4</v>
      </c>
      <c r="AJ835">
        <v>0</v>
      </c>
      <c r="AK835">
        <v>0</v>
      </c>
      <c r="AL835">
        <v>0</v>
      </c>
      <c r="AM835">
        <v>48</v>
      </c>
      <c r="AN835">
        <v>0</v>
      </c>
      <c r="AO835" t="s">
        <v>762</v>
      </c>
      <c r="AP835" t="s">
        <v>763</v>
      </c>
      <c r="AQ835" t="s">
        <v>769</v>
      </c>
      <c r="AR835" t="s">
        <v>1118</v>
      </c>
      <c r="AS835">
        <v>5.9</v>
      </c>
      <c r="AT835">
        <v>667.83</v>
      </c>
      <c r="AU835">
        <v>673.73</v>
      </c>
      <c r="AV835" t="s">
        <v>765</v>
      </c>
      <c r="AW835" t="s">
        <v>1119</v>
      </c>
      <c r="AX835">
        <v>6.86</v>
      </c>
      <c r="AY835">
        <v>667.5</v>
      </c>
      <c r="AZ835">
        <v>674.36</v>
      </c>
      <c r="BA835" t="s">
        <v>765</v>
      </c>
      <c r="BB835">
        <v>5.2596700000000001E-3</v>
      </c>
      <c r="BC835">
        <v>0</v>
      </c>
      <c r="BD835">
        <v>38060</v>
      </c>
      <c r="BE835">
        <v>15.845881816107696</v>
      </c>
      <c r="BF835" t="s">
        <v>767</v>
      </c>
      <c r="BG835">
        <v>44243</v>
      </c>
      <c r="BH835">
        <v>62.741679697609072</v>
      </c>
      <c r="BI835" t="s">
        <v>4094</v>
      </c>
      <c r="BJ835" t="s">
        <v>4095</v>
      </c>
      <c r="BK835" t="s">
        <v>4096</v>
      </c>
      <c r="BL835" t="s">
        <v>4097</v>
      </c>
      <c r="BM835">
        <v>1</v>
      </c>
      <c r="BN835">
        <v>3.7770000000000001</v>
      </c>
    </row>
    <row r="836" spans="1:66" x14ac:dyDescent="0.25">
      <c r="A836">
        <v>150867</v>
      </c>
      <c r="B836">
        <v>11914</v>
      </c>
      <c r="C836" t="s">
        <v>244</v>
      </c>
      <c r="D836" t="s">
        <v>26</v>
      </c>
      <c r="E836" t="s">
        <v>29</v>
      </c>
      <c r="F836">
        <v>43780.708333333336</v>
      </c>
      <c r="G836">
        <v>3.2</v>
      </c>
      <c r="H836" t="s">
        <v>28</v>
      </c>
      <c r="I836">
        <v>5</v>
      </c>
      <c r="J836" t="s">
        <v>22</v>
      </c>
      <c r="K836" t="s">
        <v>22</v>
      </c>
      <c r="M836">
        <v>0</v>
      </c>
      <c r="O836">
        <v>2</v>
      </c>
      <c r="P836">
        <v>10</v>
      </c>
      <c r="Q836">
        <v>3.05</v>
      </c>
      <c r="R836">
        <v>2.9</v>
      </c>
      <c r="S836">
        <v>8.8449999999999989</v>
      </c>
      <c r="T836">
        <v>1</v>
      </c>
      <c r="U836">
        <v>0</v>
      </c>
      <c r="V836">
        <v>2.2000000000000002</v>
      </c>
      <c r="W836">
        <v>1.4</v>
      </c>
      <c r="X836">
        <v>3.08</v>
      </c>
      <c r="Y836">
        <v>2.54</v>
      </c>
      <c r="Z836">
        <v>2</v>
      </c>
      <c r="AA836">
        <v>5.08</v>
      </c>
      <c r="AB836">
        <v>7574836</v>
      </c>
      <c r="AC836" t="s">
        <v>1460</v>
      </c>
      <c r="AD836">
        <v>40571</v>
      </c>
      <c r="AE836" t="s">
        <v>760</v>
      </c>
      <c r="AF836" t="s">
        <v>761</v>
      </c>
      <c r="AG836" t="s">
        <v>762</v>
      </c>
      <c r="AH836" t="s">
        <v>768</v>
      </c>
      <c r="AI836">
        <v>1.5</v>
      </c>
      <c r="AJ836">
        <v>0</v>
      </c>
      <c r="AK836">
        <v>0</v>
      </c>
      <c r="AL836">
        <v>0</v>
      </c>
      <c r="AM836">
        <v>18</v>
      </c>
      <c r="AN836">
        <v>0</v>
      </c>
      <c r="AO836" t="s">
        <v>762</v>
      </c>
      <c r="AP836" t="s">
        <v>763</v>
      </c>
      <c r="AQ836" t="s">
        <v>769</v>
      </c>
      <c r="AR836" t="s">
        <v>1461</v>
      </c>
      <c r="AS836">
        <v>3.2</v>
      </c>
      <c r="AT836">
        <v>667.8</v>
      </c>
      <c r="AU836">
        <v>671</v>
      </c>
      <c r="AV836" t="s">
        <v>765</v>
      </c>
      <c r="AW836" t="s">
        <v>1462</v>
      </c>
      <c r="AX836">
        <v>4.2</v>
      </c>
      <c r="AY836">
        <v>664.8</v>
      </c>
      <c r="AZ836">
        <v>669</v>
      </c>
      <c r="BA836" t="s">
        <v>765</v>
      </c>
      <c r="BB836">
        <v>0.10713973</v>
      </c>
      <c r="BC836">
        <v>0</v>
      </c>
      <c r="BD836">
        <v>0</v>
      </c>
      <c r="BE836">
        <v>119.86504677161761</v>
      </c>
      <c r="BF836" t="s">
        <v>767</v>
      </c>
      <c r="BG836">
        <v>44243</v>
      </c>
      <c r="BH836">
        <v>28.00081699352118</v>
      </c>
      <c r="BI836" t="s">
        <v>4094</v>
      </c>
      <c r="BJ836" t="s">
        <v>4095</v>
      </c>
      <c r="BK836" t="s">
        <v>4096</v>
      </c>
      <c r="BL836" t="s">
        <v>4097</v>
      </c>
      <c r="BM836">
        <v>1</v>
      </c>
      <c r="BN836">
        <v>3.722</v>
      </c>
    </row>
    <row r="837" spans="1:66" x14ac:dyDescent="0.25">
      <c r="A837">
        <v>150867</v>
      </c>
      <c r="B837">
        <v>11914</v>
      </c>
      <c r="C837" t="s">
        <v>244</v>
      </c>
      <c r="D837" t="s">
        <v>21</v>
      </c>
      <c r="E837" t="s">
        <v>29</v>
      </c>
      <c r="F837">
        <v>43780.708333333336</v>
      </c>
      <c r="G837">
        <v>3.2</v>
      </c>
      <c r="H837" t="s">
        <v>28</v>
      </c>
      <c r="I837">
        <v>5</v>
      </c>
      <c r="J837" t="s">
        <v>22</v>
      </c>
      <c r="K837" t="s">
        <v>22</v>
      </c>
      <c r="M837">
        <v>0</v>
      </c>
      <c r="O837">
        <v>2</v>
      </c>
      <c r="P837">
        <v>10</v>
      </c>
      <c r="Q837">
        <v>3.05</v>
      </c>
      <c r="R837">
        <v>2.2999999999999998</v>
      </c>
      <c r="S837">
        <v>7.0149999999999988</v>
      </c>
      <c r="T837">
        <v>1</v>
      </c>
      <c r="U837">
        <v>10</v>
      </c>
      <c r="V837">
        <v>3.0000000000000004</v>
      </c>
      <c r="W837">
        <v>5</v>
      </c>
      <c r="X837">
        <v>15.000000000000002</v>
      </c>
      <c r="Y837">
        <v>3.0200000000000005</v>
      </c>
      <c r="Z837">
        <v>3.92</v>
      </c>
      <c r="AA837">
        <v>11.838400000000002</v>
      </c>
      <c r="AB837">
        <v>7574836</v>
      </c>
      <c r="AC837" t="s">
        <v>1460</v>
      </c>
      <c r="AD837">
        <v>40572</v>
      </c>
      <c r="AE837" t="s">
        <v>760</v>
      </c>
      <c r="AF837" t="s">
        <v>761</v>
      </c>
      <c r="AG837" t="s">
        <v>762</v>
      </c>
      <c r="AH837" t="s">
        <v>768</v>
      </c>
      <c r="AI837">
        <v>1.5</v>
      </c>
      <c r="AJ837">
        <v>0</v>
      </c>
      <c r="AK837">
        <v>0</v>
      </c>
      <c r="AL837">
        <v>0</v>
      </c>
      <c r="AM837">
        <v>18</v>
      </c>
      <c r="AN837">
        <v>0</v>
      </c>
      <c r="AO837" t="s">
        <v>762</v>
      </c>
      <c r="AP837" t="s">
        <v>763</v>
      </c>
      <c r="AQ837" t="s">
        <v>769</v>
      </c>
      <c r="AR837" t="s">
        <v>1461</v>
      </c>
      <c r="AS837">
        <v>3.2</v>
      </c>
      <c r="AT837">
        <v>667.8</v>
      </c>
      <c r="AU837">
        <v>671</v>
      </c>
      <c r="AV837" t="s">
        <v>765</v>
      </c>
      <c r="AW837" t="s">
        <v>1462</v>
      </c>
      <c r="AX837">
        <v>4.2</v>
      </c>
      <c r="AY837">
        <v>664.8</v>
      </c>
      <c r="AZ837">
        <v>669</v>
      </c>
      <c r="BA837" t="s">
        <v>765</v>
      </c>
      <c r="BB837">
        <v>0.10713973</v>
      </c>
      <c r="BC837">
        <v>0</v>
      </c>
      <c r="BD837">
        <v>0</v>
      </c>
      <c r="BE837">
        <v>119.86504677161761</v>
      </c>
      <c r="BF837" t="s">
        <v>767</v>
      </c>
      <c r="BG837">
        <v>44243</v>
      </c>
      <c r="BH837">
        <v>28.00081699352118</v>
      </c>
      <c r="BI837" t="s">
        <v>4094</v>
      </c>
      <c r="BJ837" t="s">
        <v>4095</v>
      </c>
      <c r="BK837" t="s">
        <v>4096</v>
      </c>
      <c r="BL837" t="s">
        <v>4097</v>
      </c>
      <c r="BM837">
        <v>1</v>
      </c>
      <c r="BN837">
        <v>3.722</v>
      </c>
    </row>
    <row r="838" spans="1:66" x14ac:dyDescent="0.25">
      <c r="A838">
        <v>150868</v>
      </c>
      <c r="B838">
        <v>11914</v>
      </c>
      <c r="C838" t="s">
        <v>244</v>
      </c>
      <c r="D838" t="s">
        <v>21</v>
      </c>
      <c r="E838" t="s">
        <v>29</v>
      </c>
      <c r="F838">
        <v>43780.708333333336</v>
      </c>
      <c r="G838">
        <v>4.2</v>
      </c>
      <c r="H838" t="s">
        <v>23</v>
      </c>
      <c r="I838">
        <v>0</v>
      </c>
      <c r="J838" t="s">
        <v>22</v>
      </c>
      <c r="K838" t="s">
        <v>22</v>
      </c>
      <c r="M838">
        <v>0</v>
      </c>
      <c r="O838">
        <v>2</v>
      </c>
      <c r="P838">
        <v>10</v>
      </c>
      <c r="Q838">
        <v>1.3</v>
      </c>
      <c r="R838">
        <v>2.2999999999999998</v>
      </c>
      <c r="S838">
        <v>2.9899999999999998</v>
      </c>
      <c r="T838">
        <v>1</v>
      </c>
      <c r="U838">
        <v>10</v>
      </c>
      <c r="V838">
        <v>7.8000000000000007</v>
      </c>
      <c r="W838">
        <v>5</v>
      </c>
      <c r="X838">
        <v>39</v>
      </c>
      <c r="Y838">
        <v>5.2000000000000011</v>
      </c>
      <c r="Z838">
        <v>3.92</v>
      </c>
      <c r="AA838">
        <v>20.384000000000004</v>
      </c>
      <c r="AB838">
        <v>7717314</v>
      </c>
      <c r="AC838" t="s">
        <v>3373</v>
      </c>
      <c r="AD838">
        <v>40573</v>
      </c>
      <c r="AE838" t="s">
        <v>760</v>
      </c>
      <c r="AF838" t="s">
        <v>761</v>
      </c>
      <c r="AG838" t="s">
        <v>762</v>
      </c>
      <c r="AH838" t="s">
        <v>768</v>
      </c>
      <c r="AI838">
        <v>2</v>
      </c>
      <c r="AJ838">
        <v>0</v>
      </c>
      <c r="AK838">
        <v>0</v>
      </c>
      <c r="AL838">
        <v>0</v>
      </c>
      <c r="AM838">
        <v>24</v>
      </c>
      <c r="AN838">
        <v>0</v>
      </c>
      <c r="AO838" t="s">
        <v>762</v>
      </c>
      <c r="AP838" t="s">
        <v>763</v>
      </c>
      <c r="AQ838" t="s">
        <v>769</v>
      </c>
      <c r="AR838" t="s">
        <v>1462</v>
      </c>
      <c r="AS838">
        <v>4.2</v>
      </c>
      <c r="AT838">
        <v>664.8</v>
      </c>
      <c r="AU838">
        <v>669</v>
      </c>
      <c r="AV838" t="s">
        <v>765</v>
      </c>
      <c r="AW838" t="s">
        <v>3374</v>
      </c>
      <c r="AX838">
        <v>5</v>
      </c>
      <c r="AY838">
        <v>660</v>
      </c>
      <c r="AZ838">
        <v>665</v>
      </c>
      <c r="BA838" t="s">
        <v>765</v>
      </c>
      <c r="BB838">
        <v>0.57305972999999999</v>
      </c>
      <c r="BC838">
        <v>0</v>
      </c>
      <c r="BD838">
        <v>39829</v>
      </c>
      <c r="BE838">
        <v>10.819187770933157</v>
      </c>
      <c r="BF838" t="s">
        <v>767</v>
      </c>
      <c r="BG838">
        <v>44243</v>
      </c>
      <c r="BH838">
        <v>8.3760902572689329</v>
      </c>
      <c r="BI838" t="s">
        <v>4094</v>
      </c>
      <c r="BJ838" t="s">
        <v>4095</v>
      </c>
      <c r="BK838" t="s">
        <v>4096</v>
      </c>
      <c r="BL838" t="s">
        <v>4097</v>
      </c>
      <c r="BM838">
        <v>1</v>
      </c>
      <c r="BN838">
        <v>3.722</v>
      </c>
    </row>
    <row r="839" spans="1:66" x14ac:dyDescent="0.25">
      <c r="A839">
        <v>150869</v>
      </c>
      <c r="B839">
        <v>11914</v>
      </c>
      <c r="C839" t="s">
        <v>244</v>
      </c>
      <c r="D839" t="s">
        <v>21</v>
      </c>
      <c r="E839" t="s">
        <v>29</v>
      </c>
      <c r="F839">
        <v>43780.708333333336</v>
      </c>
      <c r="G839">
        <v>2.2000000000000002</v>
      </c>
      <c r="H839" t="s">
        <v>28</v>
      </c>
      <c r="I839">
        <v>5</v>
      </c>
      <c r="J839" t="s">
        <v>22</v>
      </c>
      <c r="K839" t="s">
        <v>22</v>
      </c>
      <c r="M839">
        <v>0</v>
      </c>
      <c r="O839">
        <v>2</v>
      </c>
      <c r="P839">
        <v>10</v>
      </c>
      <c r="Q839">
        <v>3.05</v>
      </c>
      <c r="R839">
        <v>2.2999999999999998</v>
      </c>
      <c r="S839">
        <v>7.0149999999999988</v>
      </c>
      <c r="T839">
        <v>2</v>
      </c>
      <c r="U839">
        <v>10</v>
      </c>
      <c r="V839">
        <v>7.8000000000000007</v>
      </c>
      <c r="W839">
        <v>4.0999999999999996</v>
      </c>
      <c r="X839">
        <v>31.98</v>
      </c>
      <c r="Y839">
        <v>5.9</v>
      </c>
      <c r="Z839">
        <v>3.3799999999999994</v>
      </c>
      <c r="AA839">
        <v>19.941999999999997</v>
      </c>
      <c r="AB839">
        <v>7723145</v>
      </c>
      <c r="AC839" t="s">
        <v>3350</v>
      </c>
      <c r="AD839">
        <v>40574</v>
      </c>
      <c r="AE839" t="s">
        <v>760</v>
      </c>
      <c r="AF839" t="s">
        <v>761</v>
      </c>
      <c r="AG839" t="s">
        <v>762</v>
      </c>
      <c r="AH839" t="s">
        <v>768</v>
      </c>
      <c r="AI839">
        <v>1.25</v>
      </c>
      <c r="AJ839">
        <v>0</v>
      </c>
      <c r="AK839">
        <v>0</v>
      </c>
      <c r="AL839">
        <v>0</v>
      </c>
      <c r="AM839">
        <v>15</v>
      </c>
      <c r="AN839">
        <v>0</v>
      </c>
      <c r="AO839" t="s">
        <v>762</v>
      </c>
      <c r="AP839" t="s">
        <v>763</v>
      </c>
      <c r="AQ839" t="s">
        <v>769</v>
      </c>
      <c r="AR839" t="s">
        <v>3351</v>
      </c>
      <c r="AS839">
        <v>2.1</v>
      </c>
      <c r="AT839">
        <v>669.9</v>
      </c>
      <c r="AU839">
        <v>672</v>
      </c>
      <c r="AV839" t="s">
        <v>765</v>
      </c>
      <c r="AW839" t="s">
        <v>1461</v>
      </c>
      <c r="AX839">
        <v>1.8</v>
      </c>
      <c r="AY839">
        <v>669.2</v>
      </c>
      <c r="AZ839">
        <v>671</v>
      </c>
      <c r="BA839" t="s">
        <v>765</v>
      </c>
      <c r="BB839">
        <v>9.0530599999999999E-3</v>
      </c>
      <c r="BC839">
        <v>0</v>
      </c>
      <c r="BD839">
        <v>0</v>
      </c>
      <c r="BE839">
        <v>119.86504677161761</v>
      </c>
      <c r="BF839" t="s">
        <v>767</v>
      </c>
      <c r="BG839">
        <v>44243</v>
      </c>
      <c r="BH839">
        <v>77.321911484498486</v>
      </c>
      <c r="BI839" t="s">
        <v>4094</v>
      </c>
      <c r="BJ839" t="s">
        <v>4095</v>
      </c>
      <c r="BK839" t="s">
        <v>4096</v>
      </c>
      <c r="BL839" t="s">
        <v>4097</v>
      </c>
      <c r="BM839">
        <v>1</v>
      </c>
      <c r="BN839">
        <v>3.722</v>
      </c>
    </row>
    <row r="840" spans="1:66" x14ac:dyDescent="0.25">
      <c r="A840">
        <v>150988</v>
      </c>
      <c r="B840">
        <v>23764</v>
      </c>
      <c r="C840" t="s">
        <v>407</v>
      </c>
      <c r="D840" t="s">
        <v>26</v>
      </c>
      <c r="E840" t="s">
        <v>29</v>
      </c>
      <c r="F840">
        <v>44428.666666666664</v>
      </c>
      <c r="G840">
        <v>3.1</v>
      </c>
      <c r="H840" t="s">
        <v>23</v>
      </c>
      <c r="I840">
        <v>0</v>
      </c>
      <c r="J840" t="s">
        <v>22</v>
      </c>
      <c r="K840" t="s">
        <v>22</v>
      </c>
      <c r="L840" t="s">
        <v>30</v>
      </c>
      <c r="M840">
        <v>6</v>
      </c>
      <c r="N840" t="s">
        <v>40</v>
      </c>
      <c r="O840">
        <v>8</v>
      </c>
      <c r="P840">
        <v>10</v>
      </c>
      <c r="Q840">
        <v>5.2</v>
      </c>
      <c r="R840">
        <v>5</v>
      </c>
      <c r="S840">
        <v>26</v>
      </c>
      <c r="T840">
        <v>1</v>
      </c>
      <c r="U840">
        <v>0</v>
      </c>
      <c r="V840">
        <v>2.2000000000000002</v>
      </c>
      <c r="W840">
        <v>0.8</v>
      </c>
      <c r="X840">
        <v>1.7600000000000002</v>
      </c>
      <c r="Y840">
        <v>3.4000000000000004</v>
      </c>
      <c r="Z840">
        <v>2.48</v>
      </c>
      <c r="AA840">
        <v>8.4320000000000004</v>
      </c>
      <c r="AB840">
        <v>7716175</v>
      </c>
      <c r="AC840" t="s">
        <v>2119</v>
      </c>
      <c r="AD840">
        <v>40575</v>
      </c>
      <c r="AE840" t="s">
        <v>760</v>
      </c>
      <c r="AF840" t="s">
        <v>761</v>
      </c>
      <c r="AG840" t="s">
        <v>762</v>
      </c>
      <c r="AH840" t="s">
        <v>768</v>
      </c>
      <c r="AI840">
        <v>3</v>
      </c>
      <c r="AJ840">
        <v>0</v>
      </c>
      <c r="AK840">
        <v>0</v>
      </c>
      <c r="AL840">
        <v>0</v>
      </c>
      <c r="AM840">
        <v>36</v>
      </c>
      <c r="AN840">
        <v>0</v>
      </c>
      <c r="AO840" t="s">
        <v>762</v>
      </c>
      <c r="AP840" t="s">
        <v>763</v>
      </c>
      <c r="AQ840" t="s">
        <v>769</v>
      </c>
      <c r="AR840" t="s">
        <v>2120</v>
      </c>
      <c r="AS840">
        <v>7.5</v>
      </c>
      <c r="AT840">
        <v>710.5</v>
      </c>
      <c r="AU840">
        <v>718</v>
      </c>
      <c r="AV840" t="s">
        <v>765</v>
      </c>
      <c r="AW840" t="s">
        <v>2121</v>
      </c>
      <c r="AX840">
        <v>0</v>
      </c>
      <c r="AY840">
        <v>0</v>
      </c>
      <c r="AZ840">
        <v>712</v>
      </c>
      <c r="BA840" t="s">
        <v>772</v>
      </c>
      <c r="BB840">
        <v>0</v>
      </c>
      <c r="BC840">
        <v>0</v>
      </c>
      <c r="BD840">
        <v>0</v>
      </c>
      <c r="BE840">
        <v>121.63906000456308</v>
      </c>
      <c r="BF840" t="s">
        <v>767</v>
      </c>
      <c r="BG840">
        <v>44243</v>
      </c>
      <c r="BH840">
        <v>381.29074532474931</v>
      </c>
      <c r="BI840" t="s">
        <v>4094</v>
      </c>
      <c r="BJ840" t="s">
        <v>4095</v>
      </c>
      <c r="BK840" t="s">
        <v>4096</v>
      </c>
      <c r="BL840" t="s">
        <v>4097</v>
      </c>
      <c r="BM840">
        <v>1</v>
      </c>
      <c r="BN840">
        <v>3.714</v>
      </c>
    </row>
    <row r="841" spans="1:66" x14ac:dyDescent="0.25">
      <c r="A841">
        <v>150988</v>
      </c>
      <c r="B841">
        <v>11584</v>
      </c>
      <c r="C841" t="s">
        <v>666</v>
      </c>
      <c r="D841" t="s">
        <v>26</v>
      </c>
      <c r="E841" t="s">
        <v>29</v>
      </c>
      <c r="F841">
        <v>43725.708333333336</v>
      </c>
      <c r="G841">
        <v>3.1</v>
      </c>
      <c r="H841" t="s">
        <v>23</v>
      </c>
      <c r="I841">
        <v>0</v>
      </c>
      <c r="J841" t="s">
        <v>22</v>
      </c>
      <c r="K841" t="s">
        <v>22</v>
      </c>
      <c r="L841" t="s">
        <v>30</v>
      </c>
      <c r="M841">
        <v>6</v>
      </c>
      <c r="N841" t="s">
        <v>40</v>
      </c>
      <c r="O841">
        <v>8</v>
      </c>
      <c r="P841">
        <v>10</v>
      </c>
      <c r="Q841">
        <v>5.2</v>
      </c>
      <c r="R841">
        <v>5</v>
      </c>
      <c r="S841">
        <v>26</v>
      </c>
      <c r="T841">
        <v>1</v>
      </c>
      <c r="U841">
        <v>10</v>
      </c>
      <c r="V841">
        <v>4.5999999999999996</v>
      </c>
      <c r="W841">
        <v>4.0999999999999996</v>
      </c>
      <c r="X841">
        <v>18.859999999999996</v>
      </c>
      <c r="Y841">
        <v>4.84</v>
      </c>
      <c r="Z841">
        <v>4.4599999999999991</v>
      </c>
      <c r="AA841">
        <v>21.586399999999994</v>
      </c>
      <c r="AB841">
        <v>7716175</v>
      </c>
      <c r="AC841" t="s">
        <v>2119</v>
      </c>
      <c r="AD841">
        <v>40576</v>
      </c>
      <c r="AE841" t="s">
        <v>760</v>
      </c>
      <c r="AF841" t="s">
        <v>761</v>
      </c>
      <c r="AG841" t="s">
        <v>762</v>
      </c>
      <c r="AH841" t="s">
        <v>768</v>
      </c>
      <c r="AI841">
        <v>3</v>
      </c>
      <c r="AJ841">
        <v>0</v>
      </c>
      <c r="AK841">
        <v>0</v>
      </c>
      <c r="AL841">
        <v>0</v>
      </c>
      <c r="AM841">
        <v>36</v>
      </c>
      <c r="AN841">
        <v>0</v>
      </c>
      <c r="AO841" t="s">
        <v>762</v>
      </c>
      <c r="AP841" t="s">
        <v>763</v>
      </c>
      <c r="AQ841" t="s">
        <v>769</v>
      </c>
      <c r="AR841" t="s">
        <v>2120</v>
      </c>
      <c r="AS841">
        <v>7.5</v>
      </c>
      <c r="AT841">
        <v>710.5</v>
      </c>
      <c r="AU841">
        <v>718</v>
      </c>
      <c r="AV841" t="s">
        <v>765</v>
      </c>
      <c r="AW841" t="s">
        <v>2121</v>
      </c>
      <c r="AX841">
        <v>0</v>
      </c>
      <c r="AY841">
        <v>0</v>
      </c>
      <c r="AZ841">
        <v>712</v>
      </c>
      <c r="BA841" t="s">
        <v>772</v>
      </c>
      <c r="BB841">
        <v>0</v>
      </c>
      <c r="BC841">
        <v>0</v>
      </c>
      <c r="BD841">
        <v>0</v>
      </c>
      <c r="BE841">
        <v>119.71446497832535</v>
      </c>
      <c r="BF841" t="s">
        <v>767</v>
      </c>
      <c r="BG841">
        <v>44243</v>
      </c>
      <c r="BH841">
        <v>381.29074532474931</v>
      </c>
      <c r="BI841" t="s">
        <v>4094</v>
      </c>
      <c r="BJ841" t="s">
        <v>4095</v>
      </c>
      <c r="BK841" t="s">
        <v>4096</v>
      </c>
      <c r="BL841" t="s">
        <v>4097</v>
      </c>
      <c r="BM841">
        <v>1</v>
      </c>
      <c r="BN841">
        <v>3.714</v>
      </c>
    </row>
    <row r="842" spans="1:66" x14ac:dyDescent="0.25">
      <c r="A842">
        <v>151323</v>
      </c>
      <c r="B842">
        <v>18531</v>
      </c>
      <c r="C842" t="s">
        <v>696</v>
      </c>
      <c r="D842" t="s">
        <v>21</v>
      </c>
      <c r="E842" t="s">
        <v>29</v>
      </c>
      <c r="F842">
        <v>44007.666666666664</v>
      </c>
      <c r="G842">
        <v>2.5</v>
      </c>
      <c r="H842" t="s">
        <v>32</v>
      </c>
      <c r="I842">
        <v>10</v>
      </c>
      <c r="J842" t="s">
        <v>22</v>
      </c>
      <c r="K842" t="s">
        <v>22</v>
      </c>
      <c r="M842">
        <v>0</v>
      </c>
      <c r="O842">
        <v>2</v>
      </c>
      <c r="P842">
        <v>10</v>
      </c>
      <c r="Q842">
        <v>4.8</v>
      </c>
      <c r="R842">
        <v>2.2999999999999998</v>
      </c>
      <c r="S842">
        <v>11.04</v>
      </c>
      <c r="T842">
        <v>1</v>
      </c>
      <c r="U842">
        <v>10</v>
      </c>
      <c r="V842">
        <v>8.6</v>
      </c>
      <c r="W842">
        <v>5</v>
      </c>
      <c r="X842">
        <v>43</v>
      </c>
      <c r="Y842">
        <v>7.0799999999999992</v>
      </c>
      <c r="Z842">
        <v>3.92</v>
      </c>
      <c r="AA842">
        <v>27.753599999999995</v>
      </c>
      <c r="AB842">
        <v>7646460</v>
      </c>
      <c r="AC842" t="s">
        <v>3746</v>
      </c>
      <c r="AD842">
        <v>40577</v>
      </c>
      <c r="AE842" t="s">
        <v>760</v>
      </c>
      <c r="AF842" t="s">
        <v>761</v>
      </c>
      <c r="AG842" t="s">
        <v>762</v>
      </c>
      <c r="AH842" t="s">
        <v>768</v>
      </c>
      <c r="AI842">
        <v>1.25</v>
      </c>
      <c r="AJ842">
        <v>0</v>
      </c>
      <c r="AK842">
        <v>0</v>
      </c>
      <c r="AL842">
        <v>0</v>
      </c>
      <c r="AM842">
        <v>15</v>
      </c>
      <c r="AN842">
        <v>0</v>
      </c>
      <c r="AO842" t="s">
        <v>762</v>
      </c>
      <c r="AP842" t="s">
        <v>907</v>
      </c>
      <c r="AQ842" t="s">
        <v>910</v>
      </c>
      <c r="AR842" t="s">
        <v>3747</v>
      </c>
      <c r="AS842">
        <v>1.9</v>
      </c>
      <c r="AT842">
        <v>744.1</v>
      </c>
      <c r="AU842">
        <v>746</v>
      </c>
      <c r="AV842" t="s">
        <v>765</v>
      </c>
      <c r="AW842" t="s">
        <v>3748</v>
      </c>
      <c r="AX842">
        <v>2</v>
      </c>
      <c r="AY842">
        <v>740</v>
      </c>
      <c r="AZ842">
        <v>742</v>
      </c>
      <c r="BA842" t="s">
        <v>765</v>
      </c>
      <c r="BB842">
        <v>1.922828E-2</v>
      </c>
      <c r="BC842">
        <v>0</v>
      </c>
      <c r="BD842">
        <v>0</v>
      </c>
      <c r="BE842">
        <v>120.48642482318046</v>
      </c>
      <c r="BF842" t="s">
        <v>767</v>
      </c>
      <c r="BG842">
        <v>44456</v>
      </c>
      <c r="BH842">
        <v>213.22761684501961</v>
      </c>
      <c r="BI842" t="s">
        <v>4120</v>
      </c>
      <c r="BJ842" t="s">
        <v>4121</v>
      </c>
      <c r="BK842" t="s">
        <v>4122</v>
      </c>
      <c r="BL842" t="s">
        <v>4123</v>
      </c>
      <c r="BM842">
        <v>4</v>
      </c>
      <c r="BN842">
        <v>3.7040000000000002</v>
      </c>
    </row>
    <row r="843" spans="1:66" x14ac:dyDescent="0.25">
      <c r="A843">
        <v>151829</v>
      </c>
      <c r="B843">
        <v>20450</v>
      </c>
      <c r="C843" t="s">
        <v>144</v>
      </c>
      <c r="D843" t="s">
        <v>26</v>
      </c>
      <c r="E843" t="s">
        <v>29</v>
      </c>
      <c r="F843">
        <v>44144.708333333336</v>
      </c>
      <c r="G843">
        <v>10.8</v>
      </c>
      <c r="H843" t="s">
        <v>28</v>
      </c>
      <c r="I843">
        <v>5</v>
      </c>
      <c r="J843" t="s">
        <v>22</v>
      </c>
      <c r="K843" t="s">
        <v>22</v>
      </c>
      <c r="L843" t="s">
        <v>44</v>
      </c>
      <c r="M843">
        <v>4</v>
      </c>
      <c r="O843">
        <v>2</v>
      </c>
      <c r="P843">
        <v>5</v>
      </c>
      <c r="Q843">
        <v>3.05</v>
      </c>
      <c r="R843">
        <v>3.75</v>
      </c>
      <c r="S843">
        <v>11.4375</v>
      </c>
      <c r="T843">
        <v>2</v>
      </c>
      <c r="U843">
        <v>0</v>
      </c>
      <c r="V843">
        <v>9.4</v>
      </c>
      <c r="W843">
        <v>3.9000000000000004</v>
      </c>
      <c r="X843">
        <v>36.660000000000004</v>
      </c>
      <c r="Y843">
        <v>6.8599999999999994</v>
      </c>
      <c r="Z843">
        <v>3.8400000000000003</v>
      </c>
      <c r="AA843">
        <v>26.342400000000001</v>
      </c>
      <c r="AB843">
        <v>7712839</v>
      </c>
      <c r="AC843" t="s">
        <v>3676</v>
      </c>
      <c r="AD843">
        <v>40578</v>
      </c>
      <c r="AE843" t="s">
        <v>760</v>
      </c>
      <c r="AF843" t="s">
        <v>761</v>
      </c>
      <c r="AG843" t="s">
        <v>762</v>
      </c>
      <c r="AH843" t="s">
        <v>768</v>
      </c>
      <c r="AI843">
        <v>1.25</v>
      </c>
      <c r="AJ843">
        <v>0</v>
      </c>
      <c r="AK843">
        <v>0</v>
      </c>
      <c r="AL843">
        <v>0</v>
      </c>
      <c r="AM843">
        <v>15</v>
      </c>
      <c r="AN843">
        <v>0</v>
      </c>
      <c r="AO843" t="s">
        <v>762</v>
      </c>
      <c r="AP843" t="s">
        <v>763</v>
      </c>
      <c r="AQ843" t="s">
        <v>769</v>
      </c>
      <c r="AR843" t="s">
        <v>3677</v>
      </c>
      <c r="AS843">
        <v>0</v>
      </c>
      <c r="AT843">
        <v>0</v>
      </c>
      <c r="AU843">
        <v>771</v>
      </c>
      <c r="AV843" t="s">
        <v>772</v>
      </c>
      <c r="AW843" t="s">
        <v>2207</v>
      </c>
      <c r="AX843">
        <v>6.8</v>
      </c>
      <c r="AY843">
        <v>761.2</v>
      </c>
      <c r="AZ843">
        <v>768</v>
      </c>
      <c r="BA843" t="s">
        <v>765</v>
      </c>
      <c r="BB843">
        <v>0</v>
      </c>
      <c r="BC843">
        <v>0</v>
      </c>
      <c r="BD843">
        <v>0</v>
      </c>
      <c r="BE843">
        <v>120.8616244581337</v>
      </c>
      <c r="BF843" t="s">
        <v>767</v>
      </c>
      <c r="BG843">
        <v>44243</v>
      </c>
      <c r="BH843">
        <v>172.4921079463673</v>
      </c>
      <c r="BI843" t="s">
        <v>4120</v>
      </c>
      <c r="BJ843" t="s">
        <v>4121</v>
      </c>
      <c r="BK843" t="s">
        <v>4122</v>
      </c>
      <c r="BL843" t="s">
        <v>4123</v>
      </c>
      <c r="BM843">
        <v>4</v>
      </c>
      <c r="BN843">
        <v>3.754</v>
      </c>
    </row>
    <row r="844" spans="1:66" x14ac:dyDescent="0.25">
      <c r="A844">
        <v>151830</v>
      </c>
      <c r="B844">
        <v>20450</v>
      </c>
      <c r="C844" t="s">
        <v>144</v>
      </c>
      <c r="D844" t="s">
        <v>26</v>
      </c>
      <c r="E844" t="s">
        <v>29</v>
      </c>
      <c r="F844">
        <v>44144.708333333336</v>
      </c>
      <c r="G844">
        <v>11.35</v>
      </c>
      <c r="H844" t="s">
        <v>28</v>
      </c>
      <c r="I844">
        <v>5</v>
      </c>
      <c r="J844" t="s">
        <v>22</v>
      </c>
      <c r="K844" t="s">
        <v>22</v>
      </c>
      <c r="L844" t="s">
        <v>145</v>
      </c>
      <c r="M844">
        <v>10</v>
      </c>
      <c r="O844">
        <v>2</v>
      </c>
      <c r="P844">
        <v>10</v>
      </c>
      <c r="Q844">
        <v>3.05</v>
      </c>
      <c r="R844">
        <v>7.2</v>
      </c>
      <c r="S844">
        <v>21.96</v>
      </c>
      <c r="T844">
        <v>1</v>
      </c>
      <c r="U844">
        <v>0</v>
      </c>
      <c r="V844">
        <v>2.2000000000000002</v>
      </c>
      <c r="W844">
        <v>1.2</v>
      </c>
      <c r="X844">
        <v>2.64</v>
      </c>
      <c r="Y844">
        <v>2.54</v>
      </c>
      <c r="Z844">
        <v>3.6000000000000005</v>
      </c>
      <c r="AA844">
        <v>9.1440000000000019</v>
      </c>
      <c r="AB844">
        <v>7622621</v>
      </c>
      <c r="AC844" t="s">
        <v>2205</v>
      </c>
      <c r="AD844">
        <v>40579</v>
      </c>
      <c r="AE844" t="s">
        <v>760</v>
      </c>
      <c r="AF844" t="s">
        <v>761</v>
      </c>
      <c r="AG844" t="s">
        <v>762</v>
      </c>
      <c r="AH844" t="s">
        <v>768</v>
      </c>
      <c r="AI844">
        <v>1.25</v>
      </c>
      <c r="AJ844">
        <v>0</v>
      </c>
      <c r="AK844">
        <v>0</v>
      </c>
      <c r="AL844">
        <v>0</v>
      </c>
      <c r="AM844">
        <v>15</v>
      </c>
      <c r="AN844">
        <v>0</v>
      </c>
      <c r="AO844" t="s">
        <v>762</v>
      </c>
      <c r="AP844" t="s">
        <v>763</v>
      </c>
      <c r="AQ844" t="s">
        <v>769</v>
      </c>
      <c r="AR844" t="s">
        <v>2206</v>
      </c>
      <c r="AS844">
        <v>3.5</v>
      </c>
      <c r="AT844">
        <v>761.5</v>
      </c>
      <c r="AU844">
        <v>765</v>
      </c>
      <c r="AV844" t="s">
        <v>765</v>
      </c>
      <c r="AW844" t="s">
        <v>2207</v>
      </c>
      <c r="AX844">
        <v>6.8</v>
      </c>
      <c r="AY844">
        <v>761.2</v>
      </c>
      <c r="AZ844">
        <v>768</v>
      </c>
      <c r="BA844" t="s">
        <v>765</v>
      </c>
      <c r="BB844">
        <v>4.2403700000000003E-3</v>
      </c>
      <c r="BC844">
        <v>0</v>
      </c>
      <c r="BD844">
        <v>0</v>
      </c>
      <c r="BE844">
        <v>120.8616244581337</v>
      </c>
      <c r="BF844" t="s">
        <v>767</v>
      </c>
      <c r="BG844">
        <v>44243</v>
      </c>
      <c r="BH844">
        <v>70.748492731124486</v>
      </c>
      <c r="BI844" t="s">
        <v>4120</v>
      </c>
      <c r="BJ844" t="s">
        <v>4121</v>
      </c>
      <c r="BK844" t="s">
        <v>4122</v>
      </c>
      <c r="BL844" t="s">
        <v>4123</v>
      </c>
      <c r="BM844">
        <v>4</v>
      </c>
      <c r="BN844">
        <v>3.754</v>
      </c>
    </row>
    <row r="845" spans="1:66" x14ac:dyDescent="0.25">
      <c r="A845">
        <v>151831</v>
      </c>
      <c r="B845">
        <v>20450</v>
      </c>
      <c r="C845" t="s">
        <v>313</v>
      </c>
      <c r="D845" t="s">
        <v>26</v>
      </c>
      <c r="E845" t="s">
        <v>29</v>
      </c>
      <c r="F845">
        <v>44144.708333333336</v>
      </c>
      <c r="G845">
        <v>10.199999999999999</v>
      </c>
      <c r="H845" t="s">
        <v>68</v>
      </c>
      <c r="I845">
        <v>0</v>
      </c>
      <c r="J845" t="s">
        <v>22</v>
      </c>
      <c r="K845" t="s">
        <v>22</v>
      </c>
      <c r="L845" t="s">
        <v>145</v>
      </c>
      <c r="M845">
        <v>10</v>
      </c>
      <c r="O845">
        <v>2</v>
      </c>
      <c r="P845">
        <v>10</v>
      </c>
      <c r="Q845">
        <v>1.3</v>
      </c>
      <c r="R845">
        <v>7.2</v>
      </c>
      <c r="S845">
        <v>9.3600000000000012</v>
      </c>
      <c r="T845">
        <v>1</v>
      </c>
      <c r="U845">
        <v>0</v>
      </c>
      <c r="V845">
        <v>2.2000000000000002</v>
      </c>
      <c r="W845">
        <v>1.2</v>
      </c>
      <c r="X845">
        <v>2.64</v>
      </c>
      <c r="Y845">
        <v>1.84</v>
      </c>
      <c r="Z845">
        <v>3.6000000000000005</v>
      </c>
      <c r="AA845">
        <v>6.6240000000000014</v>
      </c>
      <c r="AB845">
        <v>7692169</v>
      </c>
      <c r="AC845" t="s">
        <v>1720</v>
      </c>
      <c r="AD845">
        <v>40580</v>
      </c>
      <c r="AE845" t="s">
        <v>760</v>
      </c>
      <c r="AF845" t="s">
        <v>761</v>
      </c>
      <c r="AG845" t="s">
        <v>762</v>
      </c>
      <c r="AH845" t="s">
        <v>768</v>
      </c>
      <c r="AI845">
        <v>2.5</v>
      </c>
      <c r="AJ845">
        <v>0</v>
      </c>
      <c r="AK845">
        <v>0</v>
      </c>
      <c r="AL845">
        <v>0</v>
      </c>
      <c r="AM845">
        <v>30</v>
      </c>
      <c r="AN845">
        <v>0</v>
      </c>
      <c r="AO845" t="s">
        <v>762</v>
      </c>
      <c r="AP845" t="s">
        <v>778</v>
      </c>
      <c r="AQ845" t="s">
        <v>781</v>
      </c>
      <c r="AR845" t="s">
        <v>1721</v>
      </c>
      <c r="AS845">
        <v>0</v>
      </c>
      <c r="AT845">
        <v>0</v>
      </c>
      <c r="AU845">
        <v>767</v>
      </c>
      <c r="AV845" t="s">
        <v>772</v>
      </c>
      <c r="AW845" t="s">
        <v>1722</v>
      </c>
      <c r="AX845">
        <v>10.4</v>
      </c>
      <c r="AY845">
        <v>759.6</v>
      </c>
      <c r="AZ845">
        <v>770</v>
      </c>
      <c r="BA845" t="s">
        <v>765</v>
      </c>
      <c r="BB845">
        <v>0</v>
      </c>
      <c r="BC845">
        <v>0</v>
      </c>
      <c r="BD845">
        <v>0</v>
      </c>
      <c r="BE845">
        <v>120.8616244581337</v>
      </c>
      <c r="BF845" t="s">
        <v>767</v>
      </c>
      <c r="BG845">
        <v>44243</v>
      </c>
      <c r="BH845">
        <v>78.518970988529816</v>
      </c>
      <c r="BI845" t="s">
        <v>4120</v>
      </c>
      <c r="BJ845" t="s">
        <v>4121</v>
      </c>
      <c r="BK845" t="s">
        <v>4122</v>
      </c>
      <c r="BL845" t="s">
        <v>4123</v>
      </c>
      <c r="BM845">
        <v>4</v>
      </c>
      <c r="BN845">
        <v>3.754</v>
      </c>
    </row>
    <row r="846" spans="1:66" x14ac:dyDescent="0.25">
      <c r="A846">
        <v>151976</v>
      </c>
      <c r="B846">
        <v>11549</v>
      </c>
      <c r="C846" t="s">
        <v>704</v>
      </c>
      <c r="D846" t="s">
        <v>21</v>
      </c>
      <c r="E846" t="s">
        <v>29</v>
      </c>
      <c r="F846">
        <v>43720.666666666664</v>
      </c>
      <c r="G846">
        <v>7.5</v>
      </c>
      <c r="H846" t="s">
        <v>23</v>
      </c>
      <c r="I846">
        <v>0</v>
      </c>
      <c r="J846" t="s">
        <v>22</v>
      </c>
      <c r="K846" t="s">
        <v>22</v>
      </c>
      <c r="L846" t="s">
        <v>24</v>
      </c>
      <c r="M846">
        <v>0</v>
      </c>
      <c r="O846">
        <v>2</v>
      </c>
      <c r="P846">
        <v>10</v>
      </c>
      <c r="Q846">
        <v>1.3</v>
      </c>
      <c r="R846">
        <v>3.5</v>
      </c>
      <c r="S846">
        <v>4.55</v>
      </c>
      <c r="T846">
        <v>1</v>
      </c>
      <c r="U846">
        <v>10</v>
      </c>
      <c r="V846">
        <v>7.8000000000000007</v>
      </c>
      <c r="W846">
        <v>7.1</v>
      </c>
      <c r="X846">
        <v>55.38</v>
      </c>
      <c r="Y846">
        <v>5.2000000000000011</v>
      </c>
      <c r="Z846">
        <v>5.66</v>
      </c>
      <c r="AA846">
        <v>29.432000000000006</v>
      </c>
      <c r="AB846">
        <v>7585739</v>
      </c>
      <c r="AC846" t="s">
        <v>3826</v>
      </c>
      <c r="AD846">
        <v>40581</v>
      </c>
      <c r="AE846" t="s">
        <v>760</v>
      </c>
      <c r="AF846" t="s">
        <v>761</v>
      </c>
      <c r="AG846" t="s">
        <v>762</v>
      </c>
      <c r="AH846" t="s">
        <v>768</v>
      </c>
      <c r="AI846">
        <v>4</v>
      </c>
      <c r="AJ846">
        <v>0</v>
      </c>
      <c r="AK846">
        <v>0</v>
      </c>
      <c r="AL846">
        <v>0</v>
      </c>
      <c r="AM846">
        <v>48</v>
      </c>
      <c r="AN846">
        <v>0</v>
      </c>
      <c r="AO846" t="s">
        <v>762</v>
      </c>
      <c r="AP846" t="s">
        <v>763</v>
      </c>
      <c r="AQ846" t="s">
        <v>769</v>
      </c>
      <c r="AR846" t="s">
        <v>3827</v>
      </c>
      <c r="AS846">
        <v>7.8</v>
      </c>
      <c r="AT846">
        <v>679.2</v>
      </c>
      <c r="AU846">
        <v>687</v>
      </c>
      <c r="AV846" t="s">
        <v>765</v>
      </c>
      <c r="AW846" t="s">
        <v>3828</v>
      </c>
      <c r="AX846">
        <v>7.3</v>
      </c>
      <c r="AY846">
        <v>677.7</v>
      </c>
      <c r="AZ846">
        <v>685</v>
      </c>
      <c r="BA846" t="s">
        <v>765</v>
      </c>
      <c r="BB846">
        <v>5.7166410000000001E-2</v>
      </c>
      <c r="BC846">
        <v>1</v>
      </c>
      <c r="BD846">
        <v>18994</v>
      </c>
      <c r="BE846">
        <v>67.697923796486421</v>
      </c>
      <c r="BF846" t="s">
        <v>767</v>
      </c>
      <c r="BG846">
        <v>44243</v>
      </c>
      <c r="BH846">
        <v>26.239186853106808</v>
      </c>
      <c r="BI846" t="s">
        <v>4161</v>
      </c>
      <c r="BJ846" t="s">
        <v>4162</v>
      </c>
      <c r="BK846" t="s">
        <v>4163</v>
      </c>
      <c r="BL846" t="s">
        <v>4097</v>
      </c>
      <c r="BM846">
        <v>1</v>
      </c>
      <c r="BN846">
        <v>3.754</v>
      </c>
    </row>
    <row r="847" spans="1:66" x14ac:dyDescent="0.25">
      <c r="A847">
        <v>152192</v>
      </c>
      <c r="B847">
        <v>20237</v>
      </c>
      <c r="C847" t="s">
        <v>393</v>
      </c>
      <c r="D847" t="s">
        <v>21</v>
      </c>
      <c r="E847" t="s">
        <v>29</v>
      </c>
      <c r="F847">
        <v>44111.666666666664</v>
      </c>
      <c r="G847">
        <v>7</v>
      </c>
      <c r="H847" t="s">
        <v>23</v>
      </c>
      <c r="I847">
        <v>0</v>
      </c>
      <c r="J847" t="s">
        <v>22</v>
      </c>
      <c r="K847" t="s">
        <v>22</v>
      </c>
      <c r="M847">
        <v>0</v>
      </c>
      <c r="O847">
        <v>2</v>
      </c>
      <c r="P847">
        <v>0</v>
      </c>
      <c r="Q847">
        <v>1.3</v>
      </c>
      <c r="R847">
        <v>2</v>
      </c>
      <c r="S847">
        <v>2.6</v>
      </c>
      <c r="T847">
        <v>4</v>
      </c>
      <c r="U847">
        <v>0</v>
      </c>
      <c r="V847">
        <v>9.1999999999999993</v>
      </c>
      <c r="W847">
        <v>2.9000000000000004</v>
      </c>
      <c r="X847">
        <v>26.68</v>
      </c>
      <c r="Y847">
        <v>6.0399999999999991</v>
      </c>
      <c r="Z847">
        <v>2.54</v>
      </c>
      <c r="AA847">
        <v>15.341599999999998</v>
      </c>
      <c r="AB847">
        <v>7649579</v>
      </c>
      <c r="AC847" t="s">
        <v>2950</v>
      </c>
      <c r="AD847">
        <v>40582</v>
      </c>
      <c r="AE847" t="s">
        <v>760</v>
      </c>
      <c r="AF847" t="s">
        <v>761</v>
      </c>
      <c r="AG847" t="s">
        <v>762</v>
      </c>
      <c r="AH847" t="s">
        <v>768</v>
      </c>
      <c r="AI847">
        <v>4.5</v>
      </c>
      <c r="AJ847">
        <v>0</v>
      </c>
      <c r="AK847">
        <v>0</v>
      </c>
      <c r="AL847">
        <v>0</v>
      </c>
      <c r="AM847">
        <v>54</v>
      </c>
      <c r="AN847">
        <v>0</v>
      </c>
      <c r="AO847" t="s">
        <v>762</v>
      </c>
      <c r="AP847" t="s">
        <v>778</v>
      </c>
      <c r="AQ847" t="s">
        <v>781</v>
      </c>
      <c r="AR847" t="s">
        <v>2951</v>
      </c>
      <c r="AS847">
        <v>6.7</v>
      </c>
      <c r="AT847">
        <v>730.3</v>
      </c>
      <c r="AU847">
        <v>737</v>
      </c>
      <c r="AV847" t="s">
        <v>765</v>
      </c>
      <c r="AW847" t="s">
        <v>2952</v>
      </c>
      <c r="AX847">
        <v>8</v>
      </c>
      <c r="AY847">
        <v>728</v>
      </c>
      <c r="AZ847">
        <v>736</v>
      </c>
      <c r="BA847" t="s">
        <v>765</v>
      </c>
      <c r="BB847">
        <v>9.5378600000000004E-3</v>
      </c>
      <c r="BC847">
        <v>1</v>
      </c>
      <c r="BD847">
        <v>26299</v>
      </c>
      <c r="BE847">
        <v>48.768423454255071</v>
      </c>
      <c r="BF847" t="s">
        <v>767</v>
      </c>
      <c r="BG847">
        <v>44243</v>
      </c>
      <c r="BH847">
        <v>241.14412252544329</v>
      </c>
      <c r="BI847" t="s">
        <v>4120</v>
      </c>
      <c r="BJ847" t="s">
        <v>4121</v>
      </c>
      <c r="BK847" t="s">
        <v>4122</v>
      </c>
      <c r="BL847" t="s">
        <v>4123</v>
      </c>
      <c r="BM847">
        <v>4</v>
      </c>
      <c r="BN847">
        <v>3.7559999999999998</v>
      </c>
    </row>
    <row r="848" spans="1:66" x14ac:dyDescent="0.25">
      <c r="A848">
        <v>152193</v>
      </c>
      <c r="B848">
        <v>20237</v>
      </c>
      <c r="C848" t="s">
        <v>608</v>
      </c>
      <c r="D848" t="s">
        <v>21</v>
      </c>
      <c r="E848" t="s">
        <v>29</v>
      </c>
      <c r="F848">
        <v>44111.666666666664</v>
      </c>
      <c r="G848">
        <v>9</v>
      </c>
      <c r="H848" t="s">
        <v>23</v>
      </c>
      <c r="I848">
        <v>0</v>
      </c>
      <c r="J848" t="s">
        <v>22</v>
      </c>
      <c r="K848" t="s">
        <v>22</v>
      </c>
      <c r="M848">
        <v>0</v>
      </c>
      <c r="O848">
        <v>2</v>
      </c>
      <c r="P848">
        <v>10</v>
      </c>
      <c r="Q848">
        <v>1.3</v>
      </c>
      <c r="R848">
        <v>3.9000000000000004</v>
      </c>
      <c r="S848">
        <v>5.07</v>
      </c>
      <c r="T848">
        <v>2</v>
      </c>
      <c r="U848">
        <v>10</v>
      </c>
      <c r="V848">
        <v>6.8000000000000007</v>
      </c>
      <c r="W848">
        <v>4.8000000000000007</v>
      </c>
      <c r="X848">
        <v>32.640000000000008</v>
      </c>
      <c r="Y848">
        <v>4.5999999999999996</v>
      </c>
      <c r="Z848">
        <v>4.4400000000000004</v>
      </c>
      <c r="AA848">
        <v>20.423999999999999</v>
      </c>
      <c r="AB848">
        <v>7583378</v>
      </c>
      <c r="AC848" t="s">
        <v>3395</v>
      </c>
      <c r="AD848">
        <v>40583</v>
      </c>
      <c r="AE848" t="s">
        <v>760</v>
      </c>
      <c r="AF848" t="s">
        <v>761</v>
      </c>
      <c r="AG848" t="s">
        <v>762</v>
      </c>
      <c r="AH848" t="s">
        <v>768</v>
      </c>
      <c r="AI848">
        <v>4.5</v>
      </c>
      <c r="AJ848">
        <v>0</v>
      </c>
      <c r="AK848">
        <v>0</v>
      </c>
      <c r="AL848">
        <v>0</v>
      </c>
      <c r="AM848">
        <v>54</v>
      </c>
      <c r="AN848">
        <v>0</v>
      </c>
      <c r="AO848" t="s">
        <v>762</v>
      </c>
      <c r="AP848" t="s">
        <v>778</v>
      </c>
      <c r="AQ848" t="s">
        <v>781</v>
      </c>
      <c r="AR848" t="s">
        <v>2952</v>
      </c>
      <c r="AS848">
        <v>8</v>
      </c>
      <c r="AT848">
        <v>728</v>
      </c>
      <c r="AU848">
        <v>736</v>
      </c>
      <c r="AV848" t="s">
        <v>765</v>
      </c>
      <c r="AW848" t="s">
        <v>3396</v>
      </c>
      <c r="AX848">
        <v>9.1</v>
      </c>
      <c r="AY848">
        <v>724.9</v>
      </c>
      <c r="AZ848">
        <v>734</v>
      </c>
      <c r="BA848" t="s">
        <v>765</v>
      </c>
      <c r="BB848">
        <v>1.1512349999999999E-2</v>
      </c>
      <c r="BC848">
        <v>1</v>
      </c>
      <c r="BD848">
        <v>26299</v>
      </c>
      <c r="BE848">
        <v>48.768423454255071</v>
      </c>
      <c r="BF848" t="s">
        <v>767</v>
      </c>
      <c r="BG848">
        <v>44243</v>
      </c>
      <c r="BH848">
        <v>269.27612672108597</v>
      </c>
      <c r="BI848" t="s">
        <v>4120</v>
      </c>
      <c r="BJ848" t="s">
        <v>4121</v>
      </c>
      <c r="BK848" t="s">
        <v>4122</v>
      </c>
      <c r="BL848" t="s">
        <v>4123</v>
      </c>
      <c r="BM848">
        <v>4</v>
      </c>
      <c r="BN848">
        <v>3.758</v>
      </c>
    </row>
    <row r="849" spans="1:66" x14ac:dyDescent="0.25">
      <c r="A849">
        <v>152194</v>
      </c>
      <c r="B849">
        <v>20237</v>
      </c>
      <c r="C849" t="s">
        <v>608</v>
      </c>
      <c r="D849" t="s">
        <v>21</v>
      </c>
      <c r="E849" t="s">
        <v>29</v>
      </c>
      <c r="F849">
        <v>44111.666666666664</v>
      </c>
      <c r="G849">
        <v>10.5</v>
      </c>
      <c r="H849" t="s">
        <v>23</v>
      </c>
      <c r="I849">
        <v>0</v>
      </c>
      <c r="J849" t="s">
        <v>22</v>
      </c>
      <c r="K849" t="s">
        <v>22</v>
      </c>
      <c r="M849">
        <v>0</v>
      </c>
      <c r="O849">
        <v>2</v>
      </c>
      <c r="P849">
        <v>10</v>
      </c>
      <c r="Q849">
        <v>1.3</v>
      </c>
      <c r="R849">
        <v>3.9000000000000004</v>
      </c>
      <c r="S849">
        <v>5.07</v>
      </c>
      <c r="T849">
        <v>1</v>
      </c>
      <c r="U849">
        <v>10</v>
      </c>
      <c r="V849">
        <v>7.6000000000000005</v>
      </c>
      <c r="W849">
        <v>4.8000000000000007</v>
      </c>
      <c r="X849">
        <v>36.480000000000011</v>
      </c>
      <c r="Y849">
        <v>5.08</v>
      </c>
      <c r="Z849">
        <v>4.4400000000000004</v>
      </c>
      <c r="AA849">
        <v>22.555200000000003</v>
      </c>
      <c r="AB849">
        <v>7642306</v>
      </c>
      <c r="AC849" t="s">
        <v>3506</v>
      </c>
      <c r="AD849">
        <v>40584</v>
      </c>
      <c r="AE849" t="s">
        <v>760</v>
      </c>
      <c r="AF849" t="s">
        <v>761</v>
      </c>
      <c r="AG849" t="s">
        <v>762</v>
      </c>
      <c r="AH849" t="s">
        <v>768</v>
      </c>
      <c r="AI849">
        <v>4.5</v>
      </c>
      <c r="AJ849">
        <v>0</v>
      </c>
      <c r="AK849">
        <v>0</v>
      </c>
      <c r="AL849">
        <v>0</v>
      </c>
      <c r="AM849">
        <v>54</v>
      </c>
      <c r="AN849">
        <v>0</v>
      </c>
      <c r="AO849" t="s">
        <v>762</v>
      </c>
      <c r="AP849" t="s">
        <v>778</v>
      </c>
      <c r="AQ849" t="s">
        <v>781</v>
      </c>
      <c r="AR849" t="s">
        <v>3396</v>
      </c>
      <c r="AS849">
        <v>9.5</v>
      </c>
      <c r="AT849">
        <v>724.5</v>
      </c>
      <c r="AU849">
        <v>734</v>
      </c>
      <c r="AV849" t="s">
        <v>765</v>
      </c>
      <c r="AW849" t="s">
        <v>3507</v>
      </c>
      <c r="AX849">
        <v>11.6</v>
      </c>
      <c r="AY849">
        <v>720.4</v>
      </c>
      <c r="AZ849">
        <v>732</v>
      </c>
      <c r="BA849" t="s">
        <v>765</v>
      </c>
      <c r="BB849">
        <v>1.643857E-2</v>
      </c>
      <c r="BC849">
        <v>1</v>
      </c>
      <c r="BD849">
        <v>26299</v>
      </c>
      <c r="BE849">
        <v>48.768423454255071</v>
      </c>
      <c r="BF849" t="s">
        <v>767</v>
      </c>
      <c r="BG849">
        <v>44243</v>
      </c>
      <c r="BH849">
        <v>249.41335561229201</v>
      </c>
      <c r="BI849" t="s">
        <v>4120</v>
      </c>
      <c r="BJ849" t="s">
        <v>4121</v>
      </c>
      <c r="BK849" t="s">
        <v>4122</v>
      </c>
      <c r="BL849" t="s">
        <v>4123</v>
      </c>
      <c r="BM849">
        <v>4</v>
      </c>
      <c r="BN849">
        <v>3.758</v>
      </c>
    </row>
    <row r="850" spans="1:66" x14ac:dyDescent="0.25">
      <c r="A850">
        <v>152325</v>
      </c>
      <c r="B850">
        <v>20237</v>
      </c>
      <c r="C850" t="s">
        <v>608</v>
      </c>
      <c r="D850" t="s">
        <v>21</v>
      </c>
      <c r="E850" t="s">
        <v>29</v>
      </c>
      <c r="F850">
        <v>44111.666666666664</v>
      </c>
      <c r="G850">
        <v>11.7</v>
      </c>
      <c r="H850" t="s">
        <v>23</v>
      </c>
      <c r="I850">
        <v>0</v>
      </c>
      <c r="J850" t="s">
        <v>22</v>
      </c>
      <c r="K850" t="s">
        <v>22</v>
      </c>
      <c r="M850">
        <v>0</v>
      </c>
      <c r="O850">
        <v>2</v>
      </c>
      <c r="P850">
        <v>10</v>
      </c>
      <c r="Q850">
        <v>1.3</v>
      </c>
      <c r="R850">
        <v>3.9000000000000004</v>
      </c>
      <c r="S850">
        <v>5.07</v>
      </c>
      <c r="T850">
        <v>2</v>
      </c>
      <c r="U850">
        <v>10</v>
      </c>
      <c r="V850">
        <v>9.1999999999999993</v>
      </c>
      <c r="W850">
        <v>4.8000000000000007</v>
      </c>
      <c r="X850">
        <v>44.160000000000004</v>
      </c>
      <c r="Y850">
        <v>6.0399999999999991</v>
      </c>
      <c r="Z850">
        <v>4.4400000000000004</v>
      </c>
      <c r="AA850">
        <v>26.817599999999999</v>
      </c>
      <c r="AB850">
        <v>7719789</v>
      </c>
      <c r="AC850" t="s">
        <v>3701</v>
      </c>
      <c r="AD850">
        <v>40585</v>
      </c>
      <c r="AE850" t="s">
        <v>760</v>
      </c>
      <c r="AF850" t="s">
        <v>761</v>
      </c>
      <c r="AG850" t="s">
        <v>762</v>
      </c>
      <c r="AH850" t="s">
        <v>768</v>
      </c>
      <c r="AI850">
        <v>4.5</v>
      </c>
      <c r="AJ850">
        <v>0</v>
      </c>
      <c r="AK850">
        <v>0</v>
      </c>
      <c r="AL850">
        <v>0</v>
      </c>
      <c r="AM850">
        <v>54</v>
      </c>
      <c r="AN850">
        <v>0</v>
      </c>
      <c r="AO850" t="s">
        <v>762</v>
      </c>
      <c r="AP850" t="s">
        <v>778</v>
      </c>
      <c r="AQ850" t="s">
        <v>781</v>
      </c>
      <c r="AR850" t="s">
        <v>3507</v>
      </c>
      <c r="AS850">
        <v>11.7</v>
      </c>
      <c r="AT850">
        <v>720.3</v>
      </c>
      <c r="AU850">
        <v>732</v>
      </c>
      <c r="AV850" t="s">
        <v>765</v>
      </c>
      <c r="AW850" t="s">
        <v>3702</v>
      </c>
      <c r="AX850">
        <v>4.5</v>
      </c>
      <c r="AY850">
        <v>708.5</v>
      </c>
      <c r="AZ850">
        <v>713</v>
      </c>
      <c r="BA850" t="s">
        <v>765</v>
      </c>
      <c r="BB850">
        <v>3.103529E-2</v>
      </c>
      <c r="BC850">
        <v>1</v>
      </c>
      <c r="BD850">
        <v>32509</v>
      </c>
      <c r="BE850">
        <v>31.766370066164722</v>
      </c>
      <c r="BF850" t="s">
        <v>767</v>
      </c>
      <c r="BG850">
        <v>44243</v>
      </c>
      <c r="BH850">
        <v>380.2122975419644</v>
      </c>
      <c r="BI850" t="s">
        <v>4120</v>
      </c>
      <c r="BJ850" t="s">
        <v>4121</v>
      </c>
      <c r="BK850" t="s">
        <v>4122</v>
      </c>
      <c r="BL850" t="s">
        <v>4123</v>
      </c>
      <c r="BM850">
        <v>4</v>
      </c>
      <c r="BN850">
        <v>3.758</v>
      </c>
    </row>
    <row r="851" spans="1:66" x14ac:dyDescent="0.25">
      <c r="A851">
        <v>152339</v>
      </c>
      <c r="B851">
        <v>23957</v>
      </c>
      <c r="C851" t="s">
        <v>417</v>
      </c>
      <c r="D851" t="s">
        <v>21</v>
      </c>
      <c r="E851" t="s">
        <v>29</v>
      </c>
      <c r="F851">
        <v>44454.666666666664</v>
      </c>
      <c r="G851">
        <v>6</v>
      </c>
      <c r="H851" t="s">
        <v>23</v>
      </c>
      <c r="I851">
        <v>0</v>
      </c>
      <c r="K851" t="s">
        <v>22</v>
      </c>
      <c r="L851" t="s">
        <v>24</v>
      </c>
      <c r="M851">
        <v>0</v>
      </c>
      <c r="O851">
        <v>2</v>
      </c>
      <c r="P851">
        <v>0</v>
      </c>
      <c r="Q851">
        <v>1.3</v>
      </c>
      <c r="R851">
        <v>0.8</v>
      </c>
      <c r="S851">
        <v>1.04</v>
      </c>
      <c r="T851">
        <v>1</v>
      </c>
      <c r="U851">
        <v>10</v>
      </c>
      <c r="V851">
        <v>3.0000000000000004</v>
      </c>
      <c r="W851">
        <v>5.9</v>
      </c>
      <c r="X851">
        <v>17.700000000000003</v>
      </c>
      <c r="Y851">
        <v>2.3200000000000003</v>
      </c>
      <c r="Z851">
        <v>3.8600000000000003</v>
      </c>
      <c r="AA851">
        <v>8.9552000000000014</v>
      </c>
      <c r="AB851">
        <v>7642263</v>
      </c>
      <c r="AC851" t="s">
        <v>2176</v>
      </c>
      <c r="AD851">
        <v>40586</v>
      </c>
      <c r="AE851" t="s">
        <v>760</v>
      </c>
      <c r="AF851" t="s">
        <v>761</v>
      </c>
      <c r="AG851" t="s">
        <v>762</v>
      </c>
      <c r="AH851" t="s">
        <v>768</v>
      </c>
      <c r="AI851">
        <v>1.5</v>
      </c>
      <c r="AJ851">
        <v>0</v>
      </c>
      <c r="AK851">
        <v>0</v>
      </c>
      <c r="AL851">
        <v>0</v>
      </c>
      <c r="AM851">
        <v>18</v>
      </c>
      <c r="AN851">
        <v>0</v>
      </c>
      <c r="AO851" t="s">
        <v>762</v>
      </c>
      <c r="AP851" t="s">
        <v>763</v>
      </c>
      <c r="AQ851" t="s">
        <v>769</v>
      </c>
      <c r="AR851" t="s">
        <v>2177</v>
      </c>
      <c r="AS851">
        <v>5</v>
      </c>
      <c r="AT851">
        <v>733.31</v>
      </c>
      <c r="AU851">
        <v>738.31</v>
      </c>
      <c r="AV851" t="s">
        <v>765</v>
      </c>
      <c r="AW851" t="s">
        <v>2178</v>
      </c>
      <c r="AX851">
        <v>6.5</v>
      </c>
      <c r="AY851">
        <v>728.19</v>
      </c>
      <c r="AZ851">
        <v>734.69</v>
      </c>
      <c r="BA851" t="s">
        <v>765</v>
      </c>
      <c r="BB851">
        <v>1.9083200000000002E-2</v>
      </c>
      <c r="BC851">
        <v>1</v>
      </c>
      <c r="BD851">
        <v>40781</v>
      </c>
      <c r="BE851">
        <v>10.59183207848505</v>
      </c>
      <c r="BF851" t="s">
        <v>767</v>
      </c>
      <c r="BG851">
        <v>43179</v>
      </c>
      <c r="BH851">
        <v>231.63956382436689</v>
      </c>
      <c r="BI851" t="s">
        <v>4120</v>
      </c>
      <c r="BJ851" t="s">
        <v>4121</v>
      </c>
      <c r="BK851" t="s">
        <v>4122</v>
      </c>
      <c r="BL851" t="s">
        <v>4123</v>
      </c>
      <c r="BM851">
        <v>4</v>
      </c>
      <c r="BN851">
        <v>3.774</v>
      </c>
    </row>
    <row r="852" spans="1:66" x14ac:dyDescent="0.25">
      <c r="A852">
        <v>152392</v>
      </c>
      <c r="B852">
        <v>10873</v>
      </c>
      <c r="C852" t="s">
        <v>306</v>
      </c>
      <c r="D852" t="s">
        <v>26</v>
      </c>
      <c r="E852" t="s">
        <v>29</v>
      </c>
      <c r="F852">
        <v>42843.666666666664</v>
      </c>
      <c r="G852">
        <v>9.6999999999999993</v>
      </c>
      <c r="H852" t="s">
        <v>23</v>
      </c>
      <c r="I852">
        <v>0</v>
      </c>
      <c r="J852" t="s">
        <v>22</v>
      </c>
      <c r="K852" t="s">
        <v>22</v>
      </c>
      <c r="L852" t="s">
        <v>145</v>
      </c>
      <c r="M852">
        <v>10</v>
      </c>
      <c r="O852">
        <v>2</v>
      </c>
      <c r="P852">
        <v>10</v>
      </c>
      <c r="Q852">
        <v>1.3</v>
      </c>
      <c r="R852">
        <v>8.4</v>
      </c>
      <c r="S852">
        <v>10.920000000000002</v>
      </c>
      <c r="T852">
        <v>1</v>
      </c>
      <c r="U852">
        <v>0</v>
      </c>
      <c r="V852">
        <v>1.4000000000000001</v>
      </c>
      <c r="W852">
        <v>2.4000000000000004</v>
      </c>
      <c r="X852">
        <v>3.3600000000000008</v>
      </c>
      <c r="Y852">
        <v>1.36</v>
      </c>
      <c r="Z852">
        <v>4.8000000000000007</v>
      </c>
      <c r="AA852">
        <v>6.5280000000000014</v>
      </c>
      <c r="AB852">
        <v>7614723</v>
      </c>
      <c r="AC852" t="s">
        <v>1144</v>
      </c>
      <c r="AD852">
        <v>40587</v>
      </c>
      <c r="AE852" t="s">
        <v>985</v>
      </c>
      <c r="AF852" t="s">
        <v>761</v>
      </c>
      <c r="AG852" t="s">
        <v>762</v>
      </c>
      <c r="AH852" t="s">
        <v>768</v>
      </c>
      <c r="AI852">
        <v>1.5</v>
      </c>
      <c r="AJ852">
        <v>0</v>
      </c>
      <c r="AK852">
        <v>0</v>
      </c>
      <c r="AL852">
        <v>0</v>
      </c>
      <c r="AM852">
        <v>18</v>
      </c>
      <c r="AN852">
        <v>0</v>
      </c>
      <c r="AO852" t="s">
        <v>762</v>
      </c>
      <c r="AP852" t="s">
        <v>763</v>
      </c>
      <c r="AQ852" t="s">
        <v>769</v>
      </c>
      <c r="AR852" t="s">
        <v>762</v>
      </c>
      <c r="AS852">
        <v>0</v>
      </c>
      <c r="AT852">
        <v>0</v>
      </c>
      <c r="AU852">
        <v>0</v>
      </c>
      <c r="AV852" t="s">
        <v>772</v>
      </c>
      <c r="AW852" t="s">
        <v>1701</v>
      </c>
      <c r="AX852">
        <v>2.8</v>
      </c>
      <c r="AY852">
        <v>708.2</v>
      </c>
      <c r="AZ852">
        <v>711</v>
      </c>
      <c r="BA852" t="s">
        <v>765</v>
      </c>
      <c r="BB852">
        <v>0</v>
      </c>
      <c r="BC852">
        <v>0</v>
      </c>
      <c r="BD852">
        <v>0</v>
      </c>
      <c r="BE852">
        <v>117.2995665069587</v>
      </c>
      <c r="BF852" t="s">
        <v>767</v>
      </c>
      <c r="BG852">
        <v>44243</v>
      </c>
      <c r="BH852">
        <v>142.30849633150751</v>
      </c>
      <c r="BI852" t="s">
        <v>4120</v>
      </c>
      <c r="BJ852" t="s">
        <v>4121</v>
      </c>
      <c r="BK852" t="s">
        <v>4122</v>
      </c>
      <c r="BL852" t="s">
        <v>4123</v>
      </c>
      <c r="BM852">
        <v>4</v>
      </c>
      <c r="BN852">
        <v>3.762</v>
      </c>
    </row>
    <row r="853" spans="1:66" x14ac:dyDescent="0.25">
      <c r="A853">
        <v>152393</v>
      </c>
      <c r="B853">
        <v>10873</v>
      </c>
      <c r="C853" t="s">
        <v>306</v>
      </c>
      <c r="D853" t="s">
        <v>26</v>
      </c>
      <c r="E853" t="s">
        <v>29</v>
      </c>
      <c r="F853">
        <v>42843.666666666664</v>
      </c>
      <c r="G853">
        <v>11</v>
      </c>
      <c r="H853" t="s">
        <v>23</v>
      </c>
      <c r="I853">
        <v>0</v>
      </c>
      <c r="J853" t="s">
        <v>22</v>
      </c>
      <c r="K853" t="s">
        <v>22</v>
      </c>
      <c r="L853" t="s">
        <v>145</v>
      </c>
      <c r="M853">
        <v>10</v>
      </c>
      <c r="N853" t="s">
        <v>202</v>
      </c>
      <c r="O853">
        <v>3</v>
      </c>
      <c r="P853">
        <v>5</v>
      </c>
      <c r="Q853">
        <v>1.9500000000000002</v>
      </c>
      <c r="R853">
        <v>7.65</v>
      </c>
      <c r="S853">
        <v>14.917500000000002</v>
      </c>
      <c r="T853">
        <v>1</v>
      </c>
      <c r="U853">
        <v>0</v>
      </c>
      <c r="V853">
        <v>2.2000000000000002</v>
      </c>
      <c r="W853">
        <v>2.4000000000000004</v>
      </c>
      <c r="X853">
        <v>5.2800000000000011</v>
      </c>
      <c r="Y853">
        <v>2.1</v>
      </c>
      <c r="Z853">
        <v>4.5000000000000009</v>
      </c>
      <c r="AA853">
        <v>9.4500000000000028</v>
      </c>
      <c r="AB853">
        <v>7564754</v>
      </c>
      <c r="AC853" t="s">
        <v>2248</v>
      </c>
      <c r="AD853">
        <v>40588</v>
      </c>
      <c r="AE853" t="s">
        <v>760</v>
      </c>
      <c r="AF853" t="s">
        <v>761</v>
      </c>
      <c r="AG853" t="s">
        <v>762</v>
      </c>
      <c r="AH853" t="s">
        <v>768</v>
      </c>
      <c r="AI853">
        <v>4</v>
      </c>
      <c r="AJ853">
        <v>0</v>
      </c>
      <c r="AK853">
        <v>0</v>
      </c>
      <c r="AL853">
        <v>0</v>
      </c>
      <c r="AM853">
        <v>48</v>
      </c>
      <c r="AN853">
        <v>0</v>
      </c>
      <c r="AO853" t="s">
        <v>762</v>
      </c>
      <c r="AP853" t="s">
        <v>763</v>
      </c>
      <c r="AQ853" t="s">
        <v>769</v>
      </c>
      <c r="AR853" t="s">
        <v>2249</v>
      </c>
      <c r="AS853">
        <v>0</v>
      </c>
      <c r="AT853">
        <v>0</v>
      </c>
      <c r="AU853">
        <v>705</v>
      </c>
      <c r="AV853" t="s">
        <v>772</v>
      </c>
      <c r="AW853" t="s">
        <v>2250</v>
      </c>
      <c r="AX853">
        <v>6</v>
      </c>
      <c r="AY853">
        <v>669</v>
      </c>
      <c r="AZ853">
        <v>675</v>
      </c>
      <c r="BA853" t="s">
        <v>765</v>
      </c>
      <c r="BB853">
        <v>0</v>
      </c>
      <c r="BC853">
        <v>0</v>
      </c>
      <c r="BD853">
        <v>0</v>
      </c>
      <c r="BE853">
        <v>117.2995665069587</v>
      </c>
      <c r="BF853" t="s">
        <v>767</v>
      </c>
      <c r="BG853">
        <v>44243</v>
      </c>
      <c r="BH853">
        <v>367.75908924042398</v>
      </c>
      <c r="BI853" t="s">
        <v>4120</v>
      </c>
      <c r="BJ853" t="s">
        <v>4121</v>
      </c>
      <c r="BK853" t="s">
        <v>4122</v>
      </c>
      <c r="BL853" t="s">
        <v>4123</v>
      </c>
      <c r="BM853">
        <v>4</v>
      </c>
      <c r="BN853">
        <v>3.76</v>
      </c>
    </row>
    <row r="854" spans="1:66" x14ac:dyDescent="0.25">
      <c r="A854">
        <v>152394</v>
      </c>
      <c r="B854">
        <v>10873</v>
      </c>
      <c r="C854" t="s">
        <v>306</v>
      </c>
      <c r="D854" t="s">
        <v>26</v>
      </c>
      <c r="E854" t="s">
        <v>29</v>
      </c>
      <c r="F854">
        <v>42843.666666666664</v>
      </c>
      <c r="G854">
        <v>12.55</v>
      </c>
      <c r="H854" t="s">
        <v>23</v>
      </c>
      <c r="I854">
        <v>0</v>
      </c>
      <c r="J854" t="s">
        <v>22</v>
      </c>
      <c r="K854" t="s">
        <v>22</v>
      </c>
      <c r="L854" t="s">
        <v>30</v>
      </c>
      <c r="M854">
        <v>6</v>
      </c>
      <c r="O854">
        <v>2</v>
      </c>
      <c r="P854">
        <v>10</v>
      </c>
      <c r="Q854">
        <v>1.3</v>
      </c>
      <c r="R854">
        <v>7.1000000000000005</v>
      </c>
      <c r="S854">
        <v>9.23</v>
      </c>
      <c r="T854">
        <v>1</v>
      </c>
      <c r="U854">
        <v>0</v>
      </c>
      <c r="V854">
        <v>2.2000000000000002</v>
      </c>
      <c r="W854">
        <v>2.9000000000000004</v>
      </c>
      <c r="X854">
        <v>6.3800000000000017</v>
      </c>
      <c r="Y854">
        <v>1.84</v>
      </c>
      <c r="Z854">
        <v>4.58</v>
      </c>
      <c r="AA854">
        <v>8.4272000000000009</v>
      </c>
      <c r="AB854">
        <v>7707267</v>
      </c>
      <c r="AC854" t="s">
        <v>2090</v>
      </c>
      <c r="AD854">
        <v>40589</v>
      </c>
      <c r="AE854" t="s">
        <v>760</v>
      </c>
      <c r="AF854" t="s">
        <v>761</v>
      </c>
      <c r="AG854" t="s">
        <v>762</v>
      </c>
      <c r="AH854" t="s">
        <v>768</v>
      </c>
      <c r="AI854">
        <v>1.5</v>
      </c>
      <c r="AJ854">
        <v>0</v>
      </c>
      <c r="AK854">
        <v>0</v>
      </c>
      <c r="AL854">
        <v>0</v>
      </c>
      <c r="AM854">
        <v>18</v>
      </c>
      <c r="AN854">
        <v>0</v>
      </c>
      <c r="AO854" t="s">
        <v>762</v>
      </c>
      <c r="AP854" t="s">
        <v>763</v>
      </c>
      <c r="AQ854" t="s">
        <v>769</v>
      </c>
      <c r="AR854" t="s">
        <v>2091</v>
      </c>
      <c r="AS854">
        <v>8</v>
      </c>
      <c r="AT854">
        <v>704</v>
      </c>
      <c r="AU854">
        <v>712</v>
      </c>
      <c r="AV854" t="s">
        <v>765</v>
      </c>
      <c r="AW854" t="s">
        <v>2092</v>
      </c>
      <c r="AX854">
        <v>9.6</v>
      </c>
      <c r="AY854">
        <v>690.4</v>
      </c>
      <c r="AZ854">
        <v>700</v>
      </c>
      <c r="BA854" t="s">
        <v>765</v>
      </c>
      <c r="BB854">
        <v>4.1438570000000001E-2</v>
      </c>
      <c r="BC854">
        <v>0</v>
      </c>
      <c r="BD854">
        <v>0</v>
      </c>
      <c r="BE854">
        <v>117.2995665069587</v>
      </c>
      <c r="BF854" t="s">
        <v>767</v>
      </c>
      <c r="BG854">
        <v>44243</v>
      </c>
      <c r="BH854">
        <v>328.19666521621349</v>
      </c>
      <c r="BI854" t="s">
        <v>4094</v>
      </c>
      <c r="BJ854" t="s">
        <v>4095</v>
      </c>
      <c r="BK854" t="s">
        <v>4096</v>
      </c>
      <c r="BL854" t="s">
        <v>4097</v>
      </c>
      <c r="BM854">
        <v>1</v>
      </c>
      <c r="BN854">
        <v>3.76</v>
      </c>
    </row>
    <row r="855" spans="1:66" x14ac:dyDescent="0.25">
      <c r="A855">
        <v>152395</v>
      </c>
      <c r="B855">
        <v>10873</v>
      </c>
      <c r="C855" t="s">
        <v>306</v>
      </c>
      <c r="D855" t="s">
        <v>26</v>
      </c>
      <c r="E855" t="s">
        <v>29</v>
      </c>
      <c r="F855">
        <v>42843.666666666664</v>
      </c>
      <c r="G855">
        <v>10</v>
      </c>
      <c r="H855" t="s">
        <v>23</v>
      </c>
      <c r="I855">
        <v>0</v>
      </c>
      <c r="J855" t="s">
        <v>22</v>
      </c>
      <c r="K855" t="s">
        <v>22</v>
      </c>
      <c r="L855" t="s">
        <v>30</v>
      </c>
      <c r="M855">
        <v>6</v>
      </c>
      <c r="N855" t="s">
        <v>202</v>
      </c>
      <c r="O855">
        <v>3</v>
      </c>
      <c r="P855">
        <v>10</v>
      </c>
      <c r="Q855">
        <v>1.9500000000000002</v>
      </c>
      <c r="R855">
        <v>6.6000000000000005</v>
      </c>
      <c r="S855">
        <v>12.870000000000003</v>
      </c>
      <c r="T855">
        <v>1</v>
      </c>
      <c r="U855">
        <v>10</v>
      </c>
      <c r="V855">
        <v>2.2000000000000002</v>
      </c>
      <c r="W855">
        <v>5.7</v>
      </c>
      <c r="X855">
        <v>12.540000000000001</v>
      </c>
      <c r="Y855">
        <v>2.1</v>
      </c>
      <c r="Z855">
        <v>6.0600000000000005</v>
      </c>
      <c r="AA855">
        <v>12.726000000000001</v>
      </c>
      <c r="AB855">
        <v>7653114</v>
      </c>
      <c r="AC855" t="s">
        <v>2634</v>
      </c>
      <c r="AD855">
        <v>40590</v>
      </c>
      <c r="AE855" t="s">
        <v>760</v>
      </c>
      <c r="AF855" t="s">
        <v>761</v>
      </c>
      <c r="AG855" t="s">
        <v>762</v>
      </c>
      <c r="AH855" t="s">
        <v>768</v>
      </c>
      <c r="AI855">
        <v>3</v>
      </c>
      <c r="AJ855">
        <v>0</v>
      </c>
      <c r="AK855">
        <v>0</v>
      </c>
      <c r="AL855">
        <v>0</v>
      </c>
      <c r="AM855">
        <v>36</v>
      </c>
      <c r="AN855">
        <v>0</v>
      </c>
      <c r="AO855" t="s">
        <v>762</v>
      </c>
      <c r="AP855" t="s">
        <v>763</v>
      </c>
      <c r="AQ855" t="s">
        <v>769</v>
      </c>
      <c r="AR855" t="s">
        <v>2635</v>
      </c>
      <c r="AS855">
        <v>5.03</v>
      </c>
      <c r="AT855">
        <v>707.97</v>
      </c>
      <c r="AU855">
        <v>713</v>
      </c>
      <c r="AV855" t="s">
        <v>772</v>
      </c>
      <c r="AW855" t="s">
        <v>2636</v>
      </c>
      <c r="AX855">
        <v>9.1999999999999993</v>
      </c>
      <c r="AY855">
        <v>701.8</v>
      </c>
      <c r="AZ855">
        <v>711</v>
      </c>
      <c r="BA855" t="s">
        <v>765</v>
      </c>
      <c r="BB855">
        <v>0.14373448999999999</v>
      </c>
      <c r="BC855">
        <v>0</v>
      </c>
      <c r="BD855">
        <v>0</v>
      </c>
      <c r="BE855">
        <v>117.2995665069587</v>
      </c>
      <c r="BF855" t="s">
        <v>767</v>
      </c>
      <c r="BG855">
        <v>44243</v>
      </c>
      <c r="BH855">
        <v>42.926369743931502</v>
      </c>
      <c r="BI855" t="s">
        <v>4094</v>
      </c>
      <c r="BJ855" t="s">
        <v>4095</v>
      </c>
      <c r="BK855" t="s">
        <v>4096</v>
      </c>
      <c r="BL855" t="s">
        <v>4097</v>
      </c>
      <c r="BM855">
        <v>1</v>
      </c>
      <c r="BN855">
        <v>3.7629999999999999</v>
      </c>
    </row>
    <row r="856" spans="1:66" x14ac:dyDescent="0.25">
      <c r="A856">
        <v>152619</v>
      </c>
      <c r="B856">
        <v>17770</v>
      </c>
      <c r="C856" t="s">
        <v>433</v>
      </c>
      <c r="D856" t="s">
        <v>21</v>
      </c>
      <c r="E856" t="s">
        <v>29</v>
      </c>
      <c r="F856">
        <v>43972.666666666664</v>
      </c>
      <c r="G856">
        <v>2.6</v>
      </c>
      <c r="H856" t="s">
        <v>32</v>
      </c>
      <c r="I856">
        <v>10</v>
      </c>
      <c r="J856" t="s">
        <v>29</v>
      </c>
      <c r="K856" t="s">
        <v>29</v>
      </c>
      <c r="L856" t="s">
        <v>30</v>
      </c>
      <c r="M856">
        <v>6</v>
      </c>
      <c r="N856" t="s">
        <v>40</v>
      </c>
      <c r="O856">
        <v>8</v>
      </c>
      <c r="P856">
        <v>5</v>
      </c>
      <c r="Q856">
        <v>8.6999999999999993</v>
      </c>
      <c r="R856">
        <v>4.25</v>
      </c>
      <c r="S856">
        <v>36.974999999999994</v>
      </c>
      <c r="T856">
        <v>1</v>
      </c>
      <c r="U856">
        <v>0</v>
      </c>
      <c r="V856">
        <v>1.4000000000000001</v>
      </c>
      <c r="W856">
        <v>0.8</v>
      </c>
      <c r="X856">
        <v>1.1200000000000001</v>
      </c>
      <c r="Y856">
        <v>4.32</v>
      </c>
      <c r="Z856">
        <v>2.1800000000000002</v>
      </c>
      <c r="AA856">
        <v>9.417600000000002</v>
      </c>
      <c r="AB856">
        <v>7663848</v>
      </c>
      <c r="AC856" t="s">
        <v>2246</v>
      </c>
      <c r="AD856">
        <v>40591</v>
      </c>
      <c r="AE856" t="s">
        <v>985</v>
      </c>
      <c r="AF856" t="s">
        <v>761</v>
      </c>
      <c r="AG856" t="s">
        <v>762</v>
      </c>
      <c r="AH856" t="s">
        <v>768</v>
      </c>
      <c r="AI856">
        <v>1.25</v>
      </c>
      <c r="AJ856">
        <v>0</v>
      </c>
      <c r="AK856">
        <v>0</v>
      </c>
      <c r="AL856">
        <v>0</v>
      </c>
      <c r="AM856">
        <v>15</v>
      </c>
      <c r="AN856">
        <v>0</v>
      </c>
      <c r="AO856" t="s">
        <v>762</v>
      </c>
      <c r="AP856" t="s">
        <v>763</v>
      </c>
      <c r="AQ856" t="s">
        <v>769</v>
      </c>
      <c r="AR856" t="s">
        <v>2247</v>
      </c>
      <c r="AS856">
        <v>2.6</v>
      </c>
      <c r="AT856">
        <v>660.4</v>
      </c>
      <c r="AU856">
        <v>663</v>
      </c>
      <c r="AV856" t="s">
        <v>765</v>
      </c>
      <c r="AW856" t="s">
        <v>762</v>
      </c>
      <c r="AX856">
        <v>0</v>
      </c>
      <c r="AY856">
        <v>0</v>
      </c>
      <c r="AZ856">
        <v>0</v>
      </c>
      <c r="BA856" t="s">
        <v>772</v>
      </c>
      <c r="BB856">
        <v>0</v>
      </c>
      <c r="BC856">
        <v>0</v>
      </c>
      <c r="BD856">
        <v>0</v>
      </c>
      <c r="BE856">
        <v>120.39060004563083</v>
      </c>
      <c r="BF856" t="s">
        <v>767</v>
      </c>
      <c r="BG856">
        <v>44243</v>
      </c>
      <c r="BH856">
        <v>208.81658498051129</v>
      </c>
      <c r="BI856" t="s">
        <v>4094</v>
      </c>
      <c r="BJ856" t="s">
        <v>4095</v>
      </c>
      <c r="BK856" t="s">
        <v>4096</v>
      </c>
      <c r="BL856" t="s">
        <v>4097</v>
      </c>
      <c r="BM856">
        <v>1</v>
      </c>
      <c r="BN856">
        <v>3.8</v>
      </c>
    </row>
    <row r="857" spans="1:66" x14ac:dyDescent="0.25">
      <c r="A857">
        <v>152667</v>
      </c>
      <c r="B857">
        <v>18108</v>
      </c>
      <c r="C857" t="s">
        <v>43</v>
      </c>
      <c r="D857" t="s">
        <v>21</v>
      </c>
      <c r="E857" t="s">
        <v>29</v>
      </c>
      <c r="F857">
        <v>43987.666666666664</v>
      </c>
      <c r="G857">
        <v>2.0499999999999998</v>
      </c>
      <c r="H857" t="s">
        <v>23</v>
      </c>
      <c r="I857">
        <v>0</v>
      </c>
      <c r="K857" t="s">
        <v>22</v>
      </c>
      <c r="L857" t="s">
        <v>30</v>
      </c>
      <c r="M857">
        <v>6</v>
      </c>
      <c r="N857" t="s">
        <v>33</v>
      </c>
      <c r="O857">
        <v>0</v>
      </c>
      <c r="P857">
        <v>5</v>
      </c>
      <c r="Q857">
        <v>0</v>
      </c>
      <c r="R857">
        <v>4.25</v>
      </c>
      <c r="S857">
        <v>0</v>
      </c>
      <c r="T857">
        <v>1</v>
      </c>
      <c r="U857">
        <v>5</v>
      </c>
      <c r="V857">
        <v>8.6</v>
      </c>
      <c r="W857">
        <v>2.4500000000000002</v>
      </c>
      <c r="X857">
        <v>21.07</v>
      </c>
      <c r="Y857">
        <v>5.1599999999999993</v>
      </c>
      <c r="Z857">
        <v>3.17</v>
      </c>
      <c r="AA857">
        <v>16.357199999999999</v>
      </c>
      <c r="AB857">
        <v>7691335</v>
      </c>
      <c r="AC857" t="s">
        <v>3030</v>
      </c>
      <c r="AD857">
        <v>40592</v>
      </c>
      <c r="AE857" t="s">
        <v>760</v>
      </c>
      <c r="AF857" t="s">
        <v>761</v>
      </c>
      <c r="AG857" t="s">
        <v>762</v>
      </c>
      <c r="AH857" t="s">
        <v>768</v>
      </c>
      <c r="AI857">
        <v>1.5</v>
      </c>
      <c r="AJ857">
        <v>0</v>
      </c>
      <c r="AK857">
        <v>0</v>
      </c>
      <c r="AL857">
        <v>0</v>
      </c>
      <c r="AM857">
        <v>18</v>
      </c>
      <c r="AN857">
        <v>0</v>
      </c>
      <c r="AO857" t="s">
        <v>762</v>
      </c>
      <c r="AP857" t="s">
        <v>763</v>
      </c>
      <c r="AQ857" t="s">
        <v>769</v>
      </c>
      <c r="AR857" t="s">
        <v>1306</v>
      </c>
      <c r="AS857">
        <v>2.2999999999999998</v>
      </c>
      <c r="AT857">
        <v>742.7</v>
      </c>
      <c r="AU857">
        <v>745</v>
      </c>
      <c r="AV857" t="s">
        <v>765</v>
      </c>
      <c r="AW857" t="s">
        <v>3031</v>
      </c>
      <c r="AX857">
        <v>1.8</v>
      </c>
      <c r="AY857">
        <v>737.2</v>
      </c>
      <c r="AZ857">
        <v>739</v>
      </c>
      <c r="BA857" t="s">
        <v>765</v>
      </c>
      <c r="BB857">
        <v>6.5133060000000007E-2</v>
      </c>
      <c r="BC857">
        <v>0</v>
      </c>
      <c r="BD857">
        <v>10594</v>
      </c>
      <c r="BE857">
        <v>91.426876568560346</v>
      </c>
      <c r="BF857" t="s">
        <v>767</v>
      </c>
      <c r="BG857">
        <v>44243</v>
      </c>
      <c r="BH857">
        <v>84.442527807450176</v>
      </c>
      <c r="BI857" t="s">
        <v>4161</v>
      </c>
      <c r="BJ857" t="s">
        <v>4162</v>
      </c>
      <c r="BK857" t="s">
        <v>4163</v>
      </c>
      <c r="BL857" t="s">
        <v>4097</v>
      </c>
      <c r="BM857">
        <v>1</v>
      </c>
      <c r="BN857">
        <v>3.7989999999999999</v>
      </c>
    </row>
    <row r="858" spans="1:66" x14ac:dyDescent="0.25">
      <c r="A858">
        <v>152690</v>
      </c>
      <c r="B858">
        <v>24069</v>
      </c>
      <c r="C858" t="s">
        <v>274</v>
      </c>
      <c r="D858" t="s">
        <v>21</v>
      </c>
      <c r="E858" t="s">
        <v>29</v>
      </c>
      <c r="F858">
        <v>44441.666666666664</v>
      </c>
      <c r="G858">
        <v>4</v>
      </c>
      <c r="H858" t="s">
        <v>23</v>
      </c>
      <c r="I858">
        <v>0</v>
      </c>
      <c r="J858" t="s">
        <v>22</v>
      </c>
      <c r="K858" t="s">
        <v>22</v>
      </c>
      <c r="M858">
        <v>0</v>
      </c>
      <c r="O858">
        <v>2</v>
      </c>
      <c r="P858">
        <v>0</v>
      </c>
      <c r="Q858">
        <v>1.3</v>
      </c>
      <c r="R858">
        <v>0.8</v>
      </c>
      <c r="S858">
        <v>1.04</v>
      </c>
      <c r="T858">
        <v>1</v>
      </c>
      <c r="U858">
        <v>0</v>
      </c>
      <c r="V858">
        <v>6.2000000000000011</v>
      </c>
      <c r="W858">
        <v>1.7000000000000002</v>
      </c>
      <c r="X858">
        <v>10.540000000000003</v>
      </c>
      <c r="Y858">
        <v>4.24</v>
      </c>
      <c r="Z858">
        <v>1.34</v>
      </c>
      <c r="AA858">
        <v>5.6816000000000004</v>
      </c>
      <c r="AB858">
        <v>7579438</v>
      </c>
      <c r="AC858" t="s">
        <v>1579</v>
      </c>
      <c r="AD858">
        <v>40593</v>
      </c>
      <c r="AE858" t="s">
        <v>760</v>
      </c>
      <c r="AF858" t="s">
        <v>761</v>
      </c>
      <c r="AG858" t="s">
        <v>762</v>
      </c>
      <c r="AH858" t="s">
        <v>768</v>
      </c>
      <c r="AI858">
        <v>1.25</v>
      </c>
      <c r="AJ858">
        <v>0</v>
      </c>
      <c r="AK858">
        <v>0</v>
      </c>
      <c r="AL858">
        <v>0</v>
      </c>
      <c r="AM858">
        <v>15</v>
      </c>
      <c r="AN858">
        <v>0</v>
      </c>
      <c r="AO858" t="s">
        <v>762</v>
      </c>
      <c r="AP858" t="s">
        <v>763</v>
      </c>
      <c r="AQ858" t="s">
        <v>769</v>
      </c>
      <c r="AR858" t="s">
        <v>1580</v>
      </c>
      <c r="AS858">
        <v>4.5</v>
      </c>
      <c r="AT858">
        <v>682.5</v>
      </c>
      <c r="AU858">
        <v>687</v>
      </c>
      <c r="AV858" t="s">
        <v>765</v>
      </c>
      <c r="AW858" t="s">
        <v>1581</v>
      </c>
      <c r="AX858">
        <v>0.5</v>
      </c>
      <c r="AY858">
        <v>679.5</v>
      </c>
      <c r="AZ858">
        <v>680</v>
      </c>
      <c r="BA858" t="s">
        <v>765</v>
      </c>
      <c r="BB858">
        <v>3.5158130000000003E-2</v>
      </c>
      <c r="BC858">
        <v>0</v>
      </c>
      <c r="BD858">
        <v>0</v>
      </c>
      <c r="BE858">
        <v>121.67465206479579</v>
      </c>
      <c r="BF858" t="s">
        <v>767</v>
      </c>
      <c r="BG858">
        <v>44243</v>
      </c>
      <c r="BH858">
        <v>85.328773764371718</v>
      </c>
      <c r="BI858" t="s">
        <v>4094</v>
      </c>
      <c r="BJ858" t="s">
        <v>4095</v>
      </c>
      <c r="BK858" t="s">
        <v>4096</v>
      </c>
      <c r="BL858" t="s">
        <v>4097</v>
      </c>
      <c r="BM858">
        <v>1</v>
      </c>
      <c r="BN858">
        <v>3.8039999999999998</v>
      </c>
    </row>
    <row r="859" spans="1:66" x14ac:dyDescent="0.25">
      <c r="A859">
        <v>152865</v>
      </c>
      <c r="B859">
        <v>10998</v>
      </c>
      <c r="C859" t="s">
        <v>478</v>
      </c>
      <c r="D859" t="s">
        <v>21</v>
      </c>
      <c r="E859" t="s">
        <v>29</v>
      </c>
      <c r="F859">
        <v>43669.708333333336</v>
      </c>
      <c r="G859">
        <v>7</v>
      </c>
      <c r="H859" t="s">
        <v>23</v>
      </c>
      <c r="I859">
        <v>0</v>
      </c>
      <c r="J859" t="s">
        <v>22</v>
      </c>
      <c r="K859" t="s">
        <v>22</v>
      </c>
      <c r="L859" t="s">
        <v>24</v>
      </c>
      <c r="M859">
        <v>0</v>
      </c>
      <c r="N859" t="s">
        <v>33</v>
      </c>
      <c r="O859">
        <v>0</v>
      </c>
      <c r="P859">
        <v>0</v>
      </c>
      <c r="Q859">
        <v>0</v>
      </c>
      <c r="R859">
        <v>2</v>
      </c>
      <c r="S859">
        <v>0</v>
      </c>
      <c r="T859">
        <v>1</v>
      </c>
      <c r="U859">
        <v>10</v>
      </c>
      <c r="V859">
        <v>4.5999999999999996</v>
      </c>
      <c r="W859">
        <v>5.3000000000000007</v>
      </c>
      <c r="X859">
        <v>24.380000000000003</v>
      </c>
      <c r="Y859">
        <v>2.76</v>
      </c>
      <c r="Z859">
        <v>3.9800000000000004</v>
      </c>
      <c r="AA859">
        <v>10.9848</v>
      </c>
      <c r="AB859">
        <v>7585927</v>
      </c>
      <c r="AC859" t="s">
        <v>2440</v>
      </c>
      <c r="AD859">
        <v>40594</v>
      </c>
      <c r="AE859" t="s">
        <v>760</v>
      </c>
      <c r="AF859" t="s">
        <v>761</v>
      </c>
      <c r="AG859" t="s">
        <v>762</v>
      </c>
      <c r="AH859" t="s">
        <v>768</v>
      </c>
      <c r="AI859">
        <v>4</v>
      </c>
      <c r="AJ859">
        <v>0</v>
      </c>
      <c r="AK859">
        <v>0</v>
      </c>
      <c r="AL859">
        <v>0</v>
      </c>
      <c r="AM859">
        <v>48</v>
      </c>
      <c r="AN859">
        <v>0</v>
      </c>
      <c r="AO859" t="s">
        <v>762</v>
      </c>
      <c r="AP859" t="s">
        <v>763</v>
      </c>
      <c r="AQ859" t="s">
        <v>769</v>
      </c>
      <c r="AR859" t="s">
        <v>2441</v>
      </c>
      <c r="AS859">
        <v>7.5</v>
      </c>
      <c r="AT859">
        <v>648.5</v>
      </c>
      <c r="AU859">
        <v>656</v>
      </c>
      <c r="AV859" t="s">
        <v>765</v>
      </c>
      <c r="AW859" t="s">
        <v>2442</v>
      </c>
      <c r="AX859">
        <v>6.2</v>
      </c>
      <c r="AY859">
        <v>642.79999999999995</v>
      </c>
      <c r="AZ859">
        <v>649</v>
      </c>
      <c r="BA859" t="s">
        <v>765</v>
      </c>
      <c r="BB859">
        <v>8.5727330000000004E-2</v>
      </c>
      <c r="BC859">
        <v>0</v>
      </c>
      <c r="BD859">
        <v>40372</v>
      </c>
      <c r="BE859">
        <v>9.0286333561487631</v>
      </c>
      <c r="BF859" t="s">
        <v>767</v>
      </c>
      <c r="BG859">
        <v>44243</v>
      </c>
      <c r="BH859">
        <v>66.489879549207643</v>
      </c>
      <c r="BI859" t="s">
        <v>4114</v>
      </c>
      <c r="BJ859" t="s">
        <v>4115</v>
      </c>
      <c r="BK859" t="s">
        <v>4116</v>
      </c>
      <c r="BL859" t="s">
        <v>768</v>
      </c>
      <c r="BM859">
        <v>2</v>
      </c>
      <c r="BN859">
        <v>3.7810000000000001</v>
      </c>
    </row>
    <row r="860" spans="1:66" x14ac:dyDescent="0.25">
      <c r="A860">
        <v>153196</v>
      </c>
      <c r="B860">
        <v>11130</v>
      </c>
      <c r="C860" t="s">
        <v>125</v>
      </c>
      <c r="D860" t="s">
        <v>26</v>
      </c>
      <c r="E860" t="s">
        <v>29</v>
      </c>
      <c r="F860">
        <v>43151.666666666664</v>
      </c>
      <c r="G860">
        <v>6</v>
      </c>
      <c r="H860" t="s">
        <v>23</v>
      </c>
      <c r="I860">
        <v>0</v>
      </c>
      <c r="J860" t="s">
        <v>22</v>
      </c>
      <c r="K860" t="s">
        <v>22</v>
      </c>
      <c r="L860" t="s">
        <v>30</v>
      </c>
      <c r="M860">
        <v>6</v>
      </c>
      <c r="O860">
        <v>2</v>
      </c>
      <c r="P860">
        <v>0</v>
      </c>
      <c r="Q860">
        <v>1.3</v>
      </c>
      <c r="R860">
        <v>4.7</v>
      </c>
      <c r="S860">
        <v>6.11</v>
      </c>
      <c r="T860">
        <v>1</v>
      </c>
      <c r="U860">
        <v>0</v>
      </c>
      <c r="V860">
        <v>1.4000000000000001</v>
      </c>
      <c r="W860">
        <v>2</v>
      </c>
      <c r="X860">
        <v>2.8000000000000003</v>
      </c>
      <c r="Y860">
        <v>1.36</v>
      </c>
      <c r="Z860">
        <v>3.08</v>
      </c>
      <c r="AA860">
        <v>4.1888000000000005</v>
      </c>
      <c r="AB860">
        <v>7649064</v>
      </c>
      <c r="AC860" t="s">
        <v>1302</v>
      </c>
      <c r="AD860">
        <v>40595</v>
      </c>
      <c r="AE860" t="s">
        <v>760</v>
      </c>
      <c r="AF860" t="s">
        <v>761</v>
      </c>
      <c r="AG860" t="s">
        <v>762</v>
      </c>
      <c r="AH860" t="s">
        <v>768</v>
      </c>
      <c r="AI860">
        <v>2.5</v>
      </c>
      <c r="AJ860">
        <v>0</v>
      </c>
      <c r="AK860">
        <v>0</v>
      </c>
      <c r="AL860">
        <v>0</v>
      </c>
      <c r="AM860">
        <v>30</v>
      </c>
      <c r="AN860">
        <v>0</v>
      </c>
      <c r="AO860" t="s">
        <v>762</v>
      </c>
      <c r="AP860" t="s">
        <v>763</v>
      </c>
      <c r="AQ860" t="s">
        <v>769</v>
      </c>
      <c r="AR860" t="s">
        <v>1303</v>
      </c>
      <c r="AS860">
        <v>5</v>
      </c>
      <c r="AT860">
        <v>734</v>
      </c>
      <c r="AU860">
        <v>739</v>
      </c>
      <c r="AV860" t="s">
        <v>765</v>
      </c>
      <c r="AW860" t="s">
        <v>1304</v>
      </c>
      <c r="AX860">
        <v>10</v>
      </c>
      <c r="AY860">
        <v>720</v>
      </c>
      <c r="AZ860">
        <v>730</v>
      </c>
      <c r="BA860" t="s">
        <v>765</v>
      </c>
      <c r="BB860">
        <v>4.5536939999999998E-2</v>
      </c>
      <c r="BC860">
        <v>0</v>
      </c>
      <c r="BD860">
        <v>36789</v>
      </c>
      <c r="BE860">
        <v>17.420031941592509</v>
      </c>
      <c r="BF860" t="s">
        <v>767</v>
      </c>
      <c r="BG860">
        <v>44243</v>
      </c>
      <c r="BH860">
        <v>307.442725095985</v>
      </c>
      <c r="BI860" t="s">
        <v>4098</v>
      </c>
      <c r="BJ860" t="s">
        <v>4099</v>
      </c>
      <c r="BK860" t="s">
        <v>4100</v>
      </c>
      <c r="BL860" t="s">
        <v>4097</v>
      </c>
      <c r="BM860">
        <v>1</v>
      </c>
      <c r="BN860">
        <v>3.7949999999999999</v>
      </c>
    </row>
    <row r="861" spans="1:66" x14ac:dyDescent="0.25">
      <c r="A861">
        <v>153197</v>
      </c>
      <c r="B861">
        <v>11130</v>
      </c>
      <c r="C861" t="s">
        <v>125</v>
      </c>
      <c r="D861" t="s">
        <v>26</v>
      </c>
      <c r="E861" t="s">
        <v>29</v>
      </c>
      <c r="F861">
        <v>43151.666666666664</v>
      </c>
      <c r="G861">
        <v>6.9</v>
      </c>
      <c r="H861" t="s">
        <v>68</v>
      </c>
      <c r="I861">
        <v>0</v>
      </c>
      <c r="J861" t="s">
        <v>22</v>
      </c>
      <c r="K861" t="s">
        <v>22</v>
      </c>
      <c r="L861" t="s">
        <v>30</v>
      </c>
      <c r="M861">
        <v>6</v>
      </c>
      <c r="O861">
        <v>2</v>
      </c>
      <c r="P861">
        <v>10</v>
      </c>
      <c r="Q861">
        <v>1.3</v>
      </c>
      <c r="R861">
        <v>6.2</v>
      </c>
      <c r="S861">
        <v>8.06</v>
      </c>
      <c r="T861">
        <v>1</v>
      </c>
      <c r="U861">
        <v>0</v>
      </c>
      <c r="V861">
        <v>2.2000000000000002</v>
      </c>
      <c r="W861">
        <v>2</v>
      </c>
      <c r="X861">
        <v>4.4000000000000004</v>
      </c>
      <c r="Y861">
        <v>1.84</v>
      </c>
      <c r="Z861">
        <v>3.6800000000000006</v>
      </c>
      <c r="AA861">
        <v>6.7712000000000012</v>
      </c>
      <c r="AB861">
        <v>7587573</v>
      </c>
      <c r="AC861" t="s">
        <v>1744</v>
      </c>
      <c r="AD861">
        <v>40596</v>
      </c>
      <c r="AE861" t="s">
        <v>760</v>
      </c>
      <c r="AF861" t="s">
        <v>761</v>
      </c>
      <c r="AG861" t="s">
        <v>762</v>
      </c>
      <c r="AH861" t="s">
        <v>768</v>
      </c>
      <c r="AI861">
        <v>4</v>
      </c>
      <c r="AJ861">
        <v>0</v>
      </c>
      <c r="AK861">
        <v>0</v>
      </c>
      <c r="AL861">
        <v>0</v>
      </c>
      <c r="AM861">
        <v>48</v>
      </c>
      <c r="AN861">
        <v>0</v>
      </c>
      <c r="AO861" t="s">
        <v>762</v>
      </c>
      <c r="AP861" t="s">
        <v>763</v>
      </c>
      <c r="AQ861" t="s">
        <v>769</v>
      </c>
      <c r="AR861" t="s">
        <v>1456</v>
      </c>
      <c r="AS861">
        <v>8.1</v>
      </c>
      <c r="AT861">
        <v>722.9</v>
      </c>
      <c r="AU861">
        <v>731</v>
      </c>
      <c r="AV861" t="s">
        <v>765</v>
      </c>
      <c r="AW861" t="s">
        <v>1299</v>
      </c>
      <c r="AX861">
        <v>9.6999999999999993</v>
      </c>
      <c r="AY861">
        <v>722.3</v>
      </c>
      <c r="AZ861">
        <v>732</v>
      </c>
      <c r="BA861" t="s">
        <v>765</v>
      </c>
      <c r="BB861">
        <v>8.3797100000000003E-3</v>
      </c>
      <c r="BC861">
        <v>0</v>
      </c>
      <c r="BD861">
        <v>0</v>
      </c>
      <c r="BE861">
        <v>118.14282454939539</v>
      </c>
      <c r="BF861" t="s">
        <v>767</v>
      </c>
      <c r="BG861">
        <v>44243</v>
      </c>
      <c r="BH861">
        <v>71.601552611640045</v>
      </c>
      <c r="BI861" t="s">
        <v>4101</v>
      </c>
      <c r="BJ861" t="s">
        <v>4102</v>
      </c>
      <c r="BK861" t="s">
        <v>4103</v>
      </c>
      <c r="BL861" t="s">
        <v>4097</v>
      </c>
      <c r="BM861">
        <v>1</v>
      </c>
      <c r="BN861">
        <v>3.7909999999999999</v>
      </c>
    </row>
    <row r="862" spans="1:66" x14ac:dyDescent="0.25">
      <c r="A862">
        <v>153198</v>
      </c>
      <c r="B862">
        <v>11130</v>
      </c>
      <c r="C862" t="s">
        <v>125</v>
      </c>
      <c r="D862" t="s">
        <v>26</v>
      </c>
      <c r="E862" t="s">
        <v>29</v>
      </c>
      <c r="F862">
        <v>43151.666666666664</v>
      </c>
      <c r="G862">
        <v>7.3</v>
      </c>
      <c r="H862" t="s">
        <v>68</v>
      </c>
      <c r="I862">
        <v>0</v>
      </c>
      <c r="J862" t="s">
        <v>22</v>
      </c>
      <c r="K862" t="s">
        <v>22</v>
      </c>
      <c r="L862" t="s">
        <v>30</v>
      </c>
      <c r="M862">
        <v>6</v>
      </c>
      <c r="O862">
        <v>2</v>
      </c>
      <c r="P862">
        <v>10</v>
      </c>
      <c r="Q862">
        <v>1.3</v>
      </c>
      <c r="R862">
        <v>6.2</v>
      </c>
      <c r="S862">
        <v>8.06</v>
      </c>
      <c r="T862">
        <v>1</v>
      </c>
      <c r="U862">
        <v>0</v>
      </c>
      <c r="V862">
        <v>1.4000000000000001</v>
      </c>
      <c r="W862">
        <v>2</v>
      </c>
      <c r="X862">
        <v>2.8000000000000003</v>
      </c>
      <c r="Y862">
        <v>1.36</v>
      </c>
      <c r="Z862">
        <v>3.6800000000000006</v>
      </c>
      <c r="AA862">
        <v>5.0048000000000012</v>
      </c>
      <c r="AB862">
        <v>7589305</v>
      </c>
      <c r="AC862" t="s">
        <v>1454</v>
      </c>
      <c r="AD862">
        <v>40597</v>
      </c>
      <c r="AE862" t="s">
        <v>760</v>
      </c>
      <c r="AF862" t="s">
        <v>761</v>
      </c>
      <c r="AG862" t="s">
        <v>762</v>
      </c>
      <c r="AH862" t="s">
        <v>768</v>
      </c>
      <c r="AI862">
        <v>4</v>
      </c>
      <c r="AJ862">
        <v>0</v>
      </c>
      <c r="AK862">
        <v>0</v>
      </c>
      <c r="AL862">
        <v>0</v>
      </c>
      <c r="AM862">
        <v>48</v>
      </c>
      <c r="AN862">
        <v>0</v>
      </c>
      <c r="AO862" t="s">
        <v>762</v>
      </c>
      <c r="AP862" t="s">
        <v>763</v>
      </c>
      <c r="AQ862" t="s">
        <v>769</v>
      </c>
      <c r="AR862" t="s">
        <v>1455</v>
      </c>
      <c r="AS862">
        <v>8.1999999999999993</v>
      </c>
      <c r="AT862">
        <v>730.8</v>
      </c>
      <c r="AU862">
        <v>739</v>
      </c>
      <c r="AV862" t="s">
        <v>765</v>
      </c>
      <c r="AW862" t="s">
        <v>1456</v>
      </c>
      <c r="AX862">
        <v>8</v>
      </c>
      <c r="AY862">
        <v>723</v>
      </c>
      <c r="AZ862">
        <v>731</v>
      </c>
      <c r="BA862" t="s">
        <v>765</v>
      </c>
      <c r="BB862">
        <v>4.0873739999999999E-2</v>
      </c>
      <c r="BC862">
        <v>0</v>
      </c>
      <c r="BD862">
        <v>0</v>
      </c>
      <c r="BE862">
        <v>118.14282454939539</v>
      </c>
      <c r="BF862" t="s">
        <v>767</v>
      </c>
      <c r="BG862">
        <v>44243</v>
      </c>
      <c r="BH862">
        <v>190.83159166457699</v>
      </c>
      <c r="BI862" t="s">
        <v>4101</v>
      </c>
      <c r="BJ862" t="s">
        <v>4102</v>
      </c>
      <c r="BK862" t="s">
        <v>4103</v>
      </c>
      <c r="BL862" t="s">
        <v>4097</v>
      </c>
      <c r="BM862">
        <v>1</v>
      </c>
      <c r="BN862">
        <v>3.7909999999999999</v>
      </c>
    </row>
    <row r="863" spans="1:66" x14ac:dyDescent="0.25">
      <c r="A863">
        <v>153199</v>
      </c>
      <c r="B863">
        <v>11130</v>
      </c>
      <c r="C863" t="s">
        <v>125</v>
      </c>
      <c r="D863" t="s">
        <v>26</v>
      </c>
      <c r="E863" t="s">
        <v>29</v>
      </c>
      <c r="F863">
        <v>43151.666666666664</v>
      </c>
      <c r="G863">
        <v>7</v>
      </c>
      <c r="H863" t="s">
        <v>68</v>
      </c>
      <c r="I863">
        <v>0</v>
      </c>
      <c r="J863" t="s">
        <v>22</v>
      </c>
      <c r="K863" t="s">
        <v>22</v>
      </c>
      <c r="L863" t="s">
        <v>30</v>
      </c>
      <c r="M863">
        <v>6</v>
      </c>
      <c r="O863">
        <v>2</v>
      </c>
      <c r="P863">
        <v>0</v>
      </c>
      <c r="Q863">
        <v>1.3</v>
      </c>
      <c r="R863">
        <v>4.7</v>
      </c>
      <c r="S863">
        <v>6.11</v>
      </c>
      <c r="T863">
        <v>1</v>
      </c>
      <c r="U863">
        <v>0</v>
      </c>
      <c r="V863">
        <v>1.4000000000000001</v>
      </c>
      <c r="W863">
        <v>2</v>
      </c>
      <c r="X863">
        <v>2.8000000000000003</v>
      </c>
      <c r="Y863">
        <v>1.36</v>
      </c>
      <c r="Z863">
        <v>3.08</v>
      </c>
      <c r="AA863">
        <v>4.1888000000000005</v>
      </c>
      <c r="AB863">
        <v>7650861</v>
      </c>
      <c r="AC863" t="s">
        <v>1300</v>
      </c>
      <c r="AD863">
        <v>40598</v>
      </c>
      <c r="AE863" t="s">
        <v>760</v>
      </c>
      <c r="AF863" t="s">
        <v>761</v>
      </c>
      <c r="AG863" t="s">
        <v>762</v>
      </c>
      <c r="AH863" t="s">
        <v>768</v>
      </c>
      <c r="AI863">
        <v>4</v>
      </c>
      <c r="AJ863">
        <v>0</v>
      </c>
      <c r="AK863">
        <v>0</v>
      </c>
      <c r="AL863">
        <v>0</v>
      </c>
      <c r="AM863">
        <v>48</v>
      </c>
      <c r="AN863">
        <v>0</v>
      </c>
      <c r="AO863" t="s">
        <v>762</v>
      </c>
      <c r="AP863" t="s">
        <v>763</v>
      </c>
      <c r="AQ863" t="s">
        <v>769</v>
      </c>
      <c r="AR863" t="s">
        <v>1299</v>
      </c>
      <c r="AS863">
        <v>27</v>
      </c>
      <c r="AT863">
        <v>705</v>
      </c>
      <c r="AU863">
        <v>732</v>
      </c>
      <c r="AV863" t="s">
        <v>765</v>
      </c>
      <c r="AW863" t="s">
        <v>1301</v>
      </c>
      <c r="AX863">
        <v>5.5</v>
      </c>
      <c r="AY863">
        <v>705.5</v>
      </c>
      <c r="AZ863">
        <v>711</v>
      </c>
      <c r="BA863" t="s">
        <v>765</v>
      </c>
      <c r="BB863">
        <v>-1.113897E-2</v>
      </c>
      <c r="BC863">
        <v>0</v>
      </c>
      <c r="BD863">
        <v>0</v>
      </c>
      <c r="BE863">
        <v>118.14282454939539</v>
      </c>
      <c r="BF863" t="s">
        <v>767</v>
      </c>
      <c r="BG863">
        <v>44243</v>
      </c>
      <c r="BH863">
        <v>44.887436181329697</v>
      </c>
      <c r="BI863" t="s">
        <v>4101</v>
      </c>
      <c r="BJ863" t="s">
        <v>4102</v>
      </c>
      <c r="BK863" t="s">
        <v>4103</v>
      </c>
      <c r="BL863" t="s">
        <v>4097</v>
      </c>
      <c r="BM863">
        <v>1</v>
      </c>
      <c r="BN863">
        <v>3.7909999999999999</v>
      </c>
    </row>
    <row r="864" spans="1:66" x14ac:dyDescent="0.25">
      <c r="A864">
        <v>153200</v>
      </c>
      <c r="B864">
        <v>11130</v>
      </c>
      <c r="C864" t="s">
        <v>125</v>
      </c>
      <c r="D864" t="s">
        <v>26</v>
      </c>
      <c r="E864" t="s">
        <v>29</v>
      </c>
      <c r="F864">
        <v>43151.666666666664</v>
      </c>
      <c r="G864">
        <v>6.9</v>
      </c>
      <c r="H864" t="s">
        <v>23</v>
      </c>
      <c r="I864">
        <v>0</v>
      </c>
      <c r="J864" t="s">
        <v>22</v>
      </c>
      <c r="K864" t="s">
        <v>22</v>
      </c>
      <c r="L864" t="s">
        <v>30</v>
      </c>
      <c r="M864">
        <v>6</v>
      </c>
      <c r="O864">
        <v>2</v>
      </c>
      <c r="P864">
        <v>0</v>
      </c>
      <c r="Q864">
        <v>1.3</v>
      </c>
      <c r="R864">
        <v>4.7</v>
      </c>
      <c r="S864">
        <v>6.11</v>
      </c>
      <c r="T864">
        <v>1</v>
      </c>
      <c r="U864">
        <v>0</v>
      </c>
      <c r="V864">
        <v>1.4000000000000001</v>
      </c>
      <c r="W864">
        <v>2</v>
      </c>
      <c r="X864">
        <v>2.8000000000000003</v>
      </c>
      <c r="Y864">
        <v>1.36</v>
      </c>
      <c r="Z864">
        <v>3.08</v>
      </c>
      <c r="AA864">
        <v>4.1888000000000005</v>
      </c>
      <c r="AB864">
        <v>7656108</v>
      </c>
      <c r="AC864" t="s">
        <v>1297</v>
      </c>
      <c r="AD864">
        <v>40599</v>
      </c>
      <c r="AE864" t="s">
        <v>760</v>
      </c>
      <c r="AF864" t="s">
        <v>761</v>
      </c>
      <c r="AG864" t="s">
        <v>762</v>
      </c>
      <c r="AH864" t="s">
        <v>768</v>
      </c>
      <c r="AI864">
        <v>1.5</v>
      </c>
      <c r="AJ864">
        <v>0</v>
      </c>
      <c r="AK864">
        <v>0</v>
      </c>
      <c r="AL864">
        <v>0</v>
      </c>
      <c r="AM864">
        <v>18</v>
      </c>
      <c r="AN864">
        <v>0</v>
      </c>
      <c r="AO864" t="s">
        <v>762</v>
      </c>
      <c r="AP864" t="s">
        <v>763</v>
      </c>
      <c r="AQ864" t="s">
        <v>769</v>
      </c>
      <c r="AR864" t="s">
        <v>1298</v>
      </c>
      <c r="AS864">
        <v>5.9</v>
      </c>
      <c r="AT864">
        <v>730.1</v>
      </c>
      <c r="AU864">
        <v>736</v>
      </c>
      <c r="AV864" t="s">
        <v>765</v>
      </c>
      <c r="AW864" t="s">
        <v>1299</v>
      </c>
      <c r="AX864">
        <v>9</v>
      </c>
      <c r="AY864">
        <v>723</v>
      </c>
      <c r="AZ864">
        <v>732</v>
      </c>
      <c r="BA864" t="s">
        <v>772</v>
      </c>
      <c r="BB864">
        <v>2.5267999999999999E-2</v>
      </c>
      <c r="BC864">
        <v>0</v>
      </c>
      <c r="BD864">
        <v>0</v>
      </c>
      <c r="BE864">
        <v>118.14282454939539</v>
      </c>
      <c r="BF864" t="s">
        <v>767</v>
      </c>
      <c r="BG864">
        <v>44243</v>
      </c>
      <c r="BH864">
        <v>280.98777316247902</v>
      </c>
      <c r="BI864" t="s">
        <v>4108</v>
      </c>
      <c r="BJ864" t="s">
        <v>4109</v>
      </c>
      <c r="BK864" t="s">
        <v>4110</v>
      </c>
      <c r="BL864" t="s">
        <v>768</v>
      </c>
      <c r="BM864">
        <v>2</v>
      </c>
      <c r="BN864">
        <v>3.7909999999999999</v>
      </c>
    </row>
    <row r="865" spans="1:66" x14ac:dyDescent="0.25">
      <c r="A865">
        <v>153304</v>
      </c>
      <c r="B865">
        <v>22597</v>
      </c>
      <c r="C865" t="s">
        <v>103</v>
      </c>
      <c r="D865" t="s">
        <v>26</v>
      </c>
      <c r="E865" t="s">
        <v>29</v>
      </c>
      <c r="F865">
        <v>44328.666666666664</v>
      </c>
      <c r="G865">
        <v>3.5</v>
      </c>
      <c r="H865" t="s">
        <v>23</v>
      </c>
      <c r="I865">
        <v>0</v>
      </c>
      <c r="J865" t="s">
        <v>22</v>
      </c>
      <c r="K865" t="s">
        <v>22</v>
      </c>
      <c r="M865">
        <v>0</v>
      </c>
      <c r="O865">
        <v>2</v>
      </c>
      <c r="P865">
        <v>10</v>
      </c>
      <c r="Q865">
        <v>1.3</v>
      </c>
      <c r="R865">
        <v>2.9</v>
      </c>
      <c r="S865">
        <v>3.77</v>
      </c>
      <c r="T865">
        <v>1</v>
      </c>
      <c r="U865">
        <v>0</v>
      </c>
      <c r="V865">
        <v>2.2000000000000002</v>
      </c>
      <c r="W865">
        <v>1.4</v>
      </c>
      <c r="X865">
        <v>3.08</v>
      </c>
      <c r="Y865">
        <v>1.84</v>
      </c>
      <c r="Z865">
        <v>2</v>
      </c>
      <c r="AA865">
        <v>3.68</v>
      </c>
      <c r="AB865">
        <v>7645999</v>
      </c>
      <c r="AC865" t="s">
        <v>1243</v>
      </c>
      <c r="AD865">
        <v>40600</v>
      </c>
      <c r="AE865" t="s">
        <v>760</v>
      </c>
      <c r="AF865" t="s">
        <v>761</v>
      </c>
      <c r="AG865" t="s">
        <v>762</v>
      </c>
      <c r="AH865" t="s">
        <v>768</v>
      </c>
      <c r="AI865">
        <v>2</v>
      </c>
      <c r="AJ865">
        <v>0</v>
      </c>
      <c r="AK865">
        <v>0</v>
      </c>
      <c r="AL865">
        <v>0</v>
      </c>
      <c r="AM865">
        <v>24</v>
      </c>
      <c r="AN865">
        <v>0</v>
      </c>
      <c r="AO865" t="s">
        <v>762</v>
      </c>
      <c r="AP865" t="s">
        <v>763</v>
      </c>
      <c r="AQ865" t="s">
        <v>769</v>
      </c>
      <c r="AR865" t="s">
        <v>1237</v>
      </c>
      <c r="AS865">
        <v>4.4000000000000004</v>
      </c>
      <c r="AT865">
        <v>704.6</v>
      </c>
      <c r="AU865">
        <v>709</v>
      </c>
      <c r="AV865" t="s">
        <v>765</v>
      </c>
      <c r="AW865" t="s">
        <v>1242</v>
      </c>
      <c r="AX865">
        <v>5.0999999999999996</v>
      </c>
      <c r="AY865">
        <v>703.9</v>
      </c>
      <c r="AZ865">
        <v>709</v>
      </c>
      <c r="BA865" t="s">
        <v>765</v>
      </c>
      <c r="BB865">
        <v>1.41963E-2</v>
      </c>
      <c r="BC865">
        <v>0</v>
      </c>
      <c r="BD865">
        <v>0</v>
      </c>
      <c r="BE865">
        <v>121.36527492584987</v>
      </c>
      <c r="BF865" t="s">
        <v>767</v>
      </c>
      <c r="BG865">
        <v>44243</v>
      </c>
      <c r="BH865">
        <v>49.308624386925693</v>
      </c>
      <c r="BI865" t="s">
        <v>4094</v>
      </c>
      <c r="BJ865" t="s">
        <v>4095</v>
      </c>
      <c r="BK865" t="s">
        <v>4096</v>
      </c>
      <c r="BL865" t="s">
        <v>4097</v>
      </c>
      <c r="BM865">
        <v>1</v>
      </c>
      <c r="BN865">
        <v>3.8210000000000002</v>
      </c>
    </row>
    <row r="866" spans="1:66" x14ac:dyDescent="0.25">
      <c r="A866">
        <v>153305</v>
      </c>
      <c r="B866">
        <v>22597</v>
      </c>
      <c r="C866" t="s">
        <v>103</v>
      </c>
      <c r="D866" t="s">
        <v>26</v>
      </c>
      <c r="E866" t="s">
        <v>29</v>
      </c>
      <c r="F866">
        <v>44328.666666666664</v>
      </c>
      <c r="G866">
        <v>4.3</v>
      </c>
      <c r="H866" t="s">
        <v>23</v>
      </c>
      <c r="I866">
        <v>0</v>
      </c>
      <c r="J866" t="s">
        <v>22</v>
      </c>
      <c r="K866" t="s">
        <v>22</v>
      </c>
      <c r="M866">
        <v>0</v>
      </c>
      <c r="O866">
        <v>2</v>
      </c>
      <c r="P866">
        <v>10</v>
      </c>
      <c r="Q866">
        <v>1.3</v>
      </c>
      <c r="R866">
        <v>2.9</v>
      </c>
      <c r="S866">
        <v>3.77</v>
      </c>
      <c r="T866">
        <v>1</v>
      </c>
      <c r="U866">
        <v>0</v>
      </c>
      <c r="V866">
        <v>2.2000000000000002</v>
      </c>
      <c r="W866">
        <v>1.4</v>
      </c>
      <c r="X866">
        <v>3.08</v>
      </c>
      <c r="Y866">
        <v>1.84</v>
      </c>
      <c r="Z866">
        <v>2</v>
      </c>
      <c r="AA866">
        <v>3.68</v>
      </c>
      <c r="AB866">
        <v>7619171</v>
      </c>
      <c r="AC866" t="s">
        <v>1241</v>
      </c>
      <c r="AD866">
        <v>40601</v>
      </c>
      <c r="AE866" t="s">
        <v>760</v>
      </c>
      <c r="AF866" t="s">
        <v>761</v>
      </c>
      <c r="AG866" t="s">
        <v>762</v>
      </c>
      <c r="AH866" t="s">
        <v>768</v>
      </c>
      <c r="AI866">
        <v>2</v>
      </c>
      <c r="AJ866">
        <v>0</v>
      </c>
      <c r="AK866">
        <v>0</v>
      </c>
      <c r="AL866">
        <v>0</v>
      </c>
      <c r="AM866">
        <v>24</v>
      </c>
      <c r="AN866">
        <v>0</v>
      </c>
      <c r="AO866" t="s">
        <v>762</v>
      </c>
      <c r="AP866" t="s">
        <v>763</v>
      </c>
      <c r="AQ866" t="s">
        <v>769</v>
      </c>
      <c r="AR866" t="s">
        <v>1242</v>
      </c>
      <c r="AS866">
        <v>5.6</v>
      </c>
      <c r="AT866">
        <v>703.4</v>
      </c>
      <c r="AU866">
        <v>709</v>
      </c>
      <c r="AV866" t="s">
        <v>765</v>
      </c>
      <c r="AW866" t="s">
        <v>1239</v>
      </c>
      <c r="AX866">
        <v>6.2</v>
      </c>
      <c r="AY866">
        <v>701.8</v>
      </c>
      <c r="AZ866">
        <v>708</v>
      </c>
      <c r="BA866" t="s">
        <v>765</v>
      </c>
      <c r="BB866">
        <v>6.4074530000000005E-2</v>
      </c>
      <c r="BC866">
        <v>0</v>
      </c>
      <c r="BD866">
        <v>0</v>
      </c>
      <c r="BE866">
        <v>121.36527492584987</v>
      </c>
      <c r="BF866" t="s">
        <v>767</v>
      </c>
      <c r="BG866">
        <v>44243</v>
      </c>
      <c r="BH866">
        <v>24.97092229079437</v>
      </c>
      <c r="BI866" t="s">
        <v>4094</v>
      </c>
      <c r="BJ866" t="s">
        <v>4095</v>
      </c>
      <c r="BK866" t="s">
        <v>4096</v>
      </c>
      <c r="BL866" t="s">
        <v>4097</v>
      </c>
      <c r="BM866">
        <v>1</v>
      </c>
      <c r="BN866">
        <v>3.8210000000000002</v>
      </c>
    </row>
    <row r="867" spans="1:66" x14ac:dyDescent="0.25">
      <c r="A867">
        <v>153306</v>
      </c>
      <c r="B867">
        <v>22597</v>
      </c>
      <c r="C867" t="s">
        <v>103</v>
      </c>
      <c r="D867" t="s">
        <v>26</v>
      </c>
      <c r="E867" t="s">
        <v>29</v>
      </c>
      <c r="F867">
        <v>44418.666666666664</v>
      </c>
      <c r="G867">
        <v>3.6</v>
      </c>
      <c r="H867" t="s">
        <v>23</v>
      </c>
      <c r="I867">
        <v>0</v>
      </c>
      <c r="J867" t="s">
        <v>22</v>
      </c>
      <c r="K867" t="s">
        <v>22</v>
      </c>
      <c r="M867">
        <v>0</v>
      </c>
      <c r="O867">
        <v>2</v>
      </c>
      <c r="P867">
        <v>10</v>
      </c>
      <c r="Q867">
        <v>1.3</v>
      </c>
      <c r="R867">
        <v>2.9</v>
      </c>
      <c r="S867">
        <v>3.77</v>
      </c>
      <c r="T867">
        <v>1</v>
      </c>
      <c r="U867">
        <v>0</v>
      </c>
      <c r="V867">
        <v>2.2000000000000002</v>
      </c>
      <c r="W867">
        <v>1.4</v>
      </c>
      <c r="X867">
        <v>3.08</v>
      </c>
      <c r="Y867">
        <v>1.84</v>
      </c>
      <c r="Z867">
        <v>2</v>
      </c>
      <c r="AA867">
        <v>3.68</v>
      </c>
      <c r="AB867">
        <v>7581716</v>
      </c>
      <c r="AC867" t="s">
        <v>1238</v>
      </c>
      <c r="AD867">
        <v>40602</v>
      </c>
      <c r="AE867" t="s">
        <v>760</v>
      </c>
      <c r="AF867" t="s">
        <v>761</v>
      </c>
      <c r="AG867" t="s">
        <v>762</v>
      </c>
      <c r="AH867" t="s">
        <v>768</v>
      </c>
      <c r="AI867">
        <v>2</v>
      </c>
      <c r="AJ867">
        <v>0</v>
      </c>
      <c r="AK867">
        <v>0</v>
      </c>
      <c r="AL867">
        <v>0</v>
      </c>
      <c r="AM867">
        <v>24</v>
      </c>
      <c r="AN867">
        <v>0</v>
      </c>
      <c r="AO867" t="s">
        <v>762</v>
      </c>
      <c r="AP867" t="s">
        <v>763</v>
      </c>
      <c r="AQ867" t="s">
        <v>769</v>
      </c>
      <c r="AR867" t="s">
        <v>1239</v>
      </c>
      <c r="AS867">
        <v>6.3</v>
      </c>
      <c r="AT867">
        <v>701.7</v>
      </c>
      <c r="AU867">
        <v>708</v>
      </c>
      <c r="AV867" t="s">
        <v>765</v>
      </c>
      <c r="AW867" t="s">
        <v>1240</v>
      </c>
      <c r="AX867">
        <v>4.5</v>
      </c>
      <c r="AY867">
        <v>700.5</v>
      </c>
      <c r="AZ867">
        <v>705</v>
      </c>
      <c r="BA867" t="s">
        <v>765</v>
      </c>
      <c r="BB867">
        <v>1.038178E-2</v>
      </c>
      <c r="BC867">
        <v>0</v>
      </c>
      <c r="BD867">
        <v>0</v>
      </c>
      <c r="BE867">
        <v>121.61168149669176</v>
      </c>
      <c r="BF867" t="s">
        <v>767</v>
      </c>
      <c r="BG867">
        <v>44243</v>
      </c>
      <c r="BH867">
        <v>115.5871670460871</v>
      </c>
      <c r="BI867" t="s">
        <v>4094</v>
      </c>
      <c r="BJ867" t="s">
        <v>4095</v>
      </c>
      <c r="BK867" t="s">
        <v>4096</v>
      </c>
      <c r="BL867" t="s">
        <v>4097</v>
      </c>
      <c r="BM867">
        <v>1</v>
      </c>
      <c r="BN867">
        <v>3.8210000000000002</v>
      </c>
    </row>
    <row r="868" spans="1:66" x14ac:dyDescent="0.25">
      <c r="A868">
        <v>153307</v>
      </c>
      <c r="B868">
        <v>22597</v>
      </c>
      <c r="C868" t="s">
        <v>103</v>
      </c>
      <c r="D868" t="s">
        <v>26</v>
      </c>
      <c r="E868" t="s">
        <v>29</v>
      </c>
      <c r="F868">
        <v>44418.666666666664</v>
      </c>
      <c r="G868">
        <v>5.2</v>
      </c>
      <c r="H868" t="s">
        <v>23</v>
      </c>
      <c r="I868">
        <v>0</v>
      </c>
      <c r="J868" t="s">
        <v>22</v>
      </c>
      <c r="K868" t="s">
        <v>22</v>
      </c>
      <c r="M868">
        <v>0</v>
      </c>
      <c r="O868">
        <v>2</v>
      </c>
      <c r="P868">
        <v>10</v>
      </c>
      <c r="Q868">
        <v>1.3</v>
      </c>
      <c r="R868">
        <v>2.9</v>
      </c>
      <c r="S868">
        <v>3.77</v>
      </c>
      <c r="T868">
        <v>1</v>
      </c>
      <c r="U868">
        <v>0</v>
      </c>
      <c r="V868">
        <v>2.2000000000000002</v>
      </c>
      <c r="W868">
        <v>1.4</v>
      </c>
      <c r="X868">
        <v>3.08</v>
      </c>
      <c r="Y868">
        <v>1.84</v>
      </c>
      <c r="Z868">
        <v>2</v>
      </c>
      <c r="AA868">
        <v>3.68</v>
      </c>
      <c r="AB868">
        <v>7678034</v>
      </c>
      <c r="AC868" t="s">
        <v>1235</v>
      </c>
      <c r="AD868">
        <v>40603</v>
      </c>
      <c r="AE868" t="s">
        <v>760</v>
      </c>
      <c r="AF868" t="s">
        <v>761</v>
      </c>
      <c r="AG868" t="s">
        <v>762</v>
      </c>
      <c r="AH868" t="s">
        <v>768</v>
      </c>
      <c r="AI868">
        <v>2</v>
      </c>
      <c r="AJ868">
        <v>0</v>
      </c>
      <c r="AK868">
        <v>0</v>
      </c>
      <c r="AL868">
        <v>0</v>
      </c>
      <c r="AM868">
        <v>24</v>
      </c>
      <c r="AN868">
        <v>0</v>
      </c>
      <c r="AO868" t="s">
        <v>762</v>
      </c>
      <c r="AP868" t="s">
        <v>763</v>
      </c>
      <c r="AQ868" t="s">
        <v>769</v>
      </c>
      <c r="AR868" t="s">
        <v>1236</v>
      </c>
      <c r="AS868">
        <v>5.2</v>
      </c>
      <c r="AT868">
        <v>705.8</v>
      </c>
      <c r="AU868">
        <v>711</v>
      </c>
      <c r="AV868" t="s">
        <v>765</v>
      </c>
      <c r="AW868" t="s">
        <v>1237</v>
      </c>
      <c r="AX868">
        <v>4.4000000000000004</v>
      </c>
      <c r="AY868">
        <v>704.6</v>
      </c>
      <c r="AZ868">
        <v>709</v>
      </c>
      <c r="BA868" t="s">
        <v>765</v>
      </c>
      <c r="BB868">
        <v>1.0327100000000001E-2</v>
      </c>
      <c r="BC868">
        <v>0</v>
      </c>
      <c r="BD868">
        <v>0</v>
      </c>
      <c r="BE868">
        <v>121.61168149669176</v>
      </c>
      <c r="BF868" t="s">
        <v>767</v>
      </c>
      <c r="BG868">
        <v>44243</v>
      </c>
      <c r="BH868">
        <v>116.1990961149165</v>
      </c>
      <c r="BI868" t="s">
        <v>4094</v>
      </c>
      <c r="BJ868" t="s">
        <v>4095</v>
      </c>
      <c r="BK868" t="s">
        <v>4096</v>
      </c>
      <c r="BL868" t="s">
        <v>4097</v>
      </c>
      <c r="BM868">
        <v>1</v>
      </c>
      <c r="BN868">
        <v>3.8210000000000002</v>
      </c>
    </row>
    <row r="869" spans="1:66" x14ac:dyDescent="0.25">
      <c r="A869">
        <v>154148</v>
      </c>
      <c r="B869">
        <v>12899</v>
      </c>
      <c r="C869" t="s">
        <v>671</v>
      </c>
      <c r="D869" t="s">
        <v>21</v>
      </c>
      <c r="E869" t="s">
        <v>29</v>
      </c>
      <c r="F869">
        <v>43875.708333333336</v>
      </c>
      <c r="G869">
        <v>6.5</v>
      </c>
      <c r="H869" t="s">
        <v>23</v>
      </c>
      <c r="I869">
        <v>0</v>
      </c>
      <c r="J869" t="s">
        <v>22</v>
      </c>
      <c r="K869" t="s">
        <v>22</v>
      </c>
      <c r="M869">
        <v>0</v>
      </c>
      <c r="O869">
        <v>2</v>
      </c>
      <c r="P869">
        <v>5</v>
      </c>
      <c r="Q869">
        <v>1.3</v>
      </c>
      <c r="R869">
        <v>2.15</v>
      </c>
      <c r="S869">
        <v>2.7949999999999999</v>
      </c>
      <c r="T869">
        <v>1</v>
      </c>
      <c r="U869">
        <v>10</v>
      </c>
      <c r="V869">
        <v>9.1999999999999993</v>
      </c>
      <c r="W869">
        <v>4.7</v>
      </c>
      <c r="X869">
        <v>43.239999999999995</v>
      </c>
      <c r="Y869">
        <v>6.0399999999999991</v>
      </c>
      <c r="Z869">
        <v>3.6799999999999997</v>
      </c>
      <c r="AA869">
        <v>22.227199999999996</v>
      </c>
      <c r="AB869">
        <v>7715574</v>
      </c>
      <c r="AC869" t="s">
        <v>3499</v>
      </c>
      <c r="AD869">
        <v>40604</v>
      </c>
      <c r="AE869" t="s">
        <v>760</v>
      </c>
      <c r="AF869" t="s">
        <v>761</v>
      </c>
      <c r="AG869" t="s">
        <v>762</v>
      </c>
      <c r="AH869" t="s">
        <v>768</v>
      </c>
      <c r="AI869">
        <v>3.5</v>
      </c>
      <c r="AJ869">
        <v>0</v>
      </c>
      <c r="AK869">
        <v>0</v>
      </c>
      <c r="AL869">
        <v>0</v>
      </c>
      <c r="AM869">
        <v>42</v>
      </c>
      <c r="AN869">
        <v>0</v>
      </c>
      <c r="AO869" t="s">
        <v>762</v>
      </c>
      <c r="AP869" t="s">
        <v>778</v>
      </c>
      <c r="AQ869" t="s">
        <v>781</v>
      </c>
      <c r="AR869" t="s">
        <v>3500</v>
      </c>
      <c r="AS869">
        <v>6.3</v>
      </c>
      <c r="AT869">
        <v>731.7</v>
      </c>
      <c r="AU869">
        <v>738</v>
      </c>
      <c r="AV869" t="s">
        <v>765</v>
      </c>
      <c r="AW869" t="s">
        <v>3501</v>
      </c>
      <c r="AX869">
        <v>5.2</v>
      </c>
      <c r="AY869">
        <v>729.8</v>
      </c>
      <c r="AZ869">
        <v>735</v>
      </c>
      <c r="BA869" t="s">
        <v>765</v>
      </c>
      <c r="BB869">
        <v>1.089334E-2</v>
      </c>
      <c r="BC869">
        <v>0</v>
      </c>
      <c r="BD869">
        <v>0</v>
      </c>
      <c r="BE869">
        <v>120.12514259639516</v>
      </c>
      <c r="BF869" t="s">
        <v>767</v>
      </c>
      <c r="BG869">
        <v>43179</v>
      </c>
      <c r="BH869">
        <v>174.41821155604171</v>
      </c>
      <c r="BI869" t="s">
        <v>4140</v>
      </c>
      <c r="BJ869" t="s">
        <v>4141</v>
      </c>
      <c r="BK869" t="s">
        <v>4142</v>
      </c>
      <c r="BL869" t="s">
        <v>768</v>
      </c>
      <c r="BM869">
        <v>2</v>
      </c>
      <c r="BN869">
        <v>3.7989999999999999</v>
      </c>
    </row>
    <row r="870" spans="1:66" x14ac:dyDescent="0.25">
      <c r="A870">
        <v>154374</v>
      </c>
      <c r="B870">
        <v>17496</v>
      </c>
      <c r="C870" t="s">
        <v>334</v>
      </c>
      <c r="D870" t="s">
        <v>21</v>
      </c>
      <c r="E870" t="s">
        <v>29</v>
      </c>
      <c r="F870">
        <v>43956.666666666664</v>
      </c>
      <c r="G870">
        <v>2</v>
      </c>
      <c r="H870" t="s">
        <v>23</v>
      </c>
      <c r="I870">
        <v>0</v>
      </c>
      <c r="J870" t="s">
        <v>22</v>
      </c>
      <c r="K870" t="s">
        <v>22</v>
      </c>
      <c r="M870">
        <v>0</v>
      </c>
      <c r="O870">
        <v>2</v>
      </c>
      <c r="P870">
        <v>0</v>
      </c>
      <c r="Q870">
        <v>1.3</v>
      </c>
      <c r="R870">
        <v>0.8</v>
      </c>
      <c r="S870">
        <v>1.04</v>
      </c>
      <c r="T870">
        <v>1</v>
      </c>
      <c r="U870">
        <v>0</v>
      </c>
      <c r="V870">
        <v>7.8000000000000007</v>
      </c>
      <c r="W870">
        <v>1.7000000000000002</v>
      </c>
      <c r="X870">
        <v>13.260000000000003</v>
      </c>
      <c r="Y870">
        <v>5.2000000000000011</v>
      </c>
      <c r="Z870">
        <v>1.34</v>
      </c>
      <c r="AA870">
        <v>6.9680000000000017</v>
      </c>
      <c r="AB870">
        <v>7645139</v>
      </c>
      <c r="AC870" t="s">
        <v>1805</v>
      </c>
      <c r="AD870">
        <v>40605</v>
      </c>
      <c r="AE870" t="s">
        <v>760</v>
      </c>
      <c r="AF870" t="s">
        <v>761</v>
      </c>
      <c r="AG870" t="s">
        <v>762</v>
      </c>
      <c r="AH870" t="s">
        <v>768</v>
      </c>
      <c r="AI870">
        <v>1.5</v>
      </c>
      <c r="AJ870">
        <v>0</v>
      </c>
      <c r="AK870">
        <v>0</v>
      </c>
      <c r="AL870">
        <v>0</v>
      </c>
      <c r="AM870">
        <v>18</v>
      </c>
      <c r="AN870">
        <v>0</v>
      </c>
      <c r="AO870" t="s">
        <v>762</v>
      </c>
      <c r="AP870" t="s">
        <v>763</v>
      </c>
      <c r="AQ870" t="s">
        <v>769</v>
      </c>
      <c r="AR870" t="s">
        <v>1806</v>
      </c>
      <c r="AS870">
        <v>2</v>
      </c>
      <c r="AT870">
        <v>697</v>
      </c>
      <c r="AU870">
        <v>699</v>
      </c>
      <c r="AV870" t="s">
        <v>765</v>
      </c>
      <c r="AW870" t="s">
        <v>1807</v>
      </c>
      <c r="AX870">
        <v>1.8</v>
      </c>
      <c r="AY870">
        <v>686.2</v>
      </c>
      <c r="AZ870">
        <v>688</v>
      </c>
      <c r="BA870" t="s">
        <v>765</v>
      </c>
      <c r="BB870">
        <v>5.4782810000000001E-2</v>
      </c>
      <c r="BC870">
        <v>0</v>
      </c>
      <c r="BD870">
        <v>0</v>
      </c>
      <c r="BE870">
        <v>120.34679443303672</v>
      </c>
      <c r="BF870" t="s">
        <v>767</v>
      </c>
      <c r="BG870">
        <v>44243</v>
      </c>
      <c r="BH870">
        <v>197.14203742289521</v>
      </c>
      <c r="BI870" t="s">
        <v>4094</v>
      </c>
      <c r="BJ870" t="s">
        <v>4095</v>
      </c>
      <c r="BK870" t="s">
        <v>4096</v>
      </c>
      <c r="BL870" t="s">
        <v>4097</v>
      </c>
      <c r="BM870">
        <v>1</v>
      </c>
      <c r="BN870">
        <v>3.7930000000000001</v>
      </c>
    </row>
    <row r="871" spans="1:66" x14ac:dyDescent="0.25">
      <c r="A871">
        <v>154374</v>
      </c>
      <c r="B871">
        <v>20803</v>
      </c>
      <c r="C871" t="s">
        <v>337</v>
      </c>
      <c r="D871" t="s">
        <v>21</v>
      </c>
      <c r="E871" t="s">
        <v>29</v>
      </c>
      <c r="F871">
        <v>44165.708333333336</v>
      </c>
      <c r="G871">
        <v>2</v>
      </c>
      <c r="H871" t="s">
        <v>68</v>
      </c>
      <c r="I871">
        <v>0</v>
      </c>
      <c r="J871" t="s">
        <v>22</v>
      </c>
      <c r="K871" t="s">
        <v>22</v>
      </c>
      <c r="M871">
        <v>0</v>
      </c>
      <c r="N871" t="s">
        <v>35</v>
      </c>
      <c r="O871">
        <v>2</v>
      </c>
      <c r="P871">
        <v>0</v>
      </c>
      <c r="Q871">
        <v>1.3</v>
      </c>
      <c r="R871">
        <v>0.8</v>
      </c>
      <c r="S871">
        <v>1.04</v>
      </c>
      <c r="T871">
        <v>1</v>
      </c>
      <c r="U871">
        <v>0</v>
      </c>
      <c r="V871">
        <v>7.8000000000000007</v>
      </c>
      <c r="W871">
        <v>1.7000000000000002</v>
      </c>
      <c r="X871">
        <v>13.260000000000003</v>
      </c>
      <c r="Y871">
        <v>5.2000000000000011</v>
      </c>
      <c r="Z871">
        <v>1.34</v>
      </c>
      <c r="AA871">
        <v>6.9680000000000017</v>
      </c>
      <c r="AB871">
        <v>7645139</v>
      </c>
      <c r="AC871" t="s">
        <v>1805</v>
      </c>
      <c r="AD871">
        <v>40606</v>
      </c>
      <c r="AE871" t="s">
        <v>760</v>
      </c>
      <c r="AF871" t="s">
        <v>761</v>
      </c>
      <c r="AG871" t="s">
        <v>762</v>
      </c>
      <c r="AH871" t="s">
        <v>768</v>
      </c>
      <c r="AI871">
        <v>1.5</v>
      </c>
      <c r="AJ871">
        <v>0</v>
      </c>
      <c r="AK871">
        <v>0</v>
      </c>
      <c r="AL871">
        <v>0</v>
      </c>
      <c r="AM871">
        <v>18</v>
      </c>
      <c r="AN871">
        <v>0</v>
      </c>
      <c r="AO871" t="s">
        <v>762</v>
      </c>
      <c r="AP871" t="s">
        <v>763</v>
      </c>
      <c r="AQ871" t="s">
        <v>769</v>
      </c>
      <c r="AR871" t="s">
        <v>1806</v>
      </c>
      <c r="AS871">
        <v>2</v>
      </c>
      <c r="AT871">
        <v>697</v>
      </c>
      <c r="AU871">
        <v>699</v>
      </c>
      <c r="AV871" t="s">
        <v>765</v>
      </c>
      <c r="AW871" t="s">
        <v>1807</v>
      </c>
      <c r="AX871">
        <v>1.8</v>
      </c>
      <c r="AY871">
        <v>686.2</v>
      </c>
      <c r="AZ871">
        <v>688</v>
      </c>
      <c r="BA871" t="s">
        <v>765</v>
      </c>
      <c r="BB871">
        <v>5.4782810000000001E-2</v>
      </c>
      <c r="BC871">
        <v>0</v>
      </c>
      <c r="BD871">
        <v>0</v>
      </c>
      <c r="BE871">
        <v>120.91911932466348</v>
      </c>
      <c r="BF871" t="s">
        <v>767</v>
      </c>
      <c r="BG871">
        <v>44243</v>
      </c>
      <c r="BH871">
        <v>197.14203742289521</v>
      </c>
      <c r="BI871" t="s">
        <v>4094</v>
      </c>
      <c r="BJ871" t="s">
        <v>4095</v>
      </c>
      <c r="BK871" t="s">
        <v>4096</v>
      </c>
      <c r="BL871" t="s">
        <v>4097</v>
      </c>
      <c r="BM871">
        <v>1</v>
      </c>
      <c r="BN871">
        <v>3.7930000000000001</v>
      </c>
    </row>
    <row r="872" spans="1:66" x14ac:dyDescent="0.25">
      <c r="A872">
        <v>154502</v>
      </c>
      <c r="B872">
        <v>11629</v>
      </c>
      <c r="C872" t="s">
        <v>670</v>
      </c>
      <c r="D872" t="s">
        <v>21</v>
      </c>
      <c r="E872" t="s">
        <v>29</v>
      </c>
      <c r="F872">
        <v>43712.666666666664</v>
      </c>
      <c r="G872">
        <v>4</v>
      </c>
      <c r="I872">
        <v>0</v>
      </c>
      <c r="J872" t="s">
        <v>22</v>
      </c>
      <c r="K872" t="s">
        <v>22</v>
      </c>
      <c r="L872" t="s">
        <v>44</v>
      </c>
      <c r="M872">
        <v>4</v>
      </c>
      <c r="N872" t="s">
        <v>35</v>
      </c>
      <c r="O872">
        <v>2</v>
      </c>
      <c r="P872">
        <v>10</v>
      </c>
      <c r="Q872">
        <v>1.3</v>
      </c>
      <c r="R872">
        <v>4.0999999999999996</v>
      </c>
      <c r="S872">
        <v>5.33</v>
      </c>
      <c r="T872">
        <v>3</v>
      </c>
      <c r="U872">
        <v>10</v>
      </c>
      <c r="V872">
        <v>7</v>
      </c>
      <c r="W872">
        <v>5</v>
      </c>
      <c r="X872">
        <v>35</v>
      </c>
      <c r="Y872">
        <v>4.7200000000000006</v>
      </c>
      <c r="Z872">
        <v>4.6399999999999997</v>
      </c>
      <c r="AA872">
        <v>21.9008</v>
      </c>
      <c r="AB872">
        <v>7687472</v>
      </c>
      <c r="AC872" t="s">
        <v>3485</v>
      </c>
      <c r="AD872">
        <v>40607</v>
      </c>
      <c r="AE872" t="s">
        <v>760</v>
      </c>
      <c r="AF872" t="s">
        <v>761</v>
      </c>
      <c r="AG872" t="s">
        <v>762</v>
      </c>
      <c r="AH872" t="s">
        <v>768</v>
      </c>
      <c r="AI872">
        <v>1.5</v>
      </c>
      <c r="AJ872">
        <v>0</v>
      </c>
      <c r="AK872">
        <v>0</v>
      </c>
      <c r="AL872">
        <v>0</v>
      </c>
      <c r="AM872">
        <v>18</v>
      </c>
      <c r="AN872">
        <v>0</v>
      </c>
      <c r="AO872" t="s">
        <v>762</v>
      </c>
      <c r="AP872" t="s">
        <v>763</v>
      </c>
      <c r="AQ872" t="s">
        <v>769</v>
      </c>
      <c r="AR872" t="s">
        <v>868</v>
      </c>
      <c r="AS872">
        <v>4.2</v>
      </c>
      <c r="AT872">
        <v>745.8</v>
      </c>
      <c r="AU872">
        <v>750</v>
      </c>
      <c r="AV872" t="s">
        <v>765</v>
      </c>
      <c r="AW872" t="s">
        <v>3486</v>
      </c>
      <c r="AX872">
        <v>5</v>
      </c>
      <c r="AY872">
        <v>745</v>
      </c>
      <c r="AZ872">
        <v>750</v>
      </c>
      <c r="BA872" t="s">
        <v>765</v>
      </c>
      <c r="BB872">
        <v>1.705835E-2</v>
      </c>
      <c r="BC872">
        <v>0</v>
      </c>
      <c r="BD872">
        <v>0</v>
      </c>
      <c r="BE872">
        <v>119.6787588409765</v>
      </c>
      <c r="BF872" t="s">
        <v>767</v>
      </c>
      <c r="BG872">
        <v>44243</v>
      </c>
      <c r="BH872">
        <v>46.897677940086623</v>
      </c>
      <c r="BI872" t="s">
        <v>4094</v>
      </c>
      <c r="BJ872" t="s">
        <v>4095</v>
      </c>
      <c r="BK872" t="s">
        <v>4096</v>
      </c>
      <c r="BL872" t="s">
        <v>4097</v>
      </c>
      <c r="BM872">
        <v>1</v>
      </c>
      <c r="BN872">
        <v>3.8010000000000002</v>
      </c>
    </row>
    <row r="873" spans="1:66" x14ac:dyDescent="0.25">
      <c r="A873">
        <v>154503</v>
      </c>
      <c r="B873">
        <v>11692</v>
      </c>
      <c r="C873" t="s">
        <v>63</v>
      </c>
      <c r="D873" t="s">
        <v>21</v>
      </c>
      <c r="E873" t="s">
        <v>29</v>
      </c>
      <c r="F873">
        <v>43712.666666666664</v>
      </c>
      <c r="G873">
        <v>3</v>
      </c>
      <c r="I873">
        <v>0</v>
      </c>
      <c r="J873" t="s">
        <v>22</v>
      </c>
      <c r="K873" t="s">
        <v>22</v>
      </c>
      <c r="M873">
        <v>0</v>
      </c>
      <c r="O873">
        <v>2</v>
      </c>
      <c r="P873">
        <v>0</v>
      </c>
      <c r="Q873">
        <v>1.3</v>
      </c>
      <c r="R873">
        <v>0.8</v>
      </c>
      <c r="S873">
        <v>1.04</v>
      </c>
      <c r="T873">
        <v>1</v>
      </c>
      <c r="U873">
        <v>0</v>
      </c>
      <c r="V873">
        <v>1.4000000000000001</v>
      </c>
      <c r="W873">
        <v>0.8</v>
      </c>
      <c r="X873">
        <v>1.1200000000000001</v>
      </c>
      <c r="Y873">
        <v>1.36</v>
      </c>
      <c r="Z873">
        <v>0.8</v>
      </c>
      <c r="AA873">
        <v>1.0880000000000001</v>
      </c>
      <c r="AB873">
        <v>7705049</v>
      </c>
      <c r="AC873" t="s">
        <v>866</v>
      </c>
      <c r="AD873">
        <v>40608</v>
      </c>
      <c r="AE873" t="s">
        <v>760</v>
      </c>
      <c r="AF873" t="s">
        <v>761</v>
      </c>
      <c r="AG873" t="s">
        <v>762</v>
      </c>
      <c r="AH873" t="s">
        <v>768</v>
      </c>
      <c r="AI873">
        <v>1.25</v>
      </c>
      <c r="AJ873">
        <v>0</v>
      </c>
      <c r="AK873">
        <v>0</v>
      </c>
      <c r="AL873">
        <v>0</v>
      </c>
      <c r="AM873">
        <v>15</v>
      </c>
      <c r="AN873">
        <v>0</v>
      </c>
      <c r="AO873" t="s">
        <v>762</v>
      </c>
      <c r="AP873" t="s">
        <v>763</v>
      </c>
      <c r="AQ873" t="s">
        <v>769</v>
      </c>
      <c r="AR873" t="s">
        <v>867</v>
      </c>
      <c r="AS873">
        <v>4.0999999999999996</v>
      </c>
      <c r="AT873">
        <v>745.9</v>
      </c>
      <c r="AU873">
        <v>750</v>
      </c>
      <c r="AV873" t="s">
        <v>765</v>
      </c>
      <c r="AW873" t="s">
        <v>868</v>
      </c>
      <c r="AX873">
        <v>4.2</v>
      </c>
      <c r="AY873">
        <v>745.8</v>
      </c>
      <c r="AZ873">
        <v>750</v>
      </c>
      <c r="BA873" t="s">
        <v>765</v>
      </c>
      <c r="BB873">
        <v>3.4406599999999999E-3</v>
      </c>
      <c r="BC873">
        <v>0</v>
      </c>
      <c r="BD873">
        <v>0</v>
      </c>
      <c r="BE873">
        <v>119.6787588409765</v>
      </c>
      <c r="BF873" t="s">
        <v>767</v>
      </c>
      <c r="BG873">
        <v>44243</v>
      </c>
      <c r="BH873">
        <v>29.064344623360679</v>
      </c>
      <c r="BI873" t="s">
        <v>4094</v>
      </c>
      <c r="BJ873" t="s">
        <v>4095</v>
      </c>
      <c r="BK873" t="s">
        <v>4096</v>
      </c>
      <c r="BL873" t="s">
        <v>4097</v>
      </c>
      <c r="BM873">
        <v>1</v>
      </c>
      <c r="BN873">
        <v>3.8010000000000002</v>
      </c>
    </row>
    <row r="874" spans="1:66" x14ac:dyDescent="0.25">
      <c r="A874">
        <v>154645</v>
      </c>
      <c r="B874">
        <v>12542</v>
      </c>
      <c r="C874" t="s">
        <v>492</v>
      </c>
      <c r="D874" t="s">
        <v>21</v>
      </c>
      <c r="E874" t="s">
        <v>29</v>
      </c>
      <c r="F874">
        <v>43857.708333333336</v>
      </c>
      <c r="G874">
        <v>5</v>
      </c>
      <c r="H874" t="s">
        <v>68</v>
      </c>
      <c r="I874">
        <v>0</v>
      </c>
      <c r="J874" t="s">
        <v>22</v>
      </c>
      <c r="K874" t="s">
        <v>22</v>
      </c>
      <c r="M874">
        <v>0</v>
      </c>
      <c r="O874">
        <v>2</v>
      </c>
      <c r="P874">
        <v>0</v>
      </c>
      <c r="Q874">
        <v>1.3</v>
      </c>
      <c r="R874">
        <v>1.4</v>
      </c>
      <c r="S874">
        <v>1.8199999999999998</v>
      </c>
      <c r="T874">
        <v>1</v>
      </c>
      <c r="U874">
        <v>0</v>
      </c>
      <c r="V874">
        <v>9.1999999999999993</v>
      </c>
      <c r="W874">
        <v>2.3000000000000003</v>
      </c>
      <c r="X874">
        <v>21.16</v>
      </c>
      <c r="Y874">
        <v>6.0399999999999991</v>
      </c>
      <c r="Z874">
        <v>1.94</v>
      </c>
      <c r="AA874">
        <v>11.717599999999997</v>
      </c>
      <c r="AB874">
        <v>7662711</v>
      </c>
      <c r="AC874" t="s">
        <v>2507</v>
      </c>
      <c r="AD874">
        <v>40609</v>
      </c>
      <c r="AE874" t="s">
        <v>760</v>
      </c>
      <c r="AF874" t="s">
        <v>761</v>
      </c>
      <c r="AG874" t="s">
        <v>762</v>
      </c>
      <c r="AH874" t="s">
        <v>768</v>
      </c>
      <c r="AI874">
        <v>2.5</v>
      </c>
      <c r="AJ874">
        <v>0</v>
      </c>
      <c r="AK874">
        <v>0</v>
      </c>
      <c r="AL874">
        <v>0</v>
      </c>
      <c r="AM874">
        <v>30</v>
      </c>
      <c r="AN874">
        <v>0</v>
      </c>
      <c r="AO874" t="s">
        <v>762</v>
      </c>
      <c r="AP874" t="s">
        <v>778</v>
      </c>
      <c r="AQ874" t="s">
        <v>781</v>
      </c>
      <c r="AR874" t="s">
        <v>2508</v>
      </c>
      <c r="AS874">
        <v>4.3</v>
      </c>
      <c r="AT874">
        <v>719.7</v>
      </c>
      <c r="AU874">
        <v>724</v>
      </c>
      <c r="AV874" t="s">
        <v>765</v>
      </c>
      <c r="AW874" t="s">
        <v>2509</v>
      </c>
      <c r="AX874">
        <v>0</v>
      </c>
      <c r="AY874">
        <v>723</v>
      </c>
      <c r="AZ874">
        <v>723</v>
      </c>
      <c r="BA874" t="s">
        <v>772</v>
      </c>
      <c r="BB874">
        <v>0</v>
      </c>
      <c r="BC874">
        <v>0</v>
      </c>
      <c r="BD874">
        <v>0</v>
      </c>
      <c r="BE874">
        <v>120.0758612822268</v>
      </c>
      <c r="BF874" t="s">
        <v>767</v>
      </c>
      <c r="BG874">
        <v>44243</v>
      </c>
      <c r="BH874">
        <v>240.4271054645167</v>
      </c>
      <c r="BI874" t="s">
        <v>4127</v>
      </c>
      <c r="BJ874" t="s">
        <v>4128</v>
      </c>
      <c r="BK874" t="s">
        <v>4129</v>
      </c>
      <c r="BL874" t="s">
        <v>768</v>
      </c>
      <c r="BM874">
        <v>2</v>
      </c>
      <c r="BN874">
        <v>3.7970000000000002</v>
      </c>
    </row>
    <row r="875" spans="1:66" x14ac:dyDescent="0.25">
      <c r="A875">
        <v>154645</v>
      </c>
      <c r="B875">
        <v>19250</v>
      </c>
      <c r="C875" t="s">
        <v>629</v>
      </c>
      <c r="D875" t="s">
        <v>21</v>
      </c>
      <c r="E875" t="s">
        <v>29</v>
      </c>
      <c r="F875">
        <v>44054.666666666664</v>
      </c>
      <c r="G875">
        <v>5</v>
      </c>
      <c r="I875">
        <v>0</v>
      </c>
      <c r="J875" t="s">
        <v>22</v>
      </c>
      <c r="K875" t="s">
        <v>22</v>
      </c>
      <c r="M875">
        <v>0</v>
      </c>
      <c r="O875">
        <v>2</v>
      </c>
      <c r="P875">
        <v>0</v>
      </c>
      <c r="Q875">
        <v>1.3</v>
      </c>
      <c r="R875">
        <v>1.4</v>
      </c>
      <c r="S875">
        <v>1.8199999999999998</v>
      </c>
      <c r="T875">
        <v>1</v>
      </c>
      <c r="U875">
        <v>0</v>
      </c>
      <c r="V875">
        <v>9.1999999999999993</v>
      </c>
      <c r="W875">
        <v>4.0999999999999996</v>
      </c>
      <c r="X875">
        <v>37.719999999999992</v>
      </c>
      <c r="Y875">
        <v>6.0399999999999991</v>
      </c>
      <c r="Z875">
        <v>3.0199999999999996</v>
      </c>
      <c r="AA875">
        <v>18.240799999999997</v>
      </c>
      <c r="AB875">
        <v>7662711</v>
      </c>
      <c r="AC875" t="s">
        <v>2507</v>
      </c>
      <c r="AD875">
        <v>40610</v>
      </c>
      <c r="AE875" t="s">
        <v>760</v>
      </c>
      <c r="AF875" t="s">
        <v>761</v>
      </c>
      <c r="AG875" t="s">
        <v>762</v>
      </c>
      <c r="AH875" t="s">
        <v>768</v>
      </c>
      <c r="AI875">
        <v>2.5</v>
      </c>
      <c r="AJ875">
        <v>0</v>
      </c>
      <c r="AK875">
        <v>0</v>
      </c>
      <c r="AL875">
        <v>0</v>
      </c>
      <c r="AM875">
        <v>30</v>
      </c>
      <c r="AN875">
        <v>0</v>
      </c>
      <c r="AO875" t="s">
        <v>762</v>
      </c>
      <c r="AP875" t="s">
        <v>778</v>
      </c>
      <c r="AQ875" t="s">
        <v>781</v>
      </c>
      <c r="AR875" t="s">
        <v>2508</v>
      </c>
      <c r="AS875">
        <v>4.3</v>
      </c>
      <c r="AT875">
        <v>719.7</v>
      </c>
      <c r="AU875">
        <v>724</v>
      </c>
      <c r="AV875" t="s">
        <v>765</v>
      </c>
      <c r="AW875" t="s">
        <v>2509</v>
      </c>
      <c r="AX875">
        <v>0</v>
      </c>
      <c r="AY875">
        <v>723</v>
      </c>
      <c r="AZ875">
        <v>723</v>
      </c>
      <c r="BA875" t="s">
        <v>772</v>
      </c>
      <c r="BB875">
        <v>0</v>
      </c>
      <c r="BC875">
        <v>0</v>
      </c>
      <c r="BD875">
        <v>0</v>
      </c>
      <c r="BE875">
        <v>120.61510381017567</v>
      </c>
      <c r="BF875" t="s">
        <v>767</v>
      </c>
      <c r="BG875">
        <v>44243</v>
      </c>
      <c r="BH875">
        <v>240.4271054645167</v>
      </c>
      <c r="BI875" t="s">
        <v>4127</v>
      </c>
      <c r="BJ875" t="s">
        <v>4128</v>
      </c>
      <c r="BK875" t="s">
        <v>4129</v>
      </c>
      <c r="BL875" t="s">
        <v>768</v>
      </c>
      <c r="BM875">
        <v>2</v>
      </c>
      <c r="BN875">
        <v>3.7970000000000002</v>
      </c>
    </row>
    <row r="876" spans="1:66" x14ac:dyDescent="0.25">
      <c r="A876">
        <v>154647</v>
      </c>
      <c r="B876">
        <v>17723</v>
      </c>
      <c r="C876" t="s">
        <v>496</v>
      </c>
      <c r="D876" t="s">
        <v>21</v>
      </c>
      <c r="E876" t="s">
        <v>29</v>
      </c>
      <c r="F876">
        <v>43971.666666666664</v>
      </c>
      <c r="G876">
        <v>3.5</v>
      </c>
      <c r="H876" t="s">
        <v>32</v>
      </c>
      <c r="I876">
        <v>10</v>
      </c>
      <c r="K876" t="s">
        <v>22</v>
      </c>
      <c r="M876">
        <v>0</v>
      </c>
      <c r="O876">
        <v>2</v>
      </c>
      <c r="P876">
        <v>5</v>
      </c>
      <c r="Q876">
        <v>4.8</v>
      </c>
      <c r="R876">
        <v>1.55</v>
      </c>
      <c r="S876">
        <v>7.4399999999999995</v>
      </c>
      <c r="T876">
        <v>1</v>
      </c>
      <c r="U876">
        <v>5</v>
      </c>
      <c r="V876">
        <v>6.2000000000000011</v>
      </c>
      <c r="W876">
        <v>2.4500000000000002</v>
      </c>
      <c r="X876">
        <v>15.190000000000003</v>
      </c>
      <c r="Y876">
        <v>5.6400000000000006</v>
      </c>
      <c r="Z876">
        <v>2.09</v>
      </c>
      <c r="AA876">
        <v>11.787600000000001</v>
      </c>
      <c r="AB876">
        <v>7671868</v>
      </c>
      <c r="AC876" t="s">
        <v>2525</v>
      </c>
      <c r="AD876">
        <v>40611</v>
      </c>
      <c r="AE876" t="s">
        <v>760</v>
      </c>
      <c r="AF876" t="s">
        <v>761</v>
      </c>
      <c r="AG876" t="s">
        <v>762</v>
      </c>
      <c r="AH876" t="s">
        <v>768</v>
      </c>
      <c r="AI876">
        <v>1.25</v>
      </c>
      <c r="AJ876">
        <v>0</v>
      </c>
      <c r="AK876">
        <v>0</v>
      </c>
      <c r="AL876">
        <v>0</v>
      </c>
      <c r="AM876">
        <v>15</v>
      </c>
      <c r="AN876">
        <v>0</v>
      </c>
      <c r="AO876" t="s">
        <v>762</v>
      </c>
      <c r="AP876" t="s">
        <v>763</v>
      </c>
      <c r="AQ876" t="s">
        <v>769</v>
      </c>
      <c r="AR876" t="s">
        <v>2526</v>
      </c>
      <c r="AS876">
        <v>0</v>
      </c>
      <c r="AT876">
        <v>0</v>
      </c>
      <c r="AU876">
        <v>0</v>
      </c>
      <c r="AV876" t="s">
        <v>772</v>
      </c>
      <c r="AW876" t="s">
        <v>2527</v>
      </c>
      <c r="AX876">
        <v>3</v>
      </c>
      <c r="AY876">
        <v>721</v>
      </c>
      <c r="AZ876">
        <v>724</v>
      </c>
      <c r="BA876" t="s">
        <v>765</v>
      </c>
      <c r="BB876">
        <v>0</v>
      </c>
      <c r="BC876">
        <v>0</v>
      </c>
      <c r="BD876">
        <v>0</v>
      </c>
      <c r="BE876">
        <v>120.38786219484371</v>
      </c>
      <c r="BF876" t="s">
        <v>767</v>
      </c>
      <c r="BG876">
        <v>44243</v>
      </c>
      <c r="BH876">
        <v>158.11272589365061</v>
      </c>
      <c r="BI876" t="s">
        <v>4127</v>
      </c>
      <c r="BJ876" t="s">
        <v>4128</v>
      </c>
      <c r="BK876" t="s">
        <v>4129</v>
      </c>
      <c r="BL876" t="s">
        <v>768</v>
      </c>
      <c r="BM876">
        <v>2</v>
      </c>
      <c r="BN876">
        <v>3.7970000000000002</v>
      </c>
    </row>
    <row r="877" spans="1:66" x14ac:dyDescent="0.25">
      <c r="A877">
        <v>154858</v>
      </c>
      <c r="B877">
        <v>20450</v>
      </c>
      <c r="C877" t="s">
        <v>144</v>
      </c>
      <c r="D877" t="s">
        <v>26</v>
      </c>
      <c r="E877" t="s">
        <v>29</v>
      </c>
      <c r="F877">
        <v>44144.708333333336</v>
      </c>
      <c r="G877">
        <v>11.92</v>
      </c>
      <c r="H877" t="s">
        <v>68</v>
      </c>
      <c r="I877">
        <v>0</v>
      </c>
      <c r="J877" t="s">
        <v>22</v>
      </c>
      <c r="K877" t="s">
        <v>22</v>
      </c>
      <c r="L877" t="s">
        <v>145</v>
      </c>
      <c r="M877">
        <v>10</v>
      </c>
      <c r="O877">
        <v>2</v>
      </c>
      <c r="P877">
        <v>10</v>
      </c>
      <c r="Q877">
        <v>1.3</v>
      </c>
      <c r="R877">
        <v>7.2</v>
      </c>
      <c r="S877">
        <v>9.3600000000000012</v>
      </c>
      <c r="T877">
        <v>1</v>
      </c>
      <c r="U877">
        <v>0</v>
      </c>
      <c r="V877">
        <v>2.2000000000000002</v>
      </c>
      <c r="W877">
        <v>1.2</v>
      </c>
      <c r="X877">
        <v>2.64</v>
      </c>
      <c r="Y877">
        <v>1.84</v>
      </c>
      <c r="Z877">
        <v>3.6000000000000005</v>
      </c>
      <c r="AA877">
        <v>6.6240000000000014</v>
      </c>
      <c r="AB877">
        <v>7596002</v>
      </c>
      <c r="AC877" t="s">
        <v>1723</v>
      </c>
      <c r="AD877">
        <v>40612</v>
      </c>
      <c r="AE877" t="s">
        <v>760</v>
      </c>
      <c r="AF877" t="s">
        <v>838</v>
      </c>
      <c r="AG877" t="s">
        <v>762</v>
      </c>
      <c r="AH877" t="s">
        <v>842</v>
      </c>
      <c r="AI877">
        <v>0</v>
      </c>
      <c r="AJ877">
        <v>0</v>
      </c>
      <c r="AK877">
        <v>5</v>
      </c>
      <c r="AL877">
        <v>4</v>
      </c>
      <c r="AM877">
        <v>60</v>
      </c>
      <c r="AN877">
        <v>48</v>
      </c>
      <c r="AO877" t="s">
        <v>762</v>
      </c>
      <c r="AP877" t="s">
        <v>763</v>
      </c>
      <c r="AQ877" t="s">
        <v>769</v>
      </c>
      <c r="AR877" t="s">
        <v>1724</v>
      </c>
      <c r="AS877">
        <v>9.18</v>
      </c>
      <c r="AT877">
        <v>642.82000000000005</v>
      </c>
      <c r="AU877">
        <v>652</v>
      </c>
      <c r="AV877" t="s">
        <v>765</v>
      </c>
      <c r="AW877" t="s">
        <v>1725</v>
      </c>
      <c r="AX877">
        <v>9.49</v>
      </c>
      <c r="AY877">
        <v>642.51</v>
      </c>
      <c r="AZ877">
        <v>652</v>
      </c>
      <c r="BA877" t="s">
        <v>765</v>
      </c>
      <c r="BB877">
        <v>1.1664849999999999E-2</v>
      </c>
      <c r="BC877">
        <v>1</v>
      </c>
      <c r="BD877">
        <v>24026</v>
      </c>
      <c r="BE877">
        <v>55.082021446497841</v>
      </c>
      <c r="BF877" t="s">
        <v>767</v>
      </c>
      <c r="BG877">
        <v>44243</v>
      </c>
      <c r="BH877">
        <v>26.575558291881439</v>
      </c>
      <c r="BI877" t="s">
        <v>4146</v>
      </c>
      <c r="BJ877" t="s">
        <v>4147</v>
      </c>
      <c r="BK877" t="s">
        <v>4148</v>
      </c>
      <c r="BL877" t="s">
        <v>768</v>
      </c>
      <c r="BM877">
        <v>2</v>
      </c>
      <c r="BN877">
        <v>3.7570000000000001</v>
      </c>
    </row>
    <row r="878" spans="1:66" x14ac:dyDescent="0.25">
      <c r="A878">
        <v>154908</v>
      </c>
      <c r="B878">
        <v>81731</v>
      </c>
      <c r="C878" t="s">
        <v>648</v>
      </c>
      <c r="D878" t="s">
        <v>26</v>
      </c>
      <c r="E878" t="s">
        <v>29</v>
      </c>
      <c r="F878">
        <v>44201.708333333336</v>
      </c>
      <c r="G878">
        <v>5</v>
      </c>
      <c r="H878" t="s">
        <v>23</v>
      </c>
      <c r="I878">
        <v>0</v>
      </c>
      <c r="J878" t="s">
        <v>22</v>
      </c>
      <c r="K878" t="s">
        <v>22</v>
      </c>
      <c r="M878">
        <v>0</v>
      </c>
      <c r="O878">
        <v>2</v>
      </c>
      <c r="P878">
        <v>10</v>
      </c>
      <c r="Q878">
        <v>1.3</v>
      </c>
      <c r="R878">
        <v>2.9</v>
      </c>
      <c r="S878">
        <v>3.77</v>
      </c>
      <c r="T878">
        <v>1</v>
      </c>
      <c r="U878">
        <v>10</v>
      </c>
      <c r="V878">
        <v>5.4</v>
      </c>
      <c r="W878">
        <v>6.5</v>
      </c>
      <c r="X878">
        <v>35.1</v>
      </c>
      <c r="Y878">
        <v>3.7600000000000002</v>
      </c>
      <c r="Z878">
        <v>5.0599999999999996</v>
      </c>
      <c r="AA878">
        <v>19.025600000000001</v>
      </c>
      <c r="AB878">
        <v>7555609</v>
      </c>
      <c r="AC878" t="s">
        <v>3284</v>
      </c>
      <c r="AD878">
        <v>40613</v>
      </c>
      <c r="AE878" t="s">
        <v>760</v>
      </c>
      <c r="AF878" t="s">
        <v>761</v>
      </c>
      <c r="AG878" t="s">
        <v>762</v>
      </c>
      <c r="AH878" t="s">
        <v>768</v>
      </c>
      <c r="AI878">
        <v>2.5</v>
      </c>
      <c r="AJ878">
        <v>0</v>
      </c>
      <c r="AK878">
        <v>0</v>
      </c>
      <c r="AL878">
        <v>0</v>
      </c>
      <c r="AM878">
        <v>30</v>
      </c>
      <c r="AN878">
        <v>0</v>
      </c>
      <c r="AO878" t="s">
        <v>762</v>
      </c>
      <c r="AP878" t="s">
        <v>763</v>
      </c>
      <c r="AQ878" t="s">
        <v>769</v>
      </c>
      <c r="AR878" t="s">
        <v>3285</v>
      </c>
      <c r="AS878">
        <v>5.5</v>
      </c>
      <c r="AT878">
        <v>716.3</v>
      </c>
      <c r="AU878">
        <v>721.8</v>
      </c>
      <c r="AV878" t="s">
        <v>765</v>
      </c>
      <c r="AW878" t="s">
        <v>3286</v>
      </c>
      <c r="AX878">
        <v>6.6</v>
      </c>
      <c r="AY878">
        <v>715</v>
      </c>
      <c r="AZ878">
        <v>721.6</v>
      </c>
      <c r="BA878" t="s">
        <v>765</v>
      </c>
      <c r="BB878">
        <v>5.6414680000000002E-2</v>
      </c>
      <c r="BC878">
        <v>0</v>
      </c>
      <c r="BD878">
        <v>0</v>
      </c>
      <c r="BE878">
        <v>121.01768195300023</v>
      </c>
      <c r="BF878" t="s">
        <v>767</v>
      </c>
      <c r="BG878">
        <v>44243</v>
      </c>
      <c r="BH878">
        <v>23.04364745086183</v>
      </c>
      <c r="BI878" t="s">
        <v>4094</v>
      </c>
      <c r="BJ878" t="s">
        <v>4095</v>
      </c>
      <c r="BK878" t="s">
        <v>4096</v>
      </c>
      <c r="BL878" t="s">
        <v>4097</v>
      </c>
      <c r="BM878">
        <v>1</v>
      </c>
      <c r="BN878">
        <v>3.8359999999999999</v>
      </c>
    </row>
    <row r="879" spans="1:66" x14ac:dyDescent="0.25">
      <c r="A879">
        <v>154971</v>
      </c>
      <c r="B879">
        <v>13536</v>
      </c>
      <c r="C879" t="s">
        <v>363</v>
      </c>
      <c r="D879" t="s">
        <v>26</v>
      </c>
      <c r="E879" t="s">
        <v>29</v>
      </c>
      <c r="F879">
        <v>43948.666666666664</v>
      </c>
      <c r="G879">
        <v>3</v>
      </c>
      <c r="I879">
        <v>0</v>
      </c>
      <c r="K879" t="s">
        <v>22</v>
      </c>
      <c r="M879">
        <v>0</v>
      </c>
      <c r="O879">
        <v>2</v>
      </c>
      <c r="P879">
        <v>0</v>
      </c>
      <c r="Q879">
        <v>1.3</v>
      </c>
      <c r="R879">
        <v>0.8</v>
      </c>
      <c r="S879">
        <v>1.04</v>
      </c>
      <c r="T879">
        <v>1</v>
      </c>
      <c r="U879">
        <v>10</v>
      </c>
      <c r="V879">
        <v>3.8000000000000007</v>
      </c>
      <c r="W879">
        <v>5.9</v>
      </c>
      <c r="X879">
        <v>22.420000000000005</v>
      </c>
      <c r="Y879">
        <v>2.8000000000000003</v>
      </c>
      <c r="Z879">
        <v>3.8600000000000003</v>
      </c>
      <c r="AA879">
        <v>10.808000000000002</v>
      </c>
      <c r="AB879">
        <v>7622711</v>
      </c>
      <c r="AC879" t="s">
        <v>2404</v>
      </c>
      <c r="AD879">
        <v>40614</v>
      </c>
      <c r="AE879" t="s">
        <v>760</v>
      </c>
      <c r="AF879" t="s">
        <v>761</v>
      </c>
      <c r="AG879" t="s">
        <v>762</v>
      </c>
      <c r="AH879" t="s">
        <v>768</v>
      </c>
      <c r="AI879">
        <v>2.5</v>
      </c>
      <c r="AJ879">
        <v>0</v>
      </c>
      <c r="AK879">
        <v>0</v>
      </c>
      <c r="AL879">
        <v>0</v>
      </c>
      <c r="AM879">
        <v>30</v>
      </c>
      <c r="AN879">
        <v>0</v>
      </c>
      <c r="AO879" t="s">
        <v>762</v>
      </c>
      <c r="AP879" t="s">
        <v>763</v>
      </c>
      <c r="AQ879" t="s">
        <v>769</v>
      </c>
      <c r="AR879" t="s">
        <v>1910</v>
      </c>
      <c r="AS879">
        <v>7.8</v>
      </c>
      <c r="AT879">
        <v>795.2</v>
      </c>
      <c r="AU879">
        <v>803</v>
      </c>
      <c r="AV879" t="s">
        <v>765</v>
      </c>
      <c r="AW879" t="s">
        <v>2405</v>
      </c>
      <c r="AX879">
        <v>7.6</v>
      </c>
      <c r="AY879">
        <v>794.4</v>
      </c>
      <c r="AZ879">
        <v>802</v>
      </c>
      <c r="BA879" t="s">
        <v>765</v>
      </c>
      <c r="BB879">
        <v>7.1597299999999996E-3</v>
      </c>
      <c r="BC879">
        <v>0</v>
      </c>
      <c r="BD879">
        <v>0</v>
      </c>
      <c r="BE879">
        <v>120.32489162673967</v>
      </c>
      <c r="BF879" t="s">
        <v>767</v>
      </c>
      <c r="BG879">
        <v>44243</v>
      </c>
      <c r="BH879">
        <v>111.7361334171231</v>
      </c>
      <c r="BI879" t="s">
        <v>4098</v>
      </c>
      <c r="BJ879" t="s">
        <v>4099</v>
      </c>
      <c r="BK879" t="s">
        <v>4100</v>
      </c>
      <c r="BL879" t="s">
        <v>4097</v>
      </c>
      <c r="BM879">
        <v>1</v>
      </c>
      <c r="BN879">
        <v>3.8660000000000001</v>
      </c>
    </row>
    <row r="880" spans="1:66" x14ac:dyDescent="0.25">
      <c r="A880">
        <v>154977</v>
      </c>
      <c r="B880">
        <v>13536</v>
      </c>
      <c r="C880" t="s">
        <v>363</v>
      </c>
      <c r="D880" t="s">
        <v>26</v>
      </c>
      <c r="E880" t="s">
        <v>29</v>
      </c>
      <c r="F880">
        <v>43948.666666666664</v>
      </c>
      <c r="G880">
        <v>4.5</v>
      </c>
      <c r="I880">
        <v>0</v>
      </c>
      <c r="K880" t="s">
        <v>22</v>
      </c>
      <c r="M880">
        <v>0</v>
      </c>
      <c r="O880">
        <v>2</v>
      </c>
      <c r="P880">
        <v>0</v>
      </c>
      <c r="Q880">
        <v>1.3</v>
      </c>
      <c r="R880">
        <v>1.4</v>
      </c>
      <c r="S880">
        <v>1.8199999999999998</v>
      </c>
      <c r="T880">
        <v>1</v>
      </c>
      <c r="U880">
        <v>0</v>
      </c>
      <c r="V880">
        <v>5.4</v>
      </c>
      <c r="W880">
        <v>2.3000000000000003</v>
      </c>
      <c r="X880">
        <v>12.420000000000002</v>
      </c>
      <c r="Y880">
        <v>3.7600000000000002</v>
      </c>
      <c r="Z880">
        <v>1.94</v>
      </c>
      <c r="AA880">
        <v>7.2944000000000004</v>
      </c>
      <c r="AB880">
        <v>7687236</v>
      </c>
      <c r="AC880" t="s">
        <v>1908</v>
      </c>
      <c r="AD880">
        <v>40615</v>
      </c>
      <c r="AE880" t="s">
        <v>760</v>
      </c>
      <c r="AF880" t="s">
        <v>761</v>
      </c>
      <c r="AG880" t="s">
        <v>762</v>
      </c>
      <c r="AH880" t="s">
        <v>768</v>
      </c>
      <c r="AI880">
        <v>2.5</v>
      </c>
      <c r="AJ880">
        <v>0</v>
      </c>
      <c r="AK880">
        <v>0</v>
      </c>
      <c r="AL880">
        <v>0</v>
      </c>
      <c r="AM880">
        <v>30</v>
      </c>
      <c r="AN880">
        <v>0</v>
      </c>
      <c r="AO880" t="s">
        <v>762</v>
      </c>
      <c r="AP880" t="s">
        <v>763</v>
      </c>
      <c r="AQ880" t="s">
        <v>769</v>
      </c>
      <c r="AR880" t="s">
        <v>1909</v>
      </c>
      <c r="AS880">
        <v>4.2</v>
      </c>
      <c r="AT880">
        <v>798.8</v>
      </c>
      <c r="AU880">
        <v>803</v>
      </c>
      <c r="AV880" t="s">
        <v>765</v>
      </c>
      <c r="AW880" t="s">
        <v>1910</v>
      </c>
      <c r="AX880">
        <v>7.8</v>
      </c>
      <c r="AY880">
        <v>795.2</v>
      </c>
      <c r="AZ880">
        <v>803</v>
      </c>
      <c r="BA880" t="s">
        <v>765</v>
      </c>
      <c r="BB880">
        <v>7.2008829999999996E-2</v>
      </c>
      <c r="BC880">
        <v>0</v>
      </c>
      <c r="BD880">
        <v>0</v>
      </c>
      <c r="BE880">
        <v>120.32489162673967</v>
      </c>
      <c r="BF880" t="s">
        <v>767</v>
      </c>
      <c r="BG880">
        <v>44243</v>
      </c>
      <c r="BH880">
        <v>49.993866094078783</v>
      </c>
      <c r="BI880" t="s">
        <v>4098</v>
      </c>
      <c r="BJ880" t="s">
        <v>4099</v>
      </c>
      <c r="BK880" t="s">
        <v>4100</v>
      </c>
      <c r="BL880" t="s">
        <v>4097</v>
      </c>
      <c r="BM880">
        <v>1</v>
      </c>
      <c r="BN880">
        <v>3.8660000000000001</v>
      </c>
    </row>
    <row r="881" spans="1:66" x14ac:dyDescent="0.25">
      <c r="A881">
        <v>155052</v>
      </c>
      <c r="B881">
        <v>18595</v>
      </c>
      <c r="C881" t="s">
        <v>239</v>
      </c>
      <c r="D881" t="s">
        <v>26</v>
      </c>
      <c r="E881" t="s">
        <v>29</v>
      </c>
      <c r="F881">
        <v>44041.666666666664</v>
      </c>
      <c r="G881">
        <v>1.7</v>
      </c>
      <c r="H881" t="s">
        <v>32</v>
      </c>
      <c r="I881">
        <v>10</v>
      </c>
      <c r="J881" t="s">
        <v>22</v>
      </c>
      <c r="K881" t="s">
        <v>22</v>
      </c>
      <c r="L881" t="s">
        <v>44</v>
      </c>
      <c r="M881">
        <v>4</v>
      </c>
      <c r="N881" t="s">
        <v>35</v>
      </c>
      <c r="O881">
        <v>2</v>
      </c>
      <c r="P881">
        <v>0</v>
      </c>
      <c r="Q881">
        <v>4.8</v>
      </c>
      <c r="R881">
        <v>2.6</v>
      </c>
      <c r="S881">
        <v>12.48</v>
      </c>
      <c r="T881">
        <v>1</v>
      </c>
      <c r="U881">
        <v>0</v>
      </c>
      <c r="V881">
        <v>2.2000000000000002</v>
      </c>
      <c r="W881">
        <v>0.8</v>
      </c>
      <c r="X881">
        <v>1.7600000000000002</v>
      </c>
      <c r="Y881">
        <v>3.24</v>
      </c>
      <c r="Z881">
        <v>1.52</v>
      </c>
      <c r="AA881">
        <v>4.9248000000000003</v>
      </c>
      <c r="AB881">
        <v>7721380</v>
      </c>
      <c r="AC881" t="s">
        <v>1437</v>
      </c>
      <c r="AD881">
        <v>40616</v>
      </c>
      <c r="AE881" t="s">
        <v>760</v>
      </c>
      <c r="AF881" t="s">
        <v>761</v>
      </c>
      <c r="AG881" t="s">
        <v>762</v>
      </c>
      <c r="AH881" t="s">
        <v>768</v>
      </c>
      <c r="AI881">
        <v>1.25</v>
      </c>
      <c r="AJ881">
        <v>0</v>
      </c>
      <c r="AK881">
        <v>0</v>
      </c>
      <c r="AL881">
        <v>0</v>
      </c>
      <c r="AM881">
        <v>15</v>
      </c>
      <c r="AN881">
        <v>0</v>
      </c>
      <c r="AO881" t="s">
        <v>762</v>
      </c>
      <c r="AP881" t="s">
        <v>763</v>
      </c>
      <c r="AQ881" t="s">
        <v>769</v>
      </c>
      <c r="AR881" t="s">
        <v>1438</v>
      </c>
      <c r="AS881">
        <v>9.1999999999999993</v>
      </c>
      <c r="AT881">
        <v>727.92</v>
      </c>
      <c r="AU881">
        <v>0</v>
      </c>
      <c r="AV881" t="s">
        <v>765</v>
      </c>
      <c r="AW881" t="s">
        <v>1439</v>
      </c>
      <c r="AX881">
        <v>5</v>
      </c>
      <c r="AY881">
        <v>742.63</v>
      </c>
      <c r="AZ881">
        <v>0</v>
      </c>
      <c r="BA881" t="s">
        <v>765</v>
      </c>
      <c r="BB881">
        <v>-0.71826000000000001</v>
      </c>
      <c r="BC881">
        <v>0</v>
      </c>
      <c r="BD881">
        <v>0</v>
      </c>
      <c r="BE881">
        <v>120.57951174994295</v>
      </c>
      <c r="BF881" t="s">
        <v>767</v>
      </c>
      <c r="BG881">
        <v>44243</v>
      </c>
      <c r="BH881">
        <v>20.478260320029431</v>
      </c>
      <c r="BI881" t="s">
        <v>4101</v>
      </c>
      <c r="BJ881" t="s">
        <v>4102</v>
      </c>
      <c r="BK881" t="s">
        <v>4103</v>
      </c>
      <c r="BL881" t="s">
        <v>4097</v>
      </c>
      <c r="BM881">
        <v>1</v>
      </c>
      <c r="BN881">
        <v>3.7490000000000001</v>
      </c>
    </row>
    <row r="882" spans="1:66" x14ac:dyDescent="0.25">
      <c r="A882">
        <v>155363</v>
      </c>
      <c r="B882">
        <v>22901</v>
      </c>
      <c r="C882" t="s">
        <v>310</v>
      </c>
      <c r="D882" t="s">
        <v>21</v>
      </c>
      <c r="E882" t="s">
        <v>29</v>
      </c>
      <c r="F882">
        <v>44356.666666666664</v>
      </c>
      <c r="G882">
        <v>7</v>
      </c>
      <c r="H882" t="s">
        <v>23</v>
      </c>
      <c r="I882">
        <v>0</v>
      </c>
      <c r="J882" t="s">
        <v>22</v>
      </c>
      <c r="K882" t="s">
        <v>22</v>
      </c>
      <c r="L882" t="s">
        <v>37</v>
      </c>
      <c r="M882">
        <v>8</v>
      </c>
      <c r="N882" t="s">
        <v>35</v>
      </c>
      <c r="O882">
        <v>2</v>
      </c>
      <c r="P882">
        <v>0</v>
      </c>
      <c r="Q882">
        <v>1.3</v>
      </c>
      <c r="R882">
        <v>5</v>
      </c>
      <c r="S882">
        <v>6.5</v>
      </c>
      <c r="T882">
        <v>1</v>
      </c>
      <c r="U882">
        <v>0</v>
      </c>
      <c r="V882">
        <v>3.0000000000000004</v>
      </c>
      <c r="W882">
        <v>2.3000000000000003</v>
      </c>
      <c r="X882">
        <v>6.9000000000000021</v>
      </c>
      <c r="Y882">
        <v>2.3200000000000003</v>
      </c>
      <c r="Z882">
        <v>3.38</v>
      </c>
      <c r="AA882">
        <v>7.8416000000000006</v>
      </c>
      <c r="AB882">
        <v>7656642</v>
      </c>
      <c r="AC882" t="s">
        <v>2002</v>
      </c>
      <c r="AD882">
        <v>40617</v>
      </c>
      <c r="AE882" t="s">
        <v>760</v>
      </c>
      <c r="AF882" t="s">
        <v>761</v>
      </c>
      <c r="AG882" t="s">
        <v>762</v>
      </c>
      <c r="AH882" t="s">
        <v>768</v>
      </c>
      <c r="AI882">
        <v>3</v>
      </c>
      <c r="AJ882">
        <v>0</v>
      </c>
      <c r="AK882">
        <v>0</v>
      </c>
      <c r="AL882">
        <v>0</v>
      </c>
      <c r="AM882">
        <v>36</v>
      </c>
      <c r="AN882">
        <v>0</v>
      </c>
      <c r="AO882" t="s">
        <v>762</v>
      </c>
      <c r="AP882" t="s">
        <v>763</v>
      </c>
      <c r="AQ882" t="s">
        <v>769</v>
      </c>
      <c r="AR882" t="s">
        <v>2003</v>
      </c>
      <c r="AS882">
        <v>8.6999999999999993</v>
      </c>
      <c r="AT882">
        <v>578.29999999999995</v>
      </c>
      <c r="AU882">
        <v>587</v>
      </c>
      <c r="AV882" t="s">
        <v>765</v>
      </c>
      <c r="AW882" t="s">
        <v>2004</v>
      </c>
      <c r="AX882">
        <v>4.5</v>
      </c>
      <c r="AY882">
        <v>574.5</v>
      </c>
      <c r="AZ882">
        <v>579</v>
      </c>
      <c r="BA882" t="s">
        <v>765</v>
      </c>
      <c r="BB882">
        <v>2.2435400000000001E-2</v>
      </c>
      <c r="BC882">
        <v>0</v>
      </c>
      <c r="BD882">
        <v>0</v>
      </c>
      <c r="BE882">
        <v>121.44193474788956</v>
      </c>
      <c r="BF882" t="s">
        <v>767</v>
      </c>
      <c r="BG882">
        <v>43179</v>
      </c>
      <c r="BH882">
        <v>169.37513003442709</v>
      </c>
      <c r="BI882" t="s">
        <v>4136</v>
      </c>
      <c r="BJ882" t="s">
        <v>4137</v>
      </c>
      <c r="BK882" t="s">
        <v>4138</v>
      </c>
      <c r="BL882" t="s">
        <v>4139</v>
      </c>
      <c r="BM882">
        <v>4</v>
      </c>
      <c r="BN882">
        <v>3.71</v>
      </c>
    </row>
    <row r="883" spans="1:66" x14ac:dyDescent="0.25">
      <c r="A883">
        <v>155363</v>
      </c>
      <c r="B883">
        <v>22901</v>
      </c>
      <c r="C883" t="s">
        <v>484</v>
      </c>
      <c r="D883" t="s">
        <v>21</v>
      </c>
      <c r="E883" t="s">
        <v>29</v>
      </c>
      <c r="F883">
        <v>44356.666666666664</v>
      </c>
      <c r="G883">
        <v>7</v>
      </c>
      <c r="H883" t="s">
        <v>23</v>
      </c>
      <c r="I883">
        <v>0</v>
      </c>
      <c r="J883" t="s">
        <v>22</v>
      </c>
      <c r="K883" t="s">
        <v>22</v>
      </c>
      <c r="L883" t="s">
        <v>37</v>
      </c>
      <c r="M883">
        <v>8</v>
      </c>
      <c r="N883" t="s">
        <v>35</v>
      </c>
      <c r="O883">
        <v>2</v>
      </c>
      <c r="P883">
        <v>0</v>
      </c>
      <c r="Q883">
        <v>1.3</v>
      </c>
      <c r="R883">
        <v>5</v>
      </c>
      <c r="S883">
        <v>6.5</v>
      </c>
      <c r="T883">
        <v>1</v>
      </c>
      <c r="U883">
        <v>0</v>
      </c>
      <c r="V883">
        <v>4.5999999999999996</v>
      </c>
      <c r="W883">
        <v>2.3000000000000003</v>
      </c>
      <c r="X883">
        <v>10.58</v>
      </c>
      <c r="Y883">
        <v>3.28</v>
      </c>
      <c r="Z883">
        <v>3.38</v>
      </c>
      <c r="AA883">
        <v>11.086399999999999</v>
      </c>
      <c r="AB883">
        <v>7656642</v>
      </c>
      <c r="AC883" t="s">
        <v>2002</v>
      </c>
      <c r="AD883">
        <v>40618</v>
      </c>
      <c r="AE883" t="s">
        <v>760</v>
      </c>
      <c r="AF883" t="s">
        <v>761</v>
      </c>
      <c r="AG883" t="s">
        <v>762</v>
      </c>
      <c r="AH883" t="s">
        <v>768</v>
      </c>
      <c r="AI883">
        <v>3</v>
      </c>
      <c r="AJ883">
        <v>0</v>
      </c>
      <c r="AK883">
        <v>0</v>
      </c>
      <c r="AL883">
        <v>0</v>
      </c>
      <c r="AM883">
        <v>36</v>
      </c>
      <c r="AN883">
        <v>0</v>
      </c>
      <c r="AO883" t="s">
        <v>762</v>
      </c>
      <c r="AP883" t="s">
        <v>763</v>
      </c>
      <c r="AQ883" t="s">
        <v>769</v>
      </c>
      <c r="AR883" t="s">
        <v>2003</v>
      </c>
      <c r="AS883">
        <v>8.6999999999999993</v>
      </c>
      <c r="AT883">
        <v>578.29999999999995</v>
      </c>
      <c r="AU883">
        <v>587</v>
      </c>
      <c r="AV883" t="s">
        <v>765</v>
      </c>
      <c r="AW883" t="s">
        <v>2004</v>
      </c>
      <c r="AX883">
        <v>4.5</v>
      </c>
      <c r="AY883">
        <v>574.5</v>
      </c>
      <c r="AZ883">
        <v>579</v>
      </c>
      <c r="BA883" t="s">
        <v>765</v>
      </c>
      <c r="BB883">
        <v>2.2435400000000001E-2</v>
      </c>
      <c r="BC883">
        <v>0</v>
      </c>
      <c r="BD883">
        <v>0</v>
      </c>
      <c r="BE883">
        <v>121.44193474788956</v>
      </c>
      <c r="BF883" t="s">
        <v>767</v>
      </c>
      <c r="BG883">
        <v>43179</v>
      </c>
      <c r="BH883">
        <v>169.37513003442709</v>
      </c>
      <c r="BI883" t="s">
        <v>4136</v>
      </c>
      <c r="BJ883" t="s">
        <v>4137</v>
      </c>
      <c r="BK883" t="s">
        <v>4138</v>
      </c>
      <c r="BL883" t="s">
        <v>4139</v>
      </c>
      <c r="BM883">
        <v>4</v>
      </c>
      <c r="BN883">
        <v>3.71</v>
      </c>
    </row>
    <row r="884" spans="1:66" x14ac:dyDescent="0.25">
      <c r="A884">
        <v>155677</v>
      </c>
      <c r="B884">
        <v>11186</v>
      </c>
      <c r="C884" t="s">
        <v>329</v>
      </c>
      <c r="D884" t="s">
        <v>21</v>
      </c>
      <c r="E884" t="s">
        <v>29</v>
      </c>
      <c r="F884">
        <v>43256.666666666664</v>
      </c>
      <c r="G884">
        <v>12.3</v>
      </c>
      <c r="H884" t="s">
        <v>28</v>
      </c>
      <c r="I884">
        <v>5</v>
      </c>
      <c r="J884" t="s">
        <v>22</v>
      </c>
      <c r="K884" t="s">
        <v>22</v>
      </c>
      <c r="L884" t="s">
        <v>115</v>
      </c>
      <c r="M884">
        <v>8</v>
      </c>
      <c r="N884" t="s">
        <v>202</v>
      </c>
      <c r="O884">
        <v>3</v>
      </c>
      <c r="P884">
        <v>10</v>
      </c>
      <c r="Q884">
        <v>3.7</v>
      </c>
      <c r="R884">
        <v>8</v>
      </c>
      <c r="S884">
        <v>29.6</v>
      </c>
      <c r="T884">
        <v>1</v>
      </c>
      <c r="U884">
        <v>0</v>
      </c>
      <c r="V884">
        <v>2.8</v>
      </c>
      <c r="W884">
        <v>2.9000000000000004</v>
      </c>
      <c r="X884">
        <v>8.120000000000001</v>
      </c>
      <c r="Y884">
        <v>3.16</v>
      </c>
      <c r="Z884">
        <v>4.9400000000000004</v>
      </c>
      <c r="AA884">
        <v>15.610400000000002</v>
      </c>
      <c r="AB884">
        <v>7702276</v>
      </c>
      <c r="AC884" t="s">
        <v>2976</v>
      </c>
      <c r="AD884">
        <v>40619</v>
      </c>
      <c r="AE884" t="s">
        <v>760</v>
      </c>
      <c r="AF884" t="s">
        <v>761</v>
      </c>
      <c r="AG884" t="s">
        <v>762</v>
      </c>
      <c r="AH884" t="s">
        <v>768</v>
      </c>
      <c r="AI884">
        <v>4</v>
      </c>
      <c r="AJ884">
        <v>0</v>
      </c>
      <c r="AK884">
        <v>0</v>
      </c>
      <c r="AL884">
        <v>0</v>
      </c>
      <c r="AM884">
        <v>48</v>
      </c>
      <c r="AN884">
        <v>0</v>
      </c>
      <c r="AO884" t="s">
        <v>762</v>
      </c>
      <c r="AP884" t="s">
        <v>778</v>
      </c>
      <c r="AQ884" t="s">
        <v>781</v>
      </c>
      <c r="AR884" t="s">
        <v>2977</v>
      </c>
      <c r="AS884">
        <v>6.3</v>
      </c>
      <c r="AT884">
        <v>611.70000000000005</v>
      </c>
      <c r="AU884">
        <v>618</v>
      </c>
      <c r="AV884" t="s">
        <v>765</v>
      </c>
      <c r="AW884" t="s">
        <v>2978</v>
      </c>
      <c r="AX884">
        <v>5.8</v>
      </c>
      <c r="AY884">
        <v>611.20000000000005</v>
      </c>
      <c r="AZ884">
        <v>617</v>
      </c>
      <c r="BA884" t="s">
        <v>765</v>
      </c>
      <c r="BB884">
        <v>2.34811E-3</v>
      </c>
      <c r="BC884">
        <v>0</v>
      </c>
      <c r="BD884">
        <v>0</v>
      </c>
      <c r="BE884">
        <v>118.43029888204426</v>
      </c>
      <c r="BF884" t="s">
        <v>767</v>
      </c>
      <c r="BG884">
        <v>43179</v>
      </c>
      <c r="BH884">
        <v>212.93688364995509</v>
      </c>
      <c r="BI884" t="s">
        <v>4101</v>
      </c>
      <c r="BJ884" t="s">
        <v>4102</v>
      </c>
      <c r="BK884" t="s">
        <v>4103</v>
      </c>
      <c r="BL884" t="s">
        <v>4097</v>
      </c>
      <c r="BM884">
        <v>1</v>
      </c>
      <c r="BN884">
        <v>3.7559999999999998</v>
      </c>
    </row>
    <row r="885" spans="1:66" x14ac:dyDescent="0.25">
      <c r="A885">
        <v>155788</v>
      </c>
      <c r="B885">
        <v>21251</v>
      </c>
      <c r="C885" t="s">
        <v>384</v>
      </c>
      <c r="D885" t="s">
        <v>21</v>
      </c>
      <c r="E885" t="s">
        <v>29</v>
      </c>
      <c r="F885">
        <v>44215.666666666664</v>
      </c>
      <c r="G885">
        <v>6</v>
      </c>
      <c r="H885" t="s">
        <v>23</v>
      </c>
      <c r="I885">
        <v>0</v>
      </c>
      <c r="J885" t="s">
        <v>22</v>
      </c>
      <c r="K885" t="s">
        <v>22</v>
      </c>
      <c r="L885" t="s">
        <v>30</v>
      </c>
      <c r="M885">
        <v>6</v>
      </c>
      <c r="N885" t="s">
        <v>35</v>
      </c>
      <c r="O885">
        <v>2</v>
      </c>
      <c r="P885">
        <v>0</v>
      </c>
      <c r="Q885">
        <v>1.3</v>
      </c>
      <c r="R885">
        <v>3.5000000000000004</v>
      </c>
      <c r="S885">
        <v>4.5500000000000007</v>
      </c>
      <c r="T885">
        <v>1</v>
      </c>
      <c r="U885">
        <v>0</v>
      </c>
      <c r="V885">
        <v>4.5999999999999996</v>
      </c>
      <c r="W885">
        <v>1.7000000000000002</v>
      </c>
      <c r="X885">
        <v>7.82</v>
      </c>
      <c r="Y885">
        <v>3.28</v>
      </c>
      <c r="Z885">
        <v>2.4200000000000004</v>
      </c>
      <c r="AA885">
        <v>7.9376000000000007</v>
      </c>
      <c r="AB885">
        <v>7717303</v>
      </c>
      <c r="AC885" t="s">
        <v>2014</v>
      </c>
      <c r="AD885">
        <v>40620</v>
      </c>
      <c r="AE885" t="s">
        <v>760</v>
      </c>
      <c r="AF885" t="s">
        <v>761</v>
      </c>
      <c r="AG885" t="s">
        <v>762</v>
      </c>
      <c r="AH885" t="s">
        <v>768</v>
      </c>
      <c r="AI885">
        <v>2</v>
      </c>
      <c r="AJ885">
        <v>0</v>
      </c>
      <c r="AK885">
        <v>0</v>
      </c>
      <c r="AL885">
        <v>0</v>
      </c>
      <c r="AM885">
        <v>24</v>
      </c>
      <c r="AN885">
        <v>0</v>
      </c>
      <c r="AO885" t="s">
        <v>762</v>
      </c>
      <c r="AP885" t="s">
        <v>763</v>
      </c>
      <c r="AQ885" t="s">
        <v>769</v>
      </c>
      <c r="AR885" t="s">
        <v>2015</v>
      </c>
      <c r="AS885">
        <v>5.8</v>
      </c>
      <c r="AT885">
        <v>631.20000000000005</v>
      </c>
      <c r="AU885">
        <v>637</v>
      </c>
      <c r="AV885" t="s">
        <v>765</v>
      </c>
      <c r="AW885" t="s">
        <v>2016</v>
      </c>
      <c r="AX885">
        <v>2.2000000000000002</v>
      </c>
      <c r="AY885">
        <v>622.79999999999995</v>
      </c>
      <c r="AZ885">
        <v>625</v>
      </c>
      <c r="BA885" t="s">
        <v>765</v>
      </c>
      <c r="BB885">
        <v>6.5187949999999995E-2</v>
      </c>
      <c r="BC885">
        <v>0</v>
      </c>
      <c r="BD885">
        <v>0</v>
      </c>
      <c r="BE885">
        <v>121.05589778690394</v>
      </c>
      <c r="BF885" t="s">
        <v>767</v>
      </c>
      <c r="BG885">
        <v>43179</v>
      </c>
      <c r="BH885">
        <v>128.85815417456811</v>
      </c>
      <c r="BI885" t="s">
        <v>4170</v>
      </c>
      <c r="BJ885" t="s">
        <v>4171</v>
      </c>
      <c r="BK885" t="s">
        <v>4172</v>
      </c>
      <c r="BL885" t="s">
        <v>4139</v>
      </c>
      <c r="BM885">
        <v>4</v>
      </c>
      <c r="BN885">
        <v>3.7650000000000001</v>
      </c>
    </row>
    <row r="886" spans="1:66" x14ac:dyDescent="0.25">
      <c r="A886">
        <v>156135</v>
      </c>
      <c r="B886">
        <v>12080</v>
      </c>
      <c r="C886" t="s">
        <v>199</v>
      </c>
      <c r="D886" t="s">
        <v>26</v>
      </c>
      <c r="E886" t="s">
        <v>29</v>
      </c>
      <c r="F886">
        <v>43810.708333333336</v>
      </c>
      <c r="G886">
        <v>1</v>
      </c>
      <c r="H886" t="s">
        <v>23</v>
      </c>
      <c r="I886">
        <v>0</v>
      </c>
      <c r="J886" t="s">
        <v>22</v>
      </c>
      <c r="K886" t="s">
        <v>22</v>
      </c>
      <c r="L886" t="s">
        <v>145</v>
      </c>
      <c r="M886">
        <v>10</v>
      </c>
      <c r="N886" t="s">
        <v>33</v>
      </c>
      <c r="O886">
        <v>0</v>
      </c>
      <c r="P886">
        <v>10</v>
      </c>
      <c r="Q886">
        <v>0</v>
      </c>
      <c r="R886">
        <v>7.3999999999999995</v>
      </c>
      <c r="S886">
        <v>0</v>
      </c>
      <c r="T886">
        <v>1</v>
      </c>
      <c r="U886">
        <v>10</v>
      </c>
      <c r="V886">
        <v>1.4000000000000001</v>
      </c>
      <c r="W886">
        <v>2.9</v>
      </c>
      <c r="X886">
        <v>4.0600000000000005</v>
      </c>
      <c r="Y886">
        <v>0.84000000000000008</v>
      </c>
      <c r="Z886">
        <v>4.7</v>
      </c>
      <c r="AA886">
        <v>3.9480000000000004</v>
      </c>
      <c r="AB886">
        <v>7642844</v>
      </c>
      <c r="AC886" t="s">
        <v>1259</v>
      </c>
      <c r="AD886">
        <v>40621</v>
      </c>
      <c r="AE886" t="s">
        <v>760</v>
      </c>
      <c r="AF886" t="s">
        <v>761</v>
      </c>
      <c r="AG886" t="s">
        <v>762</v>
      </c>
      <c r="AH886" t="s">
        <v>768</v>
      </c>
      <c r="AI886">
        <v>2</v>
      </c>
      <c r="AJ886">
        <v>0</v>
      </c>
      <c r="AK886">
        <v>0</v>
      </c>
      <c r="AL886">
        <v>0</v>
      </c>
      <c r="AM886">
        <v>24</v>
      </c>
      <c r="AN886">
        <v>0</v>
      </c>
      <c r="AO886" t="s">
        <v>762</v>
      </c>
      <c r="AP886" t="s">
        <v>763</v>
      </c>
      <c r="AQ886" t="s">
        <v>769</v>
      </c>
      <c r="AR886" t="s">
        <v>1260</v>
      </c>
      <c r="AS886">
        <v>13.9</v>
      </c>
      <c r="AT886">
        <v>724.1</v>
      </c>
      <c r="AU886">
        <v>738</v>
      </c>
      <c r="AV886" t="s">
        <v>765</v>
      </c>
      <c r="AW886" t="s">
        <v>1261</v>
      </c>
      <c r="AX886">
        <v>1.5</v>
      </c>
      <c r="AY886">
        <v>718.5</v>
      </c>
      <c r="AZ886">
        <v>720</v>
      </c>
      <c r="BA886" t="s">
        <v>765</v>
      </c>
      <c r="BB886">
        <v>5.2647810000000003E-2</v>
      </c>
      <c r="BC886">
        <v>0</v>
      </c>
      <c r="BD886">
        <v>0</v>
      </c>
      <c r="BE886">
        <v>119.94718229523158</v>
      </c>
      <c r="BF886" t="s">
        <v>767</v>
      </c>
      <c r="BG886">
        <v>44243</v>
      </c>
      <c r="BH886">
        <v>106.3671940326048</v>
      </c>
      <c r="BI886" t="s">
        <v>4111</v>
      </c>
      <c r="BJ886" t="s">
        <v>4112</v>
      </c>
      <c r="BK886" t="s">
        <v>4113</v>
      </c>
      <c r="BL886" t="s">
        <v>4097</v>
      </c>
      <c r="BM886">
        <v>1</v>
      </c>
      <c r="BN886">
        <v>3.891</v>
      </c>
    </row>
    <row r="887" spans="1:66" x14ac:dyDescent="0.25">
      <c r="A887">
        <v>156135</v>
      </c>
      <c r="B887">
        <v>23291</v>
      </c>
      <c r="C887" t="s">
        <v>131</v>
      </c>
      <c r="D887" t="s">
        <v>21</v>
      </c>
      <c r="E887" t="s">
        <v>29</v>
      </c>
      <c r="F887">
        <v>44372.666666666664</v>
      </c>
      <c r="G887">
        <v>1</v>
      </c>
      <c r="I887">
        <v>0</v>
      </c>
      <c r="K887" t="s">
        <v>22</v>
      </c>
      <c r="M887">
        <v>0</v>
      </c>
      <c r="O887">
        <v>2</v>
      </c>
      <c r="P887">
        <v>0</v>
      </c>
      <c r="Q887">
        <v>1.3</v>
      </c>
      <c r="R887">
        <v>1.7</v>
      </c>
      <c r="S887">
        <v>2.21</v>
      </c>
      <c r="T887">
        <v>1</v>
      </c>
      <c r="U887">
        <v>0</v>
      </c>
      <c r="V887">
        <v>7.8000000000000007</v>
      </c>
      <c r="W887">
        <v>4.4000000000000004</v>
      </c>
      <c r="X887">
        <v>34.320000000000007</v>
      </c>
      <c r="Y887">
        <v>5.2000000000000011</v>
      </c>
      <c r="Z887">
        <v>3.3200000000000003</v>
      </c>
      <c r="AA887">
        <v>17.264000000000006</v>
      </c>
      <c r="AB887">
        <v>7642844</v>
      </c>
      <c r="AC887" t="s">
        <v>1259</v>
      </c>
      <c r="AD887">
        <v>40622</v>
      </c>
      <c r="AE887" t="s">
        <v>760</v>
      </c>
      <c r="AF887" t="s">
        <v>761</v>
      </c>
      <c r="AG887" t="s">
        <v>762</v>
      </c>
      <c r="AH887" t="s">
        <v>768</v>
      </c>
      <c r="AI887">
        <v>2</v>
      </c>
      <c r="AJ887">
        <v>0</v>
      </c>
      <c r="AK887">
        <v>0</v>
      </c>
      <c r="AL887">
        <v>0</v>
      </c>
      <c r="AM887">
        <v>24</v>
      </c>
      <c r="AN887">
        <v>0</v>
      </c>
      <c r="AO887" t="s">
        <v>762</v>
      </c>
      <c r="AP887" t="s">
        <v>763</v>
      </c>
      <c r="AQ887" t="s">
        <v>769</v>
      </c>
      <c r="AR887" t="s">
        <v>1260</v>
      </c>
      <c r="AS887">
        <v>13.9</v>
      </c>
      <c r="AT887">
        <v>724.1</v>
      </c>
      <c r="AU887">
        <v>738</v>
      </c>
      <c r="AV887" t="s">
        <v>765</v>
      </c>
      <c r="AW887" t="s">
        <v>1261</v>
      </c>
      <c r="AX887">
        <v>1.5</v>
      </c>
      <c r="AY887">
        <v>718.5</v>
      </c>
      <c r="AZ887">
        <v>720</v>
      </c>
      <c r="BA887" t="s">
        <v>765</v>
      </c>
      <c r="BB887">
        <v>5.2647810000000003E-2</v>
      </c>
      <c r="BC887">
        <v>0</v>
      </c>
      <c r="BD887">
        <v>0</v>
      </c>
      <c r="BE887">
        <v>121.48574036048367</v>
      </c>
      <c r="BF887" t="s">
        <v>767</v>
      </c>
      <c r="BG887">
        <v>44243</v>
      </c>
      <c r="BH887">
        <v>106.3671940326048</v>
      </c>
      <c r="BI887" t="s">
        <v>4111</v>
      </c>
      <c r="BJ887" t="s">
        <v>4112</v>
      </c>
      <c r="BK887" t="s">
        <v>4113</v>
      </c>
      <c r="BL887" t="s">
        <v>4097</v>
      </c>
      <c r="BM887">
        <v>1</v>
      </c>
      <c r="BN887">
        <v>3.891</v>
      </c>
    </row>
    <row r="888" spans="1:66" x14ac:dyDescent="0.25">
      <c r="A888">
        <v>156193</v>
      </c>
      <c r="B888">
        <v>11122</v>
      </c>
      <c r="C888" t="s">
        <v>326</v>
      </c>
      <c r="D888" t="s">
        <v>26</v>
      </c>
      <c r="E888" t="s">
        <v>29</v>
      </c>
      <c r="F888">
        <v>43935.666666666664</v>
      </c>
      <c r="G888">
        <v>10.5</v>
      </c>
      <c r="H888" t="s">
        <v>23</v>
      </c>
      <c r="I888">
        <v>0</v>
      </c>
      <c r="J888" t="s">
        <v>22</v>
      </c>
      <c r="K888" t="s">
        <v>22</v>
      </c>
      <c r="L888" t="s">
        <v>115</v>
      </c>
      <c r="M888">
        <v>8</v>
      </c>
      <c r="O888">
        <v>2</v>
      </c>
      <c r="P888">
        <v>10</v>
      </c>
      <c r="Q888">
        <v>1.3</v>
      </c>
      <c r="R888">
        <v>8.1</v>
      </c>
      <c r="S888">
        <v>10.53</v>
      </c>
      <c r="T888">
        <v>1</v>
      </c>
      <c r="U888">
        <v>0</v>
      </c>
      <c r="V888">
        <v>1.4000000000000001</v>
      </c>
      <c r="W888">
        <v>3</v>
      </c>
      <c r="X888">
        <v>4.2</v>
      </c>
      <c r="Y888">
        <v>1.36</v>
      </c>
      <c r="Z888">
        <v>5.04</v>
      </c>
      <c r="AA888">
        <v>6.8544000000000009</v>
      </c>
      <c r="AB888">
        <v>7670176</v>
      </c>
      <c r="AC888" t="s">
        <v>1775</v>
      </c>
      <c r="AD888">
        <v>40623</v>
      </c>
      <c r="AE888" t="s">
        <v>760</v>
      </c>
      <c r="AF888" t="s">
        <v>761</v>
      </c>
      <c r="AG888" t="s">
        <v>762</v>
      </c>
      <c r="AH888" t="s">
        <v>768</v>
      </c>
      <c r="AI888">
        <v>1.25</v>
      </c>
      <c r="AJ888">
        <v>0</v>
      </c>
      <c r="AK888">
        <v>0</v>
      </c>
      <c r="AL888">
        <v>0</v>
      </c>
      <c r="AM888">
        <v>15</v>
      </c>
      <c r="AN888">
        <v>0</v>
      </c>
      <c r="AO888" t="s">
        <v>762</v>
      </c>
      <c r="AP888" t="s">
        <v>763</v>
      </c>
      <c r="AQ888" t="s">
        <v>769</v>
      </c>
      <c r="AR888" t="s">
        <v>1776</v>
      </c>
      <c r="AS888">
        <v>1.2</v>
      </c>
      <c r="AT888">
        <v>756.8</v>
      </c>
      <c r="AU888">
        <v>758</v>
      </c>
      <c r="AV888" t="s">
        <v>765</v>
      </c>
      <c r="AW888" t="s">
        <v>1777</v>
      </c>
      <c r="AX888">
        <v>0.9</v>
      </c>
      <c r="AY888">
        <v>756.1</v>
      </c>
      <c r="AZ888">
        <v>757</v>
      </c>
      <c r="BA888" t="s">
        <v>765</v>
      </c>
      <c r="BB888">
        <v>2.3670750000000001E-2</v>
      </c>
      <c r="BC888">
        <v>0</v>
      </c>
      <c r="BD888">
        <v>0</v>
      </c>
      <c r="BE888">
        <v>120.28929956650695</v>
      </c>
      <c r="BF888" t="s">
        <v>767</v>
      </c>
      <c r="BG888">
        <v>44243</v>
      </c>
      <c r="BH888">
        <v>29.572360466466069</v>
      </c>
      <c r="BI888" t="s">
        <v>4098</v>
      </c>
      <c r="BJ888" t="s">
        <v>4099</v>
      </c>
      <c r="BK888" t="s">
        <v>4100</v>
      </c>
      <c r="BL888" t="s">
        <v>4097</v>
      </c>
      <c r="BM888">
        <v>1</v>
      </c>
      <c r="BN888">
        <v>3.8860000000000001</v>
      </c>
    </row>
    <row r="889" spans="1:66" x14ac:dyDescent="0.25">
      <c r="A889">
        <v>156250</v>
      </c>
      <c r="B889">
        <v>20858</v>
      </c>
      <c r="C889" t="s">
        <v>118</v>
      </c>
      <c r="D889" t="s">
        <v>21</v>
      </c>
      <c r="E889" t="s">
        <v>29</v>
      </c>
      <c r="F889">
        <v>44174.708333333336</v>
      </c>
      <c r="G889">
        <v>3</v>
      </c>
      <c r="H889" t="s">
        <v>31</v>
      </c>
      <c r="I889">
        <v>7</v>
      </c>
      <c r="J889" t="s">
        <v>22</v>
      </c>
      <c r="K889" t="s">
        <v>22</v>
      </c>
      <c r="M889">
        <v>0</v>
      </c>
      <c r="N889" t="s">
        <v>35</v>
      </c>
      <c r="O889">
        <v>2</v>
      </c>
      <c r="P889">
        <v>5</v>
      </c>
      <c r="Q889">
        <v>3.75</v>
      </c>
      <c r="R889">
        <v>1.55</v>
      </c>
      <c r="S889">
        <v>5.8125</v>
      </c>
      <c r="T889">
        <v>1</v>
      </c>
      <c r="U889">
        <v>0</v>
      </c>
      <c r="V889">
        <v>1.4000000000000001</v>
      </c>
      <c r="W889">
        <v>0.8</v>
      </c>
      <c r="X889">
        <v>1.1200000000000001</v>
      </c>
      <c r="Y889">
        <v>2.34</v>
      </c>
      <c r="Z889">
        <v>1.1000000000000001</v>
      </c>
      <c r="AA889">
        <v>2.5739999999999998</v>
      </c>
      <c r="AB889">
        <v>7627681</v>
      </c>
      <c r="AC889" t="s">
        <v>1004</v>
      </c>
      <c r="AD889">
        <v>40624</v>
      </c>
      <c r="AE889" t="s">
        <v>760</v>
      </c>
      <c r="AF889" t="s">
        <v>761</v>
      </c>
      <c r="AG889" t="s">
        <v>762</v>
      </c>
      <c r="AH889" t="s">
        <v>768</v>
      </c>
      <c r="AI889">
        <v>2</v>
      </c>
      <c r="AJ889">
        <v>0</v>
      </c>
      <c r="AK889">
        <v>0</v>
      </c>
      <c r="AL889">
        <v>0</v>
      </c>
      <c r="AM889">
        <v>24</v>
      </c>
      <c r="AN889">
        <v>0</v>
      </c>
      <c r="AO889" t="s">
        <v>762</v>
      </c>
      <c r="AP889" t="s">
        <v>763</v>
      </c>
      <c r="AQ889" t="s">
        <v>769</v>
      </c>
      <c r="AR889" t="s">
        <v>1005</v>
      </c>
      <c r="AS889">
        <v>4.2</v>
      </c>
      <c r="AT889">
        <v>804.8</v>
      </c>
      <c r="AU889">
        <v>809</v>
      </c>
      <c r="AV889" t="s">
        <v>765</v>
      </c>
      <c r="AW889" t="s">
        <v>1006</v>
      </c>
      <c r="AX889">
        <v>0</v>
      </c>
      <c r="AY889">
        <v>0</v>
      </c>
      <c r="AZ889">
        <v>800</v>
      </c>
      <c r="BA889" t="s">
        <v>772</v>
      </c>
      <c r="BB889">
        <v>0</v>
      </c>
      <c r="BC889">
        <v>0</v>
      </c>
      <c r="BD889">
        <v>0</v>
      </c>
      <c r="BE889">
        <v>120.94375998174766</v>
      </c>
      <c r="BF889" t="s">
        <v>767</v>
      </c>
      <c r="BG889">
        <v>44243</v>
      </c>
      <c r="BH889">
        <v>133.6983330191247</v>
      </c>
      <c r="BI889" t="s">
        <v>4111</v>
      </c>
      <c r="BJ889" t="s">
        <v>4112</v>
      </c>
      <c r="BK889" t="s">
        <v>4113</v>
      </c>
      <c r="BL889" t="s">
        <v>4097</v>
      </c>
      <c r="BM889">
        <v>1</v>
      </c>
      <c r="BN889">
        <v>3.8809999999999998</v>
      </c>
    </row>
    <row r="890" spans="1:66" x14ac:dyDescent="0.25">
      <c r="A890">
        <v>156256</v>
      </c>
      <c r="B890">
        <v>12993</v>
      </c>
      <c r="C890" t="s">
        <v>189</v>
      </c>
      <c r="D890" t="s">
        <v>21</v>
      </c>
      <c r="E890" t="s">
        <v>29</v>
      </c>
      <c r="F890">
        <v>43878.666666666664</v>
      </c>
      <c r="G890">
        <v>6.5</v>
      </c>
      <c r="I890">
        <v>0</v>
      </c>
      <c r="K890" t="s">
        <v>22</v>
      </c>
      <c r="M890">
        <v>0</v>
      </c>
      <c r="O890">
        <v>2</v>
      </c>
      <c r="P890">
        <v>0</v>
      </c>
      <c r="Q890">
        <v>1.3</v>
      </c>
      <c r="R890">
        <v>2</v>
      </c>
      <c r="S890">
        <v>2.6</v>
      </c>
      <c r="T890">
        <v>1</v>
      </c>
      <c r="U890">
        <v>10</v>
      </c>
      <c r="V890">
        <v>4.5999999999999996</v>
      </c>
      <c r="W890">
        <v>7.1</v>
      </c>
      <c r="X890">
        <v>32.659999999999997</v>
      </c>
      <c r="Y890">
        <v>3.28</v>
      </c>
      <c r="Z890">
        <v>5.0599999999999996</v>
      </c>
      <c r="AA890">
        <v>16.596799999999998</v>
      </c>
      <c r="AB890">
        <v>7665734</v>
      </c>
      <c r="AC890" t="s">
        <v>3055</v>
      </c>
      <c r="AD890">
        <v>40625</v>
      </c>
      <c r="AE890" t="s">
        <v>760</v>
      </c>
      <c r="AF890" t="s">
        <v>761</v>
      </c>
      <c r="AG890" t="s">
        <v>762</v>
      </c>
      <c r="AH890" t="s">
        <v>768</v>
      </c>
      <c r="AI890">
        <v>1.25</v>
      </c>
      <c r="AJ890">
        <v>0</v>
      </c>
      <c r="AK890">
        <v>0</v>
      </c>
      <c r="AL890">
        <v>0</v>
      </c>
      <c r="AM890">
        <v>15</v>
      </c>
      <c r="AN890">
        <v>0</v>
      </c>
      <c r="AO890" t="s">
        <v>762</v>
      </c>
      <c r="AP890" t="s">
        <v>763</v>
      </c>
      <c r="AQ890" t="s">
        <v>769</v>
      </c>
      <c r="AR890" t="s">
        <v>3056</v>
      </c>
      <c r="AS890">
        <v>1.4</v>
      </c>
      <c r="AT890">
        <v>821.6</v>
      </c>
      <c r="AU890">
        <v>823</v>
      </c>
      <c r="AV890" t="s">
        <v>765</v>
      </c>
      <c r="AW890" t="s">
        <v>3057</v>
      </c>
      <c r="AX890">
        <v>1.9</v>
      </c>
      <c r="AY890">
        <v>818.1</v>
      </c>
      <c r="AZ890">
        <v>820</v>
      </c>
      <c r="BA890" t="s">
        <v>765</v>
      </c>
      <c r="BB890">
        <v>7.8736959999999995E-2</v>
      </c>
      <c r="BC890">
        <v>0</v>
      </c>
      <c r="BD890">
        <v>0</v>
      </c>
      <c r="BE890">
        <v>120.13324207164042</v>
      </c>
      <c r="BF890" t="s">
        <v>767</v>
      </c>
      <c r="BG890">
        <v>44243</v>
      </c>
      <c r="BH890">
        <v>44.451807369866103</v>
      </c>
      <c r="BI890" t="s">
        <v>4098</v>
      </c>
      <c r="BJ890" t="s">
        <v>4099</v>
      </c>
      <c r="BK890" t="s">
        <v>4100</v>
      </c>
      <c r="BL890" t="s">
        <v>4097</v>
      </c>
      <c r="BM890">
        <v>1</v>
      </c>
      <c r="BN890">
        <v>3.8730000000000002</v>
      </c>
    </row>
    <row r="891" spans="1:66" x14ac:dyDescent="0.25">
      <c r="A891">
        <v>156524</v>
      </c>
      <c r="B891">
        <v>12993</v>
      </c>
      <c r="C891" t="s">
        <v>388</v>
      </c>
      <c r="D891" t="s">
        <v>21</v>
      </c>
      <c r="E891" t="s">
        <v>29</v>
      </c>
      <c r="F891">
        <v>43878.666666666664</v>
      </c>
      <c r="G891">
        <v>6.5</v>
      </c>
      <c r="I891">
        <v>0</v>
      </c>
      <c r="K891" t="s">
        <v>22</v>
      </c>
      <c r="M891">
        <v>0</v>
      </c>
      <c r="O891">
        <v>2</v>
      </c>
      <c r="P891">
        <v>0</v>
      </c>
      <c r="Q891">
        <v>1.3</v>
      </c>
      <c r="R891">
        <v>2</v>
      </c>
      <c r="S891">
        <v>2.6</v>
      </c>
      <c r="T891">
        <v>1</v>
      </c>
      <c r="U891">
        <v>5</v>
      </c>
      <c r="V891">
        <v>4.5999999999999996</v>
      </c>
      <c r="W891">
        <v>2.75</v>
      </c>
      <c r="X891">
        <v>12.649999999999999</v>
      </c>
      <c r="Y891">
        <v>3.28</v>
      </c>
      <c r="Z891">
        <v>2.4500000000000002</v>
      </c>
      <c r="AA891">
        <v>8.0359999999999996</v>
      </c>
      <c r="AB891">
        <v>7592595</v>
      </c>
      <c r="AC891" t="s">
        <v>2031</v>
      </c>
      <c r="AD891">
        <v>40626</v>
      </c>
      <c r="AE891" t="s">
        <v>760</v>
      </c>
      <c r="AF891" t="s">
        <v>761</v>
      </c>
      <c r="AG891" t="s">
        <v>762</v>
      </c>
      <c r="AH891" t="s">
        <v>768</v>
      </c>
      <c r="AI891">
        <v>4</v>
      </c>
      <c r="AJ891">
        <v>0</v>
      </c>
      <c r="AK891">
        <v>0</v>
      </c>
      <c r="AL891">
        <v>0</v>
      </c>
      <c r="AM891">
        <v>48</v>
      </c>
      <c r="AN891">
        <v>0</v>
      </c>
      <c r="AO891" t="s">
        <v>762</v>
      </c>
      <c r="AP891" t="s">
        <v>763</v>
      </c>
      <c r="AQ891" t="s">
        <v>769</v>
      </c>
      <c r="AR891" t="s">
        <v>2032</v>
      </c>
      <c r="AS891">
        <v>6.5</v>
      </c>
      <c r="AT891">
        <v>752.5</v>
      </c>
      <c r="AU891">
        <v>759</v>
      </c>
      <c r="AV891" t="s">
        <v>765</v>
      </c>
      <c r="AW891" t="s">
        <v>2033</v>
      </c>
      <c r="AX891">
        <v>0</v>
      </c>
      <c r="AY891">
        <v>0</v>
      </c>
      <c r="AZ891">
        <v>760</v>
      </c>
      <c r="BA891" t="s">
        <v>765</v>
      </c>
      <c r="BB891">
        <v>0</v>
      </c>
      <c r="BC891">
        <v>1</v>
      </c>
      <c r="BD891">
        <v>32689</v>
      </c>
      <c r="BE891">
        <v>30.635637691079165</v>
      </c>
      <c r="BF891" t="s">
        <v>767</v>
      </c>
      <c r="BG891">
        <v>44243</v>
      </c>
      <c r="BH891">
        <v>21.38371776136669</v>
      </c>
      <c r="BI891" t="s">
        <v>4176</v>
      </c>
      <c r="BJ891" t="s">
        <v>4177</v>
      </c>
      <c r="BK891" t="s">
        <v>4178</v>
      </c>
      <c r="BL891" t="s">
        <v>4097</v>
      </c>
      <c r="BM891">
        <v>1</v>
      </c>
      <c r="BN891">
        <v>3.855</v>
      </c>
    </row>
    <row r="892" spans="1:66" x14ac:dyDescent="0.25">
      <c r="A892">
        <v>156600</v>
      </c>
      <c r="B892">
        <v>18343</v>
      </c>
      <c r="C892" t="s">
        <v>699</v>
      </c>
      <c r="D892" t="s">
        <v>21</v>
      </c>
      <c r="E892" t="s">
        <v>29</v>
      </c>
      <c r="F892">
        <v>44007.666666666664</v>
      </c>
      <c r="G892">
        <v>2</v>
      </c>
      <c r="H892" t="s">
        <v>32</v>
      </c>
      <c r="I892">
        <v>10</v>
      </c>
      <c r="J892" t="s">
        <v>29</v>
      </c>
      <c r="K892" t="s">
        <v>29</v>
      </c>
      <c r="L892" t="s">
        <v>30</v>
      </c>
      <c r="M892">
        <v>6</v>
      </c>
      <c r="N892" t="s">
        <v>40</v>
      </c>
      <c r="O892">
        <v>8</v>
      </c>
      <c r="P892">
        <v>10</v>
      </c>
      <c r="Q892">
        <v>8.6999999999999993</v>
      </c>
      <c r="R892">
        <v>5</v>
      </c>
      <c r="S892">
        <v>43.5</v>
      </c>
      <c r="T892">
        <v>1</v>
      </c>
      <c r="U892">
        <v>0</v>
      </c>
      <c r="V892">
        <v>7.8000000000000007</v>
      </c>
      <c r="W892">
        <v>2.6</v>
      </c>
      <c r="X892">
        <v>20.28</v>
      </c>
      <c r="Y892">
        <v>8.16</v>
      </c>
      <c r="Z892">
        <v>3.56</v>
      </c>
      <c r="AA892">
        <v>29.049600000000002</v>
      </c>
      <c r="AB892">
        <v>7573566</v>
      </c>
      <c r="AC892" t="s">
        <v>3798</v>
      </c>
      <c r="AD892">
        <v>40627</v>
      </c>
      <c r="AE892" t="s">
        <v>985</v>
      </c>
      <c r="AF892" t="s">
        <v>761</v>
      </c>
      <c r="AG892" t="s">
        <v>762</v>
      </c>
      <c r="AH892" t="s">
        <v>768</v>
      </c>
      <c r="AI892">
        <v>1</v>
      </c>
      <c r="AJ892">
        <v>0</v>
      </c>
      <c r="AK892">
        <v>0</v>
      </c>
      <c r="AL892">
        <v>0</v>
      </c>
      <c r="AM892">
        <v>12</v>
      </c>
      <c r="AN892">
        <v>0</v>
      </c>
      <c r="AO892" t="s">
        <v>762</v>
      </c>
      <c r="AP892" t="s">
        <v>763</v>
      </c>
      <c r="AQ892" t="s">
        <v>769</v>
      </c>
      <c r="AR892" t="s">
        <v>3799</v>
      </c>
      <c r="AS892">
        <v>1</v>
      </c>
      <c r="AT892">
        <v>773</v>
      </c>
      <c r="AU892">
        <v>774</v>
      </c>
      <c r="AV892" t="s">
        <v>765</v>
      </c>
      <c r="AW892" t="s">
        <v>762</v>
      </c>
      <c r="AX892">
        <v>0</v>
      </c>
      <c r="AY892">
        <v>0</v>
      </c>
      <c r="AZ892">
        <v>0</v>
      </c>
      <c r="BA892" t="s">
        <v>772</v>
      </c>
      <c r="BB892">
        <v>0</v>
      </c>
      <c r="BC892">
        <v>0</v>
      </c>
      <c r="BD892">
        <v>0</v>
      </c>
      <c r="BE892">
        <v>120.48642482318046</v>
      </c>
      <c r="BF892" t="s">
        <v>767</v>
      </c>
      <c r="BG892">
        <v>44243</v>
      </c>
      <c r="BH892">
        <v>33.060241362544588</v>
      </c>
      <c r="BI892" t="s">
        <v>4094</v>
      </c>
      <c r="BJ892" t="s">
        <v>4095</v>
      </c>
      <c r="BK892" t="s">
        <v>4096</v>
      </c>
      <c r="BL892" t="s">
        <v>4097</v>
      </c>
      <c r="BM892">
        <v>1</v>
      </c>
      <c r="BN892">
        <v>3.879</v>
      </c>
    </row>
    <row r="893" spans="1:66" x14ac:dyDescent="0.25">
      <c r="A893">
        <v>156602</v>
      </c>
      <c r="B893">
        <v>18247</v>
      </c>
      <c r="C893" t="s">
        <v>243</v>
      </c>
      <c r="D893" t="s">
        <v>21</v>
      </c>
      <c r="E893" t="s">
        <v>29</v>
      </c>
      <c r="F893">
        <v>44007.666666666664</v>
      </c>
      <c r="G893">
        <v>1.25</v>
      </c>
      <c r="H893" t="s">
        <v>28</v>
      </c>
      <c r="I893">
        <v>5</v>
      </c>
      <c r="J893" t="s">
        <v>22</v>
      </c>
      <c r="K893" t="s">
        <v>22</v>
      </c>
      <c r="L893" t="s">
        <v>30</v>
      </c>
      <c r="M893">
        <v>6</v>
      </c>
      <c r="N893" t="s">
        <v>202</v>
      </c>
      <c r="O893">
        <v>3</v>
      </c>
      <c r="P893">
        <v>5</v>
      </c>
      <c r="Q893">
        <v>3.7</v>
      </c>
      <c r="R893">
        <v>4.25</v>
      </c>
      <c r="S893">
        <v>15.725000000000001</v>
      </c>
      <c r="T893">
        <v>1</v>
      </c>
      <c r="U893">
        <v>0</v>
      </c>
      <c r="V893">
        <v>1.4000000000000001</v>
      </c>
      <c r="W893">
        <v>0.8</v>
      </c>
      <c r="X893">
        <v>1.1200000000000001</v>
      </c>
      <c r="Y893">
        <v>2.3200000000000003</v>
      </c>
      <c r="Z893">
        <v>2.1800000000000002</v>
      </c>
      <c r="AA893">
        <v>5.0576000000000008</v>
      </c>
      <c r="AB893">
        <v>7577680</v>
      </c>
      <c r="AC893" t="s">
        <v>1457</v>
      </c>
      <c r="AD893">
        <v>40628</v>
      </c>
      <c r="AE893" t="s">
        <v>760</v>
      </c>
      <c r="AF893" t="s">
        <v>761</v>
      </c>
      <c r="AG893" t="s">
        <v>762</v>
      </c>
      <c r="AH893" t="s">
        <v>768</v>
      </c>
      <c r="AI893">
        <v>1.25</v>
      </c>
      <c r="AJ893">
        <v>0</v>
      </c>
      <c r="AK893">
        <v>0</v>
      </c>
      <c r="AL893">
        <v>0</v>
      </c>
      <c r="AM893">
        <v>15</v>
      </c>
      <c r="AN893">
        <v>0</v>
      </c>
      <c r="AO893" t="s">
        <v>762</v>
      </c>
      <c r="AP893" t="s">
        <v>763</v>
      </c>
      <c r="AQ893" t="s">
        <v>769</v>
      </c>
      <c r="AR893" t="s">
        <v>1458</v>
      </c>
      <c r="AS893">
        <v>3.9</v>
      </c>
      <c r="AT893">
        <v>767.1</v>
      </c>
      <c r="AU893">
        <v>771</v>
      </c>
      <c r="AV893" t="s">
        <v>765</v>
      </c>
      <c r="AW893" t="s">
        <v>1459</v>
      </c>
      <c r="AX893">
        <v>1.1000000000000001</v>
      </c>
      <c r="AY893">
        <v>764.9</v>
      </c>
      <c r="AZ893">
        <v>766</v>
      </c>
      <c r="BA893" t="s">
        <v>765</v>
      </c>
      <c r="BB893">
        <v>2.1507100000000001E-2</v>
      </c>
      <c r="BC893">
        <v>0</v>
      </c>
      <c r="BD893">
        <v>0</v>
      </c>
      <c r="BE893">
        <v>120.48642482318046</v>
      </c>
      <c r="BF893" t="s">
        <v>767</v>
      </c>
      <c r="BG893">
        <v>44243</v>
      </c>
      <c r="BH893">
        <v>102.2917778913998</v>
      </c>
      <c r="BI893" t="s">
        <v>4098</v>
      </c>
      <c r="BJ893" t="s">
        <v>4099</v>
      </c>
      <c r="BK893" t="s">
        <v>4100</v>
      </c>
      <c r="BL893" t="s">
        <v>4097</v>
      </c>
      <c r="BM893">
        <v>1</v>
      </c>
      <c r="BN893">
        <v>3.875</v>
      </c>
    </row>
    <row r="894" spans="1:66" x14ac:dyDescent="0.25">
      <c r="A894">
        <v>156608</v>
      </c>
      <c r="B894">
        <v>12808</v>
      </c>
      <c r="C894" t="s">
        <v>462</v>
      </c>
      <c r="D894" t="s">
        <v>26</v>
      </c>
      <c r="E894" t="s">
        <v>29</v>
      </c>
      <c r="F894">
        <v>43881.666666666664</v>
      </c>
      <c r="G894">
        <v>4.8</v>
      </c>
      <c r="I894">
        <v>0</v>
      </c>
      <c r="J894" t="s">
        <v>22</v>
      </c>
      <c r="K894" t="s">
        <v>22</v>
      </c>
      <c r="L894" t="s">
        <v>30</v>
      </c>
      <c r="M894">
        <v>6</v>
      </c>
      <c r="N894" t="s">
        <v>40</v>
      </c>
      <c r="O894">
        <v>8</v>
      </c>
      <c r="P894">
        <v>10</v>
      </c>
      <c r="Q894">
        <v>5.2</v>
      </c>
      <c r="R894">
        <v>5.6</v>
      </c>
      <c r="S894">
        <v>29.119999999999997</v>
      </c>
      <c r="T894">
        <v>1</v>
      </c>
      <c r="U894">
        <v>0</v>
      </c>
      <c r="V894">
        <v>2.2000000000000002</v>
      </c>
      <c r="W894">
        <v>1.4</v>
      </c>
      <c r="X894">
        <v>3.08</v>
      </c>
      <c r="Y894">
        <v>3.4000000000000004</v>
      </c>
      <c r="Z894">
        <v>3.0799999999999996</v>
      </c>
      <c r="AA894">
        <v>10.472</v>
      </c>
      <c r="AB894">
        <v>7660220</v>
      </c>
      <c r="AC894" t="s">
        <v>2365</v>
      </c>
      <c r="AD894">
        <v>40629</v>
      </c>
      <c r="AE894" t="s">
        <v>760</v>
      </c>
      <c r="AF894" t="s">
        <v>761</v>
      </c>
      <c r="AG894" t="s">
        <v>762</v>
      </c>
      <c r="AH894" t="s">
        <v>768</v>
      </c>
      <c r="AI894">
        <v>3</v>
      </c>
      <c r="AJ894">
        <v>0</v>
      </c>
      <c r="AK894">
        <v>0</v>
      </c>
      <c r="AL894">
        <v>0</v>
      </c>
      <c r="AM894">
        <v>36</v>
      </c>
      <c r="AN894">
        <v>0</v>
      </c>
      <c r="AO894" t="s">
        <v>762</v>
      </c>
      <c r="AP894" t="s">
        <v>763</v>
      </c>
      <c r="AQ894" t="s">
        <v>769</v>
      </c>
      <c r="AR894" t="s">
        <v>2366</v>
      </c>
      <c r="AS894">
        <v>5.3</v>
      </c>
      <c r="AT894">
        <v>642.70000000000005</v>
      </c>
      <c r="AU894">
        <v>648</v>
      </c>
      <c r="AV894" t="s">
        <v>765</v>
      </c>
      <c r="AW894" t="s">
        <v>2367</v>
      </c>
      <c r="AX894">
        <v>0</v>
      </c>
      <c r="AY894">
        <v>644</v>
      </c>
      <c r="AZ894">
        <v>644</v>
      </c>
      <c r="BA894" t="s">
        <v>772</v>
      </c>
      <c r="BB894">
        <v>0</v>
      </c>
      <c r="BC894">
        <v>0</v>
      </c>
      <c r="BD894">
        <v>0</v>
      </c>
      <c r="BE894">
        <v>120.14145562400182</v>
      </c>
      <c r="BF894" t="s">
        <v>767</v>
      </c>
      <c r="BG894">
        <v>43179</v>
      </c>
      <c r="BH894">
        <v>68.164577035329302</v>
      </c>
      <c r="BI894" t="s">
        <v>4111</v>
      </c>
      <c r="BJ894" t="s">
        <v>4112</v>
      </c>
      <c r="BK894" t="s">
        <v>4113</v>
      </c>
      <c r="BL894" t="s">
        <v>4097</v>
      </c>
      <c r="BM894">
        <v>1</v>
      </c>
      <c r="BN894">
        <v>3.7549999999999999</v>
      </c>
    </row>
    <row r="895" spans="1:66" x14ac:dyDescent="0.25">
      <c r="A895">
        <v>156609</v>
      </c>
      <c r="B895">
        <v>12808</v>
      </c>
      <c r="C895" t="s">
        <v>546</v>
      </c>
      <c r="D895" t="s">
        <v>26</v>
      </c>
      <c r="E895" t="s">
        <v>29</v>
      </c>
      <c r="F895">
        <v>43873.666666666664</v>
      </c>
      <c r="G895">
        <v>4.3</v>
      </c>
      <c r="I895">
        <v>0</v>
      </c>
      <c r="J895" t="s">
        <v>22</v>
      </c>
      <c r="K895" t="s">
        <v>22</v>
      </c>
      <c r="L895" t="s">
        <v>30</v>
      </c>
      <c r="M895">
        <v>6</v>
      </c>
      <c r="N895" t="s">
        <v>40</v>
      </c>
      <c r="O895">
        <v>8</v>
      </c>
      <c r="P895">
        <v>10</v>
      </c>
      <c r="Q895">
        <v>5.2</v>
      </c>
      <c r="R895">
        <v>5.6</v>
      </c>
      <c r="S895">
        <v>29.119999999999997</v>
      </c>
      <c r="T895">
        <v>1</v>
      </c>
      <c r="U895">
        <v>10</v>
      </c>
      <c r="V895">
        <v>2.2000000000000002</v>
      </c>
      <c r="W895">
        <v>2.9</v>
      </c>
      <c r="X895">
        <v>6.38</v>
      </c>
      <c r="Y895">
        <v>3.4000000000000004</v>
      </c>
      <c r="Z895">
        <v>3.9799999999999995</v>
      </c>
      <c r="AA895">
        <v>13.532</v>
      </c>
      <c r="AB895">
        <v>7558090</v>
      </c>
      <c r="AC895" t="s">
        <v>2714</v>
      </c>
      <c r="AD895">
        <v>40630</v>
      </c>
      <c r="AE895" t="s">
        <v>760</v>
      </c>
      <c r="AF895" t="s">
        <v>761</v>
      </c>
      <c r="AG895" t="s">
        <v>762</v>
      </c>
      <c r="AH895" t="s">
        <v>768</v>
      </c>
      <c r="AI895">
        <v>1.5</v>
      </c>
      <c r="AJ895">
        <v>0</v>
      </c>
      <c r="AK895">
        <v>0</v>
      </c>
      <c r="AL895">
        <v>0</v>
      </c>
      <c r="AM895">
        <v>18</v>
      </c>
      <c r="AN895">
        <v>0</v>
      </c>
      <c r="AO895" t="s">
        <v>762</v>
      </c>
      <c r="AP895" t="s">
        <v>763</v>
      </c>
      <c r="AQ895" t="s">
        <v>769</v>
      </c>
      <c r="AR895" t="s">
        <v>2715</v>
      </c>
      <c r="AS895">
        <v>4</v>
      </c>
      <c r="AT895">
        <v>578</v>
      </c>
      <c r="AU895">
        <v>582</v>
      </c>
      <c r="AV895" t="s">
        <v>765</v>
      </c>
      <c r="AW895" t="s">
        <v>2716</v>
      </c>
      <c r="AX895">
        <v>1.8</v>
      </c>
      <c r="AY895">
        <v>562.20000000000005</v>
      </c>
      <c r="AZ895">
        <v>564</v>
      </c>
      <c r="BA895" t="s">
        <v>765</v>
      </c>
      <c r="BB895">
        <v>7.5093670000000001E-2</v>
      </c>
      <c r="BC895">
        <v>0</v>
      </c>
      <c r="BD895">
        <v>31778</v>
      </c>
      <c r="BE895">
        <v>33.116130504220848</v>
      </c>
      <c r="BF895" t="s">
        <v>767</v>
      </c>
      <c r="BG895">
        <v>43179</v>
      </c>
      <c r="BH895">
        <v>210.40383496952481</v>
      </c>
      <c r="BI895" t="s">
        <v>4114</v>
      </c>
      <c r="BJ895" t="s">
        <v>4115</v>
      </c>
      <c r="BK895" t="s">
        <v>4116</v>
      </c>
      <c r="BL895" t="s">
        <v>768</v>
      </c>
      <c r="BM895">
        <v>2</v>
      </c>
      <c r="BN895">
        <v>3.7570000000000001</v>
      </c>
    </row>
    <row r="896" spans="1:66" x14ac:dyDescent="0.25">
      <c r="A896">
        <v>156669</v>
      </c>
      <c r="B896">
        <v>10605</v>
      </c>
      <c r="C896" t="s">
        <v>620</v>
      </c>
      <c r="D896" t="s">
        <v>26</v>
      </c>
      <c r="E896" t="s">
        <v>29</v>
      </c>
      <c r="F896">
        <v>43626.666666666664</v>
      </c>
      <c r="G896">
        <v>8.3000000000000007</v>
      </c>
      <c r="H896" t="s">
        <v>23</v>
      </c>
      <c r="I896">
        <v>0</v>
      </c>
      <c r="J896" t="s">
        <v>22</v>
      </c>
      <c r="K896" t="s">
        <v>22</v>
      </c>
      <c r="L896" t="s">
        <v>30</v>
      </c>
      <c r="M896">
        <v>6</v>
      </c>
      <c r="O896">
        <v>2</v>
      </c>
      <c r="P896">
        <v>10</v>
      </c>
      <c r="Q896">
        <v>1.3</v>
      </c>
      <c r="R896">
        <v>6</v>
      </c>
      <c r="S896">
        <v>7.8000000000000007</v>
      </c>
      <c r="T896">
        <v>1</v>
      </c>
      <c r="U896">
        <v>10</v>
      </c>
      <c r="V896">
        <v>5.4</v>
      </c>
      <c r="W896">
        <v>6</v>
      </c>
      <c r="X896">
        <v>32.400000000000006</v>
      </c>
      <c r="Y896">
        <v>3.7600000000000002</v>
      </c>
      <c r="Z896">
        <v>6</v>
      </c>
      <c r="AA896">
        <v>22.560000000000002</v>
      </c>
      <c r="AB896">
        <v>7574720</v>
      </c>
      <c r="AC896" t="s">
        <v>3511</v>
      </c>
      <c r="AD896">
        <v>40631</v>
      </c>
      <c r="AE896" t="s">
        <v>760</v>
      </c>
      <c r="AF896" t="s">
        <v>761</v>
      </c>
      <c r="AG896" t="s">
        <v>762</v>
      </c>
      <c r="AH896" t="s">
        <v>768</v>
      </c>
      <c r="AI896">
        <v>3</v>
      </c>
      <c r="AJ896">
        <v>0</v>
      </c>
      <c r="AK896">
        <v>0</v>
      </c>
      <c r="AL896">
        <v>0</v>
      </c>
      <c r="AM896">
        <v>36</v>
      </c>
      <c r="AN896">
        <v>0</v>
      </c>
      <c r="AO896" t="s">
        <v>762</v>
      </c>
      <c r="AP896" t="s">
        <v>763</v>
      </c>
      <c r="AQ896" t="s">
        <v>769</v>
      </c>
      <c r="AR896" t="s">
        <v>3512</v>
      </c>
      <c r="AS896">
        <v>5.05</v>
      </c>
      <c r="AT896">
        <v>696.2</v>
      </c>
      <c r="AU896">
        <v>701.25</v>
      </c>
      <c r="AV896" t="s">
        <v>765</v>
      </c>
      <c r="AW896" t="s">
        <v>3513</v>
      </c>
      <c r="AX896">
        <v>6.56</v>
      </c>
      <c r="AY896">
        <v>694.67</v>
      </c>
      <c r="AZ896">
        <v>701.23</v>
      </c>
      <c r="BA896" t="s">
        <v>765</v>
      </c>
      <c r="BB896">
        <v>2.4299999999999999E-2</v>
      </c>
      <c r="BC896">
        <v>0</v>
      </c>
      <c r="BD896">
        <v>41107</v>
      </c>
      <c r="BE896">
        <v>8.2016883413187252</v>
      </c>
      <c r="BF896" t="s">
        <v>767</v>
      </c>
      <c r="BG896">
        <v>44243</v>
      </c>
      <c r="BH896">
        <v>62.806151869610012</v>
      </c>
      <c r="BI896" t="s">
        <v>4161</v>
      </c>
      <c r="BJ896" t="s">
        <v>4162</v>
      </c>
      <c r="BK896" t="s">
        <v>4163</v>
      </c>
      <c r="BL896" t="s">
        <v>4097</v>
      </c>
      <c r="BM896">
        <v>1</v>
      </c>
      <c r="BN896">
        <v>3.69</v>
      </c>
    </row>
    <row r="897" spans="1:66" x14ac:dyDescent="0.25">
      <c r="A897">
        <v>156671</v>
      </c>
      <c r="B897">
        <v>10605</v>
      </c>
      <c r="C897" t="s">
        <v>620</v>
      </c>
      <c r="D897" t="s">
        <v>26</v>
      </c>
      <c r="E897" t="s">
        <v>29</v>
      </c>
      <c r="F897">
        <v>43626.666666666664</v>
      </c>
      <c r="G897">
        <v>5.2</v>
      </c>
      <c r="H897" t="s">
        <v>23</v>
      </c>
      <c r="I897">
        <v>0</v>
      </c>
      <c r="J897" t="s">
        <v>22</v>
      </c>
      <c r="K897" t="s">
        <v>22</v>
      </c>
      <c r="L897" t="s">
        <v>30</v>
      </c>
      <c r="M897">
        <v>6</v>
      </c>
      <c r="O897">
        <v>2</v>
      </c>
      <c r="P897">
        <v>10</v>
      </c>
      <c r="Q897">
        <v>1.3</v>
      </c>
      <c r="R897">
        <v>5</v>
      </c>
      <c r="S897">
        <v>6.5</v>
      </c>
      <c r="T897">
        <v>1</v>
      </c>
      <c r="U897">
        <v>10</v>
      </c>
      <c r="V897">
        <v>5.4</v>
      </c>
      <c r="W897">
        <v>5</v>
      </c>
      <c r="X897">
        <v>27</v>
      </c>
      <c r="Y897">
        <v>3.7600000000000002</v>
      </c>
      <c r="Z897">
        <v>5</v>
      </c>
      <c r="AA897">
        <v>18.8</v>
      </c>
      <c r="AB897">
        <v>7655485</v>
      </c>
      <c r="AC897" t="s">
        <v>3261</v>
      </c>
      <c r="AD897">
        <v>40632</v>
      </c>
      <c r="AE897" t="s">
        <v>760</v>
      </c>
      <c r="AF897" t="s">
        <v>761</v>
      </c>
      <c r="AG897" t="s">
        <v>762</v>
      </c>
      <c r="AH897" t="s">
        <v>768</v>
      </c>
      <c r="AI897">
        <v>1</v>
      </c>
      <c r="AJ897">
        <v>0</v>
      </c>
      <c r="AK897">
        <v>0</v>
      </c>
      <c r="AL897">
        <v>0</v>
      </c>
      <c r="AM897">
        <v>12</v>
      </c>
      <c r="AN897">
        <v>0</v>
      </c>
      <c r="AO897" t="s">
        <v>762</v>
      </c>
      <c r="AP897" t="s">
        <v>763</v>
      </c>
      <c r="AQ897" t="s">
        <v>769</v>
      </c>
      <c r="AR897" t="s">
        <v>3262</v>
      </c>
      <c r="AS897">
        <v>4.4000000000000004</v>
      </c>
      <c r="AT897">
        <v>554.6</v>
      </c>
      <c r="AU897">
        <v>559</v>
      </c>
      <c r="AV897" t="s">
        <v>765</v>
      </c>
      <c r="AW897" t="s">
        <v>3263</v>
      </c>
      <c r="AX897">
        <v>3.9</v>
      </c>
      <c r="AY897">
        <v>554.1</v>
      </c>
      <c r="AZ897">
        <v>558</v>
      </c>
      <c r="BA897" t="s">
        <v>765</v>
      </c>
      <c r="BB897">
        <v>2.276655E-2</v>
      </c>
      <c r="BC897">
        <v>0</v>
      </c>
      <c r="BD897">
        <v>0</v>
      </c>
      <c r="BE897">
        <v>119.44330367328314</v>
      </c>
      <c r="BF897" t="s">
        <v>767</v>
      </c>
      <c r="BG897">
        <v>43179</v>
      </c>
      <c r="BH897">
        <v>21.962027461240869</v>
      </c>
      <c r="BI897" t="s">
        <v>4136</v>
      </c>
      <c r="BJ897" t="s">
        <v>4137</v>
      </c>
      <c r="BK897" t="s">
        <v>4138</v>
      </c>
      <c r="BL897" t="s">
        <v>4139</v>
      </c>
      <c r="BM897">
        <v>4</v>
      </c>
      <c r="BN897">
        <v>3.7010000000000001</v>
      </c>
    </row>
    <row r="898" spans="1:66" x14ac:dyDescent="0.25">
      <c r="A898">
        <v>156673</v>
      </c>
      <c r="B898">
        <v>10605</v>
      </c>
      <c r="C898" t="s">
        <v>620</v>
      </c>
      <c r="D898" t="s">
        <v>26</v>
      </c>
      <c r="E898" t="s">
        <v>29</v>
      </c>
      <c r="F898">
        <v>43626.666666666664</v>
      </c>
      <c r="G898">
        <v>5.2</v>
      </c>
      <c r="H898" t="s">
        <v>23</v>
      </c>
      <c r="I898">
        <v>0</v>
      </c>
      <c r="J898" t="s">
        <v>22</v>
      </c>
      <c r="K898" t="s">
        <v>22</v>
      </c>
      <c r="L898" t="s">
        <v>30</v>
      </c>
      <c r="M898">
        <v>6</v>
      </c>
      <c r="O898">
        <v>2</v>
      </c>
      <c r="P898">
        <v>10</v>
      </c>
      <c r="Q898">
        <v>1.3</v>
      </c>
      <c r="R898">
        <v>5</v>
      </c>
      <c r="S898">
        <v>6.5</v>
      </c>
      <c r="T898">
        <v>1</v>
      </c>
      <c r="U898">
        <v>10</v>
      </c>
      <c r="V898">
        <v>5</v>
      </c>
      <c r="W898">
        <v>5</v>
      </c>
      <c r="X898">
        <v>25</v>
      </c>
      <c r="Y898">
        <v>3.52</v>
      </c>
      <c r="Z898">
        <v>5</v>
      </c>
      <c r="AA898">
        <v>17.600000000000001</v>
      </c>
      <c r="AB898">
        <v>7719652</v>
      </c>
      <c r="AC898" t="s">
        <v>3142</v>
      </c>
      <c r="AD898">
        <v>40633</v>
      </c>
      <c r="AE898" t="s">
        <v>760</v>
      </c>
      <c r="AF898" t="s">
        <v>761</v>
      </c>
      <c r="AG898" t="s">
        <v>762</v>
      </c>
      <c r="AH898" t="s">
        <v>768</v>
      </c>
      <c r="AI898">
        <v>3.5</v>
      </c>
      <c r="AJ898">
        <v>0</v>
      </c>
      <c r="AK898">
        <v>0</v>
      </c>
      <c r="AL898">
        <v>0</v>
      </c>
      <c r="AM898">
        <v>42</v>
      </c>
      <c r="AN898">
        <v>0</v>
      </c>
      <c r="AO898" t="s">
        <v>762</v>
      </c>
      <c r="AP898" t="s">
        <v>778</v>
      </c>
      <c r="AQ898" t="s">
        <v>781</v>
      </c>
      <c r="AR898" t="s">
        <v>3143</v>
      </c>
      <c r="AS898">
        <v>6.5</v>
      </c>
      <c r="AT898">
        <v>548.5</v>
      </c>
      <c r="AU898">
        <v>555</v>
      </c>
      <c r="AV898" t="s">
        <v>765</v>
      </c>
      <c r="AW898" t="s">
        <v>3144</v>
      </c>
      <c r="AX898">
        <v>5.9</v>
      </c>
      <c r="AY898">
        <v>544.1</v>
      </c>
      <c r="AZ898">
        <v>550</v>
      </c>
      <c r="BA898" t="s">
        <v>765</v>
      </c>
      <c r="BB898">
        <v>2.3906739999999999E-2</v>
      </c>
      <c r="BC898">
        <v>0</v>
      </c>
      <c r="BD898">
        <v>0</v>
      </c>
      <c r="BE898">
        <v>119.44330367328314</v>
      </c>
      <c r="BF898" t="s">
        <v>767</v>
      </c>
      <c r="BG898">
        <v>43179</v>
      </c>
      <c r="BH898">
        <v>184.04833482185759</v>
      </c>
      <c r="BI898" t="s">
        <v>4136</v>
      </c>
      <c r="BJ898" t="s">
        <v>4137</v>
      </c>
      <c r="BK898" t="s">
        <v>4138</v>
      </c>
      <c r="BL898" t="s">
        <v>4139</v>
      </c>
      <c r="BM898">
        <v>4</v>
      </c>
      <c r="BN898">
        <v>3.7010000000000001</v>
      </c>
    </row>
    <row r="899" spans="1:66" x14ac:dyDescent="0.25">
      <c r="A899">
        <v>156677</v>
      </c>
      <c r="B899">
        <v>10605</v>
      </c>
      <c r="C899" t="s">
        <v>620</v>
      </c>
      <c r="D899" t="s">
        <v>26</v>
      </c>
      <c r="E899" t="s">
        <v>29</v>
      </c>
      <c r="F899">
        <v>43626.666666666664</v>
      </c>
      <c r="G899">
        <v>5.2</v>
      </c>
      <c r="H899" t="s">
        <v>23</v>
      </c>
      <c r="I899">
        <v>0</v>
      </c>
      <c r="J899" t="s">
        <v>22</v>
      </c>
      <c r="K899" t="s">
        <v>22</v>
      </c>
      <c r="L899" t="s">
        <v>30</v>
      </c>
      <c r="M899">
        <v>6</v>
      </c>
      <c r="O899">
        <v>2</v>
      </c>
      <c r="P899">
        <v>10</v>
      </c>
      <c r="Q899">
        <v>1.3</v>
      </c>
      <c r="R899">
        <v>5</v>
      </c>
      <c r="S899">
        <v>6.5</v>
      </c>
      <c r="T899">
        <v>1</v>
      </c>
      <c r="U899">
        <v>10</v>
      </c>
      <c r="V899">
        <v>5.4</v>
      </c>
      <c r="W899">
        <v>5</v>
      </c>
      <c r="X899">
        <v>27</v>
      </c>
      <c r="Y899">
        <v>3.7600000000000002</v>
      </c>
      <c r="Z899">
        <v>5</v>
      </c>
      <c r="AA899">
        <v>18.8</v>
      </c>
      <c r="AB899">
        <v>7572189</v>
      </c>
      <c r="AC899" t="s">
        <v>3259</v>
      </c>
      <c r="AD899">
        <v>40634</v>
      </c>
      <c r="AE899" t="s">
        <v>760</v>
      </c>
      <c r="AF899" t="s">
        <v>761</v>
      </c>
      <c r="AG899" t="s">
        <v>762</v>
      </c>
      <c r="AH899" t="s">
        <v>768</v>
      </c>
      <c r="AI899">
        <v>3.5</v>
      </c>
      <c r="AJ899">
        <v>0</v>
      </c>
      <c r="AK899">
        <v>0</v>
      </c>
      <c r="AL899">
        <v>0</v>
      </c>
      <c r="AM899">
        <v>42</v>
      </c>
      <c r="AN899">
        <v>0</v>
      </c>
      <c r="AO899" t="s">
        <v>762</v>
      </c>
      <c r="AP899" t="s">
        <v>902</v>
      </c>
      <c r="AQ899" t="s">
        <v>905</v>
      </c>
      <c r="AR899" t="s">
        <v>3144</v>
      </c>
      <c r="AS899">
        <v>6</v>
      </c>
      <c r="AT899">
        <v>544</v>
      </c>
      <c r="AU899">
        <v>550</v>
      </c>
      <c r="AV899" t="s">
        <v>765</v>
      </c>
      <c r="AW899" t="s">
        <v>3260</v>
      </c>
      <c r="AX899">
        <v>6</v>
      </c>
      <c r="AY899">
        <v>544</v>
      </c>
      <c r="AZ899">
        <v>550</v>
      </c>
      <c r="BA899" t="s">
        <v>765</v>
      </c>
      <c r="BB899">
        <v>0</v>
      </c>
      <c r="BC899">
        <v>0</v>
      </c>
      <c r="BD899">
        <v>0</v>
      </c>
      <c r="BE899">
        <v>119.44330367328314</v>
      </c>
      <c r="BF899" t="s">
        <v>767</v>
      </c>
      <c r="BG899">
        <v>43179</v>
      </c>
      <c r="BH899">
        <v>6.6405784300105166</v>
      </c>
      <c r="BI899" t="s">
        <v>4136</v>
      </c>
      <c r="BJ899" t="s">
        <v>4137</v>
      </c>
      <c r="BK899" t="s">
        <v>4138</v>
      </c>
      <c r="BL899" t="s">
        <v>4139</v>
      </c>
      <c r="BM899">
        <v>4</v>
      </c>
      <c r="BN899">
        <v>3.7010000000000001</v>
      </c>
    </row>
    <row r="900" spans="1:66" x14ac:dyDescent="0.25">
      <c r="A900">
        <v>157347</v>
      </c>
      <c r="B900">
        <v>12922</v>
      </c>
      <c r="C900" t="s">
        <v>718</v>
      </c>
      <c r="D900" t="s">
        <v>21</v>
      </c>
      <c r="E900" t="s">
        <v>29</v>
      </c>
      <c r="F900">
        <v>43886.666666666664</v>
      </c>
      <c r="G900">
        <v>1</v>
      </c>
      <c r="I900">
        <v>0</v>
      </c>
      <c r="K900" t="s">
        <v>22</v>
      </c>
      <c r="L900" t="s">
        <v>30</v>
      </c>
      <c r="M900">
        <v>6</v>
      </c>
      <c r="N900" t="s">
        <v>40</v>
      </c>
      <c r="O900">
        <v>8</v>
      </c>
      <c r="P900">
        <v>10</v>
      </c>
      <c r="Q900">
        <v>5.2</v>
      </c>
      <c r="R900">
        <v>5</v>
      </c>
      <c r="S900">
        <v>26</v>
      </c>
      <c r="T900">
        <v>1</v>
      </c>
      <c r="U900">
        <v>10</v>
      </c>
      <c r="V900">
        <v>7.8000000000000007</v>
      </c>
      <c r="W900">
        <v>5</v>
      </c>
      <c r="X900">
        <v>39</v>
      </c>
      <c r="Y900">
        <v>6.7600000000000007</v>
      </c>
      <c r="Z900">
        <v>5</v>
      </c>
      <c r="AA900">
        <v>33.800000000000004</v>
      </c>
      <c r="AB900">
        <v>7565342</v>
      </c>
      <c r="AC900" t="s">
        <v>3935</v>
      </c>
      <c r="AD900">
        <v>40635</v>
      </c>
      <c r="AE900" t="s">
        <v>760</v>
      </c>
      <c r="AF900" t="s">
        <v>761</v>
      </c>
      <c r="AG900" t="s">
        <v>762</v>
      </c>
      <c r="AH900" t="s">
        <v>768</v>
      </c>
      <c r="AI900">
        <v>1</v>
      </c>
      <c r="AJ900">
        <v>0</v>
      </c>
      <c r="AK900">
        <v>0</v>
      </c>
      <c r="AL900">
        <v>0</v>
      </c>
      <c r="AM900">
        <v>12</v>
      </c>
      <c r="AN900">
        <v>0</v>
      </c>
      <c r="AO900" t="s">
        <v>762</v>
      </c>
      <c r="AP900" t="s">
        <v>763</v>
      </c>
      <c r="AQ900" t="s">
        <v>769</v>
      </c>
      <c r="AR900" t="s">
        <v>3936</v>
      </c>
      <c r="AS900">
        <v>1.5</v>
      </c>
      <c r="AT900">
        <v>750.5</v>
      </c>
      <c r="AU900">
        <v>752</v>
      </c>
      <c r="AV900" t="s">
        <v>765</v>
      </c>
      <c r="AW900" t="s">
        <v>3937</v>
      </c>
      <c r="AX900">
        <v>1.5</v>
      </c>
      <c r="AY900">
        <v>750.5</v>
      </c>
      <c r="AZ900">
        <v>752</v>
      </c>
      <c r="BA900" t="s">
        <v>765</v>
      </c>
      <c r="BB900">
        <v>0</v>
      </c>
      <c r="BC900">
        <v>0</v>
      </c>
      <c r="BD900">
        <v>0</v>
      </c>
      <c r="BE900">
        <v>120.15514487793747</v>
      </c>
      <c r="BF900" t="s">
        <v>767</v>
      </c>
      <c r="BG900">
        <v>44243</v>
      </c>
      <c r="BH900">
        <v>21.117090274455862</v>
      </c>
      <c r="BI900" t="s">
        <v>4094</v>
      </c>
      <c r="BJ900" t="s">
        <v>4095</v>
      </c>
      <c r="BK900" t="s">
        <v>4096</v>
      </c>
      <c r="BL900" t="s">
        <v>4097</v>
      </c>
      <c r="BM900">
        <v>1</v>
      </c>
      <c r="BN900">
        <v>3.9079999999999999</v>
      </c>
    </row>
    <row r="901" spans="1:66" x14ac:dyDescent="0.25">
      <c r="A901">
        <v>157349</v>
      </c>
      <c r="B901">
        <v>12922</v>
      </c>
      <c r="C901" t="s">
        <v>718</v>
      </c>
      <c r="D901" t="s">
        <v>21</v>
      </c>
      <c r="E901" t="s">
        <v>29</v>
      </c>
      <c r="F901">
        <v>43886.666666666664</v>
      </c>
      <c r="G901">
        <v>1</v>
      </c>
      <c r="I901">
        <v>0</v>
      </c>
      <c r="K901" t="s">
        <v>22</v>
      </c>
      <c r="L901" t="s">
        <v>30</v>
      </c>
      <c r="M901">
        <v>6</v>
      </c>
      <c r="N901" t="s">
        <v>40</v>
      </c>
      <c r="O901">
        <v>8</v>
      </c>
      <c r="P901">
        <v>10</v>
      </c>
      <c r="Q901">
        <v>5.2</v>
      </c>
      <c r="R901">
        <v>5</v>
      </c>
      <c r="S901">
        <v>26</v>
      </c>
      <c r="T901">
        <v>1</v>
      </c>
      <c r="U901">
        <v>10</v>
      </c>
      <c r="V901">
        <v>7.8000000000000007</v>
      </c>
      <c r="W901">
        <v>5</v>
      </c>
      <c r="X901">
        <v>39</v>
      </c>
      <c r="Y901">
        <v>6.7600000000000007</v>
      </c>
      <c r="Z901">
        <v>5</v>
      </c>
      <c r="AA901">
        <v>33.800000000000004</v>
      </c>
      <c r="AB901">
        <v>7636195</v>
      </c>
      <c r="AC901" t="s">
        <v>3938</v>
      </c>
      <c r="AD901">
        <v>40636</v>
      </c>
      <c r="AE901" t="s">
        <v>985</v>
      </c>
      <c r="AF901" t="s">
        <v>761</v>
      </c>
      <c r="AG901" t="s">
        <v>762</v>
      </c>
      <c r="AH901" t="s">
        <v>768</v>
      </c>
      <c r="AI901">
        <v>1</v>
      </c>
      <c r="AJ901">
        <v>0</v>
      </c>
      <c r="AK901">
        <v>0</v>
      </c>
      <c r="AL901">
        <v>0</v>
      </c>
      <c r="AM901">
        <v>12</v>
      </c>
      <c r="AN901">
        <v>0</v>
      </c>
      <c r="AO901" t="s">
        <v>762</v>
      </c>
      <c r="AP901" t="s">
        <v>763</v>
      </c>
      <c r="AQ901" t="s">
        <v>769</v>
      </c>
      <c r="AR901" t="s">
        <v>762</v>
      </c>
      <c r="AS901">
        <v>0</v>
      </c>
      <c r="AT901">
        <v>0</v>
      </c>
      <c r="AU901">
        <v>0</v>
      </c>
      <c r="AV901" t="s">
        <v>772</v>
      </c>
      <c r="AW901" t="s">
        <v>3939</v>
      </c>
      <c r="AX901">
        <v>1.5</v>
      </c>
      <c r="AY901">
        <v>749.5</v>
      </c>
      <c r="AZ901">
        <v>751</v>
      </c>
      <c r="BA901" t="s">
        <v>986</v>
      </c>
      <c r="BB901">
        <v>0</v>
      </c>
      <c r="BC901">
        <v>0</v>
      </c>
      <c r="BD901">
        <v>0</v>
      </c>
      <c r="BE901">
        <v>120.15514487793747</v>
      </c>
      <c r="BF901" t="s">
        <v>767</v>
      </c>
      <c r="BG901">
        <v>44243</v>
      </c>
      <c r="BH901">
        <v>19.401978327142629</v>
      </c>
      <c r="BI901" t="s">
        <v>4094</v>
      </c>
      <c r="BJ901" t="s">
        <v>4095</v>
      </c>
      <c r="BK901" t="s">
        <v>4096</v>
      </c>
      <c r="BL901" t="s">
        <v>4097</v>
      </c>
      <c r="BM901">
        <v>1</v>
      </c>
      <c r="BN901">
        <v>3.9079999999999999</v>
      </c>
    </row>
    <row r="902" spans="1:66" x14ac:dyDescent="0.25">
      <c r="A902">
        <v>157350</v>
      </c>
      <c r="B902">
        <v>12922</v>
      </c>
      <c r="C902" t="s">
        <v>723</v>
      </c>
      <c r="D902" t="s">
        <v>21</v>
      </c>
      <c r="E902" t="s">
        <v>29</v>
      </c>
      <c r="F902">
        <v>43886.666666666664</v>
      </c>
      <c r="G902">
        <v>1</v>
      </c>
      <c r="I902">
        <v>0</v>
      </c>
      <c r="K902" t="s">
        <v>22</v>
      </c>
      <c r="L902" t="s">
        <v>30</v>
      </c>
      <c r="M902">
        <v>6</v>
      </c>
      <c r="N902" t="s">
        <v>40</v>
      </c>
      <c r="O902">
        <v>8</v>
      </c>
      <c r="P902">
        <v>10</v>
      </c>
      <c r="Q902">
        <v>5.2</v>
      </c>
      <c r="R902">
        <v>5</v>
      </c>
      <c r="S902">
        <v>26</v>
      </c>
      <c r="T902">
        <v>1</v>
      </c>
      <c r="U902">
        <v>10</v>
      </c>
      <c r="V902">
        <v>9.1999999999999993</v>
      </c>
      <c r="W902">
        <v>5</v>
      </c>
      <c r="X902">
        <v>46</v>
      </c>
      <c r="Y902">
        <v>7.6</v>
      </c>
      <c r="Z902">
        <v>5</v>
      </c>
      <c r="AA902">
        <v>38</v>
      </c>
      <c r="AB902">
        <v>7708050</v>
      </c>
      <c r="AC902" t="s">
        <v>3999</v>
      </c>
      <c r="AD902">
        <v>40637</v>
      </c>
      <c r="AE902" t="s">
        <v>760</v>
      </c>
      <c r="AF902" t="s">
        <v>761</v>
      </c>
      <c r="AG902" t="s">
        <v>762</v>
      </c>
      <c r="AH902" t="s">
        <v>768</v>
      </c>
      <c r="AI902">
        <v>1</v>
      </c>
      <c r="AJ902">
        <v>0</v>
      </c>
      <c r="AK902">
        <v>0</v>
      </c>
      <c r="AL902">
        <v>0</v>
      </c>
      <c r="AM902">
        <v>12</v>
      </c>
      <c r="AN902">
        <v>0</v>
      </c>
      <c r="AO902" t="s">
        <v>762</v>
      </c>
      <c r="AP902" t="s">
        <v>778</v>
      </c>
      <c r="AQ902" t="s">
        <v>781</v>
      </c>
      <c r="AR902" t="s">
        <v>4000</v>
      </c>
      <c r="AS902">
        <v>1</v>
      </c>
      <c r="AT902">
        <v>751</v>
      </c>
      <c r="AU902">
        <v>752</v>
      </c>
      <c r="AV902" t="s">
        <v>765</v>
      </c>
      <c r="AW902" t="s">
        <v>4001</v>
      </c>
      <c r="AX902">
        <v>1</v>
      </c>
      <c r="AY902">
        <v>751</v>
      </c>
      <c r="AZ902">
        <v>752</v>
      </c>
      <c r="BA902" t="s">
        <v>765</v>
      </c>
      <c r="BB902">
        <v>0</v>
      </c>
      <c r="BC902">
        <v>0</v>
      </c>
      <c r="BD902">
        <v>0</v>
      </c>
      <c r="BE902">
        <v>120.15514487793747</v>
      </c>
      <c r="BF902" t="s">
        <v>767</v>
      </c>
      <c r="BG902">
        <v>44243</v>
      </c>
      <c r="BH902">
        <v>19.96917500975297</v>
      </c>
      <c r="BI902" t="s">
        <v>4094</v>
      </c>
      <c r="BJ902" t="s">
        <v>4095</v>
      </c>
      <c r="BK902" t="s">
        <v>4096</v>
      </c>
      <c r="BL902" t="s">
        <v>4097</v>
      </c>
      <c r="BM902">
        <v>1</v>
      </c>
      <c r="BN902">
        <v>3.9079999999999999</v>
      </c>
    </row>
    <row r="903" spans="1:66" x14ac:dyDescent="0.25">
      <c r="A903">
        <v>157399</v>
      </c>
      <c r="B903">
        <v>20484</v>
      </c>
      <c r="C903" t="s">
        <v>362</v>
      </c>
      <c r="D903" t="s">
        <v>26</v>
      </c>
      <c r="E903" t="s">
        <v>29</v>
      </c>
      <c r="F903">
        <v>44152.666666666664</v>
      </c>
      <c r="G903">
        <v>6.6</v>
      </c>
      <c r="H903" t="s">
        <v>23</v>
      </c>
      <c r="I903">
        <v>0</v>
      </c>
      <c r="J903" t="s">
        <v>22</v>
      </c>
      <c r="K903" t="s">
        <v>22</v>
      </c>
      <c r="L903" t="s">
        <v>24</v>
      </c>
      <c r="M903">
        <v>0</v>
      </c>
      <c r="O903">
        <v>2</v>
      </c>
      <c r="P903">
        <v>0</v>
      </c>
      <c r="Q903">
        <v>1.3</v>
      </c>
      <c r="R903">
        <v>1.4</v>
      </c>
      <c r="S903">
        <v>1.8199999999999998</v>
      </c>
      <c r="T903">
        <v>1</v>
      </c>
      <c r="U903">
        <v>0</v>
      </c>
      <c r="V903">
        <v>7.8000000000000007</v>
      </c>
      <c r="W903">
        <v>1.4</v>
      </c>
      <c r="X903">
        <v>10.92</v>
      </c>
      <c r="Y903">
        <v>5.2000000000000011</v>
      </c>
      <c r="Z903">
        <v>1.4</v>
      </c>
      <c r="AA903">
        <v>7.2800000000000011</v>
      </c>
      <c r="AB903">
        <v>7633268</v>
      </c>
      <c r="AC903" t="s">
        <v>1905</v>
      </c>
      <c r="AD903">
        <v>40638</v>
      </c>
      <c r="AE903" t="s">
        <v>760</v>
      </c>
      <c r="AF903" t="s">
        <v>761</v>
      </c>
      <c r="AG903" t="s">
        <v>762</v>
      </c>
      <c r="AH903" t="s">
        <v>768</v>
      </c>
      <c r="AI903">
        <v>1.25</v>
      </c>
      <c r="AJ903">
        <v>0</v>
      </c>
      <c r="AK903">
        <v>0</v>
      </c>
      <c r="AL903">
        <v>0</v>
      </c>
      <c r="AM903">
        <v>15</v>
      </c>
      <c r="AN903">
        <v>0</v>
      </c>
      <c r="AO903" t="s">
        <v>762</v>
      </c>
      <c r="AP903" t="s">
        <v>763</v>
      </c>
      <c r="AQ903" t="s">
        <v>769</v>
      </c>
      <c r="AR903" t="s">
        <v>1906</v>
      </c>
      <c r="AS903">
        <v>5.6</v>
      </c>
      <c r="AT903">
        <v>768.4</v>
      </c>
      <c r="AU903">
        <v>774</v>
      </c>
      <c r="AV903" t="s">
        <v>765</v>
      </c>
      <c r="AW903" t="s">
        <v>1907</v>
      </c>
      <c r="AX903">
        <v>4.5999999999999996</v>
      </c>
      <c r="AY903">
        <v>763.4</v>
      </c>
      <c r="AZ903">
        <v>768</v>
      </c>
      <c r="BA903" t="s">
        <v>765</v>
      </c>
      <c r="BB903">
        <v>3.4656649999999997E-2</v>
      </c>
      <c r="BC903">
        <v>0</v>
      </c>
      <c r="BD903">
        <v>0</v>
      </c>
      <c r="BE903">
        <v>120.88341318731462</v>
      </c>
      <c r="BF903" t="s">
        <v>767</v>
      </c>
      <c r="BG903">
        <v>44243</v>
      </c>
      <c r="BH903">
        <v>144.2724531314912</v>
      </c>
      <c r="BI903" t="s">
        <v>4098</v>
      </c>
      <c r="BJ903" t="s">
        <v>4099</v>
      </c>
      <c r="BK903" t="s">
        <v>4100</v>
      </c>
      <c r="BL903" t="s">
        <v>4097</v>
      </c>
      <c r="BM903">
        <v>1</v>
      </c>
      <c r="BN903">
        <v>3.8479999999999999</v>
      </c>
    </row>
    <row r="904" spans="1:66" x14ac:dyDescent="0.25">
      <c r="A904">
        <v>158673</v>
      </c>
      <c r="B904">
        <v>12771</v>
      </c>
      <c r="C904" t="s">
        <v>668</v>
      </c>
      <c r="D904" t="s">
        <v>21</v>
      </c>
      <c r="E904" t="s">
        <v>29</v>
      </c>
      <c r="F904">
        <v>43871.666666666664</v>
      </c>
      <c r="G904">
        <v>1.5</v>
      </c>
      <c r="H904" t="s">
        <v>32</v>
      </c>
      <c r="I904">
        <v>10</v>
      </c>
      <c r="J904" t="s">
        <v>29</v>
      </c>
      <c r="K904" t="s">
        <v>29</v>
      </c>
      <c r="L904" t="s">
        <v>30</v>
      </c>
      <c r="M904">
        <v>6</v>
      </c>
      <c r="N904" t="s">
        <v>40</v>
      </c>
      <c r="O904">
        <v>8</v>
      </c>
      <c r="P904">
        <v>10</v>
      </c>
      <c r="Q904">
        <v>8.6999999999999993</v>
      </c>
      <c r="R904">
        <v>5</v>
      </c>
      <c r="S904">
        <v>43.5</v>
      </c>
      <c r="T904">
        <v>1</v>
      </c>
      <c r="U904">
        <v>10</v>
      </c>
      <c r="V904">
        <v>7.6000000000000005</v>
      </c>
      <c r="W904">
        <v>5</v>
      </c>
      <c r="X904">
        <v>38</v>
      </c>
      <c r="Y904">
        <v>8.0400000000000009</v>
      </c>
      <c r="Z904">
        <v>5</v>
      </c>
      <c r="AA904">
        <v>40.200000000000003</v>
      </c>
      <c r="AB904">
        <v>7608709</v>
      </c>
      <c r="AC904" t="s">
        <v>4020</v>
      </c>
      <c r="AD904">
        <v>40639</v>
      </c>
      <c r="AE904" t="s">
        <v>760</v>
      </c>
      <c r="AF904" t="s">
        <v>4021</v>
      </c>
      <c r="AG904" t="s">
        <v>762</v>
      </c>
      <c r="AH904" t="s">
        <v>1823</v>
      </c>
      <c r="AI904">
        <v>0</v>
      </c>
      <c r="AJ904">
        <v>0</v>
      </c>
      <c r="AK904">
        <v>1.3</v>
      </c>
      <c r="AL904">
        <v>2.1</v>
      </c>
      <c r="AM904">
        <v>16</v>
      </c>
      <c r="AN904">
        <v>25</v>
      </c>
      <c r="AO904" t="s">
        <v>762</v>
      </c>
      <c r="AP904" t="s">
        <v>781</v>
      </c>
      <c r="AQ904" t="s">
        <v>781</v>
      </c>
      <c r="AR904" t="s">
        <v>4022</v>
      </c>
      <c r="AS904">
        <v>1.3</v>
      </c>
      <c r="AT904">
        <v>750.7</v>
      </c>
      <c r="AU904">
        <v>752</v>
      </c>
      <c r="AV904" t="s">
        <v>762</v>
      </c>
      <c r="AW904" t="s">
        <v>4023</v>
      </c>
      <c r="AX904">
        <v>1.3</v>
      </c>
      <c r="AY904">
        <v>750.7</v>
      </c>
      <c r="AZ904">
        <v>752</v>
      </c>
      <c r="BA904" t="s">
        <v>762</v>
      </c>
      <c r="BB904">
        <v>0</v>
      </c>
      <c r="BC904">
        <v>1</v>
      </c>
      <c r="BD904">
        <v>0</v>
      </c>
      <c r="BE904">
        <v>120.1140771161305</v>
      </c>
      <c r="BF904" t="s">
        <v>767</v>
      </c>
      <c r="BG904">
        <v>44243</v>
      </c>
      <c r="BH904">
        <v>23.22391575574531</v>
      </c>
      <c r="BI904" t="s">
        <v>4094</v>
      </c>
      <c r="BJ904" t="s">
        <v>4095</v>
      </c>
      <c r="BK904" t="s">
        <v>4096</v>
      </c>
      <c r="BL904" t="s">
        <v>4097</v>
      </c>
      <c r="BM904">
        <v>1</v>
      </c>
      <c r="BN904">
        <v>3.9049999999999998</v>
      </c>
    </row>
    <row r="905" spans="1:66" x14ac:dyDescent="0.25">
      <c r="A905">
        <v>158674</v>
      </c>
      <c r="B905">
        <v>12922</v>
      </c>
      <c r="C905" t="s">
        <v>718</v>
      </c>
      <c r="D905" t="s">
        <v>21</v>
      </c>
      <c r="E905" t="s">
        <v>29</v>
      </c>
      <c r="F905">
        <v>43886.666666666664</v>
      </c>
      <c r="G905">
        <v>1.25</v>
      </c>
      <c r="I905">
        <v>0</v>
      </c>
      <c r="K905" t="s">
        <v>22</v>
      </c>
      <c r="L905" t="s">
        <v>30</v>
      </c>
      <c r="M905">
        <v>6</v>
      </c>
      <c r="N905" t="s">
        <v>40</v>
      </c>
      <c r="O905">
        <v>8</v>
      </c>
      <c r="P905">
        <v>10</v>
      </c>
      <c r="Q905">
        <v>5.2</v>
      </c>
      <c r="R905">
        <v>5</v>
      </c>
      <c r="S905">
        <v>26</v>
      </c>
      <c r="T905">
        <v>1</v>
      </c>
      <c r="U905">
        <v>10</v>
      </c>
      <c r="V905">
        <v>7.8000000000000007</v>
      </c>
      <c r="W905">
        <v>5</v>
      </c>
      <c r="X905">
        <v>39</v>
      </c>
      <c r="Y905">
        <v>6.7600000000000007</v>
      </c>
      <c r="Z905">
        <v>5</v>
      </c>
      <c r="AA905">
        <v>33.800000000000004</v>
      </c>
      <c r="AB905">
        <v>7716135</v>
      </c>
      <c r="AC905" t="s">
        <v>3940</v>
      </c>
      <c r="AD905">
        <v>40640</v>
      </c>
      <c r="AE905" t="s">
        <v>760</v>
      </c>
      <c r="AF905" t="s">
        <v>935</v>
      </c>
      <c r="AG905" t="s">
        <v>762</v>
      </c>
      <c r="AH905" t="s">
        <v>768</v>
      </c>
      <c r="AI905">
        <v>1.25</v>
      </c>
      <c r="AJ905">
        <v>0</v>
      </c>
      <c r="AK905">
        <v>0</v>
      </c>
      <c r="AL905">
        <v>0</v>
      </c>
      <c r="AM905">
        <v>15</v>
      </c>
      <c r="AN905">
        <v>0</v>
      </c>
      <c r="AO905" t="s">
        <v>762</v>
      </c>
      <c r="AP905" t="s">
        <v>769</v>
      </c>
      <c r="AQ905" t="s">
        <v>769</v>
      </c>
      <c r="AR905" t="s">
        <v>3941</v>
      </c>
      <c r="AS905">
        <v>1.4</v>
      </c>
      <c r="AT905">
        <v>749.6</v>
      </c>
      <c r="AU905">
        <v>751</v>
      </c>
      <c r="AV905" t="s">
        <v>986</v>
      </c>
      <c r="AW905" t="s">
        <v>3942</v>
      </c>
      <c r="AX905">
        <v>1.4</v>
      </c>
      <c r="AY905">
        <v>748.6</v>
      </c>
      <c r="AZ905">
        <v>750</v>
      </c>
      <c r="BA905" t="s">
        <v>765</v>
      </c>
      <c r="BB905">
        <v>3.612713E-2</v>
      </c>
      <c r="BC905">
        <v>1</v>
      </c>
      <c r="BD905">
        <v>0</v>
      </c>
      <c r="BE905">
        <v>120.15514487793747</v>
      </c>
      <c r="BF905" t="s">
        <v>767</v>
      </c>
      <c r="BG905">
        <v>44243</v>
      </c>
      <c r="BH905">
        <v>27.680070124864681</v>
      </c>
      <c r="BI905" t="s">
        <v>4094</v>
      </c>
      <c r="BJ905" t="s">
        <v>4095</v>
      </c>
      <c r="BK905" t="s">
        <v>4096</v>
      </c>
      <c r="BL905" t="s">
        <v>4097</v>
      </c>
      <c r="BM905">
        <v>1</v>
      </c>
      <c r="BN905">
        <v>3.9079999999999999</v>
      </c>
    </row>
    <row r="906" spans="1:66" x14ac:dyDescent="0.25">
      <c r="A906">
        <v>158682</v>
      </c>
      <c r="B906">
        <v>13323</v>
      </c>
      <c r="C906" t="s">
        <v>166</v>
      </c>
      <c r="D906" t="s">
        <v>26</v>
      </c>
      <c r="E906" t="s">
        <v>29</v>
      </c>
      <c r="F906">
        <v>43913.666666666664</v>
      </c>
      <c r="G906">
        <v>5</v>
      </c>
      <c r="H906" t="s">
        <v>23</v>
      </c>
      <c r="I906">
        <v>0</v>
      </c>
      <c r="J906" t="s">
        <v>22</v>
      </c>
      <c r="K906" t="s">
        <v>22</v>
      </c>
      <c r="L906" t="s">
        <v>24</v>
      </c>
      <c r="M906">
        <v>0</v>
      </c>
      <c r="N906" t="s">
        <v>33</v>
      </c>
      <c r="O906">
        <v>0</v>
      </c>
      <c r="P906">
        <v>0</v>
      </c>
      <c r="Q906">
        <v>0</v>
      </c>
      <c r="R906">
        <v>1.4</v>
      </c>
      <c r="S906">
        <v>0</v>
      </c>
      <c r="T906">
        <v>1</v>
      </c>
      <c r="U906">
        <v>0</v>
      </c>
      <c r="V906">
        <v>2.2000000000000002</v>
      </c>
      <c r="W906">
        <v>3.2</v>
      </c>
      <c r="X906">
        <v>7.0400000000000009</v>
      </c>
      <c r="Y906">
        <v>1.32</v>
      </c>
      <c r="Z906">
        <v>2.48</v>
      </c>
      <c r="AA906">
        <v>3.2736000000000001</v>
      </c>
      <c r="AB906">
        <v>7702732</v>
      </c>
      <c r="AC906" t="s">
        <v>1144</v>
      </c>
      <c r="AD906">
        <v>40641</v>
      </c>
      <c r="AE906" t="s">
        <v>985</v>
      </c>
      <c r="AF906" t="s">
        <v>935</v>
      </c>
      <c r="AG906" t="s">
        <v>762</v>
      </c>
      <c r="AH906" t="s">
        <v>768</v>
      </c>
      <c r="AI906">
        <v>1.25</v>
      </c>
      <c r="AJ906">
        <v>0</v>
      </c>
      <c r="AK906">
        <v>0</v>
      </c>
      <c r="AL906">
        <v>0</v>
      </c>
      <c r="AM906">
        <v>15</v>
      </c>
      <c r="AN906">
        <v>0</v>
      </c>
      <c r="AO906" t="s">
        <v>762</v>
      </c>
      <c r="AP906" t="s">
        <v>769</v>
      </c>
      <c r="AQ906" t="s">
        <v>769</v>
      </c>
      <c r="AR906" t="s">
        <v>762</v>
      </c>
      <c r="AS906">
        <v>0</v>
      </c>
      <c r="AT906">
        <v>0</v>
      </c>
      <c r="AU906">
        <v>718</v>
      </c>
      <c r="AV906" t="s">
        <v>772</v>
      </c>
      <c r="AW906" t="s">
        <v>1145</v>
      </c>
      <c r="AX906">
        <v>6</v>
      </c>
      <c r="AY906">
        <v>722</v>
      </c>
      <c r="AZ906">
        <v>728</v>
      </c>
      <c r="BA906" t="s">
        <v>765</v>
      </c>
      <c r="BB906">
        <v>0</v>
      </c>
      <c r="BC906">
        <v>1</v>
      </c>
      <c r="BD906">
        <v>0</v>
      </c>
      <c r="BE906">
        <v>120.22906684919005</v>
      </c>
      <c r="BF906" t="s">
        <v>767</v>
      </c>
      <c r="BG906">
        <v>44243</v>
      </c>
      <c r="BH906">
        <v>80.878259392048321</v>
      </c>
      <c r="BI906" t="s">
        <v>4114</v>
      </c>
      <c r="BJ906" t="s">
        <v>4115</v>
      </c>
      <c r="BK906" t="s">
        <v>4116</v>
      </c>
      <c r="BL906" t="s">
        <v>768</v>
      </c>
      <c r="BM906">
        <v>2</v>
      </c>
      <c r="BN906">
        <v>3.9049999999999998</v>
      </c>
    </row>
    <row r="907" spans="1:66" x14ac:dyDescent="0.25">
      <c r="A907">
        <v>158719</v>
      </c>
      <c r="B907">
        <v>12771</v>
      </c>
      <c r="C907" t="s">
        <v>668</v>
      </c>
      <c r="D907" t="s">
        <v>21</v>
      </c>
      <c r="E907" t="s">
        <v>29</v>
      </c>
      <c r="F907">
        <v>43868.666666666664</v>
      </c>
      <c r="G907">
        <v>1.25</v>
      </c>
      <c r="H907" t="s">
        <v>28</v>
      </c>
      <c r="I907">
        <v>5</v>
      </c>
      <c r="J907" t="s">
        <v>29</v>
      </c>
      <c r="K907" t="s">
        <v>29</v>
      </c>
      <c r="M907">
        <v>0</v>
      </c>
      <c r="O907">
        <v>2</v>
      </c>
      <c r="P907">
        <v>10</v>
      </c>
      <c r="Q907">
        <v>4.8</v>
      </c>
      <c r="R907">
        <v>2.2999999999999998</v>
      </c>
      <c r="S907">
        <v>11.04</v>
      </c>
      <c r="T907">
        <v>1</v>
      </c>
      <c r="U907">
        <v>10</v>
      </c>
      <c r="V907">
        <v>6</v>
      </c>
      <c r="W907">
        <v>5</v>
      </c>
      <c r="X907">
        <v>30</v>
      </c>
      <c r="Y907">
        <v>5.52</v>
      </c>
      <c r="Z907">
        <v>3.92</v>
      </c>
      <c r="AA907">
        <v>21.638399999999997</v>
      </c>
      <c r="AB907">
        <v>7638743</v>
      </c>
      <c r="AC907" t="s">
        <v>3479</v>
      </c>
      <c r="AD907">
        <v>40642</v>
      </c>
      <c r="AE907" t="s">
        <v>760</v>
      </c>
      <c r="AF907" t="s">
        <v>935</v>
      </c>
      <c r="AG907" t="s">
        <v>762</v>
      </c>
      <c r="AH907" t="s">
        <v>768</v>
      </c>
      <c r="AI907">
        <v>1.25</v>
      </c>
      <c r="AJ907">
        <v>0</v>
      </c>
      <c r="AK907">
        <v>0</v>
      </c>
      <c r="AL907">
        <v>0</v>
      </c>
      <c r="AM907">
        <v>15</v>
      </c>
      <c r="AN907">
        <v>0</v>
      </c>
      <c r="AO907" t="s">
        <v>762</v>
      </c>
      <c r="AP907" t="s">
        <v>769</v>
      </c>
      <c r="AQ907" t="s">
        <v>769</v>
      </c>
      <c r="AR907" t="s">
        <v>3480</v>
      </c>
      <c r="AS907">
        <v>1.3</v>
      </c>
      <c r="AT907">
        <v>752.7</v>
      </c>
      <c r="AU907">
        <v>754</v>
      </c>
      <c r="AV907" t="s">
        <v>765</v>
      </c>
      <c r="AW907" t="s">
        <v>3481</v>
      </c>
      <c r="AX907">
        <v>1.3</v>
      </c>
      <c r="AY907">
        <v>752.7</v>
      </c>
      <c r="AZ907">
        <v>754</v>
      </c>
      <c r="BA907" t="s">
        <v>765</v>
      </c>
      <c r="BB907">
        <v>0</v>
      </c>
      <c r="BC907">
        <v>1</v>
      </c>
      <c r="BD907">
        <v>0</v>
      </c>
      <c r="BE907">
        <v>120.10586356376911</v>
      </c>
      <c r="BF907" t="s">
        <v>767</v>
      </c>
      <c r="BG907">
        <v>44243</v>
      </c>
      <c r="BH907">
        <v>17.324029165959651</v>
      </c>
      <c r="BI907" t="s">
        <v>4094</v>
      </c>
      <c r="BJ907" t="s">
        <v>4095</v>
      </c>
      <c r="BK907" t="s">
        <v>4096</v>
      </c>
      <c r="BL907" t="s">
        <v>4097</v>
      </c>
      <c r="BM907">
        <v>1</v>
      </c>
      <c r="BN907">
        <v>3.9049999999999998</v>
      </c>
    </row>
    <row r="908" spans="1:66" x14ac:dyDescent="0.25">
      <c r="A908">
        <v>158720</v>
      </c>
      <c r="B908">
        <v>12771</v>
      </c>
      <c r="C908" t="s">
        <v>427</v>
      </c>
      <c r="D908" t="s">
        <v>21</v>
      </c>
      <c r="E908" t="s">
        <v>29</v>
      </c>
      <c r="F908">
        <v>43868.666666666664</v>
      </c>
      <c r="G908">
        <v>1</v>
      </c>
      <c r="I908">
        <v>0</v>
      </c>
      <c r="K908" t="s">
        <v>22</v>
      </c>
      <c r="M908">
        <v>0</v>
      </c>
      <c r="O908">
        <v>2</v>
      </c>
      <c r="P908">
        <v>0</v>
      </c>
      <c r="Q908">
        <v>1.3</v>
      </c>
      <c r="R908">
        <v>0.8</v>
      </c>
      <c r="S908">
        <v>1.04</v>
      </c>
      <c r="T908">
        <v>1</v>
      </c>
      <c r="U908">
        <v>10</v>
      </c>
      <c r="V908">
        <v>6</v>
      </c>
      <c r="W908">
        <v>3.2</v>
      </c>
      <c r="X908">
        <v>19.200000000000003</v>
      </c>
      <c r="Y908">
        <v>4.1199999999999992</v>
      </c>
      <c r="Z908">
        <v>2.2400000000000002</v>
      </c>
      <c r="AA908">
        <v>9.2287999999999997</v>
      </c>
      <c r="AB908">
        <v>7596821</v>
      </c>
      <c r="AC908" t="s">
        <v>2227</v>
      </c>
      <c r="AD908">
        <v>40643</v>
      </c>
      <c r="AE908" t="s">
        <v>760</v>
      </c>
      <c r="AF908" t="s">
        <v>935</v>
      </c>
      <c r="AG908" t="s">
        <v>762</v>
      </c>
      <c r="AH908" t="s">
        <v>768</v>
      </c>
      <c r="AI908">
        <v>1</v>
      </c>
      <c r="AJ908">
        <v>0</v>
      </c>
      <c r="AK908">
        <v>0</v>
      </c>
      <c r="AL908">
        <v>0</v>
      </c>
      <c r="AM908">
        <v>12</v>
      </c>
      <c r="AN908">
        <v>0</v>
      </c>
      <c r="AO908" t="s">
        <v>762</v>
      </c>
      <c r="AP908" t="s">
        <v>781</v>
      </c>
      <c r="AQ908" t="s">
        <v>781</v>
      </c>
      <c r="AR908" t="s">
        <v>2228</v>
      </c>
      <c r="AS908">
        <v>1</v>
      </c>
      <c r="AT908">
        <v>752</v>
      </c>
      <c r="AU908">
        <v>753</v>
      </c>
      <c r="AV908" t="s">
        <v>765</v>
      </c>
      <c r="AW908" t="s">
        <v>2229</v>
      </c>
      <c r="AX908">
        <v>1</v>
      </c>
      <c r="AY908">
        <v>752</v>
      </c>
      <c r="AZ908">
        <v>753</v>
      </c>
      <c r="BA908" t="s">
        <v>765</v>
      </c>
      <c r="BB908">
        <v>0</v>
      </c>
      <c r="BC908">
        <v>1</v>
      </c>
      <c r="BD908">
        <v>0</v>
      </c>
      <c r="BE908">
        <v>120.10586356376911</v>
      </c>
      <c r="BF908" t="s">
        <v>767</v>
      </c>
      <c r="BG908">
        <v>44243</v>
      </c>
      <c r="BH908">
        <v>14.80382503153087</v>
      </c>
      <c r="BI908" t="s">
        <v>4094</v>
      </c>
      <c r="BJ908" t="s">
        <v>4095</v>
      </c>
      <c r="BK908" t="s">
        <v>4096</v>
      </c>
      <c r="BL908" t="s">
        <v>4097</v>
      </c>
      <c r="BM908">
        <v>1</v>
      </c>
      <c r="BN908">
        <v>3.9049999999999998</v>
      </c>
    </row>
    <row r="909" spans="1:66" x14ac:dyDescent="0.25">
      <c r="A909">
        <v>159994</v>
      </c>
      <c r="B909">
        <v>21706</v>
      </c>
      <c r="C909" t="s">
        <v>231</v>
      </c>
      <c r="D909" t="s">
        <v>26</v>
      </c>
      <c r="E909" t="s">
        <v>29</v>
      </c>
      <c r="F909">
        <v>44249.666666666664</v>
      </c>
      <c r="G909">
        <v>4.2</v>
      </c>
      <c r="H909" t="s">
        <v>23</v>
      </c>
      <c r="I909">
        <v>0</v>
      </c>
      <c r="J909" t="s">
        <v>22</v>
      </c>
      <c r="K909" t="s">
        <v>22</v>
      </c>
      <c r="L909" t="s">
        <v>24</v>
      </c>
      <c r="M909">
        <v>0</v>
      </c>
      <c r="O909">
        <v>2</v>
      </c>
      <c r="P909">
        <v>0</v>
      </c>
      <c r="Q909">
        <v>1.3</v>
      </c>
      <c r="R909">
        <v>1.4</v>
      </c>
      <c r="S909">
        <v>1.8199999999999998</v>
      </c>
      <c r="T909">
        <v>1</v>
      </c>
      <c r="U909">
        <v>0</v>
      </c>
      <c r="V909">
        <v>4.6000000000000005</v>
      </c>
      <c r="W909">
        <v>1.4</v>
      </c>
      <c r="X909">
        <v>6.44</v>
      </c>
      <c r="Y909">
        <v>3.2800000000000002</v>
      </c>
      <c r="Z909">
        <v>1.4</v>
      </c>
      <c r="AA909">
        <v>4.5919999999999996</v>
      </c>
      <c r="AB909">
        <v>7696844</v>
      </c>
      <c r="AC909" t="s">
        <v>1408</v>
      </c>
      <c r="AD909">
        <v>40644</v>
      </c>
      <c r="AE909" t="s">
        <v>760</v>
      </c>
      <c r="AF909" t="s">
        <v>935</v>
      </c>
      <c r="AG909" t="s">
        <v>762</v>
      </c>
      <c r="AH909" t="s">
        <v>768</v>
      </c>
      <c r="AI909">
        <v>1.5</v>
      </c>
      <c r="AJ909">
        <v>0</v>
      </c>
      <c r="AK909">
        <v>0</v>
      </c>
      <c r="AL909">
        <v>0</v>
      </c>
      <c r="AM909">
        <v>18</v>
      </c>
      <c r="AN909">
        <v>0</v>
      </c>
      <c r="AO909" t="s">
        <v>762</v>
      </c>
      <c r="AP909" t="s">
        <v>769</v>
      </c>
      <c r="AQ909" t="s">
        <v>769</v>
      </c>
      <c r="AR909" t="s">
        <v>1409</v>
      </c>
      <c r="AS909">
        <v>6.5</v>
      </c>
      <c r="AT909">
        <v>675.5</v>
      </c>
      <c r="AU909">
        <v>682</v>
      </c>
      <c r="AV909" t="s">
        <v>765</v>
      </c>
      <c r="AW909" t="s">
        <v>1410</v>
      </c>
      <c r="AX909">
        <v>4</v>
      </c>
      <c r="AY909">
        <v>661</v>
      </c>
      <c r="AZ909">
        <v>665</v>
      </c>
      <c r="BA909" t="s">
        <v>765</v>
      </c>
      <c r="BB909">
        <v>3.6066029999999999E-2</v>
      </c>
      <c r="BC909">
        <v>0</v>
      </c>
      <c r="BD909">
        <v>0</v>
      </c>
      <c r="BE909">
        <v>121.14898471366644</v>
      </c>
      <c r="BF909" t="s">
        <v>767</v>
      </c>
      <c r="BG909">
        <v>44243</v>
      </c>
      <c r="BH909">
        <v>402.04034111310608</v>
      </c>
      <c r="BI909" t="s">
        <v>4120</v>
      </c>
      <c r="BJ909" t="s">
        <v>4121</v>
      </c>
      <c r="BK909" t="s">
        <v>4122</v>
      </c>
      <c r="BL909" t="s">
        <v>4123</v>
      </c>
      <c r="BM909">
        <v>4</v>
      </c>
      <c r="BN909">
        <v>3.7290000000000001</v>
      </c>
    </row>
    <row r="910" spans="1:66" x14ac:dyDescent="0.25">
      <c r="A910">
        <v>160304</v>
      </c>
      <c r="B910">
        <v>24125</v>
      </c>
      <c r="C910" t="s">
        <v>572</v>
      </c>
      <c r="D910" t="s">
        <v>21</v>
      </c>
      <c r="E910" t="s">
        <v>29</v>
      </c>
      <c r="F910">
        <v>44468.666666666664</v>
      </c>
      <c r="G910">
        <v>3.5</v>
      </c>
      <c r="I910">
        <v>0</v>
      </c>
      <c r="J910" t="s">
        <v>22</v>
      </c>
      <c r="K910" t="s">
        <v>22</v>
      </c>
      <c r="M910">
        <v>0</v>
      </c>
      <c r="N910" t="s">
        <v>35</v>
      </c>
      <c r="O910">
        <v>2</v>
      </c>
      <c r="P910">
        <v>0</v>
      </c>
      <c r="Q910">
        <v>1.3</v>
      </c>
      <c r="R910">
        <v>0.8</v>
      </c>
      <c r="S910">
        <v>1.04</v>
      </c>
      <c r="T910">
        <v>1</v>
      </c>
      <c r="U910">
        <v>10</v>
      </c>
      <c r="V910">
        <v>4.5999999999999996</v>
      </c>
      <c r="W910">
        <v>6.8</v>
      </c>
      <c r="X910">
        <v>31.279999999999998</v>
      </c>
      <c r="Y910">
        <v>3.28</v>
      </c>
      <c r="Z910">
        <v>4.4000000000000004</v>
      </c>
      <c r="AA910">
        <v>14.432</v>
      </c>
      <c r="AB910">
        <v>7721666</v>
      </c>
      <c r="AC910" t="s">
        <v>2858</v>
      </c>
      <c r="AD910">
        <v>40645</v>
      </c>
      <c r="AE910" t="s">
        <v>760</v>
      </c>
      <c r="AF910" t="s">
        <v>935</v>
      </c>
      <c r="AG910" t="s">
        <v>762</v>
      </c>
      <c r="AH910" t="s">
        <v>768</v>
      </c>
      <c r="AI910">
        <v>1.25</v>
      </c>
      <c r="AJ910">
        <v>0</v>
      </c>
      <c r="AK910">
        <v>0</v>
      </c>
      <c r="AL910">
        <v>0</v>
      </c>
      <c r="AM910">
        <v>15</v>
      </c>
      <c r="AN910">
        <v>0</v>
      </c>
      <c r="AO910" t="s">
        <v>762</v>
      </c>
      <c r="AP910" t="s">
        <v>769</v>
      </c>
      <c r="AQ910" t="s">
        <v>769</v>
      </c>
      <c r="AR910" t="s">
        <v>2859</v>
      </c>
      <c r="AS910">
        <v>2.96</v>
      </c>
      <c r="AT910">
        <v>676.22</v>
      </c>
      <c r="AU910">
        <v>679.18</v>
      </c>
      <c r="AV910" t="s">
        <v>765</v>
      </c>
      <c r="AW910" t="s">
        <v>2860</v>
      </c>
      <c r="AX910">
        <v>5.0999999999999996</v>
      </c>
      <c r="AY910">
        <v>673.1</v>
      </c>
      <c r="AZ910">
        <v>678.2</v>
      </c>
      <c r="BA910" t="s">
        <v>772</v>
      </c>
      <c r="BB910">
        <v>0</v>
      </c>
      <c r="BC910">
        <v>0</v>
      </c>
      <c r="BD910">
        <v>0</v>
      </c>
      <c r="BE910">
        <v>121.74857403604837</v>
      </c>
      <c r="BF910" t="s">
        <v>767</v>
      </c>
      <c r="BG910">
        <v>44243</v>
      </c>
      <c r="BH910">
        <v>64.904920955805565</v>
      </c>
      <c r="BI910" t="s">
        <v>4120</v>
      </c>
      <c r="BJ910" t="s">
        <v>4121</v>
      </c>
      <c r="BK910" t="s">
        <v>4122</v>
      </c>
      <c r="BL910" t="s">
        <v>4123</v>
      </c>
      <c r="BM910">
        <v>4</v>
      </c>
      <c r="BN910">
        <v>3.7309999999999999</v>
      </c>
    </row>
    <row r="911" spans="1:66" x14ac:dyDescent="0.25">
      <c r="A911">
        <v>160490</v>
      </c>
      <c r="B911">
        <v>20799</v>
      </c>
      <c r="C911" t="s">
        <v>638</v>
      </c>
      <c r="D911" t="s">
        <v>26</v>
      </c>
      <c r="E911" t="s">
        <v>29</v>
      </c>
      <c r="F911">
        <v>44495.708333333336</v>
      </c>
      <c r="G911">
        <v>2.4</v>
      </c>
      <c r="H911" t="s">
        <v>23</v>
      </c>
      <c r="I911">
        <v>0</v>
      </c>
      <c r="J911" t="s">
        <v>22</v>
      </c>
      <c r="K911" t="s">
        <v>22</v>
      </c>
      <c r="M911">
        <v>0</v>
      </c>
      <c r="O911">
        <v>2</v>
      </c>
      <c r="P911">
        <v>10</v>
      </c>
      <c r="Q911">
        <v>1.3</v>
      </c>
      <c r="R911">
        <v>2.9</v>
      </c>
      <c r="S911">
        <v>3.77</v>
      </c>
      <c r="T911">
        <v>1</v>
      </c>
      <c r="U911">
        <v>10</v>
      </c>
      <c r="V911">
        <v>9.4</v>
      </c>
      <c r="W911">
        <v>5.6</v>
      </c>
      <c r="X911">
        <v>52.64</v>
      </c>
      <c r="Y911">
        <v>6.16</v>
      </c>
      <c r="Z911">
        <v>4.5199999999999996</v>
      </c>
      <c r="AA911">
        <v>27.8432</v>
      </c>
      <c r="AB911">
        <v>7597526</v>
      </c>
      <c r="AC911" t="s">
        <v>3752</v>
      </c>
      <c r="AD911">
        <v>40646</v>
      </c>
      <c r="AE911" t="s">
        <v>760</v>
      </c>
      <c r="AF911" t="s">
        <v>935</v>
      </c>
      <c r="AG911" t="s">
        <v>762</v>
      </c>
      <c r="AH911" t="s">
        <v>768</v>
      </c>
      <c r="AI911">
        <v>1.25</v>
      </c>
      <c r="AJ911">
        <v>0</v>
      </c>
      <c r="AK911">
        <v>0</v>
      </c>
      <c r="AL911">
        <v>0</v>
      </c>
      <c r="AM911">
        <v>15</v>
      </c>
      <c r="AN911">
        <v>0</v>
      </c>
      <c r="AO911" t="s">
        <v>762</v>
      </c>
      <c r="AP911" t="s">
        <v>769</v>
      </c>
      <c r="AQ911" t="s">
        <v>769</v>
      </c>
      <c r="AR911" t="s">
        <v>989</v>
      </c>
      <c r="AS911">
        <v>4</v>
      </c>
      <c r="AT911">
        <v>674</v>
      </c>
      <c r="AU911">
        <v>678</v>
      </c>
      <c r="AV911" t="s">
        <v>765</v>
      </c>
      <c r="AW911" t="s">
        <v>3753</v>
      </c>
      <c r="AX911">
        <v>5.2</v>
      </c>
      <c r="AY911">
        <v>673.8</v>
      </c>
      <c r="AZ911">
        <v>679</v>
      </c>
      <c r="BA911" t="s">
        <v>765</v>
      </c>
      <c r="BB911">
        <v>1.166059E-2</v>
      </c>
      <c r="BC911">
        <v>0</v>
      </c>
      <c r="BD911">
        <v>0</v>
      </c>
      <c r="BE911">
        <v>121.82261008441708</v>
      </c>
      <c r="BF911" t="s">
        <v>767</v>
      </c>
      <c r="BG911">
        <v>44243</v>
      </c>
      <c r="BH911">
        <v>17.151785691556899</v>
      </c>
      <c r="BI911" t="s">
        <v>4094</v>
      </c>
      <c r="BJ911" t="s">
        <v>4095</v>
      </c>
      <c r="BK911" t="s">
        <v>4096</v>
      </c>
      <c r="BL911" t="s">
        <v>4097</v>
      </c>
      <c r="BM911">
        <v>1</v>
      </c>
      <c r="BN911">
        <v>3.7120000000000002</v>
      </c>
    </row>
    <row r="912" spans="1:66" x14ac:dyDescent="0.25">
      <c r="A912">
        <v>160491</v>
      </c>
      <c r="B912">
        <v>23474</v>
      </c>
      <c r="C912" t="s">
        <v>109</v>
      </c>
      <c r="D912" t="s">
        <v>21</v>
      </c>
      <c r="E912" t="s">
        <v>29</v>
      </c>
      <c r="F912">
        <v>44392.666666666664</v>
      </c>
      <c r="G912">
        <v>3</v>
      </c>
      <c r="H912" t="s">
        <v>28</v>
      </c>
      <c r="I912">
        <v>5</v>
      </c>
      <c r="J912" t="s">
        <v>22</v>
      </c>
      <c r="K912" t="s">
        <v>22</v>
      </c>
      <c r="M912">
        <v>0</v>
      </c>
      <c r="O912">
        <v>2</v>
      </c>
      <c r="P912">
        <v>5</v>
      </c>
      <c r="Q912">
        <v>3.05</v>
      </c>
      <c r="R912">
        <v>1.55</v>
      </c>
      <c r="S912">
        <v>4.7275</v>
      </c>
      <c r="T912">
        <v>1</v>
      </c>
      <c r="U912">
        <v>0</v>
      </c>
      <c r="V912">
        <v>1.4000000000000001</v>
      </c>
      <c r="W912">
        <v>0.8</v>
      </c>
      <c r="X912">
        <v>1.1200000000000001</v>
      </c>
      <c r="Y912">
        <v>2.06</v>
      </c>
      <c r="Z912">
        <v>1.1000000000000001</v>
      </c>
      <c r="AA912">
        <v>2.2660000000000005</v>
      </c>
      <c r="AB912">
        <v>7650955</v>
      </c>
      <c r="AC912" t="s">
        <v>987</v>
      </c>
      <c r="AD912">
        <v>40647</v>
      </c>
      <c r="AE912" t="s">
        <v>760</v>
      </c>
      <c r="AF912" t="s">
        <v>935</v>
      </c>
      <c r="AG912" t="s">
        <v>762</v>
      </c>
      <c r="AH912" t="s">
        <v>768</v>
      </c>
      <c r="AI912">
        <v>1.25</v>
      </c>
      <c r="AJ912">
        <v>0</v>
      </c>
      <c r="AK912">
        <v>0</v>
      </c>
      <c r="AL912">
        <v>0</v>
      </c>
      <c r="AM912">
        <v>15</v>
      </c>
      <c r="AN912">
        <v>0</v>
      </c>
      <c r="AO912" t="s">
        <v>762</v>
      </c>
      <c r="AP912" t="s">
        <v>769</v>
      </c>
      <c r="AQ912" t="s">
        <v>769</v>
      </c>
      <c r="AR912" t="s">
        <v>988</v>
      </c>
      <c r="AS912">
        <v>2.1</v>
      </c>
      <c r="AT912">
        <v>676.9</v>
      </c>
      <c r="AU912">
        <v>679</v>
      </c>
      <c r="AV912" t="s">
        <v>765</v>
      </c>
      <c r="AW912" t="s">
        <v>989</v>
      </c>
      <c r="AX912">
        <v>3.9</v>
      </c>
      <c r="AY912">
        <v>674.1</v>
      </c>
      <c r="AZ912">
        <v>678</v>
      </c>
      <c r="BA912" t="s">
        <v>765</v>
      </c>
      <c r="BB912">
        <v>5.3969910000000003E-2</v>
      </c>
      <c r="BC912">
        <v>0</v>
      </c>
      <c r="BD912">
        <v>0</v>
      </c>
      <c r="BE912">
        <v>121.54049737622633</v>
      </c>
      <c r="BF912" t="s">
        <v>767</v>
      </c>
      <c r="BG912">
        <v>44243</v>
      </c>
      <c r="BH912">
        <v>51.8807616776053</v>
      </c>
      <c r="BI912" t="s">
        <v>4094</v>
      </c>
      <c r="BJ912" t="s">
        <v>4095</v>
      </c>
      <c r="BK912" t="s">
        <v>4096</v>
      </c>
      <c r="BL912" t="s">
        <v>4097</v>
      </c>
      <c r="BM912">
        <v>1</v>
      </c>
      <c r="BN912">
        <v>3.7120000000000002</v>
      </c>
    </row>
    <row r="913" spans="1:66" x14ac:dyDescent="0.25">
      <c r="A913">
        <v>160492</v>
      </c>
      <c r="B913">
        <v>20799</v>
      </c>
      <c r="C913" t="s">
        <v>638</v>
      </c>
      <c r="D913" t="s">
        <v>26</v>
      </c>
      <c r="E913" t="s">
        <v>29</v>
      </c>
      <c r="F913">
        <v>44495.708333333336</v>
      </c>
      <c r="G913">
        <v>2.1</v>
      </c>
      <c r="H913" t="s">
        <v>23</v>
      </c>
      <c r="I913">
        <v>0</v>
      </c>
      <c r="J913" t="s">
        <v>22</v>
      </c>
      <c r="K913" t="s">
        <v>22</v>
      </c>
      <c r="M913">
        <v>0</v>
      </c>
      <c r="O913">
        <v>2</v>
      </c>
      <c r="P913">
        <v>10</v>
      </c>
      <c r="Q913">
        <v>1.3</v>
      </c>
      <c r="R913">
        <v>2.9</v>
      </c>
      <c r="S913">
        <v>3.77</v>
      </c>
      <c r="T913">
        <v>1</v>
      </c>
      <c r="U913">
        <v>10</v>
      </c>
      <c r="V913">
        <v>9.4</v>
      </c>
      <c r="W913">
        <v>5.6</v>
      </c>
      <c r="X913">
        <v>52.64</v>
      </c>
      <c r="Y913">
        <v>6.16</v>
      </c>
      <c r="Z913">
        <v>4.5199999999999996</v>
      </c>
      <c r="AA913">
        <v>27.8432</v>
      </c>
      <c r="AB913">
        <v>7595473</v>
      </c>
      <c r="AC913" t="s">
        <v>3749</v>
      </c>
      <c r="AD913">
        <v>40648</v>
      </c>
      <c r="AE913" t="s">
        <v>760</v>
      </c>
      <c r="AF913" t="s">
        <v>935</v>
      </c>
      <c r="AG913" t="s">
        <v>762</v>
      </c>
      <c r="AH913" t="s">
        <v>768</v>
      </c>
      <c r="AI913">
        <v>1.25</v>
      </c>
      <c r="AJ913">
        <v>0</v>
      </c>
      <c r="AK913">
        <v>0</v>
      </c>
      <c r="AL913">
        <v>0</v>
      </c>
      <c r="AM913">
        <v>15</v>
      </c>
      <c r="AN913">
        <v>0</v>
      </c>
      <c r="AO913" t="s">
        <v>762</v>
      </c>
      <c r="AP913" t="s">
        <v>1097</v>
      </c>
      <c r="AQ913" t="s">
        <v>905</v>
      </c>
      <c r="AR913" t="s">
        <v>3750</v>
      </c>
      <c r="AS913">
        <v>1.3</v>
      </c>
      <c r="AT913">
        <v>671.7</v>
      </c>
      <c r="AU913">
        <v>673</v>
      </c>
      <c r="AV913" t="s">
        <v>765</v>
      </c>
      <c r="AW913" t="s">
        <v>3751</v>
      </c>
      <c r="AX913">
        <v>1.3</v>
      </c>
      <c r="AY913">
        <v>671.7</v>
      </c>
      <c r="AZ913">
        <v>673</v>
      </c>
      <c r="BA913" t="s">
        <v>765</v>
      </c>
      <c r="BB913">
        <v>0</v>
      </c>
      <c r="BC913">
        <v>0</v>
      </c>
      <c r="BD913">
        <v>0</v>
      </c>
      <c r="BE913">
        <v>121.82261008441708</v>
      </c>
      <c r="BF913" t="s">
        <v>767</v>
      </c>
      <c r="BG913">
        <v>44243</v>
      </c>
      <c r="BH913">
        <v>9.3628465582779867</v>
      </c>
      <c r="BI913" t="s">
        <v>4120</v>
      </c>
      <c r="BJ913" t="s">
        <v>4121</v>
      </c>
      <c r="BK913" t="s">
        <v>4122</v>
      </c>
      <c r="BL913" t="s">
        <v>4123</v>
      </c>
      <c r="BM913">
        <v>4</v>
      </c>
      <c r="BN913">
        <v>3.7120000000000002</v>
      </c>
    </row>
    <row r="914" spans="1:66" x14ac:dyDescent="0.25">
      <c r="A914">
        <v>160601</v>
      </c>
      <c r="B914">
        <v>19920</v>
      </c>
      <c r="C914" t="s">
        <v>66</v>
      </c>
      <c r="D914" t="s">
        <v>21</v>
      </c>
      <c r="E914" t="s">
        <v>29</v>
      </c>
      <c r="F914">
        <v>44117.666666666664</v>
      </c>
      <c r="G914">
        <v>4.5</v>
      </c>
      <c r="H914" t="s">
        <v>23</v>
      </c>
      <c r="I914">
        <v>0</v>
      </c>
      <c r="J914" t="s">
        <v>22</v>
      </c>
      <c r="K914" t="s">
        <v>22</v>
      </c>
      <c r="M914">
        <v>0</v>
      </c>
      <c r="N914" t="s">
        <v>35</v>
      </c>
      <c r="O914">
        <v>2</v>
      </c>
      <c r="P914">
        <v>10</v>
      </c>
      <c r="Q914">
        <v>1.3</v>
      </c>
      <c r="R914">
        <v>2.2999999999999998</v>
      </c>
      <c r="S914">
        <v>2.9899999999999998</v>
      </c>
      <c r="T914">
        <v>1</v>
      </c>
      <c r="U914">
        <v>10</v>
      </c>
      <c r="V914">
        <v>4.5999999999999996</v>
      </c>
      <c r="W914">
        <v>6.8</v>
      </c>
      <c r="X914">
        <v>31.279999999999998</v>
      </c>
      <c r="Y914">
        <v>3.28</v>
      </c>
      <c r="Z914">
        <v>5</v>
      </c>
      <c r="AA914">
        <v>16.399999999999999</v>
      </c>
      <c r="AB914">
        <v>7602730</v>
      </c>
      <c r="AC914" t="s">
        <v>3042</v>
      </c>
      <c r="AD914">
        <v>40649</v>
      </c>
      <c r="AE914" t="s">
        <v>760</v>
      </c>
      <c r="AF914" t="s">
        <v>935</v>
      </c>
      <c r="AG914" t="s">
        <v>762</v>
      </c>
      <c r="AH914" t="s">
        <v>768</v>
      </c>
      <c r="AI914">
        <v>1.25</v>
      </c>
      <c r="AJ914">
        <v>0</v>
      </c>
      <c r="AK914">
        <v>0</v>
      </c>
      <c r="AL914">
        <v>0</v>
      </c>
      <c r="AM914">
        <v>15</v>
      </c>
      <c r="AN914">
        <v>0</v>
      </c>
      <c r="AO914" t="s">
        <v>762</v>
      </c>
      <c r="AP914" t="s">
        <v>769</v>
      </c>
      <c r="AQ914" t="s">
        <v>769</v>
      </c>
      <c r="AR914" t="s">
        <v>874</v>
      </c>
      <c r="AS914">
        <v>0</v>
      </c>
      <c r="AT914">
        <v>719</v>
      </c>
      <c r="AU914">
        <v>719</v>
      </c>
      <c r="AV914" t="s">
        <v>772</v>
      </c>
      <c r="AW914" t="s">
        <v>3043</v>
      </c>
      <c r="AX914">
        <v>0</v>
      </c>
      <c r="AY914">
        <v>0</v>
      </c>
      <c r="AZ914">
        <v>712</v>
      </c>
      <c r="BA914" t="s">
        <v>772</v>
      </c>
      <c r="BB914">
        <v>0</v>
      </c>
      <c r="BC914">
        <v>0</v>
      </c>
      <c r="BD914">
        <v>0</v>
      </c>
      <c r="BE914">
        <v>120.78758840976499</v>
      </c>
      <c r="BF914" t="s">
        <v>767</v>
      </c>
      <c r="BG914">
        <v>43179</v>
      </c>
      <c r="BH914">
        <v>230.94980738713789</v>
      </c>
      <c r="BI914" t="s">
        <v>4120</v>
      </c>
      <c r="BJ914" t="s">
        <v>4121</v>
      </c>
      <c r="BK914" t="s">
        <v>4122</v>
      </c>
      <c r="BL914" t="s">
        <v>4123</v>
      </c>
      <c r="BM914">
        <v>4</v>
      </c>
      <c r="BN914">
        <v>3.73</v>
      </c>
    </row>
    <row r="915" spans="1:66" x14ac:dyDescent="0.25">
      <c r="A915">
        <v>160602</v>
      </c>
      <c r="B915">
        <v>19920</v>
      </c>
      <c r="C915" t="s">
        <v>66</v>
      </c>
      <c r="D915" t="s">
        <v>21</v>
      </c>
      <c r="E915" t="s">
        <v>29</v>
      </c>
      <c r="F915">
        <v>44117.666666666664</v>
      </c>
      <c r="G915">
        <v>4</v>
      </c>
      <c r="I915">
        <v>0</v>
      </c>
      <c r="K915" t="s">
        <v>22</v>
      </c>
      <c r="M915">
        <v>0</v>
      </c>
      <c r="O915">
        <v>2</v>
      </c>
      <c r="P915">
        <v>0</v>
      </c>
      <c r="Q915">
        <v>1.3</v>
      </c>
      <c r="R915">
        <v>0.8</v>
      </c>
      <c r="S915">
        <v>1.04</v>
      </c>
      <c r="T915">
        <v>1</v>
      </c>
      <c r="U915">
        <v>0</v>
      </c>
      <c r="V915">
        <v>1.4000000000000001</v>
      </c>
      <c r="W915">
        <v>0.8</v>
      </c>
      <c r="X915">
        <v>1.1200000000000001</v>
      </c>
      <c r="Y915">
        <v>1.36</v>
      </c>
      <c r="Z915">
        <v>0.8</v>
      </c>
      <c r="AA915">
        <v>1.0880000000000001</v>
      </c>
      <c r="AB915">
        <v>7566152</v>
      </c>
      <c r="AC915" t="s">
        <v>872</v>
      </c>
      <c r="AD915">
        <v>40650</v>
      </c>
      <c r="AE915" t="s">
        <v>760</v>
      </c>
      <c r="AF915" t="s">
        <v>761</v>
      </c>
      <c r="AG915" t="s">
        <v>762</v>
      </c>
      <c r="AH915" t="s">
        <v>768</v>
      </c>
      <c r="AI915">
        <v>1.25</v>
      </c>
      <c r="AJ915">
        <v>0</v>
      </c>
      <c r="AK915">
        <v>0</v>
      </c>
      <c r="AL915">
        <v>0</v>
      </c>
      <c r="AM915">
        <v>15</v>
      </c>
      <c r="AN915">
        <v>0</v>
      </c>
      <c r="AO915" t="s">
        <v>762</v>
      </c>
      <c r="AP915" t="s">
        <v>763</v>
      </c>
      <c r="AQ915" t="s">
        <v>769</v>
      </c>
      <c r="AR915" t="s">
        <v>873</v>
      </c>
      <c r="AS915">
        <v>5.4</v>
      </c>
      <c r="AT915">
        <v>714.6</v>
      </c>
      <c r="AU915">
        <v>720</v>
      </c>
      <c r="AV915" t="s">
        <v>765</v>
      </c>
      <c r="AW915" t="s">
        <v>874</v>
      </c>
      <c r="AX915">
        <v>0</v>
      </c>
      <c r="AY915">
        <v>0</v>
      </c>
      <c r="AZ915">
        <v>719</v>
      </c>
      <c r="BA915" t="s">
        <v>772</v>
      </c>
      <c r="BB915">
        <v>0</v>
      </c>
      <c r="BC915">
        <v>0</v>
      </c>
      <c r="BD915">
        <v>0</v>
      </c>
      <c r="BE915">
        <v>120.78758840976499</v>
      </c>
      <c r="BF915" t="s">
        <v>767</v>
      </c>
      <c r="BG915">
        <v>44120</v>
      </c>
      <c r="BH915">
        <v>9.4552470360229908</v>
      </c>
      <c r="BI915" t="s">
        <v>4120</v>
      </c>
      <c r="BJ915" t="s">
        <v>4121</v>
      </c>
      <c r="BK915" t="s">
        <v>4122</v>
      </c>
      <c r="BL915" t="s">
        <v>4123</v>
      </c>
      <c r="BM915">
        <v>4</v>
      </c>
      <c r="BN915">
        <v>3.73</v>
      </c>
    </row>
    <row r="916" spans="1:66" x14ac:dyDescent="0.25">
      <c r="A916">
        <v>160863</v>
      </c>
      <c r="B916">
        <v>12909</v>
      </c>
      <c r="C916" t="s">
        <v>416</v>
      </c>
      <c r="D916" t="s">
        <v>21</v>
      </c>
      <c r="E916" t="s">
        <v>29</v>
      </c>
      <c r="F916">
        <v>43885.708333333336</v>
      </c>
      <c r="G916">
        <v>2.5</v>
      </c>
      <c r="I916">
        <v>0</v>
      </c>
      <c r="K916" t="s">
        <v>22</v>
      </c>
      <c r="M916">
        <v>0</v>
      </c>
      <c r="O916">
        <v>2</v>
      </c>
      <c r="P916">
        <v>0</v>
      </c>
      <c r="Q916">
        <v>1.3</v>
      </c>
      <c r="R916">
        <v>0.8</v>
      </c>
      <c r="S916">
        <v>1.04</v>
      </c>
      <c r="T916">
        <v>2</v>
      </c>
      <c r="U916">
        <v>10</v>
      </c>
      <c r="V916">
        <v>3.0000000000000004</v>
      </c>
      <c r="W916">
        <v>5.9</v>
      </c>
      <c r="X916">
        <v>17.700000000000003</v>
      </c>
      <c r="Y916">
        <v>2.3200000000000003</v>
      </c>
      <c r="Z916">
        <v>3.8600000000000003</v>
      </c>
      <c r="AA916">
        <v>8.9552000000000014</v>
      </c>
      <c r="AB916">
        <v>7719112</v>
      </c>
      <c r="AC916" t="s">
        <v>2170</v>
      </c>
      <c r="AD916">
        <v>40651</v>
      </c>
      <c r="AE916" t="s">
        <v>760</v>
      </c>
      <c r="AF916" t="s">
        <v>935</v>
      </c>
      <c r="AG916" t="s">
        <v>762</v>
      </c>
      <c r="AH916" t="s">
        <v>768</v>
      </c>
      <c r="AI916">
        <v>1.25</v>
      </c>
      <c r="AJ916">
        <v>0</v>
      </c>
      <c r="AK916">
        <v>0</v>
      </c>
      <c r="AL916">
        <v>0</v>
      </c>
      <c r="AM916">
        <v>15</v>
      </c>
      <c r="AN916">
        <v>0</v>
      </c>
      <c r="AO916" t="s">
        <v>762</v>
      </c>
      <c r="AP916" t="s">
        <v>769</v>
      </c>
      <c r="AQ916" t="s">
        <v>769</v>
      </c>
      <c r="AR916" t="s">
        <v>2171</v>
      </c>
      <c r="AS916">
        <v>2.7</v>
      </c>
      <c r="AT916">
        <v>672.3</v>
      </c>
      <c r="AU916">
        <v>675</v>
      </c>
      <c r="AV916" t="s">
        <v>765</v>
      </c>
      <c r="AW916" t="s">
        <v>2172</v>
      </c>
      <c r="AX916">
        <v>7.3</v>
      </c>
      <c r="AY916">
        <v>667.7</v>
      </c>
      <c r="AZ916">
        <v>675</v>
      </c>
      <c r="BA916" t="s">
        <v>765</v>
      </c>
      <c r="BB916">
        <v>5.5341550000000003E-2</v>
      </c>
      <c r="BC916">
        <v>0</v>
      </c>
      <c r="BD916">
        <v>0</v>
      </c>
      <c r="BE916">
        <v>120.1525211042665</v>
      </c>
      <c r="BF916" t="s">
        <v>767</v>
      </c>
      <c r="BG916">
        <v>43193</v>
      </c>
      <c r="BH916">
        <v>83.120182076320447</v>
      </c>
      <c r="BI916" t="s">
        <v>4120</v>
      </c>
      <c r="BJ916" t="s">
        <v>4121</v>
      </c>
      <c r="BK916" t="s">
        <v>4122</v>
      </c>
      <c r="BL916" t="s">
        <v>4123</v>
      </c>
      <c r="BM916">
        <v>4</v>
      </c>
      <c r="BN916">
        <v>3.738</v>
      </c>
    </row>
    <row r="917" spans="1:66" x14ac:dyDescent="0.25">
      <c r="A917">
        <v>160869</v>
      </c>
      <c r="B917">
        <v>12909</v>
      </c>
      <c r="C917" t="s">
        <v>504</v>
      </c>
      <c r="D917" t="s">
        <v>21</v>
      </c>
      <c r="E917" t="s">
        <v>29</v>
      </c>
      <c r="F917">
        <v>43885.708333333336</v>
      </c>
      <c r="G917">
        <v>6.9</v>
      </c>
      <c r="H917" t="s">
        <v>23</v>
      </c>
      <c r="I917">
        <v>0</v>
      </c>
      <c r="J917" t="s">
        <v>22</v>
      </c>
      <c r="K917" t="s">
        <v>22</v>
      </c>
      <c r="M917">
        <v>0</v>
      </c>
      <c r="O917">
        <v>2</v>
      </c>
      <c r="P917">
        <v>10</v>
      </c>
      <c r="Q917">
        <v>1.3</v>
      </c>
      <c r="R917">
        <v>2.2999999999999998</v>
      </c>
      <c r="S917">
        <v>2.9899999999999998</v>
      </c>
      <c r="T917">
        <v>1</v>
      </c>
      <c r="U917">
        <v>10</v>
      </c>
      <c r="V917">
        <v>6.2000000000000011</v>
      </c>
      <c r="W917">
        <v>3.2</v>
      </c>
      <c r="X917">
        <v>19.840000000000003</v>
      </c>
      <c r="Y917">
        <v>4.24</v>
      </c>
      <c r="Z917">
        <v>2.84</v>
      </c>
      <c r="AA917">
        <v>12.041600000000001</v>
      </c>
      <c r="AB917">
        <v>7685247</v>
      </c>
      <c r="AC917" t="s">
        <v>2551</v>
      </c>
      <c r="AD917">
        <v>40652</v>
      </c>
      <c r="AE917" t="s">
        <v>760</v>
      </c>
      <c r="AF917" t="s">
        <v>935</v>
      </c>
      <c r="AG917" t="s">
        <v>762</v>
      </c>
      <c r="AH917" t="s">
        <v>768</v>
      </c>
      <c r="AI917">
        <v>2</v>
      </c>
      <c r="AJ917">
        <v>0</v>
      </c>
      <c r="AK917">
        <v>0</v>
      </c>
      <c r="AL917">
        <v>0</v>
      </c>
      <c r="AM917">
        <v>24</v>
      </c>
      <c r="AN917">
        <v>0</v>
      </c>
      <c r="AO917" t="s">
        <v>762</v>
      </c>
      <c r="AP917" t="s">
        <v>769</v>
      </c>
      <c r="AQ917" t="s">
        <v>769</v>
      </c>
      <c r="AR917" t="s">
        <v>2552</v>
      </c>
      <c r="AS917">
        <v>6.9</v>
      </c>
      <c r="AT917">
        <v>674.1</v>
      </c>
      <c r="AU917">
        <v>681</v>
      </c>
      <c r="AV917" t="s">
        <v>765</v>
      </c>
      <c r="AW917" t="s">
        <v>2553</v>
      </c>
      <c r="AX917">
        <v>3.1</v>
      </c>
      <c r="AY917">
        <v>667.9</v>
      </c>
      <c r="AZ917">
        <v>671</v>
      </c>
      <c r="BA917" t="s">
        <v>765</v>
      </c>
      <c r="BB917">
        <v>0.16480163</v>
      </c>
      <c r="BC917">
        <v>0</v>
      </c>
      <c r="BD917">
        <v>0</v>
      </c>
      <c r="BE917">
        <v>120.1525211042665</v>
      </c>
      <c r="BF917" t="s">
        <v>767</v>
      </c>
      <c r="BG917">
        <v>43193</v>
      </c>
      <c r="BH917">
        <v>37.620986760047742</v>
      </c>
      <c r="BI917" t="s">
        <v>4094</v>
      </c>
      <c r="BJ917" t="s">
        <v>4095</v>
      </c>
      <c r="BK917" t="s">
        <v>4096</v>
      </c>
      <c r="BL917" t="s">
        <v>4097</v>
      </c>
      <c r="BM917">
        <v>1</v>
      </c>
      <c r="BN917">
        <v>3.7410000000000001</v>
      </c>
    </row>
    <row r="918" spans="1:66" x14ac:dyDescent="0.25">
      <c r="A918">
        <v>161154</v>
      </c>
      <c r="B918">
        <v>11103</v>
      </c>
      <c r="C918" t="s">
        <v>283</v>
      </c>
      <c r="D918" t="s">
        <v>21</v>
      </c>
      <c r="E918" t="s">
        <v>29</v>
      </c>
      <c r="F918">
        <v>43573.666666666664</v>
      </c>
      <c r="G918">
        <v>16.5</v>
      </c>
      <c r="H918" t="s">
        <v>23</v>
      </c>
      <c r="I918">
        <v>0</v>
      </c>
      <c r="J918" t="s">
        <v>22</v>
      </c>
      <c r="K918" t="s">
        <v>22</v>
      </c>
      <c r="L918" t="s">
        <v>44</v>
      </c>
      <c r="M918">
        <v>4</v>
      </c>
      <c r="N918" t="s">
        <v>40</v>
      </c>
      <c r="O918">
        <v>8</v>
      </c>
      <c r="P918">
        <v>0</v>
      </c>
      <c r="Q918">
        <v>5.2</v>
      </c>
      <c r="R918">
        <v>4.0999999999999996</v>
      </c>
      <c r="S918">
        <v>21.32</v>
      </c>
      <c r="T918">
        <v>3</v>
      </c>
      <c r="U918">
        <v>10</v>
      </c>
      <c r="V918">
        <v>10</v>
      </c>
      <c r="W918">
        <v>8.3000000000000007</v>
      </c>
      <c r="X918">
        <v>83</v>
      </c>
      <c r="Y918">
        <v>8.08</v>
      </c>
      <c r="Z918">
        <v>6.62</v>
      </c>
      <c r="AA918">
        <v>53.489600000000003</v>
      </c>
      <c r="AB918">
        <v>7563197</v>
      </c>
      <c r="AC918" t="s">
        <v>4058</v>
      </c>
      <c r="AD918">
        <v>40653</v>
      </c>
      <c r="AE918" t="s">
        <v>760</v>
      </c>
      <c r="AF918" t="s">
        <v>935</v>
      </c>
      <c r="AG918" t="s">
        <v>762</v>
      </c>
      <c r="AH918" t="s">
        <v>768</v>
      </c>
      <c r="AI918">
        <v>3.5</v>
      </c>
      <c r="AJ918">
        <v>0</v>
      </c>
      <c r="AK918">
        <v>0</v>
      </c>
      <c r="AL918">
        <v>0</v>
      </c>
      <c r="AM918">
        <v>42</v>
      </c>
      <c r="AN918">
        <v>0</v>
      </c>
      <c r="AO918" t="s">
        <v>762</v>
      </c>
      <c r="AP918" t="s">
        <v>781</v>
      </c>
      <c r="AQ918" t="s">
        <v>781</v>
      </c>
      <c r="AR918" t="s">
        <v>4059</v>
      </c>
      <c r="AS918">
        <v>14.6</v>
      </c>
      <c r="AT918">
        <v>639.4</v>
      </c>
      <c r="AU918">
        <v>654</v>
      </c>
      <c r="AV918" t="s">
        <v>765</v>
      </c>
      <c r="AW918" t="s">
        <v>3787</v>
      </c>
      <c r="AX918">
        <v>5.7</v>
      </c>
      <c r="AY918">
        <v>642.29999999999995</v>
      </c>
      <c r="AZ918">
        <v>648</v>
      </c>
      <c r="BA918" t="s">
        <v>765</v>
      </c>
      <c r="BB918">
        <v>-9.4778399999999995E-3</v>
      </c>
      <c r="BC918">
        <v>0</v>
      </c>
      <c r="BD918">
        <v>0</v>
      </c>
      <c r="BE918">
        <v>119.29819758156513</v>
      </c>
      <c r="BF918" t="s">
        <v>767</v>
      </c>
      <c r="BG918">
        <v>43712</v>
      </c>
      <c r="BH918">
        <v>305.97701193868312</v>
      </c>
      <c r="BI918" t="s">
        <v>4120</v>
      </c>
      <c r="BJ918" t="s">
        <v>4121</v>
      </c>
      <c r="BK918" t="s">
        <v>4122</v>
      </c>
      <c r="BL918" t="s">
        <v>4123</v>
      </c>
      <c r="BM918">
        <v>4</v>
      </c>
      <c r="BN918">
        <v>3.7349999999999999</v>
      </c>
    </row>
    <row r="919" spans="1:66" x14ac:dyDescent="0.25">
      <c r="A919">
        <v>161169</v>
      </c>
      <c r="B919">
        <v>11103</v>
      </c>
      <c r="C919" t="s">
        <v>283</v>
      </c>
      <c r="D919" t="s">
        <v>21</v>
      </c>
      <c r="E919" t="s">
        <v>29</v>
      </c>
      <c r="F919">
        <v>43573.666666666664</v>
      </c>
      <c r="G919">
        <v>4.5999999999999996</v>
      </c>
      <c r="H919" t="s">
        <v>23</v>
      </c>
      <c r="I919">
        <v>0</v>
      </c>
      <c r="J919" t="s">
        <v>22</v>
      </c>
      <c r="K919" t="s">
        <v>22</v>
      </c>
      <c r="L919" t="s">
        <v>698</v>
      </c>
      <c r="M919">
        <v>4</v>
      </c>
      <c r="N919" t="s">
        <v>40</v>
      </c>
      <c r="O919">
        <v>8</v>
      </c>
      <c r="P919">
        <v>0</v>
      </c>
      <c r="Q919">
        <v>5.2</v>
      </c>
      <c r="R919">
        <v>3.2</v>
      </c>
      <c r="S919">
        <v>16.64</v>
      </c>
      <c r="T919">
        <v>1</v>
      </c>
      <c r="U919">
        <v>10</v>
      </c>
      <c r="V919">
        <v>10</v>
      </c>
      <c r="W919">
        <v>3.8000000000000003</v>
      </c>
      <c r="X919">
        <v>38</v>
      </c>
      <c r="Y919">
        <v>8.08</v>
      </c>
      <c r="Z919">
        <v>3.5600000000000005</v>
      </c>
      <c r="AA919">
        <v>28.764800000000005</v>
      </c>
      <c r="AB919">
        <v>7644932</v>
      </c>
      <c r="AC919" t="s">
        <v>3786</v>
      </c>
      <c r="AD919">
        <v>40654</v>
      </c>
      <c r="AE919" t="s">
        <v>760</v>
      </c>
      <c r="AF919" t="s">
        <v>935</v>
      </c>
      <c r="AG919" t="s">
        <v>762</v>
      </c>
      <c r="AH919" t="s">
        <v>768</v>
      </c>
      <c r="AI919">
        <v>3.5</v>
      </c>
      <c r="AJ919">
        <v>0</v>
      </c>
      <c r="AK919">
        <v>0</v>
      </c>
      <c r="AL919">
        <v>0</v>
      </c>
      <c r="AM919">
        <v>42</v>
      </c>
      <c r="AN919">
        <v>0</v>
      </c>
      <c r="AO919" t="s">
        <v>762</v>
      </c>
      <c r="AP919" t="s">
        <v>781</v>
      </c>
      <c r="AQ919" t="s">
        <v>781</v>
      </c>
      <c r="AR919" t="s">
        <v>3787</v>
      </c>
      <c r="AS919">
        <v>5.7</v>
      </c>
      <c r="AT919">
        <v>642.29999999999995</v>
      </c>
      <c r="AU919">
        <v>648</v>
      </c>
      <c r="AV919" t="s">
        <v>765</v>
      </c>
      <c r="AW919" t="s">
        <v>3788</v>
      </c>
      <c r="AX919">
        <v>4</v>
      </c>
      <c r="AY919">
        <v>633</v>
      </c>
      <c r="AZ919">
        <v>637</v>
      </c>
      <c r="BA919" t="s">
        <v>765</v>
      </c>
      <c r="BB919">
        <v>0.24414464</v>
      </c>
      <c r="BC919">
        <v>0</v>
      </c>
      <c r="BD919">
        <v>0</v>
      </c>
      <c r="BE919">
        <v>119.29819758156513</v>
      </c>
      <c r="BF919" t="s">
        <v>767</v>
      </c>
      <c r="BG919">
        <v>43712</v>
      </c>
      <c r="BH919">
        <v>38.092173591684677</v>
      </c>
      <c r="BI919" t="s">
        <v>4120</v>
      </c>
      <c r="BJ919" t="s">
        <v>4121</v>
      </c>
      <c r="BK919" t="s">
        <v>4122</v>
      </c>
      <c r="BL919" t="s">
        <v>4123</v>
      </c>
      <c r="BM919">
        <v>4</v>
      </c>
      <c r="BN919">
        <v>3.7349999999999999</v>
      </c>
    </row>
    <row r="920" spans="1:66" x14ac:dyDescent="0.25">
      <c r="A920">
        <v>161173</v>
      </c>
      <c r="B920">
        <v>11103</v>
      </c>
      <c r="C920" t="s">
        <v>283</v>
      </c>
      <c r="D920" t="s">
        <v>21</v>
      </c>
      <c r="E920" t="s">
        <v>29</v>
      </c>
      <c r="F920">
        <v>43573.666666666664</v>
      </c>
      <c r="G920">
        <v>22</v>
      </c>
      <c r="H920" t="s">
        <v>23</v>
      </c>
      <c r="I920">
        <v>0</v>
      </c>
      <c r="J920" t="s">
        <v>29</v>
      </c>
      <c r="K920" t="s">
        <v>29</v>
      </c>
      <c r="L920" t="s">
        <v>44</v>
      </c>
      <c r="M920">
        <v>4</v>
      </c>
      <c r="N920" t="s">
        <v>40</v>
      </c>
      <c r="O920">
        <v>8</v>
      </c>
      <c r="P920">
        <v>0</v>
      </c>
      <c r="Q920">
        <v>8.6999999999999993</v>
      </c>
      <c r="R920">
        <v>4.7</v>
      </c>
      <c r="S920">
        <v>40.89</v>
      </c>
      <c r="T920">
        <v>1</v>
      </c>
      <c r="U920">
        <v>10</v>
      </c>
      <c r="V920">
        <v>6.2000000000000011</v>
      </c>
      <c r="W920">
        <v>7.1000000000000005</v>
      </c>
      <c r="X920">
        <v>44.02000000000001</v>
      </c>
      <c r="Y920">
        <v>7.2000000000000011</v>
      </c>
      <c r="Z920">
        <v>6.14</v>
      </c>
      <c r="AA920">
        <v>44.208000000000006</v>
      </c>
      <c r="AB920">
        <v>7656393</v>
      </c>
      <c r="AC920" t="s">
        <v>2384</v>
      </c>
      <c r="AD920">
        <v>40655</v>
      </c>
      <c r="AE920" t="s">
        <v>760</v>
      </c>
      <c r="AF920" t="s">
        <v>935</v>
      </c>
      <c r="AG920" t="s">
        <v>762</v>
      </c>
      <c r="AH920" t="s">
        <v>768</v>
      </c>
      <c r="AI920">
        <v>4</v>
      </c>
      <c r="AJ920">
        <v>0</v>
      </c>
      <c r="AK920">
        <v>0</v>
      </c>
      <c r="AL920">
        <v>0</v>
      </c>
      <c r="AM920">
        <v>48</v>
      </c>
      <c r="AN920">
        <v>0</v>
      </c>
      <c r="AO920" t="s">
        <v>762</v>
      </c>
      <c r="AP920" t="s">
        <v>769</v>
      </c>
      <c r="AQ920" t="s">
        <v>769</v>
      </c>
      <c r="AR920" t="s">
        <v>2385</v>
      </c>
      <c r="AS920">
        <v>10.7</v>
      </c>
      <c r="AT920">
        <v>640.29999999999995</v>
      </c>
      <c r="AU920">
        <v>651</v>
      </c>
      <c r="AV920" t="s">
        <v>765</v>
      </c>
      <c r="AW920" t="s">
        <v>4043</v>
      </c>
      <c r="AX920">
        <v>4</v>
      </c>
      <c r="AY920">
        <v>629</v>
      </c>
      <c r="AZ920">
        <v>633</v>
      </c>
      <c r="BA920" t="s">
        <v>765</v>
      </c>
      <c r="BB920">
        <v>0</v>
      </c>
      <c r="BC920">
        <v>0</v>
      </c>
      <c r="BD920">
        <v>0</v>
      </c>
      <c r="BE920">
        <v>119.29819758156513</v>
      </c>
      <c r="BF920" t="s">
        <v>767</v>
      </c>
      <c r="BG920">
        <v>43580</v>
      </c>
      <c r="BH920">
        <v>316.7241539857597</v>
      </c>
      <c r="BI920" t="s">
        <v>4120</v>
      </c>
      <c r="BJ920" t="s">
        <v>4121</v>
      </c>
      <c r="BK920" t="s">
        <v>4122</v>
      </c>
      <c r="BL920" t="s">
        <v>4123</v>
      </c>
      <c r="BM920">
        <v>4</v>
      </c>
      <c r="BN920">
        <v>3.7349999999999999</v>
      </c>
    </row>
    <row r="921" spans="1:66" x14ac:dyDescent="0.25">
      <c r="A921">
        <v>161174</v>
      </c>
      <c r="B921">
        <v>11103</v>
      </c>
      <c r="C921" t="s">
        <v>283</v>
      </c>
      <c r="D921" t="s">
        <v>21</v>
      </c>
      <c r="E921" t="s">
        <v>29</v>
      </c>
      <c r="F921">
        <v>43573.666666666664</v>
      </c>
      <c r="G921">
        <v>22</v>
      </c>
      <c r="H921" t="s">
        <v>23</v>
      </c>
      <c r="I921">
        <v>0</v>
      </c>
      <c r="J921" t="s">
        <v>22</v>
      </c>
      <c r="K921" t="s">
        <v>22</v>
      </c>
      <c r="L921" t="s">
        <v>44</v>
      </c>
      <c r="M921">
        <v>4</v>
      </c>
      <c r="N921" t="s">
        <v>40</v>
      </c>
      <c r="O921">
        <v>8</v>
      </c>
      <c r="P921">
        <v>0</v>
      </c>
      <c r="Q921">
        <v>5.2</v>
      </c>
      <c r="R921">
        <v>4.7</v>
      </c>
      <c r="S921">
        <v>24.44</v>
      </c>
      <c r="T921">
        <v>1</v>
      </c>
      <c r="U921">
        <v>0</v>
      </c>
      <c r="V921">
        <v>1.4000000000000001</v>
      </c>
      <c r="W921">
        <v>2.9000000000000004</v>
      </c>
      <c r="X921">
        <v>4.0600000000000005</v>
      </c>
      <c r="Y921">
        <v>2.92</v>
      </c>
      <c r="Z921">
        <v>3.62</v>
      </c>
      <c r="AA921">
        <v>10.570399999999999</v>
      </c>
      <c r="AB921">
        <v>7682155</v>
      </c>
      <c r="AC921" t="s">
        <v>2384</v>
      </c>
      <c r="AD921">
        <v>40656</v>
      </c>
      <c r="AE921" t="s">
        <v>760</v>
      </c>
      <c r="AF921" t="s">
        <v>935</v>
      </c>
      <c r="AG921" t="s">
        <v>762</v>
      </c>
      <c r="AH921" t="s">
        <v>768</v>
      </c>
      <c r="AI921">
        <v>4</v>
      </c>
      <c r="AJ921">
        <v>0</v>
      </c>
      <c r="AK921">
        <v>0</v>
      </c>
      <c r="AL921">
        <v>0</v>
      </c>
      <c r="AM921">
        <v>48</v>
      </c>
      <c r="AN921">
        <v>0</v>
      </c>
      <c r="AO921" t="s">
        <v>762</v>
      </c>
      <c r="AP921" t="s">
        <v>769</v>
      </c>
      <c r="AQ921" t="s">
        <v>769</v>
      </c>
      <c r="AR921" t="s">
        <v>2385</v>
      </c>
      <c r="AS921">
        <v>10.7</v>
      </c>
      <c r="AT921">
        <v>640.29999999999995</v>
      </c>
      <c r="AU921">
        <v>651</v>
      </c>
      <c r="AV921" t="s">
        <v>765</v>
      </c>
      <c r="AW921" t="s">
        <v>2386</v>
      </c>
      <c r="AX921">
        <v>4</v>
      </c>
      <c r="AY921">
        <v>629</v>
      </c>
      <c r="AZ921">
        <v>633</v>
      </c>
      <c r="BA921" t="s">
        <v>765</v>
      </c>
      <c r="BB921">
        <v>0</v>
      </c>
      <c r="BC921">
        <v>0</v>
      </c>
      <c r="BD921">
        <v>0</v>
      </c>
      <c r="BE921">
        <v>119.29819758156513</v>
      </c>
      <c r="BF921" t="s">
        <v>767</v>
      </c>
      <c r="BG921">
        <v>43580</v>
      </c>
      <c r="BH921">
        <v>313.01642682384698</v>
      </c>
      <c r="BI921" t="s">
        <v>4120</v>
      </c>
      <c r="BJ921" t="s">
        <v>4121</v>
      </c>
      <c r="BK921" t="s">
        <v>4122</v>
      </c>
      <c r="BL921" t="s">
        <v>4123</v>
      </c>
      <c r="BM921">
        <v>4</v>
      </c>
      <c r="BN921">
        <v>3.7349999999999999</v>
      </c>
    </row>
    <row r="922" spans="1:66" x14ac:dyDescent="0.25">
      <c r="A922">
        <v>161641</v>
      </c>
      <c r="B922">
        <v>17674</v>
      </c>
      <c r="C922" t="s">
        <v>102</v>
      </c>
      <c r="D922" t="s">
        <v>21</v>
      </c>
      <c r="E922" t="s">
        <v>29</v>
      </c>
      <c r="F922">
        <v>43956.666666666664</v>
      </c>
      <c r="G922">
        <v>5</v>
      </c>
      <c r="H922" t="s">
        <v>23</v>
      </c>
      <c r="I922">
        <v>0</v>
      </c>
      <c r="J922" t="s">
        <v>22</v>
      </c>
      <c r="K922" t="s">
        <v>22</v>
      </c>
      <c r="L922" t="s">
        <v>24</v>
      </c>
      <c r="M922">
        <v>0</v>
      </c>
      <c r="O922">
        <v>2</v>
      </c>
      <c r="P922">
        <v>10</v>
      </c>
      <c r="Q922">
        <v>1.3</v>
      </c>
      <c r="R922">
        <v>2.2999999999999998</v>
      </c>
      <c r="S922">
        <v>2.9899999999999998</v>
      </c>
      <c r="T922">
        <v>1</v>
      </c>
      <c r="U922">
        <v>0</v>
      </c>
      <c r="V922">
        <v>1.4000000000000001</v>
      </c>
      <c r="W922">
        <v>0.8</v>
      </c>
      <c r="X922">
        <v>1.1200000000000001</v>
      </c>
      <c r="Y922">
        <v>1.36</v>
      </c>
      <c r="Z922">
        <v>1.4</v>
      </c>
      <c r="AA922">
        <v>1.9039999999999999</v>
      </c>
      <c r="AB922">
        <v>7644920</v>
      </c>
      <c r="AC922" t="s">
        <v>969</v>
      </c>
      <c r="AD922">
        <v>40657</v>
      </c>
      <c r="AE922" t="s">
        <v>760</v>
      </c>
      <c r="AF922" t="s">
        <v>935</v>
      </c>
      <c r="AG922" t="s">
        <v>762</v>
      </c>
      <c r="AH922" t="s">
        <v>768</v>
      </c>
      <c r="AI922">
        <v>1.25</v>
      </c>
      <c r="AJ922">
        <v>0</v>
      </c>
      <c r="AK922">
        <v>0</v>
      </c>
      <c r="AL922">
        <v>0</v>
      </c>
      <c r="AM922">
        <v>15</v>
      </c>
      <c r="AN922">
        <v>0</v>
      </c>
      <c r="AO922" t="s">
        <v>762</v>
      </c>
      <c r="AP922" t="s">
        <v>769</v>
      </c>
      <c r="AQ922" t="s">
        <v>769</v>
      </c>
      <c r="AR922" t="s">
        <v>970</v>
      </c>
      <c r="AS922">
        <v>5.6</v>
      </c>
      <c r="AT922">
        <v>746.4</v>
      </c>
      <c r="AU922">
        <v>752</v>
      </c>
      <c r="AV922" t="s">
        <v>765</v>
      </c>
      <c r="AW922" t="s">
        <v>971</v>
      </c>
      <c r="AX922">
        <v>5.9</v>
      </c>
      <c r="AY922">
        <v>745.1</v>
      </c>
      <c r="AZ922">
        <v>751</v>
      </c>
      <c r="BA922" t="s">
        <v>765</v>
      </c>
      <c r="BB922">
        <v>2.242893E-2</v>
      </c>
      <c r="BC922">
        <v>0</v>
      </c>
      <c r="BD922">
        <v>0</v>
      </c>
      <c r="BE922">
        <v>120.34679443303672</v>
      </c>
      <c r="BF922" t="s">
        <v>767</v>
      </c>
      <c r="BG922">
        <v>44243</v>
      </c>
      <c r="BH922">
        <v>57.960865283062873</v>
      </c>
      <c r="BI922" t="s">
        <v>4120</v>
      </c>
      <c r="BJ922" t="s">
        <v>4121</v>
      </c>
      <c r="BK922" t="s">
        <v>4122</v>
      </c>
      <c r="BL922" t="s">
        <v>4123</v>
      </c>
      <c r="BM922">
        <v>4</v>
      </c>
      <c r="BN922">
        <v>3.7650000000000001</v>
      </c>
    </row>
    <row r="923" spans="1:66" x14ac:dyDescent="0.25">
      <c r="A923">
        <v>161753</v>
      </c>
      <c r="B923">
        <v>10941</v>
      </c>
      <c r="C923" t="s">
        <v>412</v>
      </c>
      <c r="D923" t="s">
        <v>26</v>
      </c>
      <c r="E923" t="s">
        <v>29</v>
      </c>
      <c r="F923">
        <v>43230.666666666664</v>
      </c>
      <c r="G923">
        <v>6.6</v>
      </c>
      <c r="H923" t="s">
        <v>28</v>
      </c>
      <c r="I923">
        <v>5</v>
      </c>
      <c r="J923" t="s">
        <v>22</v>
      </c>
      <c r="K923" t="s">
        <v>22</v>
      </c>
      <c r="L923" t="s">
        <v>174</v>
      </c>
      <c r="M923">
        <v>8</v>
      </c>
      <c r="O923">
        <v>2</v>
      </c>
      <c r="P923">
        <v>0</v>
      </c>
      <c r="Q923">
        <v>3.05</v>
      </c>
      <c r="R923">
        <v>5.6</v>
      </c>
      <c r="S923">
        <v>17.079999999999998</v>
      </c>
      <c r="T923">
        <v>1</v>
      </c>
      <c r="U923">
        <v>0</v>
      </c>
      <c r="V923">
        <v>2.2000000000000002</v>
      </c>
      <c r="W923">
        <v>2</v>
      </c>
      <c r="X923">
        <v>4.4000000000000004</v>
      </c>
      <c r="Y923">
        <v>2.54</v>
      </c>
      <c r="Z923">
        <v>3.4399999999999995</v>
      </c>
      <c r="AA923">
        <v>8.7375999999999987</v>
      </c>
      <c r="AB923">
        <v>7566148</v>
      </c>
      <c r="AC923" t="s">
        <v>2137</v>
      </c>
      <c r="AD923">
        <v>40658</v>
      </c>
      <c r="AE923" t="s">
        <v>760</v>
      </c>
      <c r="AF923" t="s">
        <v>935</v>
      </c>
      <c r="AG923" t="s">
        <v>762</v>
      </c>
      <c r="AH923" t="s">
        <v>768</v>
      </c>
      <c r="AI923">
        <v>1</v>
      </c>
      <c r="AJ923">
        <v>0</v>
      </c>
      <c r="AK923">
        <v>0</v>
      </c>
      <c r="AL923">
        <v>0</v>
      </c>
      <c r="AM923">
        <v>12</v>
      </c>
      <c r="AN923">
        <v>0</v>
      </c>
      <c r="AO923" t="s">
        <v>762</v>
      </c>
      <c r="AP923" t="s">
        <v>1097</v>
      </c>
      <c r="AQ923" t="s">
        <v>905</v>
      </c>
      <c r="AR923" t="s">
        <v>2138</v>
      </c>
      <c r="AS923">
        <v>4.3</v>
      </c>
      <c r="AT923">
        <v>688.7</v>
      </c>
      <c r="AU923">
        <v>693</v>
      </c>
      <c r="AV923" t="s">
        <v>765</v>
      </c>
      <c r="AW923" t="s">
        <v>2139</v>
      </c>
      <c r="AX923">
        <v>3.5</v>
      </c>
      <c r="AY923">
        <v>686.5</v>
      </c>
      <c r="AZ923">
        <v>690</v>
      </c>
      <c r="BA923" t="s">
        <v>765</v>
      </c>
      <c r="BB923">
        <v>3.2847220000000003E-2</v>
      </c>
      <c r="BC923">
        <v>0</v>
      </c>
      <c r="BD923">
        <v>0</v>
      </c>
      <c r="BE923">
        <v>118.35911476157882</v>
      </c>
      <c r="BF923" t="s">
        <v>767</v>
      </c>
      <c r="BG923">
        <v>44243</v>
      </c>
      <c r="BH923">
        <v>66.97675627789765</v>
      </c>
      <c r="BI923" t="s">
        <v>4120</v>
      </c>
      <c r="BJ923" t="s">
        <v>4121</v>
      </c>
      <c r="BK923" t="s">
        <v>4122</v>
      </c>
      <c r="BL923" t="s">
        <v>4123</v>
      </c>
      <c r="BM923">
        <v>4</v>
      </c>
      <c r="BN923">
        <v>3.742</v>
      </c>
    </row>
    <row r="924" spans="1:66" x14ac:dyDescent="0.25">
      <c r="A924">
        <v>161767</v>
      </c>
      <c r="B924">
        <v>10941</v>
      </c>
      <c r="C924" t="s">
        <v>412</v>
      </c>
      <c r="D924" t="s">
        <v>26</v>
      </c>
      <c r="E924" t="s">
        <v>29</v>
      </c>
      <c r="F924">
        <v>43230.666666666664</v>
      </c>
      <c r="G924">
        <v>5.8</v>
      </c>
      <c r="H924" t="s">
        <v>23</v>
      </c>
      <c r="I924">
        <v>0</v>
      </c>
      <c r="J924" t="s">
        <v>29</v>
      </c>
      <c r="K924" t="s">
        <v>29</v>
      </c>
      <c r="L924" t="s">
        <v>174</v>
      </c>
      <c r="M924">
        <v>8</v>
      </c>
      <c r="O924">
        <v>2</v>
      </c>
      <c r="P924">
        <v>0</v>
      </c>
      <c r="Q924">
        <v>4.8</v>
      </c>
      <c r="R924">
        <v>5.6</v>
      </c>
      <c r="S924">
        <v>26.88</v>
      </c>
      <c r="T924">
        <v>1</v>
      </c>
      <c r="U924">
        <v>0</v>
      </c>
      <c r="V924">
        <v>2.2000000000000002</v>
      </c>
      <c r="W924">
        <v>2</v>
      </c>
      <c r="X924">
        <v>4.4000000000000004</v>
      </c>
      <c r="Y924">
        <v>3.24</v>
      </c>
      <c r="Z924">
        <v>3.4399999999999995</v>
      </c>
      <c r="AA924">
        <v>11.1456</v>
      </c>
      <c r="AB924">
        <v>7675343</v>
      </c>
      <c r="AC924" t="s">
        <v>2475</v>
      </c>
      <c r="AD924">
        <v>40659</v>
      </c>
      <c r="AE924" t="s">
        <v>760</v>
      </c>
      <c r="AF924" t="s">
        <v>935</v>
      </c>
      <c r="AG924" t="s">
        <v>762</v>
      </c>
      <c r="AH924" t="s">
        <v>768</v>
      </c>
      <c r="AI924">
        <v>2</v>
      </c>
      <c r="AJ924">
        <v>0</v>
      </c>
      <c r="AK924">
        <v>0</v>
      </c>
      <c r="AL924">
        <v>0</v>
      </c>
      <c r="AM924">
        <v>24</v>
      </c>
      <c r="AN924">
        <v>0</v>
      </c>
      <c r="AO924" t="s">
        <v>762</v>
      </c>
      <c r="AP924" t="s">
        <v>769</v>
      </c>
      <c r="AQ924" t="s">
        <v>769</v>
      </c>
      <c r="AR924" t="s">
        <v>2476</v>
      </c>
      <c r="AS924">
        <v>6.7</v>
      </c>
      <c r="AT924">
        <v>689.3</v>
      </c>
      <c r="AU924">
        <v>696</v>
      </c>
      <c r="AV924" t="s">
        <v>765</v>
      </c>
      <c r="AW924" t="s">
        <v>2477</v>
      </c>
      <c r="AX924">
        <v>6</v>
      </c>
      <c r="AY924">
        <v>688</v>
      </c>
      <c r="AZ924">
        <v>694</v>
      </c>
      <c r="BA924" t="s">
        <v>765</v>
      </c>
      <c r="BB924">
        <v>9.8407900000000003E-3</v>
      </c>
      <c r="BC924">
        <v>0</v>
      </c>
      <c r="BD924">
        <v>0</v>
      </c>
      <c r="BE924">
        <v>118.35911476157882</v>
      </c>
      <c r="BF924" t="s">
        <v>767</v>
      </c>
      <c r="BG924">
        <v>43193</v>
      </c>
      <c r="BH924">
        <v>132.1032709822571</v>
      </c>
      <c r="BI924" t="s">
        <v>4120</v>
      </c>
      <c r="BJ924" t="s">
        <v>4121</v>
      </c>
      <c r="BK924" t="s">
        <v>4122</v>
      </c>
      <c r="BL924" t="s">
        <v>4123</v>
      </c>
      <c r="BM924">
        <v>4</v>
      </c>
      <c r="BN924">
        <v>3.746</v>
      </c>
    </row>
    <row r="925" spans="1:66" x14ac:dyDescent="0.25">
      <c r="A925">
        <v>161793</v>
      </c>
      <c r="B925">
        <v>11601</v>
      </c>
      <c r="C925" t="s">
        <v>653</v>
      </c>
      <c r="D925" t="s">
        <v>21</v>
      </c>
      <c r="E925" t="s">
        <v>29</v>
      </c>
      <c r="F925">
        <v>43720.666666666664</v>
      </c>
      <c r="G925">
        <v>7.95</v>
      </c>
      <c r="H925" t="s">
        <v>23</v>
      </c>
      <c r="I925">
        <v>0</v>
      </c>
      <c r="J925" t="s">
        <v>22</v>
      </c>
      <c r="K925" t="s">
        <v>22</v>
      </c>
      <c r="L925" t="s">
        <v>145</v>
      </c>
      <c r="M925">
        <v>10</v>
      </c>
      <c r="N925" t="s">
        <v>33</v>
      </c>
      <c r="O925">
        <v>0</v>
      </c>
      <c r="P925">
        <v>0</v>
      </c>
      <c r="Q925">
        <v>0</v>
      </c>
      <c r="R925">
        <v>5.3</v>
      </c>
      <c r="S925">
        <v>0</v>
      </c>
      <c r="T925">
        <v>1</v>
      </c>
      <c r="U925">
        <v>0</v>
      </c>
      <c r="V925">
        <v>7</v>
      </c>
      <c r="W925">
        <v>4.4000000000000004</v>
      </c>
      <c r="X925">
        <v>30.800000000000004</v>
      </c>
      <c r="Y925">
        <v>4.2</v>
      </c>
      <c r="Z925">
        <v>4.76</v>
      </c>
      <c r="AA925">
        <v>19.992000000000001</v>
      </c>
      <c r="AB925">
        <v>7602606</v>
      </c>
      <c r="AC925" t="s">
        <v>3355</v>
      </c>
      <c r="AD925">
        <v>40660</v>
      </c>
      <c r="AE925" t="s">
        <v>760</v>
      </c>
      <c r="AF925" t="s">
        <v>935</v>
      </c>
      <c r="AG925" t="s">
        <v>762</v>
      </c>
      <c r="AH925" t="s">
        <v>768</v>
      </c>
      <c r="AI925">
        <v>2</v>
      </c>
      <c r="AJ925">
        <v>0</v>
      </c>
      <c r="AK925">
        <v>0</v>
      </c>
      <c r="AL925">
        <v>0</v>
      </c>
      <c r="AM925">
        <v>24</v>
      </c>
      <c r="AN925">
        <v>0</v>
      </c>
      <c r="AO925" t="s">
        <v>762</v>
      </c>
      <c r="AP925" t="s">
        <v>769</v>
      </c>
      <c r="AQ925" t="s">
        <v>769</v>
      </c>
      <c r="AR925" t="s">
        <v>3356</v>
      </c>
      <c r="AS925">
        <v>7.1</v>
      </c>
      <c r="AT925">
        <v>693.9</v>
      </c>
      <c r="AU925">
        <v>701</v>
      </c>
      <c r="AV925" t="s">
        <v>765</v>
      </c>
      <c r="AW925" t="s">
        <v>3357</v>
      </c>
      <c r="AX925">
        <v>8.6</v>
      </c>
      <c r="AY925">
        <v>693.4</v>
      </c>
      <c r="AZ925">
        <v>702</v>
      </c>
      <c r="BA925" t="s">
        <v>765</v>
      </c>
      <c r="BB925">
        <v>3.2138599999999998E-3</v>
      </c>
      <c r="BC925">
        <v>0</v>
      </c>
      <c r="BD925">
        <v>0</v>
      </c>
      <c r="BE925">
        <v>119.70066164727355</v>
      </c>
      <c r="BF925" t="s">
        <v>767</v>
      </c>
      <c r="BG925">
        <v>44243</v>
      </c>
      <c r="BH925">
        <v>155.5759303264399</v>
      </c>
      <c r="BI925" t="s">
        <v>4094</v>
      </c>
      <c r="BJ925" t="s">
        <v>4095</v>
      </c>
      <c r="BK925" t="s">
        <v>4096</v>
      </c>
      <c r="BL925" t="s">
        <v>4097</v>
      </c>
      <c r="BM925">
        <v>1</v>
      </c>
      <c r="BN925">
        <v>3.7240000000000002</v>
      </c>
    </row>
    <row r="926" spans="1:66" x14ac:dyDescent="0.25">
      <c r="A926">
        <v>161959</v>
      </c>
      <c r="B926">
        <v>11332</v>
      </c>
      <c r="C926" t="s">
        <v>223</v>
      </c>
      <c r="D926" t="s">
        <v>26</v>
      </c>
      <c r="E926" t="s">
        <v>29</v>
      </c>
      <c r="F926">
        <v>43700.666666666664</v>
      </c>
      <c r="G926">
        <v>4.4000000000000004</v>
      </c>
      <c r="H926" t="s">
        <v>23</v>
      </c>
      <c r="I926">
        <v>0</v>
      </c>
      <c r="J926" t="s">
        <v>22</v>
      </c>
      <c r="K926" t="s">
        <v>22</v>
      </c>
      <c r="L926" t="s">
        <v>30</v>
      </c>
      <c r="M926">
        <v>6</v>
      </c>
      <c r="O926">
        <v>2</v>
      </c>
      <c r="P926">
        <v>10</v>
      </c>
      <c r="Q926">
        <v>1.3</v>
      </c>
      <c r="R926">
        <v>5</v>
      </c>
      <c r="S926">
        <v>6.5</v>
      </c>
      <c r="T926">
        <v>1</v>
      </c>
      <c r="U926">
        <v>0</v>
      </c>
      <c r="V926">
        <v>2.2000000000000002</v>
      </c>
      <c r="W926">
        <v>0.8</v>
      </c>
      <c r="X926">
        <v>1.7600000000000002</v>
      </c>
      <c r="Y926">
        <v>1.84</v>
      </c>
      <c r="Z926">
        <v>2.48</v>
      </c>
      <c r="AA926">
        <v>4.5632000000000001</v>
      </c>
      <c r="AB926">
        <v>7677354</v>
      </c>
      <c r="AC926" t="s">
        <v>1385</v>
      </c>
      <c r="AD926">
        <v>40661</v>
      </c>
      <c r="AE926" t="s">
        <v>760</v>
      </c>
      <c r="AF926" t="s">
        <v>761</v>
      </c>
      <c r="AG926" t="s">
        <v>762</v>
      </c>
      <c r="AH926" t="s">
        <v>768</v>
      </c>
      <c r="AI926">
        <v>1</v>
      </c>
      <c r="AJ926">
        <v>0</v>
      </c>
      <c r="AK926">
        <v>0</v>
      </c>
      <c r="AL926">
        <v>0</v>
      </c>
      <c r="AM926">
        <v>12</v>
      </c>
      <c r="AN926">
        <v>0</v>
      </c>
      <c r="AO926" t="s">
        <v>762</v>
      </c>
      <c r="AP926" t="s">
        <v>763</v>
      </c>
      <c r="AQ926" t="s">
        <v>769</v>
      </c>
      <c r="AR926" t="s">
        <v>1386</v>
      </c>
      <c r="AS926">
        <v>5.8</v>
      </c>
      <c r="AT926">
        <v>720.2</v>
      </c>
      <c r="AU926">
        <v>726</v>
      </c>
      <c r="AV926" t="s">
        <v>765</v>
      </c>
      <c r="AW926" t="s">
        <v>1387</v>
      </c>
      <c r="AX926">
        <v>3.84</v>
      </c>
      <c r="AY926">
        <v>712.21</v>
      </c>
      <c r="AZ926">
        <v>716.05</v>
      </c>
      <c r="BA926" t="s">
        <v>765</v>
      </c>
      <c r="BB926">
        <v>3.0642429999999998E-2</v>
      </c>
      <c r="BC926">
        <v>0</v>
      </c>
      <c r="BD926">
        <v>44200</v>
      </c>
      <c r="BE926">
        <v>8.3221537759525379</v>
      </c>
      <c r="BF926" t="s">
        <v>767</v>
      </c>
      <c r="BG926">
        <v>44243</v>
      </c>
      <c r="BH926">
        <v>260.74951630240349</v>
      </c>
      <c r="BI926" t="s">
        <v>4120</v>
      </c>
      <c r="BJ926" t="s">
        <v>4121</v>
      </c>
      <c r="BK926" t="s">
        <v>4122</v>
      </c>
      <c r="BL926" t="s">
        <v>4123</v>
      </c>
      <c r="BM926">
        <v>4</v>
      </c>
      <c r="BN926">
        <v>3.7090000000000001</v>
      </c>
    </row>
    <row r="927" spans="1:66" x14ac:dyDescent="0.25">
      <c r="A927">
        <v>162244</v>
      </c>
      <c r="B927">
        <v>18818</v>
      </c>
      <c r="C927" t="s">
        <v>428</v>
      </c>
      <c r="D927" t="s">
        <v>26</v>
      </c>
      <c r="E927" t="s">
        <v>29</v>
      </c>
      <c r="F927">
        <v>44075.708333333336</v>
      </c>
      <c r="G927">
        <v>4</v>
      </c>
      <c r="H927" t="s">
        <v>23</v>
      </c>
      <c r="I927">
        <v>0</v>
      </c>
      <c r="J927" t="s">
        <v>22</v>
      </c>
      <c r="K927" t="s">
        <v>22</v>
      </c>
      <c r="L927" t="s">
        <v>24</v>
      </c>
      <c r="M927">
        <v>0</v>
      </c>
      <c r="O927">
        <v>2</v>
      </c>
      <c r="P927">
        <v>10</v>
      </c>
      <c r="Q927">
        <v>1.3</v>
      </c>
      <c r="R927">
        <v>2.9</v>
      </c>
      <c r="S927">
        <v>3.77</v>
      </c>
      <c r="T927">
        <v>1</v>
      </c>
      <c r="U927">
        <v>10</v>
      </c>
      <c r="V927">
        <v>2.2000000000000002</v>
      </c>
      <c r="W927">
        <v>6.5</v>
      </c>
      <c r="X927">
        <v>14.3</v>
      </c>
      <c r="Y927">
        <v>1.84</v>
      </c>
      <c r="Z927">
        <v>5.0599999999999996</v>
      </c>
      <c r="AA927">
        <v>9.3103999999999996</v>
      </c>
      <c r="AB927">
        <v>7606338</v>
      </c>
      <c r="AC927" t="s">
        <v>2230</v>
      </c>
      <c r="AD927">
        <v>40662</v>
      </c>
      <c r="AE927" t="s">
        <v>760</v>
      </c>
      <c r="AF927" t="s">
        <v>935</v>
      </c>
      <c r="AG927" t="s">
        <v>762</v>
      </c>
      <c r="AH927" t="s">
        <v>768</v>
      </c>
      <c r="AI927">
        <v>1.25</v>
      </c>
      <c r="AJ927">
        <v>0</v>
      </c>
      <c r="AK927">
        <v>0</v>
      </c>
      <c r="AL927">
        <v>0</v>
      </c>
      <c r="AM927">
        <v>15</v>
      </c>
      <c r="AN927">
        <v>0</v>
      </c>
      <c r="AO927" t="s">
        <v>762</v>
      </c>
      <c r="AP927" t="s">
        <v>769</v>
      </c>
      <c r="AQ927" t="s">
        <v>769</v>
      </c>
      <c r="AR927" t="s">
        <v>2231</v>
      </c>
      <c r="AS927">
        <v>3.2</v>
      </c>
      <c r="AT927">
        <v>680.8</v>
      </c>
      <c r="AU927">
        <v>684</v>
      </c>
      <c r="AV927" t="s">
        <v>765</v>
      </c>
      <c r="AW927" t="s">
        <v>2232</v>
      </c>
      <c r="AX927">
        <v>3.6</v>
      </c>
      <c r="AY927">
        <v>680.4</v>
      </c>
      <c r="AZ927">
        <v>684</v>
      </c>
      <c r="BA927" t="s">
        <v>765</v>
      </c>
      <c r="BB927">
        <v>1.1188969999999999E-2</v>
      </c>
      <c r="BC927">
        <v>0</v>
      </c>
      <c r="BD927">
        <v>0</v>
      </c>
      <c r="BE927">
        <v>120.67271275382159</v>
      </c>
      <c r="BF927" t="s">
        <v>767</v>
      </c>
      <c r="BG927">
        <v>43265</v>
      </c>
      <c r="BH927">
        <v>35.749487870342037</v>
      </c>
      <c r="BI927" t="s">
        <v>4094</v>
      </c>
      <c r="BJ927" t="s">
        <v>4095</v>
      </c>
      <c r="BK927" t="s">
        <v>4096</v>
      </c>
      <c r="BL927" t="s">
        <v>4097</v>
      </c>
      <c r="BM927">
        <v>1</v>
      </c>
      <c r="BN927">
        <v>3.7450000000000001</v>
      </c>
    </row>
    <row r="928" spans="1:66" x14ac:dyDescent="0.25">
      <c r="A928">
        <v>162380</v>
      </c>
      <c r="B928">
        <v>13346</v>
      </c>
      <c r="C928" t="s">
        <v>167</v>
      </c>
      <c r="D928" t="s">
        <v>26</v>
      </c>
      <c r="E928" t="s">
        <v>29</v>
      </c>
      <c r="F928">
        <v>43915.666666666664</v>
      </c>
      <c r="G928">
        <v>2.5</v>
      </c>
      <c r="H928" t="s">
        <v>28</v>
      </c>
      <c r="I928">
        <v>5</v>
      </c>
      <c r="J928" t="s">
        <v>22</v>
      </c>
      <c r="K928" t="s">
        <v>22</v>
      </c>
      <c r="M928">
        <v>0</v>
      </c>
      <c r="O928">
        <v>2</v>
      </c>
      <c r="P928">
        <v>10</v>
      </c>
      <c r="Q928">
        <v>3.05</v>
      </c>
      <c r="R928">
        <v>2.2999999999999998</v>
      </c>
      <c r="S928">
        <v>7.0149999999999988</v>
      </c>
      <c r="T928">
        <v>1</v>
      </c>
      <c r="U928">
        <v>0</v>
      </c>
      <c r="V928">
        <v>2.2000000000000002</v>
      </c>
      <c r="W928">
        <v>0.8</v>
      </c>
      <c r="X928">
        <v>1.7600000000000002</v>
      </c>
      <c r="Y928">
        <v>2.54</v>
      </c>
      <c r="Z928">
        <v>1.4</v>
      </c>
      <c r="AA928">
        <v>3.5559999999999996</v>
      </c>
      <c r="AB928">
        <v>7643725</v>
      </c>
      <c r="AC928" t="s">
        <v>1202</v>
      </c>
      <c r="AD928">
        <v>40663</v>
      </c>
      <c r="AE928" t="s">
        <v>760</v>
      </c>
      <c r="AF928" t="s">
        <v>761</v>
      </c>
      <c r="AG928" t="s">
        <v>762</v>
      </c>
      <c r="AH928" t="s">
        <v>768</v>
      </c>
      <c r="AI928">
        <v>1.5</v>
      </c>
      <c r="AJ928">
        <v>0</v>
      </c>
      <c r="AK928">
        <v>0</v>
      </c>
      <c r="AL928">
        <v>0</v>
      </c>
      <c r="AM928">
        <v>18</v>
      </c>
      <c r="AN928">
        <v>0</v>
      </c>
      <c r="AO928" t="s">
        <v>762</v>
      </c>
      <c r="AP928" t="s">
        <v>763</v>
      </c>
      <c r="AQ928" t="s">
        <v>769</v>
      </c>
      <c r="AR928" t="s">
        <v>1203</v>
      </c>
      <c r="AS928">
        <v>3.6</v>
      </c>
      <c r="AT928">
        <v>666.4</v>
      </c>
      <c r="AU928">
        <v>670</v>
      </c>
      <c r="AV928" t="s">
        <v>765</v>
      </c>
      <c r="AW928" t="s">
        <v>1204</v>
      </c>
      <c r="AX928">
        <v>3.2</v>
      </c>
      <c r="AY928">
        <v>665.8</v>
      </c>
      <c r="AZ928">
        <v>669</v>
      </c>
      <c r="BA928" t="s">
        <v>765</v>
      </c>
      <c r="BB928">
        <v>3.4446099999999999E-3</v>
      </c>
      <c r="BC928">
        <v>0</v>
      </c>
      <c r="BD928">
        <v>0</v>
      </c>
      <c r="BE928">
        <v>120.23454255076432</v>
      </c>
      <c r="BF928" t="s">
        <v>767</v>
      </c>
      <c r="BG928">
        <v>44243</v>
      </c>
      <c r="BH928">
        <v>174.18497481018071</v>
      </c>
      <c r="BI928" t="s">
        <v>4098</v>
      </c>
      <c r="BJ928" t="s">
        <v>4099</v>
      </c>
      <c r="BK928" t="s">
        <v>4100</v>
      </c>
      <c r="BL928" t="s">
        <v>4097</v>
      </c>
      <c r="BM928">
        <v>1</v>
      </c>
      <c r="BN928">
        <v>3.7909999999999999</v>
      </c>
    </row>
    <row r="929" spans="1:66" x14ac:dyDescent="0.25">
      <c r="A929">
        <v>162380</v>
      </c>
      <c r="B929">
        <v>13346</v>
      </c>
      <c r="C929" t="s">
        <v>536</v>
      </c>
      <c r="D929" t="s">
        <v>26</v>
      </c>
      <c r="E929" t="s">
        <v>29</v>
      </c>
      <c r="F929">
        <v>43915.666666666664</v>
      </c>
      <c r="G929">
        <v>2.5</v>
      </c>
      <c r="H929" t="s">
        <v>32</v>
      </c>
      <c r="I929">
        <v>10</v>
      </c>
      <c r="J929" t="s">
        <v>29</v>
      </c>
      <c r="K929" t="s">
        <v>29</v>
      </c>
      <c r="L929" t="s">
        <v>30</v>
      </c>
      <c r="M929">
        <v>6</v>
      </c>
      <c r="N929" t="s">
        <v>35</v>
      </c>
      <c r="O929">
        <v>2</v>
      </c>
      <c r="P929">
        <v>10</v>
      </c>
      <c r="Q929">
        <v>4.8</v>
      </c>
      <c r="R929">
        <v>5.6</v>
      </c>
      <c r="S929">
        <v>26.88</v>
      </c>
      <c r="T929">
        <v>1</v>
      </c>
      <c r="U929">
        <v>10</v>
      </c>
      <c r="V929">
        <v>2.2000000000000002</v>
      </c>
      <c r="W929">
        <v>2.9</v>
      </c>
      <c r="X929">
        <v>6.38</v>
      </c>
      <c r="Y929">
        <v>3.24</v>
      </c>
      <c r="Z929">
        <v>3.9799999999999995</v>
      </c>
      <c r="AA929">
        <v>12.895199999999999</v>
      </c>
      <c r="AB929">
        <v>7643725</v>
      </c>
      <c r="AC929" t="s">
        <v>1202</v>
      </c>
      <c r="AD929">
        <v>40664</v>
      </c>
      <c r="AE929" t="s">
        <v>760</v>
      </c>
      <c r="AF929" t="s">
        <v>761</v>
      </c>
      <c r="AG929" t="s">
        <v>762</v>
      </c>
      <c r="AH929" t="s">
        <v>768</v>
      </c>
      <c r="AI929">
        <v>1.5</v>
      </c>
      <c r="AJ929">
        <v>0</v>
      </c>
      <c r="AK929">
        <v>0</v>
      </c>
      <c r="AL929">
        <v>0</v>
      </c>
      <c r="AM929">
        <v>18</v>
      </c>
      <c r="AN929">
        <v>0</v>
      </c>
      <c r="AO929" t="s">
        <v>762</v>
      </c>
      <c r="AP929" t="s">
        <v>763</v>
      </c>
      <c r="AQ929" t="s">
        <v>769</v>
      </c>
      <c r="AR929" t="s">
        <v>1203</v>
      </c>
      <c r="AS929">
        <v>3.6</v>
      </c>
      <c r="AT929">
        <v>666.4</v>
      </c>
      <c r="AU929">
        <v>670</v>
      </c>
      <c r="AV929" t="s">
        <v>765</v>
      </c>
      <c r="AW929" t="s">
        <v>1204</v>
      </c>
      <c r="AX929">
        <v>3.2</v>
      </c>
      <c r="AY929">
        <v>665.8</v>
      </c>
      <c r="AZ929">
        <v>669</v>
      </c>
      <c r="BA929" t="s">
        <v>765</v>
      </c>
      <c r="BB929">
        <v>3.4446099999999999E-3</v>
      </c>
      <c r="BC929">
        <v>0</v>
      </c>
      <c r="BD929">
        <v>0</v>
      </c>
      <c r="BE929">
        <v>120.23454255076432</v>
      </c>
      <c r="BF929" t="s">
        <v>767</v>
      </c>
      <c r="BG929">
        <v>44243</v>
      </c>
      <c r="BH929">
        <v>174.18497481018071</v>
      </c>
      <c r="BI929" t="s">
        <v>4098</v>
      </c>
      <c r="BJ929" t="s">
        <v>4099</v>
      </c>
      <c r="BK929" t="s">
        <v>4100</v>
      </c>
      <c r="BL929" t="s">
        <v>4097</v>
      </c>
      <c r="BM929">
        <v>1</v>
      </c>
      <c r="BN929">
        <v>3.7909999999999999</v>
      </c>
    </row>
    <row r="930" spans="1:66" x14ac:dyDescent="0.25">
      <c r="A930">
        <v>162381</v>
      </c>
      <c r="B930">
        <v>13346</v>
      </c>
      <c r="C930" t="s">
        <v>387</v>
      </c>
      <c r="D930" t="s">
        <v>26</v>
      </c>
      <c r="E930" t="s">
        <v>29</v>
      </c>
      <c r="F930">
        <v>43915.666666666664</v>
      </c>
      <c r="G930">
        <v>3.5</v>
      </c>
      <c r="H930" t="s">
        <v>32</v>
      </c>
      <c r="I930">
        <v>10</v>
      </c>
      <c r="J930" t="s">
        <v>29</v>
      </c>
      <c r="K930" t="s">
        <v>29</v>
      </c>
      <c r="L930" t="s">
        <v>30</v>
      </c>
      <c r="M930">
        <v>6</v>
      </c>
      <c r="N930" t="s">
        <v>35</v>
      </c>
      <c r="O930">
        <v>2</v>
      </c>
      <c r="P930">
        <v>10</v>
      </c>
      <c r="Q930">
        <v>4.8</v>
      </c>
      <c r="R930">
        <v>5</v>
      </c>
      <c r="S930">
        <v>24</v>
      </c>
      <c r="T930">
        <v>1</v>
      </c>
      <c r="U930">
        <v>0</v>
      </c>
      <c r="V930">
        <v>2.2000000000000002</v>
      </c>
      <c r="W930">
        <v>0.8</v>
      </c>
      <c r="X930">
        <v>1.7600000000000002</v>
      </c>
      <c r="Y930">
        <v>3.24</v>
      </c>
      <c r="Z930">
        <v>2.48</v>
      </c>
      <c r="AA930">
        <v>8.0351999999999997</v>
      </c>
      <c r="AB930">
        <v>7663716</v>
      </c>
      <c r="AC930" t="s">
        <v>2029</v>
      </c>
      <c r="AD930">
        <v>40665</v>
      </c>
      <c r="AE930" t="s">
        <v>760</v>
      </c>
      <c r="AF930" t="s">
        <v>761</v>
      </c>
      <c r="AG930" t="s">
        <v>762</v>
      </c>
      <c r="AH930" t="s">
        <v>768</v>
      </c>
      <c r="AI930">
        <v>1.25</v>
      </c>
      <c r="AJ930">
        <v>0</v>
      </c>
      <c r="AK930">
        <v>0</v>
      </c>
      <c r="AL930">
        <v>0</v>
      </c>
      <c r="AM930">
        <v>15</v>
      </c>
      <c r="AN930">
        <v>0</v>
      </c>
      <c r="AO930" t="s">
        <v>762</v>
      </c>
      <c r="AP930" t="s">
        <v>763</v>
      </c>
      <c r="AQ930" t="s">
        <v>769</v>
      </c>
      <c r="AR930" t="s">
        <v>2030</v>
      </c>
      <c r="AS930">
        <v>2.5</v>
      </c>
      <c r="AT930">
        <v>669.5</v>
      </c>
      <c r="AU930">
        <v>672</v>
      </c>
      <c r="AV930" t="s">
        <v>765</v>
      </c>
      <c r="AW930" t="s">
        <v>1203</v>
      </c>
      <c r="AX930">
        <v>3.4</v>
      </c>
      <c r="AY930">
        <v>666.6</v>
      </c>
      <c r="AZ930">
        <v>670</v>
      </c>
      <c r="BA930" t="s">
        <v>765</v>
      </c>
      <c r="BB930">
        <v>3.3553560000000003E-2</v>
      </c>
      <c r="BC930">
        <v>0</v>
      </c>
      <c r="BD930">
        <v>0</v>
      </c>
      <c r="BE930">
        <v>120.23454255076432</v>
      </c>
      <c r="BF930" t="s">
        <v>767</v>
      </c>
      <c r="BG930">
        <v>44243</v>
      </c>
      <c r="BH930">
        <v>86.428970311859217</v>
      </c>
      <c r="BI930" t="s">
        <v>4098</v>
      </c>
      <c r="BJ930" t="s">
        <v>4099</v>
      </c>
      <c r="BK930" t="s">
        <v>4100</v>
      </c>
      <c r="BL930" t="s">
        <v>4097</v>
      </c>
      <c r="BM930">
        <v>1</v>
      </c>
      <c r="BN930">
        <v>3.7909999999999999</v>
      </c>
    </row>
    <row r="931" spans="1:66" x14ac:dyDescent="0.25">
      <c r="A931">
        <v>162420</v>
      </c>
      <c r="B931">
        <v>19056</v>
      </c>
      <c r="C931" t="s">
        <v>373</v>
      </c>
      <c r="D931" t="s">
        <v>21</v>
      </c>
      <c r="E931" t="s">
        <v>29</v>
      </c>
      <c r="F931">
        <v>44057.666666666664</v>
      </c>
      <c r="G931">
        <v>5.2</v>
      </c>
      <c r="I931">
        <v>0</v>
      </c>
      <c r="J931" t="s">
        <v>22</v>
      </c>
      <c r="K931" t="s">
        <v>22</v>
      </c>
      <c r="M931">
        <v>0</v>
      </c>
      <c r="O931">
        <v>2</v>
      </c>
      <c r="P931">
        <v>0</v>
      </c>
      <c r="Q931">
        <v>1.3</v>
      </c>
      <c r="R931">
        <v>2</v>
      </c>
      <c r="S931">
        <v>2.6</v>
      </c>
      <c r="T931">
        <v>1</v>
      </c>
      <c r="U931">
        <v>10</v>
      </c>
      <c r="V931">
        <v>2.8</v>
      </c>
      <c r="W931">
        <v>4.4000000000000004</v>
      </c>
      <c r="X931">
        <v>12.32</v>
      </c>
      <c r="Y931">
        <v>2.2000000000000002</v>
      </c>
      <c r="Z931">
        <v>3.4400000000000004</v>
      </c>
      <c r="AA931">
        <v>7.5680000000000014</v>
      </c>
      <c r="AB931">
        <v>7580251</v>
      </c>
      <c r="AC931" t="s">
        <v>1967</v>
      </c>
      <c r="AD931">
        <v>40666</v>
      </c>
      <c r="AE931" t="s">
        <v>760</v>
      </c>
      <c r="AF931" t="s">
        <v>761</v>
      </c>
      <c r="AG931" t="s">
        <v>762</v>
      </c>
      <c r="AH931" t="s">
        <v>768</v>
      </c>
      <c r="AI931">
        <v>1</v>
      </c>
      <c r="AJ931">
        <v>0</v>
      </c>
      <c r="AK931">
        <v>0</v>
      </c>
      <c r="AL931">
        <v>0</v>
      </c>
      <c r="AM931">
        <v>12</v>
      </c>
      <c r="AN931">
        <v>0</v>
      </c>
      <c r="AO931" t="s">
        <v>762</v>
      </c>
      <c r="AP931" t="s">
        <v>778</v>
      </c>
      <c r="AQ931" t="s">
        <v>781</v>
      </c>
      <c r="AR931" t="s">
        <v>1968</v>
      </c>
      <c r="AS931">
        <v>0</v>
      </c>
      <c r="AT931">
        <v>0</v>
      </c>
      <c r="AU931">
        <v>642</v>
      </c>
      <c r="AV931" t="s">
        <v>772</v>
      </c>
      <c r="AW931" t="s">
        <v>1969</v>
      </c>
      <c r="AX931">
        <v>3.3</v>
      </c>
      <c r="AY931">
        <v>635.70000000000005</v>
      </c>
      <c r="AZ931">
        <v>639</v>
      </c>
      <c r="BA931" t="s">
        <v>765</v>
      </c>
      <c r="BB931">
        <v>0</v>
      </c>
      <c r="BC931">
        <v>0</v>
      </c>
      <c r="BD931">
        <v>29221</v>
      </c>
      <c r="BE931">
        <v>40.620579511749938</v>
      </c>
      <c r="BF931" t="s">
        <v>767</v>
      </c>
      <c r="BG931">
        <v>44243</v>
      </c>
      <c r="BH931">
        <v>35.252450031733112</v>
      </c>
      <c r="BI931" t="s">
        <v>4098</v>
      </c>
      <c r="BJ931" t="s">
        <v>4099</v>
      </c>
      <c r="BK931" t="s">
        <v>4100</v>
      </c>
      <c r="BL931" t="s">
        <v>4097</v>
      </c>
      <c r="BM931">
        <v>1</v>
      </c>
      <c r="BN931">
        <v>3.79</v>
      </c>
    </row>
    <row r="932" spans="1:66" x14ac:dyDescent="0.25">
      <c r="A932">
        <v>162440</v>
      </c>
      <c r="B932">
        <v>23660</v>
      </c>
      <c r="C932" t="s">
        <v>469</v>
      </c>
      <c r="D932" t="s">
        <v>21</v>
      </c>
      <c r="E932" t="s">
        <v>29</v>
      </c>
      <c r="F932">
        <v>44411.666666666664</v>
      </c>
      <c r="G932">
        <v>3</v>
      </c>
      <c r="H932" t="s">
        <v>32</v>
      </c>
      <c r="I932">
        <v>10</v>
      </c>
      <c r="J932" t="s">
        <v>22</v>
      </c>
      <c r="K932" t="s">
        <v>22</v>
      </c>
      <c r="M932">
        <v>0</v>
      </c>
      <c r="O932">
        <v>2</v>
      </c>
      <c r="P932">
        <v>5</v>
      </c>
      <c r="Q932">
        <v>4.8</v>
      </c>
      <c r="R932">
        <v>1.55</v>
      </c>
      <c r="S932">
        <v>7.4399999999999995</v>
      </c>
      <c r="T932">
        <v>1</v>
      </c>
      <c r="U932">
        <v>0</v>
      </c>
      <c r="V932">
        <v>7.8000000000000007</v>
      </c>
      <c r="W932">
        <v>1.7000000000000002</v>
      </c>
      <c r="X932">
        <v>13.260000000000003</v>
      </c>
      <c r="Y932">
        <v>6.6000000000000005</v>
      </c>
      <c r="Z932">
        <v>1.6400000000000001</v>
      </c>
      <c r="AA932">
        <v>10.824000000000002</v>
      </c>
      <c r="AB932">
        <v>7590078</v>
      </c>
      <c r="AC932" t="s">
        <v>2406</v>
      </c>
      <c r="AD932">
        <v>40667</v>
      </c>
      <c r="AE932" t="s">
        <v>760</v>
      </c>
      <c r="AF932" t="s">
        <v>761</v>
      </c>
      <c r="AG932" t="s">
        <v>762</v>
      </c>
      <c r="AH932" t="s">
        <v>768</v>
      </c>
      <c r="AI932">
        <v>1.25</v>
      </c>
      <c r="AJ932">
        <v>0</v>
      </c>
      <c r="AK932">
        <v>0</v>
      </c>
      <c r="AL932">
        <v>0</v>
      </c>
      <c r="AM932">
        <v>15</v>
      </c>
      <c r="AN932">
        <v>0</v>
      </c>
      <c r="AO932" t="s">
        <v>762</v>
      </c>
      <c r="AP932" t="s">
        <v>763</v>
      </c>
      <c r="AQ932" t="s">
        <v>769</v>
      </c>
      <c r="AR932" t="s">
        <v>2407</v>
      </c>
      <c r="AS932">
        <v>2.4</v>
      </c>
      <c r="AT932">
        <v>676.6</v>
      </c>
      <c r="AU932">
        <v>679</v>
      </c>
      <c r="AV932" t="s">
        <v>765</v>
      </c>
      <c r="AW932" t="s">
        <v>2408</v>
      </c>
      <c r="AX932">
        <v>0.6</v>
      </c>
      <c r="AY932">
        <v>669.4</v>
      </c>
      <c r="AZ932">
        <v>670</v>
      </c>
      <c r="BA932" t="s">
        <v>772</v>
      </c>
      <c r="BB932">
        <v>5.0780409999999998E-2</v>
      </c>
      <c r="BC932">
        <v>0</v>
      </c>
      <c r="BD932">
        <v>0</v>
      </c>
      <c r="BE932">
        <v>121.59251654118184</v>
      </c>
      <c r="BF932" t="s">
        <v>767</v>
      </c>
      <c r="BG932">
        <v>43818</v>
      </c>
      <c r="BH932">
        <v>141.78697375593401</v>
      </c>
      <c r="BI932" t="s">
        <v>4111</v>
      </c>
      <c r="BJ932" t="s">
        <v>4112</v>
      </c>
      <c r="BK932" t="s">
        <v>4113</v>
      </c>
      <c r="BL932" t="s">
        <v>4097</v>
      </c>
      <c r="BM932">
        <v>1</v>
      </c>
      <c r="BN932">
        <v>3.7919999999999998</v>
      </c>
    </row>
    <row r="933" spans="1:66" x14ac:dyDescent="0.25">
      <c r="A933">
        <v>162593</v>
      </c>
      <c r="B933">
        <v>17388</v>
      </c>
      <c r="C933" t="s">
        <v>77</v>
      </c>
      <c r="D933" t="s">
        <v>21</v>
      </c>
      <c r="E933" t="s">
        <v>29</v>
      </c>
      <c r="F933">
        <v>43971.666666666664</v>
      </c>
      <c r="G933">
        <v>5</v>
      </c>
      <c r="I933">
        <v>0</v>
      </c>
      <c r="K933" t="s">
        <v>22</v>
      </c>
      <c r="L933" t="s">
        <v>24</v>
      </c>
      <c r="M933">
        <v>0</v>
      </c>
      <c r="N933" t="s">
        <v>33</v>
      </c>
      <c r="O933">
        <v>0</v>
      </c>
      <c r="P933">
        <v>0</v>
      </c>
      <c r="Q933">
        <v>0</v>
      </c>
      <c r="R933">
        <v>0.8</v>
      </c>
      <c r="S933">
        <v>0</v>
      </c>
      <c r="T933">
        <v>1</v>
      </c>
      <c r="U933">
        <v>0</v>
      </c>
      <c r="V933">
        <v>7.8000000000000007</v>
      </c>
      <c r="W933">
        <v>1.7000000000000002</v>
      </c>
      <c r="X933">
        <v>13.260000000000003</v>
      </c>
      <c r="Y933">
        <v>4.6800000000000006</v>
      </c>
      <c r="Z933">
        <v>1.34</v>
      </c>
      <c r="AA933">
        <v>6.2712000000000012</v>
      </c>
      <c r="AB933">
        <v>7587905</v>
      </c>
      <c r="AC933" t="s">
        <v>1669</v>
      </c>
      <c r="AD933">
        <v>40668</v>
      </c>
      <c r="AE933" t="s">
        <v>760</v>
      </c>
      <c r="AF933" t="s">
        <v>761</v>
      </c>
      <c r="AG933" t="s">
        <v>762</v>
      </c>
      <c r="AH933" t="s">
        <v>768</v>
      </c>
      <c r="AI933">
        <v>1.5</v>
      </c>
      <c r="AJ933">
        <v>0</v>
      </c>
      <c r="AK933">
        <v>0</v>
      </c>
      <c r="AL933">
        <v>0</v>
      </c>
      <c r="AM933">
        <v>24</v>
      </c>
      <c r="AN933">
        <v>0</v>
      </c>
      <c r="AO933" t="s">
        <v>762</v>
      </c>
      <c r="AP933" t="s">
        <v>763</v>
      </c>
      <c r="AQ933" t="s">
        <v>769</v>
      </c>
      <c r="AR933" t="s">
        <v>1670</v>
      </c>
      <c r="AS933">
        <v>0</v>
      </c>
      <c r="AT933">
        <v>0</v>
      </c>
      <c r="AU933">
        <v>696</v>
      </c>
      <c r="AV933" t="s">
        <v>772</v>
      </c>
      <c r="AW933" t="s">
        <v>1671</v>
      </c>
      <c r="AX933">
        <v>3.5</v>
      </c>
      <c r="AY933">
        <v>677.5</v>
      </c>
      <c r="AZ933">
        <v>681</v>
      </c>
      <c r="BA933" t="s">
        <v>765</v>
      </c>
      <c r="BB933">
        <v>0</v>
      </c>
      <c r="BC933">
        <v>0</v>
      </c>
      <c r="BD933">
        <v>43069</v>
      </c>
      <c r="BE933">
        <v>9.0449463837554127</v>
      </c>
      <c r="BF933" t="s">
        <v>767</v>
      </c>
      <c r="BG933">
        <v>44243</v>
      </c>
      <c r="BH933">
        <v>136.4974112049689</v>
      </c>
      <c r="BI933" t="s">
        <v>4111</v>
      </c>
      <c r="BJ933" t="s">
        <v>4112</v>
      </c>
      <c r="BK933" t="s">
        <v>4113</v>
      </c>
      <c r="BL933" t="s">
        <v>4097</v>
      </c>
      <c r="BM933">
        <v>1</v>
      </c>
      <c r="BN933">
        <v>3.7890000000000001</v>
      </c>
    </row>
    <row r="934" spans="1:66" x14ac:dyDescent="0.25">
      <c r="A934">
        <v>162931</v>
      </c>
      <c r="B934">
        <v>81769</v>
      </c>
      <c r="C934" t="s">
        <v>583</v>
      </c>
      <c r="D934" t="s">
        <v>26</v>
      </c>
      <c r="E934" t="s">
        <v>29</v>
      </c>
      <c r="F934">
        <v>44208.708333333336</v>
      </c>
      <c r="G934">
        <v>3</v>
      </c>
      <c r="H934" t="s">
        <v>32</v>
      </c>
      <c r="I934">
        <v>10</v>
      </c>
      <c r="J934" t="s">
        <v>22</v>
      </c>
      <c r="K934" t="s">
        <v>22</v>
      </c>
      <c r="M934">
        <v>0</v>
      </c>
      <c r="O934">
        <v>2</v>
      </c>
      <c r="P934">
        <v>5</v>
      </c>
      <c r="Q934">
        <v>4.8</v>
      </c>
      <c r="R934">
        <v>1.55</v>
      </c>
      <c r="S934">
        <v>7.4399999999999995</v>
      </c>
      <c r="T934">
        <v>1</v>
      </c>
      <c r="U934">
        <v>5</v>
      </c>
      <c r="V934">
        <v>6.2000000000000011</v>
      </c>
      <c r="W934">
        <v>3.35</v>
      </c>
      <c r="X934">
        <v>20.770000000000003</v>
      </c>
      <c r="Y934">
        <v>5.6400000000000006</v>
      </c>
      <c r="Z934">
        <v>2.63</v>
      </c>
      <c r="AA934">
        <v>14.833200000000001</v>
      </c>
      <c r="AB934">
        <v>7684161</v>
      </c>
      <c r="AC934" t="s">
        <v>2921</v>
      </c>
      <c r="AD934">
        <v>40669</v>
      </c>
      <c r="AE934" t="s">
        <v>760</v>
      </c>
      <c r="AF934" t="s">
        <v>761</v>
      </c>
      <c r="AG934" t="s">
        <v>762</v>
      </c>
      <c r="AH934" t="s">
        <v>768</v>
      </c>
      <c r="AI934">
        <v>1.25</v>
      </c>
      <c r="AJ934">
        <v>0</v>
      </c>
      <c r="AK934">
        <v>0</v>
      </c>
      <c r="AL934">
        <v>0</v>
      </c>
      <c r="AM934">
        <v>15</v>
      </c>
      <c r="AN934">
        <v>0</v>
      </c>
      <c r="AO934" t="s">
        <v>762</v>
      </c>
      <c r="AP934" t="s">
        <v>763</v>
      </c>
      <c r="AQ934" t="s">
        <v>769</v>
      </c>
      <c r="AR934" t="s">
        <v>2922</v>
      </c>
      <c r="AS934">
        <v>3</v>
      </c>
      <c r="AT934">
        <v>575</v>
      </c>
      <c r="AU934">
        <v>578</v>
      </c>
      <c r="AV934" t="s">
        <v>765</v>
      </c>
      <c r="AW934" t="s">
        <v>2923</v>
      </c>
      <c r="AX934">
        <v>1.6</v>
      </c>
      <c r="AY934">
        <v>572.4</v>
      </c>
      <c r="AZ934">
        <v>574</v>
      </c>
      <c r="BA934" t="s">
        <v>765</v>
      </c>
      <c r="BB934">
        <v>9.3525559999999994E-2</v>
      </c>
      <c r="BC934">
        <v>0</v>
      </c>
      <c r="BD934">
        <v>0</v>
      </c>
      <c r="BE934">
        <v>121.03684690851016</v>
      </c>
      <c r="BF934" t="s">
        <v>767</v>
      </c>
      <c r="BG934">
        <v>43803</v>
      </c>
      <c r="BH934">
        <v>27.799888059193002</v>
      </c>
      <c r="BI934" t="s">
        <v>4114</v>
      </c>
      <c r="BJ934" t="s">
        <v>4115</v>
      </c>
      <c r="BK934" t="s">
        <v>4116</v>
      </c>
      <c r="BL934" t="s">
        <v>768</v>
      </c>
      <c r="BM934">
        <v>2</v>
      </c>
      <c r="BN934">
        <v>3.7919999999999998</v>
      </c>
    </row>
    <row r="935" spans="1:66" x14ac:dyDescent="0.25">
      <c r="A935">
        <v>163025</v>
      </c>
      <c r="B935">
        <v>13054</v>
      </c>
      <c r="C935" t="s">
        <v>112</v>
      </c>
      <c r="D935" t="s">
        <v>21</v>
      </c>
      <c r="E935" t="s">
        <v>29</v>
      </c>
      <c r="F935">
        <v>43887.666666666664</v>
      </c>
      <c r="G935">
        <v>2</v>
      </c>
      <c r="I935">
        <v>0</v>
      </c>
      <c r="K935" t="s">
        <v>22</v>
      </c>
      <c r="M935">
        <v>0</v>
      </c>
      <c r="N935" t="s">
        <v>40</v>
      </c>
      <c r="O935">
        <v>8</v>
      </c>
      <c r="P935">
        <v>0</v>
      </c>
      <c r="Q935">
        <v>5.2</v>
      </c>
      <c r="R935">
        <v>0.8</v>
      </c>
      <c r="S935">
        <v>4.16</v>
      </c>
      <c r="T935">
        <v>1</v>
      </c>
      <c r="U935">
        <v>0</v>
      </c>
      <c r="V935">
        <v>1.4000000000000001</v>
      </c>
      <c r="W935">
        <v>0.8</v>
      </c>
      <c r="X935">
        <v>1.1200000000000001</v>
      </c>
      <c r="Y935">
        <v>2.92</v>
      </c>
      <c r="Z935">
        <v>0.8</v>
      </c>
      <c r="AA935">
        <v>2.3359999999999999</v>
      </c>
      <c r="AB935">
        <v>7668024</v>
      </c>
      <c r="AC935" t="s">
        <v>993</v>
      </c>
      <c r="AD935">
        <v>40670</v>
      </c>
      <c r="AE935" t="s">
        <v>760</v>
      </c>
      <c r="AF935" t="s">
        <v>761</v>
      </c>
      <c r="AG935" t="s">
        <v>762</v>
      </c>
      <c r="AH935" t="s">
        <v>768</v>
      </c>
      <c r="AI935">
        <v>1.25</v>
      </c>
      <c r="AJ935">
        <v>0</v>
      </c>
      <c r="AK935">
        <v>0</v>
      </c>
      <c r="AL935">
        <v>0</v>
      </c>
      <c r="AM935">
        <v>15</v>
      </c>
      <c r="AN935">
        <v>0</v>
      </c>
      <c r="AO935" t="s">
        <v>762</v>
      </c>
      <c r="AP935" t="s">
        <v>763</v>
      </c>
      <c r="AQ935" t="s">
        <v>769</v>
      </c>
      <c r="AR935" t="s">
        <v>994</v>
      </c>
      <c r="AS935">
        <v>2.2999999999999998</v>
      </c>
      <c r="AT935">
        <v>681.7</v>
      </c>
      <c r="AU935">
        <v>684</v>
      </c>
      <c r="AV935" t="s">
        <v>765</v>
      </c>
      <c r="AW935" t="s">
        <v>995</v>
      </c>
      <c r="AX935">
        <v>1.9</v>
      </c>
      <c r="AY935">
        <v>679.1</v>
      </c>
      <c r="AZ935">
        <v>681</v>
      </c>
      <c r="BA935" t="s">
        <v>765</v>
      </c>
      <c r="BB935">
        <v>3.768701E-2</v>
      </c>
      <c r="BC935">
        <v>0</v>
      </c>
      <c r="BD935">
        <v>27210</v>
      </c>
      <c r="BE935">
        <v>45.660962810860134</v>
      </c>
      <c r="BF935" t="s">
        <v>767</v>
      </c>
      <c r="BG935">
        <v>44243</v>
      </c>
      <c r="BH935">
        <v>68.989297392109108</v>
      </c>
      <c r="BI935" t="s">
        <v>4111</v>
      </c>
      <c r="BJ935" t="s">
        <v>4112</v>
      </c>
      <c r="BK935" t="s">
        <v>4113</v>
      </c>
      <c r="BL935" t="s">
        <v>4097</v>
      </c>
      <c r="BM935">
        <v>1</v>
      </c>
      <c r="BN935">
        <v>3.7919999999999998</v>
      </c>
    </row>
    <row r="936" spans="1:66" x14ac:dyDescent="0.25">
      <c r="A936">
        <v>163167</v>
      </c>
      <c r="B936">
        <v>12900</v>
      </c>
      <c r="C936" t="s">
        <v>83</v>
      </c>
      <c r="D936" t="s">
        <v>21</v>
      </c>
      <c r="E936" t="s">
        <v>29</v>
      </c>
      <c r="F936">
        <v>43888.666666666664</v>
      </c>
      <c r="G936">
        <v>1.2</v>
      </c>
      <c r="H936" t="s">
        <v>23</v>
      </c>
      <c r="I936">
        <v>0</v>
      </c>
      <c r="J936" t="s">
        <v>22</v>
      </c>
      <c r="K936" t="s">
        <v>22</v>
      </c>
      <c r="L936" t="s">
        <v>24</v>
      </c>
      <c r="M936">
        <v>0</v>
      </c>
      <c r="O936">
        <v>2</v>
      </c>
      <c r="P936">
        <v>0</v>
      </c>
      <c r="Q936">
        <v>1.3</v>
      </c>
      <c r="R936">
        <v>0.8</v>
      </c>
      <c r="S936">
        <v>1.04</v>
      </c>
      <c r="T936">
        <v>1</v>
      </c>
      <c r="U936">
        <v>0</v>
      </c>
      <c r="V936">
        <v>2.2000000000000002</v>
      </c>
      <c r="W936">
        <v>0.8</v>
      </c>
      <c r="X936">
        <v>1.7600000000000002</v>
      </c>
      <c r="Y936">
        <v>1.84</v>
      </c>
      <c r="Z936">
        <v>0.8</v>
      </c>
      <c r="AA936">
        <v>1.4720000000000002</v>
      </c>
      <c r="AB936">
        <v>7607007</v>
      </c>
      <c r="AC936" t="s">
        <v>911</v>
      </c>
      <c r="AD936">
        <v>40672</v>
      </c>
      <c r="AE936" t="s">
        <v>760</v>
      </c>
      <c r="AF936" t="s">
        <v>761</v>
      </c>
      <c r="AG936" t="s">
        <v>762</v>
      </c>
      <c r="AH936" t="s">
        <v>768</v>
      </c>
      <c r="AI936">
        <v>1.5</v>
      </c>
      <c r="AJ936">
        <v>0</v>
      </c>
      <c r="AK936">
        <v>0</v>
      </c>
      <c r="AL936">
        <v>0</v>
      </c>
      <c r="AM936">
        <v>18</v>
      </c>
      <c r="AN936">
        <v>0</v>
      </c>
      <c r="AO936" t="s">
        <v>762</v>
      </c>
      <c r="AP936" t="s">
        <v>763</v>
      </c>
      <c r="AQ936" t="s">
        <v>769</v>
      </c>
      <c r="AR936" t="s">
        <v>912</v>
      </c>
      <c r="AS936">
        <v>0</v>
      </c>
      <c r="AT936">
        <v>0</v>
      </c>
      <c r="AU936">
        <v>646.38</v>
      </c>
      <c r="AV936" t="s">
        <v>882</v>
      </c>
      <c r="AW936" t="s">
        <v>913</v>
      </c>
      <c r="AX936">
        <v>0</v>
      </c>
      <c r="AY936">
        <v>0</v>
      </c>
      <c r="AZ936">
        <v>646.17999999999995</v>
      </c>
      <c r="BA936" t="s">
        <v>882</v>
      </c>
      <c r="BB936">
        <v>0</v>
      </c>
      <c r="BC936">
        <v>0</v>
      </c>
      <c r="BD936">
        <v>40787</v>
      </c>
      <c r="BE936">
        <v>8.8067533652749184</v>
      </c>
      <c r="BF936" t="s">
        <v>767</v>
      </c>
      <c r="BG936">
        <v>43179</v>
      </c>
      <c r="BH936">
        <v>42.7206212688275</v>
      </c>
      <c r="BI936" t="s">
        <v>4104</v>
      </c>
      <c r="BJ936" t="s">
        <v>4105</v>
      </c>
      <c r="BK936" t="s">
        <v>4106</v>
      </c>
      <c r="BL936" t="s">
        <v>4107</v>
      </c>
      <c r="BM936">
        <v>3</v>
      </c>
      <c r="BN936">
        <v>3.7080000000000002</v>
      </c>
    </row>
    <row r="937" spans="1:66" x14ac:dyDescent="0.25">
      <c r="A937">
        <v>163215</v>
      </c>
      <c r="B937">
        <v>11210</v>
      </c>
      <c r="C937" t="s">
        <v>598</v>
      </c>
      <c r="D937" t="s">
        <v>21</v>
      </c>
      <c r="E937" t="s">
        <v>29</v>
      </c>
      <c r="F937">
        <v>43983.708333333336</v>
      </c>
      <c r="G937">
        <v>4.2</v>
      </c>
      <c r="H937" t="s">
        <v>23</v>
      </c>
      <c r="I937">
        <v>0</v>
      </c>
      <c r="J937" t="s">
        <v>22</v>
      </c>
      <c r="K937" t="s">
        <v>22</v>
      </c>
      <c r="L937" t="s">
        <v>115</v>
      </c>
      <c r="M937">
        <v>8</v>
      </c>
      <c r="N937" t="s">
        <v>33</v>
      </c>
      <c r="O937">
        <v>0</v>
      </c>
      <c r="P937">
        <v>10</v>
      </c>
      <c r="Q937">
        <v>0</v>
      </c>
      <c r="R937">
        <v>5.9</v>
      </c>
      <c r="S937">
        <v>0</v>
      </c>
      <c r="T937">
        <v>1</v>
      </c>
      <c r="U937">
        <v>10</v>
      </c>
      <c r="V937">
        <v>4.5999999999999996</v>
      </c>
      <c r="W937">
        <v>5.9</v>
      </c>
      <c r="X937">
        <v>27.14</v>
      </c>
      <c r="Y937">
        <v>2.76</v>
      </c>
      <c r="Z937">
        <v>5.9</v>
      </c>
      <c r="AA937">
        <v>16.283999999999999</v>
      </c>
      <c r="AB937">
        <v>7605210</v>
      </c>
      <c r="AC937" t="s">
        <v>3016</v>
      </c>
      <c r="AD937">
        <v>40673</v>
      </c>
      <c r="AE937" t="s">
        <v>760</v>
      </c>
      <c r="AF937" t="s">
        <v>761</v>
      </c>
      <c r="AG937" t="s">
        <v>762</v>
      </c>
      <c r="AH937" t="s">
        <v>768</v>
      </c>
      <c r="AI937">
        <v>1.5</v>
      </c>
      <c r="AJ937">
        <v>0</v>
      </c>
      <c r="AK937">
        <v>0</v>
      </c>
      <c r="AL937">
        <v>0</v>
      </c>
      <c r="AM937">
        <v>18</v>
      </c>
      <c r="AN937">
        <v>0</v>
      </c>
      <c r="AO937" t="s">
        <v>762</v>
      </c>
      <c r="AP937" t="s">
        <v>763</v>
      </c>
      <c r="AQ937" t="s">
        <v>769</v>
      </c>
      <c r="AR937" t="s">
        <v>3017</v>
      </c>
      <c r="AS937">
        <v>4.9000000000000004</v>
      </c>
      <c r="AT937">
        <v>626.1</v>
      </c>
      <c r="AU937">
        <v>631</v>
      </c>
      <c r="AV937" t="s">
        <v>765</v>
      </c>
      <c r="AW937" t="s">
        <v>3018</v>
      </c>
      <c r="AX937">
        <v>5</v>
      </c>
      <c r="AY937">
        <v>627</v>
      </c>
      <c r="AZ937">
        <v>632</v>
      </c>
      <c r="BA937" t="s">
        <v>765</v>
      </c>
      <c r="BB937">
        <v>-4.2844390000000003E-2</v>
      </c>
      <c r="BC937">
        <v>0</v>
      </c>
      <c r="BD937">
        <v>0</v>
      </c>
      <c r="BE937">
        <v>120.42083048140543</v>
      </c>
      <c r="BF937" t="s">
        <v>767</v>
      </c>
      <c r="BG937">
        <v>44243</v>
      </c>
      <c r="BH937">
        <v>21.00625080806385</v>
      </c>
      <c r="BI937" t="s">
        <v>4114</v>
      </c>
      <c r="BJ937" t="s">
        <v>4115</v>
      </c>
      <c r="BK937" t="s">
        <v>4116</v>
      </c>
      <c r="BL937" t="s">
        <v>768</v>
      </c>
      <c r="BM937">
        <v>2</v>
      </c>
      <c r="BN937">
        <v>3.7909999999999999</v>
      </c>
    </row>
    <row r="938" spans="1:66" x14ac:dyDescent="0.25">
      <c r="A938">
        <v>163216</v>
      </c>
      <c r="B938">
        <v>11210</v>
      </c>
      <c r="C938" t="s">
        <v>689</v>
      </c>
      <c r="D938" t="s">
        <v>21</v>
      </c>
      <c r="E938" t="s">
        <v>29</v>
      </c>
      <c r="F938">
        <v>43983.708333333336</v>
      </c>
      <c r="G938">
        <v>10</v>
      </c>
      <c r="H938" t="s">
        <v>28</v>
      </c>
      <c r="I938">
        <v>5</v>
      </c>
      <c r="J938" t="s">
        <v>22</v>
      </c>
      <c r="K938" t="s">
        <v>22</v>
      </c>
      <c r="L938" t="s">
        <v>115</v>
      </c>
      <c r="M938">
        <v>8</v>
      </c>
      <c r="N938" t="s">
        <v>202</v>
      </c>
      <c r="O938">
        <v>3</v>
      </c>
      <c r="P938">
        <v>10</v>
      </c>
      <c r="Q938">
        <v>3.7</v>
      </c>
      <c r="R938">
        <v>7.5</v>
      </c>
      <c r="S938">
        <v>27.75</v>
      </c>
      <c r="T938">
        <v>4</v>
      </c>
      <c r="U938">
        <v>0</v>
      </c>
      <c r="V938">
        <v>6.8000000000000007</v>
      </c>
      <c r="W938">
        <v>6</v>
      </c>
      <c r="X938">
        <v>40.800000000000004</v>
      </c>
      <c r="Y938">
        <v>5.5600000000000005</v>
      </c>
      <c r="Z938">
        <v>6.6</v>
      </c>
      <c r="AA938">
        <v>36.695999999999998</v>
      </c>
      <c r="AB938">
        <v>7591488</v>
      </c>
      <c r="AC938" t="s">
        <v>3981</v>
      </c>
      <c r="AD938">
        <v>40674</v>
      </c>
      <c r="AE938" t="s">
        <v>760</v>
      </c>
      <c r="AF938" t="s">
        <v>761</v>
      </c>
      <c r="AG938" t="s">
        <v>762</v>
      </c>
      <c r="AH938" t="s">
        <v>768</v>
      </c>
      <c r="AI938">
        <v>6</v>
      </c>
      <c r="AJ938">
        <v>0</v>
      </c>
      <c r="AK938">
        <v>0</v>
      </c>
      <c r="AL938">
        <v>0</v>
      </c>
      <c r="AM938">
        <v>72</v>
      </c>
      <c r="AN938">
        <v>0</v>
      </c>
      <c r="AO938" t="s">
        <v>762</v>
      </c>
      <c r="AP938" t="s">
        <v>778</v>
      </c>
      <c r="AQ938" t="s">
        <v>781</v>
      </c>
      <c r="AR938" t="s">
        <v>3982</v>
      </c>
      <c r="AS938">
        <v>11.3</v>
      </c>
      <c r="AT938">
        <v>612.70000000000005</v>
      </c>
      <c r="AU938">
        <v>624</v>
      </c>
      <c r="AV938" t="s">
        <v>765</v>
      </c>
      <c r="AW938" t="s">
        <v>3017</v>
      </c>
      <c r="AX938">
        <v>0</v>
      </c>
      <c r="AY938">
        <v>631</v>
      </c>
      <c r="AZ938">
        <v>631</v>
      </c>
      <c r="BA938" t="s">
        <v>765</v>
      </c>
      <c r="BB938">
        <v>-0.31462895000000002</v>
      </c>
      <c r="BC938">
        <v>1</v>
      </c>
      <c r="BD938">
        <v>29402</v>
      </c>
      <c r="BE938">
        <v>39.922541638147393</v>
      </c>
      <c r="BF938" t="s">
        <v>767</v>
      </c>
      <c r="BG938">
        <v>44243</v>
      </c>
      <c r="BH938">
        <v>58.163750588630812</v>
      </c>
      <c r="BI938" t="s">
        <v>4114</v>
      </c>
      <c r="BJ938" t="s">
        <v>4115</v>
      </c>
      <c r="BK938" t="s">
        <v>4116</v>
      </c>
      <c r="BL938" t="s">
        <v>768</v>
      </c>
      <c r="BM938">
        <v>2</v>
      </c>
      <c r="BN938">
        <v>3.7909999999999999</v>
      </c>
    </row>
    <row r="939" spans="1:66" x14ac:dyDescent="0.25">
      <c r="A939">
        <v>163384</v>
      </c>
      <c r="B939">
        <v>15329</v>
      </c>
      <c r="C939" t="s">
        <v>690</v>
      </c>
      <c r="D939" t="s">
        <v>21</v>
      </c>
      <c r="E939" t="s">
        <v>29</v>
      </c>
      <c r="F939">
        <v>42948.666666666664</v>
      </c>
      <c r="G939">
        <v>7</v>
      </c>
      <c r="H939" t="s">
        <v>23</v>
      </c>
      <c r="I939">
        <v>0</v>
      </c>
      <c r="J939" t="s">
        <v>22</v>
      </c>
      <c r="K939" t="s">
        <v>22</v>
      </c>
      <c r="L939" t="s">
        <v>115</v>
      </c>
      <c r="M939">
        <v>8</v>
      </c>
      <c r="N939" t="s">
        <v>33</v>
      </c>
      <c r="O939">
        <v>0</v>
      </c>
      <c r="P939">
        <v>5</v>
      </c>
      <c r="Q939">
        <v>0</v>
      </c>
      <c r="R939">
        <v>6.9499999999999993</v>
      </c>
      <c r="S939">
        <v>0</v>
      </c>
      <c r="T939">
        <v>1</v>
      </c>
      <c r="U939">
        <v>5</v>
      </c>
      <c r="V939">
        <v>9.1999999999999993</v>
      </c>
      <c r="W939">
        <v>4.25</v>
      </c>
      <c r="X939">
        <v>39.099999999999994</v>
      </c>
      <c r="Y939">
        <v>5.52</v>
      </c>
      <c r="Z939">
        <v>5.33</v>
      </c>
      <c r="AA939">
        <v>29.421599999999998</v>
      </c>
      <c r="AB939">
        <v>7647319</v>
      </c>
      <c r="AC939" t="s">
        <v>3823</v>
      </c>
      <c r="AD939">
        <v>40675</v>
      </c>
      <c r="AE939" t="s">
        <v>760</v>
      </c>
      <c r="AF939" t="s">
        <v>785</v>
      </c>
      <c r="AG939" t="s">
        <v>762</v>
      </c>
      <c r="AH939" t="s">
        <v>1823</v>
      </c>
      <c r="AI939">
        <v>0</v>
      </c>
      <c r="AJ939">
        <v>0</v>
      </c>
      <c r="AK939">
        <v>5</v>
      </c>
      <c r="AL939">
        <v>7</v>
      </c>
      <c r="AM939">
        <v>60</v>
      </c>
      <c r="AN939">
        <v>84</v>
      </c>
      <c r="AO939" t="s">
        <v>762</v>
      </c>
      <c r="AP939" t="s">
        <v>778</v>
      </c>
      <c r="AQ939" t="s">
        <v>781</v>
      </c>
      <c r="AR939" t="s">
        <v>3824</v>
      </c>
      <c r="AS939">
        <v>9.1</v>
      </c>
      <c r="AT939">
        <v>632.9</v>
      </c>
      <c r="AU939">
        <v>642</v>
      </c>
      <c r="AV939" t="s">
        <v>765</v>
      </c>
      <c r="AW939" t="s">
        <v>3825</v>
      </c>
      <c r="AX939">
        <v>0</v>
      </c>
      <c r="AY939">
        <v>637</v>
      </c>
      <c r="AZ939">
        <v>637</v>
      </c>
      <c r="BA939" t="s">
        <v>765</v>
      </c>
      <c r="BB939">
        <v>-3.0675859999999999E-2</v>
      </c>
      <c r="BC939">
        <v>1</v>
      </c>
      <c r="BD939">
        <v>29221</v>
      </c>
      <c r="BE939">
        <v>37.584302988820433</v>
      </c>
      <c r="BF939" t="s">
        <v>767</v>
      </c>
      <c r="BG939">
        <v>44243</v>
      </c>
      <c r="BH939">
        <v>133.65557383000541</v>
      </c>
      <c r="BI939" t="s">
        <v>4140</v>
      </c>
      <c r="BJ939" t="s">
        <v>4141</v>
      </c>
      <c r="BK939" t="s">
        <v>4142</v>
      </c>
      <c r="BL939" t="s">
        <v>768</v>
      </c>
      <c r="BM939">
        <v>2</v>
      </c>
      <c r="BN939">
        <v>3.7890000000000001</v>
      </c>
    </row>
    <row r="940" spans="1:66" x14ac:dyDescent="0.25">
      <c r="A940">
        <v>163592</v>
      </c>
      <c r="B940">
        <v>11100</v>
      </c>
      <c r="C940" t="s">
        <v>173</v>
      </c>
      <c r="D940" t="s">
        <v>21</v>
      </c>
      <c r="E940" t="s">
        <v>29</v>
      </c>
      <c r="F940">
        <v>43348.666666666664</v>
      </c>
      <c r="G940">
        <v>8.3000000000000007</v>
      </c>
      <c r="H940" t="s">
        <v>23</v>
      </c>
      <c r="I940">
        <v>0</v>
      </c>
      <c r="J940" t="s">
        <v>22</v>
      </c>
      <c r="K940" t="s">
        <v>22</v>
      </c>
      <c r="L940" t="s">
        <v>145</v>
      </c>
      <c r="M940">
        <v>10</v>
      </c>
      <c r="N940" t="s">
        <v>33</v>
      </c>
      <c r="O940">
        <v>0</v>
      </c>
      <c r="P940">
        <v>10</v>
      </c>
      <c r="Q940">
        <v>0</v>
      </c>
      <c r="R940">
        <v>8.4</v>
      </c>
      <c r="S940">
        <v>0</v>
      </c>
      <c r="T940">
        <v>1</v>
      </c>
      <c r="U940">
        <v>10</v>
      </c>
      <c r="V940">
        <v>4.5999999999999996</v>
      </c>
      <c r="W940">
        <v>8.4</v>
      </c>
      <c r="X940">
        <v>38.64</v>
      </c>
      <c r="Y940">
        <v>2.76</v>
      </c>
      <c r="Z940">
        <v>8.4</v>
      </c>
      <c r="AA940">
        <v>23.183999999999997</v>
      </c>
      <c r="AB940">
        <v>7597493</v>
      </c>
      <c r="AC940" t="s">
        <v>3555</v>
      </c>
      <c r="AD940">
        <v>40676</v>
      </c>
      <c r="AE940" t="s">
        <v>760</v>
      </c>
      <c r="AF940" t="s">
        <v>761</v>
      </c>
      <c r="AG940" t="s">
        <v>762</v>
      </c>
      <c r="AH940" t="s">
        <v>768</v>
      </c>
      <c r="AI940">
        <v>4.5</v>
      </c>
      <c r="AJ940">
        <v>0</v>
      </c>
      <c r="AK940">
        <v>0</v>
      </c>
      <c r="AL940">
        <v>0</v>
      </c>
      <c r="AM940">
        <v>54</v>
      </c>
      <c r="AN940">
        <v>0</v>
      </c>
      <c r="AO940" t="s">
        <v>762</v>
      </c>
      <c r="AP940" t="s">
        <v>763</v>
      </c>
      <c r="AQ940" t="s">
        <v>769</v>
      </c>
      <c r="AR940" t="s">
        <v>3556</v>
      </c>
      <c r="AS940">
        <v>9.81</v>
      </c>
      <c r="AT940">
        <v>766.3</v>
      </c>
      <c r="AU940">
        <v>776.11</v>
      </c>
      <c r="AV940" t="s">
        <v>882</v>
      </c>
      <c r="AW940" t="s">
        <v>1173</v>
      </c>
      <c r="AX940">
        <v>6.34</v>
      </c>
      <c r="AY940">
        <v>761.86</v>
      </c>
      <c r="AZ940">
        <v>768.2</v>
      </c>
      <c r="BA940" t="s">
        <v>882</v>
      </c>
      <c r="BB940">
        <v>3.7938890000000003E-2</v>
      </c>
      <c r="BC940">
        <v>0</v>
      </c>
      <c r="BD940">
        <v>40918</v>
      </c>
      <c r="BE940">
        <v>7.3173625370750557</v>
      </c>
      <c r="BF940" t="s">
        <v>767</v>
      </c>
      <c r="BG940">
        <v>43179</v>
      </c>
      <c r="BH940">
        <v>117.0302956225932</v>
      </c>
      <c r="BI940" t="s">
        <v>4140</v>
      </c>
      <c r="BJ940" t="s">
        <v>4141</v>
      </c>
      <c r="BK940" t="s">
        <v>4142</v>
      </c>
      <c r="BL940" t="s">
        <v>768</v>
      </c>
      <c r="BM940">
        <v>2</v>
      </c>
      <c r="BN940">
        <v>3.7440000000000002</v>
      </c>
    </row>
    <row r="941" spans="1:66" x14ac:dyDescent="0.25">
      <c r="A941">
        <v>163593</v>
      </c>
      <c r="B941">
        <v>11100</v>
      </c>
      <c r="C941" t="s">
        <v>173</v>
      </c>
      <c r="D941" t="s">
        <v>21</v>
      </c>
      <c r="E941" t="s">
        <v>29</v>
      </c>
      <c r="F941">
        <v>43348.666666666664</v>
      </c>
      <c r="G941">
        <v>6.4</v>
      </c>
      <c r="H941" t="s">
        <v>23</v>
      </c>
      <c r="I941">
        <v>0</v>
      </c>
      <c r="J941" t="s">
        <v>22</v>
      </c>
      <c r="K941" t="s">
        <v>22</v>
      </c>
      <c r="L941" t="s">
        <v>174</v>
      </c>
      <c r="M941">
        <v>8</v>
      </c>
      <c r="N941" t="s">
        <v>33</v>
      </c>
      <c r="O941">
        <v>0</v>
      </c>
      <c r="P941">
        <v>10</v>
      </c>
      <c r="Q941">
        <v>0</v>
      </c>
      <c r="R941">
        <v>7.1</v>
      </c>
      <c r="S941">
        <v>0</v>
      </c>
      <c r="T941">
        <v>1</v>
      </c>
      <c r="U941">
        <v>0</v>
      </c>
      <c r="V941">
        <v>1.4000000000000001</v>
      </c>
      <c r="W941">
        <v>2</v>
      </c>
      <c r="X941">
        <v>2.8000000000000003</v>
      </c>
      <c r="Y941">
        <v>0.84000000000000008</v>
      </c>
      <c r="Z941">
        <v>4.04</v>
      </c>
      <c r="AA941">
        <v>3.3936000000000002</v>
      </c>
      <c r="AB941">
        <v>7640083</v>
      </c>
      <c r="AC941" t="s">
        <v>1172</v>
      </c>
      <c r="AD941">
        <v>40677</v>
      </c>
      <c r="AE941" t="s">
        <v>760</v>
      </c>
      <c r="AF941" t="s">
        <v>761</v>
      </c>
      <c r="AG941" t="s">
        <v>762</v>
      </c>
      <c r="AH941" t="s">
        <v>768</v>
      </c>
      <c r="AI941">
        <v>5</v>
      </c>
      <c r="AJ941">
        <v>0</v>
      </c>
      <c r="AK941">
        <v>0</v>
      </c>
      <c r="AL941">
        <v>0</v>
      </c>
      <c r="AM941">
        <v>60</v>
      </c>
      <c r="AN941">
        <v>0</v>
      </c>
      <c r="AO941" t="s">
        <v>762</v>
      </c>
      <c r="AP941" t="s">
        <v>763</v>
      </c>
      <c r="AQ941" t="s">
        <v>769</v>
      </c>
      <c r="AR941" t="s">
        <v>1173</v>
      </c>
      <c r="AS941">
        <v>6.84</v>
      </c>
      <c r="AT941">
        <v>761.36</v>
      </c>
      <c r="AU941">
        <v>768.2</v>
      </c>
      <c r="AV941" t="s">
        <v>882</v>
      </c>
      <c r="AW941" t="s">
        <v>1174</v>
      </c>
      <c r="AX941">
        <v>6.0199999899999996</v>
      </c>
      <c r="AY941">
        <v>761.25</v>
      </c>
      <c r="AZ941">
        <v>767.27</v>
      </c>
      <c r="BA941" t="s">
        <v>882</v>
      </c>
      <c r="BB941">
        <v>1.6228E-3</v>
      </c>
      <c r="BC941">
        <v>0</v>
      </c>
      <c r="BD941">
        <v>40918</v>
      </c>
      <c r="BE941">
        <v>7.3146246862879236</v>
      </c>
      <c r="BF941" t="s">
        <v>767</v>
      </c>
      <c r="BG941">
        <v>43179</v>
      </c>
      <c r="BH941">
        <v>67.783688537911672</v>
      </c>
      <c r="BI941" t="s">
        <v>4140</v>
      </c>
      <c r="BJ941" t="s">
        <v>4141</v>
      </c>
      <c r="BK941" t="s">
        <v>4142</v>
      </c>
      <c r="BL941" t="s">
        <v>768</v>
      </c>
      <c r="BM941">
        <v>2</v>
      </c>
      <c r="BN941">
        <v>3.7440000000000002</v>
      </c>
    </row>
    <row r="942" spans="1:66" x14ac:dyDescent="0.25">
      <c r="A942">
        <v>165953</v>
      </c>
      <c r="B942">
        <v>21458</v>
      </c>
      <c r="C942" t="s">
        <v>82</v>
      </c>
      <c r="D942" t="s">
        <v>21</v>
      </c>
      <c r="E942" t="s">
        <v>29</v>
      </c>
      <c r="F942">
        <v>44229.708333333336</v>
      </c>
      <c r="G942">
        <v>2.5</v>
      </c>
      <c r="I942">
        <v>0</v>
      </c>
      <c r="K942" t="s">
        <v>22</v>
      </c>
      <c r="M942">
        <v>0</v>
      </c>
      <c r="O942">
        <v>2</v>
      </c>
      <c r="P942">
        <v>0</v>
      </c>
      <c r="Q942">
        <v>1.3</v>
      </c>
      <c r="R942">
        <v>0.8</v>
      </c>
      <c r="S942">
        <v>1.04</v>
      </c>
      <c r="T942">
        <v>1</v>
      </c>
      <c r="U942">
        <v>0</v>
      </c>
      <c r="V942">
        <v>2.2000000000000002</v>
      </c>
      <c r="W942">
        <v>0.8</v>
      </c>
      <c r="X942">
        <v>1.7600000000000002</v>
      </c>
      <c r="Y942">
        <v>1.84</v>
      </c>
      <c r="Z942">
        <v>0.8</v>
      </c>
      <c r="AA942">
        <v>1.4720000000000002</v>
      </c>
      <c r="AB942">
        <v>7571557</v>
      </c>
      <c r="AC942" t="s">
        <v>906</v>
      </c>
      <c r="AD942">
        <v>40678</v>
      </c>
      <c r="AE942" t="s">
        <v>760</v>
      </c>
      <c r="AF942" t="s">
        <v>761</v>
      </c>
      <c r="AG942" t="s">
        <v>762</v>
      </c>
      <c r="AH942" t="s">
        <v>768</v>
      </c>
      <c r="AI942">
        <v>1</v>
      </c>
      <c r="AJ942">
        <v>0</v>
      </c>
      <c r="AK942">
        <v>0</v>
      </c>
      <c r="AL942">
        <v>0</v>
      </c>
      <c r="AM942">
        <v>12</v>
      </c>
      <c r="AN942">
        <v>0</v>
      </c>
      <c r="AO942" t="s">
        <v>762</v>
      </c>
      <c r="AP942" t="s">
        <v>907</v>
      </c>
      <c r="AQ942" t="s">
        <v>910</v>
      </c>
      <c r="AR942" t="s">
        <v>908</v>
      </c>
      <c r="AS942">
        <v>2.5</v>
      </c>
      <c r="AT942">
        <v>682.13997801999994</v>
      </c>
      <c r="AU942">
        <v>684.53997802000004</v>
      </c>
      <c r="AV942" t="s">
        <v>765</v>
      </c>
      <c r="AW942" t="s">
        <v>909</v>
      </c>
      <c r="AX942">
        <v>3.2</v>
      </c>
      <c r="AY942">
        <v>680.99002685000005</v>
      </c>
      <c r="AZ942">
        <v>684.09002684999996</v>
      </c>
      <c r="BA942" t="s">
        <v>765</v>
      </c>
      <c r="BB942">
        <v>3.1316459999999997E-2</v>
      </c>
      <c r="BC942">
        <v>0</v>
      </c>
      <c r="BD942">
        <v>0</v>
      </c>
      <c r="BE942">
        <v>121.09434177503994</v>
      </c>
      <c r="BF942" t="s">
        <v>767</v>
      </c>
      <c r="BG942">
        <v>43258</v>
      </c>
      <c r="BH942">
        <v>36.720346497366201</v>
      </c>
      <c r="BI942" t="s">
        <v>4094</v>
      </c>
      <c r="BJ942" t="s">
        <v>4095</v>
      </c>
      <c r="BK942" t="s">
        <v>4096</v>
      </c>
      <c r="BL942" t="s">
        <v>4097</v>
      </c>
      <c r="BM942">
        <v>1</v>
      </c>
      <c r="BN942">
        <v>3.7919999999999998</v>
      </c>
    </row>
    <row r="943" spans="1:66" x14ac:dyDescent="0.25">
      <c r="A943">
        <v>166004</v>
      </c>
      <c r="B943">
        <v>18804</v>
      </c>
      <c r="C943" t="s">
        <v>679</v>
      </c>
      <c r="D943" t="s">
        <v>21</v>
      </c>
      <c r="E943" t="s">
        <v>29</v>
      </c>
      <c r="F943">
        <v>44026.666666666664</v>
      </c>
      <c r="G943">
        <v>1.25</v>
      </c>
      <c r="I943">
        <v>0</v>
      </c>
      <c r="K943" t="s">
        <v>22</v>
      </c>
      <c r="M943">
        <v>0</v>
      </c>
      <c r="O943">
        <v>2</v>
      </c>
      <c r="P943">
        <v>10</v>
      </c>
      <c r="Q943">
        <v>1.3</v>
      </c>
      <c r="R943">
        <v>2.2999999999999998</v>
      </c>
      <c r="S943">
        <v>2.9899999999999998</v>
      </c>
      <c r="T943">
        <v>1</v>
      </c>
      <c r="U943">
        <v>10</v>
      </c>
      <c r="V943">
        <v>9.1999999999999993</v>
      </c>
      <c r="W943">
        <v>5</v>
      </c>
      <c r="X943">
        <v>46</v>
      </c>
      <c r="Y943">
        <v>6.0399999999999991</v>
      </c>
      <c r="Z943">
        <v>3.92</v>
      </c>
      <c r="AA943">
        <v>23.676799999999997</v>
      </c>
      <c r="AB943">
        <v>7692214</v>
      </c>
      <c r="AC943" t="s">
        <v>3577</v>
      </c>
      <c r="AD943">
        <v>40679</v>
      </c>
      <c r="AE943" t="s">
        <v>760</v>
      </c>
      <c r="AF943" t="s">
        <v>761</v>
      </c>
      <c r="AG943" t="s">
        <v>762</v>
      </c>
      <c r="AH943" t="s">
        <v>768</v>
      </c>
      <c r="AI943">
        <v>1.25</v>
      </c>
      <c r="AJ943">
        <v>0</v>
      </c>
      <c r="AK943">
        <v>0</v>
      </c>
      <c r="AL943">
        <v>0</v>
      </c>
      <c r="AM943">
        <v>15</v>
      </c>
      <c r="AN943">
        <v>0</v>
      </c>
      <c r="AO943" t="s">
        <v>762</v>
      </c>
      <c r="AP943" t="s">
        <v>763</v>
      </c>
      <c r="AQ943" t="s">
        <v>769</v>
      </c>
      <c r="AR943" t="s">
        <v>1753</v>
      </c>
      <c r="AS943">
        <v>2</v>
      </c>
      <c r="AT943">
        <v>688.74998778999998</v>
      </c>
      <c r="AU943">
        <v>690.54998779000005</v>
      </c>
      <c r="AV943" t="s">
        <v>765</v>
      </c>
      <c r="AW943" t="s">
        <v>3578</v>
      </c>
      <c r="AX943">
        <v>2.4</v>
      </c>
      <c r="AY943">
        <v>688.36998290999998</v>
      </c>
      <c r="AZ943">
        <v>690.66998291000004</v>
      </c>
      <c r="BA943" t="s">
        <v>765</v>
      </c>
      <c r="BB943">
        <v>1.1905020000000001E-2</v>
      </c>
      <c r="BC943">
        <v>0</v>
      </c>
      <c r="BD943">
        <v>0</v>
      </c>
      <c r="BE943">
        <v>120.53844398813597</v>
      </c>
      <c r="BF943" t="s">
        <v>767</v>
      </c>
      <c r="BG943">
        <v>43258</v>
      </c>
      <c r="BH943">
        <v>31.919726918578139</v>
      </c>
      <c r="BI943" t="s">
        <v>4094</v>
      </c>
      <c r="BJ943" t="s">
        <v>4095</v>
      </c>
      <c r="BK943" t="s">
        <v>4096</v>
      </c>
      <c r="BL943" t="s">
        <v>4097</v>
      </c>
      <c r="BM943">
        <v>1</v>
      </c>
      <c r="BN943">
        <v>3.7949999999999999</v>
      </c>
    </row>
    <row r="944" spans="1:66" x14ac:dyDescent="0.25">
      <c r="A944">
        <v>166004</v>
      </c>
      <c r="B944">
        <v>18804</v>
      </c>
      <c r="C944" t="s">
        <v>679</v>
      </c>
      <c r="D944" t="s">
        <v>21</v>
      </c>
      <c r="E944" t="s">
        <v>29</v>
      </c>
      <c r="F944">
        <v>44026.666666666664</v>
      </c>
      <c r="G944">
        <v>1.25</v>
      </c>
      <c r="I944">
        <v>0</v>
      </c>
      <c r="K944" t="s">
        <v>22</v>
      </c>
      <c r="M944">
        <v>0</v>
      </c>
      <c r="O944">
        <v>2</v>
      </c>
      <c r="P944">
        <v>10</v>
      </c>
      <c r="Q944">
        <v>1.3</v>
      </c>
      <c r="R944">
        <v>2.2999999999999998</v>
      </c>
      <c r="S944">
        <v>2.9899999999999998</v>
      </c>
      <c r="T944">
        <v>1</v>
      </c>
      <c r="U944">
        <v>10</v>
      </c>
      <c r="V944">
        <v>9.1999999999999993</v>
      </c>
      <c r="W944">
        <v>5</v>
      </c>
      <c r="X944">
        <v>46</v>
      </c>
      <c r="Y944">
        <v>6.0399999999999991</v>
      </c>
      <c r="Z944">
        <v>3.92</v>
      </c>
      <c r="AA944">
        <v>23.676799999999997</v>
      </c>
      <c r="AB944">
        <v>7692214</v>
      </c>
      <c r="AC944" t="s">
        <v>3577</v>
      </c>
      <c r="AD944">
        <v>40680</v>
      </c>
      <c r="AE944" t="s">
        <v>760</v>
      </c>
      <c r="AF944" t="s">
        <v>761</v>
      </c>
      <c r="AG944" t="s">
        <v>762</v>
      </c>
      <c r="AH944" t="s">
        <v>768</v>
      </c>
      <c r="AI944">
        <v>1.25</v>
      </c>
      <c r="AJ944">
        <v>0</v>
      </c>
      <c r="AK944">
        <v>0</v>
      </c>
      <c r="AL944">
        <v>0</v>
      </c>
      <c r="AM944">
        <v>15</v>
      </c>
      <c r="AN944">
        <v>0</v>
      </c>
      <c r="AO944" t="s">
        <v>762</v>
      </c>
      <c r="AP944" t="s">
        <v>763</v>
      </c>
      <c r="AQ944" t="s">
        <v>769</v>
      </c>
      <c r="AR944" t="s">
        <v>1753</v>
      </c>
      <c r="AS944">
        <v>2</v>
      </c>
      <c r="AT944">
        <v>688.74998778999998</v>
      </c>
      <c r="AU944">
        <v>690.54998779000005</v>
      </c>
      <c r="AV944" t="s">
        <v>765</v>
      </c>
      <c r="AW944" t="s">
        <v>3578</v>
      </c>
      <c r="AX944">
        <v>2.4</v>
      </c>
      <c r="AY944">
        <v>688.36998290999998</v>
      </c>
      <c r="AZ944">
        <v>690.66998291000004</v>
      </c>
      <c r="BA944" t="s">
        <v>765</v>
      </c>
      <c r="BB944">
        <v>1.1905020000000001E-2</v>
      </c>
      <c r="BC944">
        <v>0</v>
      </c>
      <c r="BD944">
        <v>0</v>
      </c>
      <c r="BE944">
        <v>120.53844398813597</v>
      </c>
      <c r="BF944" t="s">
        <v>767</v>
      </c>
      <c r="BG944">
        <v>43258</v>
      </c>
      <c r="BH944">
        <v>31.919726918578139</v>
      </c>
      <c r="BI944" t="s">
        <v>4094</v>
      </c>
      <c r="BJ944" t="s">
        <v>4095</v>
      </c>
      <c r="BK944" t="s">
        <v>4096</v>
      </c>
      <c r="BL944" t="s">
        <v>4097</v>
      </c>
      <c r="BM944">
        <v>1</v>
      </c>
      <c r="BN944">
        <v>3.7949999999999999</v>
      </c>
    </row>
    <row r="945" spans="1:66" x14ac:dyDescent="0.25">
      <c r="A945">
        <v>166077</v>
      </c>
      <c r="B945">
        <v>22027</v>
      </c>
      <c r="C945" t="s">
        <v>140</v>
      </c>
      <c r="D945" t="s">
        <v>26</v>
      </c>
      <c r="E945" t="s">
        <v>29</v>
      </c>
      <c r="F945">
        <v>44273.666666666664</v>
      </c>
      <c r="G945">
        <v>2</v>
      </c>
      <c r="H945" t="s">
        <v>28</v>
      </c>
      <c r="I945">
        <v>5</v>
      </c>
      <c r="J945" t="s">
        <v>22</v>
      </c>
      <c r="K945" t="s">
        <v>22</v>
      </c>
      <c r="M945">
        <v>0</v>
      </c>
      <c r="N945" t="s">
        <v>35</v>
      </c>
      <c r="O945">
        <v>2</v>
      </c>
      <c r="P945">
        <v>10</v>
      </c>
      <c r="Q945">
        <v>3.05</v>
      </c>
      <c r="R945">
        <v>2.2999999999999998</v>
      </c>
      <c r="S945">
        <v>7.0149999999999988</v>
      </c>
      <c r="T945">
        <v>1</v>
      </c>
      <c r="U945">
        <v>0</v>
      </c>
      <c r="V945">
        <v>1.4000000000000001</v>
      </c>
      <c r="W945">
        <v>0.8</v>
      </c>
      <c r="X945">
        <v>1.1200000000000001</v>
      </c>
      <c r="Y945">
        <v>2.06</v>
      </c>
      <c r="Z945">
        <v>1.4</v>
      </c>
      <c r="AA945">
        <v>2.8839999999999999</v>
      </c>
      <c r="AB945">
        <v>7558264</v>
      </c>
      <c r="AC945" t="s">
        <v>1070</v>
      </c>
      <c r="AD945">
        <v>40681</v>
      </c>
      <c r="AE945" t="s">
        <v>760</v>
      </c>
      <c r="AF945" t="s">
        <v>761</v>
      </c>
      <c r="AG945" t="s">
        <v>762</v>
      </c>
      <c r="AH945" t="s">
        <v>768</v>
      </c>
      <c r="AI945">
        <v>1.5</v>
      </c>
      <c r="AJ945">
        <v>0</v>
      </c>
      <c r="AK945">
        <v>0</v>
      </c>
      <c r="AL945">
        <v>0</v>
      </c>
      <c r="AM945">
        <v>18</v>
      </c>
      <c r="AN945">
        <v>0</v>
      </c>
      <c r="AO945" t="s">
        <v>762</v>
      </c>
      <c r="AP945" t="s">
        <v>763</v>
      </c>
      <c r="AQ945" t="s">
        <v>769</v>
      </c>
      <c r="AR945" t="s">
        <v>1071</v>
      </c>
      <c r="AS945">
        <v>2.2999999999999998</v>
      </c>
      <c r="AT945">
        <v>706.7</v>
      </c>
      <c r="AU945">
        <v>709</v>
      </c>
      <c r="AV945" t="s">
        <v>765</v>
      </c>
      <c r="AW945" t="s">
        <v>932</v>
      </c>
      <c r="AX945">
        <v>3.2</v>
      </c>
      <c r="AY945">
        <v>705.8</v>
      </c>
      <c r="AZ945">
        <v>709</v>
      </c>
      <c r="BA945" t="s">
        <v>765</v>
      </c>
      <c r="BB945">
        <v>2.686405E-2</v>
      </c>
      <c r="BC945">
        <v>0</v>
      </c>
      <c r="BD945">
        <v>0</v>
      </c>
      <c r="BE945">
        <v>121.2146931325576</v>
      </c>
      <c r="BF945" t="s">
        <v>767</v>
      </c>
      <c r="BG945">
        <v>43838</v>
      </c>
      <c r="BH945">
        <v>35.530442034498463</v>
      </c>
      <c r="BI945" t="s">
        <v>4094</v>
      </c>
      <c r="BJ945" t="s">
        <v>4095</v>
      </c>
      <c r="BK945" t="s">
        <v>4096</v>
      </c>
      <c r="BL945" t="s">
        <v>4097</v>
      </c>
      <c r="BM945">
        <v>1</v>
      </c>
      <c r="BN945">
        <v>3.78</v>
      </c>
    </row>
    <row r="946" spans="1:66" x14ac:dyDescent="0.25">
      <c r="A946">
        <v>166139</v>
      </c>
      <c r="B946">
        <v>23238</v>
      </c>
      <c r="C946" t="s">
        <v>405</v>
      </c>
      <c r="D946" t="s">
        <v>26</v>
      </c>
      <c r="E946" t="s">
        <v>29</v>
      </c>
      <c r="F946">
        <v>44368.666666666664</v>
      </c>
      <c r="G946">
        <v>2</v>
      </c>
      <c r="I946">
        <v>0</v>
      </c>
      <c r="J946" t="s">
        <v>22</v>
      </c>
      <c r="K946" t="s">
        <v>22</v>
      </c>
      <c r="L946" t="s">
        <v>30</v>
      </c>
      <c r="M946">
        <v>6</v>
      </c>
      <c r="N946" t="s">
        <v>40</v>
      </c>
      <c r="O946">
        <v>8</v>
      </c>
      <c r="P946">
        <v>10</v>
      </c>
      <c r="Q946">
        <v>5.2</v>
      </c>
      <c r="R946">
        <v>5</v>
      </c>
      <c r="S946">
        <v>26</v>
      </c>
      <c r="T946">
        <v>1</v>
      </c>
      <c r="U946">
        <v>0</v>
      </c>
      <c r="V946">
        <v>2.2000000000000002</v>
      </c>
      <c r="W946">
        <v>0.8</v>
      </c>
      <c r="X946">
        <v>1.7600000000000002</v>
      </c>
      <c r="Y946">
        <v>3.4000000000000004</v>
      </c>
      <c r="Z946">
        <v>2.48</v>
      </c>
      <c r="AA946">
        <v>8.4320000000000004</v>
      </c>
      <c r="AB946">
        <v>7704851</v>
      </c>
      <c r="AC946" t="s">
        <v>2113</v>
      </c>
      <c r="AD946">
        <v>40682</v>
      </c>
      <c r="AE946" t="s">
        <v>760</v>
      </c>
      <c r="AF946" t="s">
        <v>761</v>
      </c>
      <c r="AG946" t="s">
        <v>762</v>
      </c>
      <c r="AH946" t="s">
        <v>768</v>
      </c>
      <c r="AI946">
        <v>3</v>
      </c>
      <c r="AJ946">
        <v>0</v>
      </c>
      <c r="AK946">
        <v>0</v>
      </c>
      <c r="AL946">
        <v>0</v>
      </c>
      <c r="AM946">
        <v>36</v>
      </c>
      <c r="AN946">
        <v>0</v>
      </c>
      <c r="AO946" t="s">
        <v>762</v>
      </c>
      <c r="AP946" t="s">
        <v>902</v>
      </c>
      <c r="AQ946" t="s">
        <v>905</v>
      </c>
      <c r="AR946" t="s">
        <v>2114</v>
      </c>
      <c r="AS946">
        <v>4.4000000000000004</v>
      </c>
      <c r="AT946">
        <v>709.6</v>
      </c>
      <c r="AU946">
        <v>714</v>
      </c>
      <c r="AV946" t="s">
        <v>765</v>
      </c>
      <c r="AW946" t="s">
        <v>2115</v>
      </c>
      <c r="AX946">
        <v>5</v>
      </c>
      <c r="AY946">
        <v>708</v>
      </c>
      <c r="AZ946">
        <v>713</v>
      </c>
      <c r="BA946" t="s">
        <v>765</v>
      </c>
      <c r="BB946">
        <v>0.15153219000000001</v>
      </c>
      <c r="BC946">
        <v>0</v>
      </c>
      <c r="BD946">
        <v>0</v>
      </c>
      <c r="BE946">
        <v>121.47478895733515</v>
      </c>
      <c r="BF946" t="s">
        <v>767</v>
      </c>
      <c r="BG946">
        <v>44243</v>
      </c>
      <c r="BH946">
        <v>10.558812686185311</v>
      </c>
      <c r="BI946" t="s">
        <v>4140</v>
      </c>
      <c r="BJ946" t="s">
        <v>4141</v>
      </c>
      <c r="BK946" t="s">
        <v>4142</v>
      </c>
      <c r="BL946" t="s">
        <v>768</v>
      </c>
      <c r="BM946">
        <v>2</v>
      </c>
      <c r="BN946">
        <v>3.7810000000000001</v>
      </c>
    </row>
    <row r="947" spans="1:66" x14ac:dyDescent="0.25">
      <c r="A947">
        <v>166202</v>
      </c>
      <c r="B947">
        <v>10929</v>
      </c>
      <c r="C947" t="s">
        <v>318</v>
      </c>
      <c r="D947" t="s">
        <v>26</v>
      </c>
      <c r="E947" t="s">
        <v>29</v>
      </c>
      <c r="F947">
        <v>43047.666666666664</v>
      </c>
      <c r="G947">
        <v>7.3</v>
      </c>
      <c r="H947" t="s">
        <v>23</v>
      </c>
      <c r="I947">
        <v>0</v>
      </c>
      <c r="J947" t="s">
        <v>22</v>
      </c>
      <c r="K947" t="s">
        <v>22</v>
      </c>
      <c r="L947" t="s">
        <v>145</v>
      </c>
      <c r="M947">
        <v>10</v>
      </c>
      <c r="N947" t="s">
        <v>35</v>
      </c>
      <c r="O947">
        <v>2</v>
      </c>
      <c r="P947">
        <v>10</v>
      </c>
      <c r="Q947">
        <v>1.3</v>
      </c>
      <c r="R947">
        <v>8.6</v>
      </c>
      <c r="S947">
        <v>11.18</v>
      </c>
      <c r="T947">
        <v>1</v>
      </c>
      <c r="U947">
        <v>0</v>
      </c>
      <c r="V947">
        <v>1.4000000000000001</v>
      </c>
      <c r="W947">
        <v>2.6</v>
      </c>
      <c r="X947">
        <v>3.6400000000000006</v>
      </c>
      <c r="Y947">
        <v>1.36</v>
      </c>
      <c r="Z947">
        <v>5</v>
      </c>
      <c r="AA947">
        <v>6.8000000000000007</v>
      </c>
      <c r="AB947">
        <v>7710948</v>
      </c>
      <c r="AC947" t="s">
        <v>1751</v>
      </c>
      <c r="AD947">
        <v>40683</v>
      </c>
      <c r="AE947" t="s">
        <v>760</v>
      </c>
      <c r="AF947" t="s">
        <v>761</v>
      </c>
      <c r="AG947" t="s">
        <v>762</v>
      </c>
      <c r="AH947" t="s">
        <v>768</v>
      </c>
      <c r="AI947">
        <v>1.25</v>
      </c>
      <c r="AJ947">
        <v>0</v>
      </c>
      <c r="AK947">
        <v>0</v>
      </c>
      <c r="AL947">
        <v>0</v>
      </c>
      <c r="AM947">
        <v>15</v>
      </c>
      <c r="AN947">
        <v>0</v>
      </c>
      <c r="AO947" t="s">
        <v>762</v>
      </c>
      <c r="AP947" t="s">
        <v>763</v>
      </c>
      <c r="AQ947" t="s">
        <v>769</v>
      </c>
      <c r="AR947" t="s">
        <v>1752</v>
      </c>
      <c r="AS947">
        <v>3</v>
      </c>
      <c r="AT947">
        <v>690.23997801999997</v>
      </c>
      <c r="AU947">
        <v>691.53997802000004</v>
      </c>
      <c r="AV947" t="s">
        <v>765</v>
      </c>
      <c r="AW947" t="s">
        <v>1753</v>
      </c>
      <c r="AX947">
        <v>1.9</v>
      </c>
      <c r="AY947">
        <v>688.84998779</v>
      </c>
      <c r="AZ947">
        <v>690.54998779000005</v>
      </c>
      <c r="BA947" t="s">
        <v>765</v>
      </c>
      <c r="BB947">
        <v>3.010144E-2</v>
      </c>
      <c r="BC947">
        <v>0</v>
      </c>
      <c r="BD947">
        <v>0</v>
      </c>
      <c r="BE947">
        <v>117.85808806753364</v>
      </c>
      <c r="BF947" t="s">
        <v>767</v>
      </c>
      <c r="BG947">
        <v>43258</v>
      </c>
      <c r="BH947">
        <v>31.213405138364362</v>
      </c>
      <c r="BI947" t="s">
        <v>4120</v>
      </c>
      <c r="BJ947" t="s">
        <v>4121</v>
      </c>
      <c r="BK947" t="s">
        <v>4122</v>
      </c>
      <c r="BL947" t="s">
        <v>4123</v>
      </c>
      <c r="BM947">
        <v>4</v>
      </c>
      <c r="BN947">
        <v>3.7949999999999999</v>
      </c>
    </row>
    <row r="948" spans="1:66" x14ac:dyDescent="0.25">
      <c r="A948">
        <v>166216</v>
      </c>
      <c r="B948">
        <v>18957</v>
      </c>
      <c r="C948" t="s">
        <v>658</v>
      </c>
      <c r="D948" t="s">
        <v>21</v>
      </c>
      <c r="E948" t="s">
        <v>29</v>
      </c>
      <c r="F948">
        <v>44035.666666666664</v>
      </c>
      <c r="G948">
        <v>6</v>
      </c>
      <c r="I948">
        <v>0</v>
      </c>
      <c r="K948" t="s">
        <v>22</v>
      </c>
      <c r="M948">
        <v>0</v>
      </c>
      <c r="O948">
        <v>2</v>
      </c>
      <c r="P948">
        <v>0</v>
      </c>
      <c r="Q948">
        <v>1.3</v>
      </c>
      <c r="R948">
        <v>0.8</v>
      </c>
      <c r="S948">
        <v>1.04</v>
      </c>
      <c r="T948">
        <v>3</v>
      </c>
      <c r="U948">
        <v>10</v>
      </c>
      <c r="V948">
        <v>7.0000000000000009</v>
      </c>
      <c r="W948">
        <v>6.8</v>
      </c>
      <c r="X948">
        <v>47.6</v>
      </c>
      <c r="Y948">
        <v>4.7200000000000006</v>
      </c>
      <c r="Z948">
        <v>4.4000000000000004</v>
      </c>
      <c r="AA948">
        <v>20.768000000000004</v>
      </c>
      <c r="AB948">
        <v>7676049</v>
      </c>
      <c r="AC948" t="s">
        <v>3415</v>
      </c>
      <c r="AD948">
        <v>40684</v>
      </c>
      <c r="AE948" t="s">
        <v>760</v>
      </c>
      <c r="AF948" t="s">
        <v>761</v>
      </c>
      <c r="AG948" t="s">
        <v>762</v>
      </c>
      <c r="AH948" t="s">
        <v>768</v>
      </c>
      <c r="AI948">
        <v>1.5</v>
      </c>
      <c r="AJ948">
        <v>0</v>
      </c>
      <c r="AK948">
        <v>0</v>
      </c>
      <c r="AL948">
        <v>0</v>
      </c>
      <c r="AM948">
        <v>18</v>
      </c>
      <c r="AN948">
        <v>0</v>
      </c>
      <c r="AO948" t="s">
        <v>762</v>
      </c>
      <c r="AP948" t="s">
        <v>763</v>
      </c>
      <c r="AQ948" t="s">
        <v>769</v>
      </c>
      <c r="AR948" t="s">
        <v>3416</v>
      </c>
      <c r="AS948">
        <v>0</v>
      </c>
      <c r="AT948">
        <v>0</v>
      </c>
      <c r="AU948">
        <v>723</v>
      </c>
      <c r="AV948" t="s">
        <v>772</v>
      </c>
      <c r="AW948" t="s">
        <v>3417</v>
      </c>
      <c r="AX948">
        <v>0</v>
      </c>
      <c r="AY948">
        <v>0</v>
      </c>
      <c r="AZ948">
        <v>714</v>
      </c>
      <c r="BA948" t="s">
        <v>772</v>
      </c>
      <c r="BB948">
        <v>0</v>
      </c>
      <c r="BC948">
        <v>0</v>
      </c>
      <c r="BD948">
        <v>0</v>
      </c>
      <c r="BE948">
        <v>120.56308464522016</v>
      </c>
      <c r="BF948" t="s">
        <v>767</v>
      </c>
      <c r="BG948">
        <v>44243</v>
      </c>
      <c r="BH948">
        <v>222.8474344917972</v>
      </c>
      <c r="BI948" t="s">
        <v>4120</v>
      </c>
      <c r="BJ948" t="s">
        <v>4121</v>
      </c>
      <c r="BK948" t="s">
        <v>4122</v>
      </c>
      <c r="BL948" t="s">
        <v>4123</v>
      </c>
      <c r="BM948">
        <v>4</v>
      </c>
      <c r="BN948">
        <v>3.7679999999999998</v>
      </c>
    </row>
    <row r="949" spans="1:66" x14ac:dyDescent="0.25">
      <c r="A949">
        <v>166265</v>
      </c>
      <c r="B949">
        <v>18720</v>
      </c>
      <c r="C949" t="s">
        <v>498</v>
      </c>
      <c r="D949" t="s">
        <v>21</v>
      </c>
      <c r="E949" t="s">
        <v>29</v>
      </c>
      <c r="F949">
        <v>44047.666666666664</v>
      </c>
      <c r="G949">
        <v>5.3</v>
      </c>
      <c r="H949" t="s">
        <v>23</v>
      </c>
      <c r="I949">
        <v>0</v>
      </c>
      <c r="J949" t="s">
        <v>22</v>
      </c>
      <c r="K949" t="s">
        <v>22</v>
      </c>
      <c r="L949" t="s">
        <v>30</v>
      </c>
      <c r="M949">
        <v>6</v>
      </c>
      <c r="N949" t="s">
        <v>33</v>
      </c>
      <c r="O949">
        <v>0</v>
      </c>
      <c r="P949">
        <v>5</v>
      </c>
      <c r="Q949">
        <v>0</v>
      </c>
      <c r="R949">
        <v>4.25</v>
      </c>
      <c r="S949">
        <v>0</v>
      </c>
      <c r="T949">
        <v>1</v>
      </c>
      <c r="U949">
        <v>5</v>
      </c>
      <c r="V949">
        <v>6.2000000000000011</v>
      </c>
      <c r="W949">
        <v>2.4500000000000002</v>
      </c>
      <c r="X949">
        <v>15.190000000000003</v>
      </c>
      <c r="Y949">
        <v>3.7200000000000006</v>
      </c>
      <c r="Z949">
        <v>3.17</v>
      </c>
      <c r="AA949">
        <v>11.792400000000002</v>
      </c>
      <c r="AB949">
        <v>7547256</v>
      </c>
      <c r="AC949" t="s">
        <v>2530</v>
      </c>
      <c r="AD949">
        <v>40685</v>
      </c>
      <c r="AE949" t="s">
        <v>760</v>
      </c>
      <c r="AF949" t="s">
        <v>761</v>
      </c>
      <c r="AG949" t="s">
        <v>762</v>
      </c>
      <c r="AH949" t="s">
        <v>768</v>
      </c>
      <c r="AI949">
        <v>2</v>
      </c>
      <c r="AJ949">
        <v>0</v>
      </c>
      <c r="AK949">
        <v>0</v>
      </c>
      <c r="AL949">
        <v>0</v>
      </c>
      <c r="AM949">
        <v>24</v>
      </c>
      <c r="AN949">
        <v>0</v>
      </c>
      <c r="AO949" t="s">
        <v>762</v>
      </c>
      <c r="AP949" t="s">
        <v>763</v>
      </c>
      <c r="AQ949" t="s">
        <v>769</v>
      </c>
      <c r="AR949" t="s">
        <v>2531</v>
      </c>
      <c r="AS949">
        <v>5.4</v>
      </c>
      <c r="AT949">
        <v>730.6</v>
      </c>
      <c r="AU949">
        <v>736</v>
      </c>
      <c r="AV949" t="s">
        <v>765</v>
      </c>
      <c r="AW949" t="s">
        <v>2532</v>
      </c>
      <c r="AX949">
        <v>5.2</v>
      </c>
      <c r="AY949">
        <v>714.8</v>
      </c>
      <c r="AZ949">
        <v>720</v>
      </c>
      <c r="BA949" t="s">
        <v>765</v>
      </c>
      <c r="BB949">
        <v>4.7987710000000003E-2</v>
      </c>
      <c r="BC949">
        <v>0</v>
      </c>
      <c r="BD949">
        <v>0</v>
      </c>
      <c r="BE949">
        <v>120.59593885466575</v>
      </c>
      <c r="BF949" t="s">
        <v>767</v>
      </c>
      <c r="BG949">
        <v>44243</v>
      </c>
      <c r="BH949">
        <v>329.25098741153499</v>
      </c>
      <c r="BI949" t="s">
        <v>4094</v>
      </c>
      <c r="BJ949" t="s">
        <v>4095</v>
      </c>
      <c r="BK949" t="s">
        <v>4096</v>
      </c>
      <c r="BL949" t="s">
        <v>4097</v>
      </c>
      <c r="BM949">
        <v>1</v>
      </c>
      <c r="BN949">
        <v>3.7839999999999998</v>
      </c>
    </row>
    <row r="950" spans="1:66" x14ac:dyDescent="0.25">
      <c r="A950">
        <v>166344</v>
      </c>
      <c r="B950">
        <v>21668</v>
      </c>
      <c r="C950" t="s">
        <v>643</v>
      </c>
      <c r="D950" t="s">
        <v>21</v>
      </c>
      <c r="E950" t="s">
        <v>29</v>
      </c>
      <c r="F950">
        <v>44253.666666666664</v>
      </c>
      <c r="G950">
        <v>5.5</v>
      </c>
      <c r="H950" t="s">
        <v>23</v>
      </c>
      <c r="I950">
        <v>0</v>
      </c>
      <c r="K950" t="s">
        <v>22</v>
      </c>
      <c r="L950" t="s">
        <v>37</v>
      </c>
      <c r="M950">
        <v>8</v>
      </c>
      <c r="O950">
        <v>2</v>
      </c>
      <c r="P950">
        <v>10</v>
      </c>
      <c r="Q950">
        <v>1.3</v>
      </c>
      <c r="R950">
        <v>5.9</v>
      </c>
      <c r="S950">
        <v>7.6700000000000008</v>
      </c>
      <c r="T950">
        <v>1</v>
      </c>
      <c r="U950">
        <v>10</v>
      </c>
      <c r="V950">
        <v>4.5999999999999996</v>
      </c>
      <c r="W950">
        <v>5.9</v>
      </c>
      <c r="X950">
        <v>27.14</v>
      </c>
      <c r="Y950">
        <v>3.28</v>
      </c>
      <c r="Z950">
        <v>5.9</v>
      </c>
      <c r="AA950">
        <v>19.352</v>
      </c>
      <c r="AB950">
        <v>7576803</v>
      </c>
      <c r="AC950" t="s">
        <v>3328</v>
      </c>
      <c r="AD950">
        <v>40686</v>
      </c>
      <c r="AE950" t="s">
        <v>760</v>
      </c>
      <c r="AF950" t="s">
        <v>761</v>
      </c>
      <c r="AG950" t="s">
        <v>762</v>
      </c>
      <c r="AH950" t="s">
        <v>768</v>
      </c>
      <c r="AI950">
        <v>1.25</v>
      </c>
      <c r="AJ950">
        <v>0</v>
      </c>
      <c r="AK950">
        <v>0</v>
      </c>
      <c r="AL950">
        <v>0</v>
      </c>
      <c r="AM950">
        <v>15</v>
      </c>
      <c r="AN950">
        <v>0</v>
      </c>
      <c r="AO950" t="s">
        <v>762</v>
      </c>
      <c r="AP950" t="s">
        <v>763</v>
      </c>
      <c r="AQ950" t="s">
        <v>769</v>
      </c>
      <c r="AR950" t="s">
        <v>3329</v>
      </c>
      <c r="AS950">
        <v>4.4000000000000004</v>
      </c>
      <c r="AT950">
        <v>719.6</v>
      </c>
      <c r="AU950">
        <v>724</v>
      </c>
      <c r="AV950" t="s">
        <v>765</v>
      </c>
      <c r="AW950" t="s">
        <v>3330</v>
      </c>
      <c r="AX950">
        <v>5.4</v>
      </c>
      <c r="AY950">
        <v>717.6</v>
      </c>
      <c r="AZ950">
        <v>723</v>
      </c>
      <c r="BA950" t="s">
        <v>765</v>
      </c>
      <c r="BB950">
        <v>7.5913610000000006E-2</v>
      </c>
      <c r="BC950">
        <v>0</v>
      </c>
      <c r="BD950">
        <v>0</v>
      </c>
      <c r="BE950">
        <v>121.15993611681496</v>
      </c>
      <c r="BF950" t="s">
        <v>767</v>
      </c>
      <c r="BG950">
        <v>44292</v>
      </c>
      <c r="BH950">
        <v>17.462011659009491</v>
      </c>
      <c r="BI950" t="s">
        <v>4094</v>
      </c>
      <c r="BJ950" t="s">
        <v>4095</v>
      </c>
      <c r="BK950" t="s">
        <v>4096</v>
      </c>
      <c r="BL950" t="s">
        <v>4097</v>
      </c>
      <c r="BM950">
        <v>1</v>
      </c>
      <c r="BN950">
        <v>3.7829999999999999</v>
      </c>
    </row>
    <row r="951" spans="1:66" x14ac:dyDescent="0.25">
      <c r="A951">
        <v>166346</v>
      </c>
      <c r="B951">
        <v>21668</v>
      </c>
      <c r="C951" t="s">
        <v>643</v>
      </c>
      <c r="D951" t="s">
        <v>21</v>
      </c>
      <c r="E951" t="s">
        <v>29</v>
      </c>
      <c r="F951">
        <v>44253.666666666664</v>
      </c>
      <c r="G951">
        <v>4.4000000000000004</v>
      </c>
      <c r="H951" t="s">
        <v>31</v>
      </c>
      <c r="I951">
        <v>7</v>
      </c>
      <c r="J951" t="s">
        <v>29</v>
      </c>
      <c r="K951" t="s">
        <v>29</v>
      </c>
      <c r="L951" t="s">
        <v>37</v>
      </c>
      <c r="M951">
        <v>8</v>
      </c>
      <c r="N951" t="s">
        <v>40</v>
      </c>
      <c r="O951">
        <v>8</v>
      </c>
      <c r="P951">
        <v>10</v>
      </c>
      <c r="Q951">
        <v>8.6999999999999993</v>
      </c>
      <c r="R951">
        <v>5.9</v>
      </c>
      <c r="S951">
        <v>51.33</v>
      </c>
      <c r="T951">
        <v>2</v>
      </c>
      <c r="U951">
        <v>10</v>
      </c>
      <c r="V951">
        <v>7.8000000000000007</v>
      </c>
      <c r="W951">
        <v>5.9</v>
      </c>
      <c r="X951">
        <v>46.02000000000001</v>
      </c>
      <c r="Y951">
        <v>8.16</v>
      </c>
      <c r="Z951">
        <v>5.9</v>
      </c>
      <c r="AA951">
        <v>48.144000000000005</v>
      </c>
      <c r="AB951">
        <v>7603859</v>
      </c>
      <c r="AC951" t="s">
        <v>4053</v>
      </c>
      <c r="AD951">
        <v>40687</v>
      </c>
      <c r="AE951" t="s">
        <v>760</v>
      </c>
      <c r="AF951" t="s">
        <v>761</v>
      </c>
      <c r="AG951" t="s">
        <v>762</v>
      </c>
      <c r="AH951" t="s">
        <v>768</v>
      </c>
      <c r="AI951">
        <v>1.25</v>
      </c>
      <c r="AJ951">
        <v>0</v>
      </c>
      <c r="AK951">
        <v>0</v>
      </c>
      <c r="AL951">
        <v>0</v>
      </c>
      <c r="AM951">
        <v>15</v>
      </c>
      <c r="AN951">
        <v>0</v>
      </c>
      <c r="AO951" t="s">
        <v>762</v>
      </c>
      <c r="AP951" t="s">
        <v>763</v>
      </c>
      <c r="AQ951" t="s">
        <v>769</v>
      </c>
      <c r="AR951" t="s">
        <v>4054</v>
      </c>
      <c r="AS951">
        <v>3.3</v>
      </c>
      <c r="AT951">
        <v>719.7</v>
      </c>
      <c r="AU951">
        <v>723</v>
      </c>
      <c r="AV951" t="s">
        <v>765</v>
      </c>
      <c r="AW951" t="s">
        <v>3329</v>
      </c>
      <c r="AX951">
        <v>4.2</v>
      </c>
      <c r="AY951">
        <v>719.8</v>
      </c>
      <c r="AZ951">
        <v>724</v>
      </c>
      <c r="BA951" t="s">
        <v>765</v>
      </c>
      <c r="BB951">
        <v>-2.4906400000000001E-3</v>
      </c>
      <c r="BC951">
        <v>0</v>
      </c>
      <c r="BD951">
        <v>0</v>
      </c>
      <c r="BE951">
        <v>121.15993611681496</v>
      </c>
      <c r="BF951" t="s">
        <v>767</v>
      </c>
      <c r="BG951">
        <v>44243</v>
      </c>
      <c r="BH951">
        <v>40.150332244578671</v>
      </c>
      <c r="BI951" t="s">
        <v>4094</v>
      </c>
      <c r="BJ951" t="s">
        <v>4095</v>
      </c>
      <c r="BK951" t="s">
        <v>4096</v>
      </c>
      <c r="BL951" t="s">
        <v>4097</v>
      </c>
      <c r="BM951">
        <v>1</v>
      </c>
      <c r="BN951">
        <v>3.7829999999999999</v>
      </c>
    </row>
    <row r="952" spans="1:66" x14ac:dyDescent="0.25">
      <c r="A952">
        <v>166487</v>
      </c>
      <c r="B952">
        <v>22866</v>
      </c>
      <c r="C952" t="s">
        <v>616</v>
      </c>
      <c r="D952" t="s">
        <v>21</v>
      </c>
      <c r="E952" t="s">
        <v>29</v>
      </c>
      <c r="F952">
        <v>44335.666666666664</v>
      </c>
      <c r="G952">
        <v>5</v>
      </c>
      <c r="H952" t="s">
        <v>32</v>
      </c>
      <c r="I952">
        <v>10</v>
      </c>
      <c r="J952" t="s">
        <v>22</v>
      </c>
      <c r="K952" t="s">
        <v>22</v>
      </c>
      <c r="M952">
        <v>0</v>
      </c>
      <c r="O952">
        <v>2</v>
      </c>
      <c r="P952">
        <v>10</v>
      </c>
      <c r="Q952">
        <v>4.8</v>
      </c>
      <c r="R952">
        <v>2.2999999999999998</v>
      </c>
      <c r="S952">
        <v>11.04</v>
      </c>
      <c r="T952">
        <v>1</v>
      </c>
      <c r="U952">
        <v>10</v>
      </c>
      <c r="V952">
        <v>7.0000000000000009</v>
      </c>
      <c r="W952">
        <v>6.8</v>
      </c>
      <c r="X952">
        <v>47.6</v>
      </c>
      <c r="Y952">
        <v>6.12</v>
      </c>
      <c r="Z952">
        <v>5</v>
      </c>
      <c r="AA952">
        <v>30.6</v>
      </c>
      <c r="AB952">
        <v>7674136</v>
      </c>
      <c r="AC952" t="s">
        <v>3870</v>
      </c>
      <c r="AD952">
        <v>40688</v>
      </c>
      <c r="AE952" t="s">
        <v>760</v>
      </c>
      <c r="AF952" t="s">
        <v>761</v>
      </c>
      <c r="AG952" t="s">
        <v>762</v>
      </c>
      <c r="AH952" t="s">
        <v>768</v>
      </c>
      <c r="AI952">
        <v>1.5</v>
      </c>
      <c r="AJ952">
        <v>0</v>
      </c>
      <c r="AK952">
        <v>0</v>
      </c>
      <c r="AL952">
        <v>0</v>
      </c>
      <c r="AM952">
        <v>18</v>
      </c>
      <c r="AN952">
        <v>0</v>
      </c>
      <c r="AO952" t="s">
        <v>762</v>
      </c>
      <c r="AP952" t="s">
        <v>763</v>
      </c>
      <c r="AQ952" t="s">
        <v>769</v>
      </c>
      <c r="AR952" t="s">
        <v>3871</v>
      </c>
      <c r="AS952">
        <v>0</v>
      </c>
      <c r="AT952">
        <v>0</v>
      </c>
      <c r="AU952">
        <v>718</v>
      </c>
      <c r="AV952" t="s">
        <v>772</v>
      </c>
      <c r="AW952" t="s">
        <v>3872</v>
      </c>
      <c r="AX952">
        <v>0</v>
      </c>
      <c r="AY952">
        <v>0</v>
      </c>
      <c r="AZ952">
        <v>708</v>
      </c>
      <c r="BA952" t="s">
        <v>772</v>
      </c>
      <c r="BB952">
        <v>0</v>
      </c>
      <c r="BC952">
        <v>0</v>
      </c>
      <c r="BD952">
        <v>0</v>
      </c>
      <c r="BE952">
        <v>121.3844398813598</v>
      </c>
      <c r="BF952" t="s">
        <v>767</v>
      </c>
      <c r="BG952">
        <v>44277</v>
      </c>
      <c r="BH952">
        <v>439.89407605002361</v>
      </c>
      <c r="BI952" t="s">
        <v>4094</v>
      </c>
      <c r="BJ952" t="s">
        <v>4095</v>
      </c>
      <c r="BK952" t="s">
        <v>4096</v>
      </c>
      <c r="BL952" t="s">
        <v>4097</v>
      </c>
      <c r="BM952">
        <v>1</v>
      </c>
      <c r="BN952">
        <v>3.7509999999999999</v>
      </c>
    </row>
    <row r="953" spans="1:66" x14ac:dyDescent="0.25">
      <c r="A953">
        <v>166512</v>
      </c>
      <c r="B953">
        <v>12263</v>
      </c>
      <c r="C953" t="s">
        <v>414</v>
      </c>
      <c r="D953" t="s">
        <v>21</v>
      </c>
      <c r="E953" t="s">
        <v>29</v>
      </c>
      <c r="F953">
        <v>43822.708333333336</v>
      </c>
      <c r="G953">
        <v>1.6</v>
      </c>
      <c r="H953" t="s">
        <v>32</v>
      </c>
      <c r="I953">
        <v>10</v>
      </c>
      <c r="J953" t="s">
        <v>29</v>
      </c>
      <c r="K953" t="s">
        <v>29</v>
      </c>
      <c r="L953" t="s">
        <v>145</v>
      </c>
      <c r="M953">
        <v>10</v>
      </c>
      <c r="N953" t="s">
        <v>35</v>
      </c>
      <c r="O953">
        <v>2</v>
      </c>
      <c r="P953">
        <v>10</v>
      </c>
      <c r="Q953">
        <v>4.8</v>
      </c>
      <c r="R953">
        <v>6.8</v>
      </c>
      <c r="S953">
        <v>32.64</v>
      </c>
      <c r="T953">
        <v>1</v>
      </c>
      <c r="U953">
        <v>0</v>
      </c>
      <c r="V953">
        <v>1.4000000000000001</v>
      </c>
      <c r="W953">
        <v>0.8</v>
      </c>
      <c r="X953">
        <v>1.1200000000000001</v>
      </c>
      <c r="Y953">
        <v>2.76</v>
      </c>
      <c r="Z953">
        <v>3.2</v>
      </c>
      <c r="AA953">
        <v>8.831999999999999</v>
      </c>
      <c r="AB953">
        <v>7640804</v>
      </c>
      <c r="AC953" t="s">
        <v>2146</v>
      </c>
      <c r="AD953">
        <v>40689</v>
      </c>
      <c r="AE953" t="s">
        <v>760</v>
      </c>
      <c r="AF953" t="s">
        <v>761</v>
      </c>
      <c r="AG953" t="s">
        <v>762</v>
      </c>
      <c r="AH953" t="s">
        <v>768</v>
      </c>
      <c r="AI953">
        <v>1.25</v>
      </c>
      <c r="AJ953">
        <v>0</v>
      </c>
      <c r="AK953">
        <v>0</v>
      </c>
      <c r="AL953">
        <v>0</v>
      </c>
      <c r="AM953">
        <v>15</v>
      </c>
      <c r="AN953">
        <v>0</v>
      </c>
      <c r="AO953" t="s">
        <v>762</v>
      </c>
      <c r="AP953" t="s">
        <v>763</v>
      </c>
      <c r="AQ953" t="s">
        <v>769</v>
      </c>
      <c r="AR953" t="s">
        <v>2147</v>
      </c>
      <c r="AS953">
        <v>1.6</v>
      </c>
      <c r="AT953">
        <v>699.13999022999997</v>
      </c>
      <c r="AU953">
        <v>700.73999022999999</v>
      </c>
      <c r="AV953" t="s">
        <v>986</v>
      </c>
      <c r="AW953" t="s">
        <v>2148</v>
      </c>
      <c r="AX953">
        <v>1.9</v>
      </c>
      <c r="AY953">
        <v>698.24001464000003</v>
      </c>
      <c r="AZ953">
        <v>700.14001464</v>
      </c>
      <c r="BA953" t="s">
        <v>986</v>
      </c>
      <c r="BB953">
        <v>3.5256019999999999E-2</v>
      </c>
      <c r="BC953">
        <v>0</v>
      </c>
      <c r="BD953">
        <v>0</v>
      </c>
      <c r="BE953">
        <v>119.98003650467717</v>
      </c>
      <c r="BF953" t="s">
        <v>767</v>
      </c>
      <c r="BG953">
        <v>44243</v>
      </c>
      <c r="BH953">
        <v>25.526864004789459</v>
      </c>
      <c r="BI953" t="s">
        <v>4094</v>
      </c>
      <c r="BJ953" t="s">
        <v>4095</v>
      </c>
      <c r="BK953" t="s">
        <v>4096</v>
      </c>
      <c r="BL953" t="s">
        <v>4097</v>
      </c>
      <c r="BM953">
        <v>1</v>
      </c>
      <c r="BN953">
        <v>3.7770000000000001</v>
      </c>
    </row>
    <row r="954" spans="1:66" x14ac:dyDescent="0.25">
      <c r="A954">
        <v>166582</v>
      </c>
      <c r="B954">
        <v>23982</v>
      </c>
      <c r="C954" t="s">
        <v>179</v>
      </c>
      <c r="D954" t="s">
        <v>21</v>
      </c>
      <c r="E954" t="s">
        <v>29</v>
      </c>
      <c r="F954">
        <v>44438.666666666664</v>
      </c>
      <c r="G954">
        <v>4.5</v>
      </c>
      <c r="H954" t="s">
        <v>28</v>
      </c>
      <c r="I954">
        <v>5</v>
      </c>
      <c r="J954" t="s">
        <v>22</v>
      </c>
      <c r="K954" t="s">
        <v>22</v>
      </c>
      <c r="M954">
        <v>0</v>
      </c>
      <c r="N954" t="s">
        <v>35</v>
      </c>
      <c r="O954">
        <v>2</v>
      </c>
      <c r="P954">
        <v>5</v>
      </c>
      <c r="Q954">
        <v>3.05</v>
      </c>
      <c r="R954">
        <v>2.15</v>
      </c>
      <c r="S954">
        <v>6.5574999999999992</v>
      </c>
      <c r="T954">
        <v>1</v>
      </c>
      <c r="U954">
        <v>0</v>
      </c>
      <c r="V954">
        <v>1.4000000000000001</v>
      </c>
      <c r="W954">
        <v>1.4</v>
      </c>
      <c r="X954">
        <v>1.96</v>
      </c>
      <c r="Y954">
        <v>2.06</v>
      </c>
      <c r="Z954">
        <v>1.7</v>
      </c>
      <c r="AA954">
        <v>3.5019999999999998</v>
      </c>
      <c r="AB954">
        <v>7603845</v>
      </c>
      <c r="AC954" t="s">
        <v>1193</v>
      </c>
      <c r="AD954">
        <v>40690</v>
      </c>
      <c r="AE954" t="s">
        <v>760</v>
      </c>
      <c r="AF954" t="s">
        <v>761</v>
      </c>
      <c r="AG954" t="s">
        <v>762</v>
      </c>
      <c r="AH954" t="s">
        <v>768</v>
      </c>
      <c r="AI954">
        <v>3</v>
      </c>
      <c r="AJ954">
        <v>0</v>
      </c>
      <c r="AK954">
        <v>0</v>
      </c>
      <c r="AL954">
        <v>0</v>
      </c>
      <c r="AM954">
        <v>36</v>
      </c>
      <c r="AN954">
        <v>0</v>
      </c>
      <c r="AO954" t="s">
        <v>762</v>
      </c>
      <c r="AP954" t="s">
        <v>763</v>
      </c>
      <c r="AQ954" t="s">
        <v>769</v>
      </c>
      <c r="AR954" t="s">
        <v>1194</v>
      </c>
      <c r="AS954">
        <v>4</v>
      </c>
      <c r="AT954">
        <v>689.40002441000001</v>
      </c>
      <c r="AU954">
        <v>693.40002441000001</v>
      </c>
      <c r="AV954" t="s">
        <v>765</v>
      </c>
      <c r="AW954" t="s">
        <v>1195</v>
      </c>
      <c r="AX954">
        <v>3.4</v>
      </c>
      <c r="AY954">
        <v>689.73000488000002</v>
      </c>
      <c r="AZ954">
        <v>693.13000488</v>
      </c>
      <c r="BA954" t="s">
        <v>765</v>
      </c>
      <c r="BB954">
        <v>-3.7606900000000001E-3</v>
      </c>
      <c r="BC954">
        <v>0</v>
      </c>
      <c r="BD954">
        <v>0</v>
      </c>
      <c r="BE954">
        <v>121.6664385124344</v>
      </c>
      <c r="BF954" t="s">
        <v>767</v>
      </c>
      <c r="BG954">
        <v>44243</v>
      </c>
      <c r="BH954">
        <v>87.744645018949839</v>
      </c>
      <c r="BI954" t="s">
        <v>4120</v>
      </c>
      <c r="BJ954" t="s">
        <v>4121</v>
      </c>
      <c r="BK954" t="s">
        <v>4122</v>
      </c>
      <c r="BL954" t="s">
        <v>4123</v>
      </c>
      <c r="BM954">
        <v>4</v>
      </c>
      <c r="BN954">
        <v>3.786</v>
      </c>
    </row>
    <row r="955" spans="1:66" x14ac:dyDescent="0.25">
      <c r="A955">
        <v>167483</v>
      </c>
      <c r="B955">
        <v>11122</v>
      </c>
      <c r="C955" t="s">
        <v>326</v>
      </c>
      <c r="D955" t="s">
        <v>26</v>
      </c>
      <c r="E955" t="s">
        <v>29</v>
      </c>
      <c r="F955">
        <v>43935.666666666664</v>
      </c>
      <c r="G955">
        <v>10.9</v>
      </c>
      <c r="H955" t="s">
        <v>23</v>
      </c>
      <c r="I955">
        <v>0</v>
      </c>
      <c r="J955" t="s">
        <v>22</v>
      </c>
      <c r="K955" t="s">
        <v>22</v>
      </c>
      <c r="L955" t="s">
        <v>115</v>
      </c>
      <c r="M955">
        <v>8</v>
      </c>
      <c r="O955">
        <v>2</v>
      </c>
      <c r="P955">
        <v>10</v>
      </c>
      <c r="Q955">
        <v>1.3</v>
      </c>
      <c r="R955">
        <v>8.1</v>
      </c>
      <c r="S955">
        <v>10.53</v>
      </c>
      <c r="T955">
        <v>1</v>
      </c>
      <c r="U955">
        <v>0</v>
      </c>
      <c r="V955">
        <v>1.4000000000000001</v>
      </c>
      <c r="W955">
        <v>3</v>
      </c>
      <c r="X955">
        <v>4.2</v>
      </c>
      <c r="Y955">
        <v>1.36</v>
      </c>
      <c r="Z955">
        <v>5.04</v>
      </c>
      <c r="AA955">
        <v>6.8544000000000009</v>
      </c>
      <c r="AB955">
        <v>7723955</v>
      </c>
      <c r="AC955" t="s">
        <v>1772</v>
      </c>
      <c r="AD955">
        <v>40691</v>
      </c>
      <c r="AE955" t="s">
        <v>760</v>
      </c>
      <c r="AF955" t="s">
        <v>761</v>
      </c>
      <c r="AG955" t="s">
        <v>762</v>
      </c>
      <c r="AH955" t="s">
        <v>768</v>
      </c>
      <c r="AI955">
        <v>1.25</v>
      </c>
      <c r="AJ955">
        <v>0</v>
      </c>
      <c r="AK955">
        <v>0</v>
      </c>
      <c r="AL955">
        <v>0</v>
      </c>
      <c r="AM955">
        <v>15</v>
      </c>
      <c r="AN955">
        <v>0</v>
      </c>
      <c r="AO955" t="s">
        <v>762</v>
      </c>
      <c r="AP955" t="s">
        <v>763</v>
      </c>
      <c r="AQ955" t="s">
        <v>769</v>
      </c>
      <c r="AR955" t="s">
        <v>1773</v>
      </c>
      <c r="AS955">
        <v>4.5</v>
      </c>
      <c r="AT955">
        <v>638.5</v>
      </c>
      <c r="AU955">
        <v>643</v>
      </c>
      <c r="AV955" t="s">
        <v>765</v>
      </c>
      <c r="AW955" t="s">
        <v>1774</v>
      </c>
      <c r="AX955">
        <v>11.2</v>
      </c>
      <c r="AY955">
        <v>628.79999999999995</v>
      </c>
      <c r="AZ955">
        <v>640</v>
      </c>
      <c r="BA955" t="s">
        <v>765</v>
      </c>
      <c r="BB955">
        <v>8.8078699999999996E-2</v>
      </c>
      <c r="BC955">
        <v>0</v>
      </c>
      <c r="BD955">
        <v>0</v>
      </c>
      <c r="BE955">
        <v>120.28929956650695</v>
      </c>
      <c r="BF955" t="s">
        <v>767</v>
      </c>
      <c r="BG955">
        <v>43223</v>
      </c>
      <c r="BH955">
        <v>110.1287781124631</v>
      </c>
      <c r="BI955" t="s">
        <v>4143</v>
      </c>
      <c r="BJ955" t="s">
        <v>4144</v>
      </c>
      <c r="BK955" t="s">
        <v>4145</v>
      </c>
      <c r="BL955" t="s">
        <v>4139</v>
      </c>
      <c r="BM955">
        <v>4</v>
      </c>
      <c r="BN955">
        <v>3.7869999999999999</v>
      </c>
    </row>
    <row r="956" spans="1:66" x14ac:dyDescent="0.25">
      <c r="A956">
        <v>167650</v>
      </c>
      <c r="B956">
        <v>17307</v>
      </c>
      <c r="C956" t="s">
        <v>632</v>
      </c>
      <c r="D956" t="s">
        <v>21</v>
      </c>
      <c r="E956" t="s">
        <v>29</v>
      </c>
      <c r="F956">
        <v>43950.666666666664</v>
      </c>
      <c r="G956">
        <v>4.2</v>
      </c>
      <c r="H956" t="s">
        <v>23</v>
      </c>
      <c r="I956">
        <v>0</v>
      </c>
      <c r="J956" t="s">
        <v>22</v>
      </c>
      <c r="K956" t="s">
        <v>22</v>
      </c>
      <c r="L956" t="s">
        <v>30</v>
      </c>
      <c r="M956">
        <v>6</v>
      </c>
      <c r="N956" t="s">
        <v>33</v>
      </c>
      <c r="O956">
        <v>0</v>
      </c>
      <c r="P956">
        <v>10</v>
      </c>
      <c r="Q956">
        <v>0</v>
      </c>
      <c r="R956">
        <v>5</v>
      </c>
      <c r="S956">
        <v>0</v>
      </c>
      <c r="T956">
        <v>1</v>
      </c>
      <c r="U956">
        <v>10</v>
      </c>
      <c r="V956">
        <v>7.8000000000000007</v>
      </c>
      <c r="W956">
        <v>3.2</v>
      </c>
      <c r="X956">
        <v>24.960000000000004</v>
      </c>
      <c r="Y956">
        <v>4.6800000000000006</v>
      </c>
      <c r="Z956">
        <v>3.92</v>
      </c>
      <c r="AA956">
        <v>18.345600000000001</v>
      </c>
      <c r="AB956">
        <v>7595645</v>
      </c>
      <c r="AC956" t="s">
        <v>3201</v>
      </c>
      <c r="AD956">
        <v>40692</v>
      </c>
      <c r="AE956" t="s">
        <v>760</v>
      </c>
      <c r="AF956" t="s">
        <v>761</v>
      </c>
      <c r="AG956" t="s">
        <v>762</v>
      </c>
      <c r="AH956" t="s">
        <v>768</v>
      </c>
      <c r="AI956">
        <v>1.25</v>
      </c>
      <c r="AJ956">
        <v>0</v>
      </c>
      <c r="AK956">
        <v>0</v>
      </c>
      <c r="AL956">
        <v>0</v>
      </c>
      <c r="AM956">
        <v>15</v>
      </c>
      <c r="AN956">
        <v>0</v>
      </c>
      <c r="AO956" t="s">
        <v>762</v>
      </c>
      <c r="AP956" t="s">
        <v>763</v>
      </c>
      <c r="AQ956" t="s">
        <v>769</v>
      </c>
      <c r="AR956" t="s">
        <v>3202</v>
      </c>
      <c r="AS956">
        <v>4.2</v>
      </c>
      <c r="AT956">
        <v>649.79999999999995</v>
      </c>
      <c r="AU956">
        <v>654</v>
      </c>
      <c r="AV956" t="s">
        <v>765</v>
      </c>
      <c r="AW956" t="s">
        <v>3203</v>
      </c>
      <c r="AX956">
        <v>2.2000000000000002</v>
      </c>
      <c r="AY956">
        <v>638.79999999999995</v>
      </c>
      <c r="AZ956">
        <v>641</v>
      </c>
      <c r="BA956" t="s">
        <v>765</v>
      </c>
      <c r="BB956">
        <v>7.1901889999999996E-2</v>
      </c>
      <c r="BC956">
        <v>0</v>
      </c>
      <c r="BD956">
        <v>0</v>
      </c>
      <c r="BE956">
        <v>120.33036732831394</v>
      </c>
      <c r="BF956" t="s">
        <v>767</v>
      </c>
      <c r="BG956">
        <v>43223</v>
      </c>
      <c r="BH956">
        <v>152.98624216540441</v>
      </c>
      <c r="BI956" t="s">
        <v>4155</v>
      </c>
      <c r="BJ956" t="s">
        <v>4156</v>
      </c>
      <c r="BK956" t="s">
        <v>4157</v>
      </c>
      <c r="BL956" t="s">
        <v>768</v>
      </c>
      <c r="BM956">
        <v>2</v>
      </c>
      <c r="BN956">
        <v>3.782</v>
      </c>
    </row>
    <row r="957" spans="1:66" x14ac:dyDescent="0.25">
      <c r="A957">
        <v>168120</v>
      </c>
      <c r="B957">
        <v>10952</v>
      </c>
      <c r="C957" t="s">
        <v>233</v>
      </c>
      <c r="D957" t="s">
        <v>21</v>
      </c>
      <c r="E957" t="s">
        <v>29</v>
      </c>
      <c r="F957">
        <v>43451.666666666664</v>
      </c>
      <c r="G957">
        <v>26.5</v>
      </c>
      <c r="H957" t="s">
        <v>23</v>
      </c>
      <c r="I957">
        <v>0</v>
      </c>
      <c r="J957" t="s">
        <v>22</v>
      </c>
      <c r="K957" t="s">
        <v>22</v>
      </c>
      <c r="L957" t="s">
        <v>174</v>
      </c>
      <c r="M957">
        <v>8</v>
      </c>
      <c r="N957" t="s">
        <v>33</v>
      </c>
      <c r="O957">
        <v>0</v>
      </c>
      <c r="P957">
        <v>10</v>
      </c>
      <c r="Q957">
        <v>0</v>
      </c>
      <c r="R957">
        <v>8</v>
      </c>
      <c r="S957">
        <v>0</v>
      </c>
      <c r="T957">
        <v>1</v>
      </c>
      <c r="U957">
        <v>10</v>
      </c>
      <c r="V957">
        <v>7</v>
      </c>
      <c r="W957">
        <v>8.9</v>
      </c>
      <c r="X957">
        <v>62.300000000000004</v>
      </c>
      <c r="Y957">
        <v>4.2</v>
      </c>
      <c r="Z957">
        <v>8.5399999999999991</v>
      </c>
      <c r="AA957">
        <v>35.867999999999995</v>
      </c>
      <c r="AB957">
        <v>7595019</v>
      </c>
      <c r="AC957" t="s">
        <v>3969</v>
      </c>
      <c r="AD957">
        <v>40693</v>
      </c>
      <c r="AE957" t="s">
        <v>760</v>
      </c>
      <c r="AF957" t="s">
        <v>761</v>
      </c>
      <c r="AG957" t="s">
        <v>762</v>
      </c>
      <c r="AH957" t="s">
        <v>768</v>
      </c>
      <c r="AI957">
        <v>5</v>
      </c>
      <c r="AJ957">
        <v>0</v>
      </c>
      <c r="AK957">
        <v>0</v>
      </c>
      <c r="AL957">
        <v>0</v>
      </c>
      <c r="AM957">
        <v>60</v>
      </c>
      <c r="AN957">
        <v>0</v>
      </c>
      <c r="AO957" t="s">
        <v>762</v>
      </c>
      <c r="AP957" t="s">
        <v>763</v>
      </c>
      <c r="AQ957" t="s">
        <v>769</v>
      </c>
      <c r="AR957" t="s">
        <v>3970</v>
      </c>
      <c r="AS957">
        <v>5.6</v>
      </c>
      <c r="AT957">
        <v>567.4</v>
      </c>
      <c r="AU957">
        <v>573</v>
      </c>
      <c r="AV957" t="s">
        <v>765</v>
      </c>
      <c r="AW957" t="s">
        <v>3971</v>
      </c>
      <c r="AX957">
        <v>18.600000000000001</v>
      </c>
      <c r="AY957">
        <v>562.4</v>
      </c>
      <c r="AZ957">
        <v>581</v>
      </c>
      <c r="BA957" t="s">
        <v>765</v>
      </c>
      <c r="BB957">
        <v>2.7835240000000001E-2</v>
      </c>
      <c r="BC957">
        <v>0</v>
      </c>
      <c r="BD957">
        <v>0</v>
      </c>
      <c r="BE957">
        <v>118.96417978553501</v>
      </c>
      <c r="BF957" t="s">
        <v>767</v>
      </c>
      <c r="BG957">
        <v>44243</v>
      </c>
      <c r="BH957">
        <v>179.62844245360259</v>
      </c>
      <c r="BI957" t="s">
        <v>4104</v>
      </c>
      <c r="BJ957" t="s">
        <v>4105</v>
      </c>
      <c r="BK957" t="s">
        <v>4106</v>
      </c>
      <c r="BL957" t="s">
        <v>4107</v>
      </c>
      <c r="BM957">
        <v>3</v>
      </c>
      <c r="BN957">
        <v>3.7709999999999999</v>
      </c>
    </row>
    <row r="958" spans="1:66" x14ac:dyDescent="0.25">
      <c r="A958">
        <v>168437</v>
      </c>
      <c r="B958">
        <v>12443</v>
      </c>
      <c r="C958" t="s">
        <v>93</v>
      </c>
      <c r="D958" t="s">
        <v>21</v>
      </c>
      <c r="E958" t="s">
        <v>29</v>
      </c>
      <c r="F958">
        <v>43845.708333333336</v>
      </c>
      <c r="G958">
        <v>3</v>
      </c>
      <c r="H958" t="s">
        <v>23</v>
      </c>
      <c r="I958">
        <v>0</v>
      </c>
      <c r="J958" t="s">
        <v>22</v>
      </c>
      <c r="K958" t="s">
        <v>22</v>
      </c>
      <c r="M958">
        <v>0</v>
      </c>
      <c r="O958">
        <v>2</v>
      </c>
      <c r="P958">
        <v>10</v>
      </c>
      <c r="Q958">
        <v>1.3</v>
      </c>
      <c r="R958">
        <v>2.2999999999999998</v>
      </c>
      <c r="S958">
        <v>2.9899999999999998</v>
      </c>
      <c r="T958">
        <v>1</v>
      </c>
      <c r="U958">
        <v>10</v>
      </c>
      <c r="V958">
        <v>7.8000000000000007</v>
      </c>
      <c r="W958">
        <v>3.2</v>
      </c>
      <c r="X958">
        <v>24.960000000000004</v>
      </c>
      <c r="Y958">
        <v>5.2000000000000011</v>
      </c>
      <c r="Z958">
        <v>2.84</v>
      </c>
      <c r="AA958">
        <v>14.768000000000002</v>
      </c>
      <c r="AB958">
        <v>7611308</v>
      </c>
      <c r="AC958" t="s">
        <v>2898</v>
      </c>
      <c r="AD958">
        <v>40694</v>
      </c>
      <c r="AE958" t="s">
        <v>760</v>
      </c>
      <c r="AF958" t="s">
        <v>761</v>
      </c>
      <c r="AG958" t="s">
        <v>762</v>
      </c>
      <c r="AH958" t="s">
        <v>768</v>
      </c>
      <c r="AI958">
        <v>2</v>
      </c>
      <c r="AJ958">
        <v>0</v>
      </c>
      <c r="AK958">
        <v>0</v>
      </c>
      <c r="AL958">
        <v>0</v>
      </c>
      <c r="AM958">
        <v>24</v>
      </c>
      <c r="AN958">
        <v>0</v>
      </c>
      <c r="AO958" t="s">
        <v>762</v>
      </c>
      <c r="AP958" t="s">
        <v>763</v>
      </c>
      <c r="AQ958" t="s">
        <v>769</v>
      </c>
      <c r="AR958" t="s">
        <v>2899</v>
      </c>
      <c r="AS958">
        <v>5.0999999999999996</v>
      </c>
      <c r="AT958">
        <v>579.9</v>
      </c>
      <c r="AU958">
        <v>585</v>
      </c>
      <c r="AV958" t="s">
        <v>765</v>
      </c>
      <c r="AW958" t="s">
        <v>2900</v>
      </c>
      <c r="AX958">
        <v>2.4</v>
      </c>
      <c r="AY958">
        <v>576.6</v>
      </c>
      <c r="AZ958">
        <v>579</v>
      </c>
      <c r="BA958" t="s">
        <v>765</v>
      </c>
      <c r="BB958">
        <v>4.3459619999999997E-2</v>
      </c>
      <c r="BC958">
        <v>0</v>
      </c>
      <c r="BD958">
        <v>0</v>
      </c>
      <c r="BE958">
        <v>120.04300707278121</v>
      </c>
      <c r="BF958" t="s">
        <v>767</v>
      </c>
      <c r="BG958">
        <v>44243</v>
      </c>
      <c r="BH958">
        <v>75.932547263736495</v>
      </c>
      <c r="BI958" t="s">
        <v>4124</v>
      </c>
      <c r="BJ958" t="s">
        <v>4125</v>
      </c>
      <c r="BK958" t="s">
        <v>4126</v>
      </c>
      <c r="BL958" t="s">
        <v>768</v>
      </c>
      <c r="BM958">
        <v>2</v>
      </c>
      <c r="BN958">
        <v>3.7850000000000001</v>
      </c>
    </row>
    <row r="959" spans="1:66" x14ac:dyDescent="0.25">
      <c r="A959">
        <v>168498</v>
      </c>
      <c r="B959">
        <v>2229</v>
      </c>
      <c r="C959" t="s">
        <v>203</v>
      </c>
      <c r="D959" t="s">
        <v>26</v>
      </c>
      <c r="E959" t="s">
        <v>29</v>
      </c>
      <c r="F959">
        <v>43381.666666666664</v>
      </c>
      <c r="G959">
        <v>9.5</v>
      </c>
      <c r="H959" t="s">
        <v>23</v>
      </c>
      <c r="I959">
        <v>0</v>
      </c>
      <c r="J959" t="s">
        <v>22</v>
      </c>
      <c r="K959" t="s">
        <v>22</v>
      </c>
      <c r="L959" t="s">
        <v>145</v>
      </c>
      <c r="M959">
        <v>10</v>
      </c>
      <c r="O959">
        <v>2</v>
      </c>
      <c r="P959">
        <v>10</v>
      </c>
      <c r="Q959">
        <v>1.3</v>
      </c>
      <c r="R959">
        <v>9</v>
      </c>
      <c r="S959">
        <v>11.700000000000001</v>
      </c>
      <c r="T959">
        <v>1</v>
      </c>
      <c r="U959">
        <v>10</v>
      </c>
      <c r="V959">
        <v>4.5999999999999996</v>
      </c>
      <c r="W959">
        <v>9</v>
      </c>
      <c r="X959">
        <v>41.4</v>
      </c>
      <c r="Y959">
        <v>3.28</v>
      </c>
      <c r="Z959">
        <v>9</v>
      </c>
      <c r="AA959">
        <v>29.52</v>
      </c>
      <c r="AB959">
        <v>7718892</v>
      </c>
      <c r="AC959" t="s">
        <v>3837</v>
      </c>
      <c r="AD959">
        <v>40695</v>
      </c>
      <c r="AE959" t="s">
        <v>760</v>
      </c>
      <c r="AF959" t="s">
        <v>761</v>
      </c>
      <c r="AG959" t="s">
        <v>762</v>
      </c>
      <c r="AH959" t="s">
        <v>768</v>
      </c>
      <c r="AI959">
        <v>2.5</v>
      </c>
      <c r="AJ959">
        <v>0</v>
      </c>
      <c r="AK959">
        <v>0</v>
      </c>
      <c r="AL959">
        <v>0</v>
      </c>
      <c r="AM959">
        <v>30</v>
      </c>
      <c r="AN959">
        <v>0</v>
      </c>
      <c r="AO959" t="s">
        <v>762</v>
      </c>
      <c r="AP959" t="s">
        <v>763</v>
      </c>
      <c r="AQ959" t="s">
        <v>769</v>
      </c>
      <c r="AR959" t="s">
        <v>1922</v>
      </c>
      <c r="AS959">
        <v>3.2</v>
      </c>
      <c r="AT959">
        <v>587.79999999999995</v>
      </c>
      <c r="AU959">
        <v>591</v>
      </c>
      <c r="AV959" t="s">
        <v>765</v>
      </c>
      <c r="AW959" t="s">
        <v>3838</v>
      </c>
      <c r="AX959">
        <v>2.8</v>
      </c>
      <c r="AY959">
        <v>587.20000000000005</v>
      </c>
      <c r="AZ959">
        <v>590</v>
      </c>
      <c r="BA959" t="s">
        <v>765</v>
      </c>
      <c r="BB959">
        <v>1.008566E-2</v>
      </c>
      <c r="BC959">
        <v>0</v>
      </c>
      <c r="BD959">
        <v>0</v>
      </c>
      <c r="BE959">
        <v>118.77253023043576</v>
      </c>
      <c r="BF959" t="s">
        <v>767</v>
      </c>
      <c r="BG959">
        <v>44243</v>
      </c>
      <c r="BH959">
        <v>59.490392648770147</v>
      </c>
      <c r="BI959" t="s">
        <v>4136</v>
      </c>
      <c r="BJ959" t="s">
        <v>4137</v>
      </c>
      <c r="BK959" t="s">
        <v>4138</v>
      </c>
      <c r="BL959" t="s">
        <v>4139</v>
      </c>
      <c r="BM959">
        <v>4</v>
      </c>
      <c r="BN959">
        <v>3.786</v>
      </c>
    </row>
    <row r="960" spans="1:66" x14ac:dyDescent="0.25">
      <c r="A960">
        <v>168499</v>
      </c>
      <c r="B960">
        <v>2229</v>
      </c>
      <c r="C960" t="s">
        <v>203</v>
      </c>
      <c r="D960" t="s">
        <v>26</v>
      </c>
      <c r="E960" t="s">
        <v>29</v>
      </c>
      <c r="F960">
        <v>43381.666666666664</v>
      </c>
      <c r="G960">
        <v>8.4</v>
      </c>
      <c r="H960" t="s">
        <v>23</v>
      </c>
      <c r="I960">
        <v>0</v>
      </c>
      <c r="J960" t="s">
        <v>22</v>
      </c>
      <c r="K960" t="s">
        <v>22</v>
      </c>
      <c r="L960" t="s">
        <v>145</v>
      </c>
      <c r="M960">
        <v>10</v>
      </c>
      <c r="O960">
        <v>2</v>
      </c>
      <c r="P960">
        <v>10</v>
      </c>
      <c r="Q960">
        <v>1.3</v>
      </c>
      <c r="R960">
        <v>9</v>
      </c>
      <c r="S960">
        <v>11.700000000000001</v>
      </c>
      <c r="T960">
        <v>1</v>
      </c>
      <c r="U960">
        <v>0</v>
      </c>
      <c r="V960">
        <v>1.4000000000000001</v>
      </c>
      <c r="W960">
        <v>3</v>
      </c>
      <c r="X960">
        <v>4.2</v>
      </c>
      <c r="Y960">
        <v>1.36</v>
      </c>
      <c r="Z960">
        <v>5.4</v>
      </c>
      <c r="AA960">
        <v>7.3440000000000012</v>
      </c>
      <c r="AB960">
        <v>7670877</v>
      </c>
      <c r="AC960" t="s">
        <v>1920</v>
      </c>
      <c r="AD960">
        <v>40696</v>
      </c>
      <c r="AE960" t="s">
        <v>760</v>
      </c>
      <c r="AF960" t="s">
        <v>761</v>
      </c>
      <c r="AG960" t="s">
        <v>762</v>
      </c>
      <c r="AH960" t="s">
        <v>768</v>
      </c>
      <c r="AI960">
        <v>1.25</v>
      </c>
      <c r="AJ960">
        <v>0</v>
      </c>
      <c r="AK960">
        <v>0</v>
      </c>
      <c r="AL960">
        <v>0</v>
      </c>
      <c r="AM960">
        <v>15</v>
      </c>
      <c r="AN960">
        <v>0</v>
      </c>
      <c r="AO960" t="s">
        <v>762</v>
      </c>
      <c r="AP960" t="s">
        <v>763</v>
      </c>
      <c r="AQ960" t="s">
        <v>769</v>
      </c>
      <c r="AR960" t="s">
        <v>1921</v>
      </c>
      <c r="AS960">
        <v>1.3</v>
      </c>
      <c r="AT960">
        <v>590.70000000000005</v>
      </c>
      <c r="AU960">
        <v>592</v>
      </c>
      <c r="AV960" t="s">
        <v>765</v>
      </c>
      <c r="AW960" t="s">
        <v>1922</v>
      </c>
      <c r="AX960">
        <v>3</v>
      </c>
      <c r="AY960">
        <v>588</v>
      </c>
      <c r="AZ960">
        <v>591</v>
      </c>
      <c r="BA960" t="s">
        <v>765</v>
      </c>
      <c r="BB960">
        <v>8.4033679999999999E-2</v>
      </c>
      <c r="BC960">
        <v>0</v>
      </c>
      <c r="BD960">
        <v>0</v>
      </c>
      <c r="BE960">
        <v>118.77253023043576</v>
      </c>
      <c r="BF960" t="s">
        <v>767</v>
      </c>
      <c r="BG960">
        <v>44243</v>
      </c>
      <c r="BH960">
        <v>32.129974034333337</v>
      </c>
      <c r="BI960" t="s">
        <v>4136</v>
      </c>
      <c r="BJ960" t="s">
        <v>4137</v>
      </c>
      <c r="BK960" t="s">
        <v>4138</v>
      </c>
      <c r="BL960" t="s">
        <v>4139</v>
      </c>
      <c r="BM960">
        <v>4</v>
      </c>
      <c r="BN960">
        <v>3.786</v>
      </c>
    </row>
    <row r="961" spans="1:66" x14ac:dyDescent="0.25">
      <c r="A961">
        <v>168541</v>
      </c>
      <c r="B961">
        <v>10943</v>
      </c>
      <c r="C961" t="s">
        <v>171</v>
      </c>
      <c r="D961" t="s">
        <v>26</v>
      </c>
      <c r="E961" t="s">
        <v>29</v>
      </c>
      <c r="F961">
        <v>42961.666666666664</v>
      </c>
      <c r="G961">
        <v>5</v>
      </c>
      <c r="H961" t="s">
        <v>23</v>
      </c>
      <c r="I961">
        <v>0</v>
      </c>
      <c r="J961" t="s">
        <v>22</v>
      </c>
      <c r="K961" t="s">
        <v>22</v>
      </c>
      <c r="L961" t="s">
        <v>30</v>
      </c>
      <c r="M961">
        <v>6</v>
      </c>
      <c r="O961">
        <v>2</v>
      </c>
      <c r="P961">
        <v>10</v>
      </c>
      <c r="Q961">
        <v>1.3</v>
      </c>
      <c r="R961">
        <v>5</v>
      </c>
      <c r="S961">
        <v>6.5</v>
      </c>
      <c r="T961">
        <v>1</v>
      </c>
      <c r="U961">
        <v>10</v>
      </c>
      <c r="V961">
        <v>5.4</v>
      </c>
      <c r="W961">
        <v>5</v>
      </c>
      <c r="X961">
        <v>27</v>
      </c>
      <c r="Y961">
        <v>3.7600000000000002</v>
      </c>
      <c r="Z961">
        <v>5</v>
      </c>
      <c r="AA961">
        <v>18.8</v>
      </c>
      <c r="AB961">
        <v>7681666</v>
      </c>
      <c r="AC961" t="s">
        <v>3256</v>
      </c>
      <c r="AD961">
        <v>40697</v>
      </c>
      <c r="AE961" t="s">
        <v>760</v>
      </c>
      <c r="AF961" t="s">
        <v>761</v>
      </c>
      <c r="AG961" t="s">
        <v>762</v>
      </c>
      <c r="AH961" t="s">
        <v>768</v>
      </c>
      <c r="AI961">
        <v>1.25</v>
      </c>
      <c r="AJ961">
        <v>0</v>
      </c>
      <c r="AK961">
        <v>0</v>
      </c>
      <c r="AL961">
        <v>0</v>
      </c>
      <c r="AM961">
        <v>15</v>
      </c>
      <c r="AN961">
        <v>0</v>
      </c>
      <c r="AO961" t="s">
        <v>762</v>
      </c>
      <c r="AP961" t="s">
        <v>763</v>
      </c>
      <c r="AQ961" t="s">
        <v>769</v>
      </c>
      <c r="AR961" t="s">
        <v>3257</v>
      </c>
      <c r="AS961">
        <v>4.4000000000000004</v>
      </c>
      <c r="AT961">
        <v>592.6</v>
      </c>
      <c r="AU961">
        <v>597</v>
      </c>
      <c r="AV961" t="s">
        <v>765</v>
      </c>
      <c r="AW961" t="s">
        <v>3258</v>
      </c>
      <c r="AX961">
        <v>1.5</v>
      </c>
      <c r="AY961">
        <v>592.5</v>
      </c>
      <c r="AZ961">
        <v>594</v>
      </c>
      <c r="BA961" t="s">
        <v>765</v>
      </c>
      <c r="BB961">
        <v>2.3960499999999998E-3</v>
      </c>
      <c r="BC961">
        <v>0</v>
      </c>
      <c r="BD961">
        <v>0</v>
      </c>
      <c r="BE961">
        <v>117.62263289984028</v>
      </c>
      <c r="BF961" t="s">
        <v>767</v>
      </c>
      <c r="BG961">
        <v>43213</v>
      </c>
      <c r="BH961">
        <v>41.735431521510037</v>
      </c>
      <c r="BI961" t="s">
        <v>4114</v>
      </c>
      <c r="BJ961" t="s">
        <v>4115</v>
      </c>
      <c r="BK961" t="s">
        <v>4116</v>
      </c>
      <c r="BL961" t="s">
        <v>768</v>
      </c>
      <c r="BM961">
        <v>2</v>
      </c>
      <c r="BN961">
        <v>3.786</v>
      </c>
    </row>
    <row r="962" spans="1:66" x14ac:dyDescent="0.25">
      <c r="A962">
        <v>168674</v>
      </c>
      <c r="B962">
        <v>24280</v>
      </c>
      <c r="C962" t="s">
        <v>397</v>
      </c>
      <c r="D962" t="s">
        <v>26</v>
      </c>
      <c r="E962" t="s">
        <v>29</v>
      </c>
      <c r="F962">
        <v>44468.666666666664</v>
      </c>
      <c r="G962">
        <v>4.5</v>
      </c>
      <c r="H962" t="s">
        <v>28</v>
      </c>
      <c r="I962">
        <v>5</v>
      </c>
      <c r="J962" t="s">
        <v>22</v>
      </c>
      <c r="K962" t="s">
        <v>22</v>
      </c>
      <c r="M962">
        <v>0</v>
      </c>
      <c r="O962">
        <v>2</v>
      </c>
      <c r="P962">
        <v>5</v>
      </c>
      <c r="Q962">
        <v>3.05</v>
      </c>
      <c r="R962">
        <v>1.55</v>
      </c>
      <c r="S962">
        <v>4.7275</v>
      </c>
      <c r="T962">
        <v>1</v>
      </c>
      <c r="U962">
        <v>5</v>
      </c>
      <c r="V962">
        <v>4.5999999999999996</v>
      </c>
      <c r="W962">
        <v>2.4500000000000002</v>
      </c>
      <c r="X962">
        <v>11.27</v>
      </c>
      <c r="Y962">
        <v>3.9799999999999995</v>
      </c>
      <c r="Z962">
        <v>2.09</v>
      </c>
      <c r="AA962">
        <v>8.3181999999999992</v>
      </c>
      <c r="AB962">
        <v>7685941</v>
      </c>
      <c r="AC962" t="s">
        <v>2075</v>
      </c>
      <c r="AD962">
        <v>40698</v>
      </c>
      <c r="AE962" t="s">
        <v>760</v>
      </c>
      <c r="AF962" t="s">
        <v>761</v>
      </c>
      <c r="AG962" t="s">
        <v>762</v>
      </c>
      <c r="AH962" t="s">
        <v>768</v>
      </c>
      <c r="AI962">
        <v>1.5</v>
      </c>
      <c r="AJ962">
        <v>0</v>
      </c>
      <c r="AK962">
        <v>0</v>
      </c>
      <c r="AL962">
        <v>0</v>
      </c>
      <c r="AM962">
        <v>18</v>
      </c>
      <c r="AN962">
        <v>0</v>
      </c>
      <c r="AO962" t="s">
        <v>762</v>
      </c>
      <c r="AP962" t="s">
        <v>763</v>
      </c>
      <c r="AQ962" t="s">
        <v>769</v>
      </c>
      <c r="AR962" t="s">
        <v>2076</v>
      </c>
      <c r="AS962">
        <v>4.4000000000000004</v>
      </c>
      <c r="AT962">
        <v>621.6</v>
      </c>
      <c r="AU962">
        <v>626</v>
      </c>
      <c r="AV962" t="s">
        <v>765</v>
      </c>
      <c r="AW962" t="s">
        <v>2077</v>
      </c>
      <c r="AX962">
        <v>2.9</v>
      </c>
      <c r="AY962">
        <v>619.1</v>
      </c>
      <c r="AZ962">
        <v>622</v>
      </c>
      <c r="BA962" t="s">
        <v>765</v>
      </c>
      <c r="BB962">
        <v>1.6749380000000001E-2</v>
      </c>
      <c r="BC962">
        <v>0</v>
      </c>
      <c r="BD962">
        <v>0</v>
      </c>
      <c r="BE962">
        <v>121.74857403604837</v>
      </c>
      <c r="BF962" t="s">
        <v>767</v>
      </c>
      <c r="BG962">
        <v>44243</v>
      </c>
      <c r="BH962">
        <v>149.25923064512631</v>
      </c>
      <c r="BI962" t="s">
        <v>4179</v>
      </c>
      <c r="BJ962" t="s">
        <v>4180</v>
      </c>
      <c r="BK962" t="s">
        <v>4181</v>
      </c>
      <c r="BL962" t="s">
        <v>4107</v>
      </c>
      <c r="BM962">
        <v>3</v>
      </c>
      <c r="BN962">
        <v>3.7810000000000001</v>
      </c>
    </row>
    <row r="963" spans="1:66" x14ac:dyDescent="0.25">
      <c r="A963">
        <v>168677</v>
      </c>
      <c r="B963">
        <v>23533</v>
      </c>
      <c r="C963" t="s">
        <v>304</v>
      </c>
      <c r="D963" t="s">
        <v>21</v>
      </c>
      <c r="E963" t="s">
        <v>29</v>
      </c>
      <c r="F963">
        <v>44398.666666666664</v>
      </c>
      <c r="G963">
        <v>4.9000000000000004</v>
      </c>
      <c r="I963">
        <v>0</v>
      </c>
      <c r="J963" t="s">
        <v>22</v>
      </c>
      <c r="K963" t="s">
        <v>22</v>
      </c>
      <c r="M963">
        <v>0</v>
      </c>
      <c r="N963" t="s">
        <v>35</v>
      </c>
      <c r="O963">
        <v>2</v>
      </c>
      <c r="P963">
        <v>0</v>
      </c>
      <c r="Q963">
        <v>1.3</v>
      </c>
      <c r="R963">
        <v>1.4</v>
      </c>
      <c r="S963">
        <v>1.8199999999999998</v>
      </c>
      <c r="T963">
        <v>1</v>
      </c>
      <c r="U963">
        <v>0</v>
      </c>
      <c r="V963">
        <v>4.5999999999999996</v>
      </c>
      <c r="W963">
        <v>2.3000000000000003</v>
      </c>
      <c r="X963">
        <v>10.58</v>
      </c>
      <c r="Y963">
        <v>3.28</v>
      </c>
      <c r="Z963">
        <v>1.94</v>
      </c>
      <c r="AA963">
        <v>6.3631999999999991</v>
      </c>
      <c r="AB963">
        <v>7669097</v>
      </c>
      <c r="AC963" t="s">
        <v>1687</v>
      </c>
      <c r="AD963">
        <v>40699</v>
      </c>
      <c r="AE963" t="s">
        <v>760</v>
      </c>
      <c r="AF963" t="s">
        <v>761</v>
      </c>
      <c r="AG963" t="s">
        <v>762</v>
      </c>
      <c r="AH963" t="s">
        <v>768</v>
      </c>
      <c r="AI963">
        <v>3.5</v>
      </c>
      <c r="AJ963">
        <v>0</v>
      </c>
      <c r="AK963">
        <v>0</v>
      </c>
      <c r="AL963">
        <v>0</v>
      </c>
      <c r="AM963">
        <v>42</v>
      </c>
      <c r="AN963">
        <v>0</v>
      </c>
      <c r="AO963" t="s">
        <v>762</v>
      </c>
      <c r="AP963" t="s">
        <v>763</v>
      </c>
      <c r="AQ963" t="s">
        <v>769</v>
      </c>
      <c r="AR963" t="s">
        <v>1688</v>
      </c>
      <c r="AS963">
        <v>6.5</v>
      </c>
      <c r="AT963">
        <v>610.5</v>
      </c>
      <c r="AU963">
        <v>617</v>
      </c>
      <c r="AV963" t="s">
        <v>765</v>
      </c>
      <c r="AW963" t="s">
        <v>1689</v>
      </c>
      <c r="AX963">
        <v>4.9000000000000004</v>
      </c>
      <c r="AY963">
        <v>605.1</v>
      </c>
      <c r="AZ963">
        <v>610</v>
      </c>
      <c r="BA963" t="s">
        <v>765</v>
      </c>
      <c r="BB963">
        <v>0.10908734</v>
      </c>
      <c r="BC963">
        <v>0</v>
      </c>
      <c r="BD963">
        <v>0</v>
      </c>
      <c r="BE963">
        <v>121.55692448094912</v>
      </c>
      <c r="BF963" t="s">
        <v>767</v>
      </c>
      <c r="BG963">
        <v>44243</v>
      </c>
      <c r="BH963">
        <v>49.501620614455689</v>
      </c>
      <c r="BI963" t="s">
        <v>4173</v>
      </c>
      <c r="BJ963" t="s">
        <v>4174</v>
      </c>
      <c r="BK963" t="s">
        <v>4175</v>
      </c>
      <c r="BL963" t="s">
        <v>4123</v>
      </c>
      <c r="BM963">
        <v>4</v>
      </c>
      <c r="BN963">
        <v>3.782</v>
      </c>
    </row>
    <row r="964" spans="1:66" x14ac:dyDescent="0.25">
      <c r="A964">
        <v>168728</v>
      </c>
      <c r="B964">
        <v>17311</v>
      </c>
      <c r="C964" t="s">
        <v>370</v>
      </c>
      <c r="D964" t="s">
        <v>26</v>
      </c>
      <c r="E964" t="s">
        <v>29</v>
      </c>
      <c r="F964">
        <v>43966.666666666664</v>
      </c>
      <c r="G964">
        <v>2</v>
      </c>
      <c r="H964" t="s">
        <v>32</v>
      </c>
      <c r="I964">
        <v>10</v>
      </c>
      <c r="J964" t="s">
        <v>29</v>
      </c>
      <c r="K964" t="s">
        <v>29</v>
      </c>
      <c r="L964" t="s">
        <v>30</v>
      </c>
      <c r="M964">
        <v>6</v>
      </c>
      <c r="N964" t="s">
        <v>202</v>
      </c>
      <c r="O964">
        <v>3</v>
      </c>
      <c r="P964">
        <v>10</v>
      </c>
      <c r="Q964">
        <v>5.45</v>
      </c>
      <c r="R964">
        <v>5</v>
      </c>
      <c r="S964">
        <v>27.25</v>
      </c>
      <c r="T964">
        <v>1</v>
      </c>
      <c r="U964">
        <v>5</v>
      </c>
      <c r="V964">
        <v>7.8000000000000007</v>
      </c>
      <c r="W964">
        <v>3.35</v>
      </c>
      <c r="X964">
        <v>26.130000000000003</v>
      </c>
      <c r="Y964">
        <v>6.8600000000000012</v>
      </c>
      <c r="Z964">
        <v>4.01</v>
      </c>
      <c r="AA964">
        <v>27.508600000000005</v>
      </c>
      <c r="AB964">
        <v>7658595</v>
      </c>
      <c r="AC964" t="s">
        <v>3731</v>
      </c>
      <c r="AD964">
        <v>40700</v>
      </c>
      <c r="AE964" t="s">
        <v>760</v>
      </c>
      <c r="AF964" t="s">
        <v>761</v>
      </c>
      <c r="AG964" t="s">
        <v>762</v>
      </c>
      <c r="AH964" t="s">
        <v>768</v>
      </c>
      <c r="AI964">
        <v>1.25</v>
      </c>
      <c r="AJ964">
        <v>0</v>
      </c>
      <c r="AK964">
        <v>0</v>
      </c>
      <c r="AL964">
        <v>0</v>
      </c>
      <c r="AM964">
        <v>15</v>
      </c>
      <c r="AN964">
        <v>0</v>
      </c>
      <c r="AO964" t="s">
        <v>762</v>
      </c>
      <c r="AP964" t="s">
        <v>763</v>
      </c>
      <c r="AQ964" t="s">
        <v>769</v>
      </c>
      <c r="AR964" t="s">
        <v>3732</v>
      </c>
      <c r="AS964">
        <v>4.5999999999999996</v>
      </c>
      <c r="AT964">
        <v>618.4</v>
      </c>
      <c r="AU964">
        <v>623</v>
      </c>
      <c r="AV964" t="s">
        <v>765</v>
      </c>
      <c r="AW964" t="s">
        <v>3733</v>
      </c>
      <c r="AX964">
        <v>4.7</v>
      </c>
      <c r="AY964">
        <v>618.29999999999995</v>
      </c>
      <c r="AZ964">
        <v>623</v>
      </c>
      <c r="BA964" t="s">
        <v>765</v>
      </c>
      <c r="BB964">
        <v>1.9299300000000001E-3</v>
      </c>
      <c r="BC964">
        <v>0</v>
      </c>
      <c r="BD964">
        <v>0</v>
      </c>
      <c r="BE964">
        <v>120.37417294090805</v>
      </c>
      <c r="BF964" t="s">
        <v>767</v>
      </c>
      <c r="BG964">
        <v>43208</v>
      </c>
      <c r="BH964">
        <v>51.815322849357997</v>
      </c>
      <c r="BI964" t="s">
        <v>4179</v>
      </c>
      <c r="BJ964" t="s">
        <v>4180</v>
      </c>
      <c r="BK964" t="s">
        <v>4181</v>
      </c>
      <c r="BL964" t="s">
        <v>4107</v>
      </c>
      <c r="BM964">
        <v>3</v>
      </c>
      <c r="BN964">
        <v>3.7810000000000001</v>
      </c>
    </row>
    <row r="965" spans="1:66" x14ac:dyDescent="0.25">
      <c r="A965">
        <v>168729</v>
      </c>
      <c r="B965">
        <v>17311</v>
      </c>
      <c r="C965" t="s">
        <v>370</v>
      </c>
      <c r="D965" t="s">
        <v>26</v>
      </c>
      <c r="E965" t="s">
        <v>29</v>
      </c>
      <c r="F965">
        <v>43966.666666666664</v>
      </c>
      <c r="G965">
        <v>2</v>
      </c>
      <c r="H965" t="s">
        <v>32</v>
      </c>
      <c r="I965">
        <v>10</v>
      </c>
      <c r="J965" t="s">
        <v>29</v>
      </c>
      <c r="K965" t="s">
        <v>29</v>
      </c>
      <c r="L965" t="s">
        <v>30</v>
      </c>
      <c r="M965">
        <v>6</v>
      </c>
      <c r="N965" t="s">
        <v>202</v>
      </c>
      <c r="O965">
        <v>3</v>
      </c>
      <c r="P965">
        <v>10</v>
      </c>
      <c r="Q965">
        <v>5.45</v>
      </c>
      <c r="R965">
        <v>5</v>
      </c>
      <c r="S965">
        <v>27.25</v>
      </c>
      <c r="T965">
        <v>1</v>
      </c>
      <c r="U965">
        <v>10</v>
      </c>
      <c r="V965">
        <v>7.8000000000000007</v>
      </c>
      <c r="W965">
        <v>5</v>
      </c>
      <c r="X965">
        <v>39</v>
      </c>
      <c r="Y965">
        <v>6.8600000000000012</v>
      </c>
      <c r="Z965">
        <v>5</v>
      </c>
      <c r="AA965">
        <v>34.300000000000004</v>
      </c>
      <c r="AB965">
        <v>7583429</v>
      </c>
      <c r="AC965" t="s">
        <v>3952</v>
      </c>
      <c r="AD965">
        <v>40701</v>
      </c>
      <c r="AE965" t="s">
        <v>760</v>
      </c>
      <c r="AF965" t="s">
        <v>761</v>
      </c>
      <c r="AG965" t="s">
        <v>762</v>
      </c>
      <c r="AH965" t="s">
        <v>768</v>
      </c>
      <c r="AI965">
        <v>2.5</v>
      </c>
      <c r="AJ965">
        <v>0</v>
      </c>
      <c r="AK965">
        <v>0</v>
      </c>
      <c r="AL965">
        <v>0</v>
      </c>
      <c r="AM965">
        <v>30</v>
      </c>
      <c r="AN965">
        <v>0</v>
      </c>
      <c r="AO965" t="s">
        <v>762</v>
      </c>
      <c r="AP965" t="s">
        <v>763</v>
      </c>
      <c r="AQ965" t="s">
        <v>769</v>
      </c>
      <c r="AR965" t="s">
        <v>3953</v>
      </c>
      <c r="AS965">
        <v>5.3</v>
      </c>
      <c r="AT965">
        <v>625.70000000000005</v>
      </c>
      <c r="AU965">
        <v>631</v>
      </c>
      <c r="AV965" t="s">
        <v>765</v>
      </c>
      <c r="AW965" t="s">
        <v>3954</v>
      </c>
      <c r="AX965">
        <v>0</v>
      </c>
      <c r="AY965">
        <v>0</v>
      </c>
      <c r="AZ965">
        <v>626.86</v>
      </c>
      <c r="BA965" t="s">
        <v>772</v>
      </c>
      <c r="BB965">
        <v>2.2237690000000001E-2</v>
      </c>
      <c r="BC965">
        <v>0</v>
      </c>
      <c r="BD965">
        <v>0</v>
      </c>
      <c r="BE965">
        <v>120.37417294090805</v>
      </c>
      <c r="BF965" t="s">
        <v>767</v>
      </c>
      <c r="BG965">
        <v>43299</v>
      </c>
      <c r="BH965">
        <v>202.35918439111441</v>
      </c>
      <c r="BI965" t="s">
        <v>4179</v>
      </c>
      <c r="BJ965" t="s">
        <v>4180</v>
      </c>
      <c r="BK965" t="s">
        <v>4181</v>
      </c>
      <c r="BL965" t="s">
        <v>4107</v>
      </c>
      <c r="BM965">
        <v>3</v>
      </c>
      <c r="BN965">
        <v>3.782</v>
      </c>
    </row>
    <row r="966" spans="1:66" x14ac:dyDescent="0.25">
      <c r="A966">
        <v>168858</v>
      </c>
      <c r="B966">
        <v>19971</v>
      </c>
      <c r="C966" t="s">
        <v>247</v>
      </c>
      <c r="D966" t="s">
        <v>21</v>
      </c>
      <c r="E966" t="s">
        <v>29</v>
      </c>
      <c r="F966">
        <v>44104.666666666664</v>
      </c>
      <c r="G966">
        <v>6.5</v>
      </c>
      <c r="I966">
        <v>0</v>
      </c>
      <c r="J966" t="s">
        <v>22</v>
      </c>
      <c r="K966" t="s">
        <v>22</v>
      </c>
      <c r="M966">
        <v>0</v>
      </c>
      <c r="N966" t="s">
        <v>35</v>
      </c>
      <c r="O966">
        <v>2</v>
      </c>
      <c r="P966">
        <v>0</v>
      </c>
      <c r="Q966">
        <v>1.3</v>
      </c>
      <c r="R966">
        <v>0.8</v>
      </c>
      <c r="S966">
        <v>1.04</v>
      </c>
      <c r="T966">
        <v>1</v>
      </c>
      <c r="U966">
        <v>10</v>
      </c>
      <c r="V966">
        <v>3.0000000000000004</v>
      </c>
      <c r="W966">
        <v>3.2</v>
      </c>
      <c r="X966">
        <v>9.6000000000000014</v>
      </c>
      <c r="Y966">
        <v>2.3200000000000003</v>
      </c>
      <c r="Z966">
        <v>2.2400000000000002</v>
      </c>
      <c r="AA966">
        <v>5.1968000000000014</v>
      </c>
      <c r="AB966">
        <v>7701254</v>
      </c>
      <c r="AC966" t="s">
        <v>1477</v>
      </c>
      <c r="AD966">
        <v>40702</v>
      </c>
      <c r="AE966" t="s">
        <v>760</v>
      </c>
      <c r="AF966" t="s">
        <v>761</v>
      </c>
      <c r="AG966" t="s">
        <v>762</v>
      </c>
      <c r="AH966" t="s">
        <v>768</v>
      </c>
      <c r="AI966">
        <v>2</v>
      </c>
      <c r="AJ966">
        <v>0</v>
      </c>
      <c r="AK966">
        <v>0</v>
      </c>
      <c r="AL966">
        <v>0</v>
      </c>
      <c r="AM966">
        <v>24</v>
      </c>
      <c r="AN966">
        <v>0</v>
      </c>
      <c r="AO966" t="s">
        <v>762</v>
      </c>
      <c r="AP966" t="s">
        <v>763</v>
      </c>
      <c r="AQ966" t="s">
        <v>769</v>
      </c>
      <c r="AR966" t="s">
        <v>1478</v>
      </c>
      <c r="AS966">
        <v>0</v>
      </c>
      <c r="AT966">
        <v>0</v>
      </c>
      <c r="AU966">
        <v>568</v>
      </c>
      <c r="AV966" t="s">
        <v>772</v>
      </c>
      <c r="AW966" t="s">
        <v>1479</v>
      </c>
      <c r="AX966">
        <v>6.1</v>
      </c>
      <c r="AY966">
        <v>557.9</v>
      </c>
      <c r="AZ966">
        <v>564</v>
      </c>
      <c r="BA966" t="s">
        <v>765</v>
      </c>
      <c r="BB966">
        <v>0</v>
      </c>
      <c r="BC966">
        <v>0</v>
      </c>
      <c r="BD966">
        <v>0</v>
      </c>
      <c r="BE966">
        <v>120.75199634953228</v>
      </c>
      <c r="BF966" t="s">
        <v>767</v>
      </c>
      <c r="BG966">
        <v>44243</v>
      </c>
      <c r="BH966">
        <v>130.1462770312819</v>
      </c>
      <c r="BI966" t="s">
        <v>4155</v>
      </c>
      <c r="BJ966" t="s">
        <v>4156</v>
      </c>
      <c r="BK966" t="s">
        <v>4157</v>
      </c>
      <c r="BL966" t="s">
        <v>768</v>
      </c>
      <c r="BM966">
        <v>2</v>
      </c>
      <c r="BN966">
        <v>3.7759999999999998</v>
      </c>
    </row>
    <row r="967" spans="1:66" x14ac:dyDescent="0.25">
      <c r="A967">
        <v>168858</v>
      </c>
      <c r="B967">
        <v>24343</v>
      </c>
      <c r="C967" t="s">
        <v>491</v>
      </c>
      <c r="D967" t="s">
        <v>21</v>
      </c>
      <c r="E967" t="s">
        <v>29</v>
      </c>
      <c r="F967">
        <v>44473.666666666664</v>
      </c>
      <c r="G967">
        <v>6.5</v>
      </c>
      <c r="I967">
        <v>0</v>
      </c>
      <c r="J967" t="s">
        <v>22</v>
      </c>
      <c r="K967" t="s">
        <v>22</v>
      </c>
      <c r="M967">
        <v>0</v>
      </c>
      <c r="N967" t="s">
        <v>35</v>
      </c>
      <c r="O967">
        <v>2</v>
      </c>
      <c r="P967">
        <v>0</v>
      </c>
      <c r="Q967">
        <v>1.3</v>
      </c>
      <c r="R967">
        <v>0.8</v>
      </c>
      <c r="S967">
        <v>1.04</v>
      </c>
      <c r="T967">
        <v>1</v>
      </c>
      <c r="U967">
        <v>10</v>
      </c>
      <c r="V967">
        <v>7.8000000000000007</v>
      </c>
      <c r="W967">
        <v>3.2</v>
      </c>
      <c r="X967">
        <v>24.960000000000004</v>
      </c>
      <c r="Y967">
        <v>5.2000000000000011</v>
      </c>
      <c r="Z967">
        <v>2.2400000000000002</v>
      </c>
      <c r="AA967">
        <v>11.648000000000003</v>
      </c>
      <c r="AB967">
        <v>7701254</v>
      </c>
      <c r="AC967" t="s">
        <v>1477</v>
      </c>
      <c r="AD967">
        <v>40703</v>
      </c>
      <c r="AE967" t="s">
        <v>760</v>
      </c>
      <c r="AF967" t="s">
        <v>761</v>
      </c>
      <c r="AG967" t="s">
        <v>762</v>
      </c>
      <c r="AH967" t="s">
        <v>768</v>
      </c>
      <c r="AI967">
        <v>2</v>
      </c>
      <c r="AJ967">
        <v>0</v>
      </c>
      <c r="AK967">
        <v>0</v>
      </c>
      <c r="AL967">
        <v>0</v>
      </c>
      <c r="AM967">
        <v>24</v>
      </c>
      <c r="AN967">
        <v>0</v>
      </c>
      <c r="AO967" t="s">
        <v>762</v>
      </c>
      <c r="AP967" t="s">
        <v>763</v>
      </c>
      <c r="AQ967" t="s">
        <v>769</v>
      </c>
      <c r="AR967" t="s">
        <v>1478</v>
      </c>
      <c r="AS967">
        <v>0</v>
      </c>
      <c r="AT967">
        <v>0</v>
      </c>
      <c r="AU967">
        <v>568</v>
      </c>
      <c r="AV967" t="s">
        <v>772</v>
      </c>
      <c r="AW967" t="s">
        <v>1479</v>
      </c>
      <c r="AX967">
        <v>6.1</v>
      </c>
      <c r="AY967">
        <v>557.9</v>
      </c>
      <c r="AZ967">
        <v>564</v>
      </c>
      <c r="BA967" t="s">
        <v>765</v>
      </c>
      <c r="BB967">
        <v>0</v>
      </c>
      <c r="BC967">
        <v>0</v>
      </c>
      <c r="BD967">
        <v>0</v>
      </c>
      <c r="BE967">
        <v>121.76226328998402</v>
      </c>
      <c r="BF967" t="s">
        <v>767</v>
      </c>
      <c r="BG967">
        <v>44243</v>
      </c>
      <c r="BH967">
        <v>130.1462770312819</v>
      </c>
      <c r="BI967" t="s">
        <v>4155</v>
      </c>
      <c r="BJ967" t="s">
        <v>4156</v>
      </c>
      <c r="BK967" t="s">
        <v>4157</v>
      </c>
      <c r="BL967" t="s">
        <v>768</v>
      </c>
      <c r="BM967">
        <v>2</v>
      </c>
      <c r="BN967">
        <v>3.7759999999999998</v>
      </c>
    </row>
    <row r="968" spans="1:66" x14ac:dyDescent="0.25">
      <c r="A968">
        <v>169022</v>
      </c>
      <c r="B968">
        <v>24124</v>
      </c>
      <c r="C968" t="s">
        <v>345</v>
      </c>
      <c r="D968" t="s">
        <v>21</v>
      </c>
      <c r="E968" t="s">
        <v>29</v>
      </c>
      <c r="F968">
        <v>44452.666666666664</v>
      </c>
      <c r="G968">
        <v>3</v>
      </c>
      <c r="H968" t="s">
        <v>23</v>
      </c>
      <c r="I968">
        <v>0</v>
      </c>
      <c r="J968" t="s">
        <v>22</v>
      </c>
      <c r="K968" t="s">
        <v>22</v>
      </c>
      <c r="M968">
        <v>0</v>
      </c>
      <c r="N968" t="s">
        <v>35</v>
      </c>
      <c r="O968">
        <v>2</v>
      </c>
      <c r="P968">
        <v>0</v>
      </c>
      <c r="Q968">
        <v>1.3</v>
      </c>
      <c r="R968">
        <v>0.8</v>
      </c>
      <c r="S968">
        <v>1.04</v>
      </c>
      <c r="T968">
        <v>1</v>
      </c>
      <c r="U968">
        <v>0</v>
      </c>
      <c r="V968">
        <v>7.8000000000000007</v>
      </c>
      <c r="W968">
        <v>1.7000000000000002</v>
      </c>
      <c r="X968">
        <v>13.260000000000003</v>
      </c>
      <c r="Y968">
        <v>5.2000000000000011</v>
      </c>
      <c r="Z968">
        <v>1.34</v>
      </c>
      <c r="AA968">
        <v>6.9680000000000017</v>
      </c>
      <c r="AB968">
        <v>7658175</v>
      </c>
      <c r="AC968" t="s">
        <v>1839</v>
      </c>
      <c r="AD968">
        <v>40704</v>
      </c>
      <c r="AE968" t="s">
        <v>760</v>
      </c>
      <c r="AF968" t="s">
        <v>761</v>
      </c>
      <c r="AG968" t="s">
        <v>762</v>
      </c>
      <c r="AH968" t="s">
        <v>768</v>
      </c>
      <c r="AI968">
        <v>2</v>
      </c>
      <c r="AJ968">
        <v>0</v>
      </c>
      <c r="AK968">
        <v>0</v>
      </c>
      <c r="AL968">
        <v>0</v>
      </c>
      <c r="AM968">
        <v>24</v>
      </c>
      <c r="AN968">
        <v>0</v>
      </c>
      <c r="AO968" t="s">
        <v>762</v>
      </c>
      <c r="AP968" t="s">
        <v>763</v>
      </c>
      <c r="AQ968" t="s">
        <v>769</v>
      </c>
      <c r="AR968" t="s">
        <v>1840</v>
      </c>
      <c r="AS968">
        <v>6.6</v>
      </c>
      <c r="AT968">
        <v>559.4</v>
      </c>
      <c r="AU968">
        <v>566</v>
      </c>
      <c r="AV968" t="s">
        <v>765</v>
      </c>
      <c r="AW968" t="s">
        <v>1841</v>
      </c>
      <c r="AX968">
        <v>2.8</v>
      </c>
      <c r="AY968">
        <v>552.20000000000005</v>
      </c>
      <c r="AZ968">
        <v>555</v>
      </c>
      <c r="BA968" t="s">
        <v>772</v>
      </c>
      <c r="BB968">
        <v>3.4777299999999997E-2</v>
      </c>
      <c r="BC968">
        <v>0</v>
      </c>
      <c r="BD968">
        <v>0</v>
      </c>
      <c r="BE968">
        <v>121.70476842345425</v>
      </c>
      <c r="BF968" t="s">
        <v>767</v>
      </c>
      <c r="BG968">
        <v>43216</v>
      </c>
      <c r="BH968">
        <v>207.031589443689</v>
      </c>
      <c r="BI968" t="s">
        <v>4114</v>
      </c>
      <c r="BJ968" t="s">
        <v>4115</v>
      </c>
      <c r="BK968" t="s">
        <v>4116</v>
      </c>
      <c r="BL968" t="s">
        <v>768</v>
      </c>
      <c r="BM968">
        <v>2</v>
      </c>
      <c r="BN968">
        <v>3.7770000000000001</v>
      </c>
    </row>
    <row r="969" spans="1:66" x14ac:dyDescent="0.25">
      <c r="A969">
        <v>169495</v>
      </c>
      <c r="B969">
        <v>12005</v>
      </c>
      <c r="C969" t="s">
        <v>187</v>
      </c>
      <c r="D969" t="s">
        <v>21</v>
      </c>
      <c r="E969" t="s">
        <v>29</v>
      </c>
      <c r="F969">
        <v>43790.708333333336</v>
      </c>
      <c r="G969">
        <v>2.5</v>
      </c>
      <c r="H969" t="s">
        <v>32</v>
      </c>
      <c r="I969">
        <v>10</v>
      </c>
      <c r="J969" t="s">
        <v>22</v>
      </c>
      <c r="K969" t="s">
        <v>22</v>
      </c>
      <c r="L969" t="s">
        <v>24</v>
      </c>
      <c r="M969">
        <v>0</v>
      </c>
      <c r="N969" t="s">
        <v>35</v>
      </c>
      <c r="O969">
        <v>2</v>
      </c>
      <c r="P969">
        <v>5</v>
      </c>
      <c r="Q969">
        <v>4.8</v>
      </c>
      <c r="R969">
        <v>1.55</v>
      </c>
      <c r="S969">
        <v>7.4399999999999995</v>
      </c>
      <c r="T969">
        <v>1</v>
      </c>
      <c r="U969">
        <v>0</v>
      </c>
      <c r="V969">
        <v>3.0000000000000004</v>
      </c>
      <c r="W969">
        <v>1.7000000000000002</v>
      </c>
      <c r="X969">
        <v>5.1000000000000014</v>
      </c>
      <c r="Y969">
        <v>3.72</v>
      </c>
      <c r="Z969">
        <v>1.6400000000000001</v>
      </c>
      <c r="AA969">
        <v>6.1008000000000004</v>
      </c>
      <c r="AB969">
        <v>7701692</v>
      </c>
      <c r="AC969" t="s">
        <v>1632</v>
      </c>
      <c r="AD969">
        <v>40705</v>
      </c>
      <c r="AE969" t="s">
        <v>760</v>
      </c>
      <c r="AF969" t="s">
        <v>761</v>
      </c>
      <c r="AG969" t="s">
        <v>762</v>
      </c>
      <c r="AH969" t="s">
        <v>768</v>
      </c>
      <c r="AI969">
        <v>1.25</v>
      </c>
      <c r="AJ969">
        <v>0</v>
      </c>
      <c r="AK969">
        <v>0</v>
      </c>
      <c r="AL969">
        <v>0</v>
      </c>
      <c r="AM969">
        <v>15</v>
      </c>
      <c r="AN969">
        <v>0</v>
      </c>
      <c r="AO969" t="s">
        <v>762</v>
      </c>
      <c r="AP969" t="s">
        <v>763</v>
      </c>
      <c r="AQ969" t="s">
        <v>769</v>
      </c>
      <c r="AR969" t="s">
        <v>1633</v>
      </c>
      <c r="AS969">
        <v>2</v>
      </c>
      <c r="AT969">
        <v>623</v>
      </c>
      <c r="AU969">
        <v>625</v>
      </c>
      <c r="AV969" t="s">
        <v>765</v>
      </c>
      <c r="AW969" t="s">
        <v>1634</v>
      </c>
      <c r="AX969">
        <v>0</v>
      </c>
      <c r="AY969">
        <v>0</v>
      </c>
      <c r="AZ969">
        <v>613</v>
      </c>
      <c r="BA969" t="s">
        <v>772</v>
      </c>
      <c r="BB969">
        <v>0</v>
      </c>
      <c r="BC969">
        <v>0</v>
      </c>
      <c r="BD969">
        <v>0</v>
      </c>
      <c r="BE969">
        <v>119.89242527948895</v>
      </c>
      <c r="BF969" t="s">
        <v>767</v>
      </c>
      <c r="BG969">
        <v>44243</v>
      </c>
      <c r="BH969">
        <v>206.84148741969611</v>
      </c>
      <c r="BI969" t="s">
        <v>4124</v>
      </c>
      <c r="BJ969" t="s">
        <v>4125</v>
      </c>
      <c r="BK969" t="s">
        <v>4126</v>
      </c>
      <c r="BL969" t="s">
        <v>768</v>
      </c>
      <c r="BM969">
        <v>2</v>
      </c>
      <c r="BN969">
        <v>3.7930000000000001</v>
      </c>
    </row>
    <row r="970" spans="1:66" x14ac:dyDescent="0.25">
      <c r="A970">
        <v>170801</v>
      </c>
      <c r="B970">
        <v>11231</v>
      </c>
      <c r="C970" t="s">
        <v>642</v>
      </c>
      <c r="D970" t="s">
        <v>26</v>
      </c>
      <c r="E970" t="s">
        <v>29</v>
      </c>
      <c r="F970">
        <v>43686.666666666664</v>
      </c>
      <c r="G970">
        <v>2.5</v>
      </c>
      <c r="I970">
        <v>0</v>
      </c>
      <c r="K970" t="s">
        <v>22</v>
      </c>
      <c r="M970">
        <v>0</v>
      </c>
      <c r="O970">
        <v>2</v>
      </c>
      <c r="P970">
        <v>0</v>
      </c>
      <c r="Q970">
        <v>1.3</v>
      </c>
      <c r="R970">
        <v>2</v>
      </c>
      <c r="S970">
        <v>2.6</v>
      </c>
      <c r="T970">
        <v>1</v>
      </c>
      <c r="U970">
        <v>10</v>
      </c>
      <c r="V970">
        <v>7.0000000000000009</v>
      </c>
      <c r="W970">
        <v>5.3000000000000007</v>
      </c>
      <c r="X970">
        <v>37.100000000000009</v>
      </c>
      <c r="Y970">
        <v>4.7200000000000006</v>
      </c>
      <c r="Z970">
        <v>3.9800000000000004</v>
      </c>
      <c r="AA970">
        <v>18.785600000000006</v>
      </c>
      <c r="AB970">
        <v>7576036</v>
      </c>
      <c r="AC970" t="s">
        <v>3251</v>
      </c>
      <c r="AD970">
        <v>40706</v>
      </c>
      <c r="AE970" t="s">
        <v>760</v>
      </c>
      <c r="AF970" t="s">
        <v>761</v>
      </c>
      <c r="AG970" t="s">
        <v>762</v>
      </c>
      <c r="AH970" t="s">
        <v>768</v>
      </c>
      <c r="AI970">
        <v>1.25</v>
      </c>
      <c r="AJ970">
        <v>0</v>
      </c>
      <c r="AK970">
        <v>0</v>
      </c>
      <c r="AL970">
        <v>0</v>
      </c>
      <c r="AM970">
        <v>15</v>
      </c>
      <c r="AN970">
        <v>0</v>
      </c>
      <c r="AO970" t="s">
        <v>762</v>
      </c>
      <c r="AP970" t="s">
        <v>763</v>
      </c>
      <c r="AQ970" t="s">
        <v>769</v>
      </c>
      <c r="AR970" t="s">
        <v>3252</v>
      </c>
      <c r="AS970">
        <v>4.2</v>
      </c>
      <c r="AT970">
        <v>0</v>
      </c>
      <c r="AU970">
        <v>0</v>
      </c>
      <c r="AV970" t="s">
        <v>765</v>
      </c>
      <c r="AW970" t="s">
        <v>3253</v>
      </c>
      <c r="AX970">
        <v>3.8</v>
      </c>
      <c r="AY970">
        <v>0</v>
      </c>
      <c r="AZ970">
        <v>0</v>
      </c>
      <c r="BA970" t="s">
        <v>765</v>
      </c>
      <c r="BB970">
        <v>0</v>
      </c>
      <c r="BC970">
        <v>0</v>
      </c>
      <c r="BD970">
        <v>0</v>
      </c>
      <c r="BE970">
        <v>119.60757472051105</v>
      </c>
      <c r="BF970" t="s">
        <v>767</v>
      </c>
      <c r="BG970">
        <v>44243</v>
      </c>
      <c r="BH970">
        <v>14.101587660124769</v>
      </c>
      <c r="BI970" t="s">
        <v>4161</v>
      </c>
      <c r="BJ970" t="s">
        <v>4162</v>
      </c>
      <c r="BK970" t="s">
        <v>4163</v>
      </c>
      <c r="BL970" t="s">
        <v>4097</v>
      </c>
      <c r="BM970">
        <v>1</v>
      </c>
      <c r="BN970">
        <v>3.7130000000000001</v>
      </c>
    </row>
    <row r="971" spans="1:66" x14ac:dyDescent="0.25">
      <c r="A971">
        <v>171174</v>
      </c>
      <c r="B971">
        <v>7317</v>
      </c>
      <c r="C971" t="s">
        <v>631</v>
      </c>
      <c r="D971" t="s">
        <v>21</v>
      </c>
      <c r="E971" t="s">
        <v>29</v>
      </c>
      <c r="F971">
        <v>43732.666666666664</v>
      </c>
      <c r="G971">
        <v>1.75</v>
      </c>
      <c r="H971" t="s">
        <v>32</v>
      </c>
      <c r="I971">
        <v>10</v>
      </c>
      <c r="J971" t="s">
        <v>22</v>
      </c>
      <c r="K971" t="s">
        <v>22</v>
      </c>
      <c r="M971">
        <v>0</v>
      </c>
      <c r="O971">
        <v>2</v>
      </c>
      <c r="P971">
        <v>10</v>
      </c>
      <c r="Q971">
        <v>4.8</v>
      </c>
      <c r="R971">
        <v>2.2999999999999998</v>
      </c>
      <c r="S971">
        <v>11.04</v>
      </c>
      <c r="T971">
        <v>1</v>
      </c>
      <c r="U971">
        <v>10</v>
      </c>
      <c r="V971">
        <v>4.5999999999999996</v>
      </c>
      <c r="W971">
        <v>5</v>
      </c>
      <c r="X971">
        <v>23</v>
      </c>
      <c r="Y971">
        <v>4.68</v>
      </c>
      <c r="Z971">
        <v>3.92</v>
      </c>
      <c r="AA971">
        <v>18.345599999999997</v>
      </c>
      <c r="AB971">
        <v>7639469</v>
      </c>
      <c r="AC971" t="s">
        <v>3195</v>
      </c>
      <c r="AD971">
        <v>40707</v>
      </c>
      <c r="AE971" t="s">
        <v>760</v>
      </c>
      <c r="AF971" t="s">
        <v>761</v>
      </c>
      <c r="AG971" t="s">
        <v>762</v>
      </c>
      <c r="AH971" t="s">
        <v>768</v>
      </c>
      <c r="AI971">
        <v>1.5</v>
      </c>
      <c r="AJ971">
        <v>0</v>
      </c>
      <c r="AK971">
        <v>0</v>
      </c>
      <c r="AL971">
        <v>0</v>
      </c>
      <c r="AM971">
        <v>18</v>
      </c>
      <c r="AN971">
        <v>0</v>
      </c>
      <c r="AO971" t="s">
        <v>762</v>
      </c>
      <c r="AP971" t="s">
        <v>763</v>
      </c>
      <c r="AQ971" t="s">
        <v>769</v>
      </c>
      <c r="AR971" t="s">
        <v>3196</v>
      </c>
      <c r="AS971">
        <v>1.6</v>
      </c>
      <c r="AT971">
        <v>690.4</v>
      </c>
      <c r="AU971">
        <v>692</v>
      </c>
      <c r="AV971" t="s">
        <v>765</v>
      </c>
      <c r="AW971" t="s">
        <v>3197</v>
      </c>
      <c r="AX971">
        <v>1.6</v>
      </c>
      <c r="AY971">
        <v>689.4</v>
      </c>
      <c r="AZ971">
        <v>691</v>
      </c>
      <c r="BA971" t="s">
        <v>765</v>
      </c>
      <c r="BB971">
        <v>2.372587E-2</v>
      </c>
      <c r="BC971">
        <v>0</v>
      </c>
      <c r="BD971">
        <v>0</v>
      </c>
      <c r="BE971">
        <v>119.73351585671914</v>
      </c>
      <c r="BF971" t="s">
        <v>767</v>
      </c>
      <c r="BG971">
        <v>43864</v>
      </c>
      <c r="BH971">
        <v>42.148081007891889</v>
      </c>
      <c r="BI971" t="s">
        <v>4098</v>
      </c>
      <c r="BJ971" t="s">
        <v>4099</v>
      </c>
      <c r="BK971" t="s">
        <v>4100</v>
      </c>
      <c r="BL971" t="s">
        <v>4097</v>
      </c>
      <c r="BM971">
        <v>1</v>
      </c>
      <c r="BN971">
        <v>3.79</v>
      </c>
    </row>
    <row r="972" spans="1:66" x14ac:dyDescent="0.25">
      <c r="A972">
        <v>171240</v>
      </c>
      <c r="B972">
        <v>21653</v>
      </c>
      <c r="C972" t="s">
        <v>257</v>
      </c>
      <c r="D972" t="s">
        <v>21</v>
      </c>
      <c r="E972" t="s">
        <v>29</v>
      </c>
      <c r="F972">
        <v>44249.708333333336</v>
      </c>
      <c r="G972">
        <v>4</v>
      </c>
      <c r="H972" t="s">
        <v>23</v>
      </c>
      <c r="I972">
        <v>0</v>
      </c>
      <c r="J972" t="s">
        <v>22</v>
      </c>
      <c r="K972" t="s">
        <v>22</v>
      </c>
      <c r="M972">
        <v>0</v>
      </c>
      <c r="N972" t="s">
        <v>35</v>
      </c>
      <c r="O972">
        <v>2</v>
      </c>
      <c r="P972">
        <v>5</v>
      </c>
      <c r="Q972">
        <v>1.3</v>
      </c>
      <c r="R972">
        <v>1.55</v>
      </c>
      <c r="S972">
        <v>2.0150000000000001</v>
      </c>
      <c r="T972">
        <v>1</v>
      </c>
      <c r="U972">
        <v>0</v>
      </c>
      <c r="V972">
        <v>4.5999999999999996</v>
      </c>
      <c r="W972">
        <v>1.7000000000000002</v>
      </c>
      <c r="X972">
        <v>7.82</v>
      </c>
      <c r="Y972">
        <v>3.28</v>
      </c>
      <c r="Z972">
        <v>1.6400000000000001</v>
      </c>
      <c r="AA972">
        <v>5.3792</v>
      </c>
      <c r="AB972">
        <v>7644267</v>
      </c>
      <c r="AC972" t="s">
        <v>1508</v>
      </c>
      <c r="AD972">
        <v>40708</v>
      </c>
      <c r="AE972" t="s">
        <v>760</v>
      </c>
      <c r="AF972" t="s">
        <v>761</v>
      </c>
      <c r="AG972" t="s">
        <v>762</v>
      </c>
      <c r="AH972" t="s">
        <v>768</v>
      </c>
      <c r="AI972">
        <v>2</v>
      </c>
      <c r="AJ972">
        <v>0</v>
      </c>
      <c r="AK972">
        <v>0</v>
      </c>
      <c r="AL972">
        <v>0</v>
      </c>
      <c r="AM972">
        <v>24</v>
      </c>
      <c r="AN972">
        <v>0</v>
      </c>
      <c r="AO972" t="s">
        <v>762</v>
      </c>
      <c r="AP972" t="s">
        <v>763</v>
      </c>
      <c r="AQ972" t="s">
        <v>769</v>
      </c>
      <c r="AR972" t="s">
        <v>1509</v>
      </c>
      <c r="AS972">
        <v>4.0999999999999996</v>
      </c>
      <c r="AT972">
        <v>672.9</v>
      </c>
      <c r="AU972">
        <v>677</v>
      </c>
      <c r="AV972" t="s">
        <v>765</v>
      </c>
      <c r="AW972" t="s">
        <v>1510</v>
      </c>
      <c r="AX972">
        <v>19</v>
      </c>
      <c r="AY972">
        <v>654</v>
      </c>
      <c r="AZ972">
        <v>673</v>
      </c>
      <c r="BA972" t="s">
        <v>765</v>
      </c>
      <c r="BB972">
        <v>0.16713507999999999</v>
      </c>
      <c r="BC972">
        <v>0</v>
      </c>
      <c r="BD972">
        <v>0</v>
      </c>
      <c r="BE972">
        <v>121.14909879078257</v>
      </c>
      <c r="BF972" t="s">
        <v>767</v>
      </c>
      <c r="BG972">
        <v>44243</v>
      </c>
      <c r="BH972">
        <v>113.0821869180039</v>
      </c>
      <c r="BI972" t="s">
        <v>4111</v>
      </c>
      <c r="BJ972" t="s">
        <v>4112</v>
      </c>
      <c r="BK972" t="s">
        <v>4113</v>
      </c>
      <c r="BL972" t="s">
        <v>4097</v>
      </c>
      <c r="BM972">
        <v>1</v>
      </c>
      <c r="BN972">
        <v>3.7879999999999998</v>
      </c>
    </row>
    <row r="973" spans="1:66" x14ac:dyDescent="0.25">
      <c r="A973">
        <v>172041</v>
      </c>
      <c r="B973">
        <v>11207</v>
      </c>
      <c r="C973" t="s">
        <v>320</v>
      </c>
      <c r="D973" t="s">
        <v>26</v>
      </c>
      <c r="E973" t="s">
        <v>29</v>
      </c>
      <c r="F973">
        <v>43110.666666666664</v>
      </c>
      <c r="G973">
        <v>6</v>
      </c>
      <c r="H973" t="s">
        <v>28</v>
      </c>
      <c r="I973">
        <v>5</v>
      </c>
      <c r="J973" t="s">
        <v>22</v>
      </c>
      <c r="K973" t="s">
        <v>22</v>
      </c>
      <c r="L973" t="s">
        <v>115</v>
      </c>
      <c r="M973">
        <v>8</v>
      </c>
      <c r="O973">
        <v>2</v>
      </c>
      <c r="P973">
        <v>5</v>
      </c>
      <c r="Q973">
        <v>3.05</v>
      </c>
      <c r="R973">
        <v>6.35</v>
      </c>
      <c r="S973">
        <v>19.367499999999996</v>
      </c>
      <c r="T973">
        <v>1</v>
      </c>
      <c r="U973">
        <v>0</v>
      </c>
      <c r="V973">
        <v>1.4000000000000001</v>
      </c>
      <c r="W973">
        <v>2</v>
      </c>
      <c r="X973">
        <v>2.8000000000000003</v>
      </c>
      <c r="Y973">
        <v>2.06</v>
      </c>
      <c r="Z973">
        <v>3.74</v>
      </c>
      <c r="AA973">
        <v>7.7044000000000006</v>
      </c>
      <c r="AB973">
        <v>7641458</v>
      </c>
      <c r="AC973" t="s">
        <v>1991</v>
      </c>
      <c r="AD973">
        <v>40709</v>
      </c>
      <c r="AE973" t="s">
        <v>760</v>
      </c>
      <c r="AF973" t="s">
        <v>761</v>
      </c>
      <c r="AG973" t="s">
        <v>762</v>
      </c>
      <c r="AH973" t="s">
        <v>768</v>
      </c>
      <c r="AI973">
        <v>1.25</v>
      </c>
      <c r="AJ973">
        <v>0</v>
      </c>
      <c r="AK973">
        <v>0</v>
      </c>
      <c r="AL973">
        <v>0</v>
      </c>
      <c r="AM973">
        <v>15</v>
      </c>
      <c r="AN973">
        <v>0</v>
      </c>
      <c r="AO973" t="s">
        <v>762</v>
      </c>
      <c r="AP973" t="s">
        <v>763</v>
      </c>
      <c r="AQ973" t="s">
        <v>769</v>
      </c>
      <c r="AR973" t="s">
        <v>1992</v>
      </c>
      <c r="AS973">
        <v>1.3</v>
      </c>
      <c r="AT973">
        <v>726.7</v>
      </c>
      <c r="AU973">
        <v>728</v>
      </c>
      <c r="AV973" t="s">
        <v>765</v>
      </c>
      <c r="AW973" t="s">
        <v>1993</v>
      </c>
      <c r="AX973">
        <v>0.7</v>
      </c>
      <c r="AY973">
        <v>726.3</v>
      </c>
      <c r="AZ973">
        <v>727</v>
      </c>
      <c r="BA973" t="s">
        <v>765</v>
      </c>
      <c r="BB973">
        <v>2.1121460000000002E-2</v>
      </c>
      <c r="BC973">
        <v>0</v>
      </c>
      <c r="BD973">
        <v>0</v>
      </c>
      <c r="BE973">
        <v>118.03057266712297</v>
      </c>
      <c r="BF973" t="s">
        <v>767</v>
      </c>
      <c r="BG973">
        <v>44243</v>
      </c>
      <c r="BH973">
        <v>18.938087601767329</v>
      </c>
      <c r="BI973" t="s">
        <v>4098</v>
      </c>
      <c r="BJ973" t="s">
        <v>4099</v>
      </c>
      <c r="BK973" t="s">
        <v>4100</v>
      </c>
      <c r="BL973" t="s">
        <v>4097</v>
      </c>
      <c r="BM973">
        <v>1</v>
      </c>
      <c r="BN973">
        <v>3.798</v>
      </c>
    </row>
    <row r="974" spans="1:66" x14ac:dyDescent="0.25">
      <c r="A974">
        <v>172045</v>
      </c>
      <c r="B974">
        <v>11207</v>
      </c>
      <c r="C974" t="s">
        <v>320</v>
      </c>
      <c r="D974" t="s">
        <v>26</v>
      </c>
      <c r="E974" t="s">
        <v>29</v>
      </c>
      <c r="F974">
        <v>43110.666666666664</v>
      </c>
      <c r="G974">
        <v>6.3</v>
      </c>
      <c r="H974" t="s">
        <v>28</v>
      </c>
      <c r="I974">
        <v>5</v>
      </c>
      <c r="J974" t="s">
        <v>22</v>
      </c>
      <c r="K974" t="s">
        <v>22</v>
      </c>
      <c r="L974" t="s">
        <v>115</v>
      </c>
      <c r="M974">
        <v>8</v>
      </c>
      <c r="O974">
        <v>2</v>
      </c>
      <c r="P974">
        <v>5</v>
      </c>
      <c r="Q974">
        <v>3.05</v>
      </c>
      <c r="R974">
        <v>6.35</v>
      </c>
      <c r="S974">
        <v>19.367499999999996</v>
      </c>
      <c r="T974">
        <v>1</v>
      </c>
      <c r="U974">
        <v>0</v>
      </c>
      <c r="V974">
        <v>3.0000000000000004</v>
      </c>
      <c r="W974">
        <v>2.9000000000000004</v>
      </c>
      <c r="X974">
        <v>8.7000000000000028</v>
      </c>
      <c r="Y974">
        <v>3.0200000000000005</v>
      </c>
      <c r="Z974">
        <v>4.28</v>
      </c>
      <c r="AA974">
        <v>12.925600000000003</v>
      </c>
      <c r="AB974">
        <v>7696200</v>
      </c>
      <c r="AC974" t="s">
        <v>2680</v>
      </c>
      <c r="AD974">
        <v>40710</v>
      </c>
      <c r="AE974" t="s">
        <v>760</v>
      </c>
      <c r="AF974" t="s">
        <v>761</v>
      </c>
      <c r="AG974" t="s">
        <v>762</v>
      </c>
      <c r="AH974" t="s">
        <v>768</v>
      </c>
      <c r="AI974">
        <v>1.25</v>
      </c>
      <c r="AJ974">
        <v>0</v>
      </c>
      <c r="AK974">
        <v>0</v>
      </c>
      <c r="AL974">
        <v>0</v>
      </c>
      <c r="AM974">
        <v>15</v>
      </c>
      <c r="AN974">
        <v>0</v>
      </c>
      <c r="AO974" t="s">
        <v>762</v>
      </c>
      <c r="AP974" t="s">
        <v>763</v>
      </c>
      <c r="AQ974" t="s">
        <v>769</v>
      </c>
      <c r="AR974" t="s">
        <v>2681</v>
      </c>
      <c r="AS974">
        <v>3.5</v>
      </c>
      <c r="AT974">
        <v>736.5</v>
      </c>
      <c r="AU974">
        <v>740</v>
      </c>
      <c r="AV974" t="s">
        <v>765</v>
      </c>
      <c r="AW974" t="s">
        <v>2682</v>
      </c>
      <c r="AX974">
        <v>4.9000000000000004</v>
      </c>
      <c r="AY974">
        <v>735.1</v>
      </c>
      <c r="AZ974">
        <v>740</v>
      </c>
      <c r="BA974" t="s">
        <v>765</v>
      </c>
      <c r="BB974">
        <v>2.339712E-2</v>
      </c>
      <c r="BC974">
        <v>0</v>
      </c>
      <c r="BD974">
        <v>0</v>
      </c>
      <c r="BE974">
        <v>118.03057266712297</v>
      </c>
      <c r="BF974" t="s">
        <v>767</v>
      </c>
      <c r="BG974">
        <v>44243</v>
      </c>
      <c r="BH974">
        <v>59.836435106349327</v>
      </c>
      <c r="BI974" t="s">
        <v>4120</v>
      </c>
      <c r="BJ974" t="s">
        <v>4121</v>
      </c>
      <c r="BK974" t="s">
        <v>4122</v>
      </c>
      <c r="BL974" t="s">
        <v>4123</v>
      </c>
      <c r="BM974">
        <v>4</v>
      </c>
      <c r="BN974">
        <v>3.798</v>
      </c>
    </row>
    <row r="975" spans="1:66" x14ac:dyDescent="0.25">
      <c r="A975">
        <v>172209</v>
      </c>
      <c r="B975">
        <v>81943</v>
      </c>
      <c r="C975" t="s">
        <v>482</v>
      </c>
      <c r="D975" t="s">
        <v>21</v>
      </c>
      <c r="E975" t="s">
        <v>29</v>
      </c>
      <c r="F975">
        <v>44228.708333333336</v>
      </c>
      <c r="G975">
        <v>4</v>
      </c>
      <c r="H975" t="s">
        <v>23</v>
      </c>
      <c r="I975">
        <v>0</v>
      </c>
      <c r="J975" t="s">
        <v>22</v>
      </c>
      <c r="K975" t="s">
        <v>22</v>
      </c>
      <c r="M975">
        <v>0</v>
      </c>
      <c r="O975">
        <v>2</v>
      </c>
      <c r="P975">
        <v>5</v>
      </c>
      <c r="Q975">
        <v>1.3</v>
      </c>
      <c r="R975">
        <v>2.15</v>
      </c>
      <c r="S975">
        <v>2.7949999999999999</v>
      </c>
      <c r="T975">
        <v>1</v>
      </c>
      <c r="U975">
        <v>5</v>
      </c>
      <c r="V975">
        <v>6</v>
      </c>
      <c r="W975">
        <v>3.0500000000000003</v>
      </c>
      <c r="X975">
        <v>18.3</v>
      </c>
      <c r="Y975">
        <v>4.1199999999999992</v>
      </c>
      <c r="Z975">
        <v>2.69</v>
      </c>
      <c r="AA975">
        <v>11.082799999999997</v>
      </c>
      <c r="AB975">
        <v>7630534</v>
      </c>
      <c r="AC975" t="s">
        <v>2468</v>
      </c>
      <c r="AD975">
        <v>40711</v>
      </c>
      <c r="AE975" t="s">
        <v>760</v>
      </c>
      <c r="AF975" t="s">
        <v>761</v>
      </c>
      <c r="AG975" t="s">
        <v>762</v>
      </c>
      <c r="AH975" t="s">
        <v>768</v>
      </c>
      <c r="AI975">
        <v>1.25</v>
      </c>
      <c r="AJ975">
        <v>0</v>
      </c>
      <c r="AK975">
        <v>0</v>
      </c>
      <c r="AL975">
        <v>0</v>
      </c>
      <c r="AM975">
        <v>15</v>
      </c>
      <c r="AN975">
        <v>0</v>
      </c>
      <c r="AO975" t="s">
        <v>762</v>
      </c>
      <c r="AP975" t="s">
        <v>763</v>
      </c>
      <c r="AQ975" t="s">
        <v>769</v>
      </c>
      <c r="AR975" t="s">
        <v>2469</v>
      </c>
      <c r="AS975">
        <v>4.0999999999999996</v>
      </c>
      <c r="AT975">
        <v>562.9</v>
      </c>
      <c r="AU975">
        <v>567</v>
      </c>
      <c r="AV975" t="s">
        <v>765</v>
      </c>
      <c r="AW975" t="s">
        <v>2470</v>
      </c>
      <c r="AX975">
        <v>0</v>
      </c>
      <c r="AY975">
        <v>0</v>
      </c>
      <c r="AZ975">
        <v>562</v>
      </c>
      <c r="BA975" t="s">
        <v>772</v>
      </c>
      <c r="BB975">
        <v>0</v>
      </c>
      <c r="BC975">
        <v>0</v>
      </c>
      <c r="BD975">
        <v>0</v>
      </c>
      <c r="BE975">
        <v>121.09160392425281</v>
      </c>
      <c r="BF975" t="s">
        <v>767</v>
      </c>
      <c r="BG975">
        <v>44243</v>
      </c>
      <c r="BH975">
        <v>139.07858697998</v>
      </c>
      <c r="BI975" t="s">
        <v>4124</v>
      </c>
      <c r="BJ975" t="s">
        <v>4125</v>
      </c>
      <c r="BK975" t="s">
        <v>4126</v>
      </c>
      <c r="BL975" t="s">
        <v>768</v>
      </c>
      <c r="BM975">
        <v>2</v>
      </c>
      <c r="BN975">
        <v>3.774</v>
      </c>
    </row>
    <row r="976" spans="1:66" x14ac:dyDescent="0.25">
      <c r="A976">
        <v>172626</v>
      </c>
      <c r="B976">
        <v>17366</v>
      </c>
      <c r="C976" t="s">
        <v>61</v>
      </c>
      <c r="D976" t="s">
        <v>26</v>
      </c>
      <c r="E976" t="s">
        <v>29</v>
      </c>
      <c r="F976">
        <v>43950.666666666664</v>
      </c>
      <c r="G976">
        <v>2.5</v>
      </c>
      <c r="I976">
        <v>0</v>
      </c>
      <c r="J976" t="s">
        <v>22</v>
      </c>
      <c r="K976" t="s">
        <v>22</v>
      </c>
      <c r="M976">
        <v>0</v>
      </c>
      <c r="O976">
        <v>2</v>
      </c>
      <c r="P976">
        <v>0</v>
      </c>
      <c r="Q976">
        <v>1.3</v>
      </c>
      <c r="R976">
        <v>0.8</v>
      </c>
      <c r="S976">
        <v>1.04</v>
      </c>
      <c r="T976">
        <v>1</v>
      </c>
      <c r="U976">
        <v>0</v>
      </c>
      <c r="V976">
        <v>1.4000000000000001</v>
      </c>
      <c r="W976">
        <v>0.8</v>
      </c>
      <c r="X976">
        <v>1.1200000000000001</v>
      </c>
      <c r="Y976">
        <v>1.36</v>
      </c>
      <c r="Z976">
        <v>0.8</v>
      </c>
      <c r="AA976">
        <v>1.0880000000000001</v>
      </c>
      <c r="AB976">
        <v>7713630</v>
      </c>
      <c r="AC976" t="s">
        <v>860</v>
      </c>
      <c r="AD976">
        <v>40712</v>
      </c>
      <c r="AE976" t="s">
        <v>760</v>
      </c>
      <c r="AF976" t="s">
        <v>761</v>
      </c>
      <c r="AG976" t="s">
        <v>762</v>
      </c>
      <c r="AH976" t="s">
        <v>768</v>
      </c>
      <c r="AI976">
        <v>1.25</v>
      </c>
      <c r="AJ976">
        <v>0</v>
      </c>
      <c r="AK976">
        <v>0</v>
      </c>
      <c r="AL976">
        <v>0</v>
      </c>
      <c r="AM976">
        <v>15</v>
      </c>
      <c r="AN976">
        <v>0</v>
      </c>
      <c r="AO976" t="s">
        <v>762</v>
      </c>
      <c r="AP976" t="s">
        <v>763</v>
      </c>
      <c r="AQ976" t="s">
        <v>769</v>
      </c>
      <c r="AR976" t="s">
        <v>861</v>
      </c>
      <c r="AS976">
        <v>2.9</v>
      </c>
      <c r="AT976">
        <v>615.1</v>
      </c>
      <c r="AU976">
        <v>618</v>
      </c>
      <c r="AV976" t="s">
        <v>765</v>
      </c>
      <c r="AW976" t="s">
        <v>862</v>
      </c>
      <c r="AX976">
        <v>3.6</v>
      </c>
      <c r="AY976">
        <v>614.4</v>
      </c>
      <c r="AZ976">
        <v>618</v>
      </c>
      <c r="BA976" t="s">
        <v>765</v>
      </c>
      <c r="BB976">
        <v>3.1953490000000001E-2</v>
      </c>
      <c r="BC976">
        <v>0</v>
      </c>
      <c r="BD976">
        <v>0</v>
      </c>
      <c r="BE976">
        <v>120.33036732831394</v>
      </c>
      <c r="BF976" t="s">
        <v>767</v>
      </c>
      <c r="BG976">
        <v>44243</v>
      </c>
      <c r="BH976">
        <v>21.906840299899571</v>
      </c>
      <c r="BI976" t="s">
        <v>4136</v>
      </c>
      <c r="BJ976" t="s">
        <v>4137</v>
      </c>
      <c r="BK976" t="s">
        <v>4138</v>
      </c>
      <c r="BL976" t="s">
        <v>4139</v>
      </c>
      <c r="BM976">
        <v>4</v>
      </c>
      <c r="BN976">
        <v>3.782</v>
      </c>
    </row>
    <row r="977" spans="1:66" x14ac:dyDescent="0.25">
      <c r="A977">
        <v>172686</v>
      </c>
      <c r="B977">
        <v>21924</v>
      </c>
      <c r="C977" t="s">
        <v>389</v>
      </c>
      <c r="D977" t="s">
        <v>21</v>
      </c>
      <c r="E977" t="s">
        <v>29</v>
      </c>
      <c r="F977">
        <v>44274.666666666664</v>
      </c>
      <c r="G977">
        <v>2.5</v>
      </c>
      <c r="H977" t="s">
        <v>28</v>
      </c>
      <c r="I977">
        <v>5</v>
      </c>
      <c r="J977" t="s">
        <v>22</v>
      </c>
      <c r="K977" t="s">
        <v>22</v>
      </c>
      <c r="M977">
        <v>0</v>
      </c>
      <c r="N977" t="s">
        <v>35</v>
      </c>
      <c r="O977">
        <v>2</v>
      </c>
      <c r="P977">
        <v>5</v>
      </c>
      <c r="Q977">
        <v>3.05</v>
      </c>
      <c r="R977">
        <v>1.55</v>
      </c>
      <c r="S977">
        <v>4.7275</v>
      </c>
      <c r="T977">
        <v>1</v>
      </c>
      <c r="U977">
        <v>5</v>
      </c>
      <c r="V977">
        <v>4.4000000000000004</v>
      </c>
      <c r="W977">
        <v>2.4500000000000002</v>
      </c>
      <c r="X977">
        <v>10.780000000000001</v>
      </c>
      <c r="Y977">
        <v>3.8600000000000003</v>
      </c>
      <c r="Z977">
        <v>2.09</v>
      </c>
      <c r="AA977">
        <v>8.0673999999999992</v>
      </c>
      <c r="AB977">
        <v>7652583</v>
      </c>
      <c r="AC977" t="s">
        <v>2034</v>
      </c>
      <c r="AD977">
        <v>40713</v>
      </c>
      <c r="AE977" t="s">
        <v>760</v>
      </c>
      <c r="AF977" t="s">
        <v>761</v>
      </c>
      <c r="AG977" t="s">
        <v>762</v>
      </c>
      <c r="AH977" t="s">
        <v>768</v>
      </c>
      <c r="AI977">
        <v>1.25</v>
      </c>
      <c r="AJ977">
        <v>0</v>
      </c>
      <c r="AK977">
        <v>0</v>
      </c>
      <c r="AL977">
        <v>0</v>
      </c>
      <c r="AM977">
        <v>15</v>
      </c>
      <c r="AN977">
        <v>0</v>
      </c>
      <c r="AO977" t="s">
        <v>762</v>
      </c>
      <c r="AP977" t="s">
        <v>763</v>
      </c>
      <c r="AQ977" t="s">
        <v>769</v>
      </c>
      <c r="AR977" t="s">
        <v>2035</v>
      </c>
      <c r="AS977">
        <v>3.4</v>
      </c>
      <c r="AT977">
        <v>635.6</v>
      </c>
      <c r="AU977">
        <v>639</v>
      </c>
      <c r="AV977" t="s">
        <v>765</v>
      </c>
      <c r="AW977" t="s">
        <v>2036</v>
      </c>
      <c r="AX977">
        <v>3.9</v>
      </c>
      <c r="AY977">
        <v>626.1</v>
      </c>
      <c r="AZ977">
        <v>630</v>
      </c>
      <c r="BA977" t="s">
        <v>765</v>
      </c>
      <c r="BB977">
        <v>8.279926E-2</v>
      </c>
      <c r="BC977">
        <v>0</v>
      </c>
      <c r="BD977">
        <v>0</v>
      </c>
      <c r="BE977">
        <v>121.21743098334474</v>
      </c>
      <c r="BF977" t="s">
        <v>767</v>
      </c>
      <c r="BG977">
        <v>44243</v>
      </c>
      <c r="BH977">
        <v>114.7353269252182</v>
      </c>
      <c r="BI977" t="s">
        <v>4094</v>
      </c>
      <c r="BJ977" t="s">
        <v>4095</v>
      </c>
      <c r="BK977" t="s">
        <v>4096</v>
      </c>
      <c r="BL977" t="s">
        <v>4097</v>
      </c>
      <c r="BM977">
        <v>1</v>
      </c>
      <c r="BN977">
        <v>3.782</v>
      </c>
    </row>
    <row r="978" spans="1:66" x14ac:dyDescent="0.25">
      <c r="A978">
        <v>172699</v>
      </c>
      <c r="B978">
        <v>19406</v>
      </c>
      <c r="C978" t="s">
        <v>138</v>
      </c>
      <c r="D978" t="s">
        <v>21</v>
      </c>
      <c r="E978" t="s">
        <v>29</v>
      </c>
      <c r="F978">
        <v>44067.666666666664</v>
      </c>
      <c r="G978">
        <v>3</v>
      </c>
      <c r="H978" t="s">
        <v>28</v>
      </c>
      <c r="I978">
        <v>5</v>
      </c>
      <c r="J978" t="s">
        <v>22</v>
      </c>
      <c r="K978" t="s">
        <v>22</v>
      </c>
      <c r="M978">
        <v>0</v>
      </c>
      <c r="O978">
        <v>2</v>
      </c>
      <c r="P978">
        <v>10</v>
      </c>
      <c r="Q978">
        <v>3.05</v>
      </c>
      <c r="R978">
        <v>2.2999999999999998</v>
      </c>
      <c r="S978">
        <v>7.0149999999999988</v>
      </c>
      <c r="T978">
        <v>1</v>
      </c>
      <c r="U978">
        <v>0</v>
      </c>
      <c r="V978">
        <v>1.4000000000000001</v>
      </c>
      <c r="W978">
        <v>0.8</v>
      </c>
      <c r="X978">
        <v>1.1200000000000001</v>
      </c>
      <c r="Y978">
        <v>2.06</v>
      </c>
      <c r="Z978">
        <v>1.4</v>
      </c>
      <c r="AA978">
        <v>2.8839999999999999</v>
      </c>
      <c r="AB978">
        <v>7596153</v>
      </c>
      <c r="AC978" t="s">
        <v>1064</v>
      </c>
      <c r="AD978">
        <v>40714</v>
      </c>
      <c r="AE978" t="s">
        <v>760</v>
      </c>
      <c r="AF978" t="s">
        <v>761</v>
      </c>
      <c r="AG978" t="s">
        <v>762</v>
      </c>
      <c r="AH978" t="s">
        <v>768</v>
      </c>
      <c r="AI978">
        <v>1.5</v>
      </c>
      <c r="AJ978">
        <v>0</v>
      </c>
      <c r="AK978">
        <v>0</v>
      </c>
      <c r="AL978">
        <v>0</v>
      </c>
      <c r="AM978">
        <v>18</v>
      </c>
      <c r="AN978">
        <v>0</v>
      </c>
      <c r="AO978" t="s">
        <v>762</v>
      </c>
      <c r="AP978" t="s">
        <v>763</v>
      </c>
      <c r="AQ978" t="s">
        <v>769</v>
      </c>
      <c r="AR978" t="s">
        <v>1065</v>
      </c>
      <c r="AS978">
        <v>3</v>
      </c>
      <c r="AT978">
        <v>656</v>
      </c>
      <c r="AU978">
        <v>659</v>
      </c>
      <c r="AV978" t="s">
        <v>765</v>
      </c>
      <c r="AW978" t="s">
        <v>1066</v>
      </c>
      <c r="AX978">
        <v>1.8</v>
      </c>
      <c r="AY978">
        <v>655.20000000000005</v>
      </c>
      <c r="AZ978">
        <v>657</v>
      </c>
      <c r="BA978" t="s">
        <v>765</v>
      </c>
      <c r="BB978">
        <v>1.7537290000000001E-2</v>
      </c>
      <c r="BC978">
        <v>0</v>
      </c>
      <c r="BD978">
        <v>0</v>
      </c>
      <c r="BE978">
        <v>120.65069587040838</v>
      </c>
      <c r="BF978" t="s">
        <v>767</v>
      </c>
      <c r="BG978">
        <v>44243</v>
      </c>
      <c r="BH978">
        <v>45.617089078940452</v>
      </c>
      <c r="BI978" t="s">
        <v>4098</v>
      </c>
      <c r="BJ978" t="s">
        <v>4099</v>
      </c>
      <c r="BK978" t="s">
        <v>4100</v>
      </c>
      <c r="BL978" t="s">
        <v>4097</v>
      </c>
      <c r="BM978">
        <v>1</v>
      </c>
      <c r="BN978">
        <v>3.7789999999999999</v>
      </c>
    </row>
    <row r="979" spans="1:66" x14ac:dyDescent="0.25">
      <c r="A979">
        <v>172811</v>
      </c>
      <c r="B979">
        <v>10932</v>
      </c>
      <c r="C979" t="s">
        <v>255</v>
      </c>
      <c r="D979" t="s">
        <v>26</v>
      </c>
      <c r="E979" t="s">
        <v>29</v>
      </c>
      <c r="F979">
        <v>43600.666666666664</v>
      </c>
      <c r="G979">
        <v>6.9</v>
      </c>
      <c r="H979" t="s">
        <v>28</v>
      </c>
      <c r="I979">
        <v>5</v>
      </c>
      <c r="J979" t="s">
        <v>22</v>
      </c>
      <c r="K979" t="s">
        <v>22</v>
      </c>
      <c r="L979" t="s">
        <v>115</v>
      </c>
      <c r="M979">
        <v>8</v>
      </c>
      <c r="N979" t="s">
        <v>33</v>
      </c>
      <c r="O979">
        <v>0</v>
      </c>
      <c r="P979">
        <v>10</v>
      </c>
      <c r="Q979">
        <v>1.75</v>
      </c>
      <c r="R979">
        <v>7.1</v>
      </c>
      <c r="S979">
        <v>12.424999999999999</v>
      </c>
      <c r="T979">
        <v>1</v>
      </c>
      <c r="U979">
        <v>0</v>
      </c>
      <c r="V979">
        <v>1.4000000000000001</v>
      </c>
      <c r="W979">
        <v>2</v>
      </c>
      <c r="X979">
        <v>2.8000000000000003</v>
      </c>
      <c r="Y979">
        <v>1.54</v>
      </c>
      <c r="Z979">
        <v>4.04</v>
      </c>
      <c r="AA979">
        <v>6.2216000000000005</v>
      </c>
      <c r="AB979">
        <v>7563064</v>
      </c>
      <c r="AC979" t="s">
        <v>1661</v>
      </c>
      <c r="AD979">
        <v>40715</v>
      </c>
      <c r="AE979" t="s">
        <v>760</v>
      </c>
      <c r="AF979" t="s">
        <v>761</v>
      </c>
      <c r="AG979" t="s">
        <v>762</v>
      </c>
      <c r="AH979" t="s">
        <v>768</v>
      </c>
      <c r="AI979">
        <v>2</v>
      </c>
      <c r="AJ979">
        <v>0</v>
      </c>
      <c r="AK979">
        <v>0</v>
      </c>
      <c r="AL979">
        <v>0</v>
      </c>
      <c r="AM979">
        <v>24</v>
      </c>
      <c r="AN979">
        <v>0</v>
      </c>
      <c r="AO979" t="s">
        <v>762</v>
      </c>
      <c r="AP979" t="s">
        <v>763</v>
      </c>
      <c r="AQ979" t="s">
        <v>769</v>
      </c>
      <c r="AR979" t="s">
        <v>1662</v>
      </c>
      <c r="AS979">
        <v>4.5</v>
      </c>
      <c r="AT979">
        <v>624.5</v>
      </c>
      <c r="AU979">
        <v>629</v>
      </c>
      <c r="AV979" t="s">
        <v>765</v>
      </c>
      <c r="AW979" t="s">
        <v>1641</v>
      </c>
      <c r="AX979">
        <v>0</v>
      </c>
      <c r="AY979">
        <v>0</v>
      </c>
      <c r="AZ979">
        <v>0</v>
      </c>
      <c r="BA979" t="s">
        <v>772</v>
      </c>
      <c r="BB979">
        <v>0</v>
      </c>
      <c r="BC979">
        <v>0</v>
      </c>
      <c r="BD979">
        <v>0</v>
      </c>
      <c r="BE979">
        <v>119.37211955281769</v>
      </c>
      <c r="BF979" t="s">
        <v>767</v>
      </c>
      <c r="BG979">
        <v>44243</v>
      </c>
      <c r="BH979">
        <v>63.107249928940831</v>
      </c>
      <c r="BI979" t="s">
        <v>4152</v>
      </c>
      <c r="BJ979" t="s">
        <v>4153</v>
      </c>
      <c r="BK979" t="s">
        <v>4154</v>
      </c>
      <c r="BL979" t="s">
        <v>4139</v>
      </c>
      <c r="BM979">
        <v>4</v>
      </c>
      <c r="BN979">
        <v>3.78</v>
      </c>
    </row>
    <row r="980" spans="1:66" x14ac:dyDescent="0.25">
      <c r="A980">
        <v>172812</v>
      </c>
      <c r="B980">
        <v>10932</v>
      </c>
      <c r="C980" t="s">
        <v>255</v>
      </c>
      <c r="D980" t="s">
        <v>26</v>
      </c>
      <c r="E980" t="s">
        <v>29</v>
      </c>
      <c r="F980">
        <v>43600.666666666664</v>
      </c>
      <c r="G980">
        <v>7.4</v>
      </c>
      <c r="H980" t="s">
        <v>23</v>
      </c>
      <c r="I980">
        <v>0</v>
      </c>
      <c r="J980" t="s">
        <v>22</v>
      </c>
      <c r="K980" t="s">
        <v>22</v>
      </c>
      <c r="L980" t="s">
        <v>115</v>
      </c>
      <c r="M980">
        <v>8</v>
      </c>
      <c r="N980" t="s">
        <v>33</v>
      </c>
      <c r="O980">
        <v>0</v>
      </c>
      <c r="P980">
        <v>10</v>
      </c>
      <c r="Q980">
        <v>0</v>
      </c>
      <c r="R980">
        <v>7.6999999999999993</v>
      </c>
      <c r="S980">
        <v>0</v>
      </c>
      <c r="T980">
        <v>1</v>
      </c>
      <c r="U980">
        <v>0</v>
      </c>
      <c r="V980">
        <v>2.2000000000000002</v>
      </c>
      <c r="W980">
        <v>2.6</v>
      </c>
      <c r="X980">
        <v>5.7200000000000006</v>
      </c>
      <c r="Y980">
        <v>1.32</v>
      </c>
      <c r="Z980">
        <v>4.6400000000000006</v>
      </c>
      <c r="AA980">
        <v>6.1248000000000014</v>
      </c>
      <c r="AB980">
        <v>7577099</v>
      </c>
      <c r="AC980" t="s">
        <v>1640</v>
      </c>
      <c r="AD980">
        <v>40716</v>
      </c>
      <c r="AE980" t="s">
        <v>760</v>
      </c>
      <c r="AF980" t="s">
        <v>761</v>
      </c>
      <c r="AG980" t="s">
        <v>762</v>
      </c>
      <c r="AH980" t="s">
        <v>768</v>
      </c>
      <c r="AI980">
        <v>2</v>
      </c>
      <c r="AJ980">
        <v>0</v>
      </c>
      <c r="AK980">
        <v>0</v>
      </c>
      <c r="AL980">
        <v>0</v>
      </c>
      <c r="AM980">
        <v>24</v>
      </c>
      <c r="AN980">
        <v>0</v>
      </c>
      <c r="AO980" t="s">
        <v>762</v>
      </c>
      <c r="AP980" t="s">
        <v>778</v>
      </c>
      <c r="AQ980" t="s">
        <v>781</v>
      </c>
      <c r="AR980" t="s">
        <v>1641</v>
      </c>
      <c r="AS980">
        <v>0</v>
      </c>
      <c r="AT980">
        <v>0</v>
      </c>
      <c r="AU980">
        <v>627</v>
      </c>
      <c r="AV980" t="s">
        <v>765</v>
      </c>
      <c r="AW980" t="s">
        <v>1642</v>
      </c>
      <c r="AX980">
        <v>2.1</v>
      </c>
      <c r="AY980">
        <v>611.9</v>
      </c>
      <c r="AZ980">
        <v>614</v>
      </c>
      <c r="BA980" t="s">
        <v>765</v>
      </c>
      <c r="BB980">
        <v>0</v>
      </c>
      <c r="BC980">
        <v>0</v>
      </c>
      <c r="BD980">
        <v>0</v>
      </c>
      <c r="BE980">
        <v>119.37211955281769</v>
      </c>
      <c r="BF980" t="s">
        <v>767</v>
      </c>
      <c r="BG980">
        <v>44243</v>
      </c>
      <c r="BH980">
        <v>284.77751181907928</v>
      </c>
      <c r="BI980" t="s">
        <v>4152</v>
      </c>
      <c r="BJ980" t="s">
        <v>4153</v>
      </c>
      <c r="BK980" t="s">
        <v>4154</v>
      </c>
      <c r="BL980" t="s">
        <v>4139</v>
      </c>
      <c r="BM980">
        <v>4</v>
      </c>
      <c r="BN980">
        <v>3.78</v>
      </c>
    </row>
    <row r="981" spans="1:66" x14ac:dyDescent="0.25">
      <c r="A981">
        <v>173113</v>
      </c>
      <c r="B981">
        <v>10931</v>
      </c>
      <c r="C981" t="s">
        <v>280</v>
      </c>
      <c r="D981" t="s">
        <v>26</v>
      </c>
      <c r="E981" t="s">
        <v>29</v>
      </c>
      <c r="F981">
        <v>43193.666666666664</v>
      </c>
      <c r="G981">
        <v>8</v>
      </c>
      <c r="H981" t="s">
        <v>23</v>
      </c>
      <c r="I981">
        <v>0</v>
      </c>
      <c r="J981" t="s">
        <v>22</v>
      </c>
      <c r="K981" t="s">
        <v>22</v>
      </c>
      <c r="L981" t="s">
        <v>37</v>
      </c>
      <c r="M981">
        <v>8</v>
      </c>
      <c r="O981">
        <v>2</v>
      </c>
      <c r="P981">
        <v>10</v>
      </c>
      <c r="Q981">
        <v>1.3</v>
      </c>
      <c r="R981">
        <v>7.6999999999999993</v>
      </c>
      <c r="S981">
        <v>10.01</v>
      </c>
      <c r="T981">
        <v>1</v>
      </c>
      <c r="U981">
        <v>0</v>
      </c>
      <c r="V981">
        <v>1.4000000000000001</v>
      </c>
      <c r="W981">
        <v>2.6</v>
      </c>
      <c r="X981">
        <v>3.6400000000000006</v>
      </c>
      <c r="Y981">
        <v>1.36</v>
      </c>
      <c r="Z981">
        <v>4.6400000000000006</v>
      </c>
      <c r="AA981">
        <v>6.3104000000000013</v>
      </c>
      <c r="AB981">
        <v>7669280</v>
      </c>
      <c r="AC981" t="s">
        <v>1672</v>
      </c>
      <c r="AD981">
        <v>40717</v>
      </c>
      <c r="AE981" t="s">
        <v>760</v>
      </c>
      <c r="AF981" t="s">
        <v>761</v>
      </c>
      <c r="AG981" t="s">
        <v>762</v>
      </c>
      <c r="AH981" t="s">
        <v>768</v>
      </c>
      <c r="AI981">
        <v>1.25</v>
      </c>
      <c r="AJ981">
        <v>0</v>
      </c>
      <c r="AK981">
        <v>0</v>
      </c>
      <c r="AL981">
        <v>0</v>
      </c>
      <c r="AM981">
        <v>15</v>
      </c>
      <c r="AN981">
        <v>0</v>
      </c>
      <c r="AO981" t="s">
        <v>762</v>
      </c>
      <c r="AP981" t="s">
        <v>763</v>
      </c>
      <c r="AQ981" t="s">
        <v>769</v>
      </c>
      <c r="AR981" t="s">
        <v>1673</v>
      </c>
      <c r="AS981">
        <v>2.6</v>
      </c>
      <c r="AT981">
        <v>643.4</v>
      </c>
      <c r="AU981">
        <v>646</v>
      </c>
      <c r="AV981" t="s">
        <v>765</v>
      </c>
      <c r="AW981" t="s">
        <v>1674</v>
      </c>
      <c r="AX981">
        <v>1.4</v>
      </c>
      <c r="AY981">
        <v>639.6</v>
      </c>
      <c r="AZ981">
        <v>641</v>
      </c>
      <c r="BA981" t="s">
        <v>765</v>
      </c>
      <c r="BB981">
        <v>2.9543179999999999E-2</v>
      </c>
      <c r="BC981">
        <v>0</v>
      </c>
      <c r="BD981">
        <v>0</v>
      </c>
      <c r="BE981">
        <v>118.25781428245493</v>
      </c>
      <c r="BF981" t="s">
        <v>767</v>
      </c>
      <c r="BG981">
        <v>44243</v>
      </c>
      <c r="BH981">
        <v>128.6253042852714</v>
      </c>
      <c r="BI981" t="s">
        <v>4094</v>
      </c>
      <c r="BJ981" t="s">
        <v>4095</v>
      </c>
      <c r="BK981" t="s">
        <v>4096</v>
      </c>
      <c r="BL981" t="s">
        <v>4097</v>
      </c>
      <c r="BM981">
        <v>1</v>
      </c>
      <c r="BN981">
        <v>3.7829999999999999</v>
      </c>
    </row>
    <row r="982" spans="1:66" x14ac:dyDescent="0.25">
      <c r="A982">
        <v>173134</v>
      </c>
      <c r="B982">
        <v>17074</v>
      </c>
      <c r="C982" t="s">
        <v>552</v>
      </c>
      <c r="D982" t="s">
        <v>26</v>
      </c>
      <c r="E982" t="s">
        <v>29</v>
      </c>
      <c r="F982">
        <v>43908.666666666664</v>
      </c>
      <c r="G982">
        <v>10</v>
      </c>
      <c r="H982" t="s">
        <v>23</v>
      </c>
      <c r="I982">
        <v>0</v>
      </c>
      <c r="J982" t="s">
        <v>22</v>
      </c>
      <c r="K982" t="s">
        <v>22</v>
      </c>
      <c r="L982" t="s">
        <v>37</v>
      </c>
      <c r="M982">
        <v>8</v>
      </c>
      <c r="O982">
        <v>2</v>
      </c>
      <c r="P982">
        <v>10</v>
      </c>
      <c r="Q982">
        <v>1.3</v>
      </c>
      <c r="R982">
        <v>7.5</v>
      </c>
      <c r="S982">
        <v>9.75</v>
      </c>
      <c r="T982">
        <v>1</v>
      </c>
      <c r="U982">
        <v>10</v>
      </c>
      <c r="V982">
        <v>2.2000000000000002</v>
      </c>
      <c r="W982">
        <v>7.5</v>
      </c>
      <c r="X982">
        <v>16.5</v>
      </c>
      <c r="Y982">
        <v>1.84</v>
      </c>
      <c r="Z982">
        <v>7.5</v>
      </c>
      <c r="AA982">
        <v>13.8</v>
      </c>
      <c r="AB982">
        <v>7655036</v>
      </c>
      <c r="AC982" t="s">
        <v>2758</v>
      </c>
      <c r="AD982">
        <v>40718</v>
      </c>
      <c r="AE982" t="s">
        <v>760</v>
      </c>
      <c r="AF982" t="s">
        <v>761</v>
      </c>
      <c r="AG982" t="s">
        <v>762</v>
      </c>
      <c r="AH982" t="s">
        <v>768</v>
      </c>
      <c r="AI982">
        <v>2</v>
      </c>
      <c r="AJ982">
        <v>0</v>
      </c>
      <c r="AK982">
        <v>0</v>
      </c>
      <c r="AL982">
        <v>0</v>
      </c>
      <c r="AM982">
        <v>24</v>
      </c>
      <c r="AN982">
        <v>0</v>
      </c>
      <c r="AO982" t="s">
        <v>762</v>
      </c>
      <c r="AP982" t="s">
        <v>763</v>
      </c>
      <c r="AQ982" t="s">
        <v>769</v>
      </c>
      <c r="AR982" t="s">
        <v>2759</v>
      </c>
      <c r="AS982">
        <v>10.4</v>
      </c>
      <c r="AT982">
        <v>624.6</v>
      </c>
      <c r="AU982">
        <v>635</v>
      </c>
      <c r="AV982" t="s">
        <v>765</v>
      </c>
      <c r="AW982" t="s">
        <v>2760</v>
      </c>
      <c r="AX982">
        <v>0</v>
      </c>
      <c r="AY982">
        <v>0</v>
      </c>
      <c r="AZ982">
        <v>635</v>
      </c>
      <c r="BA982" t="s">
        <v>772</v>
      </c>
      <c r="BB982">
        <v>0</v>
      </c>
      <c r="BC982">
        <v>0</v>
      </c>
      <c r="BD982">
        <v>0</v>
      </c>
      <c r="BE982">
        <v>120.21537759525438</v>
      </c>
      <c r="BF982" t="s">
        <v>767</v>
      </c>
      <c r="BG982">
        <v>44243</v>
      </c>
      <c r="BH982">
        <v>57.075340818712718</v>
      </c>
      <c r="BI982" t="s">
        <v>4098</v>
      </c>
      <c r="BJ982" t="s">
        <v>4099</v>
      </c>
      <c r="BK982" t="s">
        <v>4100</v>
      </c>
      <c r="BL982" t="s">
        <v>4097</v>
      </c>
      <c r="BM982">
        <v>1</v>
      </c>
      <c r="BN982">
        <v>3.7839999999999998</v>
      </c>
    </row>
    <row r="983" spans="1:66" x14ac:dyDescent="0.25">
      <c r="A983">
        <v>173136</v>
      </c>
      <c r="B983">
        <v>17074</v>
      </c>
      <c r="C983" t="s">
        <v>552</v>
      </c>
      <c r="D983" t="s">
        <v>26</v>
      </c>
      <c r="E983" t="s">
        <v>29</v>
      </c>
      <c r="F983">
        <v>43908.666666666664</v>
      </c>
      <c r="G983">
        <v>10</v>
      </c>
      <c r="H983" t="s">
        <v>23</v>
      </c>
      <c r="I983">
        <v>0</v>
      </c>
      <c r="J983" t="s">
        <v>22</v>
      </c>
      <c r="K983" t="s">
        <v>22</v>
      </c>
      <c r="L983" t="s">
        <v>37</v>
      </c>
      <c r="M983">
        <v>8</v>
      </c>
      <c r="O983">
        <v>2</v>
      </c>
      <c r="P983">
        <v>10</v>
      </c>
      <c r="Q983">
        <v>1.3</v>
      </c>
      <c r="R983">
        <v>7.5</v>
      </c>
      <c r="S983">
        <v>9.75</v>
      </c>
      <c r="T983">
        <v>1</v>
      </c>
      <c r="U983">
        <v>10</v>
      </c>
      <c r="V983">
        <v>7.0000000000000009</v>
      </c>
      <c r="W983">
        <v>6.6000000000000005</v>
      </c>
      <c r="X983">
        <v>46.20000000000001</v>
      </c>
      <c r="Y983">
        <v>4.7200000000000006</v>
      </c>
      <c r="Z983">
        <v>6.96</v>
      </c>
      <c r="AA983">
        <v>32.851200000000006</v>
      </c>
      <c r="AB983">
        <v>7639491</v>
      </c>
      <c r="AC983" t="s">
        <v>3915</v>
      </c>
      <c r="AD983">
        <v>40719</v>
      </c>
      <c r="AE983" t="s">
        <v>760</v>
      </c>
      <c r="AF983" t="s">
        <v>761</v>
      </c>
      <c r="AG983" t="s">
        <v>762</v>
      </c>
      <c r="AH983" t="s">
        <v>768</v>
      </c>
      <c r="AI983">
        <v>1.5</v>
      </c>
      <c r="AJ983">
        <v>0</v>
      </c>
      <c r="AK983">
        <v>0</v>
      </c>
      <c r="AL983">
        <v>0</v>
      </c>
      <c r="AM983">
        <v>18</v>
      </c>
      <c r="AN983">
        <v>0</v>
      </c>
      <c r="AO983" t="s">
        <v>762</v>
      </c>
      <c r="AP983" t="s">
        <v>763</v>
      </c>
      <c r="AQ983" t="s">
        <v>769</v>
      </c>
      <c r="AR983" t="s">
        <v>3916</v>
      </c>
      <c r="AS983">
        <v>4.5</v>
      </c>
      <c r="AT983">
        <v>634.5</v>
      </c>
      <c r="AU983">
        <v>639</v>
      </c>
      <c r="AV983" t="s">
        <v>765</v>
      </c>
      <c r="AW983" t="s">
        <v>3917</v>
      </c>
      <c r="AX983">
        <v>6</v>
      </c>
      <c r="AY983">
        <v>633</v>
      </c>
      <c r="AZ983">
        <v>639</v>
      </c>
      <c r="BA983" t="s">
        <v>765</v>
      </c>
      <c r="BB983">
        <v>2.307596E-2</v>
      </c>
      <c r="BC983">
        <v>0</v>
      </c>
      <c r="BD983">
        <v>0</v>
      </c>
      <c r="BE983">
        <v>120.21537759525438</v>
      </c>
      <c r="BF983" t="s">
        <v>767</v>
      </c>
      <c r="BG983">
        <v>44243</v>
      </c>
      <c r="BH983">
        <v>65.00272000415886</v>
      </c>
      <c r="BI983" t="s">
        <v>4098</v>
      </c>
      <c r="BJ983" t="s">
        <v>4099</v>
      </c>
      <c r="BK983" t="s">
        <v>4100</v>
      </c>
      <c r="BL983" t="s">
        <v>4097</v>
      </c>
      <c r="BM983">
        <v>1</v>
      </c>
      <c r="BN983">
        <v>3.7850000000000001</v>
      </c>
    </row>
    <row r="984" spans="1:66" x14ac:dyDescent="0.25">
      <c r="A984">
        <v>173147</v>
      </c>
      <c r="B984">
        <v>22182</v>
      </c>
      <c r="C984" t="s">
        <v>531</v>
      </c>
      <c r="D984" t="s">
        <v>26</v>
      </c>
      <c r="E984" t="s">
        <v>29</v>
      </c>
      <c r="F984">
        <v>44285.666666666664</v>
      </c>
      <c r="G984">
        <v>2.5</v>
      </c>
      <c r="I984">
        <v>0</v>
      </c>
      <c r="J984" t="s">
        <v>22</v>
      </c>
      <c r="K984" t="s">
        <v>22</v>
      </c>
      <c r="M984">
        <v>0</v>
      </c>
      <c r="N984" t="s">
        <v>35</v>
      </c>
      <c r="O984">
        <v>2</v>
      </c>
      <c r="P984">
        <v>0</v>
      </c>
      <c r="Q984">
        <v>1.3</v>
      </c>
      <c r="R984">
        <v>2.6</v>
      </c>
      <c r="S984">
        <v>3.3800000000000003</v>
      </c>
      <c r="T984">
        <v>1</v>
      </c>
      <c r="U984">
        <v>10</v>
      </c>
      <c r="V984">
        <v>3.8000000000000007</v>
      </c>
      <c r="W984">
        <v>5.9</v>
      </c>
      <c r="X984">
        <v>22.420000000000005</v>
      </c>
      <c r="Y984">
        <v>2.8000000000000003</v>
      </c>
      <c r="Z984">
        <v>4.58</v>
      </c>
      <c r="AA984">
        <v>12.824000000000002</v>
      </c>
      <c r="AB984">
        <v>7612369</v>
      </c>
      <c r="AC984" t="s">
        <v>2651</v>
      </c>
      <c r="AD984">
        <v>40720</v>
      </c>
      <c r="AE984" t="s">
        <v>760</v>
      </c>
      <c r="AF984" t="s">
        <v>761</v>
      </c>
      <c r="AG984" t="s">
        <v>762</v>
      </c>
      <c r="AH984" t="s">
        <v>768</v>
      </c>
      <c r="AI984">
        <v>1.25</v>
      </c>
      <c r="AJ984">
        <v>0</v>
      </c>
      <c r="AK984">
        <v>0</v>
      </c>
      <c r="AL984">
        <v>0</v>
      </c>
      <c r="AM984">
        <v>15</v>
      </c>
      <c r="AN984">
        <v>0</v>
      </c>
      <c r="AO984" t="s">
        <v>762</v>
      </c>
      <c r="AP984" t="s">
        <v>763</v>
      </c>
      <c r="AQ984" t="s">
        <v>769</v>
      </c>
      <c r="AR984" t="s">
        <v>2652</v>
      </c>
      <c r="AS984">
        <v>3.6</v>
      </c>
      <c r="AT984">
        <v>639.4</v>
      </c>
      <c r="AU984">
        <v>643</v>
      </c>
      <c r="AV984" t="s">
        <v>765</v>
      </c>
      <c r="AW984" t="s">
        <v>2653</v>
      </c>
      <c r="AX984">
        <v>3.4</v>
      </c>
      <c r="AY984">
        <v>638.6</v>
      </c>
      <c r="AZ984">
        <v>642</v>
      </c>
      <c r="BA984" t="s">
        <v>765</v>
      </c>
      <c r="BB984">
        <v>1.9247070000000002E-2</v>
      </c>
      <c r="BC984">
        <v>0</v>
      </c>
      <c r="BD984">
        <v>0</v>
      </c>
      <c r="BE984">
        <v>121.24754734200319</v>
      </c>
      <c r="BF984" t="s">
        <v>767</v>
      </c>
      <c r="BG984">
        <v>44243</v>
      </c>
      <c r="BH984">
        <v>41.56476223431671</v>
      </c>
      <c r="BI984" t="s">
        <v>4094</v>
      </c>
      <c r="BJ984" t="s">
        <v>4095</v>
      </c>
      <c r="BK984" t="s">
        <v>4096</v>
      </c>
      <c r="BL984" t="s">
        <v>4097</v>
      </c>
      <c r="BM984">
        <v>1</v>
      </c>
      <c r="BN984">
        <v>3.7850000000000001</v>
      </c>
    </row>
    <row r="985" spans="1:66" x14ac:dyDescent="0.25">
      <c r="A985">
        <v>173161</v>
      </c>
      <c r="B985">
        <v>22182</v>
      </c>
      <c r="C985" t="s">
        <v>530</v>
      </c>
      <c r="D985" t="s">
        <v>26</v>
      </c>
      <c r="E985" t="s">
        <v>29</v>
      </c>
      <c r="F985">
        <v>44285.666666666664</v>
      </c>
      <c r="G985">
        <v>3</v>
      </c>
      <c r="I985">
        <v>0</v>
      </c>
      <c r="J985" t="s">
        <v>22</v>
      </c>
      <c r="K985" t="s">
        <v>22</v>
      </c>
      <c r="M985">
        <v>0</v>
      </c>
      <c r="N985" t="s">
        <v>35</v>
      </c>
      <c r="O985">
        <v>2</v>
      </c>
      <c r="P985">
        <v>0</v>
      </c>
      <c r="Q985">
        <v>1.3</v>
      </c>
      <c r="R985">
        <v>2.6</v>
      </c>
      <c r="S985">
        <v>3.3800000000000003</v>
      </c>
      <c r="T985">
        <v>1</v>
      </c>
      <c r="U985">
        <v>10</v>
      </c>
      <c r="V985">
        <v>3.8000000000000007</v>
      </c>
      <c r="W985">
        <v>5.9</v>
      </c>
      <c r="X985">
        <v>22.420000000000005</v>
      </c>
      <c r="Y985">
        <v>2.8000000000000003</v>
      </c>
      <c r="Z985">
        <v>4.58</v>
      </c>
      <c r="AA985">
        <v>12.824000000000002</v>
      </c>
      <c r="AB985">
        <v>7615022</v>
      </c>
      <c r="AC985" t="s">
        <v>2648</v>
      </c>
      <c r="AD985">
        <v>40721</v>
      </c>
      <c r="AE985" t="s">
        <v>760</v>
      </c>
      <c r="AF985" t="s">
        <v>761</v>
      </c>
      <c r="AG985" t="s">
        <v>762</v>
      </c>
      <c r="AH985" t="s">
        <v>768</v>
      </c>
      <c r="AI985">
        <v>1.25</v>
      </c>
      <c r="AJ985">
        <v>0</v>
      </c>
      <c r="AK985">
        <v>0</v>
      </c>
      <c r="AL985">
        <v>0</v>
      </c>
      <c r="AM985">
        <v>15</v>
      </c>
      <c r="AN985">
        <v>0</v>
      </c>
      <c r="AO985" t="s">
        <v>762</v>
      </c>
      <c r="AP985" t="s">
        <v>763</v>
      </c>
      <c r="AQ985" t="s">
        <v>769</v>
      </c>
      <c r="AR985" t="s">
        <v>2649</v>
      </c>
      <c r="AS985">
        <v>2.5</v>
      </c>
      <c r="AT985">
        <v>629.5</v>
      </c>
      <c r="AU985">
        <v>632</v>
      </c>
      <c r="AV985" t="s">
        <v>765</v>
      </c>
      <c r="AW985" t="s">
        <v>2650</v>
      </c>
      <c r="AX985">
        <v>3.3</v>
      </c>
      <c r="AY985">
        <v>628.70000000000005</v>
      </c>
      <c r="AZ985">
        <v>632</v>
      </c>
      <c r="BA985" t="s">
        <v>765</v>
      </c>
      <c r="BB985">
        <v>3.5096629999999997E-2</v>
      </c>
      <c r="BC985">
        <v>0</v>
      </c>
      <c r="BD985">
        <v>0</v>
      </c>
      <c r="BE985">
        <v>121.24754734200319</v>
      </c>
      <c r="BF985" t="s">
        <v>767</v>
      </c>
      <c r="BG985">
        <v>44243</v>
      </c>
      <c r="BH985">
        <v>22.794211261486701</v>
      </c>
      <c r="BI985" t="s">
        <v>4170</v>
      </c>
      <c r="BJ985" t="s">
        <v>4171</v>
      </c>
      <c r="BK985" t="s">
        <v>4172</v>
      </c>
      <c r="BL985" t="s">
        <v>4139</v>
      </c>
      <c r="BM985">
        <v>4</v>
      </c>
      <c r="BN985">
        <v>3.782</v>
      </c>
    </row>
    <row r="986" spans="1:66" x14ac:dyDescent="0.25">
      <c r="A986">
        <v>173174</v>
      </c>
      <c r="B986">
        <v>17745</v>
      </c>
      <c r="C986" t="s">
        <v>148</v>
      </c>
      <c r="D986" t="s">
        <v>21</v>
      </c>
      <c r="E986" t="s">
        <v>29</v>
      </c>
      <c r="F986">
        <v>43972.666666666664</v>
      </c>
      <c r="G986">
        <v>4</v>
      </c>
      <c r="H986" t="s">
        <v>32</v>
      </c>
      <c r="I986">
        <v>10</v>
      </c>
      <c r="J986" t="s">
        <v>22</v>
      </c>
      <c r="K986" t="s">
        <v>22</v>
      </c>
      <c r="M986">
        <v>0</v>
      </c>
      <c r="O986">
        <v>2</v>
      </c>
      <c r="P986">
        <v>5</v>
      </c>
      <c r="Q986">
        <v>4.8</v>
      </c>
      <c r="R986">
        <v>1.55</v>
      </c>
      <c r="S986">
        <v>7.4399999999999995</v>
      </c>
      <c r="T986">
        <v>1</v>
      </c>
      <c r="U986">
        <v>0</v>
      </c>
      <c r="V986">
        <v>1.4000000000000001</v>
      </c>
      <c r="W986">
        <v>0.8</v>
      </c>
      <c r="X986">
        <v>1.1200000000000001</v>
      </c>
      <c r="Y986">
        <v>2.76</v>
      </c>
      <c r="Z986">
        <v>1.1000000000000001</v>
      </c>
      <c r="AA986">
        <v>3.036</v>
      </c>
      <c r="AB986">
        <v>7722058</v>
      </c>
      <c r="AC986" t="s">
        <v>1087</v>
      </c>
      <c r="AD986">
        <v>40722</v>
      </c>
      <c r="AE986" t="s">
        <v>760</v>
      </c>
      <c r="AF986" t="s">
        <v>761</v>
      </c>
      <c r="AG986" t="s">
        <v>762</v>
      </c>
      <c r="AH986" t="s">
        <v>768</v>
      </c>
      <c r="AI986">
        <v>1.25</v>
      </c>
      <c r="AJ986">
        <v>0</v>
      </c>
      <c r="AK986">
        <v>0</v>
      </c>
      <c r="AL986">
        <v>0</v>
      </c>
      <c r="AM986">
        <v>15</v>
      </c>
      <c r="AN986">
        <v>0</v>
      </c>
      <c r="AO986" t="s">
        <v>762</v>
      </c>
      <c r="AP986" t="s">
        <v>763</v>
      </c>
      <c r="AQ986" t="s">
        <v>769</v>
      </c>
      <c r="AR986" t="s">
        <v>1088</v>
      </c>
      <c r="AS986">
        <v>3.5</v>
      </c>
      <c r="AT986">
        <v>641.5</v>
      </c>
      <c r="AU986">
        <v>645</v>
      </c>
      <c r="AV986" t="s">
        <v>765</v>
      </c>
      <c r="AW986" t="s">
        <v>1089</v>
      </c>
      <c r="AX986">
        <v>0.3</v>
      </c>
      <c r="AY986">
        <v>636.70000000000005</v>
      </c>
      <c r="AZ986">
        <v>637</v>
      </c>
      <c r="BA986" t="s">
        <v>765</v>
      </c>
      <c r="BB986">
        <v>3.7975719999999998E-2</v>
      </c>
      <c r="BC986">
        <v>0</v>
      </c>
      <c r="BD986">
        <v>0</v>
      </c>
      <c r="BE986">
        <v>120.39060004563083</v>
      </c>
      <c r="BF986" t="s">
        <v>767</v>
      </c>
      <c r="BG986">
        <v>44243</v>
      </c>
      <c r="BH986">
        <v>126.3965527052986</v>
      </c>
      <c r="BI986" t="s">
        <v>4155</v>
      </c>
      <c r="BJ986" t="s">
        <v>4156</v>
      </c>
      <c r="BK986" t="s">
        <v>4157</v>
      </c>
      <c r="BL986" t="s">
        <v>768</v>
      </c>
      <c r="BM986">
        <v>2</v>
      </c>
      <c r="BN986">
        <v>3.782</v>
      </c>
    </row>
    <row r="987" spans="1:66" x14ac:dyDescent="0.25">
      <c r="A987">
        <v>173283</v>
      </c>
      <c r="B987">
        <v>20187</v>
      </c>
      <c r="C987" t="s">
        <v>684</v>
      </c>
      <c r="D987" t="s">
        <v>26</v>
      </c>
      <c r="E987" t="s">
        <v>29</v>
      </c>
      <c r="F987">
        <v>44126.666666666664</v>
      </c>
      <c r="G987">
        <v>3.5</v>
      </c>
      <c r="H987" t="s">
        <v>23</v>
      </c>
      <c r="I987">
        <v>0</v>
      </c>
      <c r="J987" t="s">
        <v>22</v>
      </c>
      <c r="K987" t="s">
        <v>22</v>
      </c>
      <c r="L987" t="s">
        <v>30</v>
      </c>
      <c r="M987">
        <v>6</v>
      </c>
      <c r="O987">
        <v>2</v>
      </c>
      <c r="P987">
        <v>10</v>
      </c>
      <c r="Q987">
        <v>1.3</v>
      </c>
      <c r="R987">
        <v>5</v>
      </c>
      <c r="S987">
        <v>6.5</v>
      </c>
      <c r="T987">
        <v>1</v>
      </c>
      <c r="U987">
        <v>10</v>
      </c>
      <c r="V987">
        <v>8.6</v>
      </c>
      <c r="W987">
        <v>4.0999999999999996</v>
      </c>
      <c r="X987">
        <v>35.26</v>
      </c>
      <c r="Y987">
        <v>5.68</v>
      </c>
      <c r="Z987">
        <v>4.4599999999999991</v>
      </c>
      <c r="AA987">
        <v>25.332799999999992</v>
      </c>
      <c r="AB987">
        <v>7604701</v>
      </c>
      <c r="AC987" t="s">
        <v>3640</v>
      </c>
      <c r="AD987">
        <v>40723</v>
      </c>
      <c r="AE987" t="s">
        <v>760</v>
      </c>
      <c r="AF987" t="s">
        <v>761</v>
      </c>
      <c r="AG987" t="s">
        <v>762</v>
      </c>
      <c r="AH987" t="s">
        <v>768</v>
      </c>
      <c r="AI987">
        <v>1.25</v>
      </c>
      <c r="AJ987">
        <v>0</v>
      </c>
      <c r="AK987">
        <v>0</v>
      </c>
      <c r="AL987">
        <v>0</v>
      </c>
      <c r="AM987">
        <v>15</v>
      </c>
      <c r="AN987">
        <v>0</v>
      </c>
      <c r="AO987" t="s">
        <v>762</v>
      </c>
      <c r="AP987" t="s">
        <v>763</v>
      </c>
      <c r="AQ987" t="s">
        <v>769</v>
      </c>
      <c r="AR987" t="s">
        <v>3641</v>
      </c>
      <c r="AS987">
        <v>0</v>
      </c>
      <c r="AT987">
        <v>0</v>
      </c>
      <c r="AU987">
        <v>694</v>
      </c>
      <c r="AV987" t="s">
        <v>772</v>
      </c>
      <c r="AW987" t="s">
        <v>3642</v>
      </c>
      <c r="AX987">
        <v>4.3</v>
      </c>
      <c r="AY987">
        <v>685.7</v>
      </c>
      <c r="AZ987">
        <v>690</v>
      </c>
      <c r="BA987" t="s">
        <v>765</v>
      </c>
      <c r="BB987">
        <v>0</v>
      </c>
      <c r="BC987">
        <v>0</v>
      </c>
      <c r="BD987">
        <v>0</v>
      </c>
      <c r="BE987">
        <v>120.81222906684918</v>
      </c>
      <c r="BF987" t="s">
        <v>767</v>
      </c>
      <c r="BG987">
        <v>44243</v>
      </c>
      <c r="BH987">
        <v>269.19651740007612</v>
      </c>
      <c r="BI987" t="s">
        <v>4094</v>
      </c>
      <c r="BJ987" t="s">
        <v>4095</v>
      </c>
      <c r="BK987" t="s">
        <v>4096</v>
      </c>
      <c r="BL987" t="s">
        <v>4097</v>
      </c>
      <c r="BM987">
        <v>1</v>
      </c>
      <c r="BN987">
        <v>3.78</v>
      </c>
    </row>
    <row r="988" spans="1:66" x14ac:dyDescent="0.25">
      <c r="A988">
        <v>173390</v>
      </c>
      <c r="B988">
        <v>22952</v>
      </c>
      <c r="C988" t="s">
        <v>295</v>
      </c>
      <c r="D988" t="s">
        <v>21</v>
      </c>
      <c r="E988" t="s">
        <v>29</v>
      </c>
      <c r="F988">
        <v>44350.666666666664</v>
      </c>
      <c r="G988">
        <v>6.5</v>
      </c>
      <c r="I988">
        <v>0</v>
      </c>
      <c r="J988" t="s">
        <v>22</v>
      </c>
      <c r="K988" t="s">
        <v>22</v>
      </c>
      <c r="M988">
        <v>0</v>
      </c>
      <c r="N988" t="s">
        <v>35</v>
      </c>
      <c r="O988">
        <v>2</v>
      </c>
      <c r="P988">
        <v>0</v>
      </c>
      <c r="Q988">
        <v>1.3</v>
      </c>
      <c r="R988">
        <v>0.8</v>
      </c>
      <c r="S988">
        <v>1.04</v>
      </c>
      <c r="T988">
        <v>1</v>
      </c>
      <c r="U988">
        <v>0</v>
      </c>
      <c r="V988">
        <v>4.5999999999999996</v>
      </c>
      <c r="W988">
        <v>2.6</v>
      </c>
      <c r="X988">
        <v>11.959999999999999</v>
      </c>
      <c r="Y988">
        <v>3.28</v>
      </c>
      <c r="Z988">
        <v>1.8800000000000001</v>
      </c>
      <c r="AA988">
        <v>6.1664000000000003</v>
      </c>
      <c r="AB988">
        <v>7563235</v>
      </c>
      <c r="AC988" t="s">
        <v>1652</v>
      </c>
      <c r="AD988">
        <v>40724</v>
      </c>
      <c r="AE988" t="s">
        <v>760</v>
      </c>
      <c r="AF988" t="s">
        <v>761</v>
      </c>
      <c r="AG988" t="s">
        <v>762</v>
      </c>
      <c r="AH988" t="s">
        <v>768</v>
      </c>
      <c r="AI988">
        <v>1.5</v>
      </c>
      <c r="AJ988">
        <v>0</v>
      </c>
      <c r="AK988">
        <v>0</v>
      </c>
      <c r="AL988">
        <v>0</v>
      </c>
      <c r="AM988">
        <v>18</v>
      </c>
      <c r="AN988">
        <v>0</v>
      </c>
      <c r="AO988" t="s">
        <v>762</v>
      </c>
      <c r="AP988" t="s">
        <v>763</v>
      </c>
      <c r="AQ988" t="s">
        <v>769</v>
      </c>
      <c r="AR988" t="s">
        <v>1653</v>
      </c>
      <c r="AS988">
        <v>6.7</v>
      </c>
      <c r="AT988">
        <v>722.3</v>
      </c>
      <c r="AU988">
        <v>729</v>
      </c>
      <c r="AV988" t="s">
        <v>765</v>
      </c>
      <c r="AW988" t="s">
        <v>1654</v>
      </c>
      <c r="AX988">
        <v>1.96</v>
      </c>
      <c r="AY988">
        <v>715</v>
      </c>
      <c r="AZ988">
        <v>716.96</v>
      </c>
      <c r="BA988" t="s">
        <v>772</v>
      </c>
      <c r="BB988">
        <v>3.6100309999999997E-2</v>
      </c>
      <c r="BC988">
        <v>0</v>
      </c>
      <c r="BD988">
        <v>0</v>
      </c>
      <c r="BE988">
        <v>121.42550764316677</v>
      </c>
      <c r="BF988" t="s">
        <v>767</v>
      </c>
      <c r="BG988">
        <v>44244</v>
      </c>
      <c r="BH988">
        <v>208.10977916672729</v>
      </c>
      <c r="BI988" t="s">
        <v>4094</v>
      </c>
      <c r="BJ988" t="s">
        <v>4095</v>
      </c>
      <c r="BK988" t="s">
        <v>4096</v>
      </c>
      <c r="BL988" t="s">
        <v>4097</v>
      </c>
      <c r="BM988">
        <v>1</v>
      </c>
      <c r="BN988">
        <v>3.7850000000000001</v>
      </c>
    </row>
    <row r="989" spans="1:66" x14ac:dyDescent="0.25">
      <c r="A989">
        <v>173390</v>
      </c>
      <c r="B989">
        <v>23495</v>
      </c>
      <c r="C989" t="s">
        <v>295</v>
      </c>
      <c r="D989" t="s">
        <v>21</v>
      </c>
      <c r="E989" t="s">
        <v>29</v>
      </c>
      <c r="F989">
        <v>44393.666666666664</v>
      </c>
      <c r="G989">
        <v>6.5</v>
      </c>
      <c r="I989">
        <v>0</v>
      </c>
      <c r="J989" t="s">
        <v>22</v>
      </c>
      <c r="K989" t="s">
        <v>22</v>
      </c>
      <c r="M989">
        <v>0</v>
      </c>
      <c r="N989" t="s">
        <v>35</v>
      </c>
      <c r="O989">
        <v>2</v>
      </c>
      <c r="P989">
        <v>0</v>
      </c>
      <c r="Q989">
        <v>1.3</v>
      </c>
      <c r="R989">
        <v>0.8</v>
      </c>
      <c r="S989">
        <v>1.04</v>
      </c>
      <c r="T989">
        <v>1</v>
      </c>
      <c r="U989">
        <v>0</v>
      </c>
      <c r="V989">
        <v>7.8000000000000007</v>
      </c>
      <c r="W989">
        <v>3.5000000000000004</v>
      </c>
      <c r="X989">
        <v>27.300000000000004</v>
      </c>
      <c r="Y989">
        <v>5.2000000000000011</v>
      </c>
      <c r="Z989">
        <v>2.42</v>
      </c>
      <c r="AA989">
        <v>12.584000000000001</v>
      </c>
      <c r="AB989">
        <v>7563235</v>
      </c>
      <c r="AC989" t="s">
        <v>1652</v>
      </c>
      <c r="AD989">
        <v>40725</v>
      </c>
      <c r="AE989" t="s">
        <v>760</v>
      </c>
      <c r="AF989" t="s">
        <v>761</v>
      </c>
      <c r="AG989" t="s">
        <v>762</v>
      </c>
      <c r="AH989" t="s">
        <v>768</v>
      </c>
      <c r="AI989">
        <v>1.5</v>
      </c>
      <c r="AJ989">
        <v>0</v>
      </c>
      <c r="AK989">
        <v>0</v>
      </c>
      <c r="AL989">
        <v>0</v>
      </c>
      <c r="AM989">
        <v>18</v>
      </c>
      <c r="AN989">
        <v>0</v>
      </c>
      <c r="AO989" t="s">
        <v>762</v>
      </c>
      <c r="AP989" t="s">
        <v>763</v>
      </c>
      <c r="AQ989" t="s">
        <v>769</v>
      </c>
      <c r="AR989" t="s">
        <v>1653</v>
      </c>
      <c r="AS989">
        <v>6.7</v>
      </c>
      <c r="AT989">
        <v>722.3</v>
      </c>
      <c r="AU989">
        <v>729</v>
      </c>
      <c r="AV989" t="s">
        <v>765</v>
      </c>
      <c r="AW989" t="s">
        <v>1654</v>
      </c>
      <c r="AX989">
        <v>1.96</v>
      </c>
      <c r="AY989">
        <v>715</v>
      </c>
      <c r="AZ989">
        <v>716.96</v>
      </c>
      <c r="BA989" t="s">
        <v>772</v>
      </c>
      <c r="BB989">
        <v>3.6100309999999997E-2</v>
      </c>
      <c r="BC989">
        <v>0</v>
      </c>
      <c r="BD989">
        <v>0</v>
      </c>
      <c r="BE989">
        <v>121.54323522701345</v>
      </c>
      <c r="BF989" t="s">
        <v>767</v>
      </c>
      <c r="BG989">
        <v>44244</v>
      </c>
      <c r="BH989">
        <v>208.10977916672729</v>
      </c>
      <c r="BI989" t="s">
        <v>4094</v>
      </c>
      <c r="BJ989" t="s">
        <v>4095</v>
      </c>
      <c r="BK989" t="s">
        <v>4096</v>
      </c>
      <c r="BL989" t="s">
        <v>4097</v>
      </c>
      <c r="BM989">
        <v>1</v>
      </c>
      <c r="BN989">
        <v>3.7850000000000001</v>
      </c>
    </row>
    <row r="990" spans="1:66" x14ac:dyDescent="0.25">
      <c r="A990">
        <v>174875</v>
      </c>
      <c r="B990">
        <v>12804</v>
      </c>
      <c r="C990" t="s">
        <v>143</v>
      </c>
      <c r="D990" t="s">
        <v>21</v>
      </c>
      <c r="E990" t="s">
        <v>29</v>
      </c>
      <c r="F990">
        <v>43893.666666666664</v>
      </c>
      <c r="G990">
        <v>6</v>
      </c>
      <c r="H990" t="s">
        <v>23</v>
      </c>
      <c r="I990">
        <v>0</v>
      </c>
      <c r="J990" t="s">
        <v>29</v>
      </c>
      <c r="K990" t="s">
        <v>29</v>
      </c>
      <c r="L990" t="s">
        <v>30</v>
      </c>
      <c r="M990">
        <v>6</v>
      </c>
      <c r="N990" t="s">
        <v>33</v>
      </c>
      <c r="O990">
        <v>0</v>
      </c>
      <c r="P990">
        <v>5</v>
      </c>
      <c r="Q990">
        <v>3.5</v>
      </c>
      <c r="R990">
        <v>4.25</v>
      </c>
      <c r="S990">
        <v>14.875</v>
      </c>
      <c r="T990">
        <v>1</v>
      </c>
      <c r="U990">
        <v>0</v>
      </c>
      <c r="V990">
        <v>1.4000000000000001</v>
      </c>
      <c r="W990">
        <v>0.8</v>
      </c>
      <c r="X990">
        <v>1.1200000000000001</v>
      </c>
      <c r="Y990">
        <v>2.2400000000000002</v>
      </c>
      <c r="Z990">
        <v>2.1800000000000002</v>
      </c>
      <c r="AA990">
        <v>4.8832000000000004</v>
      </c>
      <c r="AB990">
        <v>7651984</v>
      </c>
      <c r="AC990" t="s">
        <v>1434</v>
      </c>
      <c r="AD990">
        <v>40726</v>
      </c>
      <c r="AE990" t="s">
        <v>760</v>
      </c>
      <c r="AF990" t="s">
        <v>761</v>
      </c>
      <c r="AG990" t="s">
        <v>762</v>
      </c>
      <c r="AH990" t="s">
        <v>768</v>
      </c>
      <c r="AI990">
        <v>1.25</v>
      </c>
      <c r="AJ990">
        <v>0</v>
      </c>
      <c r="AK990">
        <v>0</v>
      </c>
      <c r="AL990">
        <v>0</v>
      </c>
      <c r="AM990">
        <v>15</v>
      </c>
      <c r="AN990">
        <v>0</v>
      </c>
      <c r="AO990" t="s">
        <v>762</v>
      </c>
      <c r="AP990" t="s">
        <v>763</v>
      </c>
      <c r="AQ990" t="s">
        <v>769</v>
      </c>
      <c r="AR990" t="s">
        <v>1435</v>
      </c>
      <c r="AS990">
        <v>6</v>
      </c>
      <c r="AT990">
        <v>624</v>
      </c>
      <c r="AU990">
        <v>630</v>
      </c>
      <c r="AV990" t="s">
        <v>765</v>
      </c>
      <c r="AW990" t="s">
        <v>1436</v>
      </c>
      <c r="AX990">
        <v>1.4</v>
      </c>
      <c r="AY990">
        <v>613.6</v>
      </c>
      <c r="AZ990">
        <v>615</v>
      </c>
      <c r="BA990" t="s">
        <v>765</v>
      </c>
      <c r="BB990">
        <v>7.7282169999999997E-2</v>
      </c>
      <c r="BC990">
        <v>0</v>
      </c>
      <c r="BD990">
        <v>0</v>
      </c>
      <c r="BE990">
        <v>120.17430983344741</v>
      </c>
      <c r="BF990" t="s">
        <v>767</v>
      </c>
      <c r="BG990">
        <v>44243</v>
      </c>
      <c r="BH990">
        <v>134.5717856625385</v>
      </c>
      <c r="BI990" t="s">
        <v>4143</v>
      </c>
      <c r="BJ990" t="s">
        <v>4144</v>
      </c>
      <c r="BK990" t="s">
        <v>4145</v>
      </c>
      <c r="BL990" t="s">
        <v>4139</v>
      </c>
      <c r="BM990">
        <v>4</v>
      </c>
      <c r="BN990">
        <v>3.786</v>
      </c>
    </row>
    <row r="991" spans="1:66" x14ac:dyDescent="0.25">
      <c r="A991">
        <v>175807</v>
      </c>
      <c r="B991">
        <v>11210</v>
      </c>
      <c r="C991" t="s">
        <v>689</v>
      </c>
      <c r="D991" t="s">
        <v>26</v>
      </c>
      <c r="E991" t="s">
        <v>29</v>
      </c>
      <c r="F991">
        <v>43983.708333333336</v>
      </c>
      <c r="G991">
        <v>10</v>
      </c>
      <c r="H991" t="s">
        <v>28</v>
      </c>
      <c r="I991">
        <v>5</v>
      </c>
      <c r="J991" t="s">
        <v>22</v>
      </c>
      <c r="K991" t="s">
        <v>22</v>
      </c>
      <c r="L991" t="s">
        <v>115</v>
      </c>
      <c r="M991">
        <v>8</v>
      </c>
      <c r="O991">
        <v>2</v>
      </c>
      <c r="P991">
        <v>10</v>
      </c>
      <c r="Q991">
        <v>3.05</v>
      </c>
      <c r="R991">
        <v>7.5</v>
      </c>
      <c r="S991">
        <v>22.875</v>
      </c>
      <c r="T991">
        <v>1</v>
      </c>
      <c r="U991">
        <v>10</v>
      </c>
      <c r="V991">
        <v>3.8000000000000007</v>
      </c>
      <c r="W991">
        <v>7.5</v>
      </c>
      <c r="X991">
        <v>28.500000000000007</v>
      </c>
      <c r="Y991">
        <v>3.5</v>
      </c>
      <c r="Z991">
        <v>7.5</v>
      </c>
      <c r="AA991">
        <v>26.25</v>
      </c>
      <c r="AB991">
        <v>7648280</v>
      </c>
      <c r="AC991" t="s">
        <v>3670</v>
      </c>
      <c r="AD991">
        <v>40727</v>
      </c>
      <c r="AE991" t="s">
        <v>760</v>
      </c>
      <c r="AF991" t="s">
        <v>761</v>
      </c>
      <c r="AG991" t="s">
        <v>762</v>
      </c>
      <c r="AH991" t="s">
        <v>768</v>
      </c>
      <c r="AI991">
        <v>1.5</v>
      </c>
      <c r="AJ991">
        <v>0</v>
      </c>
      <c r="AK991">
        <v>0</v>
      </c>
      <c r="AL991">
        <v>0</v>
      </c>
      <c r="AM991">
        <v>18</v>
      </c>
      <c r="AN991">
        <v>0</v>
      </c>
      <c r="AO991" t="s">
        <v>762</v>
      </c>
      <c r="AP991" t="s">
        <v>763</v>
      </c>
      <c r="AQ991" t="s">
        <v>769</v>
      </c>
      <c r="AR991" t="s">
        <v>3671</v>
      </c>
      <c r="AS991">
        <v>3.8</v>
      </c>
      <c r="AT991">
        <v>749.2</v>
      </c>
      <c r="AU991">
        <v>753</v>
      </c>
      <c r="AV991" t="s">
        <v>765</v>
      </c>
      <c r="AW991" t="s">
        <v>3672</v>
      </c>
      <c r="AX991">
        <v>4.8</v>
      </c>
      <c r="AY991">
        <v>746.2</v>
      </c>
      <c r="AZ991">
        <v>751</v>
      </c>
      <c r="BA991" t="s">
        <v>765</v>
      </c>
      <c r="BB991">
        <v>4.3954189999999997E-2</v>
      </c>
      <c r="BC991">
        <v>0</v>
      </c>
      <c r="BD991">
        <v>0</v>
      </c>
      <c r="BE991">
        <v>120.42083048140543</v>
      </c>
      <c r="BF991" t="s">
        <v>767</v>
      </c>
      <c r="BG991">
        <v>44243</v>
      </c>
      <c r="BH991">
        <v>68.25288437494396</v>
      </c>
      <c r="BI991" t="s">
        <v>4140</v>
      </c>
      <c r="BJ991" t="s">
        <v>4141</v>
      </c>
      <c r="BK991" t="s">
        <v>4142</v>
      </c>
      <c r="BL991" t="s">
        <v>768</v>
      </c>
      <c r="BM991">
        <v>2</v>
      </c>
      <c r="BN991">
        <v>3.83</v>
      </c>
    </row>
    <row r="992" spans="1:66" x14ac:dyDescent="0.25">
      <c r="A992">
        <v>176269</v>
      </c>
      <c r="B992">
        <v>23378</v>
      </c>
      <c r="C992" t="s">
        <v>507</v>
      </c>
      <c r="D992" t="s">
        <v>26</v>
      </c>
      <c r="E992" t="s">
        <v>29</v>
      </c>
      <c r="F992">
        <v>44397.666666666664</v>
      </c>
      <c r="G992">
        <v>8.6</v>
      </c>
      <c r="H992" t="s">
        <v>23</v>
      </c>
      <c r="I992">
        <v>0</v>
      </c>
      <c r="J992" t="s">
        <v>22</v>
      </c>
      <c r="K992" t="s">
        <v>22</v>
      </c>
      <c r="M992">
        <v>0</v>
      </c>
      <c r="O992">
        <v>2</v>
      </c>
      <c r="P992">
        <v>10</v>
      </c>
      <c r="Q992">
        <v>1.3</v>
      </c>
      <c r="R992">
        <v>3.3</v>
      </c>
      <c r="S992">
        <v>4.29</v>
      </c>
      <c r="T992">
        <v>1</v>
      </c>
      <c r="U992">
        <v>10</v>
      </c>
      <c r="V992">
        <v>8.6</v>
      </c>
      <c r="W992">
        <v>6.9</v>
      </c>
      <c r="X992">
        <v>59.34</v>
      </c>
      <c r="Y992">
        <v>5.68</v>
      </c>
      <c r="Z992">
        <v>5.46</v>
      </c>
      <c r="AA992">
        <v>31.012799999999999</v>
      </c>
      <c r="AB992">
        <v>7722685</v>
      </c>
      <c r="AC992" t="s">
        <v>3883</v>
      </c>
      <c r="AD992">
        <v>40728</v>
      </c>
      <c r="AE992" t="s">
        <v>760</v>
      </c>
      <c r="AF992" t="s">
        <v>761</v>
      </c>
      <c r="AG992" t="s">
        <v>762</v>
      </c>
      <c r="AH992" t="s">
        <v>768</v>
      </c>
      <c r="AI992">
        <v>1.5</v>
      </c>
      <c r="AJ992">
        <v>0</v>
      </c>
      <c r="AK992">
        <v>0</v>
      </c>
      <c r="AL992">
        <v>0</v>
      </c>
      <c r="AM992">
        <v>18</v>
      </c>
      <c r="AN992">
        <v>0</v>
      </c>
      <c r="AO992" t="s">
        <v>762</v>
      </c>
      <c r="AP992" t="s">
        <v>763</v>
      </c>
      <c r="AQ992" t="s">
        <v>769</v>
      </c>
      <c r="AR992" t="s">
        <v>3884</v>
      </c>
      <c r="AS992">
        <v>4.2</v>
      </c>
      <c r="AT992">
        <v>656.49</v>
      </c>
      <c r="AU992">
        <v>660.69</v>
      </c>
      <c r="AV992" t="s">
        <v>765</v>
      </c>
      <c r="AW992" t="s">
        <v>3885</v>
      </c>
      <c r="AX992">
        <v>-0.78</v>
      </c>
      <c r="AY992">
        <v>656.29</v>
      </c>
      <c r="AZ992">
        <v>655.51</v>
      </c>
      <c r="BA992" t="s">
        <v>765</v>
      </c>
      <c r="BB992">
        <v>7.2345000000000005E-4</v>
      </c>
      <c r="BC992">
        <v>0</v>
      </c>
      <c r="BD992">
        <v>43423</v>
      </c>
      <c r="BE992">
        <v>10.046999771845762</v>
      </c>
      <c r="BF992" t="s">
        <v>767</v>
      </c>
      <c r="BG992">
        <v>44530</v>
      </c>
      <c r="BH992">
        <v>276.45278743806949</v>
      </c>
      <c r="BI992" t="s">
        <v>4094</v>
      </c>
      <c r="BJ992" t="s">
        <v>4095</v>
      </c>
      <c r="BK992" t="s">
        <v>4096</v>
      </c>
      <c r="BL992" t="s">
        <v>4097</v>
      </c>
      <c r="BM992">
        <v>1</v>
      </c>
      <c r="BN992">
        <v>3.7320000000000002</v>
      </c>
    </row>
    <row r="993" spans="1:66" x14ac:dyDescent="0.25">
      <c r="A993">
        <v>176271</v>
      </c>
      <c r="B993">
        <v>23378</v>
      </c>
      <c r="C993" t="s">
        <v>507</v>
      </c>
      <c r="D993" t="s">
        <v>26</v>
      </c>
      <c r="E993" t="s">
        <v>29</v>
      </c>
      <c r="F993">
        <v>44397.666666666664</v>
      </c>
      <c r="G993">
        <v>6</v>
      </c>
      <c r="H993" t="s">
        <v>23</v>
      </c>
      <c r="I993">
        <v>0</v>
      </c>
      <c r="J993" t="s">
        <v>22</v>
      </c>
      <c r="K993" t="s">
        <v>22</v>
      </c>
      <c r="M993">
        <v>0</v>
      </c>
      <c r="O993">
        <v>2</v>
      </c>
      <c r="P993">
        <v>10</v>
      </c>
      <c r="Q993">
        <v>1.3</v>
      </c>
      <c r="R993">
        <v>2.9</v>
      </c>
      <c r="S993">
        <v>3.77</v>
      </c>
      <c r="T993">
        <v>2</v>
      </c>
      <c r="U993">
        <v>10</v>
      </c>
      <c r="V993">
        <v>8.6</v>
      </c>
      <c r="W993">
        <v>6.5</v>
      </c>
      <c r="X993">
        <v>55.9</v>
      </c>
      <c r="Y993">
        <v>5.68</v>
      </c>
      <c r="Z993">
        <v>5.0599999999999996</v>
      </c>
      <c r="AA993">
        <v>28.740799999999997</v>
      </c>
      <c r="AB993">
        <v>7699486</v>
      </c>
      <c r="AC993" t="s">
        <v>3783</v>
      </c>
      <c r="AD993">
        <v>40729</v>
      </c>
      <c r="AE993" t="s">
        <v>760</v>
      </c>
      <c r="AF993" t="s">
        <v>761</v>
      </c>
      <c r="AG993" t="s">
        <v>762</v>
      </c>
      <c r="AH993" t="s">
        <v>768</v>
      </c>
      <c r="AI993">
        <v>1.5</v>
      </c>
      <c r="AJ993">
        <v>0</v>
      </c>
      <c r="AK993">
        <v>0</v>
      </c>
      <c r="AL993">
        <v>0</v>
      </c>
      <c r="AM993">
        <v>18</v>
      </c>
      <c r="AN993">
        <v>0</v>
      </c>
      <c r="AO993" t="s">
        <v>762</v>
      </c>
      <c r="AP993" t="s">
        <v>763</v>
      </c>
      <c r="AQ993" t="s">
        <v>769</v>
      </c>
      <c r="AR993" t="s">
        <v>3784</v>
      </c>
      <c r="AS993">
        <v>5</v>
      </c>
      <c r="AT993">
        <v>646</v>
      </c>
      <c r="AU993">
        <v>651</v>
      </c>
      <c r="AV993" t="s">
        <v>772</v>
      </c>
      <c r="AW993" t="s">
        <v>3785</v>
      </c>
      <c r="AX993">
        <v>28.4</v>
      </c>
      <c r="AY993">
        <v>618.02</v>
      </c>
      <c r="AZ993">
        <v>646.41999999999996</v>
      </c>
      <c r="BA993" t="s">
        <v>765</v>
      </c>
      <c r="BB993">
        <v>0.22429247999999999</v>
      </c>
      <c r="BC993">
        <v>0</v>
      </c>
      <c r="BD993">
        <v>43423</v>
      </c>
      <c r="BE993">
        <v>10.044261921058629</v>
      </c>
      <c r="BF993" t="s">
        <v>767</v>
      </c>
      <c r="BG993">
        <v>44530</v>
      </c>
      <c r="BH993">
        <v>124.7478298864623</v>
      </c>
      <c r="BI993" t="s">
        <v>4094</v>
      </c>
      <c r="BJ993" t="s">
        <v>4095</v>
      </c>
      <c r="BK993" t="s">
        <v>4096</v>
      </c>
      <c r="BL993" t="s">
        <v>4097</v>
      </c>
      <c r="BM993">
        <v>1</v>
      </c>
      <c r="BN993">
        <v>3.7320000000000002</v>
      </c>
    </row>
    <row r="994" spans="1:66" x14ac:dyDescent="0.25">
      <c r="A994">
        <v>176333</v>
      </c>
      <c r="B994">
        <v>23834</v>
      </c>
      <c r="C994" t="s">
        <v>563</v>
      </c>
      <c r="D994" t="s">
        <v>26</v>
      </c>
      <c r="E994" t="s">
        <v>29</v>
      </c>
      <c r="F994">
        <v>44511.708333333336</v>
      </c>
      <c r="G994">
        <v>4</v>
      </c>
      <c r="H994" t="s">
        <v>23</v>
      </c>
      <c r="I994">
        <v>0</v>
      </c>
      <c r="J994" t="s">
        <v>22</v>
      </c>
      <c r="K994" t="s">
        <v>22</v>
      </c>
      <c r="M994">
        <v>0</v>
      </c>
      <c r="O994">
        <v>2</v>
      </c>
      <c r="P994">
        <v>10</v>
      </c>
      <c r="Q994">
        <v>1.3</v>
      </c>
      <c r="R994">
        <v>2.9</v>
      </c>
      <c r="S994">
        <v>3.77</v>
      </c>
      <c r="T994">
        <v>1</v>
      </c>
      <c r="U994">
        <v>10</v>
      </c>
      <c r="V994">
        <v>5.4</v>
      </c>
      <c r="W994">
        <v>6.5</v>
      </c>
      <c r="X994">
        <v>35.1</v>
      </c>
      <c r="Y994">
        <v>3.7600000000000002</v>
      </c>
      <c r="Z994">
        <v>5.0599999999999996</v>
      </c>
      <c r="AA994">
        <v>19.025600000000001</v>
      </c>
      <c r="AB994">
        <v>7567429</v>
      </c>
      <c r="AC994" t="s">
        <v>3287</v>
      </c>
      <c r="AD994">
        <v>40730</v>
      </c>
      <c r="AE994" t="s">
        <v>760</v>
      </c>
      <c r="AF994" t="s">
        <v>838</v>
      </c>
      <c r="AG994" t="s">
        <v>762</v>
      </c>
      <c r="AH994" t="s">
        <v>842</v>
      </c>
      <c r="AI994">
        <v>0</v>
      </c>
      <c r="AJ994">
        <v>0</v>
      </c>
      <c r="AK994">
        <v>7</v>
      </c>
      <c r="AL994">
        <v>8</v>
      </c>
      <c r="AM994">
        <v>84</v>
      </c>
      <c r="AN994">
        <v>96</v>
      </c>
      <c r="AO994" t="s">
        <v>762</v>
      </c>
      <c r="AP994" t="s">
        <v>763</v>
      </c>
      <c r="AQ994" t="s">
        <v>769</v>
      </c>
      <c r="AR994" t="s">
        <v>3288</v>
      </c>
      <c r="AS994">
        <v>13.6</v>
      </c>
      <c r="AT994">
        <v>645.4</v>
      </c>
      <c r="AU994">
        <v>659</v>
      </c>
      <c r="AV994" t="s">
        <v>765</v>
      </c>
      <c r="AW994" t="s">
        <v>2819</v>
      </c>
      <c r="AX994">
        <v>14</v>
      </c>
      <c r="AY994">
        <v>645.15</v>
      </c>
      <c r="AZ994">
        <v>659.15</v>
      </c>
      <c r="BA994" t="s">
        <v>765</v>
      </c>
      <c r="BB994">
        <v>8.4341499999999996E-3</v>
      </c>
      <c r="BC994">
        <v>0</v>
      </c>
      <c r="BD994">
        <v>43423</v>
      </c>
      <c r="BE994">
        <v>10.3537531371207</v>
      </c>
      <c r="BF994" t="s">
        <v>767</v>
      </c>
      <c r="BG994">
        <v>44530</v>
      </c>
      <c r="BH994">
        <v>29.641410854999311</v>
      </c>
      <c r="BI994" t="s">
        <v>4111</v>
      </c>
      <c r="BJ994" t="s">
        <v>4112</v>
      </c>
      <c r="BK994" t="s">
        <v>4113</v>
      </c>
      <c r="BL994" t="s">
        <v>4097</v>
      </c>
      <c r="BM994">
        <v>1</v>
      </c>
      <c r="BN994">
        <v>3.7250000000000001</v>
      </c>
    </row>
    <row r="995" spans="1:66" x14ac:dyDescent="0.25">
      <c r="A995">
        <v>176334</v>
      </c>
      <c r="B995">
        <v>23834</v>
      </c>
      <c r="C995" t="s">
        <v>563</v>
      </c>
      <c r="D995" t="s">
        <v>26</v>
      </c>
      <c r="E995" t="s">
        <v>29</v>
      </c>
      <c r="F995">
        <v>44511.708333333336</v>
      </c>
      <c r="G995">
        <v>4</v>
      </c>
      <c r="H995" t="s">
        <v>23</v>
      </c>
      <c r="I995">
        <v>0</v>
      </c>
      <c r="J995" t="s">
        <v>22</v>
      </c>
      <c r="K995" t="s">
        <v>22</v>
      </c>
      <c r="M995">
        <v>0</v>
      </c>
      <c r="O995">
        <v>2</v>
      </c>
      <c r="P995">
        <v>10</v>
      </c>
      <c r="Q995">
        <v>1.3</v>
      </c>
      <c r="R995">
        <v>2.9</v>
      </c>
      <c r="S995">
        <v>3.77</v>
      </c>
      <c r="T995">
        <v>1</v>
      </c>
      <c r="U995">
        <v>10</v>
      </c>
      <c r="V995">
        <v>3.8000000000000007</v>
      </c>
      <c r="W995">
        <v>6.5</v>
      </c>
      <c r="X995">
        <v>24.700000000000003</v>
      </c>
      <c r="Y995">
        <v>2.8000000000000003</v>
      </c>
      <c r="Z995">
        <v>5.0599999999999996</v>
      </c>
      <c r="AA995">
        <v>14.168000000000001</v>
      </c>
      <c r="AB995">
        <v>7711602</v>
      </c>
      <c r="AC995" t="s">
        <v>2818</v>
      </c>
      <c r="AD995">
        <v>40731</v>
      </c>
      <c r="AE995" t="s">
        <v>760</v>
      </c>
      <c r="AF995" t="s">
        <v>838</v>
      </c>
      <c r="AG995" t="s">
        <v>762</v>
      </c>
      <c r="AH995" t="s">
        <v>842</v>
      </c>
      <c r="AI995">
        <v>0</v>
      </c>
      <c r="AJ995">
        <v>0</v>
      </c>
      <c r="AK995">
        <v>7</v>
      </c>
      <c r="AL995">
        <v>8</v>
      </c>
      <c r="AM995">
        <v>84</v>
      </c>
      <c r="AN995">
        <v>96</v>
      </c>
      <c r="AO995" t="s">
        <v>762</v>
      </c>
      <c r="AP995" t="s">
        <v>763</v>
      </c>
      <c r="AQ995" t="s">
        <v>769</v>
      </c>
      <c r="AR995" t="s">
        <v>2819</v>
      </c>
      <c r="AS995">
        <v>14</v>
      </c>
      <c r="AT995">
        <v>645.15</v>
      </c>
      <c r="AU995">
        <v>659.15</v>
      </c>
      <c r="AV995" t="s">
        <v>765</v>
      </c>
      <c r="AW995" t="s">
        <v>2820</v>
      </c>
      <c r="AX995">
        <v>12.8</v>
      </c>
      <c r="AY995">
        <v>646.79999999999995</v>
      </c>
      <c r="AZ995">
        <v>659.6</v>
      </c>
      <c r="BA995" t="s">
        <v>765</v>
      </c>
      <c r="BB995">
        <v>-0.28721817999999999</v>
      </c>
      <c r="BC995">
        <v>0</v>
      </c>
      <c r="BD995">
        <v>43423</v>
      </c>
      <c r="BE995">
        <v>10.351015286333569</v>
      </c>
      <c r="BF995" t="s">
        <v>767</v>
      </c>
      <c r="BG995">
        <v>44530</v>
      </c>
      <c r="BH995">
        <v>5.7447616509173534</v>
      </c>
      <c r="BI995" t="s">
        <v>4111</v>
      </c>
      <c r="BJ995" t="s">
        <v>4112</v>
      </c>
      <c r="BK995" t="s">
        <v>4113</v>
      </c>
      <c r="BL995" t="s">
        <v>4097</v>
      </c>
      <c r="BM995">
        <v>1</v>
      </c>
      <c r="BN995">
        <v>3.7250000000000001</v>
      </c>
    </row>
    <row r="996" spans="1:66" x14ac:dyDescent="0.25">
      <c r="A996">
        <v>176525</v>
      </c>
      <c r="B996">
        <v>12688</v>
      </c>
      <c r="C996" t="s">
        <v>73</v>
      </c>
      <c r="D996" t="s">
        <v>26</v>
      </c>
      <c r="E996" t="s">
        <v>29</v>
      </c>
      <c r="F996">
        <v>43881.708333333336</v>
      </c>
      <c r="G996">
        <v>3</v>
      </c>
      <c r="I996">
        <v>0</v>
      </c>
      <c r="K996" t="s">
        <v>22</v>
      </c>
      <c r="M996">
        <v>0</v>
      </c>
      <c r="O996">
        <v>2</v>
      </c>
      <c r="P996">
        <v>0</v>
      </c>
      <c r="Q996">
        <v>1.3</v>
      </c>
      <c r="R996">
        <v>0.8</v>
      </c>
      <c r="S996">
        <v>1.04</v>
      </c>
      <c r="T996">
        <v>1</v>
      </c>
      <c r="U996">
        <v>0</v>
      </c>
      <c r="V996">
        <v>2.2000000000000002</v>
      </c>
      <c r="W996">
        <v>0.8</v>
      </c>
      <c r="X996">
        <v>1.7600000000000002</v>
      </c>
      <c r="Y996">
        <v>1.84</v>
      </c>
      <c r="Z996">
        <v>0.8</v>
      </c>
      <c r="AA996">
        <v>1.4720000000000002</v>
      </c>
      <c r="AB996">
        <v>7579626</v>
      </c>
      <c r="AC996" t="s">
        <v>895</v>
      </c>
      <c r="AD996">
        <v>40732</v>
      </c>
      <c r="AE996" t="s">
        <v>760</v>
      </c>
      <c r="AF996" t="s">
        <v>761</v>
      </c>
      <c r="AG996" t="s">
        <v>762</v>
      </c>
      <c r="AH996" t="s">
        <v>768</v>
      </c>
      <c r="AI996">
        <v>2.5</v>
      </c>
      <c r="AJ996">
        <v>0</v>
      </c>
      <c r="AK996">
        <v>0</v>
      </c>
      <c r="AL996">
        <v>0</v>
      </c>
      <c r="AM996">
        <v>30</v>
      </c>
      <c r="AN996">
        <v>0</v>
      </c>
      <c r="AO996" t="s">
        <v>762</v>
      </c>
      <c r="AP996" t="s">
        <v>763</v>
      </c>
      <c r="AQ996" t="s">
        <v>769</v>
      </c>
      <c r="AR996" t="s">
        <v>896</v>
      </c>
      <c r="AS996">
        <v>0</v>
      </c>
      <c r="AT996">
        <v>0</v>
      </c>
      <c r="AU996">
        <v>0</v>
      </c>
      <c r="AV996" t="s">
        <v>772</v>
      </c>
      <c r="AW996" t="s">
        <v>897</v>
      </c>
      <c r="AX996">
        <v>0</v>
      </c>
      <c r="AY996">
        <v>0</v>
      </c>
      <c r="AZ996">
        <v>0</v>
      </c>
      <c r="BA996" t="s">
        <v>772</v>
      </c>
      <c r="BB996">
        <v>0</v>
      </c>
      <c r="BC996">
        <v>0</v>
      </c>
      <c r="BD996">
        <v>0</v>
      </c>
      <c r="BE996">
        <v>120.14156970111796</v>
      </c>
      <c r="BF996" t="s">
        <v>767</v>
      </c>
      <c r="BG996">
        <v>44243</v>
      </c>
      <c r="BH996">
        <v>197.97445428581199</v>
      </c>
      <c r="BI996" t="s">
        <v>4127</v>
      </c>
      <c r="BJ996" t="s">
        <v>4128</v>
      </c>
      <c r="BK996" t="s">
        <v>4129</v>
      </c>
      <c r="BL996" t="s">
        <v>768</v>
      </c>
      <c r="BM996">
        <v>2</v>
      </c>
      <c r="BN996">
        <v>3.794</v>
      </c>
    </row>
    <row r="997" spans="1:66" x14ac:dyDescent="0.25">
      <c r="A997">
        <v>176590</v>
      </c>
      <c r="B997">
        <v>19939</v>
      </c>
      <c r="C997" t="s">
        <v>38</v>
      </c>
      <c r="D997" t="s">
        <v>21</v>
      </c>
      <c r="E997" t="s">
        <v>22</v>
      </c>
      <c r="F997">
        <v>44105.666666666664</v>
      </c>
      <c r="G997">
        <v>6</v>
      </c>
      <c r="H997" t="s">
        <v>23</v>
      </c>
      <c r="I997">
        <v>0</v>
      </c>
      <c r="J997" t="s">
        <v>22</v>
      </c>
      <c r="K997" t="s">
        <v>22</v>
      </c>
      <c r="L997" t="s">
        <v>30</v>
      </c>
      <c r="M997">
        <v>6</v>
      </c>
      <c r="N997" t="s">
        <v>35</v>
      </c>
      <c r="O997">
        <v>2</v>
      </c>
      <c r="P997">
        <v>10</v>
      </c>
      <c r="Q997">
        <v>1.3</v>
      </c>
      <c r="R997">
        <v>0</v>
      </c>
      <c r="S997">
        <v>0</v>
      </c>
      <c r="T997">
        <v>1</v>
      </c>
      <c r="U997">
        <v>0</v>
      </c>
      <c r="V997">
        <v>1.4000000000000001</v>
      </c>
      <c r="W997">
        <v>0</v>
      </c>
      <c r="X997">
        <v>0</v>
      </c>
      <c r="Y997">
        <v>1.36</v>
      </c>
      <c r="Z997">
        <v>0</v>
      </c>
      <c r="AA997">
        <v>0</v>
      </c>
      <c r="AB997">
        <v>7672926</v>
      </c>
      <c r="AC997" t="s">
        <v>794</v>
      </c>
      <c r="AD997">
        <v>40733</v>
      </c>
      <c r="AE997" t="s">
        <v>760</v>
      </c>
      <c r="AF997" t="s">
        <v>761</v>
      </c>
      <c r="AG997" t="s">
        <v>762</v>
      </c>
      <c r="AH997" t="s">
        <v>768</v>
      </c>
      <c r="AI997">
        <v>1.25</v>
      </c>
      <c r="AJ997">
        <v>0</v>
      </c>
      <c r="AK997">
        <v>0</v>
      </c>
      <c r="AL997">
        <v>0</v>
      </c>
      <c r="AM997">
        <v>15</v>
      </c>
      <c r="AN997">
        <v>0</v>
      </c>
      <c r="AO997" t="s">
        <v>762</v>
      </c>
      <c r="AP997" t="s">
        <v>763</v>
      </c>
      <c r="AQ997" t="s">
        <v>769</v>
      </c>
      <c r="AR997" t="s">
        <v>795</v>
      </c>
      <c r="AS997">
        <v>6</v>
      </c>
      <c r="AT997">
        <v>554</v>
      </c>
      <c r="AU997">
        <v>560</v>
      </c>
      <c r="AV997" t="s">
        <v>765</v>
      </c>
      <c r="AW997" t="s">
        <v>796</v>
      </c>
      <c r="AX997">
        <v>8.1</v>
      </c>
      <c r="AY997">
        <v>551.9</v>
      </c>
      <c r="AZ997">
        <v>560</v>
      </c>
      <c r="BA997" t="s">
        <v>765</v>
      </c>
      <c r="BB997">
        <v>0.10228026</v>
      </c>
      <c r="BC997">
        <v>0</v>
      </c>
      <c r="BD997">
        <v>0</v>
      </c>
      <c r="BE997">
        <v>120.7547342003194</v>
      </c>
      <c r="BF997" t="s">
        <v>767</v>
      </c>
      <c r="BG997">
        <v>44243</v>
      </c>
      <c r="BH997">
        <v>20.531820315811569</v>
      </c>
      <c r="BI997" t="s">
        <v>4143</v>
      </c>
      <c r="BJ997" t="s">
        <v>4144</v>
      </c>
      <c r="BK997" t="s">
        <v>4145</v>
      </c>
      <c r="BL997" t="s">
        <v>4139</v>
      </c>
      <c r="BM997">
        <v>4</v>
      </c>
      <c r="BN997">
        <v>3.7519999999999998</v>
      </c>
    </row>
    <row r="998" spans="1:66" x14ac:dyDescent="0.25">
      <c r="A998">
        <v>176677</v>
      </c>
      <c r="B998">
        <v>11212</v>
      </c>
      <c r="C998" t="s">
        <v>321</v>
      </c>
      <c r="D998" t="s">
        <v>26</v>
      </c>
      <c r="E998" t="s">
        <v>29</v>
      </c>
      <c r="F998">
        <v>44163.666666666664</v>
      </c>
      <c r="G998">
        <v>10</v>
      </c>
      <c r="H998" t="s">
        <v>28</v>
      </c>
      <c r="I998">
        <v>5</v>
      </c>
      <c r="J998" t="s">
        <v>22</v>
      </c>
      <c r="K998" t="s">
        <v>22</v>
      </c>
      <c r="L998" t="s">
        <v>115</v>
      </c>
      <c r="M998">
        <v>8</v>
      </c>
      <c r="O998">
        <v>2</v>
      </c>
      <c r="P998">
        <v>10</v>
      </c>
      <c r="Q998">
        <v>3.05</v>
      </c>
      <c r="R998">
        <v>7.5</v>
      </c>
      <c r="S998">
        <v>22.875</v>
      </c>
      <c r="T998">
        <v>1</v>
      </c>
      <c r="U998">
        <v>0</v>
      </c>
      <c r="V998">
        <v>2.2000000000000002</v>
      </c>
      <c r="W998">
        <v>2.4000000000000004</v>
      </c>
      <c r="X998">
        <v>5.2800000000000011</v>
      </c>
      <c r="Y998">
        <v>2.54</v>
      </c>
      <c r="Z998">
        <v>4.4400000000000004</v>
      </c>
      <c r="AA998">
        <v>11.277600000000001</v>
      </c>
      <c r="AB998">
        <v>7677946</v>
      </c>
      <c r="AC998" t="s">
        <v>2481</v>
      </c>
      <c r="AD998">
        <v>40734</v>
      </c>
      <c r="AE998" t="s">
        <v>760</v>
      </c>
      <c r="AF998" t="s">
        <v>761</v>
      </c>
      <c r="AG998" t="s">
        <v>762</v>
      </c>
      <c r="AH998" t="s">
        <v>768</v>
      </c>
      <c r="AI998">
        <v>1</v>
      </c>
      <c r="AJ998">
        <v>0</v>
      </c>
      <c r="AK998">
        <v>0</v>
      </c>
      <c r="AL998">
        <v>0</v>
      </c>
      <c r="AM998">
        <v>12</v>
      </c>
      <c r="AN998">
        <v>0</v>
      </c>
      <c r="AO998" t="s">
        <v>762</v>
      </c>
      <c r="AP998" t="s">
        <v>902</v>
      </c>
      <c r="AQ998" t="s">
        <v>905</v>
      </c>
      <c r="AR998" t="s">
        <v>2482</v>
      </c>
      <c r="AS998">
        <v>3.7</v>
      </c>
      <c r="AT998">
        <v>544.29999999999995</v>
      </c>
      <c r="AU998">
        <v>548</v>
      </c>
      <c r="AV998" t="s">
        <v>765</v>
      </c>
      <c r="AW998" t="s">
        <v>2483</v>
      </c>
      <c r="AX998">
        <v>3.1</v>
      </c>
      <c r="AY998">
        <v>542.9</v>
      </c>
      <c r="AZ998">
        <v>546</v>
      </c>
      <c r="BA998" t="s">
        <v>765</v>
      </c>
      <c r="BB998">
        <v>1.3589800000000001E-2</v>
      </c>
      <c r="BC998">
        <v>0</v>
      </c>
      <c r="BD998">
        <v>0</v>
      </c>
      <c r="BE998">
        <v>120.91352954597308</v>
      </c>
      <c r="BF998" t="s">
        <v>767</v>
      </c>
      <c r="BG998">
        <v>44243</v>
      </c>
      <c r="BH998">
        <v>103.01845532996509</v>
      </c>
      <c r="BI998" t="s">
        <v>4143</v>
      </c>
      <c r="BJ998" t="s">
        <v>4144</v>
      </c>
      <c r="BK998" t="s">
        <v>4145</v>
      </c>
      <c r="BL998" t="s">
        <v>4139</v>
      </c>
      <c r="BM998">
        <v>4</v>
      </c>
      <c r="BN998">
        <v>3.7549999999999999</v>
      </c>
    </row>
    <row r="999" spans="1:66" x14ac:dyDescent="0.25">
      <c r="A999">
        <v>176679</v>
      </c>
      <c r="B999">
        <v>11212</v>
      </c>
      <c r="C999" t="s">
        <v>321</v>
      </c>
      <c r="D999" t="s">
        <v>26</v>
      </c>
      <c r="E999" t="s">
        <v>29</v>
      </c>
      <c r="F999">
        <v>43432.666666666664</v>
      </c>
      <c r="G999">
        <v>10</v>
      </c>
      <c r="H999" t="s">
        <v>23</v>
      </c>
      <c r="I999">
        <v>0</v>
      </c>
      <c r="J999" t="s">
        <v>22</v>
      </c>
      <c r="K999" t="s">
        <v>22</v>
      </c>
      <c r="L999" t="s">
        <v>115</v>
      </c>
      <c r="M999">
        <v>8</v>
      </c>
      <c r="O999">
        <v>2</v>
      </c>
      <c r="P999">
        <v>10</v>
      </c>
      <c r="Q999">
        <v>1.3</v>
      </c>
      <c r="R999">
        <v>7.5</v>
      </c>
      <c r="S999">
        <v>9.75</v>
      </c>
      <c r="T999">
        <v>1</v>
      </c>
      <c r="U999">
        <v>0</v>
      </c>
      <c r="V999">
        <v>2.2000000000000002</v>
      </c>
      <c r="W999">
        <v>2.4000000000000004</v>
      </c>
      <c r="X999">
        <v>5.2800000000000011</v>
      </c>
      <c r="Y999">
        <v>1.84</v>
      </c>
      <c r="Z999">
        <v>4.4400000000000004</v>
      </c>
      <c r="AA999">
        <v>8.1696000000000009</v>
      </c>
      <c r="AB999">
        <v>7580175</v>
      </c>
      <c r="AC999" t="s">
        <v>2059</v>
      </c>
      <c r="AD999">
        <v>40735</v>
      </c>
      <c r="AE999" t="s">
        <v>760</v>
      </c>
      <c r="AF999" t="s">
        <v>761</v>
      </c>
      <c r="AG999" t="s">
        <v>762</v>
      </c>
      <c r="AH999" t="s">
        <v>768</v>
      </c>
      <c r="AI999">
        <v>1.5</v>
      </c>
      <c r="AJ999">
        <v>0</v>
      </c>
      <c r="AK999">
        <v>0</v>
      </c>
      <c r="AL999">
        <v>0</v>
      </c>
      <c r="AM999">
        <v>18</v>
      </c>
      <c r="AN999">
        <v>0</v>
      </c>
      <c r="AO999" t="s">
        <v>762</v>
      </c>
      <c r="AP999" t="s">
        <v>902</v>
      </c>
      <c r="AQ999" t="s">
        <v>905</v>
      </c>
      <c r="AR999" t="s">
        <v>2060</v>
      </c>
      <c r="AS999">
        <v>3.3</v>
      </c>
      <c r="AT999">
        <v>540.70000000000005</v>
      </c>
      <c r="AU999">
        <v>544</v>
      </c>
      <c r="AV999" t="s">
        <v>765</v>
      </c>
      <c r="AW999" t="s">
        <v>2061</v>
      </c>
      <c r="AX999">
        <v>5</v>
      </c>
      <c r="AY999">
        <v>540</v>
      </c>
      <c r="AZ999">
        <v>545</v>
      </c>
      <c r="BA999" t="s">
        <v>765</v>
      </c>
      <c r="BB999">
        <v>5.9635199999999999E-3</v>
      </c>
      <c r="BC999">
        <v>0</v>
      </c>
      <c r="BD999">
        <v>0</v>
      </c>
      <c r="BE999">
        <v>118.9121606205795</v>
      </c>
      <c r="BF999" t="s">
        <v>767</v>
      </c>
      <c r="BG999">
        <v>44243</v>
      </c>
      <c r="BH999">
        <v>117.3802432231041</v>
      </c>
      <c r="BI999" t="s">
        <v>4114</v>
      </c>
      <c r="BJ999" t="s">
        <v>4115</v>
      </c>
      <c r="BK999" t="s">
        <v>4116</v>
      </c>
      <c r="BL999" t="s">
        <v>768</v>
      </c>
      <c r="BM999">
        <v>2</v>
      </c>
      <c r="BN999">
        <v>3.7519999999999998</v>
      </c>
    </row>
    <row r="1000" spans="1:66" x14ac:dyDescent="0.25">
      <c r="A1000">
        <v>176826</v>
      </c>
      <c r="B1000">
        <v>12286</v>
      </c>
      <c r="C1000" t="s">
        <v>64</v>
      </c>
      <c r="D1000" t="s">
        <v>26</v>
      </c>
      <c r="E1000" t="s">
        <v>29</v>
      </c>
      <c r="F1000">
        <v>43829.666666666664</v>
      </c>
      <c r="G1000">
        <v>5</v>
      </c>
      <c r="H1000" t="s">
        <v>23</v>
      </c>
      <c r="I1000">
        <v>0</v>
      </c>
      <c r="J1000" t="s">
        <v>22</v>
      </c>
      <c r="K1000" t="s">
        <v>22</v>
      </c>
      <c r="M1000">
        <v>0</v>
      </c>
      <c r="O1000">
        <v>2</v>
      </c>
      <c r="P1000">
        <v>0</v>
      </c>
      <c r="Q1000">
        <v>1.3</v>
      </c>
      <c r="R1000">
        <v>0.8</v>
      </c>
      <c r="S1000">
        <v>1.04</v>
      </c>
      <c r="T1000">
        <v>1</v>
      </c>
      <c r="U1000">
        <v>0</v>
      </c>
      <c r="V1000">
        <v>1.4000000000000001</v>
      </c>
      <c r="W1000">
        <v>0.8</v>
      </c>
      <c r="X1000">
        <v>1.1200000000000001</v>
      </c>
      <c r="Y1000">
        <v>1.36</v>
      </c>
      <c r="Z1000">
        <v>0.8</v>
      </c>
      <c r="AA1000">
        <v>1.0880000000000001</v>
      </c>
      <c r="AB1000">
        <v>7675658</v>
      </c>
      <c r="AC1000" t="s">
        <v>869</v>
      </c>
      <c r="AD1000">
        <v>40736</v>
      </c>
      <c r="AE1000" t="s">
        <v>760</v>
      </c>
      <c r="AF1000" t="s">
        <v>761</v>
      </c>
      <c r="AG1000" t="s">
        <v>762</v>
      </c>
      <c r="AH1000" t="s">
        <v>768</v>
      </c>
      <c r="AI1000">
        <v>2</v>
      </c>
      <c r="AJ1000">
        <v>0</v>
      </c>
      <c r="AK1000">
        <v>0</v>
      </c>
      <c r="AL1000">
        <v>0</v>
      </c>
      <c r="AM1000">
        <v>24</v>
      </c>
      <c r="AN1000">
        <v>0</v>
      </c>
      <c r="AO1000" t="s">
        <v>762</v>
      </c>
      <c r="AP1000" t="s">
        <v>763</v>
      </c>
      <c r="AQ1000" t="s">
        <v>769</v>
      </c>
      <c r="AR1000" t="s">
        <v>870</v>
      </c>
      <c r="AS1000">
        <v>5.3</v>
      </c>
      <c r="AT1000">
        <v>622.70000000000005</v>
      </c>
      <c r="AU1000">
        <v>628</v>
      </c>
      <c r="AV1000" t="s">
        <v>765</v>
      </c>
      <c r="AW1000" t="s">
        <v>871</v>
      </c>
      <c r="AX1000">
        <v>2.2999999999999998</v>
      </c>
      <c r="AY1000">
        <v>622.70000000000005</v>
      </c>
      <c r="AZ1000">
        <v>625</v>
      </c>
      <c r="BA1000" t="s">
        <v>765</v>
      </c>
      <c r="BB1000">
        <v>0</v>
      </c>
      <c r="BC1000">
        <v>0</v>
      </c>
      <c r="BD1000">
        <v>0</v>
      </c>
      <c r="BE1000">
        <v>119.99908738307094</v>
      </c>
      <c r="BF1000" t="s">
        <v>767</v>
      </c>
      <c r="BG1000">
        <v>44243</v>
      </c>
      <c r="BH1000">
        <v>14.55358462275233</v>
      </c>
      <c r="BI1000" t="s">
        <v>4104</v>
      </c>
      <c r="BJ1000" t="s">
        <v>4105</v>
      </c>
      <c r="BK1000" t="s">
        <v>4106</v>
      </c>
      <c r="BL1000" t="s">
        <v>4107</v>
      </c>
      <c r="BM1000">
        <v>3</v>
      </c>
      <c r="BN1000">
        <v>3.7509999999999999</v>
      </c>
    </row>
    <row r="1001" spans="1:66" x14ac:dyDescent="0.25">
      <c r="A1001">
        <v>177593</v>
      </c>
      <c r="B1001">
        <v>19272</v>
      </c>
      <c r="C1001" t="s">
        <v>323</v>
      </c>
      <c r="D1001" t="s">
        <v>21</v>
      </c>
      <c r="E1001" t="s">
        <v>29</v>
      </c>
      <c r="F1001">
        <v>44054.666666666664</v>
      </c>
      <c r="G1001">
        <v>3</v>
      </c>
      <c r="H1001" t="s">
        <v>32</v>
      </c>
      <c r="I1001">
        <v>10</v>
      </c>
      <c r="J1001" t="s">
        <v>29</v>
      </c>
      <c r="K1001" t="s">
        <v>29</v>
      </c>
      <c r="L1001" t="s">
        <v>37</v>
      </c>
      <c r="M1001">
        <v>8</v>
      </c>
      <c r="N1001" t="s">
        <v>35</v>
      </c>
      <c r="O1001">
        <v>2</v>
      </c>
      <c r="P1001">
        <v>10</v>
      </c>
      <c r="Q1001">
        <v>4.8</v>
      </c>
      <c r="R1001">
        <v>5.9</v>
      </c>
      <c r="S1001">
        <v>28.32</v>
      </c>
      <c r="T1001">
        <v>1</v>
      </c>
      <c r="U1001">
        <v>5</v>
      </c>
      <c r="V1001">
        <v>7.8000000000000007</v>
      </c>
      <c r="W1001">
        <v>2.4500000000000002</v>
      </c>
      <c r="X1001">
        <v>19.110000000000003</v>
      </c>
      <c r="Y1001">
        <v>6.6000000000000005</v>
      </c>
      <c r="Z1001">
        <v>3.83</v>
      </c>
      <c r="AA1001">
        <v>25.278000000000002</v>
      </c>
      <c r="AB1001">
        <v>7614874</v>
      </c>
      <c r="AC1001" t="s">
        <v>3637</v>
      </c>
      <c r="AD1001">
        <v>40737</v>
      </c>
      <c r="AE1001" t="s">
        <v>760</v>
      </c>
      <c r="AF1001" t="s">
        <v>761</v>
      </c>
      <c r="AG1001" t="s">
        <v>762</v>
      </c>
      <c r="AH1001" t="s">
        <v>768</v>
      </c>
      <c r="AI1001">
        <v>1.25</v>
      </c>
      <c r="AJ1001">
        <v>0</v>
      </c>
      <c r="AK1001">
        <v>0</v>
      </c>
      <c r="AL1001">
        <v>0</v>
      </c>
      <c r="AM1001">
        <v>15</v>
      </c>
      <c r="AN1001">
        <v>0</v>
      </c>
      <c r="AO1001" t="s">
        <v>762</v>
      </c>
      <c r="AP1001" t="s">
        <v>763</v>
      </c>
      <c r="AQ1001" t="s">
        <v>769</v>
      </c>
      <c r="AR1001" t="s">
        <v>3638</v>
      </c>
      <c r="AS1001">
        <v>5.2</v>
      </c>
      <c r="AT1001">
        <v>648.79999999999995</v>
      </c>
      <c r="AU1001">
        <v>654</v>
      </c>
      <c r="AV1001" t="s">
        <v>765</v>
      </c>
      <c r="AW1001" t="s">
        <v>3639</v>
      </c>
      <c r="AX1001">
        <v>0.5</v>
      </c>
      <c r="AY1001">
        <v>633.5</v>
      </c>
      <c r="AZ1001">
        <v>634</v>
      </c>
      <c r="BA1001" t="s">
        <v>986</v>
      </c>
      <c r="BB1001">
        <v>6.8718420000000002E-2</v>
      </c>
      <c r="BC1001">
        <v>0</v>
      </c>
      <c r="BD1001">
        <v>0</v>
      </c>
      <c r="BE1001">
        <v>120.61510381017567</v>
      </c>
      <c r="BF1001" t="s">
        <v>767</v>
      </c>
      <c r="BG1001">
        <v>44243</v>
      </c>
      <c r="BH1001">
        <v>222.64772624815339</v>
      </c>
      <c r="BI1001" t="s">
        <v>4182</v>
      </c>
      <c r="BJ1001" t="s">
        <v>4183</v>
      </c>
      <c r="BK1001" t="s">
        <v>4184</v>
      </c>
      <c r="BL1001" t="s">
        <v>4097</v>
      </c>
      <c r="BM1001">
        <v>1</v>
      </c>
      <c r="BN1001">
        <v>3.7629999999999999</v>
      </c>
    </row>
    <row r="1002" spans="1:66" x14ac:dyDescent="0.25">
      <c r="A1002">
        <v>178176</v>
      </c>
      <c r="B1002">
        <v>11051</v>
      </c>
      <c r="C1002" t="s">
        <v>372</v>
      </c>
      <c r="D1002" t="s">
        <v>26</v>
      </c>
      <c r="E1002" t="s">
        <v>29</v>
      </c>
      <c r="F1002">
        <v>42843.666666666664</v>
      </c>
      <c r="G1002">
        <v>9</v>
      </c>
      <c r="H1002" t="s">
        <v>23</v>
      </c>
      <c r="I1002">
        <v>0</v>
      </c>
      <c r="J1002" t="s">
        <v>22</v>
      </c>
      <c r="K1002" t="s">
        <v>22</v>
      </c>
      <c r="L1002" t="s">
        <v>145</v>
      </c>
      <c r="M1002">
        <v>10</v>
      </c>
      <c r="O1002">
        <v>2</v>
      </c>
      <c r="P1002">
        <v>10</v>
      </c>
      <c r="Q1002">
        <v>1.3</v>
      </c>
      <c r="R1002">
        <v>8.4</v>
      </c>
      <c r="S1002">
        <v>10.920000000000002</v>
      </c>
      <c r="T1002">
        <v>1</v>
      </c>
      <c r="U1002">
        <v>0</v>
      </c>
      <c r="V1002">
        <v>2.2000000000000002</v>
      </c>
      <c r="W1002">
        <v>2.4000000000000004</v>
      </c>
      <c r="X1002">
        <v>5.2800000000000011</v>
      </c>
      <c r="Y1002">
        <v>1.84</v>
      </c>
      <c r="Z1002">
        <v>4.8000000000000007</v>
      </c>
      <c r="AA1002">
        <v>8.8320000000000025</v>
      </c>
      <c r="AB1002">
        <v>7579349</v>
      </c>
      <c r="AC1002" t="s">
        <v>2158</v>
      </c>
      <c r="AD1002">
        <v>40738</v>
      </c>
      <c r="AE1002" t="s">
        <v>760</v>
      </c>
      <c r="AF1002" t="s">
        <v>761</v>
      </c>
      <c r="AG1002" t="s">
        <v>762</v>
      </c>
      <c r="AH1002" t="s">
        <v>768</v>
      </c>
      <c r="AI1002">
        <v>2.5</v>
      </c>
      <c r="AJ1002">
        <v>0</v>
      </c>
      <c r="AK1002">
        <v>0</v>
      </c>
      <c r="AL1002">
        <v>0</v>
      </c>
      <c r="AM1002">
        <v>30</v>
      </c>
      <c r="AN1002">
        <v>0</v>
      </c>
      <c r="AO1002" t="s">
        <v>762</v>
      </c>
      <c r="AP1002" t="s">
        <v>763</v>
      </c>
      <c r="AQ1002" t="s">
        <v>769</v>
      </c>
      <c r="AR1002" t="s">
        <v>2159</v>
      </c>
      <c r="AS1002">
        <v>7.87</v>
      </c>
      <c r="AT1002">
        <v>698.1</v>
      </c>
      <c r="AU1002">
        <v>705.97</v>
      </c>
      <c r="AV1002" t="s">
        <v>772</v>
      </c>
      <c r="AW1002" t="s">
        <v>2160</v>
      </c>
      <c r="AX1002">
        <v>10.57</v>
      </c>
      <c r="AY1002">
        <v>695.88</v>
      </c>
      <c r="AZ1002">
        <v>706.45</v>
      </c>
      <c r="BA1002" t="s">
        <v>772</v>
      </c>
      <c r="BB1002">
        <v>7.0830530000000003E-2</v>
      </c>
      <c r="BC1002">
        <v>0</v>
      </c>
      <c r="BD1002">
        <v>0</v>
      </c>
      <c r="BE1002">
        <v>117.2995665069587</v>
      </c>
      <c r="BF1002" t="s">
        <v>767</v>
      </c>
      <c r="BG1002">
        <v>44243</v>
      </c>
      <c r="BH1002">
        <v>31.342418098205151</v>
      </c>
      <c r="BI1002" t="s">
        <v>4161</v>
      </c>
      <c r="BJ1002" t="s">
        <v>4162</v>
      </c>
      <c r="BK1002" t="s">
        <v>4163</v>
      </c>
      <c r="BL1002" t="s">
        <v>4097</v>
      </c>
      <c r="BM1002">
        <v>1</v>
      </c>
      <c r="BN1002">
        <v>3.8109999999999999</v>
      </c>
    </row>
    <row r="1003" spans="1:66" x14ac:dyDescent="0.25">
      <c r="A1003">
        <v>178196</v>
      </c>
      <c r="B1003">
        <v>21553</v>
      </c>
      <c r="C1003" t="s">
        <v>460</v>
      </c>
      <c r="D1003" t="s">
        <v>26</v>
      </c>
      <c r="E1003" t="s">
        <v>29</v>
      </c>
      <c r="F1003">
        <v>44242.708333333336</v>
      </c>
      <c r="G1003">
        <v>5</v>
      </c>
      <c r="H1003" t="s">
        <v>31</v>
      </c>
      <c r="I1003">
        <v>7</v>
      </c>
      <c r="J1003" t="s">
        <v>22</v>
      </c>
      <c r="K1003" t="s">
        <v>22</v>
      </c>
      <c r="M1003">
        <v>0</v>
      </c>
      <c r="O1003">
        <v>2</v>
      </c>
      <c r="P1003">
        <v>5</v>
      </c>
      <c r="Q1003">
        <v>3.75</v>
      </c>
      <c r="R1003">
        <v>2.75</v>
      </c>
      <c r="S1003">
        <v>10.3125</v>
      </c>
      <c r="T1003">
        <v>1</v>
      </c>
      <c r="U1003">
        <v>5</v>
      </c>
      <c r="V1003">
        <v>3.8000000000000007</v>
      </c>
      <c r="W1003">
        <v>2.75</v>
      </c>
      <c r="X1003">
        <v>10.450000000000003</v>
      </c>
      <c r="Y1003">
        <v>3.7800000000000002</v>
      </c>
      <c r="Z1003">
        <v>2.75</v>
      </c>
      <c r="AA1003">
        <v>10.395000000000001</v>
      </c>
      <c r="AB1003">
        <v>7709703</v>
      </c>
      <c r="AC1003" t="s">
        <v>2356</v>
      </c>
      <c r="AD1003">
        <v>40739</v>
      </c>
      <c r="AE1003" t="s">
        <v>760</v>
      </c>
      <c r="AF1003" t="s">
        <v>761</v>
      </c>
      <c r="AG1003" t="s">
        <v>762</v>
      </c>
      <c r="AH1003" t="s">
        <v>768</v>
      </c>
      <c r="AI1003">
        <v>1.5</v>
      </c>
      <c r="AJ1003">
        <v>0</v>
      </c>
      <c r="AK1003">
        <v>0</v>
      </c>
      <c r="AL1003">
        <v>0</v>
      </c>
      <c r="AM1003">
        <v>18</v>
      </c>
      <c r="AN1003">
        <v>0</v>
      </c>
      <c r="AO1003" t="s">
        <v>762</v>
      </c>
      <c r="AP1003" t="s">
        <v>902</v>
      </c>
      <c r="AQ1003" t="s">
        <v>905</v>
      </c>
      <c r="AR1003" t="s">
        <v>2357</v>
      </c>
      <c r="AS1003">
        <v>4.9000000000000004</v>
      </c>
      <c r="AT1003">
        <v>596.1</v>
      </c>
      <c r="AU1003">
        <v>601</v>
      </c>
      <c r="AV1003" t="s">
        <v>765</v>
      </c>
      <c r="AW1003" t="s">
        <v>2358</v>
      </c>
      <c r="AX1003">
        <v>0</v>
      </c>
      <c r="AY1003">
        <v>591</v>
      </c>
      <c r="AZ1003">
        <v>591</v>
      </c>
      <c r="BA1003" t="s">
        <v>772</v>
      </c>
      <c r="BB1003">
        <v>3.5445860000000003E-2</v>
      </c>
      <c r="BC1003">
        <v>0</v>
      </c>
      <c r="BD1003">
        <v>0</v>
      </c>
      <c r="BE1003">
        <v>121.12993383527265</v>
      </c>
      <c r="BF1003" t="s">
        <v>767</v>
      </c>
      <c r="BG1003">
        <v>44243</v>
      </c>
      <c r="BH1003">
        <v>143.88138169237271</v>
      </c>
      <c r="BI1003" t="s">
        <v>4104</v>
      </c>
      <c r="BJ1003" t="s">
        <v>4105</v>
      </c>
      <c r="BK1003" t="s">
        <v>4106</v>
      </c>
      <c r="BL1003" t="s">
        <v>4107</v>
      </c>
      <c r="BM1003">
        <v>3</v>
      </c>
      <c r="BN1003">
        <v>3.7170000000000001</v>
      </c>
    </row>
    <row r="1004" spans="1:66" x14ac:dyDescent="0.25">
      <c r="A1004">
        <v>179194</v>
      </c>
      <c r="B1004">
        <v>17422</v>
      </c>
      <c r="C1004" t="s">
        <v>116</v>
      </c>
      <c r="D1004" t="s">
        <v>21</v>
      </c>
      <c r="E1004" t="s">
        <v>29</v>
      </c>
      <c r="F1004">
        <v>43971.666666666664</v>
      </c>
      <c r="G1004">
        <v>3.55</v>
      </c>
      <c r="H1004" t="s">
        <v>23</v>
      </c>
      <c r="I1004">
        <v>0</v>
      </c>
      <c r="J1004" t="s">
        <v>22</v>
      </c>
      <c r="K1004" t="s">
        <v>22</v>
      </c>
      <c r="L1004" t="s">
        <v>30</v>
      </c>
      <c r="M1004">
        <v>6</v>
      </c>
      <c r="N1004" t="s">
        <v>40</v>
      </c>
      <c r="O1004">
        <v>8</v>
      </c>
      <c r="P1004">
        <v>10</v>
      </c>
      <c r="Q1004">
        <v>5.2</v>
      </c>
      <c r="R1004">
        <v>5</v>
      </c>
      <c r="S1004">
        <v>26</v>
      </c>
      <c r="T1004">
        <v>1</v>
      </c>
      <c r="U1004">
        <v>10</v>
      </c>
      <c r="V1004">
        <v>7.8000000000000007</v>
      </c>
      <c r="W1004">
        <v>5</v>
      </c>
      <c r="X1004">
        <v>39</v>
      </c>
      <c r="Y1004">
        <v>6.7600000000000007</v>
      </c>
      <c r="Z1004">
        <v>5</v>
      </c>
      <c r="AA1004">
        <v>33.800000000000004</v>
      </c>
      <c r="AB1004">
        <v>7615946</v>
      </c>
      <c r="AC1004" t="s">
        <v>3943</v>
      </c>
      <c r="AD1004">
        <v>40740</v>
      </c>
      <c r="AE1004" t="s">
        <v>760</v>
      </c>
      <c r="AF1004" t="s">
        <v>761</v>
      </c>
      <c r="AG1004" t="s">
        <v>762</v>
      </c>
      <c r="AH1004" t="s">
        <v>768</v>
      </c>
      <c r="AI1004">
        <v>1.5</v>
      </c>
      <c r="AJ1004">
        <v>0</v>
      </c>
      <c r="AK1004">
        <v>0</v>
      </c>
      <c r="AL1004">
        <v>0</v>
      </c>
      <c r="AM1004">
        <v>18</v>
      </c>
      <c r="AN1004">
        <v>0</v>
      </c>
      <c r="AO1004" t="s">
        <v>762</v>
      </c>
      <c r="AP1004" t="s">
        <v>763</v>
      </c>
      <c r="AQ1004" t="s">
        <v>769</v>
      </c>
      <c r="AR1004" t="s">
        <v>1003</v>
      </c>
      <c r="AS1004">
        <v>3.5</v>
      </c>
      <c r="AT1004">
        <v>729.5</v>
      </c>
      <c r="AU1004">
        <v>733</v>
      </c>
      <c r="AV1004" t="s">
        <v>765</v>
      </c>
      <c r="AW1004" t="s">
        <v>3944</v>
      </c>
      <c r="AX1004">
        <v>3.6</v>
      </c>
      <c r="AY1004">
        <v>729.4</v>
      </c>
      <c r="AZ1004">
        <v>733</v>
      </c>
      <c r="BA1004" t="s">
        <v>765</v>
      </c>
      <c r="BB1004">
        <v>2.6815699999999999E-3</v>
      </c>
      <c r="BC1004">
        <v>0</v>
      </c>
      <c r="BD1004">
        <v>0</v>
      </c>
      <c r="BE1004">
        <v>120.38786219484371</v>
      </c>
      <c r="BF1004" t="s">
        <v>767</v>
      </c>
      <c r="BG1004">
        <v>44243</v>
      </c>
      <c r="BH1004">
        <v>37.291613102135592</v>
      </c>
      <c r="BI1004" t="s">
        <v>4094</v>
      </c>
      <c r="BJ1004" t="s">
        <v>4095</v>
      </c>
      <c r="BK1004" t="s">
        <v>4096</v>
      </c>
      <c r="BL1004" t="s">
        <v>4097</v>
      </c>
      <c r="BM1004">
        <v>1</v>
      </c>
      <c r="BN1004">
        <v>3.7949999999999999</v>
      </c>
    </row>
    <row r="1005" spans="1:66" x14ac:dyDescent="0.25">
      <c r="A1005">
        <v>179195</v>
      </c>
      <c r="B1005">
        <v>17422</v>
      </c>
      <c r="C1005" t="s">
        <v>116</v>
      </c>
      <c r="D1005" t="s">
        <v>21</v>
      </c>
      <c r="E1005" t="s">
        <v>29</v>
      </c>
      <c r="F1005">
        <v>43971.666666666664</v>
      </c>
      <c r="G1005">
        <v>3.5</v>
      </c>
      <c r="H1005" t="s">
        <v>23</v>
      </c>
      <c r="I1005">
        <v>0</v>
      </c>
      <c r="J1005" t="s">
        <v>22</v>
      </c>
      <c r="K1005" t="s">
        <v>22</v>
      </c>
      <c r="L1005" t="s">
        <v>115</v>
      </c>
      <c r="M1005">
        <v>8</v>
      </c>
      <c r="N1005" t="s">
        <v>33</v>
      </c>
      <c r="O1005">
        <v>0</v>
      </c>
      <c r="P1005">
        <v>10</v>
      </c>
      <c r="Q1005">
        <v>0</v>
      </c>
      <c r="R1005">
        <v>5.9</v>
      </c>
      <c r="S1005">
        <v>0</v>
      </c>
      <c r="T1005">
        <v>1</v>
      </c>
      <c r="U1005">
        <v>0</v>
      </c>
      <c r="V1005">
        <v>1.4000000000000001</v>
      </c>
      <c r="W1005">
        <v>0.8</v>
      </c>
      <c r="X1005">
        <v>1.1200000000000001</v>
      </c>
      <c r="Y1005">
        <v>0.84000000000000008</v>
      </c>
      <c r="Z1005">
        <v>2.8400000000000003</v>
      </c>
      <c r="AA1005">
        <v>2.3856000000000006</v>
      </c>
      <c r="AB1005">
        <v>7625101</v>
      </c>
      <c r="AC1005" t="s">
        <v>1001</v>
      </c>
      <c r="AD1005">
        <v>40741</v>
      </c>
      <c r="AE1005" t="s">
        <v>760</v>
      </c>
      <c r="AF1005" t="s">
        <v>761</v>
      </c>
      <c r="AG1005" t="s">
        <v>762</v>
      </c>
      <c r="AH1005" t="s">
        <v>768</v>
      </c>
      <c r="AI1005">
        <v>1.5</v>
      </c>
      <c r="AJ1005">
        <v>0</v>
      </c>
      <c r="AK1005">
        <v>0</v>
      </c>
      <c r="AL1005">
        <v>0</v>
      </c>
      <c r="AM1005">
        <v>18</v>
      </c>
      <c r="AN1005">
        <v>0</v>
      </c>
      <c r="AO1005" t="s">
        <v>762</v>
      </c>
      <c r="AP1005" t="s">
        <v>763</v>
      </c>
      <c r="AQ1005" t="s">
        <v>769</v>
      </c>
      <c r="AR1005" t="s">
        <v>1002</v>
      </c>
      <c r="AS1005">
        <v>0</v>
      </c>
      <c r="AT1005">
        <v>0</v>
      </c>
      <c r="AU1005">
        <v>734</v>
      </c>
      <c r="AV1005" t="s">
        <v>765</v>
      </c>
      <c r="AW1005" t="s">
        <v>1003</v>
      </c>
      <c r="AX1005">
        <v>3.6</v>
      </c>
      <c r="AY1005">
        <v>729.4</v>
      </c>
      <c r="AZ1005">
        <v>733</v>
      </c>
      <c r="BA1005" t="s">
        <v>765</v>
      </c>
      <c r="BB1005">
        <v>0</v>
      </c>
      <c r="BC1005">
        <v>0</v>
      </c>
      <c r="BD1005">
        <v>0</v>
      </c>
      <c r="BE1005">
        <v>120.38786219484371</v>
      </c>
      <c r="BF1005" t="s">
        <v>767</v>
      </c>
      <c r="BG1005">
        <v>44243</v>
      </c>
      <c r="BH1005">
        <v>12.765968370415591</v>
      </c>
      <c r="BI1005" t="s">
        <v>4140</v>
      </c>
      <c r="BJ1005" t="s">
        <v>4141</v>
      </c>
      <c r="BK1005" t="s">
        <v>4142</v>
      </c>
      <c r="BL1005" t="s">
        <v>768</v>
      </c>
      <c r="BM1005">
        <v>2</v>
      </c>
      <c r="BN1005">
        <v>3.7949999999999999</v>
      </c>
    </row>
    <row r="1006" spans="1:66" x14ac:dyDescent="0.25">
      <c r="A1006">
        <v>179196</v>
      </c>
      <c r="B1006">
        <v>17422</v>
      </c>
      <c r="C1006" t="s">
        <v>116</v>
      </c>
      <c r="D1006" t="s">
        <v>21</v>
      </c>
      <c r="E1006" t="s">
        <v>29</v>
      </c>
      <c r="F1006">
        <v>43971.666666666664</v>
      </c>
      <c r="G1006">
        <v>4.25</v>
      </c>
      <c r="H1006" t="s">
        <v>23</v>
      </c>
      <c r="I1006">
        <v>0</v>
      </c>
      <c r="J1006" t="s">
        <v>22</v>
      </c>
      <c r="K1006" t="s">
        <v>22</v>
      </c>
      <c r="L1006" t="s">
        <v>115</v>
      </c>
      <c r="M1006">
        <v>8</v>
      </c>
      <c r="N1006" t="s">
        <v>33</v>
      </c>
      <c r="O1006">
        <v>0</v>
      </c>
      <c r="P1006">
        <v>10</v>
      </c>
      <c r="Q1006">
        <v>0</v>
      </c>
      <c r="R1006">
        <v>5.9</v>
      </c>
      <c r="S1006">
        <v>0</v>
      </c>
      <c r="T1006">
        <v>1</v>
      </c>
      <c r="U1006">
        <v>10</v>
      </c>
      <c r="V1006">
        <v>6.2000000000000011</v>
      </c>
      <c r="W1006">
        <v>5.9</v>
      </c>
      <c r="X1006">
        <v>36.580000000000005</v>
      </c>
      <c r="Y1006">
        <v>3.7200000000000006</v>
      </c>
      <c r="Z1006">
        <v>5.9</v>
      </c>
      <c r="AA1006">
        <v>21.948000000000004</v>
      </c>
      <c r="AB1006">
        <v>7720046</v>
      </c>
      <c r="AC1006" t="s">
        <v>3491</v>
      </c>
      <c r="AD1006">
        <v>40742</v>
      </c>
      <c r="AE1006" t="s">
        <v>760</v>
      </c>
      <c r="AF1006" t="s">
        <v>761</v>
      </c>
      <c r="AG1006" t="s">
        <v>762</v>
      </c>
      <c r="AH1006" t="s">
        <v>768</v>
      </c>
      <c r="AI1006">
        <v>1.25</v>
      </c>
      <c r="AJ1006">
        <v>0</v>
      </c>
      <c r="AK1006">
        <v>0</v>
      </c>
      <c r="AL1006">
        <v>0</v>
      </c>
      <c r="AM1006">
        <v>15</v>
      </c>
      <c r="AN1006">
        <v>0</v>
      </c>
      <c r="AO1006" t="s">
        <v>762</v>
      </c>
      <c r="AP1006" t="s">
        <v>763</v>
      </c>
      <c r="AQ1006" t="s">
        <v>769</v>
      </c>
      <c r="AR1006" t="s">
        <v>3492</v>
      </c>
      <c r="AS1006">
        <v>4.0999999999999996</v>
      </c>
      <c r="AT1006">
        <v>739.9</v>
      </c>
      <c r="AU1006">
        <v>744</v>
      </c>
      <c r="AV1006" t="s">
        <v>765</v>
      </c>
      <c r="AW1006" t="s">
        <v>3493</v>
      </c>
      <c r="AX1006">
        <v>4.4000000000000004</v>
      </c>
      <c r="AY1006">
        <v>739.6</v>
      </c>
      <c r="AZ1006">
        <v>744</v>
      </c>
      <c r="BA1006" t="s">
        <v>765</v>
      </c>
      <c r="BB1006">
        <v>1.138897E-2</v>
      </c>
      <c r="BC1006">
        <v>0</v>
      </c>
      <c r="BD1006">
        <v>0</v>
      </c>
      <c r="BE1006">
        <v>120.38786219484371</v>
      </c>
      <c r="BF1006" t="s">
        <v>767</v>
      </c>
      <c r="BG1006">
        <v>44243</v>
      </c>
      <c r="BH1006">
        <v>26.341282178269839</v>
      </c>
      <c r="BI1006" t="s">
        <v>4094</v>
      </c>
      <c r="BJ1006" t="s">
        <v>4095</v>
      </c>
      <c r="BK1006" t="s">
        <v>4096</v>
      </c>
      <c r="BL1006" t="s">
        <v>4097</v>
      </c>
      <c r="BM1006">
        <v>1</v>
      </c>
      <c r="BN1006">
        <v>3.7970000000000002</v>
      </c>
    </row>
    <row r="1007" spans="1:66" x14ac:dyDescent="0.25">
      <c r="A1007">
        <v>179197</v>
      </c>
      <c r="B1007">
        <v>17422</v>
      </c>
      <c r="C1007" t="s">
        <v>116</v>
      </c>
      <c r="D1007" t="s">
        <v>21</v>
      </c>
      <c r="E1007" t="s">
        <v>29</v>
      </c>
      <c r="F1007">
        <v>43971.666666666664</v>
      </c>
      <c r="G1007">
        <v>4.4000000000000004</v>
      </c>
      <c r="H1007" t="s">
        <v>23</v>
      </c>
      <c r="I1007">
        <v>0</v>
      </c>
      <c r="J1007" t="s">
        <v>22</v>
      </c>
      <c r="K1007" t="s">
        <v>22</v>
      </c>
      <c r="L1007" t="s">
        <v>115</v>
      </c>
      <c r="M1007">
        <v>8</v>
      </c>
      <c r="N1007" t="s">
        <v>33</v>
      </c>
      <c r="O1007">
        <v>0</v>
      </c>
      <c r="P1007">
        <v>10</v>
      </c>
      <c r="Q1007">
        <v>0</v>
      </c>
      <c r="R1007">
        <v>5.9</v>
      </c>
      <c r="S1007">
        <v>0</v>
      </c>
      <c r="T1007">
        <v>1</v>
      </c>
      <c r="U1007">
        <v>10</v>
      </c>
      <c r="V1007">
        <v>8.6</v>
      </c>
      <c r="W1007">
        <v>5.9</v>
      </c>
      <c r="X1007">
        <v>50.74</v>
      </c>
      <c r="Y1007">
        <v>5.1599999999999993</v>
      </c>
      <c r="Z1007">
        <v>5.9</v>
      </c>
      <c r="AA1007">
        <v>30.443999999999999</v>
      </c>
      <c r="AB1007">
        <v>7591608</v>
      </c>
      <c r="AC1007" t="s">
        <v>3861</v>
      </c>
      <c r="AD1007">
        <v>40743</v>
      </c>
      <c r="AE1007" t="s">
        <v>760</v>
      </c>
      <c r="AF1007" t="s">
        <v>761</v>
      </c>
      <c r="AG1007" t="s">
        <v>762</v>
      </c>
      <c r="AH1007" t="s">
        <v>768</v>
      </c>
      <c r="AI1007">
        <v>1.25</v>
      </c>
      <c r="AJ1007">
        <v>0</v>
      </c>
      <c r="AK1007">
        <v>0</v>
      </c>
      <c r="AL1007">
        <v>0</v>
      </c>
      <c r="AM1007">
        <v>15</v>
      </c>
      <c r="AN1007">
        <v>0</v>
      </c>
      <c r="AO1007" t="s">
        <v>762</v>
      </c>
      <c r="AP1007" t="s">
        <v>763</v>
      </c>
      <c r="AQ1007" t="s">
        <v>769</v>
      </c>
      <c r="AR1007" t="s">
        <v>3493</v>
      </c>
      <c r="AS1007">
        <v>4.4000000000000004</v>
      </c>
      <c r="AT1007">
        <v>739.6</v>
      </c>
      <c r="AU1007">
        <v>744</v>
      </c>
      <c r="AV1007" t="s">
        <v>765</v>
      </c>
      <c r="AW1007" t="s">
        <v>1002</v>
      </c>
      <c r="AX1007">
        <v>0</v>
      </c>
      <c r="AY1007">
        <v>0</v>
      </c>
      <c r="AZ1007">
        <v>734</v>
      </c>
      <c r="BA1007" t="s">
        <v>765</v>
      </c>
      <c r="BB1007">
        <v>0</v>
      </c>
      <c r="BC1007">
        <v>0</v>
      </c>
      <c r="BD1007">
        <v>0</v>
      </c>
      <c r="BE1007">
        <v>120.38786219484371</v>
      </c>
      <c r="BF1007" t="s">
        <v>767</v>
      </c>
      <c r="BG1007">
        <v>44243</v>
      </c>
      <c r="BH1007">
        <v>245.19512763739411</v>
      </c>
      <c r="BI1007" t="s">
        <v>4094</v>
      </c>
      <c r="BJ1007" t="s">
        <v>4095</v>
      </c>
      <c r="BK1007" t="s">
        <v>4096</v>
      </c>
      <c r="BL1007" t="s">
        <v>4097</v>
      </c>
      <c r="BM1007">
        <v>1</v>
      </c>
      <c r="BN1007">
        <v>3.7949999999999999</v>
      </c>
    </row>
    <row r="1008" spans="1:66" x14ac:dyDescent="0.25">
      <c r="A1008">
        <v>179226</v>
      </c>
      <c r="B1008">
        <v>12069</v>
      </c>
      <c r="C1008" t="s">
        <v>693</v>
      </c>
      <c r="D1008" t="s">
        <v>21</v>
      </c>
      <c r="E1008" t="s">
        <v>29</v>
      </c>
      <c r="F1008">
        <v>43801.666666666664</v>
      </c>
      <c r="G1008">
        <v>5.8</v>
      </c>
      <c r="H1008" t="s">
        <v>68</v>
      </c>
      <c r="I1008">
        <v>0</v>
      </c>
      <c r="J1008" t="s">
        <v>22</v>
      </c>
      <c r="K1008" t="s">
        <v>22</v>
      </c>
      <c r="L1008" t="s">
        <v>30</v>
      </c>
      <c r="M1008">
        <v>6</v>
      </c>
      <c r="N1008" t="s">
        <v>202</v>
      </c>
      <c r="O1008">
        <v>3</v>
      </c>
      <c r="P1008">
        <v>10</v>
      </c>
      <c r="Q1008">
        <v>1.9500000000000002</v>
      </c>
      <c r="R1008">
        <v>6.2</v>
      </c>
      <c r="S1008">
        <v>12.090000000000002</v>
      </c>
      <c r="T1008">
        <v>1</v>
      </c>
      <c r="U1008">
        <v>10</v>
      </c>
      <c r="V1008">
        <v>7.6000000000000005</v>
      </c>
      <c r="W1008">
        <v>4.4000000000000004</v>
      </c>
      <c r="X1008">
        <v>33.440000000000005</v>
      </c>
      <c r="Y1008">
        <v>5.3400000000000007</v>
      </c>
      <c r="Z1008">
        <v>5.120000000000001</v>
      </c>
      <c r="AA1008">
        <v>27.340800000000009</v>
      </c>
      <c r="AB1008">
        <v>7628662</v>
      </c>
      <c r="AC1008" t="s">
        <v>3724</v>
      </c>
      <c r="AD1008">
        <v>40744</v>
      </c>
      <c r="AE1008" t="s">
        <v>760</v>
      </c>
      <c r="AF1008" t="s">
        <v>761</v>
      </c>
      <c r="AG1008" t="s">
        <v>762</v>
      </c>
      <c r="AH1008" t="s">
        <v>768</v>
      </c>
      <c r="AI1008">
        <v>4</v>
      </c>
      <c r="AJ1008">
        <v>0</v>
      </c>
      <c r="AK1008">
        <v>0</v>
      </c>
      <c r="AL1008">
        <v>0</v>
      </c>
      <c r="AM1008">
        <v>48</v>
      </c>
      <c r="AN1008">
        <v>0</v>
      </c>
      <c r="AO1008" t="s">
        <v>762</v>
      </c>
      <c r="AP1008" t="s">
        <v>763</v>
      </c>
      <c r="AQ1008" t="s">
        <v>769</v>
      </c>
      <c r="AR1008" t="s">
        <v>3725</v>
      </c>
      <c r="AS1008">
        <v>0</v>
      </c>
      <c r="AT1008">
        <v>0</v>
      </c>
      <c r="AU1008">
        <v>738</v>
      </c>
      <c r="AV1008" t="s">
        <v>765</v>
      </c>
      <c r="AW1008" t="s">
        <v>3726</v>
      </c>
      <c r="AX1008">
        <v>5.8</v>
      </c>
      <c r="AY1008">
        <v>729.2</v>
      </c>
      <c r="AZ1008">
        <v>735</v>
      </c>
      <c r="BA1008" t="s">
        <v>765</v>
      </c>
      <c r="BB1008">
        <v>0</v>
      </c>
      <c r="BC1008">
        <v>0</v>
      </c>
      <c r="BD1008">
        <v>0</v>
      </c>
      <c r="BE1008">
        <v>119.92242756103126</v>
      </c>
      <c r="BF1008" t="s">
        <v>767</v>
      </c>
      <c r="BG1008">
        <v>44243</v>
      </c>
      <c r="BH1008">
        <v>147.04985981490771</v>
      </c>
      <c r="BI1008" t="s">
        <v>4140</v>
      </c>
      <c r="BJ1008" t="s">
        <v>4141</v>
      </c>
      <c r="BK1008" t="s">
        <v>4142</v>
      </c>
      <c r="BL1008" t="s">
        <v>768</v>
      </c>
      <c r="BM1008">
        <v>2</v>
      </c>
      <c r="BN1008">
        <v>3.7949999999999999</v>
      </c>
    </row>
    <row r="1009" spans="1:66" x14ac:dyDescent="0.25">
      <c r="A1009">
        <v>179472</v>
      </c>
      <c r="B1009">
        <v>11051</v>
      </c>
      <c r="C1009" t="s">
        <v>372</v>
      </c>
      <c r="D1009" t="s">
        <v>21</v>
      </c>
      <c r="E1009" t="s">
        <v>29</v>
      </c>
      <c r="F1009">
        <v>42843.666666666664</v>
      </c>
      <c r="G1009">
        <v>5.5</v>
      </c>
      <c r="H1009" t="s">
        <v>23</v>
      </c>
      <c r="I1009">
        <v>0</v>
      </c>
      <c r="J1009" t="s">
        <v>22</v>
      </c>
      <c r="K1009" t="s">
        <v>22</v>
      </c>
      <c r="L1009" t="s">
        <v>145</v>
      </c>
      <c r="M1009">
        <v>10</v>
      </c>
      <c r="N1009" t="s">
        <v>33</v>
      </c>
      <c r="O1009">
        <v>0</v>
      </c>
      <c r="P1009">
        <v>5</v>
      </c>
      <c r="Q1009">
        <v>0</v>
      </c>
      <c r="R1009">
        <v>7.25</v>
      </c>
      <c r="S1009">
        <v>0</v>
      </c>
      <c r="T1009">
        <v>1</v>
      </c>
      <c r="U1009">
        <v>0</v>
      </c>
      <c r="V1009">
        <v>6</v>
      </c>
      <c r="W1009">
        <v>2.9000000000000004</v>
      </c>
      <c r="X1009">
        <v>17.400000000000002</v>
      </c>
      <c r="Y1009">
        <v>3.5999999999999996</v>
      </c>
      <c r="Z1009">
        <v>4.6400000000000006</v>
      </c>
      <c r="AA1009">
        <v>16.704000000000001</v>
      </c>
      <c r="AB1009">
        <v>7640138</v>
      </c>
      <c r="AC1009" t="s">
        <v>3088</v>
      </c>
      <c r="AD1009">
        <v>40745</v>
      </c>
      <c r="AE1009" t="s">
        <v>760</v>
      </c>
      <c r="AF1009" t="s">
        <v>761</v>
      </c>
      <c r="AG1009" t="s">
        <v>762</v>
      </c>
      <c r="AH1009" t="s">
        <v>768</v>
      </c>
      <c r="AI1009">
        <v>4</v>
      </c>
      <c r="AJ1009">
        <v>0</v>
      </c>
      <c r="AK1009">
        <v>0</v>
      </c>
      <c r="AL1009">
        <v>0</v>
      </c>
      <c r="AM1009">
        <v>48</v>
      </c>
      <c r="AN1009">
        <v>0</v>
      </c>
      <c r="AO1009" t="s">
        <v>762</v>
      </c>
      <c r="AP1009" t="s">
        <v>778</v>
      </c>
      <c r="AQ1009" t="s">
        <v>781</v>
      </c>
      <c r="AR1009" t="s">
        <v>3089</v>
      </c>
      <c r="AS1009">
        <v>5.5</v>
      </c>
      <c r="AT1009">
        <v>733.5</v>
      </c>
      <c r="AU1009">
        <v>739</v>
      </c>
      <c r="AV1009" t="s">
        <v>765</v>
      </c>
      <c r="AW1009" t="s">
        <v>3090</v>
      </c>
      <c r="AX1009">
        <v>0</v>
      </c>
      <c r="AY1009">
        <v>0</v>
      </c>
      <c r="AZ1009">
        <v>745</v>
      </c>
      <c r="BA1009" t="s">
        <v>772</v>
      </c>
      <c r="BB1009">
        <v>0</v>
      </c>
      <c r="BC1009">
        <v>0</v>
      </c>
      <c r="BD1009">
        <v>0</v>
      </c>
      <c r="BE1009">
        <v>117.2995665069587</v>
      </c>
      <c r="BF1009" t="s">
        <v>767</v>
      </c>
      <c r="BG1009">
        <v>44243</v>
      </c>
      <c r="BH1009">
        <v>16.261779367104779</v>
      </c>
      <c r="BI1009" t="s">
        <v>4140</v>
      </c>
      <c r="BJ1009" t="s">
        <v>4141</v>
      </c>
      <c r="BK1009" t="s">
        <v>4142</v>
      </c>
      <c r="BL1009" t="s">
        <v>768</v>
      </c>
      <c r="BM1009">
        <v>2</v>
      </c>
      <c r="BN1009">
        <v>3.7989999999999999</v>
      </c>
    </row>
    <row r="1010" spans="1:66" x14ac:dyDescent="0.25">
      <c r="A1010">
        <v>181004</v>
      </c>
      <c r="B1010">
        <v>10980</v>
      </c>
      <c r="C1010" t="s">
        <v>307</v>
      </c>
      <c r="D1010" t="s">
        <v>21</v>
      </c>
      <c r="E1010" t="s">
        <v>29</v>
      </c>
      <c r="F1010">
        <v>43676.666666666664</v>
      </c>
      <c r="G1010">
        <v>4</v>
      </c>
      <c r="H1010" t="s">
        <v>23</v>
      </c>
      <c r="I1010">
        <v>0</v>
      </c>
      <c r="J1010" t="s">
        <v>22</v>
      </c>
      <c r="K1010" t="s">
        <v>22</v>
      </c>
      <c r="L1010" t="s">
        <v>174</v>
      </c>
      <c r="M1010">
        <v>8</v>
      </c>
      <c r="N1010" t="s">
        <v>40</v>
      </c>
      <c r="O1010">
        <v>8</v>
      </c>
      <c r="P1010">
        <v>0</v>
      </c>
      <c r="Q1010">
        <v>5.2</v>
      </c>
      <c r="R1010">
        <v>4.4000000000000004</v>
      </c>
      <c r="S1010">
        <v>22.880000000000003</v>
      </c>
      <c r="T1010">
        <v>1</v>
      </c>
      <c r="U1010">
        <v>0</v>
      </c>
      <c r="V1010">
        <v>1.4000000000000001</v>
      </c>
      <c r="W1010">
        <v>0.8</v>
      </c>
      <c r="X1010">
        <v>1.1200000000000001</v>
      </c>
      <c r="Y1010">
        <v>2.92</v>
      </c>
      <c r="Z1010">
        <v>2.2400000000000002</v>
      </c>
      <c r="AA1010">
        <v>6.5408000000000008</v>
      </c>
      <c r="AB1010">
        <v>7662940</v>
      </c>
      <c r="AC1010" t="s">
        <v>1705</v>
      </c>
      <c r="AD1010">
        <v>40746</v>
      </c>
      <c r="AE1010" t="s">
        <v>760</v>
      </c>
      <c r="AF1010" t="s">
        <v>761</v>
      </c>
      <c r="AG1010" t="s">
        <v>762</v>
      </c>
      <c r="AH1010" t="s">
        <v>768</v>
      </c>
      <c r="AI1010">
        <v>2</v>
      </c>
      <c r="AJ1010">
        <v>0</v>
      </c>
      <c r="AK1010">
        <v>0</v>
      </c>
      <c r="AL1010">
        <v>0</v>
      </c>
      <c r="AM1010">
        <v>24</v>
      </c>
      <c r="AN1010">
        <v>0</v>
      </c>
      <c r="AO1010" t="s">
        <v>762</v>
      </c>
      <c r="AP1010" t="s">
        <v>763</v>
      </c>
      <c r="AQ1010" t="s">
        <v>769</v>
      </c>
      <c r="AR1010" t="s">
        <v>1706</v>
      </c>
      <c r="AS1010">
        <v>3.6</v>
      </c>
      <c r="AT1010">
        <v>628.4</v>
      </c>
      <c r="AU1010">
        <v>632</v>
      </c>
      <c r="AV1010" t="s">
        <v>765</v>
      </c>
      <c r="AW1010" t="s">
        <v>1707</v>
      </c>
      <c r="AX1010">
        <v>3.3</v>
      </c>
      <c r="AY1010">
        <v>624.70000000000005</v>
      </c>
      <c r="AZ1010">
        <v>628</v>
      </c>
      <c r="BA1010" t="s">
        <v>765</v>
      </c>
      <c r="BB1010">
        <v>2.11165E-2</v>
      </c>
      <c r="BC1010">
        <v>0</v>
      </c>
      <c r="BD1010">
        <v>0</v>
      </c>
      <c r="BE1010">
        <v>119.58019621263973</v>
      </c>
      <c r="BF1010" t="s">
        <v>767</v>
      </c>
      <c r="BG1010">
        <v>44243</v>
      </c>
      <c r="BH1010">
        <v>175.21846131935609</v>
      </c>
      <c r="BI1010" t="s">
        <v>4149</v>
      </c>
      <c r="BJ1010" t="s">
        <v>4150</v>
      </c>
      <c r="BK1010" t="s">
        <v>4151</v>
      </c>
      <c r="BL1010" t="s">
        <v>768</v>
      </c>
      <c r="BM1010">
        <v>2</v>
      </c>
      <c r="BN1010">
        <v>3.72</v>
      </c>
    </row>
    <row r="1011" spans="1:66" x14ac:dyDescent="0.25">
      <c r="A1011">
        <v>181071</v>
      </c>
      <c r="B1011">
        <v>13355</v>
      </c>
      <c r="C1011" t="s">
        <v>378</v>
      </c>
      <c r="D1011" t="s">
        <v>21</v>
      </c>
      <c r="E1011" t="s">
        <v>29</v>
      </c>
      <c r="F1011">
        <v>43914.666666666664</v>
      </c>
      <c r="G1011">
        <v>5.8</v>
      </c>
      <c r="H1011" t="s">
        <v>23</v>
      </c>
      <c r="I1011">
        <v>0</v>
      </c>
      <c r="J1011" t="s">
        <v>22</v>
      </c>
      <c r="K1011" t="s">
        <v>22</v>
      </c>
      <c r="L1011" t="s">
        <v>37</v>
      </c>
      <c r="M1011">
        <v>8</v>
      </c>
      <c r="N1011" t="s">
        <v>33</v>
      </c>
      <c r="O1011">
        <v>0</v>
      </c>
      <c r="P1011">
        <v>10</v>
      </c>
      <c r="Q1011">
        <v>0</v>
      </c>
      <c r="R1011">
        <v>5.9</v>
      </c>
      <c r="S1011">
        <v>0</v>
      </c>
      <c r="T1011">
        <v>1</v>
      </c>
      <c r="U1011">
        <v>10</v>
      </c>
      <c r="V1011">
        <v>3.0000000000000004</v>
      </c>
      <c r="W1011">
        <v>3.2</v>
      </c>
      <c r="X1011">
        <v>9.6000000000000014</v>
      </c>
      <c r="Y1011">
        <v>1.8000000000000003</v>
      </c>
      <c r="Z1011">
        <v>4.28</v>
      </c>
      <c r="AA1011">
        <v>7.7040000000000015</v>
      </c>
      <c r="AB1011">
        <v>7620239</v>
      </c>
      <c r="AC1011" t="s">
        <v>1988</v>
      </c>
      <c r="AD1011">
        <v>40747</v>
      </c>
      <c r="AE1011" t="s">
        <v>760</v>
      </c>
      <c r="AF1011" t="s">
        <v>761</v>
      </c>
      <c r="AG1011" t="s">
        <v>762</v>
      </c>
      <c r="AH1011" t="s">
        <v>768</v>
      </c>
      <c r="AI1011">
        <v>1.25</v>
      </c>
      <c r="AJ1011">
        <v>0</v>
      </c>
      <c r="AK1011">
        <v>0</v>
      </c>
      <c r="AL1011">
        <v>0</v>
      </c>
      <c r="AM1011">
        <v>15</v>
      </c>
      <c r="AN1011">
        <v>0</v>
      </c>
      <c r="AO1011" t="s">
        <v>762</v>
      </c>
      <c r="AP1011" t="s">
        <v>763</v>
      </c>
      <c r="AQ1011" t="s">
        <v>769</v>
      </c>
      <c r="AR1011" t="s">
        <v>1989</v>
      </c>
      <c r="AS1011">
        <v>4.96</v>
      </c>
      <c r="AT1011">
        <v>646.97</v>
      </c>
      <c r="AU1011">
        <v>651.92999999999995</v>
      </c>
      <c r="AV1011" t="s">
        <v>772</v>
      </c>
      <c r="AW1011" t="s">
        <v>1990</v>
      </c>
      <c r="AX1011">
        <v>5.66</v>
      </c>
      <c r="AY1011">
        <v>646.37</v>
      </c>
      <c r="AZ1011">
        <v>652.03</v>
      </c>
      <c r="BA1011" t="s">
        <v>772</v>
      </c>
      <c r="BB1011">
        <v>0</v>
      </c>
      <c r="BC1011">
        <v>0</v>
      </c>
      <c r="BD1011">
        <v>0</v>
      </c>
      <c r="BE1011">
        <v>120.23180469997718</v>
      </c>
      <c r="BF1011" t="s">
        <v>767</v>
      </c>
      <c r="BG1011">
        <v>44476</v>
      </c>
      <c r="BH1011">
        <v>45.581302713882238</v>
      </c>
      <c r="BI1011" t="s">
        <v>4098</v>
      </c>
      <c r="BJ1011" t="s">
        <v>4099</v>
      </c>
      <c r="BK1011" t="s">
        <v>4100</v>
      </c>
      <c r="BL1011" t="s">
        <v>4097</v>
      </c>
      <c r="BM1011">
        <v>1</v>
      </c>
      <c r="BN1011">
        <v>3.7189999999999999</v>
      </c>
    </row>
    <row r="1012" spans="1:66" x14ac:dyDescent="0.25">
      <c r="A1012">
        <v>181116</v>
      </c>
      <c r="B1012">
        <v>20020</v>
      </c>
      <c r="C1012" t="s">
        <v>549</v>
      </c>
      <c r="D1012" t="s">
        <v>21</v>
      </c>
      <c r="E1012" t="s">
        <v>29</v>
      </c>
      <c r="F1012">
        <v>44111.666666666664</v>
      </c>
      <c r="G1012">
        <v>8</v>
      </c>
      <c r="H1012" t="s">
        <v>23</v>
      </c>
      <c r="I1012">
        <v>0</v>
      </c>
      <c r="J1012" t="s">
        <v>22</v>
      </c>
      <c r="K1012" t="s">
        <v>22</v>
      </c>
      <c r="L1012" t="s">
        <v>37</v>
      </c>
      <c r="M1012">
        <v>8</v>
      </c>
      <c r="N1012" t="s">
        <v>35</v>
      </c>
      <c r="O1012">
        <v>2</v>
      </c>
      <c r="P1012">
        <v>10</v>
      </c>
      <c r="Q1012">
        <v>1.3</v>
      </c>
      <c r="R1012">
        <v>5.9</v>
      </c>
      <c r="S1012">
        <v>7.6700000000000008</v>
      </c>
      <c r="T1012">
        <v>1</v>
      </c>
      <c r="U1012">
        <v>10</v>
      </c>
      <c r="V1012">
        <v>3.0000000000000004</v>
      </c>
      <c r="W1012">
        <v>5.9</v>
      </c>
      <c r="X1012">
        <v>17.700000000000003</v>
      </c>
      <c r="Y1012">
        <v>2.3200000000000003</v>
      </c>
      <c r="Z1012">
        <v>5.9</v>
      </c>
      <c r="AA1012">
        <v>13.688000000000002</v>
      </c>
      <c r="AB1012">
        <v>7569853</v>
      </c>
      <c r="AC1012" t="s">
        <v>2742</v>
      </c>
      <c r="AD1012">
        <v>40748</v>
      </c>
      <c r="AE1012" t="s">
        <v>760</v>
      </c>
      <c r="AF1012" t="s">
        <v>761</v>
      </c>
      <c r="AG1012" t="s">
        <v>762</v>
      </c>
      <c r="AH1012" t="s">
        <v>768</v>
      </c>
      <c r="AI1012">
        <v>1.5</v>
      </c>
      <c r="AJ1012">
        <v>0</v>
      </c>
      <c r="AK1012">
        <v>0</v>
      </c>
      <c r="AL1012">
        <v>0</v>
      </c>
      <c r="AM1012">
        <v>18</v>
      </c>
      <c r="AN1012">
        <v>0</v>
      </c>
      <c r="AO1012" t="s">
        <v>762</v>
      </c>
      <c r="AP1012" t="s">
        <v>763</v>
      </c>
      <c r="AQ1012" t="s">
        <v>769</v>
      </c>
      <c r="AR1012" t="s">
        <v>2743</v>
      </c>
      <c r="AS1012">
        <v>10.7</v>
      </c>
      <c r="AT1012">
        <v>649.29999999999995</v>
      </c>
      <c r="AU1012">
        <v>660</v>
      </c>
      <c r="AV1012" t="s">
        <v>765</v>
      </c>
      <c r="AW1012" t="s">
        <v>2744</v>
      </c>
      <c r="AX1012">
        <v>7.7</v>
      </c>
      <c r="AY1012">
        <v>646.29999999999995</v>
      </c>
      <c r="AZ1012">
        <v>654</v>
      </c>
      <c r="BA1012" t="s">
        <v>765</v>
      </c>
      <c r="BB1012">
        <v>1.4159430000000001E-2</v>
      </c>
      <c r="BC1012">
        <v>0</v>
      </c>
      <c r="BD1012">
        <v>0</v>
      </c>
      <c r="BE1012">
        <v>120.7711613050422</v>
      </c>
      <c r="BF1012" t="s">
        <v>767</v>
      </c>
      <c r="BG1012">
        <v>44243</v>
      </c>
      <c r="BH1012">
        <v>211.87297139089009</v>
      </c>
      <c r="BI1012" t="s">
        <v>4185</v>
      </c>
      <c r="BJ1012" t="s">
        <v>4186</v>
      </c>
      <c r="BK1012" t="s">
        <v>4187</v>
      </c>
      <c r="BL1012" t="s">
        <v>4097</v>
      </c>
      <c r="BM1012">
        <v>1</v>
      </c>
      <c r="BN1012">
        <v>3.72</v>
      </c>
    </row>
    <row r="1013" spans="1:66" x14ac:dyDescent="0.25">
      <c r="A1013">
        <v>181157</v>
      </c>
      <c r="B1013">
        <v>21358</v>
      </c>
      <c r="C1013" t="s">
        <v>198</v>
      </c>
      <c r="D1013" t="s">
        <v>21</v>
      </c>
      <c r="E1013" t="s">
        <v>29</v>
      </c>
      <c r="F1013">
        <v>44236.666666666664</v>
      </c>
      <c r="G1013">
        <v>2.5</v>
      </c>
      <c r="H1013" t="s">
        <v>23</v>
      </c>
      <c r="I1013">
        <v>0</v>
      </c>
      <c r="J1013" t="s">
        <v>22</v>
      </c>
      <c r="K1013" t="s">
        <v>22</v>
      </c>
      <c r="L1013" t="s">
        <v>30</v>
      </c>
      <c r="M1013">
        <v>6</v>
      </c>
      <c r="N1013" t="s">
        <v>35</v>
      </c>
      <c r="O1013">
        <v>2</v>
      </c>
      <c r="P1013">
        <v>0</v>
      </c>
      <c r="Q1013">
        <v>1.3</v>
      </c>
      <c r="R1013">
        <v>3.5000000000000004</v>
      </c>
      <c r="S1013">
        <v>4.5500000000000007</v>
      </c>
      <c r="T1013">
        <v>1</v>
      </c>
      <c r="U1013">
        <v>0</v>
      </c>
      <c r="V1013">
        <v>4.5999999999999996</v>
      </c>
      <c r="W1013">
        <v>1.7000000000000002</v>
      </c>
      <c r="X1013">
        <v>7.82</v>
      </c>
      <c r="Y1013">
        <v>3.28</v>
      </c>
      <c r="Z1013">
        <v>2.4200000000000004</v>
      </c>
      <c r="AA1013">
        <v>7.9376000000000007</v>
      </c>
      <c r="AB1013">
        <v>7585879</v>
      </c>
      <c r="AC1013" t="s">
        <v>2017</v>
      </c>
      <c r="AD1013">
        <v>40749</v>
      </c>
      <c r="AE1013" t="s">
        <v>760</v>
      </c>
      <c r="AF1013" t="s">
        <v>761</v>
      </c>
      <c r="AG1013" t="s">
        <v>762</v>
      </c>
      <c r="AH1013" t="s">
        <v>768</v>
      </c>
      <c r="AI1013">
        <v>1.25</v>
      </c>
      <c r="AJ1013">
        <v>0</v>
      </c>
      <c r="AK1013">
        <v>0</v>
      </c>
      <c r="AL1013">
        <v>0</v>
      </c>
      <c r="AM1013">
        <v>15</v>
      </c>
      <c r="AN1013">
        <v>0</v>
      </c>
      <c r="AO1013" t="s">
        <v>762</v>
      </c>
      <c r="AP1013" t="s">
        <v>763</v>
      </c>
      <c r="AQ1013" t="s">
        <v>769</v>
      </c>
      <c r="AR1013" t="s">
        <v>2018</v>
      </c>
      <c r="AS1013">
        <v>3.9</v>
      </c>
      <c r="AT1013">
        <v>662.1</v>
      </c>
      <c r="AU1013">
        <v>666</v>
      </c>
      <c r="AV1013" t="s">
        <v>765</v>
      </c>
      <c r="AW1013" t="s">
        <v>2019</v>
      </c>
      <c r="AX1013">
        <v>1.1000000000000001</v>
      </c>
      <c r="AY1013">
        <v>661.9</v>
      </c>
      <c r="AZ1013">
        <v>663</v>
      </c>
      <c r="BA1013" t="s">
        <v>765</v>
      </c>
      <c r="BB1013">
        <v>1.6730899999999999E-3</v>
      </c>
      <c r="BC1013">
        <v>0</v>
      </c>
      <c r="BD1013">
        <v>0</v>
      </c>
      <c r="BE1013">
        <v>121.11339265343372</v>
      </c>
      <c r="BF1013" t="s">
        <v>767</v>
      </c>
      <c r="BG1013">
        <v>44243</v>
      </c>
      <c r="BH1013">
        <v>119.5390139170467</v>
      </c>
      <c r="BI1013" t="s">
        <v>4117</v>
      </c>
      <c r="BJ1013" t="s">
        <v>4118</v>
      </c>
      <c r="BK1013" t="s">
        <v>4119</v>
      </c>
      <c r="BL1013" t="s">
        <v>768</v>
      </c>
      <c r="BM1013">
        <v>2</v>
      </c>
      <c r="BN1013">
        <v>3.7189999999999999</v>
      </c>
    </row>
    <row r="1014" spans="1:66" x14ac:dyDescent="0.25">
      <c r="A1014">
        <v>181157</v>
      </c>
      <c r="B1014">
        <v>21358</v>
      </c>
      <c r="C1014" t="s">
        <v>197</v>
      </c>
      <c r="D1014" t="s">
        <v>21</v>
      </c>
      <c r="E1014" t="s">
        <v>29</v>
      </c>
      <c r="F1014">
        <v>44236.666666666664</v>
      </c>
      <c r="G1014">
        <v>2.5</v>
      </c>
      <c r="H1014" t="s">
        <v>23</v>
      </c>
      <c r="I1014">
        <v>0</v>
      </c>
      <c r="J1014" t="s">
        <v>22</v>
      </c>
      <c r="K1014" t="s">
        <v>22</v>
      </c>
      <c r="L1014" t="s">
        <v>30</v>
      </c>
      <c r="M1014">
        <v>6</v>
      </c>
      <c r="N1014" t="s">
        <v>33</v>
      </c>
      <c r="O1014">
        <v>0</v>
      </c>
      <c r="P1014">
        <v>0</v>
      </c>
      <c r="Q1014">
        <v>0</v>
      </c>
      <c r="R1014">
        <v>3.5000000000000004</v>
      </c>
      <c r="S1014">
        <v>0</v>
      </c>
      <c r="T1014">
        <v>1</v>
      </c>
      <c r="U1014">
        <v>0</v>
      </c>
      <c r="V1014">
        <v>7.8000000000000007</v>
      </c>
      <c r="W1014">
        <v>0.8</v>
      </c>
      <c r="X1014">
        <v>6.2400000000000011</v>
      </c>
      <c r="Y1014">
        <v>4.6800000000000006</v>
      </c>
      <c r="Z1014">
        <v>1.8800000000000003</v>
      </c>
      <c r="AA1014">
        <v>8.7984000000000027</v>
      </c>
      <c r="AB1014">
        <v>7585879</v>
      </c>
      <c r="AC1014" t="s">
        <v>2017</v>
      </c>
      <c r="AD1014">
        <v>40750</v>
      </c>
      <c r="AE1014" t="s">
        <v>760</v>
      </c>
      <c r="AF1014" t="s">
        <v>761</v>
      </c>
      <c r="AG1014" t="s">
        <v>762</v>
      </c>
      <c r="AH1014" t="s">
        <v>768</v>
      </c>
      <c r="AI1014">
        <v>1.25</v>
      </c>
      <c r="AJ1014">
        <v>0</v>
      </c>
      <c r="AK1014">
        <v>0</v>
      </c>
      <c r="AL1014">
        <v>0</v>
      </c>
      <c r="AM1014">
        <v>15</v>
      </c>
      <c r="AN1014">
        <v>0</v>
      </c>
      <c r="AO1014" t="s">
        <v>762</v>
      </c>
      <c r="AP1014" t="s">
        <v>763</v>
      </c>
      <c r="AQ1014" t="s">
        <v>769</v>
      </c>
      <c r="AR1014" t="s">
        <v>2018</v>
      </c>
      <c r="AS1014">
        <v>3.9</v>
      </c>
      <c r="AT1014">
        <v>662.1</v>
      </c>
      <c r="AU1014">
        <v>666</v>
      </c>
      <c r="AV1014" t="s">
        <v>765</v>
      </c>
      <c r="AW1014" t="s">
        <v>2019</v>
      </c>
      <c r="AX1014">
        <v>1.1000000000000001</v>
      </c>
      <c r="AY1014">
        <v>661.9</v>
      </c>
      <c r="AZ1014">
        <v>663</v>
      </c>
      <c r="BA1014" t="s">
        <v>765</v>
      </c>
      <c r="BB1014">
        <v>1.6730899999999999E-3</v>
      </c>
      <c r="BC1014">
        <v>0</v>
      </c>
      <c r="BD1014">
        <v>0</v>
      </c>
      <c r="BE1014">
        <v>121.11339265343372</v>
      </c>
      <c r="BF1014" t="s">
        <v>767</v>
      </c>
      <c r="BG1014">
        <v>44243</v>
      </c>
      <c r="BH1014">
        <v>119.5390139170467</v>
      </c>
      <c r="BI1014" t="s">
        <v>4117</v>
      </c>
      <c r="BJ1014" t="s">
        <v>4118</v>
      </c>
      <c r="BK1014" t="s">
        <v>4119</v>
      </c>
      <c r="BL1014" t="s">
        <v>768</v>
      </c>
      <c r="BM1014">
        <v>2</v>
      </c>
      <c r="BN1014">
        <v>3.7189999999999999</v>
      </c>
    </row>
    <row r="1015" spans="1:66" x14ac:dyDescent="0.25">
      <c r="A1015">
        <v>182024</v>
      </c>
      <c r="B1015">
        <v>12256</v>
      </c>
      <c r="C1015" t="s">
        <v>113</v>
      </c>
      <c r="D1015" t="s">
        <v>26</v>
      </c>
      <c r="E1015" t="s">
        <v>29</v>
      </c>
      <c r="F1015">
        <v>43836.708333333336</v>
      </c>
      <c r="G1015">
        <v>0</v>
      </c>
      <c r="H1015" t="s">
        <v>23</v>
      </c>
      <c r="I1015">
        <v>0</v>
      </c>
      <c r="J1015" t="s">
        <v>22</v>
      </c>
      <c r="K1015" t="s">
        <v>22</v>
      </c>
      <c r="L1015" t="s">
        <v>37</v>
      </c>
      <c r="M1015">
        <v>8</v>
      </c>
      <c r="N1015" t="s">
        <v>33</v>
      </c>
      <c r="O1015">
        <v>0</v>
      </c>
      <c r="P1015">
        <v>10</v>
      </c>
      <c r="Q1015">
        <v>0</v>
      </c>
      <c r="R1015">
        <v>6.5</v>
      </c>
      <c r="S1015">
        <v>0</v>
      </c>
      <c r="T1015">
        <v>1</v>
      </c>
      <c r="U1015">
        <v>0</v>
      </c>
      <c r="V1015">
        <v>2.2000000000000002</v>
      </c>
      <c r="W1015">
        <v>1.4</v>
      </c>
      <c r="X1015">
        <v>3.08</v>
      </c>
      <c r="Y1015">
        <v>1.32</v>
      </c>
      <c r="Z1015">
        <v>3.44</v>
      </c>
      <c r="AA1015">
        <v>4.5407999999999999</v>
      </c>
      <c r="AB1015">
        <v>7689063</v>
      </c>
      <c r="AC1015" t="s">
        <v>1374</v>
      </c>
      <c r="AD1015">
        <v>40751</v>
      </c>
      <c r="AE1015" t="s">
        <v>760</v>
      </c>
      <c r="AF1015" t="s">
        <v>761</v>
      </c>
      <c r="AG1015" t="s">
        <v>762</v>
      </c>
      <c r="AH1015" t="s">
        <v>768</v>
      </c>
      <c r="AI1015">
        <v>3</v>
      </c>
      <c r="AJ1015">
        <v>0</v>
      </c>
      <c r="AK1015">
        <v>0</v>
      </c>
      <c r="AL1015">
        <v>0</v>
      </c>
      <c r="AM1015">
        <v>36</v>
      </c>
      <c r="AN1015">
        <v>0</v>
      </c>
      <c r="AO1015" t="s">
        <v>762</v>
      </c>
      <c r="AP1015" t="s">
        <v>763</v>
      </c>
      <c r="AQ1015" t="s">
        <v>769</v>
      </c>
      <c r="AR1015" t="s">
        <v>1375</v>
      </c>
      <c r="AS1015">
        <v>4.4400000000000004</v>
      </c>
      <c r="AT1015">
        <v>715.23</v>
      </c>
      <c r="AU1015">
        <v>719.67</v>
      </c>
      <c r="AV1015" t="s">
        <v>772</v>
      </c>
      <c r="AW1015" t="s">
        <v>1376</v>
      </c>
      <c r="AX1015">
        <v>5.47</v>
      </c>
      <c r="AY1015">
        <v>712.96</v>
      </c>
      <c r="AZ1015">
        <v>718.43</v>
      </c>
      <c r="BA1015" t="s">
        <v>772</v>
      </c>
      <c r="BB1015">
        <v>1.56</v>
      </c>
      <c r="BC1015">
        <v>0</v>
      </c>
      <c r="BD1015">
        <v>43109</v>
      </c>
      <c r="BE1015">
        <v>8.4482089892767576</v>
      </c>
      <c r="BF1015" t="s">
        <v>767</v>
      </c>
      <c r="BG1015">
        <v>44243</v>
      </c>
      <c r="BH1015">
        <v>145.74695487254911</v>
      </c>
      <c r="BI1015" t="s">
        <v>4117</v>
      </c>
      <c r="BJ1015" t="s">
        <v>4118</v>
      </c>
      <c r="BK1015" t="s">
        <v>4119</v>
      </c>
      <c r="BL1015" t="s">
        <v>768</v>
      </c>
      <c r="BM1015">
        <v>2</v>
      </c>
      <c r="BN1015">
        <v>3.855</v>
      </c>
    </row>
    <row r="1016" spans="1:66" x14ac:dyDescent="0.25">
      <c r="A1016">
        <v>182025</v>
      </c>
      <c r="B1016">
        <v>12256</v>
      </c>
      <c r="C1016" t="s">
        <v>113</v>
      </c>
      <c r="D1016" t="s">
        <v>26</v>
      </c>
      <c r="E1016" t="s">
        <v>29</v>
      </c>
      <c r="F1016">
        <v>43836.708333333336</v>
      </c>
      <c r="G1016">
        <v>0</v>
      </c>
      <c r="H1016" t="s">
        <v>23</v>
      </c>
      <c r="I1016">
        <v>0</v>
      </c>
      <c r="J1016" t="s">
        <v>22</v>
      </c>
      <c r="K1016" t="s">
        <v>22</v>
      </c>
      <c r="L1016" t="s">
        <v>37</v>
      </c>
      <c r="M1016">
        <v>8</v>
      </c>
      <c r="N1016" t="s">
        <v>33</v>
      </c>
      <c r="O1016">
        <v>0</v>
      </c>
      <c r="P1016">
        <v>10</v>
      </c>
      <c r="Q1016">
        <v>0</v>
      </c>
      <c r="R1016">
        <v>6.5</v>
      </c>
      <c r="S1016">
        <v>0</v>
      </c>
      <c r="T1016">
        <v>1</v>
      </c>
      <c r="U1016">
        <v>0</v>
      </c>
      <c r="V1016">
        <v>2.2000000000000002</v>
      </c>
      <c r="W1016">
        <v>1.4</v>
      </c>
      <c r="X1016">
        <v>3.08</v>
      </c>
      <c r="Y1016">
        <v>1.32</v>
      </c>
      <c r="Z1016">
        <v>3.44</v>
      </c>
      <c r="AA1016">
        <v>4.5407999999999999</v>
      </c>
      <c r="AB1016">
        <v>7701258</v>
      </c>
      <c r="AC1016" t="s">
        <v>1371</v>
      </c>
      <c r="AD1016">
        <v>40752</v>
      </c>
      <c r="AE1016" t="s">
        <v>760</v>
      </c>
      <c r="AF1016" t="s">
        <v>761</v>
      </c>
      <c r="AG1016" t="s">
        <v>762</v>
      </c>
      <c r="AH1016" t="s">
        <v>768</v>
      </c>
      <c r="AI1016">
        <v>2</v>
      </c>
      <c r="AJ1016">
        <v>0</v>
      </c>
      <c r="AK1016">
        <v>0</v>
      </c>
      <c r="AL1016">
        <v>0</v>
      </c>
      <c r="AM1016">
        <v>24</v>
      </c>
      <c r="AN1016">
        <v>0</v>
      </c>
      <c r="AO1016" t="s">
        <v>762</v>
      </c>
      <c r="AP1016" t="s">
        <v>763</v>
      </c>
      <c r="AQ1016" t="s">
        <v>769</v>
      </c>
      <c r="AR1016" t="s">
        <v>1372</v>
      </c>
      <c r="AS1016">
        <v>5.77</v>
      </c>
      <c r="AT1016">
        <v>674.32</v>
      </c>
      <c r="AU1016">
        <v>680.09</v>
      </c>
      <c r="AV1016" t="s">
        <v>772</v>
      </c>
      <c r="AW1016" t="s">
        <v>1373</v>
      </c>
      <c r="AX1016">
        <v>5.39</v>
      </c>
      <c r="AY1016">
        <v>666.41</v>
      </c>
      <c r="AZ1016">
        <v>671.8</v>
      </c>
      <c r="BA1016" t="s">
        <v>772</v>
      </c>
      <c r="BB1016">
        <v>9.33</v>
      </c>
      <c r="BC1016">
        <v>0</v>
      </c>
      <c r="BD1016">
        <v>43637</v>
      </c>
      <c r="BE1016">
        <v>8.4454711384896264</v>
      </c>
      <c r="BF1016" t="s">
        <v>767</v>
      </c>
      <c r="BG1016">
        <v>44243</v>
      </c>
      <c r="BH1016">
        <v>88.614673534145197</v>
      </c>
      <c r="BI1016" t="s">
        <v>4143</v>
      </c>
      <c r="BJ1016" t="s">
        <v>4144</v>
      </c>
      <c r="BK1016" t="s">
        <v>4145</v>
      </c>
      <c r="BL1016" t="s">
        <v>4139</v>
      </c>
      <c r="BM1016">
        <v>4</v>
      </c>
      <c r="BN1016">
        <v>3.7610000000000001</v>
      </c>
    </row>
    <row r="1017" spans="1:66" x14ac:dyDescent="0.25">
      <c r="A1017">
        <v>182026</v>
      </c>
      <c r="B1017">
        <v>12256</v>
      </c>
      <c r="C1017" t="s">
        <v>89</v>
      </c>
      <c r="D1017" t="s">
        <v>26</v>
      </c>
      <c r="E1017" t="s">
        <v>29</v>
      </c>
      <c r="F1017">
        <v>43836.708333333336</v>
      </c>
      <c r="G1017">
        <v>0</v>
      </c>
      <c r="H1017" t="s">
        <v>31</v>
      </c>
      <c r="I1017">
        <v>7</v>
      </c>
      <c r="J1017" t="s">
        <v>22</v>
      </c>
      <c r="K1017" t="s">
        <v>22</v>
      </c>
      <c r="L1017" t="s">
        <v>37</v>
      </c>
      <c r="M1017">
        <v>8</v>
      </c>
      <c r="N1017" t="s">
        <v>33</v>
      </c>
      <c r="O1017">
        <v>0</v>
      </c>
      <c r="P1017">
        <v>10</v>
      </c>
      <c r="Q1017">
        <v>2.4499999999999997</v>
      </c>
      <c r="R1017">
        <v>5.9</v>
      </c>
      <c r="S1017">
        <v>14.455</v>
      </c>
      <c r="T1017">
        <v>1</v>
      </c>
      <c r="U1017">
        <v>0</v>
      </c>
      <c r="V1017">
        <v>1.4000000000000001</v>
      </c>
      <c r="W1017">
        <v>0.8</v>
      </c>
      <c r="X1017">
        <v>1.1200000000000001</v>
      </c>
      <c r="Y1017">
        <v>1.82</v>
      </c>
      <c r="Z1017">
        <v>2.8400000000000003</v>
      </c>
      <c r="AA1017">
        <v>5.1688000000000009</v>
      </c>
      <c r="AB1017">
        <v>7673180</v>
      </c>
      <c r="AC1017" t="s">
        <v>1475</v>
      </c>
      <c r="AD1017">
        <v>40753</v>
      </c>
      <c r="AE1017" t="s">
        <v>760</v>
      </c>
      <c r="AF1017" t="s">
        <v>761</v>
      </c>
      <c r="AG1017" t="s">
        <v>762</v>
      </c>
      <c r="AH1017" t="s">
        <v>768</v>
      </c>
      <c r="AI1017">
        <v>2</v>
      </c>
      <c r="AJ1017">
        <v>0</v>
      </c>
      <c r="AK1017">
        <v>0</v>
      </c>
      <c r="AL1017">
        <v>0</v>
      </c>
      <c r="AM1017">
        <v>24</v>
      </c>
      <c r="AN1017">
        <v>0</v>
      </c>
      <c r="AO1017" t="s">
        <v>762</v>
      </c>
      <c r="AP1017" t="s">
        <v>763</v>
      </c>
      <c r="AQ1017" t="s">
        <v>769</v>
      </c>
      <c r="AR1017" t="s">
        <v>1373</v>
      </c>
      <c r="AS1017">
        <v>8.07</v>
      </c>
      <c r="AT1017">
        <v>663.73</v>
      </c>
      <c r="AU1017">
        <v>671.8</v>
      </c>
      <c r="AV1017" t="s">
        <v>772</v>
      </c>
      <c r="AW1017" t="s">
        <v>1476</v>
      </c>
      <c r="AX1017">
        <v>4.6100000000000003</v>
      </c>
      <c r="AY1017">
        <v>663.27</v>
      </c>
      <c r="AZ1017">
        <v>667.88</v>
      </c>
      <c r="BA1017" t="s">
        <v>772</v>
      </c>
      <c r="BB1017">
        <v>3.38</v>
      </c>
      <c r="BC1017">
        <v>0</v>
      </c>
      <c r="BD1017">
        <v>43637</v>
      </c>
      <c r="BE1017">
        <v>8.4427332877024934</v>
      </c>
      <c r="BF1017" t="s">
        <v>767</v>
      </c>
      <c r="BG1017">
        <v>44243</v>
      </c>
      <c r="BH1017">
        <v>12.890943475350531</v>
      </c>
      <c r="BI1017" t="s">
        <v>4143</v>
      </c>
      <c r="BJ1017" t="s">
        <v>4144</v>
      </c>
      <c r="BK1017" t="s">
        <v>4145</v>
      </c>
      <c r="BL1017" t="s">
        <v>4139</v>
      </c>
      <c r="BM1017">
        <v>4</v>
      </c>
      <c r="BN1017">
        <v>3.7610000000000001</v>
      </c>
    </row>
    <row r="1018" spans="1:66" x14ac:dyDescent="0.25">
      <c r="A1018">
        <v>182666</v>
      </c>
      <c r="B1018">
        <v>12216</v>
      </c>
      <c r="C1018" t="s">
        <v>129</v>
      </c>
      <c r="D1018" t="s">
        <v>21</v>
      </c>
      <c r="E1018" t="s">
        <v>29</v>
      </c>
      <c r="F1018">
        <v>43817.666666666664</v>
      </c>
      <c r="G1018">
        <v>20</v>
      </c>
      <c r="H1018" t="s">
        <v>23</v>
      </c>
      <c r="I1018">
        <v>0</v>
      </c>
      <c r="J1018" t="s">
        <v>22</v>
      </c>
      <c r="K1018" t="s">
        <v>22</v>
      </c>
      <c r="L1018" t="s">
        <v>24</v>
      </c>
      <c r="M1018">
        <v>0</v>
      </c>
      <c r="O1018">
        <v>2</v>
      </c>
      <c r="P1018">
        <v>5</v>
      </c>
      <c r="Q1018">
        <v>1.3</v>
      </c>
      <c r="R1018">
        <v>2.4500000000000002</v>
      </c>
      <c r="S1018">
        <v>3.1850000000000005</v>
      </c>
      <c r="T1018">
        <v>1</v>
      </c>
      <c r="U1018">
        <v>0</v>
      </c>
      <c r="V1018">
        <v>1.4000000000000001</v>
      </c>
      <c r="W1018">
        <v>1.7</v>
      </c>
      <c r="X1018">
        <v>2.3800000000000003</v>
      </c>
      <c r="Y1018">
        <v>1.36</v>
      </c>
      <c r="Z1018">
        <v>2</v>
      </c>
      <c r="AA1018">
        <v>2.72</v>
      </c>
      <c r="AB1018">
        <v>7685685</v>
      </c>
      <c r="AC1018" t="s">
        <v>1040</v>
      </c>
      <c r="AD1018">
        <v>40754</v>
      </c>
      <c r="AE1018" t="s">
        <v>760</v>
      </c>
      <c r="AF1018" t="s">
        <v>761</v>
      </c>
      <c r="AG1018" t="s">
        <v>762</v>
      </c>
      <c r="AH1018" t="s">
        <v>885</v>
      </c>
      <c r="AI1018">
        <v>2</v>
      </c>
      <c r="AJ1018">
        <v>0</v>
      </c>
      <c r="AK1018">
        <v>0</v>
      </c>
      <c r="AL1018">
        <v>0</v>
      </c>
      <c r="AM1018">
        <v>24</v>
      </c>
      <c r="AN1018">
        <v>0</v>
      </c>
      <c r="AO1018" t="s">
        <v>762</v>
      </c>
      <c r="AP1018" t="s">
        <v>763</v>
      </c>
      <c r="AQ1018" t="s">
        <v>769</v>
      </c>
      <c r="AR1018" t="s">
        <v>1041</v>
      </c>
      <c r="AS1018">
        <v>6.6</v>
      </c>
      <c r="AT1018">
        <v>668.4</v>
      </c>
      <c r="AU1018">
        <v>675</v>
      </c>
      <c r="AV1018" t="s">
        <v>765</v>
      </c>
      <c r="AW1018" t="s">
        <v>1042</v>
      </c>
      <c r="AX1018">
        <v>8.5</v>
      </c>
      <c r="AY1018">
        <v>665.5</v>
      </c>
      <c r="AZ1018">
        <v>674</v>
      </c>
      <c r="BA1018" t="s">
        <v>765</v>
      </c>
      <c r="BB1018">
        <v>2.4347589999999999E-2</v>
      </c>
      <c r="BC1018">
        <v>0</v>
      </c>
      <c r="BD1018">
        <v>0</v>
      </c>
      <c r="BE1018">
        <v>119.96623317362537</v>
      </c>
      <c r="BF1018" t="s">
        <v>767</v>
      </c>
      <c r="BG1018">
        <v>44474</v>
      </c>
      <c r="BH1018">
        <v>119.1083008356924</v>
      </c>
      <c r="BI1018" t="s">
        <v>4111</v>
      </c>
      <c r="BJ1018" t="s">
        <v>4112</v>
      </c>
      <c r="BK1018" t="s">
        <v>4113</v>
      </c>
      <c r="BL1018" t="s">
        <v>4097</v>
      </c>
      <c r="BM1018">
        <v>1</v>
      </c>
      <c r="BN1018">
        <v>3.774</v>
      </c>
    </row>
    <row r="1019" spans="1:66" x14ac:dyDescent="0.25">
      <c r="A1019">
        <v>183016</v>
      </c>
      <c r="B1019">
        <v>12768</v>
      </c>
      <c r="C1019" t="s">
        <v>188</v>
      </c>
      <c r="D1019" t="s">
        <v>26</v>
      </c>
      <c r="E1019" t="s">
        <v>29</v>
      </c>
      <c r="F1019">
        <v>43970.666666666664</v>
      </c>
      <c r="G1019">
        <v>6</v>
      </c>
      <c r="I1019">
        <v>0</v>
      </c>
      <c r="K1019" t="s">
        <v>22</v>
      </c>
      <c r="M1019">
        <v>0</v>
      </c>
      <c r="O1019">
        <v>2</v>
      </c>
      <c r="P1019">
        <v>0</v>
      </c>
      <c r="Q1019">
        <v>1.3</v>
      </c>
      <c r="R1019">
        <v>2</v>
      </c>
      <c r="S1019">
        <v>2.6</v>
      </c>
      <c r="T1019">
        <v>1</v>
      </c>
      <c r="U1019">
        <v>0</v>
      </c>
      <c r="V1019">
        <v>2.2000000000000002</v>
      </c>
      <c r="W1019">
        <v>2</v>
      </c>
      <c r="X1019">
        <v>4.4000000000000004</v>
      </c>
      <c r="Y1019">
        <v>1.84</v>
      </c>
      <c r="Z1019">
        <v>2</v>
      </c>
      <c r="AA1019">
        <v>3.68</v>
      </c>
      <c r="AB1019">
        <v>7558144</v>
      </c>
      <c r="AC1019" t="s">
        <v>1216</v>
      </c>
      <c r="AD1019">
        <v>40755</v>
      </c>
      <c r="AE1019" t="s">
        <v>760</v>
      </c>
      <c r="AF1019" t="s">
        <v>761</v>
      </c>
      <c r="AG1019" t="s">
        <v>762</v>
      </c>
      <c r="AH1019" t="s">
        <v>768</v>
      </c>
      <c r="AI1019">
        <v>3</v>
      </c>
      <c r="AJ1019">
        <v>0</v>
      </c>
      <c r="AK1019">
        <v>0</v>
      </c>
      <c r="AL1019">
        <v>0</v>
      </c>
      <c r="AM1019">
        <v>36</v>
      </c>
      <c r="AN1019">
        <v>0</v>
      </c>
      <c r="AO1019" t="s">
        <v>762</v>
      </c>
      <c r="AP1019" t="s">
        <v>763</v>
      </c>
      <c r="AQ1019" t="s">
        <v>769</v>
      </c>
      <c r="AR1019" t="s">
        <v>1217</v>
      </c>
      <c r="AS1019">
        <v>6.05</v>
      </c>
      <c r="AT1019">
        <v>705.1</v>
      </c>
      <c r="AU1019">
        <v>711.15</v>
      </c>
      <c r="AV1019" t="s">
        <v>765</v>
      </c>
      <c r="AW1019" t="s">
        <v>1218</v>
      </c>
      <c r="AX1019">
        <v>5.58</v>
      </c>
      <c r="AY1019">
        <v>703.7</v>
      </c>
      <c r="AZ1019">
        <v>709.28</v>
      </c>
      <c r="BA1019" t="s">
        <v>765</v>
      </c>
      <c r="BB1019">
        <v>2.2724749999999998E-2</v>
      </c>
      <c r="BC1019">
        <v>0</v>
      </c>
      <c r="BD1019">
        <v>43634</v>
      </c>
      <c r="BE1019">
        <v>8.8040155144877872</v>
      </c>
      <c r="BF1019" t="s">
        <v>767</v>
      </c>
      <c r="BG1019">
        <v>43839</v>
      </c>
      <c r="BH1019">
        <v>61.606840637903609</v>
      </c>
      <c r="BI1019" t="s">
        <v>4094</v>
      </c>
      <c r="BJ1019" t="s">
        <v>4095</v>
      </c>
      <c r="BK1019" t="s">
        <v>4096</v>
      </c>
      <c r="BL1019" t="s">
        <v>4097</v>
      </c>
      <c r="BM1019">
        <v>1</v>
      </c>
      <c r="BN1019">
        <v>3.794</v>
      </c>
    </row>
    <row r="1020" spans="1:66" x14ac:dyDescent="0.25">
      <c r="A1020">
        <v>183620</v>
      </c>
      <c r="B1020">
        <v>11104</v>
      </c>
      <c r="C1020" t="s">
        <v>260</v>
      </c>
      <c r="D1020" t="s">
        <v>26</v>
      </c>
      <c r="E1020" t="s">
        <v>29</v>
      </c>
      <c r="F1020">
        <v>43453.666666666664</v>
      </c>
      <c r="G1020">
        <v>7.2</v>
      </c>
      <c r="H1020" t="s">
        <v>23</v>
      </c>
      <c r="I1020">
        <v>0</v>
      </c>
      <c r="J1020" t="s">
        <v>22</v>
      </c>
      <c r="K1020" t="s">
        <v>22</v>
      </c>
      <c r="L1020" t="s">
        <v>115</v>
      </c>
      <c r="M1020">
        <v>8</v>
      </c>
      <c r="O1020">
        <v>2</v>
      </c>
      <c r="P1020">
        <v>10</v>
      </c>
      <c r="Q1020">
        <v>1.3</v>
      </c>
      <c r="R1020">
        <v>7.1</v>
      </c>
      <c r="S1020">
        <v>9.23</v>
      </c>
      <c r="T1020">
        <v>1</v>
      </c>
      <c r="U1020">
        <v>10</v>
      </c>
      <c r="V1020">
        <v>6.2000000000000011</v>
      </c>
      <c r="W1020">
        <v>7.1</v>
      </c>
      <c r="X1020">
        <v>44.02</v>
      </c>
      <c r="Y1020">
        <v>4.24</v>
      </c>
      <c r="Z1020">
        <v>7.1</v>
      </c>
      <c r="AA1020">
        <v>30.103999999999999</v>
      </c>
      <c r="AB1020">
        <v>7635298</v>
      </c>
      <c r="AC1020" t="s">
        <v>3855</v>
      </c>
      <c r="AD1020">
        <v>40756</v>
      </c>
      <c r="AE1020" t="s">
        <v>760</v>
      </c>
      <c r="AF1020" t="s">
        <v>761</v>
      </c>
      <c r="AG1020" t="s">
        <v>762</v>
      </c>
      <c r="AH1020" t="s">
        <v>768</v>
      </c>
      <c r="AI1020">
        <v>1.25</v>
      </c>
      <c r="AJ1020">
        <v>0</v>
      </c>
      <c r="AK1020">
        <v>0</v>
      </c>
      <c r="AL1020">
        <v>0</v>
      </c>
      <c r="AM1020">
        <v>15</v>
      </c>
      <c r="AN1020">
        <v>0</v>
      </c>
      <c r="AO1020" t="s">
        <v>762</v>
      </c>
      <c r="AP1020" t="s">
        <v>763</v>
      </c>
      <c r="AQ1020" t="s">
        <v>769</v>
      </c>
      <c r="AR1020" t="s">
        <v>3856</v>
      </c>
      <c r="AS1020">
        <v>5.6</v>
      </c>
      <c r="AT1020">
        <v>577.4</v>
      </c>
      <c r="AU1020">
        <v>583</v>
      </c>
      <c r="AV1020" t="s">
        <v>765</v>
      </c>
      <c r="AW1020" t="s">
        <v>3857</v>
      </c>
      <c r="AX1020">
        <v>6</v>
      </c>
      <c r="AY1020">
        <v>576</v>
      </c>
      <c r="AZ1020">
        <v>582</v>
      </c>
      <c r="BA1020" t="s">
        <v>765</v>
      </c>
      <c r="BB1020">
        <v>1.35511E-2</v>
      </c>
      <c r="BC1020">
        <v>0</v>
      </c>
      <c r="BD1020">
        <v>0</v>
      </c>
      <c r="BE1020">
        <v>118.96965548710928</v>
      </c>
      <c r="BF1020" t="s">
        <v>767</v>
      </c>
      <c r="BG1020">
        <v>44243</v>
      </c>
      <c r="BH1020">
        <v>103.312654510069</v>
      </c>
      <c r="BI1020" t="s">
        <v>4155</v>
      </c>
      <c r="BJ1020" t="s">
        <v>4156</v>
      </c>
      <c r="BK1020" t="s">
        <v>4157</v>
      </c>
      <c r="BL1020" t="s">
        <v>768</v>
      </c>
      <c r="BM1020">
        <v>2</v>
      </c>
      <c r="BN1020">
        <v>3.718</v>
      </c>
    </row>
    <row r="1021" spans="1:66" x14ac:dyDescent="0.25">
      <c r="A1021">
        <v>183641</v>
      </c>
      <c r="B1021">
        <v>11104</v>
      </c>
      <c r="C1021" t="s">
        <v>260</v>
      </c>
      <c r="D1021" t="s">
        <v>26</v>
      </c>
      <c r="E1021" t="s">
        <v>29</v>
      </c>
      <c r="F1021">
        <v>43453.666666666664</v>
      </c>
      <c r="G1021">
        <v>10.3</v>
      </c>
      <c r="H1021" t="s">
        <v>23</v>
      </c>
      <c r="I1021">
        <v>0</v>
      </c>
      <c r="J1021" t="s">
        <v>22</v>
      </c>
      <c r="K1021" t="s">
        <v>22</v>
      </c>
      <c r="L1021" t="s">
        <v>115</v>
      </c>
      <c r="M1021">
        <v>8</v>
      </c>
      <c r="O1021">
        <v>2</v>
      </c>
      <c r="P1021">
        <v>10</v>
      </c>
      <c r="Q1021">
        <v>1.3</v>
      </c>
      <c r="R1021">
        <v>7.5</v>
      </c>
      <c r="S1021">
        <v>9.75</v>
      </c>
      <c r="T1021">
        <v>1</v>
      </c>
      <c r="U1021">
        <v>10</v>
      </c>
      <c r="V1021">
        <v>6.2000000000000011</v>
      </c>
      <c r="W1021">
        <v>4.8000000000000007</v>
      </c>
      <c r="X1021">
        <v>29.760000000000009</v>
      </c>
      <c r="Y1021">
        <v>4.24</v>
      </c>
      <c r="Z1021">
        <v>5.8800000000000008</v>
      </c>
      <c r="AA1021">
        <v>24.931200000000004</v>
      </c>
      <c r="AB1021">
        <v>7619059</v>
      </c>
      <c r="AC1021" t="s">
        <v>3629</v>
      </c>
      <c r="AD1021">
        <v>40757</v>
      </c>
      <c r="AE1021" t="s">
        <v>760</v>
      </c>
      <c r="AF1021" t="s">
        <v>761</v>
      </c>
      <c r="AG1021" t="s">
        <v>762</v>
      </c>
      <c r="AH1021" t="s">
        <v>768</v>
      </c>
      <c r="AI1021">
        <v>1.25</v>
      </c>
      <c r="AJ1021">
        <v>0</v>
      </c>
      <c r="AK1021">
        <v>0</v>
      </c>
      <c r="AL1021">
        <v>0</v>
      </c>
      <c r="AM1021">
        <v>15</v>
      </c>
      <c r="AN1021">
        <v>0</v>
      </c>
      <c r="AO1021" t="s">
        <v>762</v>
      </c>
      <c r="AP1021" t="s">
        <v>763</v>
      </c>
      <c r="AQ1021" t="s">
        <v>769</v>
      </c>
      <c r="AR1021" t="s">
        <v>3630</v>
      </c>
      <c r="AS1021">
        <v>0</v>
      </c>
      <c r="AT1021">
        <v>0</v>
      </c>
      <c r="AU1021">
        <v>597</v>
      </c>
      <c r="AV1021" t="s">
        <v>762</v>
      </c>
      <c r="AW1021" t="s">
        <v>3631</v>
      </c>
      <c r="AX1021">
        <v>0</v>
      </c>
      <c r="AY1021">
        <v>0</v>
      </c>
      <c r="AZ1021">
        <v>597</v>
      </c>
      <c r="BA1021" t="s">
        <v>762</v>
      </c>
      <c r="BB1021">
        <v>0</v>
      </c>
      <c r="BC1021">
        <v>0</v>
      </c>
      <c r="BD1021">
        <v>0</v>
      </c>
      <c r="BE1021">
        <v>118.96965548710928</v>
      </c>
      <c r="BF1021" t="s">
        <v>767</v>
      </c>
      <c r="BG1021">
        <v>44243</v>
      </c>
      <c r="BH1021">
        <v>152.25109356226139</v>
      </c>
      <c r="BI1021" t="s">
        <v>4124</v>
      </c>
      <c r="BJ1021" t="s">
        <v>4125</v>
      </c>
      <c r="BK1021" t="s">
        <v>4126</v>
      </c>
      <c r="BL1021" t="s">
        <v>768</v>
      </c>
      <c r="BM1021">
        <v>2</v>
      </c>
      <c r="BN1021">
        <v>3.7210000000000001</v>
      </c>
    </row>
    <row r="1022" spans="1:66" x14ac:dyDescent="0.25">
      <c r="A1022">
        <v>183707</v>
      </c>
      <c r="B1022">
        <v>24285</v>
      </c>
      <c r="C1022" t="s">
        <v>477</v>
      </c>
      <c r="D1022" t="s">
        <v>26</v>
      </c>
      <c r="E1022" t="s">
        <v>29</v>
      </c>
      <c r="F1022">
        <v>44468.666666666664</v>
      </c>
      <c r="G1022">
        <v>5</v>
      </c>
      <c r="H1022" t="s">
        <v>23</v>
      </c>
      <c r="I1022">
        <v>0</v>
      </c>
      <c r="J1022" t="s">
        <v>22</v>
      </c>
      <c r="K1022" t="s">
        <v>22</v>
      </c>
      <c r="M1022">
        <v>0</v>
      </c>
      <c r="O1022">
        <v>2</v>
      </c>
      <c r="P1022">
        <v>10</v>
      </c>
      <c r="Q1022">
        <v>1.3</v>
      </c>
      <c r="R1022">
        <v>2.2999999999999998</v>
      </c>
      <c r="S1022">
        <v>2.9899999999999998</v>
      </c>
      <c r="T1022">
        <v>1</v>
      </c>
      <c r="U1022">
        <v>10</v>
      </c>
      <c r="V1022">
        <v>3.8000000000000007</v>
      </c>
      <c r="W1022">
        <v>5</v>
      </c>
      <c r="X1022">
        <v>19.000000000000004</v>
      </c>
      <c r="Y1022">
        <v>2.8000000000000003</v>
      </c>
      <c r="Z1022">
        <v>3.92</v>
      </c>
      <c r="AA1022">
        <v>10.976000000000001</v>
      </c>
      <c r="AB1022">
        <v>7605887</v>
      </c>
      <c r="AC1022" t="s">
        <v>2437</v>
      </c>
      <c r="AD1022">
        <v>40758</v>
      </c>
      <c r="AE1022" t="s">
        <v>760</v>
      </c>
      <c r="AF1022" t="s">
        <v>761</v>
      </c>
      <c r="AG1022" t="s">
        <v>762</v>
      </c>
      <c r="AH1022" t="s">
        <v>768</v>
      </c>
      <c r="AI1022">
        <v>1.5</v>
      </c>
      <c r="AJ1022">
        <v>0</v>
      </c>
      <c r="AK1022">
        <v>0</v>
      </c>
      <c r="AL1022">
        <v>0</v>
      </c>
      <c r="AM1022">
        <v>18</v>
      </c>
      <c r="AN1022">
        <v>0</v>
      </c>
      <c r="AO1022" t="s">
        <v>762</v>
      </c>
      <c r="AP1022" t="s">
        <v>763</v>
      </c>
      <c r="AQ1022" t="s">
        <v>769</v>
      </c>
      <c r="AR1022" t="s">
        <v>2438</v>
      </c>
      <c r="AS1022">
        <v>4.26</v>
      </c>
      <c r="AT1022">
        <v>658.35</v>
      </c>
      <c r="AU1022">
        <v>662.61</v>
      </c>
      <c r="AV1022" t="s">
        <v>772</v>
      </c>
      <c r="AW1022" t="s">
        <v>2439</v>
      </c>
      <c r="AX1022">
        <v>4.2300000000000004</v>
      </c>
      <c r="AY1022">
        <v>658.17</v>
      </c>
      <c r="AZ1022">
        <v>662.4</v>
      </c>
      <c r="BA1022" t="s">
        <v>772</v>
      </c>
      <c r="BB1022">
        <v>0.89</v>
      </c>
      <c r="BC1022">
        <v>0</v>
      </c>
      <c r="BD1022">
        <v>43374</v>
      </c>
      <c r="BE1022">
        <v>10.159251654118178</v>
      </c>
      <c r="BF1022" t="s">
        <v>767</v>
      </c>
      <c r="BG1022">
        <v>44243</v>
      </c>
      <c r="BH1022">
        <v>20.145839762678499</v>
      </c>
      <c r="BI1022" t="s">
        <v>4098</v>
      </c>
      <c r="BJ1022" t="s">
        <v>4099</v>
      </c>
      <c r="BK1022" t="s">
        <v>4100</v>
      </c>
      <c r="BL1022" t="s">
        <v>4097</v>
      </c>
      <c r="BM1022">
        <v>1</v>
      </c>
      <c r="BN1022">
        <v>3.82</v>
      </c>
    </row>
    <row r="1023" spans="1:66" x14ac:dyDescent="0.25">
      <c r="A1023">
        <v>184658</v>
      </c>
      <c r="B1023">
        <v>12076</v>
      </c>
      <c r="C1023" t="s">
        <v>185</v>
      </c>
      <c r="D1023" t="s">
        <v>26</v>
      </c>
      <c r="E1023" t="s">
        <v>29</v>
      </c>
      <c r="F1023">
        <v>43805.708333333336</v>
      </c>
      <c r="G1023">
        <v>3</v>
      </c>
      <c r="H1023" t="s">
        <v>31</v>
      </c>
      <c r="I1023">
        <v>7</v>
      </c>
      <c r="J1023" t="s">
        <v>22</v>
      </c>
      <c r="K1023" t="s">
        <v>22</v>
      </c>
      <c r="M1023">
        <v>0</v>
      </c>
      <c r="O1023">
        <v>2</v>
      </c>
      <c r="P1023">
        <v>10</v>
      </c>
      <c r="Q1023">
        <v>3.75</v>
      </c>
      <c r="R1023">
        <v>2.9</v>
      </c>
      <c r="S1023">
        <v>10.875</v>
      </c>
      <c r="T1023">
        <v>1</v>
      </c>
      <c r="U1023">
        <v>0</v>
      </c>
      <c r="V1023">
        <v>3.8000000000000007</v>
      </c>
      <c r="W1023">
        <v>1.4</v>
      </c>
      <c r="X1023">
        <v>5.32</v>
      </c>
      <c r="Y1023">
        <v>3.7800000000000002</v>
      </c>
      <c r="Z1023">
        <v>2</v>
      </c>
      <c r="AA1023">
        <v>7.5600000000000005</v>
      </c>
      <c r="AB1023">
        <v>7654655</v>
      </c>
      <c r="AC1023" t="s">
        <v>1964</v>
      </c>
      <c r="AD1023">
        <v>40762</v>
      </c>
      <c r="AE1023" t="s">
        <v>760</v>
      </c>
      <c r="AF1023" t="s">
        <v>761</v>
      </c>
      <c r="AG1023" t="s">
        <v>762</v>
      </c>
      <c r="AH1023" t="s">
        <v>768</v>
      </c>
      <c r="AI1023">
        <v>1.25</v>
      </c>
      <c r="AJ1023">
        <v>0</v>
      </c>
      <c r="AK1023">
        <v>0</v>
      </c>
      <c r="AL1023">
        <v>0</v>
      </c>
      <c r="AM1023">
        <v>15</v>
      </c>
      <c r="AN1023">
        <v>0</v>
      </c>
      <c r="AO1023" t="s">
        <v>762</v>
      </c>
      <c r="AP1023" t="s">
        <v>763</v>
      </c>
      <c r="AQ1023" t="s">
        <v>769</v>
      </c>
      <c r="AR1023" t="s">
        <v>1965</v>
      </c>
      <c r="AS1023">
        <v>1.6</v>
      </c>
      <c r="AT1023">
        <v>703.4</v>
      </c>
      <c r="AU1023">
        <v>705</v>
      </c>
      <c r="AV1023" t="s">
        <v>765</v>
      </c>
      <c r="AW1023" t="s">
        <v>1966</v>
      </c>
      <c r="AX1023">
        <v>3.4</v>
      </c>
      <c r="AY1023">
        <v>702.6</v>
      </c>
      <c r="AZ1023">
        <v>706</v>
      </c>
      <c r="BA1023" t="s">
        <v>765</v>
      </c>
      <c r="BB1023">
        <v>1.6715460000000001E-2</v>
      </c>
      <c r="BC1023">
        <v>0</v>
      </c>
      <c r="BD1023">
        <v>0</v>
      </c>
      <c r="BE1023">
        <v>119.93349304129592</v>
      </c>
      <c r="BF1023" t="s">
        <v>767</v>
      </c>
      <c r="BG1023">
        <v>44243</v>
      </c>
      <c r="BH1023">
        <v>47.859892438598017</v>
      </c>
      <c r="BI1023" t="s">
        <v>4098</v>
      </c>
      <c r="BJ1023" t="s">
        <v>4099</v>
      </c>
      <c r="BK1023" t="s">
        <v>4100</v>
      </c>
      <c r="BL1023" t="s">
        <v>4097</v>
      </c>
      <c r="BM1023">
        <v>1</v>
      </c>
      <c r="BN1023">
        <v>3.718</v>
      </c>
    </row>
    <row r="1024" spans="1:66" x14ac:dyDescent="0.25">
      <c r="A1024">
        <v>184842</v>
      </c>
      <c r="B1024">
        <v>23138</v>
      </c>
      <c r="C1024" t="s">
        <v>210</v>
      </c>
      <c r="D1024" t="s">
        <v>21</v>
      </c>
      <c r="E1024" t="s">
        <v>29</v>
      </c>
      <c r="F1024">
        <v>44358.666666666664</v>
      </c>
      <c r="G1024">
        <v>5</v>
      </c>
      <c r="I1024">
        <v>0</v>
      </c>
      <c r="J1024" t="s">
        <v>22</v>
      </c>
      <c r="K1024" t="s">
        <v>22</v>
      </c>
      <c r="M1024">
        <v>0</v>
      </c>
      <c r="N1024" t="s">
        <v>202</v>
      </c>
      <c r="O1024">
        <v>3</v>
      </c>
      <c r="P1024">
        <v>10</v>
      </c>
      <c r="Q1024">
        <v>1.9500000000000002</v>
      </c>
      <c r="R1024">
        <v>3.5</v>
      </c>
      <c r="S1024">
        <v>6.8250000000000011</v>
      </c>
      <c r="T1024">
        <v>1</v>
      </c>
      <c r="U1024">
        <v>0</v>
      </c>
      <c r="V1024">
        <v>1.4000000000000001</v>
      </c>
      <c r="W1024">
        <v>2</v>
      </c>
      <c r="X1024">
        <v>2.8000000000000003</v>
      </c>
      <c r="Y1024">
        <v>1.62</v>
      </c>
      <c r="Z1024">
        <v>2.6</v>
      </c>
      <c r="AA1024">
        <v>4.2120000000000006</v>
      </c>
      <c r="AB1024">
        <v>7695280</v>
      </c>
      <c r="AC1024" t="s">
        <v>1316</v>
      </c>
      <c r="AD1024">
        <v>40763</v>
      </c>
      <c r="AE1024" t="s">
        <v>760</v>
      </c>
      <c r="AF1024" t="s">
        <v>761</v>
      </c>
      <c r="AG1024" t="s">
        <v>762</v>
      </c>
      <c r="AH1024" t="s">
        <v>768</v>
      </c>
      <c r="AI1024">
        <v>4</v>
      </c>
      <c r="AJ1024">
        <v>0</v>
      </c>
      <c r="AK1024">
        <v>0</v>
      </c>
      <c r="AL1024">
        <v>0</v>
      </c>
      <c r="AM1024">
        <v>48</v>
      </c>
      <c r="AN1024">
        <v>0</v>
      </c>
      <c r="AO1024" t="s">
        <v>762</v>
      </c>
      <c r="AP1024" t="s">
        <v>763</v>
      </c>
      <c r="AQ1024" t="s">
        <v>769</v>
      </c>
      <c r="AR1024" t="s">
        <v>1317</v>
      </c>
      <c r="AS1024">
        <v>0</v>
      </c>
      <c r="AT1024">
        <v>696</v>
      </c>
      <c r="AU1024">
        <v>0</v>
      </c>
      <c r="AV1024" t="s">
        <v>765</v>
      </c>
      <c r="AW1024" t="s">
        <v>1314</v>
      </c>
      <c r="AX1024">
        <v>0</v>
      </c>
      <c r="AY1024">
        <v>695.76</v>
      </c>
      <c r="AZ1024">
        <v>703.2</v>
      </c>
      <c r="BA1024" t="s">
        <v>765</v>
      </c>
      <c r="BB1024">
        <v>0</v>
      </c>
      <c r="BC1024">
        <v>1</v>
      </c>
      <c r="BD1024">
        <v>43724</v>
      </c>
      <c r="BE1024">
        <v>9.8443988135979854</v>
      </c>
      <c r="BF1024" t="s">
        <v>767</v>
      </c>
      <c r="BG1024">
        <v>44330</v>
      </c>
      <c r="BH1024">
        <v>57.289888859403007</v>
      </c>
      <c r="BI1024" t="s">
        <v>4094</v>
      </c>
      <c r="BJ1024" t="s">
        <v>4095</v>
      </c>
      <c r="BK1024" t="s">
        <v>4096</v>
      </c>
      <c r="BL1024" t="s">
        <v>4097</v>
      </c>
      <c r="BM1024">
        <v>1</v>
      </c>
      <c r="BN1024">
        <v>3.7930000000000001</v>
      </c>
    </row>
    <row r="1025" spans="1:66" x14ac:dyDescent="0.25">
      <c r="A1025">
        <v>185145</v>
      </c>
      <c r="B1025">
        <v>11805</v>
      </c>
      <c r="C1025" t="s">
        <v>702</v>
      </c>
      <c r="D1025" t="s">
        <v>21</v>
      </c>
      <c r="E1025" t="s">
        <v>29</v>
      </c>
      <c r="F1025">
        <v>43761.666666666664</v>
      </c>
      <c r="G1025">
        <v>5.5</v>
      </c>
      <c r="H1025" t="s">
        <v>23</v>
      </c>
      <c r="I1025">
        <v>0</v>
      </c>
      <c r="J1025" t="s">
        <v>22</v>
      </c>
      <c r="K1025" t="s">
        <v>22</v>
      </c>
      <c r="L1025" t="s">
        <v>145</v>
      </c>
      <c r="M1025">
        <v>10</v>
      </c>
      <c r="N1025" t="s">
        <v>33</v>
      </c>
      <c r="O1025">
        <v>0</v>
      </c>
      <c r="P1025">
        <v>10</v>
      </c>
      <c r="Q1025">
        <v>0</v>
      </c>
      <c r="R1025">
        <v>6.8</v>
      </c>
      <c r="S1025">
        <v>0</v>
      </c>
      <c r="T1025">
        <v>3</v>
      </c>
      <c r="U1025">
        <v>10</v>
      </c>
      <c r="V1025">
        <v>7.8000000000000007</v>
      </c>
      <c r="W1025">
        <v>5.9</v>
      </c>
      <c r="X1025">
        <v>46.02000000000001</v>
      </c>
      <c r="Y1025">
        <v>4.6800000000000006</v>
      </c>
      <c r="Z1025">
        <v>6.26</v>
      </c>
      <c r="AA1025">
        <v>29.296800000000001</v>
      </c>
      <c r="AB1025">
        <v>7700594</v>
      </c>
      <c r="AC1025" t="s">
        <v>3814</v>
      </c>
      <c r="AD1025">
        <v>40764</v>
      </c>
      <c r="AE1025" t="s">
        <v>760</v>
      </c>
      <c r="AF1025" t="s">
        <v>761</v>
      </c>
      <c r="AG1025" t="s">
        <v>762</v>
      </c>
      <c r="AH1025" t="s">
        <v>768</v>
      </c>
      <c r="AI1025">
        <v>1.5</v>
      </c>
      <c r="AJ1025">
        <v>0</v>
      </c>
      <c r="AK1025">
        <v>0</v>
      </c>
      <c r="AL1025">
        <v>0</v>
      </c>
      <c r="AM1025">
        <v>18</v>
      </c>
      <c r="AN1025">
        <v>0</v>
      </c>
      <c r="AO1025" t="s">
        <v>762</v>
      </c>
      <c r="AP1025" t="s">
        <v>763</v>
      </c>
      <c r="AQ1025" t="s">
        <v>769</v>
      </c>
      <c r="AR1025" t="s">
        <v>3815</v>
      </c>
      <c r="AS1025">
        <v>0</v>
      </c>
      <c r="AT1025">
        <v>0</v>
      </c>
      <c r="AU1025">
        <v>0</v>
      </c>
      <c r="AV1025" t="s">
        <v>765</v>
      </c>
      <c r="AW1025" t="s">
        <v>3816</v>
      </c>
      <c r="AX1025">
        <v>0</v>
      </c>
      <c r="AY1025">
        <v>0</v>
      </c>
      <c r="AZ1025">
        <v>657</v>
      </c>
      <c r="BA1025" t="s">
        <v>765</v>
      </c>
      <c r="BB1025">
        <v>0</v>
      </c>
      <c r="BC1025">
        <v>0</v>
      </c>
      <c r="BD1025">
        <v>0</v>
      </c>
      <c r="BE1025">
        <v>119.81291352954597</v>
      </c>
      <c r="BF1025" t="s">
        <v>767</v>
      </c>
      <c r="BG1025">
        <v>44243</v>
      </c>
      <c r="BH1025">
        <v>203.38219851840481</v>
      </c>
      <c r="BI1025" t="s">
        <v>4098</v>
      </c>
      <c r="BJ1025" t="s">
        <v>4099</v>
      </c>
      <c r="BK1025" t="s">
        <v>4100</v>
      </c>
      <c r="BL1025" t="s">
        <v>4097</v>
      </c>
      <c r="BM1025">
        <v>1</v>
      </c>
      <c r="BN1025">
        <v>3.7789999999999999</v>
      </c>
    </row>
    <row r="1026" spans="1:66" x14ac:dyDescent="0.25">
      <c r="A1026">
        <v>185415</v>
      </c>
      <c r="B1026">
        <v>11560</v>
      </c>
      <c r="C1026" t="s">
        <v>667</v>
      </c>
      <c r="D1026" t="s">
        <v>21</v>
      </c>
      <c r="E1026" t="s">
        <v>29</v>
      </c>
      <c r="F1026">
        <v>43804.708333333336</v>
      </c>
      <c r="G1026">
        <v>4.5</v>
      </c>
      <c r="H1026" t="s">
        <v>28</v>
      </c>
      <c r="I1026">
        <v>5</v>
      </c>
      <c r="J1026" t="s">
        <v>22</v>
      </c>
      <c r="K1026" t="s">
        <v>22</v>
      </c>
      <c r="M1026">
        <v>0</v>
      </c>
      <c r="O1026">
        <v>2</v>
      </c>
      <c r="P1026">
        <v>10</v>
      </c>
      <c r="Q1026">
        <v>3.05</v>
      </c>
      <c r="R1026">
        <v>2.2999999999999998</v>
      </c>
      <c r="S1026">
        <v>7.0149999999999988</v>
      </c>
      <c r="T1026">
        <v>1</v>
      </c>
      <c r="U1026">
        <v>10</v>
      </c>
      <c r="V1026">
        <v>7.8000000000000007</v>
      </c>
      <c r="W1026">
        <v>6.8</v>
      </c>
      <c r="X1026">
        <v>53.040000000000006</v>
      </c>
      <c r="Y1026">
        <v>5.9</v>
      </c>
      <c r="Z1026">
        <v>5</v>
      </c>
      <c r="AA1026">
        <v>29.5</v>
      </c>
      <c r="AB1026">
        <v>7711659</v>
      </c>
      <c r="AC1026" t="s">
        <v>3834</v>
      </c>
      <c r="AD1026">
        <v>40765</v>
      </c>
      <c r="AE1026" t="s">
        <v>760</v>
      </c>
      <c r="AF1026" t="s">
        <v>761</v>
      </c>
      <c r="AG1026" t="s">
        <v>762</v>
      </c>
      <c r="AH1026" t="s">
        <v>768</v>
      </c>
      <c r="AI1026">
        <v>2.5</v>
      </c>
      <c r="AJ1026">
        <v>0</v>
      </c>
      <c r="AK1026">
        <v>0</v>
      </c>
      <c r="AL1026">
        <v>0</v>
      </c>
      <c r="AM1026">
        <v>30</v>
      </c>
      <c r="AN1026">
        <v>0</v>
      </c>
      <c r="AO1026" t="s">
        <v>762</v>
      </c>
      <c r="AP1026" t="s">
        <v>763</v>
      </c>
      <c r="AQ1026" t="s">
        <v>769</v>
      </c>
      <c r="AR1026" t="s">
        <v>3835</v>
      </c>
      <c r="AS1026">
        <v>0</v>
      </c>
      <c r="AT1026">
        <v>0</v>
      </c>
      <c r="AU1026">
        <v>0</v>
      </c>
      <c r="AV1026" t="s">
        <v>772</v>
      </c>
      <c r="AW1026" t="s">
        <v>3836</v>
      </c>
      <c r="AX1026">
        <v>0</v>
      </c>
      <c r="AY1026">
        <v>0</v>
      </c>
      <c r="AZ1026">
        <v>672</v>
      </c>
      <c r="BA1026" t="s">
        <v>765</v>
      </c>
      <c r="BB1026">
        <v>0</v>
      </c>
      <c r="BC1026">
        <v>0</v>
      </c>
      <c r="BD1026">
        <v>29850</v>
      </c>
      <c r="BE1026">
        <v>38.205909194615565</v>
      </c>
      <c r="BF1026" t="s">
        <v>767</v>
      </c>
      <c r="BG1026">
        <v>44243</v>
      </c>
      <c r="BH1026">
        <v>37.01463427697319</v>
      </c>
      <c r="BI1026" t="s">
        <v>4094</v>
      </c>
      <c r="BJ1026" t="s">
        <v>4095</v>
      </c>
      <c r="BK1026" t="s">
        <v>4096</v>
      </c>
      <c r="BL1026" t="s">
        <v>4097</v>
      </c>
      <c r="BM1026">
        <v>1</v>
      </c>
      <c r="BN1026">
        <v>3.7109999999999999</v>
      </c>
    </row>
    <row r="1027" spans="1:66" x14ac:dyDescent="0.25">
      <c r="A1027">
        <v>185539</v>
      </c>
      <c r="B1027">
        <v>75358</v>
      </c>
      <c r="C1027" t="s">
        <v>121</v>
      </c>
      <c r="D1027" t="s">
        <v>21</v>
      </c>
      <c r="E1027" t="s">
        <v>29</v>
      </c>
      <c r="F1027">
        <v>43790.708333333336</v>
      </c>
      <c r="G1027">
        <v>0</v>
      </c>
      <c r="H1027" t="s">
        <v>23</v>
      </c>
      <c r="I1027">
        <v>0</v>
      </c>
      <c r="K1027" t="s">
        <v>22</v>
      </c>
      <c r="M1027">
        <v>0</v>
      </c>
      <c r="O1027">
        <v>2</v>
      </c>
      <c r="P1027">
        <v>0</v>
      </c>
      <c r="Q1027">
        <v>1.3</v>
      </c>
      <c r="R1027">
        <v>0.8</v>
      </c>
      <c r="S1027">
        <v>1.04</v>
      </c>
      <c r="T1027">
        <v>1</v>
      </c>
      <c r="U1027">
        <v>10</v>
      </c>
      <c r="V1027">
        <v>7.8000000000000007</v>
      </c>
      <c r="W1027">
        <v>3.2</v>
      </c>
      <c r="X1027">
        <v>24.960000000000004</v>
      </c>
      <c r="Y1027">
        <v>5.2000000000000011</v>
      </c>
      <c r="Z1027">
        <v>2.2400000000000002</v>
      </c>
      <c r="AA1027">
        <v>11.648000000000003</v>
      </c>
      <c r="AB1027">
        <v>7681709</v>
      </c>
      <c r="AC1027" t="s">
        <v>2504</v>
      </c>
      <c r="AD1027">
        <v>40766</v>
      </c>
      <c r="AE1027" t="s">
        <v>760</v>
      </c>
      <c r="AF1027" t="s">
        <v>761</v>
      </c>
      <c r="AG1027" t="s">
        <v>762</v>
      </c>
      <c r="AH1027" t="s">
        <v>768</v>
      </c>
      <c r="AI1027">
        <v>1.25</v>
      </c>
      <c r="AJ1027">
        <v>0</v>
      </c>
      <c r="AK1027">
        <v>0</v>
      </c>
      <c r="AL1027">
        <v>0</v>
      </c>
      <c r="AM1027">
        <v>15</v>
      </c>
      <c r="AN1027">
        <v>0</v>
      </c>
      <c r="AO1027" t="s">
        <v>762</v>
      </c>
      <c r="AP1027" t="s">
        <v>763</v>
      </c>
      <c r="AQ1027" t="s">
        <v>769</v>
      </c>
      <c r="AR1027" t="s">
        <v>2505</v>
      </c>
      <c r="AS1027">
        <v>0</v>
      </c>
      <c r="AT1027">
        <v>0</v>
      </c>
      <c r="AU1027">
        <v>0</v>
      </c>
      <c r="AV1027" t="s">
        <v>765</v>
      </c>
      <c r="AW1027" t="s">
        <v>2506</v>
      </c>
      <c r="AX1027">
        <v>1.4</v>
      </c>
      <c r="AY1027">
        <v>0</v>
      </c>
      <c r="AZ1027">
        <v>0</v>
      </c>
      <c r="BA1027" t="s">
        <v>765</v>
      </c>
      <c r="BB1027">
        <v>0</v>
      </c>
      <c r="BC1027">
        <v>0</v>
      </c>
      <c r="BD1027">
        <v>0</v>
      </c>
      <c r="BE1027">
        <v>119.89242527948895</v>
      </c>
      <c r="BF1027" t="s">
        <v>767</v>
      </c>
      <c r="BG1027">
        <v>44243</v>
      </c>
      <c r="BH1027">
        <v>104.70247664037279</v>
      </c>
      <c r="BI1027" t="s">
        <v>4111</v>
      </c>
      <c r="BJ1027" t="s">
        <v>4112</v>
      </c>
      <c r="BK1027" t="s">
        <v>4113</v>
      </c>
      <c r="BL1027" t="s">
        <v>4097</v>
      </c>
      <c r="BM1027">
        <v>1</v>
      </c>
      <c r="BN1027">
        <v>3.7719999999999998</v>
      </c>
    </row>
    <row r="1028" spans="1:66" x14ac:dyDescent="0.25">
      <c r="A1028">
        <v>185541</v>
      </c>
      <c r="B1028">
        <v>11925</v>
      </c>
      <c r="C1028" t="s">
        <v>114</v>
      </c>
      <c r="D1028" t="s">
        <v>21</v>
      </c>
      <c r="E1028" t="s">
        <v>29</v>
      </c>
      <c r="F1028">
        <v>43776.666666666664</v>
      </c>
      <c r="G1028">
        <v>3</v>
      </c>
      <c r="H1028" t="s">
        <v>23</v>
      </c>
      <c r="I1028">
        <v>0</v>
      </c>
      <c r="J1028" t="s">
        <v>22</v>
      </c>
      <c r="K1028" t="s">
        <v>22</v>
      </c>
      <c r="L1028" t="s">
        <v>115</v>
      </c>
      <c r="M1028">
        <v>8</v>
      </c>
      <c r="N1028" t="s">
        <v>33</v>
      </c>
      <c r="O1028">
        <v>0</v>
      </c>
      <c r="P1028">
        <v>10</v>
      </c>
      <c r="Q1028">
        <v>0</v>
      </c>
      <c r="R1028">
        <v>5.9</v>
      </c>
      <c r="S1028">
        <v>0</v>
      </c>
      <c r="T1028">
        <v>1</v>
      </c>
      <c r="U1028">
        <v>10</v>
      </c>
      <c r="V1028">
        <v>6.2000000000000011</v>
      </c>
      <c r="W1028">
        <v>5.9</v>
      </c>
      <c r="X1028">
        <v>36.580000000000005</v>
      </c>
      <c r="Y1028">
        <v>3.7200000000000006</v>
      </c>
      <c r="Z1028">
        <v>5.9</v>
      </c>
      <c r="AA1028">
        <v>21.948000000000004</v>
      </c>
      <c r="AB1028">
        <v>7657913</v>
      </c>
      <c r="AC1028" t="s">
        <v>3489</v>
      </c>
      <c r="AD1028">
        <v>40767</v>
      </c>
      <c r="AE1028" t="s">
        <v>760</v>
      </c>
      <c r="AF1028" t="s">
        <v>761</v>
      </c>
      <c r="AG1028" t="s">
        <v>762</v>
      </c>
      <c r="AH1028" t="s">
        <v>768</v>
      </c>
      <c r="AI1028">
        <v>1.25</v>
      </c>
      <c r="AJ1028">
        <v>0</v>
      </c>
      <c r="AK1028">
        <v>0</v>
      </c>
      <c r="AL1028">
        <v>0</v>
      </c>
      <c r="AM1028">
        <v>15</v>
      </c>
      <c r="AN1028">
        <v>0</v>
      </c>
      <c r="AO1028" t="s">
        <v>762</v>
      </c>
      <c r="AP1028" t="s">
        <v>763</v>
      </c>
      <c r="AQ1028" t="s">
        <v>769</v>
      </c>
      <c r="AR1028" t="s">
        <v>3490</v>
      </c>
      <c r="AS1028">
        <v>0</v>
      </c>
      <c r="AT1028">
        <v>0</v>
      </c>
      <c r="AU1028">
        <v>0</v>
      </c>
      <c r="AV1028" t="s">
        <v>762</v>
      </c>
      <c r="AW1028" t="s">
        <v>999</v>
      </c>
      <c r="AX1028">
        <v>0</v>
      </c>
      <c r="AY1028">
        <v>0</v>
      </c>
      <c r="AZ1028">
        <v>0</v>
      </c>
      <c r="BA1028" t="s">
        <v>762</v>
      </c>
      <c r="BB1028">
        <v>0</v>
      </c>
      <c r="BC1028">
        <v>0</v>
      </c>
      <c r="BD1028">
        <v>0</v>
      </c>
      <c r="BE1028">
        <v>119.85398129135295</v>
      </c>
      <c r="BF1028" t="s">
        <v>767</v>
      </c>
      <c r="BG1028">
        <v>44243</v>
      </c>
      <c r="BH1028">
        <v>93.799428468189319</v>
      </c>
      <c r="BI1028" t="s">
        <v>4158</v>
      </c>
      <c r="BJ1028" t="s">
        <v>4159</v>
      </c>
      <c r="BK1028" t="s">
        <v>4160</v>
      </c>
      <c r="BL1028" t="s">
        <v>4139</v>
      </c>
      <c r="BM1028">
        <v>4</v>
      </c>
      <c r="BN1028">
        <v>3.7429999999999999</v>
      </c>
    </row>
    <row r="1029" spans="1:66" x14ac:dyDescent="0.25">
      <c r="A1029">
        <v>185549</v>
      </c>
      <c r="B1029">
        <v>11925</v>
      </c>
      <c r="C1029" t="s">
        <v>114</v>
      </c>
      <c r="D1029" t="s">
        <v>21</v>
      </c>
      <c r="E1029" t="s">
        <v>29</v>
      </c>
      <c r="F1029">
        <v>43776.666666666664</v>
      </c>
      <c r="G1029">
        <v>3</v>
      </c>
      <c r="H1029" t="s">
        <v>23</v>
      </c>
      <c r="I1029">
        <v>0</v>
      </c>
      <c r="J1029" t="s">
        <v>22</v>
      </c>
      <c r="K1029" t="s">
        <v>22</v>
      </c>
      <c r="L1029" t="s">
        <v>115</v>
      </c>
      <c r="M1029">
        <v>8</v>
      </c>
      <c r="N1029" t="s">
        <v>33</v>
      </c>
      <c r="O1029">
        <v>0</v>
      </c>
      <c r="P1029">
        <v>10</v>
      </c>
      <c r="Q1029">
        <v>0</v>
      </c>
      <c r="R1029">
        <v>5.9</v>
      </c>
      <c r="S1029">
        <v>0</v>
      </c>
      <c r="T1029">
        <v>1</v>
      </c>
      <c r="U1029">
        <v>0</v>
      </c>
      <c r="V1029">
        <v>1.4000000000000001</v>
      </c>
      <c r="W1029">
        <v>0.8</v>
      </c>
      <c r="X1029">
        <v>1.1200000000000001</v>
      </c>
      <c r="Y1029">
        <v>0.84000000000000008</v>
      </c>
      <c r="Z1029">
        <v>2.8400000000000003</v>
      </c>
      <c r="AA1029">
        <v>2.3856000000000006</v>
      </c>
      <c r="AB1029">
        <v>7707122</v>
      </c>
      <c r="AC1029" t="s">
        <v>998</v>
      </c>
      <c r="AD1029">
        <v>40768</v>
      </c>
      <c r="AE1029" t="s">
        <v>760</v>
      </c>
      <c r="AF1029" t="s">
        <v>761</v>
      </c>
      <c r="AG1029" t="s">
        <v>762</v>
      </c>
      <c r="AH1029" t="s">
        <v>768</v>
      </c>
      <c r="AI1029">
        <v>1.5</v>
      </c>
      <c r="AJ1029">
        <v>0</v>
      </c>
      <c r="AK1029">
        <v>0</v>
      </c>
      <c r="AL1029">
        <v>0</v>
      </c>
      <c r="AM1029">
        <v>18</v>
      </c>
      <c r="AN1029">
        <v>0</v>
      </c>
      <c r="AO1029" t="s">
        <v>762</v>
      </c>
      <c r="AP1029" t="s">
        <v>763</v>
      </c>
      <c r="AQ1029" t="s">
        <v>769</v>
      </c>
      <c r="AR1029" t="s">
        <v>999</v>
      </c>
      <c r="AS1029">
        <v>0</v>
      </c>
      <c r="AT1029">
        <v>0</v>
      </c>
      <c r="AU1029">
        <v>0</v>
      </c>
      <c r="AV1029" t="s">
        <v>762</v>
      </c>
      <c r="AW1029" t="s">
        <v>1000</v>
      </c>
      <c r="AX1029">
        <v>0</v>
      </c>
      <c r="AY1029">
        <v>0</v>
      </c>
      <c r="AZ1029">
        <v>0</v>
      </c>
      <c r="BA1029" t="s">
        <v>762</v>
      </c>
      <c r="BB1029">
        <v>0</v>
      </c>
      <c r="BC1029">
        <v>0</v>
      </c>
      <c r="BD1029">
        <v>0</v>
      </c>
      <c r="BE1029">
        <v>119.85398129135295</v>
      </c>
      <c r="BF1029" t="s">
        <v>767</v>
      </c>
      <c r="BG1029">
        <v>44243</v>
      </c>
      <c r="BH1029">
        <v>71.293277538902956</v>
      </c>
      <c r="BI1029" t="s">
        <v>4158</v>
      </c>
      <c r="BJ1029" t="s">
        <v>4159</v>
      </c>
      <c r="BK1029" t="s">
        <v>4160</v>
      </c>
      <c r="BL1029" t="s">
        <v>4139</v>
      </c>
      <c r="BM1029">
        <v>4</v>
      </c>
      <c r="BN1029">
        <v>3.7429999999999999</v>
      </c>
    </row>
    <row r="1030" spans="1:66" x14ac:dyDescent="0.25">
      <c r="A1030">
        <v>185550</v>
      </c>
      <c r="B1030">
        <v>11925</v>
      </c>
      <c r="C1030" t="s">
        <v>114</v>
      </c>
      <c r="D1030" t="s">
        <v>21</v>
      </c>
      <c r="E1030" t="s">
        <v>29</v>
      </c>
      <c r="F1030">
        <v>43776.666666666664</v>
      </c>
      <c r="G1030">
        <v>4</v>
      </c>
      <c r="H1030" t="s">
        <v>23</v>
      </c>
      <c r="I1030">
        <v>0</v>
      </c>
      <c r="J1030" t="s">
        <v>22</v>
      </c>
      <c r="K1030" t="s">
        <v>22</v>
      </c>
      <c r="L1030" t="s">
        <v>115</v>
      </c>
      <c r="M1030">
        <v>8</v>
      </c>
      <c r="N1030" t="s">
        <v>33</v>
      </c>
      <c r="O1030">
        <v>0</v>
      </c>
      <c r="P1030">
        <v>10</v>
      </c>
      <c r="Q1030">
        <v>0</v>
      </c>
      <c r="R1030">
        <v>5.9</v>
      </c>
      <c r="S1030">
        <v>0</v>
      </c>
      <c r="T1030">
        <v>1</v>
      </c>
      <c r="U1030">
        <v>10</v>
      </c>
      <c r="V1030">
        <v>7.8000000000000007</v>
      </c>
      <c r="W1030">
        <v>5.9</v>
      </c>
      <c r="X1030">
        <v>46.02000000000001</v>
      </c>
      <c r="Y1030">
        <v>4.6800000000000006</v>
      </c>
      <c r="Z1030">
        <v>5.9</v>
      </c>
      <c r="AA1030">
        <v>27.612000000000005</v>
      </c>
      <c r="AB1030">
        <v>7604831</v>
      </c>
      <c r="AC1030" t="s">
        <v>3741</v>
      </c>
      <c r="AD1030">
        <v>40769</v>
      </c>
      <c r="AE1030" t="s">
        <v>760</v>
      </c>
      <c r="AF1030" t="s">
        <v>761</v>
      </c>
      <c r="AG1030" t="s">
        <v>762</v>
      </c>
      <c r="AH1030" t="s">
        <v>768</v>
      </c>
      <c r="AI1030">
        <v>1.5</v>
      </c>
      <c r="AJ1030">
        <v>0</v>
      </c>
      <c r="AK1030">
        <v>0</v>
      </c>
      <c r="AL1030">
        <v>0</v>
      </c>
      <c r="AM1030">
        <v>18</v>
      </c>
      <c r="AN1030">
        <v>0</v>
      </c>
      <c r="AO1030" t="s">
        <v>762</v>
      </c>
      <c r="AP1030" t="s">
        <v>763</v>
      </c>
      <c r="AQ1030" t="s">
        <v>769</v>
      </c>
      <c r="AR1030" t="s">
        <v>1000</v>
      </c>
      <c r="AS1030">
        <v>0</v>
      </c>
      <c r="AT1030">
        <v>0</v>
      </c>
      <c r="AU1030">
        <v>0</v>
      </c>
      <c r="AV1030" t="s">
        <v>762</v>
      </c>
      <c r="AW1030" t="s">
        <v>2435</v>
      </c>
      <c r="AX1030">
        <v>0</v>
      </c>
      <c r="AY1030">
        <v>0</v>
      </c>
      <c r="AZ1030">
        <v>0</v>
      </c>
      <c r="BA1030" t="s">
        <v>762</v>
      </c>
      <c r="BB1030">
        <v>0</v>
      </c>
      <c r="BC1030">
        <v>0</v>
      </c>
      <c r="BD1030">
        <v>0</v>
      </c>
      <c r="BE1030">
        <v>119.85398129135295</v>
      </c>
      <c r="BF1030" t="s">
        <v>767</v>
      </c>
      <c r="BG1030">
        <v>44243</v>
      </c>
      <c r="BH1030">
        <v>138.60554130930791</v>
      </c>
      <c r="BI1030" t="s">
        <v>4158</v>
      </c>
      <c r="BJ1030" t="s">
        <v>4159</v>
      </c>
      <c r="BK1030" t="s">
        <v>4160</v>
      </c>
      <c r="BL1030" t="s">
        <v>4139</v>
      </c>
      <c r="BM1030">
        <v>4</v>
      </c>
      <c r="BN1030">
        <v>3.7429999999999999</v>
      </c>
    </row>
    <row r="1031" spans="1:66" x14ac:dyDescent="0.25">
      <c r="A1031">
        <v>185551</v>
      </c>
      <c r="B1031">
        <v>11925</v>
      </c>
      <c r="C1031" t="s">
        <v>114</v>
      </c>
      <c r="D1031" t="s">
        <v>21</v>
      </c>
      <c r="E1031" t="s">
        <v>29</v>
      </c>
      <c r="F1031">
        <v>43776.666666666664</v>
      </c>
      <c r="G1031">
        <v>3</v>
      </c>
      <c r="H1031" t="s">
        <v>23</v>
      </c>
      <c r="I1031">
        <v>0</v>
      </c>
      <c r="J1031" t="s">
        <v>22</v>
      </c>
      <c r="K1031" t="s">
        <v>22</v>
      </c>
      <c r="L1031" t="s">
        <v>115</v>
      </c>
      <c r="M1031">
        <v>8</v>
      </c>
      <c r="N1031" t="s">
        <v>33</v>
      </c>
      <c r="O1031">
        <v>0</v>
      </c>
      <c r="P1031">
        <v>10</v>
      </c>
      <c r="Q1031">
        <v>0</v>
      </c>
      <c r="R1031">
        <v>5.9</v>
      </c>
      <c r="S1031">
        <v>0</v>
      </c>
      <c r="T1031">
        <v>1</v>
      </c>
      <c r="U1031">
        <v>10</v>
      </c>
      <c r="V1031">
        <v>7</v>
      </c>
      <c r="W1031">
        <v>5.9</v>
      </c>
      <c r="X1031">
        <v>41.300000000000004</v>
      </c>
      <c r="Y1031">
        <v>4.2</v>
      </c>
      <c r="Z1031">
        <v>5.9</v>
      </c>
      <c r="AA1031">
        <v>24.78</v>
      </c>
      <c r="AB1031">
        <v>7620232</v>
      </c>
      <c r="AC1031" t="s">
        <v>3617</v>
      </c>
      <c r="AD1031">
        <v>40770</v>
      </c>
      <c r="AE1031" t="s">
        <v>760</v>
      </c>
      <c r="AF1031" t="s">
        <v>761</v>
      </c>
      <c r="AG1031" t="s">
        <v>762</v>
      </c>
      <c r="AH1031" t="s">
        <v>768</v>
      </c>
      <c r="AI1031">
        <v>1.25</v>
      </c>
      <c r="AJ1031">
        <v>0</v>
      </c>
      <c r="AK1031">
        <v>0</v>
      </c>
      <c r="AL1031">
        <v>0</v>
      </c>
      <c r="AM1031">
        <v>15</v>
      </c>
      <c r="AN1031">
        <v>0</v>
      </c>
      <c r="AO1031" t="s">
        <v>762</v>
      </c>
      <c r="AP1031" t="s">
        <v>763</v>
      </c>
      <c r="AQ1031" t="s">
        <v>769</v>
      </c>
      <c r="AR1031" t="s">
        <v>3618</v>
      </c>
      <c r="AS1031">
        <v>0</v>
      </c>
      <c r="AT1031">
        <v>0</v>
      </c>
      <c r="AU1031">
        <v>0</v>
      </c>
      <c r="AV1031" t="s">
        <v>762</v>
      </c>
      <c r="AW1031" t="s">
        <v>3619</v>
      </c>
      <c r="AX1031">
        <v>0</v>
      </c>
      <c r="AY1031">
        <v>0</v>
      </c>
      <c r="AZ1031">
        <v>0</v>
      </c>
      <c r="BA1031" t="s">
        <v>762</v>
      </c>
      <c r="BB1031">
        <v>0</v>
      </c>
      <c r="BC1031">
        <v>0</v>
      </c>
      <c r="BD1031">
        <v>0</v>
      </c>
      <c r="BE1031">
        <v>119.85398129135295</v>
      </c>
      <c r="BF1031" t="s">
        <v>767</v>
      </c>
      <c r="BG1031">
        <v>44243</v>
      </c>
      <c r="BH1031">
        <v>161.5869520367774</v>
      </c>
      <c r="BI1031" t="s">
        <v>4188</v>
      </c>
      <c r="BJ1031" t="s">
        <v>4189</v>
      </c>
      <c r="BK1031" t="s">
        <v>4190</v>
      </c>
      <c r="BL1031" t="s">
        <v>4097</v>
      </c>
      <c r="BM1031">
        <v>1</v>
      </c>
      <c r="BN1031">
        <v>3.7429999999999999</v>
      </c>
    </row>
    <row r="1032" spans="1:66" x14ac:dyDescent="0.25">
      <c r="A1032">
        <v>185552</v>
      </c>
      <c r="B1032">
        <v>12035</v>
      </c>
      <c r="C1032" t="s">
        <v>137</v>
      </c>
      <c r="D1032" t="s">
        <v>21</v>
      </c>
      <c r="E1032" t="s">
        <v>29</v>
      </c>
      <c r="F1032">
        <v>43801.708333333336</v>
      </c>
      <c r="G1032">
        <v>2.5</v>
      </c>
      <c r="H1032" t="s">
        <v>28</v>
      </c>
      <c r="I1032">
        <v>5</v>
      </c>
      <c r="J1032" t="s">
        <v>22</v>
      </c>
      <c r="K1032" t="s">
        <v>22</v>
      </c>
      <c r="M1032">
        <v>0</v>
      </c>
      <c r="O1032">
        <v>2</v>
      </c>
      <c r="P1032">
        <v>10</v>
      </c>
      <c r="Q1032">
        <v>3.05</v>
      </c>
      <c r="R1032">
        <v>2.2999999999999998</v>
      </c>
      <c r="S1032">
        <v>7.0149999999999988</v>
      </c>
      <c r="T1032">
        <v>1</v>
      </c>
      <c r="U1032">
        <v>0</v>
      </c>
      <c r="V1032">
        <v>1.4000000000000001</v>
      </c>
      <c r="W1032">
        <v>0.8</v>
      </c>
      <c r="X1032">
        <v>1.1200000000000001</v>
      </c>
      <c r="Y1032">
        <v>2.06</v>
      </c>
      <c r="Z1032">
        <v>1.4</v>
      </c>
      <c r="AA1032">
        <v>2.8839999999999999</v>
      </c>
      <c r="AB1032">
        <v>7659870</v>
      </c>
      <c r="AC1032" t="s">
        <v>1061</v>
      </c>
      <c r="AD1032">
        <v>40771</v>
      </c>
      <c r="AE1032" t="s">
        <v>760</v>
      </c>
      <c r="AF1032" t="s">
        <v>761</v>
      </c>
      <c r="AG1032" t="s">
        <v>762</v>
      </c>
      <c r="AH1032" t="s">
        <v>768</v>
      </c>
      <c r="AI1032">
        <v>1.25</v>
      </c>
      <c r="AJ1032">
        <v>0</v>
      </c>
      <c r="AK1032">
        <v>0</v>
      </c>
      <c r="AL1032">
        <v>0</v>
      </c>
      <c r="AM1032">
        <v>15</v>
      </c>
      <c r="AN1032">
        <v>0</v>
      </c>
      <c r="AO1032" t="s">
        <v>762</v>
      </c>
      <c r="AP1032" t="s">
        <v>763</v>
      </c>
      <c r="AQ1032" t="s">
        <v>769</v>
      </c>
      <c r="AR1032" t="s">
        <v>1062</v>
      </c>
      <c r="AS1032">
        <v>1.4</v>
      </c>
      <c r="AT1032">
        <v>666.6</v>
      </c>
      <c r="AU1032">
        <v>668</v>
      </c>
      <c r="AV1032" t="s">
        <v>765</v>
      </c>
      <c r="AW1032" t="s">
        <v>1063</v>
      </c>
      <c r="AX1032">
        <v>1.4</v>
      </c>
      <c r="AY1032">
        <v>666.6</v>
      </c>
      <c r="AZ1032">
        <v>668</v>
      </c>
      <c r="BA1032" t="s">
        <v>765</v>
      </c>
      <c r="BB1032">
        <v>0</v>
      </c>
      <c r="BC1032">
        <v>0</v>
      </c>
      <c r="BD1032">
        <v>0</v>
      </c>
      <c r="BE1032">
        <v>119.92254163814739</v>
      </c>
      <c r="BF1032" t="s">
        <v>767</v>
      </c>
      <c r="BG1032">
        <v>44243</v>
      </c>
      <c r="BH1032">
        <v>25.782747260442189</v>
      </c>
      <c r="BI1032" t="s">
        <v>4127</v>
      </c>
      <c r="BJ1032" t="s">
        <v>4128</v>
      </c>
      <c r="BK1032" t="s">
        <v>4129</v>
      </c>
      <c r="BL1032" t="s">
        <v>768</v>
      </c>
      <c r="BM1032">
        <v>2</v>
      </c>
      <c r="BN1032">
        <v>3.7839999999999998</v>
      </c>
    </row>
    <row r="1033" spans="1:66" x14ac:dyDescent="0.25">
      <c r="A1033">
        <v>185553</v>
      </c>
      <c r="B1033">
        <v>11925</v>
      </c>
      <c r="C1033" t="s">
        <v>114</v>
      </c>
      <c r="D1033" t="s">
        <v>21</v>
      </c>
      <c r="E1033" t="s">
        <v>29</v>
      </c>
      <c r="F1033">
        <v>43776.666666666664</v>
      </c>
      <c r="G1033">
        <v>3</v>
      </c>
      <c r="H1033" t="s">
        <v>23</v>
      </c>
      <c r="I1033">
        <v>0</v>
      </c>
      <c r="J1033" t="s">
        <v>22</v>
      </c>
      <c r="K1033" t="s">
        <v>22</v>
      </c>
      <c r="L1033" t="s">
        <v>115</v>
      </c>
      <c r="M1033">
        <v>8</v>
      </c>
      <c r="N1033" t="s">
        <v>33</v>
      </c>
      <c r="O1033">
        <v>0</v>
      </c>
      <c r="P1033">
        <v>10</v>
      </c>
      <c r="Q1033">
        <v>0</v>
      </c>
      <c r="R1033">
        <v>5.9</v>
      </c>
      <c r="S1033">
        <v>0</v>
      </c>
      <c r="T1033">
        <v>1</v>
      </c>
      <c r="U1033">
        <v>10</v>
      </c>
      <c r="V1033">
        <v>7.8000000000000007</v>
      </c>
      <c r="W1033">
        <v>5.9</v>
      </c>
      <c r="X1033">
        <v>46.02000000000001</v>
      </c>
      <c r="Y1033">
        <v>4.6800000000000006</v>
      </c>
      <c r="Z1033">
        <v>5.9</v>
      </c>
      <c r="AA1033">
        <v>27.612000000000005</v>
      </c>
      <c r="AB1033">
        <v>7696257</v>
      </c>
      <c r="AC1033" t="s">
        <v>3740</v>
      </c>
      <c r="AD1033">
        <v>40772</v>
      </c>
      <c r="AE1033" t="s">
        <v>760</v>
      </c>
      <c r="AF1033" t="s">
        <v>761</v>
      </c>
      <c r="AG1033" t="s">
        <v>762</v>
      </c>
      <c r="AH1033" t="s">
        <v>768</v>
      </c>
      <c r="AI1033">
        <v>1.25</v>
      </c>
      <c r="AJ1033">
        <v>0</v>
      </c>
      <c r="AK1033">
        <v>0</v>
      </c>
      <c r="AL1033">
        <v>0</v>
      </c>
      <c r="AM1033">
        <v>15</v>
      </c>
      <c r="AN1033">
        <v>0</v>
      </c>
      <c r="AO1033" t="s">
        <v>762</v>
      </c>
      <c r="AP1033" t="s">
        <v>763</v>
      </c>
      <c r="AQ1033" t="s">
        <v>769</v>
      </c>
      <c r="AR1033" t="s">
        <v>3619</v>
      </c>
      <c r="AS1033">
        <v>0</v>
      </c>
      <c r="AT1033">
        <v>0</v>
      </c>
      <c r="AU1033">
        <v>0</v>
      </c>
      <c r="AV1033" t="s">
        <v>762</v>
      </c>
      <c r="AW1033" t="s">
        <v>3490</v>
      </c>
      <c r="AX1033">
        <v>0</v>
      </c>
      <c r="AY1033">
        <v>0</v>
      </c>
      <c r="AZ1033">
        <v>0</v>
      </c>
      <c r="BA1033" t="s">
        <v>762</v>
      </c>
      <c r="BB1033">
        <v>0</v>
      </c>
      <c r="BC1033">
        <v>0</v>
      </c>
      <c r="BD1033">
        <v>0</v>
      </c>
      <c r="BE1033">
        <v>119.85398129135295</v>
      </c>
      <c r="BF1033" t="s">
        <v>767</v>
      </c>
      <c r="BG1033">
        <v>44243</v>
      </c>
      <c r="BH1033">
        <v>219.4750221907392</v>
      </c>
      <c r="BI1033" t="s">
        <v>4188</v>
      </c>
      <c r="BJ1033" t="s">
        <v>4189</v>
      </c>
      <c r="BK1033" t="s">
        <v>4190</v>
      </c>
      <c r="BL1033" t="s">
        <v>4097</v>
      </c>
      <c r="BM1033">
        <v>1</v>
      </c>
      <c r="BN1033">
        <v>3.742</v>
      </c>
    </row>
    <row r="1034" spans="1:66" x14ac:dyDescent="0.25">
      <c r="A1034">
        <v>186976</v>
      </c>
      <c r="B1034">
        <v>22733</v>
      </c>
      <c r="C1034" t="s">
        <v>88</v>
      </c>
      <c r="D1034" t="s">
        <v>26</v>
      </c>
      <c r="E1034" t="s">
        <v>29</v>
      </c>
      <c r="F1034">
        <v>44322.666666666664</v>
      </c>
      <c r="G1034">
        <v>5.9</v>
      </c>
      <c r="I1034">
        <v>0</v>
      </c>
      <c r="J1034" t="s">
        <v>22</v>
      </c>
      <c r="K1034" t="s">
        <v>22</v>
      </c>
      <c r="M1034">
        <v>0</v>
      </c>
      <c r="N1034" t="s">
        <v>33</v>
      </c>
      <c r="O1034">
        <v>0</v>
      </c>
      <c r="P1034">
        <v>0</v>
      </c>
      <c r="Q1034">
        <v>0</v>
      </c>
      <c r="R1034">
        <v>1.4</v>
      </c>
      <c r="S1034">
        <v>0</v>
      </c>
      <c r="T1034">
        <v>1</v>
      </c>
      <c r="U1034">
        <v>0</v>
      </c>
      <c r="V1034">
        <v>2.2000000000000002</v>
      </c>
      <c r="W1034">
        <v>1.4</v>
      </c>
      <c r="X1034">
        <v>3.08</v>
      </c>
      <c r="Y1034">
        <v>1.32</v>
      </c>
      <c r="Z1034">
        <v>1.4</v>
      </c>
      <c r="AA1034">
        <v>1.8479999999999999</v>
      </c>
      <c r="AB1034">
        <v>7582026</v>
      </c>
      <c r="AC1034" t="s">
        <v>931</v>
      </c>
      <c r="AD1034">
        <v>40775</v>
      </c>
      <c r="AE1034" t="s">
        <v>760</v>
      </c>
      <c r="AF1034" t="s">
        <v>761</v>
      </c>
      <c r="AG1034" t="s">
        <v>762</v>
      </c>
      <c r="AH1034" t="s">
        <v>768</v>
      </c>
      <c r="AI1034">
        <v>1.5</v>
      </c>
      <c r="AJ1034">
        <v>0</v>
      </c>
      <c r="AK1034">
        <v>0</v>
      </c>
      <c r="AL1034">
        <v>0</v>
      </c>
      <c r="AM1034">
        <v>18</v>
      </c>
      <c r="AN1034">
        <v>0</v>
      </c>
      <c r="AO1034" t="s">
        <v>762</v>
      </c>
      <c r="AP1034" t="s">
        <v>763</v>
      </c>
      <c r="AQ1034" t="s">
        <v>769</v>
      </c>
      <c r="AR1034" t="s">
        <v>932</v>
      </c>
      <c r="AS1034">
        <v>6</v>
      </c>
      <c r="AT1034">
        <v>704.1</v>
      </c>
      <c r="AU1034">
        <v>710.1</v>
      </c>
      <c r="AV1034" t="s">
        <v>765</v>
      </c>
      <c r="AW1034" t="s">
        <v>933</v>
      </c>
      <c r="AX1034">
        <v>5.31</v>
      </c>
      <c r="AY1034">
        <v>703.47</v>
      </c>
      <c r="AZ1034">
        <v>708.78</v>
      </c>
      <c r="BA1034" t="s">
        <v>772</v>
      </c>
      <c r="BB1034">
        <v>0</v>
      </c>
      <c r="BC1034">
        <v>0</v>
      </c>
      <c r="BD1034">
        <v>0</v>
      </c>
      <c r="BE1034">
        <v>121.34884782112708</v>
      </c>
      <c r="BF1034" t="s">
        <v>767</v>
      </c>
      <c r="BG1034">
        <v>44330</v>
      </c>
      <c r="BH1034">
        <v>34.339387702285983</v>
      </c>
      <c r="BI1034" t="s">
        <v>4094</v>
      </c>
      <c r="BJ1034" t="s">
        <v>4095</v>
      </c>
      <c r="BK1034" t="s">
        <v>4096</v>
      </c>
      <c r="BL1034" t="s">
        <v>4097</v>
      </c>
      <c r="BM1034">
        <v>1</v>
      </c>
      <c r="BN1034">
        <v>3.78</v>
      </c>
    </row>
    <row r="1035" spans="1:66" x14ac:dyDescent="0.25">
      <c r="A1035">
        <v>187020</v>
      </c>
      <c r="B1035">
        <v>12484</v>
      </c>
      <c r="C1035" t="s">
        <v>59</v>
      </c>
      <c r="D1035" t="s">
        <v>21</v>
      </c>
      <c r="E1035" t="s">
        <v>29</v>
      </c>
      <c r="F1035">
        <v>43851.708333333336</v>
      </c>
      <c r="G1035">
        <v>1.5</v>
      </c>
      <c r="I1035">
        <v>0</v>
      </c>
      <c r="J1035" t="s">
        <v>22</v>
      </c>
      <c r="K1035" t="s">
        <v>22</v>
      </c>
      <c r="M1035">
        <v>0</v>
      </c>
      <c r="O1035">
        <v>2</v>
      </c>
      <c r="P1035">
        <v>0</v>
      </c>
      <c r="Q1035">
        <v>1.3</v>
      </c>
      <c r="R1035">
        <v>0.8</v>
      </c>
      <c r="S1035">
        <v>1.04</v>
      </c>
      <c r="T1035">
        <v>1</v>
      </c>
      <c r="U1035">
        <v>0</v>
      </c>
      <c r="V1035">
        <v>1.4000000000000001</v>
      </c>
      <c r="W1035">
        <v>0.8</v>
      </c>
      <c r="X1035">
        <v>1.1200000000000001</v>
      </c>
      <c r="Y1035">
        <v>1.36</v>
      </c>
      <c r="Z1035">
        <v>0.8</v>
      </c>
      <c r="AA1035">
        <v>1.0880000000000001</v>
      </c>
      <c r="AB1035">
        <v>7568290</v>
      </c>
      <c r="AC1035" t="s">
        <v>854</v>
      </c>
      <c r="AD1035">
        <v>40780</v>
      </c>
      <c r="AE1035" t="s">
        <v>760</v>
      </c>
      <c r="AF1035" t="s">
        <v>761</v>
      </c>
      <c r="AG1035" t="s">
        <v>762</v>
      </c>
      <c r="AH1035" t="s">
        <v>768</v>
      </c>
      <c r="AI1035">
        <v>1.25</v>
      </c>
      <c r="AJ1035">
        <v>0</v>
      </c>
      <c r="AK1035">
        <v>0</v>
      </c>
      <c r="AL1035">
        <v>0</v>
      </c>
      <c r="AM1035">
        <v>15</v>
      </c>
      <c r="AN1035">
        <v>0</v>
      </c>
      <c r="AO1035" t="s">
        <v>762</v>
      </c>
      <c r="AP1035" t="s">
        <v>763</v>
      </c>
      <c r="AQ1035" t="s">
        <v>769</v>
      </c>
      <c r="AR1035" t="s">
        <v>855</v>
      </c>
      <c r="AS1035">
        <v>1.5</v>
      </c>
      <c r="AT1035">
        <v>0</v>
      </c>
      <c r="AU1035">
        <v>0</v>
      </c>
      <c r="AV1035" t="s">
        <v>765</v>
      </c>
      <c r="AW1035" t="s">
        <v>856</v>
      </c>
      <c r="AX1035">
        <v>1.5</v>
      </c>
      <c r="AY1035">
        <v>0</v>
      </c>
      <c r="AZ1035">
        <v>0</v>
      </c>
      <c r="BA1035" t="s">
        <v>765</v>
      </c>
      <c r="BB1035">
        <v>0</v>
      </c>
      <c r="BC1035">
        <v>0</v>
      </c>
      <c r="BD1035">
        <v>0</v>
      </c>
      <c r="BE1035">
        <v>120.059434177504</v>
      </c>
      <c r="BF1035" t="s">
        <v>767</v>
      </c>
      <c r="BG1035">
        <v>44243</v>
      </c>
      <c r="BH1035">
        <v>25.220536296698391</v>
      </c>
      <c r="BI1035" t="s">
        <v>4098</v>
      </c>
      <c r="BJ1035" t="s">
        <v>4099</v>
      </c>
      <c r="BK1035" t="s">
        <v>4100</v>
      </c>
      <c r="BL1035" t="s">
        <v>4097</v>
      </c>
      <c r="BM1035">
        <v>1</v>
      </c>
      <c r="BN1035">
        <v>3.7909999999999999</v>
      </c>
    </row>
    <row r="1036" spans="1:66" x14ac:dyDescent="0.25">
      <c r="A1036">
        <v>187021</v>
      </c>
      <c r="B1036">
        <v>12463</v>
      </c>
      <c r="C1036" t="s">
        <v>94</v>
      </c>
      <c r="D1036" t="s">
        <v>21</v>
      </c>
      <c r="E1036" t="s">
        <v>29</v>
      </c>
      <c r="F1036">
        <v>43846.708333333336</v>
      </c>
      <c r="G1036">
        <v>5.5</v>
      </c>
      <c r="H1036" t="s">
        <v>23</v>
      </c>
      <c r="I1036">
        <v>0</v>
      </c>
      <c r="J1036" t="s">
        <v>22</v>
      </c>
      <c r="K1036" t="s">
        <v>22</v>
      </c>
      <c r="L1036" t="s">
        <v>24</v>
      </c>
      <c r="M1036">
        <v>0</v>
      </c>
      <c r="O1036">
        <v>2</v>
      </c>
      <c r="P1036">
        <v>10</v>
      </c>
      <c r="Q1036">
        <v>1.3</v>
      </c>
      <c r="R1036">
        <v>2.2999999999999998</v>
      </c>
      <c r="S1036">
        <v>2.9899999999999998</v>
      </c>
      <c r="T1036">
        <v>1</v>
      </c>
      <c r="U1036">
        <v>0</v>
      </c>
      <c r="V1036">
        <v>1.4000000000000001</v>
      </c>
      <c r="W1036">
        <v>0.8</v>
      </c>
      <c r="X1036">
        <v>1.1200000000000001</v>
      </c>
      <c r="Y1036">
        <v>1.36</v>
      </c>
      <c r="Z1036">
        <v>1.4</v>
      </c>
      <c r="AA1036">
        <v>1.9039999999999999</v>
      </c>
      <c r="AB1036">
        <v>7624353</v>
      </c>
      <c r="AC1036" t="s">
        <v>946</v>
      </c>
      <c r="AD1036">
        <v>40781</v>
      </c>
      <c r="AE1036" t="s">
        <v>760</v>
      </c>
      <c r="AF1036" t="s">
        <v>761</v>
      </c>
      <c r="AG1036" t="s">
        <v>762</v>
      </c>
      <c r="AH1036" t="s">
        <v>768</v>
      </c>
      <c r="AI1036">
        <v>2</v>
      </c>
      <c r="AJ1036">
        <v>0</v>
      </c>
      <c r="AK1036">
        <v>0</v>
      </c>
      <c r="AL1036">
        <v>0</v>
      </c>
      <c r="AM1036">
        <v>24</v>
      </c>
      <c r="AN1036">
        <v>0</v>
      </c>
      <c r="AO1036" t="s">
        <v>762</v>
      </c>
      <c r="AP1036" t="s">
        <v>763</v>
      </c>
      <c r="AQ1036" t="s">
        <v>769</v>
      </c>
      <c r="AR1036" t="s">
        <v>947</v>
      </c>
      <c r="AS1036">
        <v>2.4</v>
      </c>
      <c r="AT1036">
        <v>0</v>
      </c>
      <c r="AU1036">
        <v>0</v>
      </c>
      <c r="AV1036" t="s">
        <v>765</v>
      </c>
      <c r="AW1036" t="s">
        <v>948</v>
      </c>
      <c r="AX1036">
        <v>2.4</v>
      </c>
      <c r="AY1036">
        <v>0</v>
      </c>
      <c r="AZ1036">
        <v>0</v>
      </c>
      <c r="BA1036" t="s">
        <v>765</v>
      </c>
      <c r="BB1036">
        <v>0</v>
      </c>
      <c r="BC1036">
        <v>0</v>
      </c>
      <c r="BD1036">
        <v>0</v>
      </c>
      <c r="BE1036">
        <v>120.04574492356834</v>
      </c>
      <c r="BF1036" t="s">
        <v>767</v>
      </c>
      <c r="BG1036">
        <v>44243</v>
      </c>
      <c r="BH1036">
        <v>53.594702426549247</v>
      </c>
      <c r="BI1036" t="s">
        <v>4127</v>
      </c>
      <c r="BJ1036" t="s">
        <v>4128</v>
      </c>
      <c r="BK1036" t="s">
        <v>4129</v>
      </c>
      <c r="BL1036" t="s">
        <v>768</v>
      </c>
      <c r="BM1036">
        <v>2</v>
      </c>
      <c r="BN1036">
        <v>3.7589999999999999</v>
      </c>
    </row>
    <row r="1037" spans="1:66" x14ac:dyDescent="0.25">
      <c r="A1037">
        <v>187197</v>
      </c>
      <c r="B1037">
        <v>12997</v>
      </c>
      <c r="C1037" t="s">
        <v>214</v>
      </c>
      <c r="D1037" t="s">
        <v>26</v>
      </c>
      <c r="E1037" t="s">
        <v>29</v>
      </c>
      <c r="F1037">
        <v>43896.666666666664</v>
      </c>
      <c r="G1037">
        <v>6</v>
      </c>
      <c r="H1037" t="s">
        <v>23</v>
      </c>
      <c r="I1037">
        <v>0</v>
      </c>
      <c r="J1037" t="s">
        <v>22</v>
      </c>
      <c r="K1037" t="s">
        <v>22</v>
      </c>
      <c r="L1037" t="s">
        <v>24</v>
      </c>
      <c r="M1037">
        <v>0</v>
      </c>
      <c r="N1037" t="s">
        <v>35</v>
      </c>
      <c r="O1037">
        <v>2</v>
      </c>
      <c r="P1037">
        <v>5</v>
      </c>
      <c r="Q1037">
        <v>1.3</v>
      </c>
      <c r="R1037">
        <v>2.75</v>
      </c>
      <c r="S1037">
        <v>3.5750000000000002</v>
      </c>
      <c r="T1037">
        <v>1</v>
      </c>
      <c r="U1037">
        <v>0</v>
      </c>
      <c r="V1037">
        <v>2.2000000000000002</v>
      </c>
      <c r="W1037">
        <v>2</v>
      </c>
      <c r="X1037">
        <v>4.4000000000000004</v>
      </c>
      <c r="Y1037">
        <v>1.84</v>
      </c>
      <c r="Z1037">
        <v>2.2999999999999998</v>
      </c>
      <c r="AA1037">
        <v>4.2320000000000002</v>
      </c>
      <c r="AB1037">
        <v>7597238</v>
      </c>
      <c r="AC1037" t="s">
        <v>1327</v>
      </c>
      <c r="AD1037">
        <v>40782</v>
      </c>
      <c r="AE1037" t="s">
        <v>760</v>
      </c>
      <c r="AF1037" t="s">
        <v>761</v>
      </c>
      <c r="AG1037" t="s">
        <v>762</v>
      </c>
      <c r="AH1037" t="s">
        <v>768</v>
      </c>
      <c r="AI1037">
        <v>1.25</v>
      </c>
      <c r="AJ1037">
        <v>0</v>
      </c>
      <c r="AK1037">
        <v>0</v>
      </c>
      <c r="AL1037">
        <v>0</v>
      </c>
      <c r="AM1037">
        <v>15</v>
      </c>
      <c r="AN1037">
        <v>0</v>
      </c>
      <c r="AO1037" t="s">
        <v>762</v>
      </c>
      <c r="AP1037" t="s">
        <v>763</v>
      </c>
      <c r="AQ1037" t="s">
        <v>769</v>
      </c>
      <c r="AR1037" t="s">
        <v>1328</v>
      </c>
      <c r="AS1037">
        <v>5.7</v>
      </c>
      <c r="AT1037">
        <v>609.29999999999995</v>
      </c>
      <c r="AU1037">
        <v>615</v>
      </c>
      <c r="AV1037" t="s">
        <v>765</v>
      </c>
      <c r="AW1037" t="s">
        <v>1329</v>
      </c>
      <c r="AX1037">
        <v>15.7</v>
      </c>
      <c r="AY1037">
        <v>595.29999999999995</v>
      </c>
      <c r="AZ1037">
        <v>611</v>
      </c>
      <c r="BA1037" t="s">
        <v>765</v>
      </c>
      <c r="BB1037">
        <v>0.13472002999999999</v>
      </c>
      <c r="BC1037">
        <v>0</v>
      </c>
      <c r="BD1037">
        <v>0</v>
      </c>
      <c r="BE1037">
        <v>120.18252338580881</v>
      </c>
      <c r="BF1037" t="s">
        <v>767</v>
      </c>
      <c r="BG1037">
        <v>44243</v>
      </c>
      <c r="BH1037">
        <v>103.9192146147559</v>
      </c>
      <c r="BI1037" t="s">
        <v>4114</v>
      </c>
      <c r="BJ1037" t="s">
        <v>4115</v>
      </c>
      <c r="BK1037" t="s">
        <v>4116</v>
      </c>
      <c r="BL1037" t="s">
        <v>768</v>
      </c>
      <c r="BM1037">
        <v>2</v>
      </c>
      <c r="BN1037">
        <v>3.72</v>
      </c>
    </row>
    <row r="1038" spans="1:66" x14ac:dyDescent="0.25">
      <c r="A1038">
        <v>187380</v>
      </c>
      <c r="B1038">
        <v>19939</v>
      </c>
      <c r="C1038" t="s">
        <v>38</v>
      </c>
      <c r="D1038" t="s">
        <v>26</v>
      </c>
      <c r="E1038" t="s">
        <v>29</v>
      </c>
      <c r="F1038">
        <v>44105.666666666664</v>
      </c>
      <c r="G1038">
        <v>9.5</v>
      </c>
      <c r="H1038" t="s">
        <v>23</v>
      </c>
      <c r="I1038">
        <v>0</v>
      </c>
      <c r="J1038" t="s">
        <v>22</v>
      </c>
      <c r="K1038" t="s">
        <v>22</v>
      </c>
      <c r="L1038" t="s">
        <v>30</v>
      </c>
      <c r="M1038">
        <v>6</v>
      </c>
      <c r="N1038" t="s">
        <v>35</v>
      </c>
      <c r="O1038">
        <v>2</v>
      </c>
      <c r="P1038">
        <v>10</v>
      </c>
      <c r="Q1038">
        <v>1.3</v>
      </c>
      <c r="R1038">
        <v>6</v>
      </c>
      <c r="S1038">
        <v>7.8000000000000007</v>
      </c>
      <c r="T1038">
        <v>1</v>
      </c>
      <c r="U1038">
        <v>10</v>
      </c>
      <c r="V1038">
        <v>5.4</v>
      </c>
      <c r="W1038">
        <v>6</v>
      </c>
      <c r="X1038">
        <v>32.400000000000006</v>
      </c>
      <c r="Y1038">
        <v>3.7600000000000002</v>
      </c>
      <c r="Z1038">
        <v>6</v>
      </c>
      <c r="AA1038">
        <v>22.560000000000002</v>
      </c>
      <c r="AB1038">
        <v>7677860</v>
      </c>
      <c r="AC1038" t="s">
        <v>3508</v>
      </c>
      <c r="AD1038">
        <v>40783</v>
      </c>
      <c r="AE1038" t="s">
        <v>760</v>
      </c>
      <c r="AF1038" t="s">
        <v>761</v>
      </c>
      <c r="AG1038" t="s">
        <v>762</v>
      </c>
      <c r="AH1038" t="s">
        <v>768</v>
      </c>
      <c r="AI1038">
        <v>1.25</v>
      </c>
      <c r="AJ1038">
        <v>0</v>
      </c>
      <c r="AK1038">
        <v>0</v>
      </c>
      <c r="AL1038">
        <v>0</v>
      </c>
      <c r="AM1038">
        <v>15</v>
      </c>
      <c r="AN1038">
        <v>0</v>
      </c>
      <c r="AO1038" t="s">
        <v>762</v>
      </c>
      <c r="AP1038" t="s">
        <v>902</v>
      </c>
      <c r="AQ1038" t="s">
        <v>905</v>
      </c>
      <c r="AR1038" t="s">
        <v>3509</v>
      </c>
      <c r="AS1038">
        <v>3.1</v>
      </c>
      <c r="AT1038">
        <v>605.9</v>
      </c>
      <c r="AU1038">
        <v>609</v>
      </c>
      <c r="AV1038" t="s">
        <v>765</v>
      </c>
      <c r="AW1038" t="s">
        <v>3510</v>
      </c>
      <c r="AX1038">
        <v>6.2</v>
      </c>
      <c r="AY1038">
        <v>601.79999999999995</v>
      </c>
      <c r="AZ1038">
        <v>608</v>
      </c>
      <c r="BA1038" t="s">
        <v>765</v>
      </c>
      <c r="BB1038">
        <v>6.4463809999999996E-2</v>
      </c>
      <c r="BC1038">
        <v>0</v>
      </c>
      <c r="BD1038">
        <v>0</v>
      </c>
      <c r="BE1038">
        <v>120.7547342003194</v>
      </c>
      <c r="BF1038" t="s">
        <v>767</v>
      </c>
      <c r="BG1038">
        <v>44243</v>
      </c>
      <c r="BH1038">
        <v>63.601580760965447</v>
      </c>
      <c r="BI1038" t="s">
        <v>4124</v>
      </c>
      <c r="BJ1038" t="s">
        <v>4125</v>
      </c>
      <c r="BK1038" t="s">
        <v>4126</v>
      </c>
      <c r="BL1038" t="s">
        <v>768</v>
      </c>
      <c r="BM1038">
        <v>2</v>
      </c>
      <c r="BN1038">
        <v>3.722</v>
      </c>
    </row>
    <row r="1039" spans="1:66" x14ac:dyDescent="0.25">
      <c r="A1039">
        <v>187646</v>
      </c>
      <c r="B1039">
        <v>10981</v>
      </c>
      <c r="C1039" t="s">
        <v>241</v>
      </c>
      <c r="D1039" t="s">
        <v>26</v>
      </c>
      <c r="E1039" t="s">
        <v>29</v>
      </c>
      <c r="F1039">
        <v>43186.666666666664</v>
      </c>
      <c r="G1039">
        <v>7.7</v>
      </c>
      <c r="H1039" t="s">
        <v>23</v>
      </c>
      <c r="I1039">
        <v>0</v>
      </c>
      <c r="J1039" t="s">
        <v>22</v>
      </c>
      <c r="K1039" t="s">
        <v>22</v>
      </c>
      <c r="L1039" t="s">
        <v>30</v>
      </c>
      <c r="M1039">
        <v>6</v>
      </c>
      <c r="O1039">
        <v>2</v>
      </c>
      <c r="P1039">
        <v>10</v>
      </c>
      <c r="Q1039">
        <v>1.3</v>
      </c>
      <c r="R1039">
        <v>6.2</v>
      </c>
      <c r="S1039">
        <v>8.06</v>
      </c>
      <c r="T1039">
        <v>1</v>
      </c>
      <c r="U1039">
        <v>0</v>
      </c>
      <c r="V1039">
        <v>1.4000000000000001</v>
      </c>
      <c r="W1039">
        <v>2</v>
      </c>
      <c r="X1039">
        <v>2.8000000000000003</v>
      </c>
      <c r="Y1039">
        <v>1.36</v>
      </c>
      <c r="Z1039">
        <v>3.6800000000000006</v>
      </c>
      <c r="AA1039">
        <v>5.0048000000000012</v>
      </c>
      <c r="AB1039">
        <v>7551705</v>
      </c>
      <c r="AC1039" t="s">
        <v>1448</v>
      </c>
      <c r="AD1039">
        <v>40784</v>
      </c>
      <c r="AE1039" t="s">
        <v>985</v>
      </c>
      <c r="AF1039" t="s">
        <v>761</v>
      </c>
      <c r="AG1039" t="s">
        <v>762</v>
      </c>
      <c r="AH1039" t="s">
        <v>768</v>
      </c>
      <c r="AI1039">
        <v>2</v>
      </c>
      <c r="AJ1039">
        <v>0</v>
      </c>
      <c r="AK1039">
        <v>0</v>
      </c>
      <c r="AL1039">
        <v>0</v>
      </c>
      <c r="AM1039">
        <v>24</v>
      </c>
      <c r="AN1039">
        <v>0</v>
      </c>
      <c r="AO1039" t="s">
        <v>762</v>
      </c>
      <c r="AP1039" t="s">
        <v>763</v>
      </c>
      <c r="AQ1039" t="s">
        <v>769</v>
      </c>
      <c r="AR1039" t="s">
        <v>1449</v>
      </c>
      <c r="AS1039">
        <v>5.5</v>
      </c>
      <c r="AT1039">
        <v>700.5</v>
      </c>
      <c r="AU1039">
        <v>706</v>
      </c>
      <c r="AV1039" t="s">
        <v>765</v>
      </c>
      <c r="AW1039" t="s">
        <v>1450</v>
      </c>
      <c r="AX1039">
        <v>0</v>
      </c>
      <c r="AY1039">
        <v>0</v>
      </c>
      <c r="AZ1039">
        <v>689</v>
      </c>
      <c r="BA1039" t="s">
        <v>772</v>
      </c>
      <c r="BB1039">
        <v>0</v>
      </c>
      <c r="BC1039">
        <v>0</v>
      </c>
      <c r="BD1039">
        <v>0</v>
      </c>
      <c r="BE1039">
        <v>118.23864932694501</v>
      </c>
      <c r="BF1039" t="s">
        <v>767</v>
      </c>
      <c r="BG1039">
        <v>44256</v>
      </c>
      <c r="BH1039">
        <v>27.111991388763851</v>
      </c>
      <c r="BI1039" t="s">
        <v>4098</v>
      </c>
      <c r="BJ1039" t="s">
        <v>4099</v>
      </c>
      <c r="BK1039" t="s">
        <v>4100</v>
      </c>
      <c r="BL1039" t="s">
        <v>4097</v>
      </c>
      <c r="BM1039">
        <v>1</v>
      </c>
      <c r="BN1039">
        <v>3.726</v>
      </c>
    </row>
    <row r="1040" spans="1:66" x14ac:dyDescent="0.25">
      <c r="A1040">
        <v>187670</v>
      </c>
      <c r="B1040">
        <v>12028</v>
      </c>
      <c r="C1040" t="s">
        <v>208</v>
      </c>
      <c r="D1040" t="s">
        <v>21</v>
      </c>
      <c r="E1040" t="s">
        <v>29</v>
      </c>
      <c r="F1040">
        <v>43791.666666666664</v>
      </c>
      <c r="G1040">
        <v>7.5</v>
      </c>
      <c r="H1040" t="s">
        <v>23</v>
      </c>
      <c r="I1040">
        <v>0</v>
      </c>
      <c r="J1040" t="s">
        <v>22</v>
      </c>
      <c r="K1040" t="s">
        <v>22</v>
      </c>
      <c r="L1040" t="s">
        <v>145</v>
      </c>
      <c r="M1040">
        <v>10</v>
      </c>
      <c r="N1040" t="s">
        <v>202</v>
      </c>
      <c r="O1040">
        <v>3</v>
      </c>
      <c r="P1040">
        <v>0</v>
      </c>
      <c r="Q1040">
        <v>1.9500000000000002</v>
      </c>
      <c r="R1040">
        <v>5.3</v>
      </c>
      <c r="S1040">
        <v>10.335000000000001</v>
      </c>
      <c r="T1040">
        <v>1</v>
      </c>
      <c r="U1040">
        <v>0</v>
      </c>
      <c r="V1040">
        <v>1.4000000000000001</v>
      </c>
      <c r="W1040">
        <v>0.8</v>
      </c>
      <c r="X1040">
        <v>1.1200000000000001</v>
      </c>
      <c r="Y1040">
        <v>1.62</v>
      </c>
      <c r="Z1040">
        <v>2.6</v>
      </c>
      <c r="AA1040">
        <v>4.2120000000000006</v>
      </c>
      <c r="AB1040">
        <v>7610489</v>
      </c>
      <c r="AC1040" t="s">
        <v>1310</v>
      </c>
      <c r="AD1040">
        <v>40785</v>
      </c>
      <c r="AE1040" t="s">
        <v>760</v>
      </c>
      <c r="AF1040" t="s">
        <v>761</v>
      </c>
      <c r="AG1040" t="s">
        <v>762</v>
      </c>
      <c r="AH1040" t="s">
        <v>768</v>
      </c>
      <c r="AI1040">
        <v>1.5</v>
      </c>
      <c r="AJ1040">
        <v>0</v>
      </c>
      <c r="AK1040">
        <v>0</v>
      </c>
      <c r="AL1040">
        <v>0</v>
      </c>
      <c r="AM1040">
        <v>18</v>
      </c>
      <c r="AN1040">
        <v>0</v>
      </c>
      <c r="AO1040" t="s">
        <v>762</v>
      </c>
      <c r="AP1040" t="s">
        <v>763</v>
      </c>
      <c r="AQ1040" t="s">
        <v>769</v>
      </c>
      <c r="AR1040" t="s">
        <v>1311</v>
      </c>
      <c r="AS1040">
        <v>7.5</v>
      </c>
      <c r="AT1040">
        <v>704.5</v>
      </c>
      <c r="AU1040">
        <v>712</v>
      </c>
      <c r="AV1040" t="s">
        <v>765</v>
      </c>
      <c r="AW1040" t="s">
        <v>1312</v>
      </c>
      <c r="AX1040">
        <v>0</v>
      </c>
      <c r="AY1040">
        <v>0</v>
      </c>
      <c r="AZ1040">
        <v>707</v>
      </c>
      <c r="BA1040" t="s">
        <v>772</v>
      </c>
      <c r="BB1040">
        <v>0</v>
      </c>
      <c r="BC1040">
        <v>0</v>
      </c>
      <c r="BD1040">
        <v>0</v>
      </c>
      <c r="BE1040">
        <v>119.89504905315992</v>
      </c>
      <c r="BF1040" t="s">
        <v>767</v>
      </c>
      <c r="BG1040">
        <v>44256</v>
      </c>
      <c r="BH1040">
        <v>27.45256895237495</v>
      </c>
      <c r="BI1040" t="s">
        <v>4098</v>
      </c>
      <c r="BJ1040" t="s">
        <v>4099</v>
      </c>
      <c r="BK1040" t="s">
        <v>4100</v>
      </c>
      <c r="BL1040" t="s">
        <v>4097</v>
      </c>
      <c r="BM1040">
        <v>1</v>
      </c>
      <c r="BN1040">
        <v>3.726</v>
      </c>
    </row>
    <row r="1041" spans="1:66" x14ac:dyDescent="0.25">
      <c r="A1041">
        <v>187737</v>
      </c>
      <c r="B1041">
        <v>12439</v>
      </c>
      <c r="C1041" t="s">
        <v>249</v>
      </c>
      <c r="D1041" t="s">
        <v>21</v>
      </c>
      <c r="E1041" t="s">
        <v>29</v>
      </c>
      <c r="F1041">
        <v>43846.708333333336</v>
      </c>
      <c r="G1041">
        <v>6</v>
      </c>
      <c r="I1041">
        <v>0</v>
      </c>
      <c r="K1041" t="s">
        <v>22</v>
      </c>
      <c r="M1041">
        <v>0</v>
      </c>
      <c r="O1041">
        <v>2</v>
      </c>
      <c r="P1041">
        <v>0</v>
      </c>
      <c r="Q1041">
        <v>1.3</v>
      </c>
      <c r="R1041">
        <v>1.4</v>
      </c>
      <c r="S1041">
        <v>1.8199999999999998</v>
      </c>
      <c r="T1041">
        <v>1</v>
      </c>
      <c r="U1041">
        <v>0</v>
      </c>
      <c r="V1041">
        <v>7.8000000000000007</v>
      </c>
      <c r="W1041">
        <v>2.3000000000000003</v>
      </c>
      <c r="X1041">
        <v>17.940000000000005</v>
      </c>
      <c r="Y1041">
        <v>5.2000000000000011</v>
      </c>
      <c r="Z1041">
        <v>1.94</v>
      </c>
      <c r="AA1041">
        <v>10.088000000000001</v>
      </c>
      <c r="AB1041">
        <v>7555842</v>
      </c>
      <c r="AC1041" t="s">
        <v>2300</v>
      </c>
      <c r="AD1041">
        <v>40786</v>
      </c>
      <c r="AE1041" t="s">
        <v>760</v>
      </c>
      <c r="AF1041" t="s">
        <v>761</v>
      </c>
      <c r="AG1041" t="s">
        <v>762</v>
      </c>
      <c r="AH1041" t="s">
        <v>768</v>
      </c>
      <c r="AI1041">
        <v>3</v>
      </c>
      <c r="AJ1041">
        <v>0</v>
      </c>
      <c r="AK1041">
        <v>0</v>
      </c>
      <c r="AL1041">
        <v>0</v>
      </c>
      <c r="AM1041">
        <v>36</v>
      </c>
      <c r="AN1041">
        <v>0</v>
      </c>
      <c r="AO1041" t="s">
        <v>762</v>
      </c>
      <c r="AP1041" t="s">
        <v>763</v>
      </c>
      <c r="AQ1041" t="s">
        <v>769</v>
      </c>
      <c r="AR1041" t="s">
        <v>2301</v>
      </c>
      <c r="AS1041">
        <v>0</v>
      </c>
      <c r="AT1041">
        <v>0</v>
      </c>
      <c r="AU1041">
        <v>0</v>
      </c>
      <c r="AV1041" t="s">
        <v>765</v>
      </c>
      <c r="AW1041" t="s">
        <v>2302</v>
      </c>
      <c r="AX1041">
        <v>0</v>
      </c>
      <c r="AY1041">
        <v>0</v>
      </c>
      <c r="AZ1041">
        <v>0</v>
      </c>
      <c r="BA1041" t="s">
        <v>765</v>
      </c>
      <c r="BB1041">
        <v>0</v>
      </c>
      <c r="BC1041">
        <v>0</v>
      </c>
      <c r="BD1041">
        <v>0</v>
      </c>
      <c r="BE1041">
        <v>120.04574492356834</v>
      </c>
      <c r="BF1041" t="s">
        <v>767</v>
      </c>
      <c r="BG1041">
        <v>44243</v>
      </c>
      <c r="BH1041">
        <v>111.3779763850148</v>
      </c>
      <c r="BI1041" t="s">
        <v>4140</v>
      </c>
      <c r="BJ1041" t="s">
        <v>4141</v>
      </c>
      <c r="BK1041" t="s">
        <v>4142</v>
      </c>
      <c r="BL1041" t="s">
        <v>768</v>
      </c>
      <c r="BM1041">
        <v>2</v>
      </c>
      <c r="BN1041">
        <v>3.907</v>
      </c>
    </row>
    <row r="1042" spans="1:66" x14ac:dyDescent="0.25">
      <c r="A1042">
        <v>187965</v>
      </c>
      <c r="B1042">
        <v>12917</v>
      </c>
      <c r="C1042" t="s">
        <v>156</v>
      </c>
      <c r="D1042" t="s">
        <v>21</v>
      </c>
      <c r="E1042" t="s">
        <v>29</v>
      </c>
      <c r="F1042">
        <v>43888.708333333336</v>
      </c>
      <c r="G1042">
        <v>3</v>
      </c>
      <c r="I1042">
        <v>0</v>
      </c>
      <c r="J1042" t="s">
        <v>22</v>
      </c>
      <c r="K1042" t="s">
        <v>22</v>
      </c>
      <c r="M1042">
        <v>0</v>
      </c>
      <c r="O1042">
        <v>2</v>
      </c>
      <c r="P1042">
        <v>0</v>
      </c>
      <c r="Q1042">
        <v>1.3</v>
      </c>
      <c r="R1042">
        <v>0.8</v>
      </c>
      <c r="S1042">
        <v>1.04</v>
      </c>
      <c r="T1042">
        <v>1</v>
      </c>
      <c r="U1042">
        <v>10</v>
      </c>
      <c r="V1042">
        <v>6.2000000000000011</v>
      </c>
      <c r="W1042">
        <v>5</v>
      </c>
      <c r="X1042">
        <v>31.000000000000007</v>
      </c>
      <c r="Y1042">
        <v>4.24</v>
      </c>
      <c r="Z1042">
        <v>3.3200000000000003</v>
      </c>
      <c r="AA1042">
        <v>14.076800000000002</v>
      </c>
      <c r="AB1042">
        <v>7647160</v>
      </c>
      <c r="AC1042" t="s">
        <v>2781</v>
      </c>
      <c r="AD1042">
        <v>40791</v>
      </c>
      <c r="AE1042" t="s">
        <v>760</v>
      </c>
      <c r="AF1042" t="s">
        <v>761</v>
      </c>
      <c r="AG1042" t="s">
        <v>762</v>
      </c>
      <c r="AH1042" t="s">
        <v>768</v>
      </c>
      <c r="AI1042">
        <v>1.25</v>
      </c>
      <c r="AJ1042">
        <v>0</v>
      </c>
      <c r="AK1042">
        <v>0</v>
      </c>
      <c r="AL1042">
        <v>0</v>
      </c>
      <c r="AM1042">
        <v>15</v>
      </c>
      <c r="AN1042">
        <v>0</v>
      </c>
      <c r="AO1042" t="s">
        <v>762</v>
      </c>
      <c r="AP1042" t="s">
        <v>763</v>
      </c>
      <c r="AQ1042" t="s">
        <v>769</v>
      </c>
      <c r="AR1042" t="s">
        <v>2782</v>
      </c>
      <c r="AS1042">
        <v>0</v>
      </c>
      <c r="AT1042">
        <v>0</v>
      </c>
      <c r="AU1042">
        <v>0</v>
      </c>
      <c r="AV1042" t="s">
        <v>765</v>
      </c>
      <c r="AW1042" t="s">
        <v>2783</v>
      </c>
      <c r="AX1042">
        <v>0</v>
      </c>
      <c r="AY1042">
        <v>0</v>
      </c>
      <c r="AZ1042">
        <v>0</v>
      </c>
      <c r="BA1042" t="s">
        <v>765</v>
      </c>
      <c r="BB1042">
        <v>0</v>
      </c>
      <c r="BC1042">
        <v>0</v>
      </c>
      <c r="BD1042">
        <v>0</v>
      </c>
      <c r="BE1042">
        <v>120.16073465662788</v>
      </c>
      <c r="BF1042" t="s">
        <v>767</v>
      </c>
      <c r="BG1042">
        <v>44243</v>
      </c>
      <c r="BH1042">
        <v>62.347116515668112</v>
      </c>
      <c r="BI1042" t="s">
        <v>4124</v>
      </c>
      <c r="BJ1042" t="s">
        <v>4125</v>
      </c>
      <c r="BK1042" t="s">
        <v>4126</v>
      </c>
      <c r="BL1042" t="s">
        <v>768</v>
      </c>
      <c r="BM1042">
        <v>2</v>
      </c>
      <c r="BN1042">
        <v>3.78</v>
      </c>
    </row>
    <row r="1043" spans="1:66" x14ac:dyDescent="0.25">
      <c r="A1043">
        <v>187965</v>
      </c>
      <c r="B1043">
        <v>12917</v>
      </c>
      <c r="C1043" t="s">
        <v>156</v>
      </c>
      <c r="D1043" t="s">
        <v>21</v>
      </c>
      <c r="E1043" t="s">
        <v>29</v>
      </c>
      <c r="F1043">
        <v>43888.708333333336</v>
      </c>
      <c r="G1043">
        <v>3</v>
      </c>
      <c r="H1043" t="s">
        <v>23</v>
      </c>
      <c r="I1043">
        <v>0</v>
      </c>
      <c r="J1043" t="s">
        <v>22</v>
      </c>
      <c r="K1043" t="s">
        <v>22</v>
      </c>
      <c r="M1043">
        <v>0</v>
      </c>
      <c r="O1043">
        <v>2</v>
      </c>
      <c r="P1043">
        <v>10</v>
      </c>
      <c r="Q1043">
        <v>1.3</v>
      </c>
      <c r="R1043">
        <v>2.2999999999999998</v>
      </c>
      <c r="S1043">
        <v>2.9899999999999998</v>
      </c>
      <c r="T1043">
        <v>1</v>
      </c>
      <c r="U1043">
        <v>10</v>
      </c>
      <c r="V1043">
        <v>6.2000000000000011</v>
      </c>
      <c r="W1043">
        <v>5.9</v>
      </c>
      <c r="X1043">
        <v>36.580000000000005</v>
      </c>
      <c r="Y1043">
        <v>4.24</v>
      </c>
      <c r="Z1043">
        <v>4.46</v>
      </c>
      <c r="AA1043">
        <v>18.910399999999999</v>
      </c>
      <c r="AB1043">
        <v>7647160</v>
      </c>
      <c r="AC1043" t="s">
        <v>2781</v>
      </c>
      <c r="AD1043">
        <v>40792</v>
      </c>
      <c r="AE1043" t="s">
        <v>760</v>
      </c>
      <c r="AF1043" t="s">
        <v>761</v>
      </c>
      <c r="AG1043" t="s">
        <v>762</v>
      </c>
      <c r="AH1043" t="s">
        <v>768</v>
      </c>
      <c r="AI1043">
        <v>1.25</v>
      </c>
      <c r="AJ1043">
        <v>0</v>
      </c>
      <c r="AK1043">
        <v>0</v>
      </c>
      <c r="AL1043">
        <v>0</v>
      </c>
      <c r="AM1043">
        <v>15</v>
      </c>
      <c r="AN1043">
        <v>0</v>
      </c>
      <c r="AO1043" t="s">
        <v>762</v>
      </c>
      <c r="AP1043" t="s">
        <v>763</v>
      </c>
      <c r="AQ1043" t="s">
        <v>769</v>
      </c>
      <c r="AR1043" t="s">
        <v>2782</v>
      </c>
      <c r="AS1043">
        <v>0</v>
      </c>
      <c r="AT1043">
        <v>0</v>
      </c>
      <c r="AU1043">
        <v>0</v>
      </c>
      <c r="AV1043" t="s">
        <v>765</v>
      </c>
      <c r="AW1043" t="s">
        <v>2783</v>
      </c>
      <c r="AX1043">
        <v>0</v>
      </c>
      <c r="AY1043">
        <v>0</v>
      </c>
      <c r="AZ1043">
        <v>0</v>
      </c>
      <c r="BA1043" t="s">
        <v>765</v>
      </c>
      <c r="BB1043">
        <v>0</v>
      </c>
      <c r="BC1043">
        <v>0</v>
      </c>
      <c r="BD1043">
        <v>0</v>
      </c>
      <c r="BE1043">
        <v>120.16073465662788</v>
      </c>
      <c r="BF1043" t="s">
        <v>767</v>
      </c>
      <c r="BG1043">
        <v>44243</v>
      </c>
      <c r="BH1043">
        <v>62.347116515668112</v>
      </c>
      <c r="BI1043" t="s">
        <v>4124</v>
      </c>
      <c r="BJ1043" t="s">
        <v>4125</v>
      </c>
      <c r="BK1043" t="s">
        <v>4126</v>
      </c>
      <c r="BL1043" t="s">
        <v>768</v>
      </c>
      <c r="BM1043">
        <v>2</v>
      </c>
      <c r="BN1043">
        <v>3.78</v>
      </c>
    </row>
    <row r="1044" spans="1:66" x14ac:dyDescent="0.25">
      <c r="A1044">
        <v>187968</v>
      </c>
      <c r="B1044">
        <v>12956</v>
      </c>
      <c r="C1044" t="s">
        <v>332</v>
      </c>
      <c r="D1044" t="s">
        <v>21</v>
      </c>
      <c r="E1044" t="s">
        <v>29</v>
      </c>
      <c r="F1044">
        <v>43878.708333333336</v>
      </c>
      <c r="G1044">
        <v>4.5</v>
      </c>
      <c r="H1044" t="s">
        <v>23</v>
      </c>
      <c r="I1044">
        <v>0</v>
      </c>
      <c r="J1044" t="s">
        <v>22</v>
      </c>
      <c r="K1044" t="s">
        <v>22</v>
      </c>
      <c r="M1044">
        <v>0</v>
      </c>
      <c r="O1044">
        <v>2</v>
      </c>
      <c r="P1044">
        <v>0</v>
      </c>
      <c r="Q1044">
        <v>1.3</v>
      </c>
      <c r="R1044">
        <v>0.8</v>
      </c>
      <c r="S1044">
        <v>1.04</v>
      </c>
      <c r="T1044">
        <v>1</v>
      </c>
      <c r="U1044">
        <v>0</v>
      </c>
      <c r="V1044">
        <v>7.8000000000000007</v>
      </c>
      <c r="W1044">
        <v>1.7000000000000002</v>
      </c>
      <c r="X1044">
        <v>13.260000000000003</v>
      </c>
      <c r="Y1044">
        <v>5.2000000000000011</v>
      </c>
      <c r="Z1044">
        <v>1.34</v>
      </c>
      <c r="AA1044">
        <v>6.9680000000000017</v>
      </c>
      <c r="AB1044">
        <v>7676040</v>
      </c>
      <c r="AC1044" t="s">
        <v>1796</v>
      </c>
      <c r="AD1044">
        <v>40793</v>
      </c>
      <c r="AE1044" t="s">
        <v>760</v>
      </c>
      <c r="AF1044" t="s">
        <v>761</v>
      </c>
      <c r="AG1044" t="s">
        <v>762</v>
      </c>
      <c r="AH1044" t="s">
        <v>768</v>
      </c>
      <c r="AI1044">
        <v>2</v>
      </c>
      <c r="AJ1044">
        <v>0</v>
      </c>
      <c r="AK1044">
        <v>0</v>
      </c>
      <c r="AL1044">
        <v>0</v>
      </c>
      <c r="AM1044">
        <v>24</v>
      </c>
      <c r="AN1044">
        <v>0</v>
      </c>
      <c r="AO1044" t="s">
        <v>762</v>
      </c>
      <c r="AP1044" t="s">
        <v>763</v>
      </c>
      <c r="AQ1044" t="s">
        <v>769</v>
      </c>
      <c r="AR1044" t="s">
        <v>1797</v>
      </c>
      <c r="AS1044">
        <v>0</v>
      </c>
      <c r="AT1044">
        <v>0</v>
      </c>
      <c r="AU1044">
        <v>0</v>
      </c>
      <c r="AV1044" t="s">
        <v>765</v>
      </c>
      <c r="AW1044" t="s">
        <v>1798</v>
      </c>
      <c r="AX1044">
        <v>0</v>
      </c>
      <c r="AY1044">
        <v>0</v>
      </c>
      <c r="AZ1044">
        <v>0</v>
      </c>
      <c r="BA1044" t="s">
        <v>765</v>
      </c>
      <c r="BB1044">
        <v>0</v>
      </c>
      <c r="BC1044">
        <v>0</v>
      </c>
      <c r="BD1044">
        <v>0</v>
      </c>
      <c r="BE1044">
        <v>120.13335614875656</v>
      </c>
      <c r="BF1044" t="s">
        <v>767</v>
      </c>
      <c r="BG1044">
        <v>44243</v>
      </c>
      <c r="BH1044">
        <v>175.10904781483251</v>
      </c>
      <c r="BI1044" t="s">
        <v>4143</v>
      </c>
      <c r="BJ1044" t="s">
        <v>4144</v>
      </c>
      <c r="BK1044" t="s">
        <v>4145</v>
      </c>
      <c r="BL1044" t="s">
        <v>4139</v>
      </c>
      <c r="BM1044">
        <v>4</v>
      </c>
      <c r="BN1044">
        <v>3.7440000000000002</v>
      </c>
    </row>
    <row r="1045" spans="1:66" x14ac:dyDescent="0.25">
      <c r="A1045">
        <v>188543</v>
      </c>
      <c r="B1045">
        <v>11368</v>
      </c>
      <c r="C1045" t="s">
        <v>588</v>
      </c>
      <c r="D1045" t="s">
        <v>21</v>
      </c>
      <c r="E1045" t="s">
        <v>29</v>
      </c>
      <c r="F1045">
        <v>43700.708333333336</v>
      </c>
      <c r="G1045">
        <v>4</v>
      </c>
      <c r="H1045" t="s">
        <v>23</v>
      </c>
      <c r="I1045">
        <v>0</v>
      </c>
      <c r="J1045" t="s">
        <v>22</v>
      </c>
      <c r="K1045" t="s">
        <v>22</v>
      </c>
      <c r="L1045" t="s">
        <v>24</v>
      </c>
      <c r="M1045">
        <v>0</v>
      </c>
      <c r="N1045" t="s">
        <v>33</v>
      </c>
      <c r="O1045">
        <v>0</v>
      </c>
      <c r="P1045">
        <v>0</v>
      </c>
      <c r="Q1045">
        <v>0</v>
      </c>
      <c r="R1045">
        <v>0.8</v>
      </c>
      <c r="S1045">
        <v>0</v>
      </c>
      <c r="T1045">
        <v>1</v>
      </c>
      <c r="U1045">
        <v>10</v>
      </c>
      <c r="V1045">
        <v>7.8000000000000007</v>
      </c>
      <c r="W1045">
        <v>5</v>
      </c>
      <c r="X1045">
        <v>39</v>
      </c>
      <c r="Y1045">
        <v>4.6800000000000006</v>
      </c>
      <c r="Z1045">
        <v>3.3200000000000003</v>
      </c>
      <c r="AA1045">
        <v>15.537600000000003</v>
      </c>
      <c r="AB1045">
        <v>7661546</v>
      </c>
      <c r="AC1045" t="s">
        <v>2956</v>
      </c>
      <c r="AD1045">
        <v>40795</v>
      </c>
      <c r="AE1045" t="s">
        <v>760</v>
      </c>
      <c r="AF1045" t="s">
        <v>761</v>
      </c>
      <c r="AG1045" t="s">
        <v>762</v>
      </c>
      <c r="AH1045" t="s">
        <v>768</v>
      </c>
      <c r="AI1045">
        <v>2</v>
      </c>
      <c r="AJ1045">
        <v>0</v>
      </c>
      <c r="AK1045">
        <v>0</v>
      </c>
      <c r="AL1045">
        <v>0</v>
      </c>
      <c r="AM1045">
        <v>24</v>
      </c>
      <c r="AN1045">
        <v>0</v>
      </c>
      <c r="AO1045" t="s">
        <v>762</v>
      </c>
      <c r="AP1045" t="s">
        <v>763</v>
      </c>
      <c r="AQ1045" t="s">
        <v>769</v>
      </c>
      <c r="AR1045" t="s">
        <v>2957</v>
      </c>
      <c r="AS1045">
        <v>0</v>
      </c>
      <c r="AT1045">
        <v>0</v>
      </c>
      <c r="AU1045">
        <v>0</v>
      </c>
      <c r="AV1045" t="s">
        <v>765</v>
      </c>
      <c r="AW1045" t="s">
        <v>2958</v>
      </c>
      <c r="AX1045">
        <v>0</v>
      </c>
      <c r="AY1045">
        <v>0</v>
      </c>
      <c r="AZ1045">
        <v>0</v>
      </c>
      <c r="BA1045" t="s">
        <v>765</v>
      </c>
      <c r="BB1045">
        <v>0</v>
      </c>
      <c r="BC1045">
        <v>0</v>
      </c>
      <c r="BD1045">
        <v>0</v>
      </c>
      <c r="BE1045">
        <v>119.64601870864705</v>
      </c>
      <c r="BF1045" t="s">
        <v>767</v>
      </c>
      <c r="BG1045">
        <v>44243</v>
      </c>
      <c r="BH1045">
        <v>97.974844413976228</v>
      </c>
      <c r="BI1045" t="s">
        <v>4140</v>
      </c>
      <c r="BJ1045" t="s">
        <v>4141</v>
      </c>
      <c r="BK1045" t="s">
        <v>4142</v>
      </c>
      <c r="BL1045" t="s">
        <v>768</v>
      </c>
      <c r="BM1045">
        <v>2</v>
      </c>
      <c r="BN1045">
        <v>3.7639999999999998</v>
      </c>
    </row>
    <row r="1046" spans="1:66" x14ac:dyDescent="0.25">
      <c r="A1046">
        <v>188543</v>
      </c>
      <c r="B1046">
        <v>18698</v>
      </c>
      <c r="C1046" t="s">
        <v>613</v>
      </c>
      <c r="D1046" t="s">
        <v>21</v>
      </c>
      <c r="E1046" t="s">
        <v>29</v>
      </c>
      <c r="F1046">
        <v>44021.666666666664</v>
      </c>
      <c r="G1046">
        <v>4</v>
      </c>
      <c r="I1046">
        <v>0</v>
      </c>
      <c r="J1046" t="s">
        <v>22</v>
      </c>
      <c r="K1046" t="s">
        <v>22</v>
      </c>
      <c r="M1046">
        <v>0</v>
      </c>
      <c r="O1046">
        <v>2</v>
      </c>
      <c r="P1046">
        <v>0</v>
      </c>
      <c r="Q1046">
        <v>1.3</v>
      </c>
      <c r="R1046">
        <v>0.8</v>
      </c>
      <c r="S1046">
        <v>1.04</v>
      </c>
      <c r="T1046">
        <v>1</v>
      </c>
      <c r="U1046">
        <v>10</v>
      </c>
      <c r="V1046">
        <v>7.8000000000000007</v>
      </c>
      <c r="W1046">
        <v>5</v>
      </c>
      <c r="X1046">
        <v>39</v>
      </c>
      <c r="Y1046">
        <v>5.2000000000000011</v>
      </c>
      <c r="Z1046">
        <v>3.3200000000000003</v>
      </c>
      <c r="AA1046">
        <v>17.264000000000006</v>
      </c>
      <c r="AB1046">
        <v>7661546</v>
      </c>
      <c r="AC1046" t="s">
        <v>2956</v>
      </c>
      <c r="AD1046">
        <v>40796</v>
      </c>
      <c r="AE1046" t="s">
        <v>760</v>
      </c>
      <c r="AF1046" t="s">
        <v>761</v>
      </c>
      <c r="AG1046" t="s">
        <v>762</v>
      </c>
      <c r="AH1046" t="s">
        <v>768</v>
      </c>
      <c r="AI1046">
        <v>2</v>
      </c>
      <c r="AJ1046">
        <v>0</v>
      </c>
      <c r="AK1046">
        <v>0</v>
      </c>
      <c r="AL1046">
        <v>0</v>
      </c>
      <c r="AM1046">
        <v>24</v>
      </c>
      <c r="AN1046">
        <v>0</v>
      </c>
      <c r="AO1046" t="s">
        <v>762</v>
      </c>
      <c r="AP1046" t="s">
        <v>763</v>
      </c>
      <c r="AQ1046" t="s">
        <v>769</v>
      </c>
      <c r="AR1046" t="s">
        <v>2957</v>
      </c>
      <c r="AS1046">
        <v>0</v>
      </c>
      <c r="AT1046">
        <v>0</v>
      </c>
      <c r="AU1046">
        <v>0</v>
      </c>
      <c r="AV1046" t="s">
        <v>765</v>
      </c>
      <c r="AW1046" t="s">
        <v>2958</v>
      </c>
      <c r="AX1046">
        <v>0</v>
      </c>
      <c r="AY1046">
        <v>0</v>
      </c>
      <c r="AZ1046">
        <v>0</v>
      </c>
      <c r="BA1046" t="s">
        <v>765</v>
      </c>
      <c r="BB1046">
        <v>0</v>
      </c>
      <c r="BC1046">
        <v>0</v>
      </c>
      <c r="BD1046">
        <v>0</v>
      </c>
      <c r="BE1046">
        <v>120.52475473420031</v>
      </c>
      <c r="BF1046" t="s">
        <v>767</v>
      </c>
      <c r="BG1046">
        <v>44243</v>
      </c>
      <c r="BH1046">
        <v>97.974844413976228</v>
      </c>
      <c r="BI1046" t="s">
        <v>4140</v>
      </c>
      <c r="BJ1046" t="s">
        <v>4141</v>
      </c>
      <c r="BK1046" t="s">
        <v>4142</v>
      </c>
      <c r="BL1046" t="s">
        <v>768</v>
      </c>
      <c r="BM1046">
        <v>2</v>
      </c>
      <c r="BN1046">
        <v>3.7639999999999998</v>
      </c>
    </row>
    <row r="1047" spans="1:66" x14ac:dyDescent="0.25">
      <c r="A1047">
        <v>188547</v>
      </c>
      <c r="B1047">
        <v>11071</v>
      </c>
      <c r="C1047" t="s">
        <v>505</v>
      </c>
      <c r="D1047" t="s">
        <v>21</v>
      </c>
      <c r="E1047" t="s">
        <v>29</v>
      </c>
      <c r="F1047">
        <v>43672.708333333336</v>
      </c>
      <c r="G1047">
        <v>15</v>
      </c>
      <c r="H1047" t="s">
        <v>23</v>
      </c>
      <c r="I1047">
        <v>0</v>
      </c>
      <c r="J1047" t="s">
        <v>22</v>
      </c>
      <c r="K1047" t="s">
        <v>22</v>
      </c>
      <c r="L1047" t="s">
        <v>30</v>
      </c>
      <c r="M1047">
        <v>6</v>
      </c>
      <c r="N1047" t="s">
        <v>33</v>
      </c>
      <c r="O1047">
        <v>0</v>
      </c>
      <c r="P1047">
        <v>10</v>
      </c>
      <c r="Q1047">
        <v>0</v>
      </c>
      <c r="R1047">
        <v>5.9</v>
      </c>
      <c r="S1047">
        <v>0</v>
      </c>
      <c r="T1047">
        <v>1</v>
      </c>
      <c r="U1047">
        <v>10</v>
      </c>
      <c r="V1047">
        <v>6.2000000000000011</v>
      </c>
      <c r="W1047">
        <v>5.9</v>
      </c>
      <c r="X1047">
        <v>36.580000000000005</v>
      </c>
      <c r="Y1047">
        <v>3.7200000000000006</v>
      </c>
      <c r="Z1047">
        <v>5.9</v>
      </c>
      <c r="AA1047">
        <v>21.948000000000004</v>
      </c>
      <c r="AB1047">
        <v>7638291</v>
      </c>
      <c r="AC1047" t="s">
        <v>3487</v>
      </c>
      <c r="AD1047">
        <v>40797</v>
      </c>
      <c r="AE1047" t="s">
        <v>760</v>
      </c>
      <c r="AF1047" t="s">
        <v>761</v>
      </c>
      <c r="AG1047" t="s">
        <v>762</v>
      </c>
      <c r="AH1047" t="s">
        <v>768</v>
      </c>
      <c r="AI1047">
        <v>2</v>
      </c>
      <c r="AJ1047">
        <v>0</v>
      </c>
      <c r="AK1047">
        <v>0</v>
      </c>
      <c r="AL1047">
        <v>0</v>
      </c>
      <c r="AM1047">
        <v>24</v>
      </c>
      <c r="AN1047">
        <v>0</v>
      </c>
      <c r="AO1047" t="s">
        <v>762</v>
      </c>
      <c r="AP1047" t="s">
        <v>763</v>
      </c>
      <c r="AQ1047" t="s">
        <v>769</v>
      </c>
      <c r="AR1047" t="s">
        <v>3488</v>
      </c>
      <c r="AS1047">
        <v>0</v>
      </c>
      <c r="AT1047">
        <v>0</v>
      </c>
      <c r="AU1047">
        <v>0</v>
      </c>
      <c r="AV1047" t="s">
        <v>765</v>
      </c>
      <c r="AW1047" t="s">
        <v>3326</v>
      </c>
      <c r="AX1047">
        <v>0</v>
      </c>
      <c r="AY1047">
        <v>0</v>
      </c>
      <c r="AZ1047">
        <v>0</v>
      </c>
      <c r="BA1047" t="s">
        <v>762</v>
      </c>
      <c r="BB1047">
        <v>0</v>
      </c>
      <c r="BC1047">
        <v>0</v>
      </c>
      <c r="BD1047">
        <v>0</v>
      </c>
      <c r="BE1047">
        <v>119.56935888660735</v>
      </c>
      <c r="BF1047" t="s">
        <v>767</v>
      </c>
      <c r="BG1047">
        <v>44243</v>
      </c>
      <c r="BH1047">
        <v>24.156157000888481</v>
      </c>
      <c r="BI1047" t="s">
        <v>4111</v>
      </c>
      <c r="BJ1047" t="s">
        <v>4112</v>
      </c>
      <c r="BK1047" t="s">
        <v>4113</v>
      </c>
      <c r="BL1047" t="s">
        <v>4097</v>
      </c>
      <c r="BM1047">
        <v>1</v>
      </c>
      <c r="BN1047">
        <v>3.8479999999999999</v>
      </c>
    </row>
    <row r="1048" spans="1:66" x14ac:dyDescent="0.25">
      <c r="A1048">
        <v>188548</v>
      </c>
      <c r="B1048">
        <v>11070</v>
      </c>
      <c r="C1048" t="s">
        <v>505</v>
      </c>
      <c r="D1048" t="s">
        <v>21</v>
      </c>
      <c r="E1048" t="s">
        <v>29</v>
      </c>
      <c r="F1048">
        <v>43672.708333333336</v>
      </c>
      <c r="G1048">
        <v>15</v>
      </c>
      <c r="H1048" t="s">
        <v>23</v>
      </c>
      <c r="I1048">
        <v>0</v>
      </c>
      <c r="J1048" t="s">
        <v>22</v>
      </c>
      <c r="K1048" t="s">
        <v>22</v>
      </c>
      <c r="L1048" t="s">
        <v>30</v>
      </c>
      <c r="M1048">
        <v>6</v>
      </c>
      <c r="N1048" t="s">
        <v>33</v>
      </c>
      <c r="O1048">
        <v>0</v>
      </c>
      <c r="P1048">
        <v>10</v>
      </c>
      <c r="Q1048">
        <v>0</v>
      </c>
      <c r="R1048">
        <v>6.5</v>
      </c>
      <c r="S1048">
        <v>0</v>
      </c>
      <c r="T1048">
        <v>3</v>
      </c>
      <c r="U1048">
        <v>10</v>
      </c>
      <c r="V1048">
        <v>5.4</v>
      </c>
      <c r="W1048">
        <v>5.6</v>
      </c>
      <c r="X1048">
        <v>30.24</v>
      </c>
      <c r="Y1048">
        <v>3.24</v>
      </c>
      <c r="Z1048">
        <v>5.96</v>
      </c>
      <c r="AA1048">
        <v>19.310400000000001</v>
      </c>
      <c r="AB1048">
        <v>7593283</v>
      </c>
      <c r="AC1048" t="s">
        <v>3325</v>
      </c>
      <c r="AD1048">
        <v>40798</v>
      </c>
      <c r="AE1048" t="s">
        <v>760</v>
      </c>
      <c r="AF1048" t="s">
        <v>761</v>
      </c>
      <c r="AG1048" t="s">
        <v>762</v>
      </c>
      <c r="AH1048" t="s">
        <v>768</v>
      </c>
      <c r="AI1048">
        <v>2</v>
      </c>
      <c r="AJ1048">
        <v>0</v>
      </c>
      <c r="AK1048">
        <v>0</v>
      </c>
      <c r="AL1048">
        <v>0</v>
      </c>
      <c r="AM1048">
        <v>24</v>
      </c>
      <c r="AN1048">
        <v>0</v>
      </c>
      <c r="AO1048" t="s">
        <v>762</v>
      </c>
      <c r="AP1048" t="s">
        <v>763</v>
      </c>
      <c r="AQ1048" t="s">
        <v>769</v>
      </c>
      <c r="AR1048" t="s">
        <v>3326</v>
      </c>
      <c r="AS1048">
        <v>0</v>
      </c>
      <c r="AT1048">
        <v>0</v>
      </c>
      <c r="AU1048">
        <v>0</v>
      </c>
      <c r="AV1048" t="s">
        <v>765</v>
      </c>
      <c r="AW1048" t="s">
        <v>3327</v>
      </c>
      <c r="AX1048">
        <v>0</v>
      </c>
      <c r="AY1048">
        <v>0</v>
      </c>
      <c r="AZ1048">
        <v>0</v>
      </c>
      <c r="BA1048" t="s">
        <v>762</v>
      </c>
      <c r="BB1048">
        <v>0</v>
      </c>
      <c r="BC1048">
        <v>0</v>
      </c>
      <c r="BD1048">
        <v>0</v>
      </c>
      <c r="BE1048">
        <v>119.56935888660735</v>
      </c>
      <c r="BF1048" t="s">
        <v>767</v>
      </c>
      <c r="BG1048">
        <v>44243</v>
      </c>
      <c r="BH1048">
        <v>42.299791450762378</v>
      </c>
      <c r="BI1048" t="s">
        <v>4111</v>
      </c>
      <c r="BJ1048" t="s">
        <v>4112</v>
      </c>
      <c r="BK1048" t="s">
        <v>4113</v>
      </c>
      <c r="BL1048" t="s">
        <v>4097</v>
      </c>
      <c r="BM1048">
        <v>1</v>
      </c>
      <c r="BN1048">
        <v>3.8479999999999999</v>
      </c>
    </row>
    <row r="1049" spans="1:66" x14ac:dyDescent="0.25">
      <c r="A1049">
        <v>188549</v>
      </c>
      <c r="B1049">
        <v>11308</v>
      </c>
      <c r="C1049" t="s">
        <v>195</v>
      </c>
      <c r="D1049" t="s">
        <v>21</v>
      </c>
      <c r="E1049" t="s">
        <v>29</v>
      </c>
      <c r="F1049">
        <v>43696.708333333336</v>
      </c>
      <c r="G1049">
        <v>0</v>
      </c>
      <c r="H1049" t="s">
        <v>23</v>
      </c>
      <c r="I1049">
        <v>0</v>
      </c>
      <c r="J1049" t="s">
        <v>22</v>
      </c>
      <c r="K1049" t="s">
        <v>22</v>
      </c>
      <c r="L1049" t="s">
        <v>24</v>
      </c>
      <c r="M1049">
        <v>0</v>
      </c>
      <c r="N1049" t="s">
        <v>33</v>
      </c>
      <c r="O1049">
        <v>0</v>
      </c>
      <c r="P1049">
        <v>0</v>
      </c>
      <c r="Q1049">
        <v>0</v>
      </c>
      <c r="R1049">
        <v>0.8</v>
      </c>
      <c r="S1049">
        <v>0</v>
      </c>
      <c r="T1049">
        <v>1</v>
      </c>
      <c r="U1049">
        <v>0</v>
      </c>
      <c r="V1049">
        <v>7.8000000000000007</v>
      </c>
      <c r="W1049">
        <v>0.8</v>
      </c>
      <c r="X1049">
        <v>6.2400000000000011</v>
      </c>
      <c r="Y1049">
        <v>4.6800000000000006</v>
      </c>
      <c r="Z1049">
        <v>0.8</v>
      </c>
      <c r="AA1049">
        <v>3.7440000000000007</v>
      </c>
      <c r="AB1049">
        <v>7607603</v>
      </c>
      <c r="AC1049" t="s">
        <v>1250</v>
      </c>
      <c r="AD1049">
        <v>40799</v>
      </c>
      <c r="AE1049" t="s">
        <v>760</v>
      </c>
      <c r="AF1049" t="s">
        <v>761</v>
      </c>
      <c r="AG1049" t="s">
        <v>762</v>
      </c>
      <c r="AH1049" t="s">
        <v>768</v>
      </c>
      <c r="AI1049">
        <v>2</v>
      </c>
      <c r="AJ1049">
        <v>0</v>
      </c>
      <c r="AK1049">
        <v>0</v>
      </c>
      <c r="AL1049">
        <v>0</v>
      </c>
      <c r="AM1049">
        <v>24</v>
      </c>
      <c r="AN1049">
        <v>0</v>
      </c>
      <c r="AO1049" t="s">
        <v>762</v>
      </c>
      <c r="AP1049" t="s">
        <v>763</v>
      </c>
      <c r="AQ1049" t="s">
        <v>769</v>
      </c>
      <c r="AR1049" t="s">
        <v>1251</v>
      </c>
      <c r="AS1049">
        <v>0</v>
      </c>
      <c r="AT1049">
        <v>0</v>
      </c>
      <c r="AU1049">
        <v>0</v>
      </c>
      <c r="AV1049" t="s">
        <v>765</v>
      </c>
      <c r="AW1049" t="s">
        <v>1252</v>
      </c>
      <c r="AX1049">
        <v>0</v>
      </c>
      <c r="AY1049">
        <v>0</v>
      </c>
      <c r="AZ1049">
        <v>0</v>
      </c>
      <c r="BA1049" t="s">
        <v>765</v>
      </c>
      <c r="BB1049">
        <v>0</v>
      </c>
      <c r="BC1049">
        <v>0</v>
      </c>
      <c r="BD1049">
        <v>0</v>
      </c>
      <c r="BE1049">
        <v>119.63506730549852</v>
      </c>
      <c r="BF1049" t="s">
        <v>767</v>
      </c>
      <c r="BG1049">
        <v>44243</v>
      </c>
      <c r="BH1049">
        <v>250.37133781127969</v>
      </c>
      <c r="BI1049" t="s">
        <v>4101</v>
      </c>
      <c r="BJ1049" t="s">
        <v>4102</v>
      </c>
      <c r="BK1049" t="s">
        <v>4103</v>
      </c>
      <c r="BL1049" t="s">
        <v>4097</v>
      </c>
      <c r="BM1049">
        <v>1</v>
      </c>
      <c r="BN1049">
        <v>3.7610000000000001</v>
      </c>
    </row>
    <row r="1050" spans="1:66" x14ac:dyDescent="0.25">
      <c r="A1050">
        <v>188974</v>
      </c>
      <c r="B1050">
        <v>22726</v>
      </c>
      <c r="C1050" t="s">
        <v>548</v>
      </c>
      <c r="D1050" t="s">
        <v>26</v>
      </c>
      <c r="E1050" t="s">
        <v>29</v>
      </c>
      <c r="F1050">
        <v>44333.666666666664</v>
      </c>
      <c r="G1050">
        <v>3.3</v>
      </c>
      <c r="I1050">
        <v>0</v>
      </c>
      <c r="K1050" t="s">
        <v>22</v>
      </c>
      <c r="M1050">
        <v>0</v>
      </c>
      <c r="O1050">
        <v>2</v>
      </c>
      <c r="P1050">
        <v>0</v>
      </c>
      <c r="Q1050">
        <v>1.3</v>
      </c>
      <c r="R1050">
        <v>1.4</v>
      </c>
      <c r="S1050">
        <v>1.8199999999999998</v>
      </c>
      <c r="T1050">
        <v>1</v>
      </c>
      <c r="U1050">
        <v>5</v>
      </c>
      <c r="V1050">
        <v>8.6</v>
      </c>
      <c r="W1050">
        <v>3.0500000000000003</v>
      </c>
      <c r="X1050">
        <v>26.23</v>
      </c>
      <c r="Y1050">
        <v>5.68</v>
      </c>
      <c r="Z1050">
        <v>2.39</v>
      </c>
      <c r="AA1050">
        <v>13.575200000000001</v>
      </c>
      <c r="AB1050">
        <v>7566983</v>
      </c>
      <c r="AC1050" t="s">
        <v>2723</v>
      </c>
      <c r="AD1050">
        <v>40802</v>
      </c>
      <c r="AE1050" t="s">
        <v>760</v>
      </c>
      <c r="AF1050" t="s">
        <v>761</v>
      </c>
      <c r="AG1050" t="s">
        <v>762</v>
      </c>
      <c r="AH1050" t="s">
        <v>768</v>
      </c>
      <c r="AI1050">
        <v>1.25</v>
      </c>
      <c r="AJ1050">
        <v>0</v>
      </c>
      <c r="AK1050">
        <v>0</v>
      </c>
      <c r="AL1050">
        <v>0</v>
      </c>
      <c r="AM1050">
        <v>15</v>
      </c>
      <c r="AN1050">
        <v>0</v>
      </c>
      <c r="AO1050" t="s">
        <v>762</v>
      </c>
      <c r="AP1050" t="s">
        <v>763</v>
      </c>
      <c r="AQ1050" t="s">
        <v>769</v>
      </c>
      <c r="AR1050" t="s">
        <v>2724</v>
      </c>
      <c r="AS1050">
        <v>2.8</v>
      </c>
      <c r="AT1050">
        <v>764.2</v>
      </c>
      <c r="AU1050">
        <v>767</v>
      </c>
      <c r="AV1050" t="s">
        <v>765</v>
      </c>
      <c r="AW1050" t="s">
        <v>2725</v>
      </c>
      <c r="AX1050">
        <v>3</v>
      </c>
      <c r="AY1050">
        <v>763</v>
      </c>
      <c r="AZ1050">
        <v>766</v>
      </c>
      <c r="BA1050" t="s">
        <v>765</v>
      </c>
      <c r="BB1050">
        <v>7.9396499999999995E-3</v>
      </c>
      <c r="BC1050">
        <v>0</v>
      </c>
      <c r="BD1050">
        <v>0</v>
      </c>
      <c r="BE1050">
        <v>121.37896417978553</v>
      </c>
      <c r="BF1050" t="s">
        <v>767</v>
      </c>
      <c r="BG1050">
        <v>44243</v>
      </c>
      <c r="BH1050">
        <v>151.1401500921296</v>
      </c>
      <c r="BI1050" t="s">
        <v>4120</v>
      </c>
      <c r="BJ1050" t="s">
        <v>4121</v>
      </c>
      <c r="BK1050" t="s">
        <v>4122</v>
      </c>
      <c r="BL1050" t="s">
        <v>4123</v>
      </c>
      <c r="BM1050">
        <v>4</v>
      </c>
      <c r="BN1050">
        <v>3.734</v>
      </c>
    </row>
    <row r="1051" spans="1:66" x14ac:dyDescent="0.25">
      <c r="A1051">
        <v>188996</v>
      </c>
      <c r="B1051">
        <v>80653</v>
      </c>
      <c r="C1051" t="s">
        <v>567</v>
      </c>
      <c r="D1051" t="s">
        <v>26</v>
      </c>
      <c r="E1051" t="s">
        <v>29</v>
      </c>
      <c r="F1051">
        <v>44141.708333333336</v>
      </c>
      <c r="G1051">
        <v>5</v>
      </c>
      <c r="H1051" t="s">
        <v>23</v>
      </c>
      <c r="I1051">
        <v>0</v>
      </c>
      <c r="J1051" t="s">
        <v>22</v>
      </c>
      <c r="K1051" t="s">
        <v>22</v>
      </c>
      <c r="M1051">
        <v>0</v>
      </c>
      <c r="O1051">
        <v>2</v>
      </c>
      <c r="P1051">
        <v>10</v>
      </c>
      <c r="Q1051">
        <v>1.3</v>
      </c>
      <c r="R1051">
        <v>3.5</v>
      </c>
      <c r="S1051">
        <v>4.55</v>
      </c>
      <c r="T1051">
        <v>1</v>
      </c>
      <c r="U1051">
        <v>10</v>
      </c>
      <c r="V1051">
        <v>3.8000000000000007</v>
      </c>
      <c r="W1051">
        <v>6.2</v>
      </c>
      <c r="X1051">
        <v>23.560000000000006</v>
      </c>
      <c r="Y1051">
        <v>2.8000000000000003</v>
      </c>
      <c r="Z1051">
        <v>5.12</v>
      </c>
      <c r="AA1051">
        <v>14.336000000000002</v>
      </c>
      <c r="AB1051">
        <v>7707238</v>
      </c>
      <c r="AC1051" t="s">
        <v>2840</v>
      </c>
      <c r="AD1051">
        <v>40803</v>
      </c>
      <c r="AE1051" t="s">
        <v>760</v>
      </c>
      <c r="AF1051" t="s">
        <v>761</v>
      </c>
      <c r="AG1051" t="s">
        <v>762</v>
      </c>
      <c r="AH1051" t="s">
        <v>768</v>
      </c>
      <c r="AI1051">
        <v>2</v>
      </c>
      <c r="AJ1051">
        <v>0</v>
      </c>
      <c r="AK1051">
        <v>0</v>
      </c>
      <c r="AL1051">
        <v>0</v>
      </c>
      <c r="AM1051">
        <v>24</v>
      </c>
      <c r="AN1051">
        <v>0</v>
      </c>
      <c r="AO1051" t="s">
        <v>762</v>
      </c>
      <c r="AP1051" t="s">
        <v>763</v>
      </c>
      <c r="AQ1051" t="s">
        <v>769</v>
      </c>
      <c r="AR1051" t="s">
        <v>2685</v>
      </c>
      <c r="AS1051">
        <v>8.5</v>
      </c>
      <c r="AT1051">
        <v>733.5</v>
      </c>
      <c r="AU1051">
        <v>742</v>
      </c>
      <c r="AV1051" t="s">
        <v>765</v>
      </c>
      <c r="AW1051" t="s">
        <v>2841</v>
      </c>
      <c r="AX1051">
        <v>8.8000000000000007</v>
      </c>
      <c r="AY1051">
        <v>735.2</v>
      </c>
      <c r="AZ1051">
        <v>744</v>
      </c>
      <c r="BA1051" t="s">
        <v>765</v>
      </c>
      <c r="BB1051">
        <v>-2.1377070000000001E-2</v>
      </c>
      <c r="BC1051">
        <v>0</v>
      </c>
      <c r="BD1051">
        <v>0</v>
      </c>
      <c r="BE1051">
        <v>120.85341090577231</v>
      </c>
      <c r="BF1051" t="s">
        <v>767</v>
      </c>
      <c r="BG1051">
        <v>44243</v>
      </c>
      <c r="BH1051">
        <v>79.524458842301271</v>
      </c>
      <c r="BI1051" t="s">
        <v>4120</v>
      </c>
      <c r="BJ1051" t="s">
        <v>4121</v>
      </c>
      <c r="BK1051" t="s">
        <v>4122</v>
      </c>
      <c r="BL1051" t="s">
        <v>4123</v>
      </c>
      <c r="BM1051">
        <v>4</v>
      </c>
      <c r="BN1051">
        <v>3.734</v>
      </c>
    </row>
    <row r="1052" spans="1:66" x14ac:dyDescent="0.25">
      <c r="A1052">
        <v>188997</v>
      </c>
      <c r="B1052">
        <v>80653</v>
      </c>
      <c r="C1052" t="s">
        <v>41</v>
      </c>
      <c r="D1052" t="s">
        <v>26</v>
      </c>
      <c r="E1052" t="s">
        <v>29</v>
      </c>
      <c r="F1052">
        <v>44141.708333333336</v>
      </c>
      <c r="G1052">
        <v>3</v>
      </c>
      <c r="H1052" t="s">
        <v>23</v>
      </c>
      <c r="I1052">
        <v>0</v>
      </c>
      <c r="J1052" t="s">
        <v>22</v>
      </c>
      <c r="K1052" t="s">
        <v>22</v>
      </c>
      <c r="M1052">
        <v>0</v>
      </c>
      <c r="O1052">
        <v>2</v>
      </c>
      <c r="P1052">
        <v>10</v>
      </c>
      <c r="Q1052">
        <v>1.3</v>
      </c>
      <c r="R1052">
        <v>2.9</v>
      </c>
      <c r="S1052">
        <v>3.77</v>
      </c>
      <c r="T1052">
        <v>1</v>
      </c>
      <c r="U1052">
        <v>10</v>
      </c>
      <c r="V1052">
        <v>5.4</v>
      </c>
      <c r="W1052">
        <v>3.8000000000000003</v>
      </c>
      <c r="X1052">
        <v>20.520000000000003</v>
      </c>
      <c r="Y1052">
        <v>3.7600000000000002</v>
      </c>
      <c r="Z1052">
        <v>3.4400000000000004</v>
      </c>
      <c r="AA1052">
        <v>12.934400000000002</v>
      </c>
      <c r="AB1052">
        <v>7698049</v>
      </c>
      <c r="AC1052" t="s">
        <v>2683</v>
      </c>
      <c r="AD1052">
        <v>40804</v>
      </c>
      <c r="AE1052" t="s">
        <v>760</v>
      </c>
      <c r="AF1052" t="s">
        <v>761</v>
      </c>
      <c r="AG1052" t="s">
        <v>762</v>
      </c>
      <c r="AH1052" t="s">
        <v>768</v>
      </c>
      <c r="AI1052">
        <v>2</v>
      </c>
      <c r="AJ1052">
        <v>0</v>
      </c>
      <c r="AK1052">
        <v>0</v>
      </c>
      <c r="AL1052">
        <v>0</v>
      </c>
      <c r="AM1052">
        <v>24</v>
      </c>
      <c r="AN1052">
        <v>0</v>
      </c>
      <c r="AO1052" t="s">
        <v>762</v>
      </c>
      <c r="AP1052" t="s">
        <v>763</v>
      </c>
      <c r="AQ1052" t="s">
        <v>769</v>
      </c>
      <c r="AR1052" t="s">
        <v>2684</v>
      </c>
      <c r="AS1052">
        <v>7.9</v>
      </c>
      <c r="AT1052">
        <v>734.1</v>
      </c>
      <c r="AU1052">
        <v>742</v>
      </c>
      <c r="AV1052" t="s">
        <v>765</v>
      </c>
      <c r="AW1052" t="s">
        <v>2685</v>
      </c>
      <c r="AX1052">
        <v>8.5</v>
      </c>
      <c r="AY1052">
        <v>733.5</v>
      </c>
      <c r="AZ1052">
        <v>742</v>
      </c>
      <c r="BA1052" t="s">
        <v>765</v>
      </c>
      <c r="BB1052">
        <v>2.0318639999999999E-2</v>
      </c>
      <c r="BC1052">
        <v>0</v>
      </c>
      <c r="BD1052">
        <v>0</v>
      </c>
      <c r="BE1052">
        <v>120.85341090577231</v>
      </c>
      <c r="BF1052" t="s">
        <v>767</v>
      </c>
      <c r="BG1052">
        <v>44243</v>
      </c>
      <c r="BH1052">
        <v>29.52953691896132</v>
      </c>
      <c r="BI1052" t="s">
        <v>4120</v>
      </c>
      <c r="BJ1052" t="s">
        <v>4121</v>
      </c>
      <c r="BK1052" t="s">
        <v>4122</v>
      </c>
      <c r="BL1052" t="s">
        <v>4123</v>
      </c>
      <c r="BM1052">
        <v>4</v>
      </c>
      <c r="BN1052">
        <v>3.734</v>
      </c>
    </row>
    <row r="1053" spans="1:66" x14ac:dyDescent="0.25">
      <c r="A1053">
        <v>189119</v>
      </c>
      <c r="B1053">
        <v>12697</v>
      </c>
      <c r="C1053" t="s">
        <v>67</v>
      </c>
      <c r="D1053" t="s">
        <v>26</v>
      </c>
      <c r="E1053" t="s">
        <v>29</v>
      </c>
      <c r="F1053">
        <v>43868.708333333336</v>
      </c>
      <c r="G1053">
        <v>2.2000000000000002</v>
      </c>
      <c r="H1053" t="s">
        <v>68</v>
      </c>
      <c r="I1053">
        <v>0</v>
      </c>
      <c r="J1053" t="s">
        <v>22</v>
      </c>
      <c r="K1053" t="s">
        <v>22</v>
      </c>
      <c r="L1053" t="s">
        <v>24</v>
      </c>
      <c r="M1053">
        <v>0</v>
      </c>
      <c r="O1053">
        <v>2</v>
      </c>
      <c r="P1053">
        <v>0</v>
      </c>
      <c r="Q1053">
        <v>1.3</v>
      </c>
      <c r="R1053">
        <v>0.8</v>
      </c>
      <c r="S1053">
        <v>1.04</v>
      </c>
      <c r="T1053">
        <v>1</v>
      </c>
      <c r="U1053">
        <v>0</v>
      </c>
      <c r="V1053">
        <v>1.4000000000000001</v>
      </c>
      <c r="W1053">
        <v>0.8</v>
      </c>
      <c r="X1053">
        <v>1.1200000000000001</v>
      </c>
      <c r="Y1053">
        <v>1.36</v>
      </c>
      <c r="Z1053">
        <v>0.8</v>
      </c>
      <c r="AA1053">
        <v>1.0880000000000001</v>
      </c>
      <c r="AB1053">
        <v>7568737</v>
      </c>
      <c r="AC1053" t="s">
        <v>878</v>
      </c>
      <c r="AD1053">
        <v>40805</v>
      </c>
      <c r="AE1053" t="s">
        <v>760</v>
      </c>
      <c r="AF1053" t="s">
        <v>761</v>
      </c>
      <c r="AG1053" t="s">
        <v>762</v>
      </c>
      <c r="AH1053" t="s">
        <v>768</v>
      </c>
      <c r="AI1053">
        <v>1.5</v>
      </c>
      <c r="AJ1053">
        <v>0</v>
      </c>
      <c r="AK1053">
        <v>0</v>
      </c>
      <c r="AL1053">
        <v>0</v>
      </c>
      <c r="AM1053">
        <v>18</v>
      </c>
      <c r="AN1053">
        <v>0</v>
      </c>
      <c r="AO1053" t="s">
        <v>762</v>
      </c>
      <c r="AP1053" t="s">
        <v>763</v>
      </c>
      <c r="AQ1053" t="s">
        <v>769</v>
      </c>
      <c r="AR1053" t="s">
        <v>879</v>
      </c>
      <c r="AS1053">
        <v>5.5</v>
      </c>
      <c r="AT1053">
        <v>747.5</v>
      </c>
      <c r="AU1053">
        <v>753</v>
      </c>
      <c r="AV1053" t="s">
        <v>765</v>
      </c>
      <c r="AW1053" t="s">
        <v>880</v>
      </c>
      <c r="AX1053">
        <v>8.5</v>
      </c>
      <c r="AY1053">
        <v>717.5</v>
      </c>
      <c r="AZ1053">
        <v>726</v>
      </c>
      <c r="BA1053" t="s">
        <v>765</v>
      </c>
      <c r="BB1053">
        <v>0.22893400999999999</v>
      </c>
      <c r="BC1053">
        <v>0</v>
      </c>
      <c r="BD1053">
        <v>0</v>
      </c>
      <c r="BE1053">
        <v>120.10597764088524</v>
      </c>
      <c r="BF1053" t="s">
        <v>767</v>
      </c>
      <c r="BG1053">
        <v>44243</v>
      </c>
      <c r="BH1053">
        <v>131.04212992218439</v>
      </c>
      <c r="BI1053" t="s">
        <v>4098</v>
      </c>
      <c r="BJ1053" t="s">
        <v>4099</v>
      </c>
      <c r="BK1053" t="s">
        <v>4100</v>
      </c>
      <c r="BL1053" t="s">
        <v>4097</v>
      </c>
      <c r="BM1053">
        <v>1</v>
      </c>
      <c r="BN1053">
        <v>3.7360000000000002</v>
      </c>
    </row>
    <row r="1054" spans="1:66" x14ac:dyDescent="0.25">
      <c r="A1054">
        <v>189205</v>
      </c>
      <c r="B1054">
        <v>20711</v>
      </c>
      <c r="C1054" t="s">
        <v>687</v>
      </c>
      <c r="D1054" t="s">
        <v>26</v>
      </c>
      <c r="E1054" t="s">
        <v>29</v>
      </c>
      <c r="F1054">
        <v>44201.708333333336</v>
      </c>
      <c r="G1054">
        <v>5.5</v>
      </c>
      <c r="H1054" t="s">
        <v>23</v>
      </c>
      <c r="I1054">
        <v>0</v>
      </c>
      <c r="J1054" t="s">
        <v>22</v>
      </c>
      <c r="K1054" t="s">
        <v>22</v>
      </c>
      <c r="M1054">
        <v>0</v>
      </c>
      <c r="O1054">
        <v>2</v>
      </c>
      <c r="P1054">
        <v>10</v>
      </c>
      <c r="Q1054">
        <v>1.3</v>
      </c>
      <c r="R1054">
        <v>3.5</v>
      </c>
      <c r="S1054">
        <v>4.55</v>
      </c>
      <c r="T1054">
        <v>1</v>
      </c>
      <c r="U1054">
        <v>10</v>
      </c>
      <c r="V1054">
        <v>8.6</v>
      </c>
      <c r="W1054">
        <v>5.3000000000000007</v>
      </c>
      <c r="X1054">
        <v>45.580000000000005</v>
      </c>
      <c r="Y1054">
        <v>5.68</v>
      </c>
      <c r="Z1054">
        <v>4.58</v>
      </c>
      <c r="AA1054">
        <v>26.014399999999998</v>
      </c>
      <c r="AB1054">
        <v>7548348</v>
      </c>
      <c r="AC1054" t="s">
        <v>3662</v>
      </c>
      <c r="AD1054">
        <v>40806</v>
      </c>
      <c r="AE1054" t="s">
        <v>985</v>
      </c>
      <c r="AF1054" t="s">
        <v>761</v>
      </c>
      <c r="AG1054" t="s">
        <v>762</v>
      </c>
      <c r="AH1054" t="s">
        <v>768</v>
      </c>
      <c r="AI1054">
        <v>2</v>
      </c>
      <c r="AJ1054">
        <v>0</v>
      </c>
      <c r="AK1054">
        <v>0</v>
      </c>
      <c r="AL1054">
        <v>0</v>
      </c>
      <c r="AM1054">
        <v>24</v>
      </c>
      <c r="AN1054">
        <v>0</v>
      </c>
      <c r="AO1054" t="s">
        <v>762</v>
      </c>
      <c r="AP1054" t="s">
        <v>763</v>
      </c>
      <c r="AQ1054" t="s">
        <v>769</v>
      </c>
      <c r="AR1054" t="s">
        <v>3663</v>
      </c>
      <c r="AS1054">
        <v>14.4</v>
      </c>
      <c r="AT1054">
        <v>699.6</v>
      </c>
      <c r="AU1054">
        <v>714</v>
      </c>
      <c r="AV1054" t="s">
        <v>765</v>
      </c>
      <c r="AW1054" t="s">
        <v>762</v>
      </c>
      <c r="AX1054">
        <v>0</v>
      </c>
      <c r="AY1054">
        <v>0</v>
      </c>
      <c r="AZ1054">
        <v>0</v>
      </c>
      <c r="BA1054" t="s">
        <v>772</v>
      </c>
      <c r="BB1054">
        <v>0</v>
      </c>
      <c r="BC1054">
        <v>0</v>
      </c>
      <c r="BD1054">
        <v>0</v>
      </c>
      <c r="BE1054">
        <v>121.01768195300023</v>
      </c>
      <c r="BF1054" t="s">
        <v>767</v>
      </c>
      <c r="BG1054">
        <v>44252</v>
      </c>
      <c r="BH1054">
        <v>76.699058759588212</v>
      </c>
      <c r="BI1054" t="s">
        <v>4108</v>
      </c>
      <c r="BJ1054" t="s">
        <v>4109</v>
      </c>
      <c r="BK1054" t="s">
        <v>4110</v>
      </c>
      <c r="BL1054" t="s">
        <v>768</v>
      </c>
      <c r="BM1054">
        <v>2</v>
      </c>
      <c r="BN1054">
        <v>3.734</v>
      </c>
    </row>
    <row r="1055" spans="1:66" x14ac:dyDescent="0.25">
      <c r="A1055">
        <v>189207</v>
      </c>
      <c r="B1055">
        <v>80653</v>
      </c>
      <c r="C1055" t="s">
        <v>41</v>
      </c>
      <c r="D1055" t="s">
        <v>21</v>
      </c>
      <c r="E1055" t="s">
        <v>22</v>
      </c>
      <c r="F1055">
        <v>44141.708333333336</v>
      </c>
      <c r="G1055">
        <v>0.5</v>
      </c>
      <c r="H1055" t="s">
        <v>31</v>
      </c>
      <c r="I1055">
        <v>7</v>
      </c>
      <c r="J1055" t="s">
        <v>29</v>
      </c>
      <c r="K1055" t="s">
        <v>29</v>
      </c>
      <c r="L1055" t="s">
        <v>24</v>
      </c>
      <c r="M1055">
        <v>0</v>
      </c>
      <c r="N1055" t="s">
        <v>35</v>
      </c>
      <c r="O1055">
        <v>2</v>
      </c>
      <c r="P1055">
        <v>0</v>
      </c>
      <c r="Q1055">
        <v>4.8</v>
      </c>
      <c r="R1055">
        <v>0</v>
      </c>
      <c r="S1055">
        <v>0</v>
      </c>
      <c r="T1055">
        <v>1</v>
      </c>
      <c r="U1055">
        <v>0</v>
      </c>
      <c r="V1055">
        <v>1.4000000000000001</v>
      </c>
      <c r="W1055">
        <v>0</v>
      </c>
      <c r="X1055">
        <v>0</v>
      </c>
      <c r="Y1055">
        <v>2.76</v>
      </c>
      <c r="Z1055">
        <v>0</v>
      </c>
      <c r="AA1055">
        <v>0</v>
      </c>
      <c r="AB1055">
        <v>7590803</v>
      </c>
      <c r="AC1055" t="s">
        <v>801</v>
      </c>
      <c r="AD1055">
        <v>40807</v>
      </c>
      <c r="AE1055" t="s">
        <v>760</v>
      </c>
      <c r="AF1055" t="s">
        <v>761</v>
      </c>
      <c r="AG1055" t="s">
        <v>762</v>
      </c>
      <c r="AH1055" t="s">
        <v>768</v>
      </c>
      <c r="AI1055">
        <v>1.25</v>
      </c>
      <c r="AJ1055">
        <v>0</v>
      </c>
      <c r="AK1055">
        <v>0</v>
      </c>
      <c r="AL1055">
        <v>0</v>
      </c>
      <c r="AM1055">
        <v>15</v>
      </c>
      <c r="AN1055">
        <v>0</v>
      </c>
      <c r="AO1055" t="s">
        <v>762</v>
      </c>
      <c r="AP1055" t="s">
        <v>763</v>
      </c>
      <c r="AQ1055" t="s">
        <v>769</v>
      </c>
      <c r="AR1055" t="s">
        <v>802</v>
      </c>
      <c r="AS1055">
        <v>8.4</v>
      </c>
      <c r="AT1055">
        <v>704.6</v>
      </c>
      <c r="AU1055">
        <v>713</v>
      </c>
      <c r="AV1055" t="s">
        <v>765</v>
      </c>
      <c r="AW1055" t="s">
        <v>803</v>
      </c>
      <c r="AX1055">
        <v>3.3</v>
      </c>
      <c r="AY1055">
        <v>702.7</v>
      </c>
      <c r="AZ1055">
        <v>706</v>
      </c>
      <c r="BA1055" t="s">
        <v>765</v>
      </c>
      <c r="BB1055">
        <v>2.1294319999999999E-2</v>
      </c>
      <c r="BC1055">
        <v>0</v>
      </c>
      <c r="BD1055">
        <v>0</v>
      </c>
      <c r="BE1055">
        <v>120.85341090577231</v>
      </c>
      <c r="BF1055" t="s">
        <v>767</v>
      </c>
      <c r="BG1055">
        <v>44252</v>
      </c>
      <c r="BH1055">
        <v>89.225683986465725</v>
      </c>
      <c r="BI1055" t="s">
        <v>4108</v>
      </c>
      <c r="BJ1055" t="s">
        <v>4109</v>
      </c>
      <c r="BK1055" t="s">
        <v>4110</v>
      </c>
      <c r="BL1055" t="s">
        <v>768</v>
      </c>
      <c r="BM1055">
        <v>2</v>
      </c>
      <c r="BN1055">
        <v>3.7349999999999999</v>
      </c>
    </row>
    <row r="1056" spans="1:66" x14ac:dyDescent="0.25">
      <c r="A1056">
        <v>189356</v>
      </c>
      <c r="B1056">
        <v>12741</v>
      </c>
      <c r="C1056" t="s">
        <v>175</v>
      </c>
      <c r="D1056" t="s">
        <v>21</v>
      </c>
      <c r="E1056" t="s">
        <v>29</v>
      </c>
      <c r="F1056">
        <v>43872.666666666664</v>
      </c>
      <c r="G1056">
        <v>5.8</v>
      </c>
      <c r="H1056" t="s">
        <v>32</v>
      </c>
      <c r="I1056">
        <v>10</v>
      </c>
      <c r="J1056" t="s">
        <v>29</v>
      </c>
      <c r="K1056" t="s">
        <v>29</v>
      </c>
      <c r="L1056" t="s">
        <v>44</v>
      </c>
      <c r="M1056">
        <v>4</v>
      </c>
      <c r="N1056" t="s">
        <v>33</v>
      </c>
      <c r="O1056">
        <v>0</v>
      </c>
      <c r="P1056">
        <v>0</v>
      </c>
      <c r="Q1056">
        <v>3.5</v>
      </c>
      <c r="R1056">
        <v>2.6</v>
      </c>
      <c r="S1056">
        <v>9.1</v>
      </c>
      <c r="T1056">
        <v>1</v>
      </c>
      <c r="U1056">
        <v>0</v>
      </c>
      <c r="V1056">
        <v>1.4000000000000001</v>
      </c>
      <c r="W1056">
        <v>0.8</v>
      </c>
      <c r="X1056">
        <v>1.1200000000000001</v>
      </c>
      <c r="Y1056">
        <v>2.2400000000000002</v>
      </c>
      <c r="Z1056">
        <v>1.52</v>
      </c>
      <c r="AA1056">
        <v>3.4048000000000003</v>
      </c>
      <c r="AB1056">
        <v>7615586</v>
      </c>
      <c r="AC1056" t="s">
        <v>1179</v>
      </c>
      <c r="AD1056">
        <v>40808</v>
      </c>
      <c r="AE1056" t="s">
        <v>760</v>
      </c>
      <c r="AF1056" t="s">
        <v>761</v>
      </c>
      <c r="AG1056" t="s">
        <v>762</v>
      </c>
      <c r="AH1056" t="s">
        <v>885</v>
      </c>
      <c r="AI1056">
        <v>1.5</v>
      </c>
      <c r="AJ1056">
        <v>0</v>
      </c>
      <c r="AK1056">
        <v>0</v>
      </c>
      <c r="AL1056">
        <v>0</v>
      </c>
      <c r="AM1056">
        <v>18</v>
      </c>
      <c r="AN1056">
        <v>0</v>
      </c>
      <c r="AO1056" t="s">
        <v>762</v>
      </c>
      <c r="AP1056" t="s">
        <v>763</v>
      </c>
      <c r="AQ1056" t="s">
        <v>769</v>
      </c>
      <c r="AR1056" t="s">
        <v>1180</v>
      </c>
      <c r="AS1056">
        <v>5.8</v>
      </c>
      <c r="AT1056">
        <v>655.85</v>
      </c>
      <c r="AU1056">
        <v>0</v>
      </c>
      <c r="AV1056" t="s">
        <v>765</v>
      </c>
      <c r="AW1056" t="s">
        <v>1181</v>
      </c>
      <c r="AX1056">
        <v>1.8</v>
      </c>
      <c r="AY1056">
        <v>648.86</v>
      </c>
      <c r="AZ1056">
        <v>0</v>
      </c>
      <c r="BA1056" t="s">
        <v>986</v>
      </c>
      <c r="BB1056">
        <v>0</v>
      </c>
      <c r="BC1056">
        <v>0</v>
      </c>
      <c r="BD1056">
        <v>0</v>
      </c>
      <c r="BE1056">
        <v>120.11681496691763</v>
      </c>
      <c r="BF1056" t="s">
        <v>767</v>
      </c>
      <c r="BG1056">
        <v>44279</v>
      </c>
      <c r="BH1056">
        <v>125.6947815006406</v>
      </c>
      <c r="BI1056" t="s">
        <v>4143</v>
      </c>
      <c r="BJ1056" t="s">
        <v>4144</v>
      </c>
      <c r="BK1056" t="s">
        <v>4145</v>
      </c>
      <c r="BL1056" t="s">
        <v>4139</v>
      </c>
      <c r="BM1056">
        <v>4</v>
      </c>
      <c r="BN1056">
        <v>3.7629999999999999</v>
      </c>
    </row>
    <row r="1057" spans="1:66" x14ac:dyDescent="0.25">
      <c r="A1057">
        <v>189522</v>
      </c>
      <c r="B1057">
        <v>20711</v>
      </c>
      <c r="C1057" t="s">
        <v>561</v>
      </c>
      <c r="D1057" t="s">
        <v>26</v>
      </c>
      <c r="E1057" t="s">
        <v>29</v>
      </c>
      <c r="F1057">
        <v>44201.708333333336</v>
      </c>
      <c r="G1057">
        <v>4.8</v>
      </c>
      <c r="H1057" t="s">
        <v>23</v>
      </c>
      <c r="I1057">
        <v>0</v>
      </c>
      <c r="J1057" t="s">
        <v>22</v>
      </c>
      <c r="K1057" t="s">
        <v>22</v>
      </c>
      <c r="M1057">
        <v>0</v>
      </c>
      <c r="O1057">
        <v>2</v>
      </c>
      <c r="P1057">
        <v>10</v>
      </c>
      <c r="Q1057">
        <v>1.3</v>
      </c>
      <c r="R1057">
        <v>2.9</v>
      </c>
      <c r="S1057">
        <v>3.77</v>
      </c>
      <c r="T1057">
        <v>1</v>
      </c>
      <c r="U1057">
        <v>10</v>
      </c>
      <c r="V1057">
        <v>3.8000000000000007</v>
      </c>
      <c r="W1057">
        <v>6.5</v>
      </c>
      <c r="X1057">
        <v>24.700000000000003</v>
      </c>
      <c r="Y1057">
        <v>2.8000000000000003</v>
      </c>
      <c r="Z1057">
        <v>5.0599999999999996</v>
      </c>
      <c r="AA1057">
        <v>14.168000000000001</v>
      </c>
      <c r="AB1057">
        <v>7564933</v>
      </c>
      <c r="AC1057" t="s">
        <v>2809</v>
      </c>
      <c r="AD1057">
        <v>40809</v>
      </c>
      <c r="AE1057" t="s">
        <v>760</v>
      </c>
      <c r="AF1057" t="s">
        <v>761</v>
      </c>
      <c r="AG1057" t="s">
        <v>762</v>
      </c>
      <c r="AH1057" t="s">
        <v>768</v>
      </c>
      <c r="AI1057">
        <v>1.25</v>
      </c>
      <c r="AJ1057">
        <v>0</v>
      </c>
      <c r="AK1057">
        <v>0</v>
      </c>
      <c r="AL1057">
        <v>0</v>
      </c>
      <c r="AM1057">
        <v>15</v>
      </c>
      <c r="AN1057">
        <v>0</v>
      </c>
      <c r="AO1057" t="s">
        <v>762</v>
      </c>
      <c r="AP1057" t="s">
        <v>763</v>
      </c>
      <c r="AQ1057" t="s">
        <v>769</v>
      </c>
      <c r="AR1057" t="s">
        <v>2810</v>
      </c>
      <c r="AS1057">
        <v>5.0999999999999996</v>
      </c>
      <c r="AT1057">
        <v>687.9</v>
      </c>
      <c r="AU1057">
        <v>693</v>
      </c>
      <c r="AV1057" t="s">
        <v>765</v>
      </c>
      <c r="AW1057" t="s">
        <v>2811</v>
      </c>
      <c r="AX1057">
        <v>6.1</v>
      </c>
      <c r="AY1057">
        <v>687.9</v>
      </c>
      <c r="AZ1057">
        <v>694</v>
      </c>
      <c r="BA1057" t="s">
        <v>765</v>
      </c>
      <c r="BB1057">
        <v>0</v>
      </c>
      <c r="BC1057">
        <v>0</v>
      </c>
      <c r="BD1057">
        <v>0</v>
      </c>
      <c r="BE1057">
        <v>121.01768195300023</v>
      </c>
      <c r="BF1057" t="s">
        <v>767</v>
      </c>
      <c r="BG1057">
        <v>44249</v>
      </c>
      <c r="BH1057">
        <v>50.888525500229711</v>
      </c>
      <c r="BI1057" t="s">
        <v>4176</v>
      </c>
      <c r="BJ1057" t="s">
        <v>4177</v>
      </c>
      <c r="BK1057" t="s">
        <v>4178</v>
      </c>
      <c r="BL1057" t="s">
        <v>4097</v>
      </c>
      <c r="BM1057">
        <v>1</v>
      </c>
      <c r="BN1057">
        <v>3.7280000000000002</v>
      </c>
    </row>
    <row r="1058" spans="1:66" x14ac:dyDescent="0.25">
      <c r="A1058">
        <v>189598</v>
      </c>
      <c r="B1058">
        <v>12697</v>
      </c>
      <c r="C1058" t="s">
        <v>67</v>
      </c>
      <c r="D1058" t="s">
        <v>26</v>
      </c>
      <c r="E1058" t="s">
        <v>29</v>
      </c>
      <c r="F1058">
        <v>43868.708333333336</v>
      </c>
      <c r="G1058">
        <v>4.4000000000000004</v>
      </c>
      <c r="H1058" t="s">
        <v>68</v>
      </c>
      <c r="I1058">
        <v>0</v>
      </c>
      <c r="J1058" t="s">
        <v>22</v>
      </c>
      <c r="K1058" t="s">
        <v>22</v>
      </c>
      <c r="L1058" t="s">
        <v>24</v>
      </c>
      <c r="M1058">
        <v>0</v>
      </c>
      <c r="O1058">
        <v>2</v>
      </c>
      <c r="P1058">
        <v>10</v>
      </c>
      <c r="Q1058">
        <v>1.3</v>
      </c>
      <c r="R1058">
        <v>2.9</v>
      </c>
      <c r="S1058">
        <v>3.77</v>
      </c>
      <c r="T1058">
        <v>1</v>
      </c>
      <c r="U1058">
        <v>0</v>
      </c>
      <c r="V1058">
        <v>1.8</v>
      </c>
      <c r="W1058">
        <v>1.4</v>
      </c>
      <c r="X1058">
        <v>2.52</v>
      </c>
      <c r="Y1058">
        <v>1.6</v>
      </c>
      <c r="Z1058">
        <v>2</v>
      </c>
      <c r="AA1058">
        <v>3.2</v>
      </c>
      <c r="AB1058">
        <v>7691875</v>
      </c>
      <c r="AC1058" t="s">
        <v>1135</v>
      </c>
      <c r="AD1058">
        <v>40810</v>
      </c>
      <c r="AE1058" t="s">
        <v>760</v>
      </c>
      <c r="AF1058" t="s">
        <v>761</v>
      </c>
      <c r="AG1058" t="s">
        <v>762</v>
      </c>
      <c r="AH1058" t="s">
        <v>768</v>
      </c>
      <c r="AI1058">
        <v>1.25</v>
      </c>
      <c r="AJ1058">
        <v>0</v>
      </c>
      <c r="AK1058">
        <v>0</v>
      </c>
      <c r="AL1058">
        <v>0</v>
      </c>
      <c r="AM1058">
        <v>15</v>
      </c>
      <c r="AN1058">
        <v>0</v>
      </c>
      <c r="AO1058" t="s">
        <v>762</v>
      </c>
      <c r="AP1058" t="s">
        <v>763</v>
      </c>
      <c r="AQ1058" t="s">
        <v>769</v>
      </c>
      <c r="AR1058" t="s">
        <v>1136</v>
      </c>
      <c r="AS1058">
        <v>4.0999999999999996</v>
      </c>
      <c r="AT1058">
        <v>0</v>
      </c>
      <c r="AU1058">
        <v>0</v>
      </c>
      <c r="AV1058" t="s">
        <v>765</v>
      </c>
      <c r="AW1058" t="s">
        <v>1137</v>
      </c>
      <c r="AX1058">
        <v>5</v>
      </c>
      <c r="AY1058">
        <v>0</v>
      </c>
      <c r="AZ1058">
        <v>0</v>
      </c>
      <c r="BA1058" t="s">
        <v>765</v>
      </c>
      <c r="BB1058">
        <v>0</v>
      </c>
      <c r="BC1058">
        <v>0</v>
      </c>
      <c r="BD1058">
        <v>0</v>
      </c>
      <c r="BE1058">
        <v>120.10597764088524</v>
      </c>
      <c r="BF1058" t="s">
        <v>767</v>
      </c>
      <c r="BG1058">
        <v>44243</v>
      </c>
      <c r="BH1058">
        <v>31.26319460903488</v>
      </c>
      <c r="BI1058" t="s">
        <v>4130</v>
      </c>
      <c r="BJ1058" t="s">
        <v>4131</v>
      </c>
      <c r="BK1058" t="s">
        <v>4132</v>
      </c>
      <c r="BL1058" t="s">
        <v>768</v>
      </c>
      <c r="BM1058">
        <v>2</v>
      </c>
      <c r="BN1058">
        <v>3.73</v>
      </c>
    </row>
    <row r="1059" spans="1:66" x14ac:dyDescent="0.25">
      <c r="A1059">
        <v>189602</v>
      </c>
      <c r="B1059">
        <v>12697</v>
      </c>
      <c r="C1059" t="s">
        <v>67</v>
      </c>
      <c r="D1059" t="s">
        <v>26</v>
      </c>
      <c r="E1059" t="s">
        <v>29</v>
      </c>
      <c r="F1059">
        <v>43868.708333333336</v>
      </c>
      <c r="G1059">
        <v>4.8</v>
      </c>
      <c r="H1059" t="s">
        <v>68</v>
      </c>
      <c r="I1059">
        <v>0</v>
      </c>
      <c r="J1059" t="s">
        <v>22</v>
      </c>
      <c r="K1059" t="s">
        <v>22</v>
      </c>
      <c r="L1059" t="s">
        <v>30</v>
      </c>
      <c r="M1059">
        <v>6</v>
      </c>
      <c r="O1059">
        <v>2</v>
      </c>
      <c r="P1059">
        <v>10</v>
      </c>
      <c r="Q1059">
        <v>1.3</v>
      </c>
      <c r="R1059">
        <v>5.6</v>
      </c>
      <c r="S1059">
        <v>7.2799999999999994</v>
      </c>
      <c r="T1059">
        <v>1</v>
      </c>
      <c r="U1059">
        <v>0</v>
      </c>
      <c r="V1059">
        <v>2.2000000000000002</v>
      </c>
      <c r="W1059">
        <v>1.4</v>
      </c>
      <c r="X1059">
        <v>3.08</v>
      </c>
      <c r="Y1059">
        <v>1.84</v>
      </c>
      <c r="Z1059">
        <v>3.0799999999999996</v>
      </c>
      <c r="AA1059">
        <v>5.6671999999999993</v>
      </c>
      <c r="AB1059">
        <v>7677543</v>
      </c>
      <c r="AC1059" t="s">
        <v>1565</v>
      </c>
      <c r="AD1059">
        <v>40811</v>
      </c>
      <c r="AE1059" t="s">
        <v>760</v>
      </c>
      <c r="AF1059" t="s">
        <v>761</v>
      </c>
      <c r="AG1059" t="s">
        <v>762</v>
      </c>
      <c r="AH1059" t="s">
        <v>768</v>
      </c>
      <c r="AI1059">
        <v>1.25</v>
      </c>
      <c r="AJ1059">
        <v>0</v>
      </c>
      <c r="AK1059">
        <v>0</v>
      </c>
      <c r="AL1059">
        <v>0</v>
      </c>
      <c r="AM1059">
        <v>15</v>
      </c>
      <c r="AN1059">
        <v>0</v>
      </c>
      <c r="AO1059" t="s">
        <v>762</v>
      </c>
      <c r="AP1059" t="s">
        <v>763</v>
      </c>
      <c r="AQ1059" t="s">
        <v>769</v>
      </c>
      <c r="AR1059" t="s">
        <v>1566</v>
      </c>
      <c r="AS1059">
        <v>2.1</v>
      </c>
      <c r="AT1059">
        <v>0</v>
      </c>
      <c r="AU1059">
        <v>0</v>
      </c>
      <c r="AV1059" t="s">
        <v>765</v>
      </c>
      <c r="AW1059" t="s">
        <v>1401</v>
      </c>
      <c r="AX1059">
        <v>2.9</v>
      </c>
      <c r="AY1059">
        <v>0</v>
      </c>
      <c r="AZ1059">
        <v>0</v>
      </c>
      <c r="BA1059" t="s">
        <v>765</v>
      </c>
      <c r="BB1059">
        <v>0</v>
      </c>
      <c r="BC1059">
        <v>0</v>
      </c>
      <c r="BD1059">
        <v>0</v>
      </c>
      <c r="BE1059">
        <v>120.10597764088524</v>
      </c>
      <c r="BF1059" t="s">
        <v>767</v>
      </c>
      <c r="BG1059">
        <v>44243</v>
      </c>
      <c r="BH1059">
        <v>24.038508082360782</v>
      </c>
      <c r="BI1059" t="s">
        <v>4124</v>
      </c>
      <c r="BJ1059" t="s">
        <v>4125</v>
      </c>
      <c r="BK1059" t="s">
        <v>4126</v>
      </c>
      <c r="BL1059" t="s">
        <v>768</v>
      </c>
      <c r="BM1059">
        <v>2</v>
      </c>
      <c r="BN1059">
        <v>3.7320000000000002</v>
      </c>
    </row>
    <row r="1060" spans="1:66" x14ac:dyDescent="0.25">
      <c r="A1060">
        <v>189603</v>
      </c>
      <c r="B1060">
        <v>12697</v>
      </c>
      <c r="C1060" t="s">
        <v>67</v>
      </c>
      <c r="D1060" t="s">
        <v>26</v>
      </c>
      <c r="E1060" t="s">
        <v>29</v>
      </c>
      <c r="F1060">
        <v>43868.708333333336</v>
      </c>
      <c r="G1060">
        <v>4.8</v>
      </c>
      <c r="H1060" t="s">
        <v>68</v>
      </c>
      <c r="I1060">
        <v>0</v>
      </c>
      <c r="J1060" t="s">
        <v>22</v>
      </c>
      <c r="K1060" t="s">
        <v>22</v>
      </c>
      <c r="L1060" t="s">
        <v>30</v>
      </c>
      <c r="M1060">
        <v>6</v>
      </c>
      <c r="O1060">
        <v>2</v>
      </c>
      <c r="P1060">
        <v>10</v>
      </c>
      <c r="Q1060">
        <v>1.3</v>
      </c>
      <c r="R1060">
        <v>5</v>
      </c>
      <c r="S1060">
        <v>6.5</v>
      </c>
      <c r="T1060">
        <v>1</v>
      </c>
      <c r="U1060">
        <v>0</v>
      </c>
      <c r="V1060">
        <v>2.2000000000000002</v>
      </c>
      <c r="W1060">
        <v>0.8</v>
      </c>
      <c r="X1060">
        <v>1.7600000000000002</v>
      </c>
      <c r="Y1060">
        <v>1.84</v>
      </c>
      <c r="Z1060">
        <v>2.48</v>
      </c>
      <c r="AA1060">
        <v>4.5632000000000001</v>
      </c>
      <c r="AB1060">
        <v>7595834</v>
      </c>
      <c r="AC1060" t="s">
        <v>1400</v>
      </c>
      <c r="AD1060">
        <v>40812</v>
      </c>
      <c r="AE1060" t="s">
        <v>760</v>
      </c>
      <c r="AF1060" t="s">
        <v>761</v>
      </c>
      <c r="AG1060" t="s">
        <v>762</v>
      </c>
      <c r="AH1060" t="s">
        <v>768</v>
      </c>
      <c r="AI1060">
        <v>1.25</v>
      </c>
      <c r="AJ1060">
        <v>0</v>
      </c>
      <c r="AK1060">
        <v>0</v>
      </c>
      <c r="AL1060">
        <v>0</v>
      </c>
      <c r="AM1060">
        <v>15</v>
      </c>
      <c r="AN1060">
        <v>0</v>
      </c>
      <c r="AO1060" t="s">
        <v>762</v>
      </c>
      <c r="AP1060" t="s">
        <v>763</v>
      </c>
      <c r="AQ1060" t="s">
        <v>769</v>
      </c>
      <c r="AR1060" t="s">
        <v>1401</v>
      </c>
      <c r="AS1060">
        <v>4.7</v>
      </c>
      <c r="AT1060">
        <v>0</v>
      </c>
      <c r="AU1060">
        <v>0</v>
      </c>
      <c r="AV1060" t="s">
        <v>765</v>
      </c>
      <c r="AW1060" t="s">
        <v>1402</v>
      </c>
      <c r="AX1060">
        <v>4.5999999999999996</v>
      </c>
      <c r="AY1060">
        <v>0</v>
      </c>
      <c r="AZ1060">
        <v>0</v>
      </c>
      <c r="BA1060" t="s">
        <v>765</v>
      </c>
      <c r="BB1060">
        <v>0</v>
      </c>
      <c r="BC1060">
        <v>0</v>
      </c>
      <c r="BD1060">
        <v>0</v>
      </c>
      <c r="BE1060">
        <v>120.10597764088524</v>
      </c>
      <c r="BF1060" t="s">
        <v>767</v>
      </c>
      <c r="BG1060">
        <v>44243</v>
      </c>
      <c r="BH1060">
        <v>107.3032380272537</v>
      </c>
      <c r="BI1060" t="s">
        <v>4124</v>
      </c>
      <c r="BJ1060" t="s">
        <v>4125</v>
      </c>
      <c r="BK1060" t="s">
        <v>4126</v>
      </c>
      <c r="BL1060" t="s">
        <v>768</v>
      </c>
      <c r="BM1060">
        <v>2</v>
      </c>
      <c r="BN1060">
        <v>3.7320000000000002</v>
      </c>
    </row>
    <row r="1061" spans="1:66" x14ac:dyDescent="0.25">
      <c r="A1061">
        <v>189610</v>
      </c>
      <c r="B1061">
        <v>12697</v>
      </c>
      <c r="C1061" t="s">
        <v>67</v>
      </c>
      <c r="D1061" t="s">
        <v>26</v>
      </c>
      <c r="E1061" t="s">
        <v>29</v>
      </c>
      <c r="F1061">
        <v>43868.708333333336</v>
      </c>
      <c r="G1061">
        <v>4</v>
      </c>
      <c r="H1061" t="s">
        <v>23</v>
      </c>
      <c r="I1061">
        <v>0</v>
      </c>
      <c r="J1061" t="s">
        <v>22</v>
      </c>
      <c r="K1061" t="s">
        <v>22</v>
      </c>
      <c r="L1061" t="s">
        <v>24</v>
      </c>
      <c r="M1061">
        <v>0</v>
      </c>
      <c r="O1061">
        <v>2</v>
      </c>
      <c r="P1061">
        <v>10</v>
      </c>
      <c r="Q1061">
        <v>1.3</v>
      </c>
      <c r="R1061">
        <v>2.9</v>
      </c>
      <c r="S1061">
        <v>3.77</v>
      </c>
      <c r="T1061">
        <v>1</v>
      </c>
      <c r="U1061">
        <v>0</v>
      </c>
      <c r="V1061">
        <v>2.2000000000000002</v>
      </c>
      <c r="W1061">
        <v>1.4</v>
      </c>
      <c r="X1061">
        <v>3.08</v>
      </c>
      <c r="Y1061">
        <v>1.84</v>
      </c>
      <c r="Z1061">
        <v>2</v>
      </c>
      <c r="AA1061">
        <v>3.68</v>
      </c>
      <c r="AB1061">
        <v>7669248</v>
      </c>
      <c r="AC1061" t="s">
        <v>1144</v>
      </c>
      <c r="AD1061">
        <v>40813</v>
      </c>
      <c r="AE1061" t="s">
        <v>985</v>
      </c>
      <c r="AF1061" t="s">
        <v>761</v>
      </c>
      <c r="AG1061" t="s">
        <v>762</v>
      </c>
      <c r="AH1061" t="s">
        <v>768</v>
      </c>
      <c r="AI1061">
        <v>1.25</v>
      </c>
      <c r="AJ1061">
        <v>0</v>
      </c>
      <c r="AK1061">
        <v>0</v>
      </c>
      <c r="AL1061">
        <v>0</v>
      </c>
      <c r="AM1061">
        <v>15</v>
      </c>
      <c r="AN1061">
        <v>0</v>
      </c>
      <c r="AO1061" t="s">
        <v>762</v>
      </c>
      <c r="AP1061" t="s">
        <v>902</v>
      </c>
      <c r="AQ1061" t="s">
        <v>905</v>
      </c>
      <c r="AR1061" t="s">
        <v>762</v>
      </c>
      <c r="AS1061">
        <v>0</v>
      </c>
      <c r="AT1061">
        <v>0</v>
      </c>
      <c r="AU1061">
        <v>0</v>
      </c>
      <c r="AV1061" t="s">
        <v>772</v>
      </c>
      <c r="AW1061" t="s">
        <v>1222</v>
      </c>
      <c r="AX1061">
        <v>6.6</v>
      </c>
      <c r="AY1061">
        <v>0</v>
      </c>
      <c r="AZ1061">
        <v>0</v>
      </c>
      <c r="BA1061" t="s">
        <v>765</v>
      </c>
      <c r="BB1061">
        <v>0</v>
      </c>
      <c r="BC1061">
        <v>0</v>
      </c>
      <c r="BD1061">
        <v>0</v>
      </c>
      <c r="BE1061">
        <v>120.10597764088524</v>
      </c>
      <c r="BF1061" t="s">
        <v>767</v>
      </c>
      <c r="BG1061">
        <v>44243</v>
      </c>
      <c r="BH1061">
        <v>114.3331793013453</v>
      </c>
      <c r="BI1061" t="s">
        <v>4124</v>
      </c>
      <c r="BJ1061" t="s">
        <v>4125</v>
      </c>
      <c r="BK1061" t="s">
        <v>4126</v>
      </c>
      <c r="BL1061" t="s">
        <v>768</v>
      </c>
      <c r="BM1061">
        <v>2</v>
      </c>
      <c r="BN1061">
        <v>3.7320000000000002</v>
      </c>
    </row>
    <row r="1062" spans="1:66" x14ac:dyDescent="0.25">
      <c r="A1062">
        <v>189668</v>
      </c>
      <c r="B1062">
        <v>13499</v>
      </c>
      <c r="C1062" t="s">
        <v>74</v>
      </c>
      <c r="D1062" t="s">
        <v>21</v>
      </c>
      <c r="E1062" t="s">
        <v>29</v>
      </c>
      <c r="F1062">
        <v>43929.666666666664</v>
      </c>
      <c r="G1062">
        <v>5</v>
      </c>
      <c r="H1062" t="s">
        <v>23</v>
      </c>
      <c r="I1062">
        <v>0</v>
      </c>
      <c r="J1062" t="s">
        <v>22</v>
      </c>
      <c r="K1062" t="s">
        <v>22</v>
      </c>
      <c r="M1062">
        <v>0</v>
      </c>
      <c r="O1062">
        <v>2</v>
      </c>
      <c r="P1062">
        <v>0</v>
      </c>
      <c r="Q1062">
        <v>1.3</v>
      </c>
      <c r="R1062">
        <v>0.8</v>
      </c>
      <c r="S1062">
        <v>1.04</v>
      </c>
      <c r="T1062">
        <v>1</v>
      </c>
      <c r="U1062">
        <v>0</v>
      </c>
      <c r="V1062">
        <v>7.8000000000000007</v>
      </c>
      <c r="W1062">
        <v>1.7000000000000002</v>
      </c>
      <c r="X1062">
        <v>13.260000000000003</v>
      </c>
      <c r="Y1062">
        <v>5.2000000000000011</v>
      </c>
      <c r="Z1062">
        <v>1.34</v>
      </c>
      <c r="AA1062">
        <v>6.9680000000000017</v>
      </c>
      <c r="AB1062">
        <v>7564530</v>
      </c>
      <c r="AC1062" t="s">
        <v>1799</v>
      </c>
      <c r="AD1062">
        <v>40814</v>
      </c>
      <c r="AE1062" t="s">
        <v>760</v>
      </c>
      <c r="AF1062" t="s">
        <v>761</v>
      </c>
      <c r="AG1062" t="s">
        <v>762</v>
      </c>
      <c r="AH1062" t="s">
        <v>768</v>
      </c>
      <c r="AI1062">
        <v>1.5</v>
      </c>
      <c r="AJ1062">
        <v>0</v>
      </c>
      <c r="AK1062">
        <v>0</v>
      </c>
      <c r="AL1062">
        <v>0</v>
      </c>
      <c r="AM1062">
        <v>18</v>
      </c>
      <c r="AN1062">
        <v>0</v>
      </c>
      <c r="AO1062" t="s">
        <v>762</v>
      </c>
      <c r="AP1062" t="s">
        <v>763</v>
      </c>
      <c r="AQ1062" t="s">
        <v>769</v>
      </c>
      <c r="AR1062" t="s">
        <v>1800</v>
      </c>
      <c r="AS1062">
        <v>4.5999999999999996</v>
      </c>
      <c r="AT1062">
        <v>590.4</v>
      </c>
      <c r="AU1062">
        <v>595</v>
      </c>
      <c r="AV1062" t="s">
        <v>765</v>
      </c>
      <c r="AW1062" t="s">
        <v>1801</v>
      </c>
      <c r="AX1062">
        <v>5.9</v>
      </c>
      <c r="AY1062">
        <v>575.1</v>
      </c>
      <c r="AZ1062">
        <v>581</v>
      </c>
      <c r="BA1062" t="s">
        <v>765</v>
      </c>
      <c r="BB1062">
        <v>9.0199459999999995E-2</v>
      </c>
      <c r="BC1062">
        <v>0</v>
      </c>
      <c r="BD1062">
        <v>0</v>
      </c>
      <c r="BE1062">
        <v>120.27287246178416</v>
      </c>
      <c r="BF1062" t="s">
        <v>767</v>
      </c>
      <c r="BG1062">
        <v>44384</v>
      </c>
      <c r="BH1062">
        <v>169.6240668028064</v>
      </c>
      <c r="BI1062" t="s">
        <v>4111</v>
      </c>
      <c r="BJ1062" t="s">
        <v>4112</v>
      </c>
      <c r="BK1062" t="s">
        <v>4113</v>
      </c>
      <c r="BL1062" t="s">
        <v>4097</v>
      </c>
      <c r="BM1062">
        <v>1</v>
      </c>
      <c r="BN1062">
        <v>3.7570000000000001</v>
      </c>
    </row>
    <row r="1063" spans="1:66" x14ac:dyDescent="0.25">
      <c r="A1063">
        <v>189812</v>
      </c>
      <c r="B1063">
        <v>11015</v>
      </c>
      <c r="C1063" t="s">
        <v>380</v>
      </c>
      <c r="D1063" t="s">
        <v>26</v>
      </c>
      <c r="E1063" t="s">
        <v>29</v>
      </c>
      <c r="F1063">
        <v>43893.666666666664</v>
      </c>
      <c r="G1063">
        <v>6</v>
      </c>
      <c r="H1063" t="s">
        <v>28</v>
      </c>
      <c r="I1063">
        <v>5</v>
      </c>
      <c r="J1063" t="s">
        <v>22</v>
      </c>
      <c r="K1063" t="s">
        <v>22</v>
      </c>
      <c r="L1063" t="s">
        <v>30</v>
      </c>
      <c r="M1063">
        <v>6</v>
      </c>
      <c r="O1063">
        <v>2</v>
      </c>
      <c r="P1063">
        <v>0</v>
      </c>
      <c r="Q1063">
        <v>3.05</v>
      </c>
      <c r="R1063">
        <v>4.7</v>
      </c>
      <c r="S1063">
        <v>14.334999999999999</v>
      </c>
      <c r="T1063">
        <v>1</v>
      </c>
      <c r="U1063">
        <v>0</v>
      </c>
      <c r="V1063">
        <v>2.2000000000000002</v>
      </c>
      <c r="W1063">
        <v>2</v>
      </c>
      <c r="X1063">
        <v>4.4000000000000004</v>
      </c>
      <c r="Y1063">
        <v>2.54</v>
      </c>
      <c r="Z1063">
        <v>3.08</v>
      </c>
      <c r="AA1063">
        <v>7.8231999999999999</v>
      </c>
      <c r="AB1063">
        <v>7648603</v>
      </c>
      <c r="AC1063" t="s">
        <v>1994</v>
      </c>
      <c r="AD1063">
        <v>40815</v>
      </c>
      <c r="AE1063" t="s">
        <v>760</v>
      </c>
      <c r="AF1063" t="s">
        <v>761</v>
      </c>
      <c r="AG1063" t="s">
        <v>762</v>
      </c>
      <c r="AH1063" t="s">
        <v>768</v>
      </c>
      <c r="AI1063">
        <v>2</v>
      </c>
      <c r="AJ1063">
        <v>0</v>
      </c>
      <c r="AK1063">
        <v>0</v>
      </c>
      <c r="AL1063">
        <v>0</v>
      </c>
      <c r="AM1063">
        <v>24</v>
      </c>
      <c r="AN1063">
        <v>0</v>
      </c>
      <c r="AO1063" t="s">
        <v>762</v>
      </c>
      <c r="AP1063" t="s">
        <v>763</v>
      </c>
      <c r="AQ1063" t="s">
        <v>769</v>
      </c>
      <c r="AR1063" t="s">
        <v>1995</v>
      </c>
      <c r="AS1063">
        <v>6</v>
      </c>
      <c r="AT1063">
        <v>638</v>
      </c>
      <c r="AU1063">
        <v>644</v>
      </c>
      <c r="AV1063" t="s">
        <v>765</v>
      </c>
      <c r="AW1063" t="s">
        <v>1996</v>
      </c>
      <c r="AX1063">
        <v>0</v>
      </c>
      <c r="AY1063">
        <v>0</v>
      </c>
      <c r="AZ1063">
        <v>645</v>
      </c>
      <c r="BA1063" t="s">
        <v>765</v>
      </c>
      <c r="BB1063">
        <v>0</v>
      </c>
      <c r="BC1063">
        <v>0</v>
      </c>
      <c r="BD1063">
        <v>0</v>
      </c>
      <c r="BE1063">
        <v>120.17430983344741</v>
      </c>
      <c r="BF1063" t="s">
        <v>767</v>
      </c>
      <c r="BG1063">
        <v>44284</v>
      </c>
      <c r="BH1063">
        <v>53.390249029354521</v>
      </c>
      <c r="BI1063" t="s">
        <v>4111</v>
      </c>
      <c r="BJ1063" t="s">
        <v>4112</v>
      </c>
      <c r="BK1063" t="s">
        <v>4113</v>
      </c>
      <c r="BL1063" t="s">
        <v>4097</v>
      </c>
      <c r="BM1063">
        <v>1</v>
      </c>
      <c r="BN1063">
        <v>3.7130000000000001</v>
      </c>
    </row>
    <row r="1064" spans="1:66" x14ac:dyDescent="0.25">
      <c r="A1064">
        <v>189814</v>
      </c>
      <c r="B1064">
        <v>12649</v>
      </c>
      <c r="C1064" t="s">
        <v>515</v>
      </c>
      <c r="D1064" t="s">
        <v>26</v>
      </c>
      <c r="E1064" t="s">
        <v>29</v>
      </c>
      <c r="F1064">
        <v>43852.666666666664</v>
      </c>
      <c r="G1064">
        <v>6.1</v>
      </c>
      <c r="H1064" t="s">
        <v>23</v>
      </c>
      <c r="I1064">
        <v>0</v>
      </c>
      <c r="J1064" t="s">
        <v>22</v>
      </c>
      <c r="K1064" t="s">
        <v>22</v>
      </c>
      <c r="L1064" t="s">
        <v>145</v>
      </c>
      <c r="M1064">
        <v>10</v>
      </c>
      <c r="O1064">
        <v>2</v>
      </c>
      <c r="P1064">
        <v>0</v>
      </c>
      <c r="Q1064">
        <v>1.3</v>
      </c>
      <c r="R1064">
        <v>6.5</v>
      </c>
      <c r="S1064">
        <v>8.4500000000000011</v>
      </c>
      <c r="T1064">
        <v>1</v>
      </c>
      <c r="U1064">
        <v>0</v>
      </c>
      <c r="V1064">
        <v>4.5999999999999996</v>
      </c>
      <c r="W1064">
        <v>2</v>
      </c>
      <c r="X1064">
        <v>9.1999999999999993</v>
      </c>
      <c r="Y1064">
        <v>3.28</v>
      </c>
      <c r="Z1064">
        <v>3.8</v>
      </c>
      <c r="AA1064">
        <v>12.463999999999999</v>
      </c>
      <c r="AB1064">
        <v>7626234</v>
      </c>
      <c r="AC1064" t="s">
        <v>2584</v>
      </c>
      <c r="AD1064">
        <v>40816</v>
      </c>
      <c r="AE1064" t="s">
        <v>760</v>
      </c>
      <c r="AF1064" t="s">
        <v>761</v>
      </c>
      <c r="AG1064" t="s">
        <v>762</v>
      </c>
      <c r="AH1064" t="s">
        <v>768</v>
      </c>
      <c r="AI1064">
        <v>1.25</v>
      </c>
      <c r="AJ1064">
        <v>0</v>
      </c>
      <c r="AK1064">
        <v>0</v>
      </c>
      <c r="AL1064">
        <v>0</v>
      </c>
      <c r="AM1064">
        <v>15</v>
      </c>
      <c r="AN1064">
        <v>0</v>
      </c>
      <c r="AO1064" t="s">
        <v>762</v>
      </c>
      <c r="AP1064" t="s">
        <v>763</v>
      </c>
      <c r="AQ1064" t="s">
        <v>769</v>
      </c>
      <c r="AR1064" t="s">
        <v>2585</v>
      </c>
      <c r="AS1064">
        <v>6.4</v>
      </c>
      <c r="AT1064">
        <v>638.6</v>
      </c>
      <c r="AU1064">
        <v>645</v>
      </c>
      <c r="AV1064" t="s">
        <v>765</v>
      </c>
      <c r="AW1064" t="s">
        <v>1995</v>
      </c>
      <c r="AX1064">
        <v>5.9</v>
      </c>
      <c r="AY1064">
        <v>638.1</v>
      </c>
      <c r="AZ1064">
        <v>644</v>
      </c>
      <c r="BA1064" t="s">
        <v>765</v>
      </c>
      <c r="BB1064">
        <v>2.2185179999999999E-2</v>
      </c>
      <c r="BC1064">
        <v>0</v>
      </c>
      <c r="BD1064">
        <v>0</v>
      </c>
      <c r="BE1064">
        <v>120.06205795117499</v>
      </c>
      <c r="BF1064" t="s">
        <v>767</v>
      </c>
      <c r="BG1064">
        <v>44284</v>
      </c>
      <c r="BH1064">
        <v>22.53756403823574</v>
      </c>
      <c r="BI1064" t="s">
        <v>4111</v>
      </c>
      <c r="BJ1064" t="s">
        <v>4112</v>
      </c>
      <c r="BK1064" t="s">
        <v>4113</v>
      </c>
      <c r="BL1064" t="s">
        <v>4097</v>
      </c>
      <c r="BM1064">
        <v>1</v>
      </c>
      <c r="BN1064">
        <v>3.7130000000000001</v>
      </c>
    </row>
    <row r="1065" spans="1:66" x14ac:dyDescent="0.25">
      <c r="A1065">
        <v>189815</v>
      </c>
      <c r="B1065">
        <v>12649</v>
      </c>
      <c r="C1065" t="s">
        <v>515</v>
      </c>
      <c r="D1065" t="s">
        <v>26</v>
      </c>
      <c r="E1065" t="s">
        <v>29</v>
      </c>
      <c r="F1065">
        <v>43852.666666666664</v>
      </c>
      <c r="G1065">
        <v>13.6</v>
      </c>
      <c r="H1065" t="s">
        <v>23</v>
      </c>
      <c r="I1065">
        <v>0</v>
      </c>
      <c r="J1065" t="s">
        <v>22</v>
      </c>
      <c r="K1065" t="s">
        <v>22</v>
      </c>
      <c r="L1065" t="s">
        <v>145</v>
      </c>
      <c r="M1065">
        <v>10</v>
      </c>
      <c r="O1065">
        <v>2</v>
      </c>
      <c r="P1065">
        <v>10</v>
      </c>
      <c r="Q1065">
        <v>1.3</v>
      </c>
      <c r="R1065">
        <v>8.9</v>
      </c>
      <c r="S1065">
        <v>11.57</v>
      </c>
      <c r="T1065">
        <v>1</v>
      </c>
      <c r="U1065">
        <v>10</v>
      </c>
      <c r="V1065">
        <v>7.0000000000000009</v>
      </c>
      <c r="W1065">
        <v>8.9</v>
      </c>
      <c r="X1065">
        <v>62.300000000000011</v>
      </c>
      <c r="Y1065">
        <v>4.7200000000000006</v>
      </c>
      <c r="Z1065">
        <v>8.9</v>
      </c>
      <c r="AA1065">
        <v>42.00800000000001</v>
      </c>
      <c r="AB1065">
        <v>7581360</v>
      </c>
      <c r="AC1065" t="s">
        <v>1144</v>
      </c>
      <c r="AD1065">
        <v>40817</v>
      </c>
      <c r="AE1065" t="s">
        <v>760</v>
      </c>
      <c r="AF1065" t="s">
        <v>761</v>
      </c>
      <c r="AG1065" t="s">
        <v>762</v>
      </c>
      <c r="AH1065" t="s">
        <v>768</v>
      </c>
      <c r="AI1065">
        <v>1.5</v>
      </c>
      <c r="AJ1065">
        <v>0</v>
      </c>
      <c r="AK1065">
        <v>0</v>
      </c>
      <c r="AL1065">
        <v>0</v>
      </c>
      <c r="AM1065">
        <v>18</v>
      </c>
      <c r="AN1065">
        <v>0</v>
      </c>
      <c r="AO1065" t="s">
        <v>762</v>
      </c>
      <c r="AP1065" t="s">
        <v>763</v>
      </c>
      <c r="AQ1065" t="s">
        <v>769</v>
      </c>
      <c r="AR1065" t="s">
        <v>762</v>
      </c>
      <c r="AS1065">
        <v>0</v>
      </c>
      <c r="AT1065">
        <v>0</v>
      </c>
      <c r="AU1065">
        <v>0</v>
      </c>
      <c r="AV1065" t="s">
        <v>765</v>
      </c>
      <c r="AW1065" t="s">
        <v>4026</v>
      </c>
      <c r="AX1065">
        <v>6.1</v>
      </c>
      <c r="AY1065">
        <v>639.9</v>
      </c>
      <c r="AZ1065">
        <v>646</v>
      </c>
      <c r="BA1065" t="s">
        <v>765</v>
      </c>
      <c r="BB1065">
        <v>0</v>
      </c>
      <c r="BC1065">
        <v>0</v>
      </c>
      <c r="BD1065">
        <v>0</v>
      </c>
      <c r="BE1065">
        <v>120.06205795117499</v>
      </c>
      <c r="BF1065" t="s">
        <v>767</v>
      </c>
      <c r="BG1065">
        <v>44284</v>
      </c>
      <c r="BH1065">
        <v>31.070797086982971</v>
      </c>
      <c r="BI1065" t="s">
        <v>4111</v>
      </c>
      <c r="BJ1065" t="s">
        <v>4112</v>
      </c>
      <c r="BK1065" t="s">
        <v>4113</v>
      </c>
      <c r="BL1065" t="s">
        <v>4097</v>
      </c>
      <c r="BM1065">
        <v>1</v>
      </c>
      <c r="BN1065">
        <v>3.7130000000000001</v>
      </c>
    </row>
    <row r="1066" spans="1:66" x14ac:dyDescent="0.25">
      <c r="A1066">
        <v>189822</v>
      </c>
      <c r="B1066">
        <v>11203</v>
      </c>
      <c r="C1066" t="s">
        <v>159</v>
      </c>
      <c r="D1066" t="s">
        <v>26</v>
      </c>
      <c r="E1066" t="s">
        <v>29</v>
      </c>
      <c r="F1066">
        <v>43943.666666666664</v>
      </c>
      <c r="G1066">
        <v>6</v>
      </c>
      <c r="H1066" t="s">
        <v>23</v>
      </c>
      <c r="I1066">
        <v>0</v>
      </c>
      <c r="J1066" t="s">
        <v>22</v>
      </c>
      <c r="K1066" t="s">
        <v>22</v>
      </c>
      <c r="L1066" t="s">
        <v>30</v>
      </c>
      <c r="M1066">
        <v>6</v>
      </c>
      <c r="O1066">
        <v>2</v>
      </c>
      <c r="P1066">
        <v>0</v>
      </c>
      <c r="Q1066">
        <v>1.3</v>
      </c>
      <c r="R1066">
        <v>4.7</v>
      </c>
      <c r="S1066">
        <v>6.11</v>
      </c>
      <c r="T1066">
        <v>1</v>
      </c>
      <c r="U1066">
        <v>0</v>
      </c>
      <c r="V1066">
        <v>5.4</v>
      </c>
      <c r="W1066">
        <v>2.9000000000000004</v>
      </c>
      <c r="X1066">
        <v>15.660000000000004</v>
      </c>
      <c r="Y1066">
        <v>3.7600000000000002</v>
      </c>
      <c r="Z1066">
        <v>3.62</v>
      </c>
      <c r="AA1066">
        <v>13.611200000000002</v>
      </c>
      <c r="AB1066">
        <v>7662749</v>
      </c>
      <c r="AC1066" t="s">
        <v>2726</v>
      </c>
      <c r="AD1066">
        <v>40818</v>
      </c>
      <c r="AE1066" t="s">
        <v>760</v>
      </c>
      <c r="AF1066" t="s">
        <v>761</v>
      </c>
      <c r="AG1066" t="s">
        <v>762</v>
      </c>
      <c r="AH1066" t="s">
        <v>768</v>
      </c>
      <c r="AI1066">
        <v>2</v>
      </c>
      <c r="AJ1066">
        <v>0</v>
      </c>
      <c r="AK1066">
        <v>0</v>
      </c>
      <c r="AL1066">
        <v>0</v>
      </c>
      <c r="AM1066">
        <v>24</v>
      </c>
      <c r="AN1066">
        <v>0</v>
      </c>
      <c r="AO1066" t="s">
        <v>762</v>
      </c>
      <c r="AP1066" t="s">
        <v>763</v>
      </c>
      <c r="AQ1066" t="s">
        <v>769</v>
      </c>
      <c r="AR1066" t="s">
        <v>2727</v>
      </c>
      <c r="AS1066">
        <v>11.8</v>
      </c>
      <c r="AT1066">
        <v>637.20000000000005</v>
      </c>
      <c r="AU1066">
        <v>649</v>
      </c>
      <c r="AV1066" t="s">
        <v>765</v>
      </c>
      <c r="AW1066" t="s">
        <v>2728</v>
      </c>
      <c r="AX1066">
        <v>11.5</v>
      </c>
      <c r="AY1066">
        <v>636.5</v>
      </c>
      <c r="AZ1066">
        <v>648</v>
      </c>
      <c r="BA1066" t="s">
        <v>765</v>
      </c>
      <c r="BB1066">
        <v>2.5136249999999999E-2</v>
      </c>
      <c r="BC1066">
        <v>0</v>
      </c>
      <c r="BD1066">
        <v>0</v>
      </c>
      <c r="BE1066">
        <v>120.311202372804</v>
      </c>
      <c r="BF1066" t="s">
        <v>767</v>
      </c>
      <c r="BG1066">
        <v>44284</v>
      </c>
      <c r="BH1066">
        <v>27.84823198465336</v>
      </c>
      <c r="BI1066" t="s">
        <v>4111</v>
      </c>
      <c r="BJ1066" t="s">
        <v>4112</v>
      </c>
      <c r="BK1066" t="s">
        <v>4113</v>
      </c>
      <c r="BL1066" t="s">
        <v>4097</v>
      </c>
      <c r="BM1066">
        <v>1</v>
      </c>
      <c r="BN1066">
        <v>3.7130000000000001</v>
      </c>
    </row>
    <row r="1067" spans="1:66" x14ac:dyDescent="0.25">
      <c r="A1067">
        <v>189823</v>
      </c>
      <c r="B1067">
        <v>11203</v>
      </c>
      <c r="C1067" t="s">
        <v>159</v>
      </c>
      <c r="D1067" t="s">
        <v>26</v>
      </c>
      <c r="E1067" t="s">
        <v>29</v>
      </c>
      <c r="F1067">
        <v>43943.666666666664</v>
      </c>
      <c r="G1067">
        <v>4.5</v>
      </c>
      <c r="H1067" t="s">
        <v>28</v>
      </c>
      <c r="I1067">
        <v>5</v>
      </c>
      <c r="J1067" t="s">
        <v>22</v>
      </c>
      <c r="K1067" t="s">
        <v>22</v>
      </c>
      <c r="L1067" t="s">
        <v>37</v>
      </c>
      <c r="M1067">
        <v>8</v>
      </c>
      <c r="O1067">
        <v>2</v>
      </c>
      <c r="P1067">
        <v>5</v>
      </c>
      <c r="Q1067">
        <v>3.05</v>
      </c>
      <c r="R1067">
        <v>6.35</v>
      </c>
      <c r="S1067">
        <v>19.367499999999996</v>
      </c>
      <c r="T1067">
        <v>1</v>
      </c>
      <c r="U1067">
        <v>0</v>
      </c>
      <c r="V1067">
        <v>4.5999999999999996</v>
      </c>
      <c r="W1067">
        <v>2.9000000000000004</v>
      </c>
      <c r="X1067">
        <v>13.34</v>
      </c>
      <c r="Y1067">
        <v>3.9799999999999995</v>
      </c>
      <c r="Z1067">
        <v>4.28</v>
      </c>
      <c r="AA1067">
        <v>17.034399999999998</v>
      </c>
      <c r="AB1067">
        <v>7571809</v>
      </c>
      <c r="AC1067" t="s">
        <v>3106</v>
      </c>
      <c r="AD1067">
        <v>40819</v>
      </c>
      <c r="AE1067" t="s">
        <v>760</v>
      </c>
      <c r="AF1067" t="s">
        <v>761</v>
      </c>
      <c r="AG1067" t="s">
        <v>762</v>
      </c>
      <c r="AH1067" t="s">
        <v>768</v>
      </c>
      <c r="AI1067">
        <v>2</v>
      </c>
      <c r="AJ1067">
        <v>0</v>
      </c>
      <c r="AK1067">
        <v>0</v>
      </c>
      <c r="AL1067">
        <v>0</v>
      </c>
      <c r="AM1067">
        <v>24</v>
      </c>
      <c r="AN1067">
        <v>0</v>
      </c>
      <c r="AO1067" t="s">
        <v>762</v>
      </c>
      <c r="AP1067" t="s">
        <v>763</v>
      </c>
      <c r="AQ1067" t="s">
        <v>769</v>
      </c>
      <c r="AR1067" t="s">
        <v>2728</v>
      </c>
      <c r="AS1067">
        <v>11.5</v>
      </c>
      <c r="AT1067">
        <v>636.5</v>
      </c>
      <c r="AU1067">
        <v>648</v>
      </c>
      <c r="AV1067" t="s">
        <v>765</v>
      </c>
      <c r="AW1067" t="s">
        <v>3107</v>
      </c>
      <c r="AX1067">
        <v>11.1</v>
      </c>
      <c r="AY1067">
        <v>635.9</v>
      </c>
      <c r="AZ1067">
        <v>647</v>
      </c>
      <c r="BA1067" t="s">
        <v>765</v>
      </c>
      <c r="BB1067">
        <v>8.6195500000000001E-3</v>
      </c>
      <c r="BC1067">
        <v>0</v>
      </c>
      <c r="BD1067">
        <v>0</v>
      </c>
      <c r="BE1067">
        <v>120.311202372804</v>
      </c>
      <c r="BF1067" t="s">
        <v>767</v>
      </c>
      <c r="BG1067">
        <v>44284</v>
      </c>
      <c r="BH1067">
        <v>69.609184031920122</v>
      </c>
      <c r="BI1067" t="s">
        <v>4111</v>
      </c>
      <c r="BJ1067" t="s">
        <v>4112</v>
      </c>
      <c r="BK1067" t="s">
        <v>4113</v>
      </c>
      <c r="BL1067" t="s">
        <v>4097</v>
      </c>
      <c r="BM1067">
        <v>1</v>
      </c>
      <c r="BN1067">
        <v>3.7130000000000001</v>
      </c>
    </row>
    <row r="1068" spans="1:66" x14ac:dyDescent="0.25">
      <c r="A1068">
        <v>189826</v>
      </c>
      <c r="B1068">
        <v>11204</v>
      </c>
      <c r="C1068" t="s">
        <v>528</v>
      </c>
      <c r="D1068" t="s">
        <v>26</v>
      </c>
      <c r="E1068" t="s">
        <v>29</v>
      </c>
      <c r="F1068">
        <v>43174.666666666664</v>
      </c>
      <c r="G1068">
        <v>6</v>
      </c>
      <c r="H1068" t="s">
        <v>23</v>
      </c>
      <c r="I1068">
        <v>0</v>
      </c>
      <c r="J1068" t="s">
        <v>22</v>
      </c>
      <c r="K1068" t="s">
        <v>22</v>
      </c>
      <c r="L1068" t="s">
        <v>115</v>
      </c>
      <c r="M1068">
        <v>8</v>
      </c>
      <c r="O1068">
        <v>2</v>
      </c>
      <c r="P1068">
        <v>10</v>
      </c>
      <c r="Q1068">
        <v>1.3</v>
      </c>
      <c r="R1068">
        <v>7.6999999999999993</v>
      </c>
      <c r="S1068">
        <v>10.01</v>
      </c>
      <c r="T1068">
        <v>1</v>
      </c>
      <c r="U1068">
        <v>10</v>
      </c>
      <c r="V1068">
        <v>3.8000000000000007</v>
      </c>
      <c r="W1068">
        <v>7.6999999999999993</v>
      </c>
      <c r="X1068">
        <v>29.26</v>
      </c>
      <c r="Y1068">
        <v>2.8000000000000003</v>
      </c>
      <c r="Z1068">
        <v>7.6999999999999993</v>
      </c>
      <c r="AA1068">
        <v>21.56</v>
      </c>
      <c r="AB1068">
        <v>7719166</v>
      </c>
      <c r="AC1068" t="s">
        <v>3477</v>
      </c>
      <c r="AD1068">
        <v>40820</v>
      </c>
      <c r="AE1068" t="s">
        <v>760</v>
      </c>
      <c r="AF1068" t="s">
        <v>761</v>
      </c>
      <c r="AG1068" t="s">
        <v>762</v>
      </c>
      <c r="AH1068" t="s">
        <v>768</v>
      </c>
      <c r="AI1068">
        <v>2</v>
      </c>
      <c r="AJ1068">
        <v>0</v>
      </c>
      <c r="AK1068">
        <v>0</v>
      </c>
      <c r="AL1068">
        <v>0</v>
      </c>
      <c r="AM1068">
        <v>24</v>
      </c>
      <c r="AN1068">
        <v>0</v>
      </c>
      <c r="AO1068" t="s">
        <v>762</v>
      </c>
      <c r="AP1068" t="s">
        <v>763</v>
      </c>
      <c r="AQ1068" t="s">
        <v>769</v>
      </c>
      <c r="AR1068" t="s">
        <v>3107</v>
      </c>
      <c r="AS1068">
        <v>11.1</v>
      </c>
      <c r="AT1068">
        <v>635.9</v>
      </c>
      <c r="AU1068">
        <v>647</v>
      </c>
      <c r="AV1068" t="s">
        <v>765</v>
      </c>
      <c r="AW1068" t="s">
        <v>3478</v>
      </c>
      <c r="AX1068">
        <v>4.5</v>
      </c>
      <c r="AY1068">
        <v>630.5</v>
      </c>
      <c r="AZ1068">
        <v>635</v>
      </c>
      <c r="BA1068" t="s">
        <v>765</v>
      </c>
      <c r="BB1068">
        <v>1.6340239999999999E-2</v>
      </c>
      <c r="BC1068">
        <v>0</v>
      </c>
      <c r="BD1068">
        <v>0</v>
      </c>
      <c r="BE1068">
        <v>118.20579511749942</v>
      </c>
      <c r="BF1068" t="s">
        <v>767</v>
      </c>
      <c r="BG1068">
        <v>44284</v>
      </c>
      <c r="BH1068">
        <v>330.47254798698918</v>
      </c>
      <c r="BI1068" t="s">
        <v>4111</v>
      </c>
      <c r="BJ1068" t="s">
        <v>4112</v>
      </c>
      <c r="BK1068" t="s">
        <v>4113</v>
      </c>
      <c r="BL1068" t="s">
        <v>4097</v>
      </c>
      <c r="BM1068">
        <v>1</v>
      </c>
      <c r="BN1068">
        <v>3.7130000000000001</v>
      </c>
    </row>
    <row r="1069" spans="1:66" x14ac:dyDescent="0.25">
      <c r="A1069">
        <v>189827</v>
      </c>
      <c r="B1069">
        <v>11204</v>
      </c>
      <c r="C1069" t="s">
        <v>528</v>
      </c>
      <c r="D1069" t="s">
        <v>26</v>
      </c>
      <c r="E1069" t="s">
        <v>29</v>
      </c>
      <c r="F1069">
        <v>43174.666666666664</v>
      </c>
      <c r="G1069">
        <v>6</v>
      </c>
      <c r="H1069" t="s">
        <v>23</v>
      </c>
      <c r="I1069">
        <v>0</v>
      </c>
      <c r="J1069" t="s">
        <v>22</v>
      </c>
      <c r="K1069" t="s">
        <v>22</v>
      </c>
      <c r="L1069" t="s">
        <v>115</v>
      </c>
      <c r="M1069">
        <v>8</v>
      </c>
      <c r="O1069">
        <v>2</v>
      </c>
      <c r="P1069">
        <v>5</v>
      </c>
      <c r="Q1069">
        <v>1.3</v>
      </c>
      <c r="R1069">
        <v>6.9499999999999993</v>
      </c>
      <c r="S1069">
        <v>9.0350000000000001</v>
      </c>
      <c r="T1069">
        <v>1</v>
      </c>
      <c r="U1069">
        <v>0</v>
      </c>
      <c r="V1069">
        <v>3.8000000000000007</v>
      </c>
      <c r="W1069">
        <v>3.5</v>
      </c>
      <c r="X1069">
        <v>13.300000000000002</v>
      </c>
      <c r="Y1069">
        <v>2.8000000000000003</v>
      </c>
      <c r="Z1069">
        <v>4.88</v>
      </c>
      <c r="AA1069">
        <v>13.664000000000001</v>
      </c>
      <c r="AB1069">
        <v>7701519</v>
      </c>
      <c r="AC1069" t="s">
        <v>2732</v>
      </c>
      <c r="AD1069">
        <v>40821</v>
      </c>
      <c r="AE1069" t="s">
        <v>760</v>
      </c>
      <c r="AF1069" t="s">
        <v>761</v>
      </c>
      <c r="AG1069" t="s">
        <v>762</v>
      </c>
      <c r="AH1069" t="s">
        <v>768</v>
      </c>
      <c r="AI1069">
        <v>2</v>
      </c>
      <c r="AJ1069">
        <v>0</v>
      </c>
      <c r="AK1069">
        <v>0</v>
      </c>
      <c r="AL1069">
        <v>0</v>
      </c>
      <c r="AM1069">
        <v>24</v>
      </c>
      <c r="AN1069">
        <v>0</v>
      </c>
      <c r="AO1069" t="s">
        <v>762</v>
      </c>
      <c r="AP1069" t="s">
        <v>763</v>
      </c>
      <c r="AQ1069" t="s">
        <v>769</v>
      </c>
      <c r="AR1069" t="s">
        <v>2733</v>
      </c>
      <c r="AS1069">
        <v>9.1</v>
      </c>
      <c r="AT1069">
        <v>643.9</v>
      </c>
      <c r="AU1069">
        <v>653</v>
      </c>
      <c r="AV1069" t="s">
        <v>765</v>
      </c>
      <c r="AW1069" t="s">
        <v>2734</v>
      </c>
      <c r="AX1069">
        <v>10.4</v>
      </c>
      <c r="AY1069">
        <v>642.6</v>
      </c>
      <c r="AZ1069">
        <v>653</v>
      </c>
      <c r="BA1069" t="s">
        <v>765</v>
      </c>
      <c r="BB1069">
        <v>1.439236E-2</v>
      </c>
      <c r="BC1069">
        <v>0</v>
      </c>
      <c r="BD1069">
        <v>0</v>
      </c>
      <c r="BE1069">
        <v>118.20579511749942</v>
      </c>
      <c r="BF1069" t="s">
        <v>767</v>
      </c>
      <c r="BG1069">
        <v>44284</v>
      </c>
      <c r="BH1069">
        <v>90.325669417728534</v>
      </c>
      <c r="BI1069" t="s">
        <v>4111</v>
      </c>
      <c r="BJ1069" t="s">
        <v>4112</v>
      </c>
      <c r="BK1069" t="s">
        <v>4113</v>
      </c>
      <c r="BL1069" t="s">
        <v>4097</v>
      </c>
      <c r="BM1069">
        <v>1</v>
      </c>
      <c r="BN1069">
        <v>3.7130000000000001</v>
      </c>
    </row>
    <row r="1070" spans="1:66" x14ac:dyDescent="0.25">
      <c r="A1070">
        <v>189856</v>
      </c>
      <c r="B1070">
        <v>11201</v>
      </c>
      <c r="C1070" t="s">
        <v>390</v>
      </c>
      <c r="D1070" t="s">
        <v>26</v>
      </c>
      <c r="E1070" t="s">
        <v>29</v>
      </c>
      <c r="F1070">
        <v>43943.666666666664</v>
      </c>
      <c r="G1070">
        <v>7</v>
      </c>
      <c r="H1070" t="s">
        <v>31</v>
      </c>
      <c r="I1070">
        <v>7</v>
      </c>
      <c r="J1070" t="s">
        <v>22</v>
      </c>
      <c r="K1070" t="s">
        <v>22</v>
      </c>
      <c r="L1070" t="s">
        <v>115</v>
      </c>
      <c r="M1070">
        <v>8</v>
      </c>
      <c r="O1070">
        <v>2</v>
      </c>
      <c r="P1070">
        <v>5</v>
      </c>
      <c r="Q1070">
        <v>3.75</v>
      </c>
      <c r="R1070">
        <v>6.35</v>
      </c>
      <c r="S1070">
        <v>23.8125</v>
      </c>
      <c r="T1070">
        <v>1</v>
      </c>
      <c r="U1070">
        <v>0</v>
      </c>
      <c r="V1070">
        <v>1.4000000000000001</v>
      </c>
      <c r="W1070">
        <v>2</v>
      </c>
      <c r="X1070">
        <v>2.8000000000000003</v>
      </c>
      <c r="Y1070">
        <v>2.34</v>
      </c>
      <c r="Z1070">
        <v>3.74</v>
      </c>
      <c r="AA1070">
        <v>8.7515999999999998</v>
      </c>
      <c r="AB1070">
        <v>7549045</v>
      </c>
      <c r="AC1070" t="s">
        <v>2143</v>
      </c>
      <c r="AD1070">
        <v>40822</v>
      </c>
      <c r="AE1070" t="s">
        <v>760</v>
      </c>
      <c r="AF1070" t="s">
        <v>761</v>
      </c>
      <c r="AG1070" t="s">
        <v>762</v>
      </c>
      <c r="AH1070" t="s">
        <v>768</v>
      </c>
      <c r="AI1070">
        <v>3</v>
      </c>
      <c r="AJ1070">
        <v>0</v>
      </c>
      <c r="AK1070">
        <v>0</v>
      </c>
      <c r="AL1070">
        <v>0</v>
      </c>
      <c r="AM1070">
        <v>36</v>
      </c>
      <c r="AN1070">
        <v>0</v>
      </c>
      <c r="AO1070" t="s">
        <v>762</v>
      </c>
      <c r="AP1070" t="s">
        <v>763</v>
      </c>
      <c r="AQ1070" t="s">
        <v>769</v>
      </c>
      <c r="AR1070" t="s">
        <v>2144</v>
      </c>
      <c r="AS1070">
        <v>12.8</v>
      </c>
      <c r="AT1070">
        <v>612.20000000000005</v>
      </c>
      <c r="AU1070">
        <v>625</v>
      </c>
      <c r="AV1070" t="s">
        <v>765</v>
      </c>
      <c r="AW1070" t="s">
        <v>2145</v>
      </c>
      <c r="AX1070">
        <v>11.6</v>
      </c>
      <c r="AY1070">
        <v>610.4</v>
      </c>
      <c r="AZ1070">
        <v>622</v>
      </c>
      <c r="BA1070" t="s">
        <v>765</v>
      </c>
      <c r="BB1070">
        <v>2.9007149999999999E-2</v>
      </c>
      <c r="BC1070">
        <v>0</v>
      </c>
      <c r="BD1070">
        <v>0</v>
      </c>
      <c r="BE1070">
        <v>120.311202372804</v>
      </c>
      <c r="BF1070" t="s">
        <v>767</v>
      </c>
      <c r="BG1070">
        <v>44284</v>
      </c>
      <c r="BH1070">
        <v>62.053668359637143</v>
      </c>
      <c r="BI1070" t="s">
        <v>4111</v>
      </c>
      <c r="BJ1070" t="s">
        <v>4112</v>
      </c>
      <c r="BK1070" t="s">
        <v>4113</v>
      </c>
      <c r="BL1070" t="s">
        <v>4097</v>
      </c>
      <c r="BM1070">
        <v>1</v>
      </c>
      <c r="BN1070">
        <v>3.714</v>
      </c>
    </row>
    <row r="1071" spans="1:66" x14ac:dyDescent="0.25">
      <c r="A1071">
        <v>189857</v>
      </c>
      <c r="B1071">
        <v>11201</v>
      </c>
      <c r="C1071" t="s">
        <v>390</v>
      </c>
      <c r="D1071" t="s">
        <v>26</v>
      </c>
      <c r="E1071" t="s">
        <v>29</v>
      </c>
      <c r="F1071">
        <v>43943.666666666664</v>
      </c>
      <c r="G1071">
        <v>6</v>
      </c>
      <c r="H1071" t="s">
        <v>31</v>
      </c>
      <c r="I1071">
        <v>7</v>
      </c>
      <c r="J1071" t="s">
        <v>22</v>
      </c>
      <c r="K1071" t="s">
        <v>22</v>
      </c>
      <c r="L1071" t="s">
        <v>115</v>
      </c>
      <c r="M1071">
        <v>8</v>
      </c>
      <c r="N1071" t="s">
        <v>33</v>
      </c>
      <c r="O1071">
        <v>0</v>
      </c>
      <c r="P1071">
        <v>5</v>
      </c>
      <c r="Q1071">
        <v>2.4499999999999997</v>
      </c>
      <c r="R1071">
        <v>6.35</v>
      </c>
      <c r="S1071">
        <v>15.557499999999997</v>
      </c>
      <c r="T1071">
        <v>1</v>
      </c>
      <c r="U1071">
        <v>0</v>
      </c>
      <c r="V1071">
        <v>1.4000000000000001</v>
      </c>
      <c r="W1071">
        <v>5.6</v>
      </c>
      <c r="X1071">
        <v>7.84</v>
      </c>
      <c r="Y1071">
        <v>1.82</v>
      </c>
      <c r="Z1071">
        <v>5.9</v>
      </c>
      <c r="AA1071">
        <v>10.738000000000001</v>
      </c>
      <c r="AB1071">
        <v>7583804</v>
      </c>
      <c r="AC1071" t="s">
        <v>2402</v>
      </c>
      <c r="AD1071">
        <v>40823</v>
      </c>
      <c r="AE1071" t="s">
        <v>760</v>
      </c>
      <c r="AF1071" t="s">
        <v>761</v>
      </c>
      <c r="AG1071" t="s">
        <v>762</v>
      </c>
      <c r="AH1071" t="s">
        <v>768</v>
      </c>
      <c r="AI1071">
        <v>3</v>
      </c>
      <c r="AJ1071">
        <v>0</v>
      </c>
      <c r="AK1071">
        <v>0</v>
      </c>
      <c r="AL1071">
        <v>0</v>
      </c>
      <c r="AM1071">
        <v>36</v>
      </c>
      <c r="AN1071">
        <v>0</v>
      </c>
      <c r="AO1071" t="s">
        <v>762</v>
      </c>
      <c r="AP1071" t="s">
        <v>763</v>
      </c>
      <c r="AQ1071" t="s">
        <v>769</v>
      </c>
      <c r="AR1071" t="s">
        <v>2403</v>
      </c>
      <c r="AS1071">
        <v>11.2</v>
      </c>
      <c r="AT1071">
        <v>609.79999999999995</v>
      </c>
      <c r="AU1071">
        <v>621</v>
      </c>
      <c r="AV1071" t="s">
        <v>765</v>
      </c>
      <c r="AW1071" t="s">
        <v>2145</v>
      </c>
      <c r="AX1071">
        <v>13.5</v>
      </c>
      <c r="AY1071">
        <v>608.5</v>
      </c>
      <c r="AZ1071">
        <v>622</v>
      </c>
      <c r="BA1071" t="s">
        <v>765</v>
      </c>
      <c r="BB1071">
        <v>1.2278799999999999E-2</v>
      </c>
      <c r="BC1071">
        <v>0</v>
      </c>
      <c r="BD1071">
        <v>0</v>
      </c>
      <c r="BE1071">
        <v>120.311202372804</v>
      </c>
      <c r="BF1071" t="s">
        <v>767</v>
      </c>
      <c r="BG1071">
        <v>44284</v>
      </c>
      <c r="BH1071">
        <v>105.8735419957971</v>
      </c>
      <c r="BI1071" t="s">
        <v>4111</v>
      </c>
      <c r="BJ1071" t="s">
        <v>4112</v>
      </c>
      <c r="BK1071" t="s">
        <v>4113</v>
      </c>
      <c r="BL1071" t="s">
        <v>4097</v>
      </c>
      <c r="BM1071">
        <v>1</v>
      </c>
      <c r="BN1071">
        <v>3.714</v>
      </c>
    </row>
    <row r="1072" spans="1:66" x14ac:dyDescent="0.25">
      <c r="A1072">
        <v>189868</v>
      </c>
      <c r="B1072">
        <v>11022</v>
      </c>
      <c r="C1072" t="s">
        <v>242</v>
      </c>
      <c r="D1072" t="s">
        <v>26</v>
      </c>
      <c r="E1072" t="s">
        <v>29</v>
      </c>
      <c r="F1072">
        <v>43173.666666666664</v>
      </c>
      <c r="G1072">
        <v>6.5</v>
      </c>
      <c r="H1072" t="s">
        <v>23</v>
      </c>
      <c r="I1072">
        <v>0</v>
      </c>
      <c r="J1072" t="s">
        <v>22</v>
      </c>
      <c r="K1072" t="s">
        <v>22</v>
      </c>
      <c r="L1072" t="s">
        <v>37</v>
      </c>
      <c r="M1072">
        <v>8</v>
      </c>
      <c r="O1072">
        <v>2</v>
      </c>
      <c r="P1072">
        <v>10</v>
      </c>
      <c r="Q1072">
        <v>1.3</v>
      </c>
      <c r="R1072">
        <v>7.1</v>
      </c>
      <c r="S1072">
        <v>9.23</v>
      </c>
      <c r="T1072">
        <v>1</v>
      </c>
      <c r="U1072">
        <v>0</v>
      </c>
      <c r="V1072">
        <v>2.2000000000000002</v>
      </c>
      <c r="W1072">
        <v>2</v>
      </c>
      <c r="X1072">
        <v>4.4000000000000004</v>
      </c>
      <c r="Y1072">
        <v>1.84</v>
      </c>
      <c r="Z1072">
        <v>4.04</v>
      </c>
      <c r="AA1072">
        <v>7.4336000000000002</v>
      </c>
      <c r="AB1072">
        <v>7589931</v>
      </c>
      <c r="AC1072" t="s">
        <v>1927</v>
      </c>
      <c r="AD1072">
        <v>40826</v>
      </c>
      <c r="AE1072" t="s">
        <v>760</v>
      </c>
      <c r="AF1072" t="s">
        <v>761</v>
      </c>
      <c r="AG1072" t="s">
        <v>762</v>
      </c>
      <c r="AH1072" t="s">
        <v>768</v>
      </c>
      <c r="AI1072">
        <v>4</v>
      </c>
      <c r="AJ1072">
        <v>0</v>
      </c>
      <c r="AK1072">
        <v>0</v>
      </c>
      <c r="AL1072">
        <v>0</v>
      </c>
      <c r="AM1072">
        <v>48</v>
      </c>
      <c r="AN1072">
        <v>0</v>
      </c>
      <c r="AO1072" t="s">
        <v>762</v>
      </c>
      <c r="AP1072" t="s">
        <v>763</v>
      </c>
      <c r="AQ1072" t="s">
        <v>769</v>
      </c>
      <c r="AR1072" t="s">
        <v>1928</v>
      </c>
      <c r="AS1072">
        <v>0</v>
      </c>
      <c r="AT1072">
        <v>0</v>
      </c>
      <c r="AU1072">
        <v>608</v>
      </c>
      <c r="AV1072" t="s">
        <v>772</v>
      </c>
      <c r="AW1072" t="s">
        <v>1929</v>
      </c>
      <c r="AX1072">
        <v>0</v>
      </c>
      <c r="AY1072">
        <v>0</v>
      </c>
      <c r="AZ1072">
        <v>606</v>
      </c>
      <c r="BA1072" t="s">
        <v>772</v>
      </c>
      <c r="BB1072">
        <v>0</v>
      </c>
      <c r="BC1072">
        <v>0</v>
      </c>
      <c r="BD1072">
        <v>0</v>
      </c>
      <c r="BE1072">
        <v>118.20305726671229</v>
      </c>
      <c r="BF1072" t="s">
        <v>767</v>
      </c>
      <c r="BG1072">
        <v>44284</v>
      </c>
      <c r="BH1072">
        <v>84.544188377562165</v>
      </c>
      <c r="BI1072" t="s">
        <v>4114</v>
      </c>
      <c r="BJ1072" t="s">
        <v>4115</v>
      </c>
      <c r="BK1072" t="s">
        <v>4116</v>
      </c>
      <c r="BL1072" t="s">
        <v>768</v>
      </c>
      <c r="BM1072">
        <v>2</v>
      </c>
      <c r="BN1072">
        <v>3.7149999999999999</v>
      </c>
    </row>
    <row r="1073" spans="1:66" x14ac:dyDescent="0.25">
      <c r="A1073">
        <v>189880</v>
      </c>
      <c r="B1073">
        <v>10967</v>
      </c>
      <c r="C1073" t="s">
        <v>289</v>
      </c>
      <c r="D1073" t="s">
        <v>26</v>
      </c>
      <c r="E1073" t="s">
        <v>29</v>
      </c>
      <c r="F1073">
        <v>43892.666666666664</v>
      </c>
      <c r="G1073">
        <v>10</v>
      </c>
      <c r="H1073" t="s">
        <v>23</v>
      </c>
      <c r="I1073">
        <v>0</v>
      </c>
      <c r="J1073" t="s">
        <v>22</v>
      </c>
      <c r="K1073" t="s">
        <v>22</v>
      </c>
      <c r="L1073" t="s">
        <v>115</v>
      </c>
      <c r="M1073">
        <v>8</v>
      </c>
      <c r="O1073">
        <v>2</v>
      </c>
      <c r="P1073">
        <v>10</v>
      </c>
      <c r="Q1073">
        <v>1.3</v>
      </c>
      <c r="R1073">
        <v>7.5</v>
      </c>
      <c r="S1073">
        <v>9.75</v>
      </c>
      <c r="T1073">
        <v>1</v>
      </c>
      <c r="U1073">
        <v>10</v>
      </c>
      <c r="V1073">
        <v>3.0000000000000004</v>
      </c>
      <c r="W1073">
        <v>7.5</v>
      </c>
      <c r="X1073">
        <v>22.500000000000004</v>
      </c>
      <c r="Y1073">
        <v>2.3200000000000003</v>
      </c>
      <c r="Z1073">
        <v>7.5</v>
      </c>
      <c r="AA1073">
        <v>17.400000000000002</v>
      </c>
      <c r="AB1073">
        <v>7657210</v>
      </c>
      <c r="AC1073" t="s">
        <v>3130</v>
      </c>
      <c r="AD1073">
        <v>40827</v>
      </c>
      <c r="AE1073" t="s">
        <v>760</v>
      </c>
      <c r="AF1073" t="s">
        <v>761</v>
      </c>
      <c r="AG1073" t="s">
        <v>762</v>
      </c>
      <c r="AH1073" t="s">
        <v>768</v>
      </c>
      <c r="AI1073">
        <v>1</v>
      </c>
      <c r="AJ1073">
        <v>0</v>
      </c>
      <c r="AK1073">
        <v>0</v>
      </c>
      <c r="AL1073">
        <v>0</v>
      </c>
      <c r="AM1073">
        <v>12</v>
      </c>
      <c r="AN1073">
        <v>0</v>
      </c>
      <c r="AO1073" t="s">
        <v>762</v>
      </c>
      <c r="AP1073" t="s">
        <v>902</v>
      </c>
      <c r="AQ1073" t="s">
        <v>905</v>
      </c>
      <c r="AR1073" t="s">
        <v>3131</v>
      </c>
      <c r="AS1073">
        <v>1.3</v>
      </c>
      <c r="AT1073">
        <v>618.70000000000005</v>
      </c>
      <c r="AU1073">
        <v>620</v>
      </c>
      <c r="AV1073" t="s">
        <v>765</v>
      </c>
      <c r="AW1073" t="s">
        <v>3132</v>
      </c>
      <c r="AX1073">
        <v>3.4</v>
      </c>
      <c r="AY1073">
        <v>614.6</v>
      </c>
      <c r="AZ1073">
        <v>618</v>
      </c>
      <c r="BA1073" t="s">
        <v>765</v>
      </c>
      <c r="BB1073">
        <v>0.10772079</v>
      </c>
      <c r="BC1073">
        <v>0</v>
      </c>
      <c r="BD1073">
        <v>0</v>
      </c>
      <c r="BE1073">
        <v>120.17157198266027</v>
      </c>
      <c r="BF1073" t="s">
        <v>767</v>
      </c>
      <c r="BG1073">
        <v>44284</v>
      </c>
      <c r="BH1073">
        <v>38.061363348514448</v>
      </c>
      <c r="BI1073" t="s">
        <v>4136</v>
      </c>
      <c r="BJ1073" t="s">
        <v>4137</v>
      </c>
      <c r="BK1073" t="s">
        <v>4138</v>
      </c>
      <c r="BL1073" t="s">
        <v>4139</v>
      </c>
      <c r="BM1073">
        <v>4</v>
      </c>
      <c r="BN1073">
        <v>3.714</v>
      </c>
    </row>
    <row r="1074" spans="1:66" x14ac:dyDescent="0.25">
      <c r="A1074">
        <v>189886</v>
      </c>
      <c r="B1074">
        <v>22630</v>
      </c>
      <c r="C1074" t="s">
        <v>519</v>
      </c>
      <c r="D1074" t="s">
        <v>164</v>
      </c>
      <c r="E1074" t="s">
        <v>29</v>
      </c>
      <c r="F1074">
        <v>44330.708333333336</v>
      </c>
      <c r="G1074">
        <v>2.2999999999999998</v>
      </c>
      <c r="H1074" t="s">
        <v>23</v>
      </c>
      <c r="I1074">
        <v>0</v>
      </c>
      <c r="J1074" t="s">
        <v>22</v>
      </c>
      <c r="K1074" t="s">
        <v>22</v>
      </c>
      <c r="M1074">
        <v>0</v>
      </c>
      <c r="O1074">
        <v>2</v>
      </c>
      <c r="P1074">
        <v>10</v>
      </c>
      <c r="Q1074">
        <v>1.3</v>
      </c>
      <c r="R1074">
        <v>2.9</v>
      </c>
      <c r="S1074">
        <v>3.77</v>
      </c>
      <c r="T1074">
        <v>1</v>
      </c>
      <c r="U1074">
        <v>10</v>
      </c>
      <c r="V1074">
        <v>4.4000000000000004</v>
      </c>
      <c r="W1074">
        <v>4.7</v>
      </c>
      <c r="X1074">
        <v>20.680000000000003</v>
      </c>
      <c r="Y1074">
        <v>3.16</v>
      </c>
      <c r="Z1074">
        <v>3.9799999999999995</v>
      </c>
      <c r="AA1074">
        <v>12.576799999999999</v>
      </c>
      <c r="AB1074">
        <v>7655057</v>
      </c>
      <c r="AC1074" t="s">
        <v>2608</v>
      </c>
      <c r="AD1074">
        <v>40828</v>
      </c>
      <c r="AE1074" t="s">
        <v>760</v>
      </c>
      <c r="AF1074" t="s">
        <v>761</v>
      </c>
      <c r="AG1074" t="s">
        <v>762</v>
      </c>
      <c r="AH1074" t="s">
        <v>768</v>
      </c>
      <c r="AI1074">
        <v>1.25</v>
      </c>
      <c r="AJ1074">
        <v>0</v>
      </c>
      <c r="AK1074">
        <v>0</v>
      </c>
      <c r="AL1074">
        <v>0</v>
      </c>
      <c r="AM1074">
        <v>15</v>
      </c>
      <c r="AN1074">
        <v>0</v>
      </c>
      <c r="AO1074" t="s">
        <v>762</v>
      </c>
      <c r="AP1074" t="s">
        <v>763</v>
      </c>
      <c r="AQ1074" t="s">
        <v>769</v>
      </c>
      <c r="AR1074" t="s">
        <v>2609</v>
      </c>
      <c r="AS1074">
        <v>7.3</v>
      </c>
      <c r="AT1074">
        <v>611.70000000000005</v>
      </c>
      <c r="AU1074">
        <v>619</v>
      </c>
      <c r="AV1074" t="s">
        <v>765</v>
      </c>
      <c r="AW1074" t="s">
        <v>2610</v>
      </c>
      <c r="AX1074">
        <v>11.8</v>
      </c>
      <c r="AY1074">
        <v>610.20000000000005</v>
      </c>
      <c r="AZ1074">
        <v>622</v>
      </c>
      <c r="BA1074" t="s">
        <v>765</v>
      </c>
      <c r="BB1074">
        <v>1.4099479999999999E-2</v>
      </c>
      <c r="BC1074">
        <v>0</v>
      </c>
      <c r="BD1074">
        <v>0</v>
      </c>
      <c r="BE1074">
        <v>121.37086470454028</v>
      </c>
      <c r="BF1074" t="s">
        <v>767</v>
      </c>
      <c r="BG1074">
        <v>44284</v>
      </c>
      <c r="BH1074">
        <v>106.38689770136379</v>
      </c>
      <c r="BI1074" t="s">
        <v>4111</v>
      </c>
      <c r="BJ1074" t="s">
        <v>4112</v>
      </c>
      <c r="BK1074" t="s">
        <v>4113</v>
      </c>
      <c r="BL1074" t="s">
        <v>4097</v>
      </c>
      <c r="BM1074">
        <v>1</v>
      </c>
      <c r="BN1074">
        <v>3.714</v>
      </c>
    </row>
    <row r="1075" spans="1:66" x14ac:dyDescent="0.25">
      <c r="A1075">
        <v>189887</v>
      </c>
      <c r="B1075">
        <v>22630</v>
      </c>
      <c r="C1075" t="s">
        <v>519</v>
      </c>
      <c r="D1075" t="s">
        <v>21</v>
      </c>
      <c r="E1075" t="s">
        <v>29</v>
      </c>
      <c r="F1075">
        <v>44330.708333333336</v>
      </c>
      <c r="G1075">
        <v>2</v>
      </c>
      <c r="H1075" t="s">
        <v>32</v>
      </c>
      <c r="I1075">
        <v>10</v>
      </c>
      <c r="J1075" t="s">
        <v>29</v>
      </c>
      <c r="K1075" t="s">
        <v>29</v>
      </c>
      <c r="L1075" t="s">
        <v>30</v>
      </c>
      <c r="M1075">
        <v>6</v>
      </c>
      <c r="N1075" t="s">
        <v>35</v>
      </c>
      <c r="O1075">
        <v>2</v>
      </c>
      <c r="P1075">
        <v>10</v>
      </c>
      <c r="Q1075">
        <v>4.8</v>
      </c>
      <c r="R1075">
        <v>5.6</v>
      </c>
      <c r="S1075">
        <v>26.88</v>
      </c>
      <c r="T1075">
        <v>1</v>
      </c>
      <c r="U1075">
        <v>10</v>
      </c>
      <c r="V1075">
        <v>9.1999999999999993</v>
      </c>
      <c r="W1075">
        <v>4.7</v>
      </c>
      <c r="X1075">
        <v>43.239999999999995</v>
      </c>
      <c r="Y1075">
        <v>7.4399999999999995</v>
      </c>
      <c r="Z1075">
        <v>5.0599999999999996</v>
      </c>
      <c r="AA1075">
        <v>37.646399999999993</v>
      </c>
      <c r="AB1075">
        <v>7666256</v>
      </c>
      <c r="AC1075" t="s">
        <v>3990</v>
      </c>
      <c r="AD1075">
        <v>40829</v>
      </c>
      <c r="AE1075" t="s">
        <v>760</v>
      </c>
      <c r="AF1075" t="s">
        <v>761</v>
      </c>
      <c r="AG1075" t="s">
        <v>762</v>
      </c>
      <c r="AH1075" t="s">
        <v>768</v>
      </c>
      <c r="AI1075">
        <v>1.25</v>
      </c>
      <c r="AJ1075">
        <v>0</v>
      </c>
      <c r="AK1075">
        <v>0</v>
      </c>
      <c r="AL1075">
        <v>0</v>
      </c>
      <c r="AM1075">
        <v>15</v>
      </c>
      <c r="AN1075">
        <v>0</v>
      </c>
      <c r="AO1075" t="s">
        <v>762</v>
      </c>
      <c r="AP1075" t="s">
        <v>763</v>
      </c>
      <c r="AQ1075" t="s">
        <v>769</v>
      </c>
      <c r="AR1075" t="s">
        <v>2610</v>
      </c>
      <c r="AS1075">
        <v>11.8</v>
      </c>
      <c r="AT1075">
        <v>610.20000000000005</v>
      </c>
      <c r="AU1075">
        <v>622</v>
      </c>
      <c r="AV1075" t="s">
        <v>765</v>
      </c>
      <c r="AW1075" t="s">
        <v>2403</v>
      </c>
      <c r="AX1075">
        <v>11.1</v>
      </c>
      <c r="AY1075">
        <v>609.9</v>
      </c>
      <c r="AZ1075">
        <v>621</v>
      </c>
      <c r="BA1075" t="s">
        <v>765</v>
      </c>
      <c r="BB1075">
        <v>2.3947199999999999E-3</v>
      </c>
      <c r="BC1075">
        <v>0</v>
      </c>
      <c r="BD1075">
        <v>0</v>
      </c>
      <c r="BE1075">
        <v>121.37086470454028</v>
      </c>
      <c r="BF1075" t="s">
        <v>767</v>
      </c>
      <c r="BG1075">
        <v>44284</v>
      </c>
      <c r="BH1075">
        <v>125.2754224022984</v>
      </c>
      <c r="BI1075" t="s">
        <v>4111</v>
      </c>
      <c r="BJ1075" t="s">
        <v>4112</v>
      </c>
      <c r="BK1075" t="s">
        <v>4113</v>
      </c>
      <c r="BL1075" t="s">
        <v>4097</v>
      </c>
      <c r="BM1075">
        <v>1</v>
      </c>
      <c r="BN1075">
        <v>3.714</v>
      </c>
    </row>
    <row r="1076" spans="1:66" x14ac:dyDescent="0.25">
      <c r="A1076">
        <v>189888</v>
      </c>
      <c r="B1076">
        <v>10970</v>
      </c>
      <c r="C1076" t="s">
        <v>651</v>
      </c>
      <c r="D1076" t="s">
        <v>26</v>
      </c>
      <c r="E1076" t="s">
        <v>29</v>
      </c>
      <c r="F1076">
        <v>42880.666666666664</v>
      </c>
      <c r="G1076">
        <v>7.83</v>
      </c>
      <c r="H1076" t="s">
        <v>23</v>
      </c>
      <c r="I1076">
        <v>0</v>
      </c>
      <c r="J1076" t="s">
        <v>22</v>
      </c>
      <c r="K1076" t="s">
        <v>22</v>
      </c>
      <c r="L1076" t="s">
        <v>115</v>
      </c>
      <c r="M1076">
        <v>8</v>
      </c>
      <c r="O1076">
        <v>2</v>
      </c>
      <c r="P1076">
        <v>5</v>
      </c>
      <c r="Q1076">
        <v>1.3</v>
      </c>
      <c r="R1076">
        <v>6.35</v>
      </c>
      <c r="S1076">
        <v>8.254999999999999</v>
      </c>
      <c r="T1076">
        <v>1</v>
      </c>
      <c r="U1076">
        <v>0</v>
      </c>
      <c r="V1076">
        <v>4.6000000000000005</v>
      </c>
      <c r="W1076">
        <v>5.6</v>
      </c>
      <c r="X1076">
        <v>25.76</v>
      </c>
      <c r="Y1076">
        <v>3.2800000000000002</v>
      </c>
      <c r="Z1076">
        <v>5.9</v>
      </c>
      <c r="AA1076">
        <v>19.352000000000004</v>
      </c>
      <c r="AB1076">
        <v>7706439</v>
      </c>
      <c r="AC1076" t="s">
        <v>3331</v>
      </c>
      <c r="AD1076">
        <v>40830</v>
      </c>
      <c r="AE1076" t="s">
        <v>760</v>
      </c>
      <c r="AF1076" t="s">
        <v>761</v>
      </c>
      <c r="AG1076" t="s">
        <v>762</v>
      </c>
      <c r="AH1076" t="s">
        <v>768</v>
      </c>
      <c r="AI1076">
        <v>1.25</v>
      </c>
      <c r="AJ1076">
        <v>0</v>
      </c>
      <c r="AK1076">
        <v>0</v>
      </c>
      <c r="AL1076">
        <v>0</v>
      </c>
      <c r="AM1076">
        <v>15</v>
      </c>
      <c r="AN1076">
        <v>0</v>
      </c>
      <c r="AO1076" t="s">
        <v>762</v>
      </c>
      <c r="AP1076" t="s">
        <v>763</v>
      </c>
      <c r="AQ1076" t="s">
        <v>769</v>
      </c>
      <c r="AR1076" t="s">
        <v>3332</v>
      </c>
      <c r="AS1076">
        <v>5.5</v>
      </c>
      <c r="AT1076">
        <v>609.5</v>
      </c>
      <c r="AU1076">
        <v>615</v>
      </c>
      <c r="AV1076" t="s">
        <v>765</v>
      </c>
      <c r="AW1076" t="s">
        <v>3333</v>
      </c>
      <c r="AX1076">
        <v>5.7</v>
      </c>
      <c r="AY1076">
        <v>609.29999999999995</v>
      </c>
      <c r="AZ1076">
        <v>615</v>
      </c>
      <c r="BA1076" t="s">
        <v>765</v>
      </c>
      <c r="BB1076">
        <v>2.817325E-2</v>
      </c>
      <c r="BC1076">
        <v>0</v>
      </c>
      <c r="BD1076">
        <v>0</v>
      </c>
      <c r="BE1076">
        <v>117.40086698608259</v>
      </c>
      <c r="BF1076" t="s">
        <v>767</v>
      </c>
      <c r="BG1076">
        <v>44284</v>
      </c>
      <c r="BH1076">
        <v>7.0989336834991219</v>
      </c>
      <c r="BI1076" t="s">
        <v>4111</v>
      </c>
      <c r="BJ1076" t="s">
        <v>4112</v>
      </c>
      <c r="BK1076" t="s">
        <v>4113</v>
      </c>
      <c r="BL1076" t="s">
        <v>4097</v>
      </c>
      <c r="BM1076">
        <v>1</v>
      </c>
      <c r="BN1076">
        <v>3.7149999999999999</v>
      </c>
    </row>
    <row r="1077" spans="1:66" x14ac:dyDescent="0.25">
      <c r="A1077">
        <v>189889</v>
      </c>
      <c r="B1077">
        <v>10970</v>
      </c>
      <c r="C1077" t="s">
        <v>651</v>
      </c>
      <c r="D1077" t="s">
        <v>26</v>
      </c>
      <c r="E1077" t="s">
        <v>29</v>
      </c>
      <c r="F1077">
        <v>42880.666666666664</v>
      </c>
      <c r="G1077">
        <v>6.67</v>
      </c>
      <c r="H1077" t="s">
        <v>23</v>
      </c>
      <c r="I1077">
        <v>0</v>
      </c>
      <c r="J1077" t="s">
        <v>22</v>
      </c>
      <c r="K1077" t="s">
        <v>22</v>
      </c>
      <c r="L1077" t="s">
        <v>115</v>
      </c>
      <c r="M1077">
        <v>8</v>
      </c>
      <c r="O1077">
        <v>2</v>
      </c>
      <c r="P1077">
        <v>5</v>
      </c>
      <c r="Q1077">
        <v>1.3</v>
      </c>
      <c r="R1077">
        <v>6.35</v>
      </c>
      <c r="S1077">
        <v>8.254999999999999</v>
      </c>
      <c r="T1077">
        <v>2</v>
      </c>
      <c r="U1077">
        <v>5</v>
      </c>
      <c r="V1077">
        <v>5.4</v>
      </c>
      <c r="W1077">
        <v>6.35</v>
      </c>
      <c r="X1077">
        <v>34.29</v>
      </c>
      <c r="Y1077">
        <v>3.7600000000000002</v>
      </c>
      <c r="Z1077">
        <v>6.35</v>
      </c>
      <c r="AA1077">
        <v>23.876000000000001</v>
      </c>
      <c r="AB1077">
        <v>7569225</v>
      </c>
      <c r="AC1077" t="s">
        <v>3583</v>
      </c>
      <c r="AD1077">
        <v>40831</v>
      </c>
      <c r="AE1077" t="s">
        <v>760</v>
      </c>
      <c r="AF1077" t="s">
        <v>761</v>
      </c>
      <c r="AG1077" t="s">
        <v>762</v>
      </c>
      <c r="AH1077" t="s">
        <v>768</v>
      </c>
      <c r="AI1077">
        <v>1.25</v>
      </c>
      <c r="AJ1077">
        <v>0</v>
      </c>
      <c r="AK1077">
        <v>0</v>
      </c>
      <c r="AL1077">
        <v>0</v>
      </c>
      <c r="AM1077">
        <v>15</v>
      </c>
      <c r="AN1077">
        <v>0</v>
      </c>
      <c r="AO1077" t="s">
        <v>762</v>
      </c>
      <c r="AP1077" t="s">
        <v>763</v>
      </c>
      <c r="AQ1077" t="s">
        <v>769</v>
      </c>
      <c r="AR1077" t="s">
        <v>3333</v>
      </c>
      <c r="AS1077">
        <v>6.6</v>
      </c>
      <c r="AT1077">
        <v>608.4</v>
      </c>
      <c r="AU1077">
        <v>615</v>
      </c>
      <c r="AV1077" t="s">
        <v>765</v>
      </c>
      <c r="AW1077" t="s">
        <v>3584</v>
      </c>
      <c r="AX1077">
        <v>0</v>
      </c>
      <c r="AY1077">
        <v>0</v>
      </c>
      <c r="AZ1077">
        <v>612</v>
      </c>
      <c r="BA1077" t="s">
        <v>772</v>
      </c>
      <c r="BB1077">
        <v>0</v>
      </c>
      <c r="BC1077">
        <v>0</v>
      </c>
      <c r="BD1077">
        <v>0</v>
      </c>
      <c r="BE1077">
        <v>117.40086698608259</v>
      </c>
      <c r="BF1077" t="s">
        <v>767</v>
      </c>
      <c r="BG1077">
        <v>44284</v>
      </c>
      <c r="BH1077">
        <v>100.0669303413607</v>
      </c>
      <c r="BI1077" t="s">
        <v>4111</v>
      </c>
      <c r="BJ1077" t="s">
        <v>4112</v>
      </c>
      <c r="BK1077" t="s">
        <v>4113</v>
      </c>
      <c r="BL1077" t="s">
        <v>4097</v>
      </c>
      <c r="BM1077">
        <v>1</v>
      </c>
      <c r="BN1077">
        <v>3.7149999999999999</v>
      </c>
    </row>
    <row r="1078" spans="1:66" x14ac:dyDescent="0.25">
      <c r="A1078">
        <v>190133</v>
      </c>
      <c r="B1078">
        <v>11048</v>
      </c>
      <c r="C1078" t="s">
        <v>194</v>
      </c>
      <c r="D1078" t="s">
        <v>26</v>
      </c>
      <c r="E1078" t="s">
        <v>29</v>
      </c>
      <c r="F1078">
        <v>43118.666666666664</v>
      </c>
      <c r="G1078">
        <v>7.67</v>
      </c>
      <c r="H1078" t="s">
        <v>23</v>
      </c>
      <c r="I1078">
        <v>0</v>
      </c>
      <c r="J1078" t="s">
        <v>22</v>
      </c>
      <c r="K1078" t="s">
        <v>22</v>
      </c>
      <c r="L1078" t="s">
        <v>115</v>
      </c>
      <c r="M1078">
        <v>8</v>
      </c>
      <c r="O1078">
        <v>2</v>
      </c>
      <c r="P1078">
        <v>0</v>
      </c>
      <c r="Q1078">
        <v>1.3</v>
      </c>
      <c r="R1078">
        <v>5.6</v>
      </c>
      <c r="S1078">
        <v>7.2799999999999994</v>
      </c>
      <c r="T1078">
        <v>1</v>
      </c>
      <c r="U1078">
        <v>0</v>
      </c>
      <c r="V1078">
        <v>5.4</v>
      </c>
      <c r="W1078">
        <v>2.9000000000000004</v>
      </c>
      <c r="X1078">
        <v>15.660000000000004</v>
      </c>
      <c r="Y1078">
        <v>3.7600000000000002</v>
      </c>
      <c r="Z1078">
        <v>3.98</v>
      </c>
      <c r="AA1078">
        <v>14.9648</v>
      </c>
      <c r="AB1078">
        <v>7671921</v>
      </c>
      <c r="AC1078" t="s">
        <v>2936</v>
      </c>
      <c r="AD1078">
        <v>40832</v>
      </c>
      <c r="AE1078" t="s">
        <v>760</v>
      </c>
      <c r="AF1078" t="s">
        <v>761</v>
      </c>
      <c r="AG1078" t="s">
        <v>762</v>
      </c>
      <c r="AH1078" t="s">
        <v>768</v>
      </c>
      <c r="AI1078">
        <v>3</v>
      </c>
      <c r="AJ1078">
        <v>0</v>
      </c>
      <c r="AK1078">
        <v>0</v>
      </c>
      <c r="AL1078">
        <v>0</v>
      </c>
      <c r="AM1078">
        <v>36</v>
      </c>
      <c r="AN1078">
        <v>0</v>
      </c>
      <c r="AO1078" t="s">
        <v>762</v>
      </c>
      <c r="AP1078" t="s">
        <v>778</v>
      </c>
      <c r="AQ1078" t="s">
        <v>781</v>
      </c>
      <c r="AR1078" t="s">
        <v>2937</v>
      </c>
      <c r="AS1078">
        <v>5.6</v>
      </c>
      <c r="AT1078">
        <v>709.4</v>
      </c>
      <c r="AU1078">
        <v>715</v>
      </c>
      <c r="AV1078" t="s">
        <v>765</v>
      </c>
      <c r="AW1078" t="s">
        <v>2938</v>
      </c>
      <c r="AX1078">
        <v>0</v>
      </c>
      <c r="AY1078">
        <v>0</v>
      </c>
      <c r="AZ1078">
        <v>716</v>
      </c>
      <c r="BA1078" t="s">
        <v>765</v>
      </c>
      <c r="BB1078">
        <v>0</v>
      </c>
      <c r="BC1078">
        <v>0</v>
      </c>
      <c r="BD1078">
        <v>0</v>
      </c>
      <c r="BE1078">
        <v>118.05247547342003</v>
      </c>
      <c r="BF1078" t="s">
        <v>767</v>
      </c>
      <c r="BG1078">
        <v>44243</v>
      </c>
      <c r="BH1078">
        <v>79.491147440109543</v>
      </c>
      <c r="BI1078" t="s">
        <v>4127</v>
      </c>
      <c r="BJ1078" t="s">
        <v>4128</v>
      </c>
      <c r="BK1078" t="s">
        <v>4129</v>
      </c>
      <c r="BL1078" t="s">
        <v>768</v>
      </c>
      <c r="BM1078">
        <v>2</v>
      </c>
      <c r="BN1078">
        <v>3.7770000000000001</v>
      </c>
    </row>
    <row r="1079" spans="1:66" x14ac:dyDescent="0.25">
      <c r="A1079">
        <v>190134</v>
      </c>
      <c r="B1079">
        <v>11048</v>
      </c>
      <c r="C1079" t="s">
        <v>194</v>
      </c>
      <c r="D1079" t="s">
        <v>26</v>
      </c>
      <c r="E1079" t="s">
        <v>29</v>
      </c>
      <c r="F1079">
        <v>43110.666666666664</v>
      </c>
      <c r="G1079">
        <v>11</v>
      </c>
      <c r="H1079" t="s">
        <v>23</v>
      </c>
      <c r="I1079">
        <v>0</v>
      </c>
      <c r="J1079" t="s">
        <v>22</v>
      </c>
      <c r="K1079" t="s">
        <v>22</v>
      </c>
      <c r="L1079" t="s">
        <v>115</v>
      </c>
      <c r="M1079">
        <v>8</v>
      </c>
      <c r="O1079">
        <v>2</v>
      </c>
      <c r="P1079">
        <v>10</v>
      </c>
      <c r="Q1079">
        <v>1.3</v>
      </c>
      <c r="R1079">
        <v>7.5</v>
      </c>
      <c r="S1079">
        <v>9.75</v>
      </c>
      <c r="T1079">
        <v>1</v>
      </c>
      <c r="U1079">
        <v>0</v>
      </c>
      <c r="V1079">
        <v>2.2000000000000002</v>
      </c>
      <c r="W1079">
        <v>2.4000000000000004</v>
      </c>
      <c r="X1079">
        <v>5.2800000000000011</v>
      </c>
      <c r="Y1079">
        <v>1.84</v>
      </c>
      <c r="Z1079">
        <v>4.4400000000000004</v>
      </c>
      <c r="AA1079">
        <v>8.1696000000000009</v>
      </c>
      <c r="AB1079">
        <v>7649124</v>
      </c>
      <c r="AC1079" t="s">
        <v>2050</v>
      </c>
      <c r="AD1079">
        <v>40833</v>
      </c>
      <c r="AE1079" t="s">
        <v>760</v>
      </c>
      <c r="AF1079" t="s">
        <v>785</v>
      </c>
      <c r="AG1079" t="s">
        <v>762</v>
      </c>
      <c r="AH1079" t="s">
        <v>1823</v>
      </c>
      <c r="AI1079">
        <v>3.5</v>
      </c>
      <c r="AJ1079">
        <v>0</v>
      </c>
      <c r="AK1079">
        <v>3</v>
      </c>
      <c r="AL1079">
        <v>6</v>
      </c>
      <c r="AM1079">
        <v>36</v>
      </c>
      <c r="AN1079">
        <v>72</v>
      </c>
      <c r="AO1079" t="s">
        <v>762</v>
      </c>
      <c r="AP1079" t="s">
        <v>778</v>
      </c>
      <c r="AQ1079" t="s">
        <v>781</v>
      </c>
      <c r="AR1079" t="s">
        <v>2051</v>
      </c>
      <c r="AS1079">
        <v>7.5</v>
      </c>
      <c r="AT1079">
        <v>708.5</v>
      </c>
      <c r="AU1079">
        <v>716</v>
      </c>
      <c r="AV1079" t="s">
        <v>765</v>
      </c>
      <c r="AW1079" t="s">
        <v>2052</v>
      </c>
      <c r="AX1079">
        <v>5.5</v>
      </c>
      <c r="AY1079">
        <v>706.5</v>
      </c>
      <c r="AZ1079">
        <v>712</v>
      </c>
      <c r="BA1079" t="s">
        <v>765</v>
      </c>
      <c r="BB1079">
        <v>2.047117E-2</v>
      </c>
      <c r="BC1079">
        <v>0</v>
      </c>
      <c r="BD1079">
        <v>0</v>
      </c>
      <c r="BE1079">
        <v>118.03057266712297</v>
      </c>
      <c r="BF1079" t="s">
        <v>767</v>
      </c>
      <c r="BG1079">
        <v>44243</v>
      </c>
      <c r="BH1079">
        <v>97.698365700853543</v>
      </c>
      <c r="BI1079" t="s">
        <v>4127</v>
      </c>
      <c r="BJ1079" t="s">
        <v>4128</v>
      </c>
      <c r="BK1079" t="s">
        <v>4129</v>
      </c>
      <c r="BL1079" t="s">
        <v>768</v>
      </c>
      <c r="BM1079">
        <v>2</v>
      </c>
      <c r="BN1079">
        <v>3.7770000000000001</v>
      </c>
    </row>
    <row r="1080" spans="1:66" x14ac:dyDescent="0.25">
      <c r="A1080">
        <v>190135</v>
      </c>
      <c r="B1080">
        <v>11048</v>
      </c>
      <c r="C1080" t="s">
        <v>194</v>
      </c>
      <c r="D1080" t="s">
        <v>26</v>
      </c>
      <c r="E1080" t="s">
        <v>29</v>
      </c>
      <c r="F1080">
        <v>43110.666666666664</v>
      </c>
      <c r="G1080">
        <v>11</v>
      </c>
      <c r="H1080" t="s">
        <v>23</v>
      </c>
      <c r="I1080">
        <v>0</v>
      </c>
      <c r="J1080" t="s">
        <v>22</v>
      </c>
      <c r="K1080" t="s">
        <v>22</v>
      </c>
      <c r="L1080" t="s">
        <v>115</v>
      </c>
      <c r="M1080">
        <v>8</v>
      </c>
      <c r="O1080">
        <v>2</v>
      </c>
      <c r="P1080">
        <v>10</v>
      </c>
      <c r="Q1080">
        <v>1.3</v>
      </c>
      <c r="R1080">
        <v>7.5</v>
      </c>
      <c r="S1080">
        <v>9.75</v>
      </c>
      <c r="T1080">
        <v>3</v>
      </c>
      <c r="U1080">
        <v>10</v>
      </c>
      <c r="V1080">
        <v>6.2000000000000011</v>
      </c>
      <c r="W1080">
        <v>7.5</v>
      </c>
      <c r="X1080">
        <v>46.500000000000007</v>
      </c>
      <c r="Y1080">
        <v>4.24</v>
      </c>
      <c r="Z1080">
        <v>7.5</v>
      </c>
      <c r="AA1080">
        <v>31.8</v>
      </c>
      <c r="AB1080">
        <v>7660599</v>
      </c>
      <c r="AC1080" t="s">
        <v>2693</v>
      </c>
      <c r="AD1080">
        <v>40834</v>
      </c>
      <c r="AE1080" t="s">
        <v>760</v>
      </c>
      <c r="AF1080" t="s">
        <v>785</v>
      </c>
      <c r="AG1080" t="s">
        <v>762</v>
      </c>
      <c r="AH1080" t="s">
        <v>1823</v>
      </c>
      <c r="AI1080">
        <v>3</v>
      </c>
      <c r="AJ1080">
        <v>0</v>
      </c>
      <c r="AK1080">
        <v>4.3</v>
      </c>
      <c r="AL1080">
        <v>5.4</v>
      </c>
      <c r="AM1080">
        <v>52</v>
      </c>
      <c r="AN1080">
        <v>65</v>
      </c>
      <c r="AO1080" t="s">
        <v>762</v>
      </c>
      <c r="AP1080" t="s">
        <v>778</v>
      </c>
      <c r="AQ1080" t="s">
        <v>781</v>
      </c>
      <c r="AR1080" t="s">
        <v>2694</v>
      </c>
      <c r="AS1080">
        <v>4.7</v>
      </c>
      <c r="AT1080">
        <v>709.3</v>
      </c>
      <c r="AU1080">
        <v>714</v>
      </c>
      <c r="AV1080" t="s">
        <v>765</v>
      </c>
      <c r="AW1080" t="s">
        <v>2937</v>
      </c>
      <c r="AX1080">
        <v>5.6</v>
      </c>
      <c r="AY1080">
        <v>709.4</v>
      </c>
      <c r="AZ1080">
        <v>715</v>
      </c>
      <c r="BA1080" t="s">
        <v>765</v>
      </c>
      <c r="BB1080">
        <v>-2.3815799999999999E-3</v>
      </c>
      <c r="BC1080">
        <v>0</v>
      </c>
      <c r="BD1080">
        <v>0</v>
      </c>
      <c r="BE1080">
        <v>118.03057266712297</v>
      </c>
      <c r="BF1080" t="s">
        <v>767</v>
      </c>
      <c r="BG1080">
        <v>44243</v>
      </c>
      <c r="BH1080">
        <v>41.988955834154382</v>
      </c>
      <c r="BI1080" t="s">
        <v>4127</v>
      </c>
      <c r="BJ1080" t="s">
        <v>4128</v>
      </c>
      <c r="BK1080" t="s">
        <v>4129</v>
      </c>
      <c r="BL1080" t="s">
        <v>768</v>
      </c>
      <c r="BM1080">
        <v>2</v>
      </c>
      <c r="BN1080">
        <v>3.7770000000000001</v>
      </c>
    </row>
    <row r="1081" spans="1:66" x14ac:dyDescent="0.25">
      <c r="A1081">
        <v>190136</v>
      </c>
      <c r="B1081">
        <v>11048</v>
      </c>
      <c r="C1081" t="s">
        <v>194</v>
      </c>
      <c r="D1081" t="s">
        <v>26</v>
      </c>
      <c r="E1081" t="s">
        <v>29</v>
      </c>
      <c r="F1081">
        <v>43110.666666666664</v>
      </c>
      <c r="G1081">
        <v>7.5</v>
      </c>
      <c r="H1081" t="s">
        <v>23</v>
      </c>
      <c r="I1081">
        <v>0</v>
      </c>
      <c r="J1081" t="s">
        <v>22</v>
      </c>
      <c r="K1081" t="s">
        <v>22</v>
      </c>
      <c r="L1081" t="s">
        <v>115</v>
      </c>
      <c r="M1081">
        <v>8</v>
      </c>
      <c r="O1081">
        <v>2</v>
      </c>
      <c r="P1081">
        <v>0</v>
      </c>
      <c r="Q1081">
        <v>1.3</v>
      </c>
      <c r="R1081">
        <v>5.6</v>
      </c>
      <c r="S1081">
        <v>7.2799999999999994</v>
      </c>
      <c r="T1081">
        <v>1</v>
      </c>
      <c r="U1081">
        <v>0</v>
      </c>
      <c r="V1081">
        <v>4.6000000000000005</v>
      </c>
      <c r="W1081">
        <v>2.9000000000000004</v>
      </c>
      <c r="X1081">
        <v>13.340000000000003</v>
      </c>
      <c r="Y1081">
        <v>3.2800000000000002</v>
      </c>
      <c r="Z1081">
        <v>3.98</v>
      </c>
      <c r="AA1081">
        <v>13.054400000000001</v>
      </c>
      <c r="AB1081">
        <v>7680233</v>
      </c>
      <c r="AC1081" t="s">
        <v>2693</v>
      </c>
      <c r="AD1081">
        <v>40835</v>
      </c>
      <c r="AE1081" t="s">
        <v>760</v>
      </c>
      <c r="AF1081" t="s">
        <v>785</v>
      </c>
      <c r="AG1081" t="s">
        <v>762</v>
      </c>
      <c r="AH1081" t="s">
        <v>1823</v>
      </c>
      <c r="AI1081">
        <v>0</v>
      </c>
      <c r="AJ1081">
        <v>0</v>
      </c>
      <c r="AK1081">
        <v>4.3</v>
      </c>
      <c r="AL1081">
        <v>5.4</v>
      </c>
      <c r="AM1081">
        <v>52</v>
      </c>
      <c r="AN1081">
        <v>65</v>
      </c>
      <c r="AO1081" t="s">
        <v>762</v>
      </c>
      <c r="AP1081" t="s">
        <v>778</v>
      </c>
      <c r="AQ1081" t="s">
        <v>781</v>
      </c>
      <c r="AR1081" t="s">
        <v>2694</v>
      </c>
      <c r="AS1081">
        <v>4.7</v>
      </c>
      <c r="AT1081">
        <v>709.3</v>
      </c>
      <c r="AU1081">
        <v>714</v>
      </c>
      <c r="AV1081" t="s">
        <v>765</v>
      </c>
      <c r="AW1081" t="s">
        <v>2051</v>
      </c>
      <c r="AX1081">
        <v>7.5</v>
      </c>
      <c r="AY1081">
        <v>708.5</v>
      </c>
      <c r="AZ1081">
        <v>716</v>
      </c>
      <c r="BA1081" t="s">
        <v>765</v>
      </c>
      <c r="BB1081">
        <v>1.0348990000000001E-2</v>
      </c>
      <c r="BC1081">
        <v>0</v>
      </c>
      <c r="BD1081">
        <v>0</v>
      </c>
      <c r="BE1081">
        <v>118.03057266712297</v>
      </c>
      <c r="BF1081" t="s">
        <v>767</v>
      </c>
      <c r="BG1081">
        <v>44243</v>
      </c>
      <c r="BH1081">
        <v>77.30226655535121</v>
      </c>
      <c r="BI1081" t="s">
        <v>4127</v>
      </c>
      <c r="BJ1081" t="s">
        <v>4128</v>
      </c>
      <c r="BK1081" t="s">
        <v>4129</v>
      </c>
      <c r="BL1081" t="s">
        <v>768</v>
      </c>
      <c r="BM1081">
        <v>2</v>
      </c>
      <c r="BN1081">
        <v>3.7770000000000001</v>
      </c>
    </row>
    <row r="1082" spans="1:66" x14ac:dyDescent="0.25">
      <c r="A1082">
        <v>190230</v>
      </c>
      <c r="B1082">
        <v>20675</v>
      </c>
      <c r="C1082" t="s">
        <v>42</v>
      </c>
      <c r="D1082" t="s">
        <v>21</v>
      </c>
      <c r="E1082" t="s">
        <v>29</v>
      </c>
      <c r="F1082">
        <v>44181.708333333336</v>
      </c>
      <c r="G1082">
        <v>8.5</v>
      </c>
      <c r="H1082" t="s">
        <v>23</v>
      </c>
      <c r="I1082">
        <v>0</v>
      </c>
      <c r="J1082" t="s">
        <v>22</v>
      </c>
      <c r="K1082" t="s">
        <v>22</v>
      </c>
      <c r="M1082">
        <v>0</v>
      </c>
      <c r="N1082" t="s">
        <v>35</v>
      </c>
      <c r="O1082">
        <v>2</v>
      </c>
      <c r="P1082">
        <v>10</v>
      </c>
      <c r="Q1082">
        <v>1.3</v>
      </c>
      <c r="R1082">
        <v>3.3</v>
      </c>
      <c r="S1082">
        <v>4.29</v>
      </c>
      <c r="T1082">
        <v>1</v>
      </c>
      <c r="U1082">
        <v>10</v>
      </c>
      <c r="V1082">
        <v>6.2000000000000011</v>
      </c>
      <c r="W1082">
        <v>6</v>
      </c>
      <c r="X1082">
        <v>37.200000000000003</v>
      </c>
      <c r="Y1082">
        <v>4.24</v>
      </c>
      <c r="Z1082">
        <v>4.92</v>
      </c>
      <c r="AA1082">
        <v>20.860800000000001</v>
      </c>
      <c r="AB1082">
        <v>7698341</v>
      </c>
      <c r="AC1082" t="s">
        <v>3427</v>
      </c>
      <c r="AD1082">
        <v>40836</v>
      </c>
      <c r="AE1082" t="s">
        <v>760</v>
      </c>
      <c r="AF1082" t="s">
        <v>761</v>
      </c>
      <c r="AG1082" t="s">
        <v>762</v>
      </c>
      <c r="AH1082" t="s">
        <v>768</v>
      </c>
      <c r="AI1082">
        <v>2</v>
      </c>
      <c r="AJ1082">
        <v>0</v>
      </c>
      <c r="AK1082">
        <v>0</v>
      </c>
      <c r="AL1082">
        <v>0</v>
      </c>
      <c r="AM1082">
        <v>24</v>
      </c>
      <c r="AN1082">
        <v>0</v>
      </c>
      <c r="AO1082" t="s">
        <v>762</v>
      </c>
      <c r="AP1082" t="s">
        <v>763</v>
      </c>
      <c r="AQ1082" t="s">
        <v>769</v>
      </c>
      <c r="AR1082" t="s">
        <v>3428</v>
      </c>
      <c r="AS1082">
        <v>5.6</v>
      </c>
      <c r="AT1082">
        <v>730.4</v>
      </c>
      <c r="AU1082">
        <v>736</v>
      </c>
      <c r="AV1082" t="s">
        <v>765</v>
      </c>
      <c r="AW1082" t="s">
        <v>3429</v>
      </c>
      <c r="AX1082">
        <v>5.9</v>
      </c>
      <c r="AY1082">
        <v>730.1</v>
      </c>
      <c r="AZ1082">
        <v>736</v>
      </c>
      <c r="BA1082" t="s">
        <v>765</v>
      </c>
      <c r="BB1082">
        <v>3.4376200000000002E-3</v>
      </c>
      <c r="BC1082">
        <v>0</v>
      </c>
      <c r="BD1082">
        <v>0</v>
      </c>
      <c r="BE1082">
        <v>120.9629249372576</v>
      </c>
      <c r="BF1082" t="s">
        <v>767</v>
      </c>
      <c r="BG1082">
        <v>44243</v>
      </c>
      <c r="BH1082">
        <v>87.269562562637333</v>
      </c>
      <c r="BI1082" t="s">
        <v>4098</v>
      </c>
      <c r="BJ1082" t="s">
        <v>4099</v>
      </c>
      <c r="BK1082" t="s">
        <v>4100</v>
      </c>
      <c r="BL1082" t="s">
        <v>4097</v>
      </c>
      <c r="BM1082">
        <v>1</v>
      </c>
      <c r="BN1082">
        <v>3.7879999999999998</v>
      </c>
    </row>
    <row r="1083" spans="1:66" x14ac:dyDescent="0.25">
      <c r="A1083">
        <v>190379</v>
      </c>
      <c r="B1083">
        <v>13486</v>
      </c>
      <c r="C1083" t="s">
        <v>587</v>
      </c>
      <c r="D1083" t="s">
        <v>21</v>
      </c>
      <c r="E1083" t="s">
        <v>29</v>
      </c>
      <c r="F1083">
        <v>43958.666666666664</v>
      </c>
      <c r="G1083">
        <v>6.3</v>
      </c>
      <c r="H1083" t="s">
        <v>23</v>
      </c>
      <c r="I1083">
        <v>0</v>
      </c>
      <c r="J1083" t="s">
        <v>22</v>
      </c>
      <c r="K1083" t="s">
        <v>22</v>
      </c>
      <c r="L1083" t="s">
        <v>24</v>
      </c>
      <c r="M1083">
        <v>0</v>
      </c>
      <c r="N1083" t="s">
        <v>33</v>
      </c>
      <c r="O1083">
        <v>0</v>
      </c>
      <c r="P1083">
        <v>5</v>
      </c>
      <c r="Q1083">
        <v>0</v>
      </c>
      <c r="R1083">
        <v>2.15</v>
      </c>
      <c r="S1083">
        <v>0</v>
      </c>
      <c r="T1083">
        <v>1</v>
      </c>
      <c r="U1083">
        <v>5</v>
      </c>
      <c r="V1083">
        <v>10</v>
      </c>
      <c r="W1083">
        <v>3.0500000000000003</v>
      </c>
      <c r="X1083">
        <v>30.500000000000004</v>
      </c>
      <c r="Y1083">
        <v>6</v>
      </c>
      <c r="Z1083">
        <v>2.69</v>
      </c>
      <c r="AA1083">
        <v>16.14</v>
      </c>
      <c r="AB1083">
        <v>7663354</v>
      </c>
      <c r="AC1083" t="s">
        <v>3004</v>
      </c>
      <c r="AD1083">
        <v>40837</v>
      </c>
      <c r="AE1083" t="s">
        <v>760</v>
      </c>
      <c r="AF1083" t="s">
        <v>761</v>
      </c>
      <c r="AG1083" t="s">
        <v>762</v>
      </c>
      <c r="AH1083" t="s">
        <v>768</v>
      </c>
      <c r="AI1083">
        <v>2.5</v>
      </c>
      <c r="AJ1083">
        <v>0</v>
      </c>
      <c r="AK1083">
        <v>0</v>
      </c>
      <c r="AL1083">
        <v>0</v>
      </c>
      <c r="AM1083">
        <v>30</v>
      </c>
      <c r="AN1083">
        <v>0</v>
      </c>
      <c r="AO1083" t="s">
        <v>762</v>
      </c>
      <c r="AP1083" t="s">
        <v>778</v>
      </c>
      <c r="AQ1083" t="s">
        <v>781</v>
      </c>
      <c r="AR1083" t="s">
        <v>3005</v>
      </c>
      <c r="AS1083">
        <v>0</v>
      </c>
      <c r="AT1083">
        <v>0</v>
      </c>
      <c r="AU1083">
        <v>692</v>
      </c>
      <c r="AV1083" t="s">
        <v>765</v>
      </c>
      <c r="AW1083" t="s">
        <v>3006</v>
      </c>
      <c r="AX1083">
        <v>6</v>
      </c>
      <c r="AY1083">
        <v>682</v>
      </c>
      <c r="AZ1083">
        <v>688</v>
      </c>
      <c r="BA1083" t="s">
        <v>765</v>
      </c>
      <c r="BB1083">
        <v>0</v>
      </c>
      <c r="BC1083">
        <v>0</v>
      </c>
      <c r="BD1083">
        <v>0</v>
      </c>
      <c r="BE1083">
        <v>120.35227013461099</v>
      </c>
      <c r="BF1083" t="s">
        <v>767</v>
      </c>
      <c r="BG1083">
        <v>44243</v>
      </c>
      <c r="BH1083">
        <v>33.008715894092823</v>
      </c>
      <c r="BI1083" t="s">
        <v>4114</v>
      </c>
      <c r="BJ1083" t="s">
        <v>4115</v>
      </c>
      <c r="BK1083" t="s">
        <v>4116</v>
      </c>
      <c r="BL1083" t="s">
        <v>768</v>
      </c>
      <c r="BM1083">
        <v>2</v>
      </c>
      <c r="BN1083">
        <v>3.806</v>
      </c>
    </row>
    <row r="1084" spans="1:66" x14ac:dyDescent="0.25">
      <c r="A1084">
        <v>190539</v>
      </c>
      <c r="B1084">
        <v>24430</v>
      </c>
      <c r="C1084" t="s">
        <v>480</v>
      </c>
      <c r="D1084" t="s">
        <v>26</v>
      </c>
      <c r="E1084" t="s">
        <v>29</v>
      </c>
      <c r="F1084">
        <v>44484.666666666664</v>
      </c>
      <c r="G1084">
        <v>5</v>
      </c>
      <c r="I1084">
        <v>0</v>
      </c>
      <c r="K1084" t="s">
        <v>22</v>
      </c>
      <c r="M1084">
        <v>0</v>
      </c>
      <c r="O1084">
        <v>2</v>
      </c>
      <c r="P1084">
        <v>0</v>
      </c>
      <c r="Q1084">
        <v>1.3</v>
      </c>
      <c r="R1084">
        <v>1.4</v>
      </c>
      <c r="S1084">
        <v>1.8199999999999998</v>
      </c>
      <c r="T1084">
        <v>1</v>
      </c>
      <c r="U1084">
        <v>0</v>
      </c>
      <c r="V1084">
        <v>8.6</v>
      </c>
      <c r="W1084">
        <v>2.3000000000000003</v>
      </c>
      <c r="X1084">
        <v>19.78</v>
      </c>
      <c r="Y1084">
        <v>5.68</v>
      </c>
      <c r="Z1084">
        <v>1.94</v>
      </c>
      <c r="AA1084">
        <v>11.0192</v>
      </c>
      <c r="AB1084">
        <v>7700362</v>
      </c>
      <c r="AC1084" t="s">
        <v>2450</v>
      </c>
      <c r="AD1084">
        <v>40838</v>
      </c>
      <c r="AE1084" t="s">
        <v>760</v>
      </c>
      <c r="AF1084" t="s">
        <v>761</v>
      </c>
      <c r="AG1084" t="s">
        <v>762</v>
      </c>
      <c r="AH1084" t="s">
        <v>768</v>
      </c>
      <c r="AI1084">
        <v>1.25</v>
      </c>
      <c r="AJ1084">
        <v>0</v>
      </c>
      <c r="AK1084">
        <v>0</v>
      </c>
      <c r="AL1084">
        <v>0</v>
      </c>
      <c r="AM1084">
        <v>15</v>
      </c>
      <c r="AN1084">
        <v>0</v>
      </c>
      <c r="AO1084" t="s">
        <v>762</v>
      </c>
      <c r="AP1084" t="s">
        <v>763</v>
      </c>
      <c r="AQ1084" t="s">
        <v>769</v>
      </c>
      <c r="AR1084" t="s">
        <v>2451</v>
      </c>
      <c r="AS1084">
        <v>3</v>
      </c>
      <c r="AT1084">
        <v>738</v>
      </c>
      <c r="AU1084">
        <v>741</v>
      </c>
      <c r="AV1084" t="s">
        <v>765</v>
      </c>
      <c r="AW1084" t="s">
        <v>2452</v>
      </c>
      <c r="AX1084">
        <v>6.5</v>
      </c>
      <c r="AY1084">
        <v>734.5</v>
      </c>
      <c r="AZ1084">
        <v>741</v>
      </c>
      <c r="BA1084" t="s">
        <v>765</v>
      </c>
      <c r="BB1084">
        <v>5.6909189999999998E-2</v>
      </c>
      <c r="BC1084">
        <v>0</v>
      </c>
      <c r="BD1084">
        <v>0</v>
      </c>
      <c r="BE1084">
        <v>121.79237964864248</v>
      </c>
      <c r="BF1084" t="s">
        <v>767</v>
      </c>
      <c r="BG1084">
        <v>44243</v>
      </c>
      <c r="BH1084">
        <v>61.501487481595142</v>
      </c>
      <c r="BI1084" t="s">
        <v>4098</v>
      </c>
      <c r="BJ1084" t="s">
        <v>4099</v>
      </c>
      <c r="BK1084" t="s">
        <v>4100</v>
      </c>
      <c r="BL1084" t="s">
        <v>4097</v>
      </c>
      <c r="BM1084">
        <v>1</v>
      </c>
      <c r="BN1084">
        <v>3.8029999999999999</v>
      </c>
    </row>
    <row r="1085" spans="1:66" x14ac:dyDescent="0.25">
      <c r="A1085">
        <v>190582</v>
      </c>
      <c r="B1085">
        <v>17074</v>
      </c>
      <c r="C1085" t="s">
        <v>552</v>
      </c>
      <c r="D1085" t="s">
        <v>26</v>
      </c>
      <c r="E1085" t="s">
        <v>29</v>
      </c>
      <c r="F1085">
        <v>43908.666666666664</v>
      </c>
      <c r="G1085">
        <v>8</v>
      </c>
      <c r="H1085" t="s">
        <v>23</v>
      </c>
      <c r="I1085">
        <v>0</v>
      </c>
      <c r="J1085" t="s">
        <v>22</v>
      </c>
      <c r="K1085" t="s">
        <v>22</v>
      </c>
      <c r="L1085" t="s">
        <v>37</v>
      </c>
      <c r="M1085">
        <v>8</v>
      </c>
      <c r="O1085">
        <v>2</v>
      </c>
      <c r="P1085">
        <v>5</v>
      </c>
      <c r="Q1085">
        <v>1.3</v>
      </c>
      <c r="R1085">
        <v>6.35</v>
      </c>
      <c r="S1085">
        <v>8.254999999999999</v>
      </c>
      <c r="T1085">
        <v>1</v>
      </c>
      <c r="U1085">
        <v>5</v>
      </c>
      <c r="V1085">
        <v>7.8000000000000007</v>
      </c>
      <c r="W1085">
        <v>3.6500000000000004</v>
      </c>
      <c r="X1085">
        <v>28.470000000000006</v>
      </c>
      <c r="Y1085">
        <v>5.2000000000000011</v>
      </c>
      <c r="Z1085">
        <v>4.7300000000000004</v>
      </c>
      <c r="AA1085">
        <v>24.596000000000007</v>
      </c>
      <c r="AB1085">
        <v>7658527</v>
      </c>
      <c r="AC1085" t="s">
        <v>3609</v>
      </c>
      <c r="AD1085">
        <v>40839</v>
      </c>
      <c r="AE1085" t="s">
        <v>760</v>
      </c>
      <c r="AF1085" t="s">
        <v>761</v>
      </c>
      <c r="AG1085" t="s">
        <v>762</v>
      </c>
      <c r="AH1085" t="s">
        <v>768</v>
      </c>
      <c r="AI1085">
        <v>1.5</v>
      </c>
      <c r="AJ1085">
        <v>0</v>
      </c>
      <c r="AK1085">
        <v>0</v>
      </c>
      <c r="AL1085">
        <v>0</v>
      </c>
      <c r="AM1085">
        <v>18</v>
      </c>
      <c r="AN1085">
        <v>0</v>
      </c>
      <c r="AO1085" t="s">
        <v>762</v>
      </c>
      <c r="AP1085" t="s">
        <v>902</v>
      </c>
      <c r="AQ1085" t="s">
        <v>905</v>
      </c>
      <c r="AR1085" t="s">
        <v>3610</v>
      </c>
      <c r="AS1085">
        <v>0</v>
      </c>
      <c r="AT1085">
        <v>0</v>
      </c>
      <c r="AU1085">
        <v>758</v>
      </c>
      <c r="AV1085" t="s">
        <v>765</v>
      </c>
      <c r="AW1085" t="s">
        <v>3611</v>
      </c>
      <c r="AX1085">
        <v>4.3</v>
      </c>
      <c r="AY1085">
        <v>749.7</v>
      </c>
      <c r="AZ1085">
        <v>754</v>
      </c>
      <c r="BA1085" t="s">
        <v>765</v>
      </c>
      <c r="BB1085">
        <v>0</v>
      </c>
      <c r="BC1085">
        <v>0</v>
      </c>
      <c r="BD1085">
        <v>0</v>
      </c>
      <c r="BE1085">
        <v>120.21537759525438</v>
      </c>
      <c r="BF1085" t="s">
        <v>767</v>
      </c>
      <c r="BG1085">
        <v>44243</v>
      </c>
      <c r="BH1085">
        <v>105.1868907439415</v>
      </c>
      <c r="BI1085" t="s">
        <v>4098</v>
      </c>
      <c r="BJ1085" t="s">
        <v>4099</v>
      </c>
      <c r="BK1085" t="s">
        <v>4100</v>
      </c>
      <c r="BL1085" t="s">
        <v>4097</v>
      </c>
      <c r="BM1085">
        <v>1</v>
      </c>
      <c r="BN1085">
        <v>3.8029999999999999</v>
      </c>
    </row>
    <row r="1086" spans="1:66" x14ac:dyDescent="0.25">
      <c r="A1086">
        <v>190599</v>
      </c>
      <c r="B1086">
        <v>10950</v>
      </c>
      <c r="C1086" t="s">
        <v>413</v>
      </c>
      <c r="D1086" t="s">
        <v>26</v>
      </c>
      <c r="E1086" t="s">
        <v>29</v>
      </c>
      <c r="F1086">
        <v>43440.666666666664</v>
      </c>
      <c r="G1086">
        <v>4</v>
      </c>
      <c r="H1086" t="s">
        <v>23</v>
      </c>
      <c r="I1086">
        <v>0</v>
      </c>
      <c r="J1086" t="s">
        <v>22</v>
      </c>
      <c r="K1086" t="s">
        <v>22</v>
      </c>
      <c r="L1086" t="s">
        <v>30</v>
      </c>
      <c r="M1086">
        <v>6</v>
      </c>
      <c r="O1086">
        <v>2</v>
      </c>
      <c r="P1086">
        <v>10</v>
      </c>
      <c r="Q1086">
        <v>1.3</v>
      </c>
      <c r="R1086">
        <v>6.2</v>
      </c>
      <c r="S1086">
        <v>8.06</v>
      </c>
      <c r="T1086">
        <v>1</v>
      </c>
      <c r="U1086">
        <v>10</v>
      </c>
      <c r="V1086">
        <v>2.2000000000000002</v>
      </c>
      <c r="W1086">
        <v>6.2</v>
      </c>
      <c r="X1086">
        <v>13.640000000000002</v>
      </c>
      <c r="Y1086">
        <v>1.84</v>
      </c>
      <c r="Z1086">
        <v>6.2</v>
      </c>
      <c r="AA1086">
        <v>11.408000000000001</v>
      </c>
      <c r="AB1086">
        <v>7607019</v>
      </c>
      <c r="AC1086" t="s">
        <v>2499</v>
      </c>
      <c r="AD1086">
        <v>40840</v>
      </c>
      <c r="AE1086" t="s">
        <v>985</v>
      </c>
      <c r="AF1086" t="s">
        <v>761</v>
      </c>
      <c r="AG1086" t="s">
        <v>762</v>
      </c>
      <c r="AH1086" t="s">
        <v>885</v>
      </c>
      <c r="AI1086">
        <v>2</v>
      </c>
      <c r="AJ1086">
        <v>0</v>
      </c>
      <c r="AK1086">
        <v>0</v>
      </c>
      <c r="AL1086">
        <v>0</v>
      </c>
      <c r="AM1086">
        <v>24</v>
      </c>
      <c r="AN1086">
        <v>0</v>
      </c>
      <c r="AO1086" t="s">
        <v>762</v>
      </c>
      <c r="AP1086" t="s">
        <v>763</v>
      </c>
      <c r="AQ1086" t="s">
        <v>769</v>
      </c>
      <c r="AR1086" t="s">
        <v>1804</v>
      </c>
      <c r="AS1086">
        <v>6.9</v>
      </c>
      <c r="AT1086">
        <v>0</v>
      </c>
      <c r="AU1086">
        <v>0</v>
      </c>
      <c r="AV1086" t="s">
        <v>765</v>
      </c>
      <c r="AW1086" t="s">
        <v>762</v>
      </c>
      <c r="AX1086">
        <v>0</v>
      </c>
      <c r="AY1086">
        <v>0</v>
      </c>
      <c r="AZ1086">
        <v>0</v>
      </c>
      <c r="BA1086" t="s">
        <v>772</v>
      </c>
      <c r="BB1086">
        <v>0</v>
      </c>
      <c r="BC1086">
        <v>0</v>
      </c>
      <c r="BD1086">
        <v>0</v>
      </c>
      <c r="BE1086">
        <v>118.93406342687656</v>
      </c>
      <c r="BF1086" t="s">
        <v>767</v>
      </c>
      <c r="BG1086">
        <v>44243</v>
      </c>
      <c r="BH1086">
        <v>51.734654169391327</v>
      </c>
      <c r="BI1086" t="s">
        <v>4098</v>
      </c>
      <c r="BJ1086" t="s">
        <v>4099</v>
      </c>
      <c r="BK1086" t="s">
        <v>4100</v>
      </c>
      <c r="BL1086" t="s">
        <v>4097</v>
      </c>
      <c r="BM1086">
        <v>1</v>
      </c>
      <c r="BN1086">
        <v>3.7589999999999999</v>
      </c>
    </row>
    <row r="1087" spans="1:66" x14ac:dyDescent="0.25">
      <c r="A1087">
        <v>190600</v>
      </c>
      <c r="B1087">
        <v>13572</v>
      </c>
      <c r="C1087" t="s">
        <v>333</v>
      </c>
      <c r="D1087" t="s">
        <v>21</v>
      </c>
      <c r="E1087" t="s">
        <v>29</v>
      </c>
      <c r="F1087">
        <v>43936.666666666664</v>
      </c>
      <c r="G1087">
        <v>6</v>
      </c>
      <c r="I1087">
        <v>0</v>
      </c>
      <c r="J1087" t="s">
        <v>22</v>
      </c>
      <c r="K1087" t="s">
        <v>22</v>
      </c>
      <c r="M1087">
        <v>0</v>
      </c>
      <c r="O1087">
        <v>2</v>
      </c>
      <c r="P1087">
        <v>0</v>
      </c>
      <c r="Q1087">
        <v>1.3</v>
      </c>
      <c r="R1087">
        <v>0.8</v>
      </c>
      <c r="S1087">
        <v>1.04</v>
      </c>
      <c r="T1087">
        <v>1</v>
      </c>
      <c r="U1087">
        <v>0</v>
      </c>
      <c r="V1087">
        <v>7.8000000000000007</v>
      </c>
      <c r="W1087">
        <v>1.7000000000000002</v>
      </c>
      <c r="X1087">
        <v>13.260000000000003</v>
      </c>
      <c r="Y1087">
        <v>5.2000000000000011</v>
      </c>
      <c r="Z1087">
        <v>1.34</v>
      </c>
      <c r="AA1087">
        <v>6.9680000000000017</v>
      </c>
      <c r="AB1087">
        <v>7660103</v>
      </c>
      <c r="AC1087" t="s">
        <v>1802</v>
      </c>
      <c r="AD1087">
        <v>40841</v>
      </c>
      <c r="AE1087" t="s">
        <v>760</v>
      </c>
      <c r="AF1087" t="s">
        <v>761</v>
      </c>
      <c r="AG1087" t="s">
        <v>762</v>
      </c>
      <c r="AH1087" t="s">
        <v>885</v>
      </c>
      <c r="AI1087">
        <v>1.5</v>
      </c>
      <c r="AJ1087">
        <v>0</v>
      </c>
      <c r="AK1087">
        <v>0</v>
      </c>
      <c r="AL1087">
        <v>0</v>
      </c>
      <c r="AM1087">
        <v>18</v>
      </c>
      <c r="AN1087">
        <v>0</v>
      </c>
      <c r="AO1087" t="s">
        <v>762</v>
      </c>
      <c r="AP1087" t="s">
        <v>763</v>
      </c>
      <c r="AQ1087" t="s">
        <v>769</v>
      </c>
      <c r="AR1087" t="s">
        <v>1803</v>
      </c>
      <c r="AS1087">
        <v>0</v>
      </c>
      <c r="AT1087">
        <v>0</v>
      </c>
      <c r="AU1087">
        <v>0</v>
      </c>
      <c r="AV1087" t="s">
        <v>762</v>
      </c>
      <c r="AW1087" t="s">
        <v>1804</v>
      </c>
      <c r="AX1087">
        <v>0</v>
      </c>
      <c r="AY1087">
        <v>0</v>
      </c>
      <c r="AZ1087">
        <v>0</v>
      </c>
      <c r="BA1087" t="s">
        <v>762</v>
      </c>
      <c r="BB1087">
        <v>0</v>
      </c>
      <c r="BC1087">
        <v>0</v>
      </c>
      <c r="BD1087">
        <v>0</v>
      </c>
      <c r="BE1087">
        <v>120.29203741729408</v>
      </c>
      <c r="BF1087" t="s">
        <v>767</v>
      </c>
      <c r="BG1087">
        <v>44243</v>
      </c>
      <c r="BH1087">
        <v>123.1672930748003</v>
      </c>
      <c r="BI1087" t="s">
        <v>4098</v>
      </c>
      <c r="BJ1087" t="s">
        <v>4099</v>
      </c>
      <c r="BK1087" t="s">
        <v>4100</v>
      </c>
      <c r="BL1087" t="s">
        <v>4097</v>
      </c>
      <c r="BM1087">
        <v>1</v>
      </c>
      <c r="BN1087">
        <v>3.7589999999999999</v>
      </c>
    </row>
    <row r="1088" spans="1:66" x14ac:dyDescent="0.25">
      <c r="A1088">
        <v>190600</v>
      </c>
      <c r="B1088">
        <v>21280</v>
      </c>
      <c r="C1088" t="s">
        <v>675</v>
      </c>
      <c r="D1088" t="s">
        <v>26</v>
      </c>
      <c r="E1088" t="s">
        <v>29</v>
      </c>
      <c r="F1088">
        <v>44211.708333333336</v>
      </c>
      <c r="G1088">
        <v>6</v>
      </c>
      <c r="I1088">
        <v>0</v>
      </c>
      <c r="J1088" t="s">
        <v>22</v>
      </c>
      <c r="K1088" t="s">
        <v>22</v>
      </c>
      <c r="M1088">
        <v>0</v>
      </c>
      <c r="N1088" t="s">
        <v>35</v>
      </c>
      <c r="O1088">
        <v>2</v>
      </c>
      <c r="P1088">
        <v>0</v>
      </c>
      <c r="Q1088">
        <v>1.3</v>
      </c>
      <c r="R1088">
        <v>2.6</v>
      </c>
      <c r="S1088">
        <v>3.3800000000000003</v>
      </c>
      <c r="T1088">
        <v>1</v>
      </c>
      <c r="U1088">
        <v>10</v>
      </c>
      <c r="V1088">
        <v>8.6</v>
      </c>
      <c r="W1088">
        <v>5.9</v>
      </c>
      <c r="X1088">
        <v>50.74</v>
      </c>
      <c r="Y1088">
        <v>5.68</v>
      </c>
      <c r="Z1088">
        <v>4.58</v>
      </c>
      <c r="AA1088">
        <v>26.014399999999998</v>
      </c>
      <c r="AB1088">
        <v>7660103</v>
      </c>
      <c r="AC1088" t="s">
        <v>1802</v>
      </c>
      <c r="AD1088">
        <v>40842</v>
      </c>
      <c r="AE1088" t="s">
        <v>760</v>
      </c>
      <c r="AF1088" t="s">
        <v>761</v>
      </c>
      <c r="AG1088" t="s">
        <v>762</v>
      </c>
      <c r="AH1088" t="s">
        <v>885</v>
      </c>
      <c r="AI1088">
        <v>1.5</v>
      </c>
      <c r="AJ1088">
        <v>0</v>
      </c>
      <c r="AK1088">
        <v>0</v>
      </c>
      <c r="AL1088">
        <v>0</v>
      </c>
      <c r="AM1088">
        <v>18</v>
      </c>
      <c r="AN1088">
        <v>0</v>
      </c>
      <c r="AO1088" t="s">
        <v>762</v>
      </c>
      <c r="AP1088" t="s">
        <v>763</v>
      </c>
      <c r="AQ1088" t="s">
        <v>769</v>
      </c>
      <c r="AR1088" t="s">
        <v>1803</v>
      </c>
      <c r="AS1088">
        <v>0</v>
      </c>
      <c r="AT1088">
        <v>0</v>
      </c>
      <c r="AU1088">
        <v>0</v>
      </c>
      <c r="AV1088" t="s">
        <v>762</v>
      </c>
      <c r="AW1088" t="s">
        <v>1804</v>
      </c>
      <c r="AX1088">
        <v>0</v>
      </c>
      <c r="AY1088">
        <v>0</v>
      </c>
      <c r="AZ1088">
        <v>0</v>
      </c>
      <c r="BA1088" t="s">
        <v>762</v>
      </c>
      <c r="BB1088">
        <v>0</v>
      </c>
      <c r="BC1088">
        <v>0</v>
      </c>
      <c r="BD1088">
        <v>0</v>
      </c>
      <c r="BE1088">
        <v>121.04506046087155</v>
      </c>
      <c r="BF1088" t="s">
        <v>767</v>
      </c>
      <c r="BG1088">
        <v>44243</v>
      </c>
      <c r="BH1088">
        <v>123.1672930748003</v>
      </c>
      <c r="BI1088" t="s">
        <v>4098</v>
      </c>
      <c r="BJ1088" t="s">
        <v>4099</v>
      </c>
      <c r="BK1088" t="s">
        <v>4100</v>
      </c>
      <c r="BL1088" t="s">
        <v>4097</v>
      </c>
      <c r="BM1088">
        <v>1</v>
      </c>
      <c r="BN1088">
        <v>3.7589999999999999</v>
      </c>
    </row>
    <row r="1089" spans="1:66" x14ac:dyDescent="0.25">
      <c r="A1089">
        <v>190600</v>
      </c>
      <c r="B1089">
        <v>10950</v>
      </c>
      <c r="C1089" t="s">
        <v>413</v>
      </c>
      <c r="D1089" t="s">
        <v>26</v>
      </c>
      <c r="E1089" t="s">
        <v>29</v>
      </c>
      <c r="F1089">
        <v>43440.666666666664</v>
      </c>
      <c r="G1089">
        <v>6</v>
      </c>
      <c r="H1089" t="s">
        <v>23</v>
      </c>
      <c r="I1089">
        <v>0</v>
      </c>
      <c r="J1089" t="s">
        <v>22</v>
      </c>
      <c r="K1089" t="s">
        <v>22</v>
      </c>
      <c r="L1089" t="s">
        <v>30</v>
      </c>
      <c r="M1089">
        <v>6</v>
      </c>
      <c r="O1089">
        <v>2</v>
      </c>
      <c r="P1089">
        <v>5</v>
      </c>
      <c r="Q1089">
        <v>1.3</v>
      </c>
      <c r="R1089">
        <v>5.8500000000000005</v>
      </c>
      <c r="S1089">
        <v>7.6050000000000013</v>
      </c>
      <c r="T1089">
        <v>2</v>
      </c>
      <c r="U1089">
        <v>5</v>
      </c>
      <c r="V1089">
        <v>8.6</v>
      </c>
      <c r="W1089">
        <v>4.0500000000000007</v>
      </c>
      <c r="X1089">
        <v>34.830000000000005</v>
      </c>
      <c r="Y1089">
        <v>5.68</v>
      </c>
      <c r="Z1089">
        <v>4.7700000000000005</v>
      </c>
      <c r="AA1089">
        <v>27.093600000000002</v>
      </c>
      <c r="AB1089">
        <v>7660103</v>
      </c>
      <c r="AC1089" t="s">
        <v>1802</v>
      </c>
      <c r="AD1089">
        <v>40843</v>
      </c>
      <c r="AE1089" t="s">
        <v>760</v>
      </c>
      <c r="AF1089" t="s">
        <v>761</v>
      </c>
      <c r="AG1089" t="s">
        <v>762</v>
      </c>
      <c r="AH1089" t="s">
        <v>885</v>
      </c>
      <c r="AI1089">
        <v>1.5</v>
      </c>
      <c r="AJ1089">
        <v>0</v>
      </c>
      <c r="AK1089">
        <v>0</v>
      </c>
      <c r="AL1089">
        <v>0</v>
      </c>
      <c r="AM1089">
        <v>18</v>
      </c>
      <c r="AN1089">
        <v>0</v>
      </c>
      <c r="AO1089" t="s">
        <v>762</v>
      </c>
      <c r="AP1089" t="s">
        <v>763</v>
      </c>
      <c r="AQ1089" t="s">
        <v>769</v>
      </c>
      <c r="AR1089" t="s">
        <v>1803</v>
      </c>
      <c r="AS1089">
        <v>0</v>
      </c>
      <c r="AT1089">
        <v>0</v>
      </c>
      <c r="AU1089">
        <v>0</v>
      </c>
      <c r="AV1089" t="s">
        <v>762</v>
      </c>
      <c r="AW1089" t="s">
        <v>1804</v>
      </c>
      <c r="AX1089">
        <v>0</v>
      </c>
      <c r="AY1089">
        <v>0</v>
      </c>
      <c r="AZ1089">
        <v>0</v>
      </c>
      <c r="BA1089" t="s">
        <v>762</v>
      </c>
      <c r="BB1089">
        <v>0</v>
      </c>
      <c r="BC1089">
        <v>0</v>
      </c>
      <c r="BD1089">
        <v>0</v>
      </c>
      <c r="BE1089">
        <v>118.93406342687656</v>
      </c>
      <c r="BF1089" t="s">
        <v>767</v>
      </c>
      <c r="BG1089">
        <v>44243</v>
      </c>
      <c r="BH1089">
        <v>123.1672930748003</v>
      </c>
      <c r="BI1089" t="s">
        <v>4098</v>
      </c>
      <c r="BJ1089" t="s">
        <v>4099</v>
      </c>
      <c r="BK1089" t="s">
        <v>4100</v>
      </c>
      <c r="BL1089" t="s">
        <v>4097</v>
      </c>
      <c r="BM1089">
        <v>1</v>
      </c>
      <c r="BN1089">
        <v>3.7589999999999999</v>
      </c>
    </row>
    <row r="1090" spans="1:66" x14ac:dyDescent="0.25">
      <c r="A1090">
        <v>190601</v>
      </c>
      <c r="B1090">
        <v>12524</v>
      </c>
      <c r="C1090" t="s">
        <v>117</v>
      </c>
      <c r="D1090" t="s">
        <v>21</v>
      </c>
      <c r="E1090" t="s">
        <v>29</v>
      </c>
      <c r="F1090">
        <v>43937.666666666664</v>
      </c>
      <c r="G1090">
        <v>8</v>
      </c>
      <c r="H1090" t="s">
        <v>23</v>
      </c>
      <c r="I1090">
        <v>0</v>
      </c>
      <c r="K1090" t="s">
        <v>22</v>
      </c>
      <c r="L1090" t="s">
        <v>30</v>
      </c>
      <c r="M1090">
        <v>6</v>
      </c>
      <c r="N1090" t="s">
        <v>35</v>
      </c>
      <c r="O1090">
        <v>2</v>
      </c>
      <c r="P1090">
        <v>0</v>
      </c>
      <c r="Q1090">
        <v>1.3</v>
      </c>
      <c r="R1090">
        <v>3.5000000000000004</v>
      </c>
      <c r="S1090">
        <v>4.5500000000000007</v>
      </c>
      <c r="T1090">
        <v>1</v>
      </c>
      <c r="U1090">
        <v>0</v>
      </c>
      <c r="V1090">
        <v>7.8000000000000007</v>
      </c>
      <c r="W1090">
        <v>1.7000000000000002</v>
      </c>
      <c r="X1090">
        <v>13.260000000000003</v>
      </c>
      <c r="Y1090">
        <v>5.2000000000000011</v>
      </c>
      <c r="Z1090">
        <v>2.4200000000000004</v>
      </c>
      <c r="AA1090">
        <v>12.584000000000005</v>
      </c>
      <c r="AB1090">
        <v>7615070</v>
      </c>
      <c r="AC1090" t="s">
        <v>2614</v>
      </c>
      <c r="AD1090">
        <v>40844</v>
      </c>
      <c r="AE1090" t="s">
        <v>760</v>
      </c>
      <c r="AF1090" t="s">
        <v>761</v>
      </c>
      <c r="AG1090" t="s">
        <v>762</v>
      </c>
      <c r="AH1090" t="s">
        <v>768</v>
      </c>
      <c r="AI1090">
        <v>1.5</v>
      </c>
      <c r="AJ1090">
        <v>0</v>
      </c>
      <c r="AK1090">
        <v>0</v>
      </c>
      <c r="AL1090">
        <v>0</v>
      </c>
      <c r="AM1090">
        <v>18</v>
      </c>
      <c r="AN1090">
        <v>0</v>
      </c>
      <c r="AO1090" t="s">
        <v>762</v>
      </c>
      <c r="AP1090" t="s">
        <v>763</v>
      </c>
      <c r="AQ1090" t="s">
        <v>769</v>
      </c>
      <c r="AR1090" t="s">
        <v>2615</v>
      </c>
      <c r="AS1090">
        <v>0</v>
      </c>
      <c r="AT1090">
        <v>0</v>
      </c>
      <c r="AU1090">
        <v>0</v>
      </c>
      <c r="AV1090" t="s">
        <v>765</v>
      </c>
      <c r="AW1090" t="s">
        <v>2616</v>
      </c>
      <c r="AX1090">
        <v>1.8</v>
      </c>
      <c r="AY1090">
        <v>0</v>
      </c>
      <c r="AZ1090">
        <v>0</v>
      </c>
      <c r="BA1090" t="s">
        <v>765</v>
      </c>
      <c r="BB1090">
        <v>0</v>
      </c>
      <c r="BC1090">
        <v>0</v>
      </c>
      <c r="BD1090">
        <v>0</v>
      </c>
      <c r="BE1090">
        <v>120.29477526808121</v>
      </c>
      <c r="BF1090" t="s">
        <v>767</v>
      </c>
      <c r="BG1090">
        <v>44243</v>
      </c>
      <c r="BH1090">
        <v>91.752938160621042</v>
      </c>
      <c r="BI1090" t="s">
        <v>4167</v>
      </c>
      <c r="BJ1090" t="s">
        <v>4168</v>
      </c>
      <c r="BK1090" t="s">
        <v>4169</v>
      </c>
      <c r="BL1090" t="s">
        <v>768</v>
      </c>
      <c r="BM1090">
        <v>2</v>
      </c>
      <c r="BN1090">
        <v>3.6890000000000001</v>
      </c>
    </row>
    <row r="1091" spans="1:66" x14ac:dyDescent="0.25">
      <c r="A1091">
        <v>190602</v>
      </c>
      <c r="B1091">
        <v>13526</v>
      </c>
      <c r="C1091" t="s">
        <v>440</v>
      </c>
      <c r="D1091" t="s">
        <v>21</v>
      </c>
      <c r="E1091" t="s">
        <v>29</v>
      </c>
      <c r="F1091">
        <v>43936.666666666664</v>
      </c>
      <c r="G1091">
        <v>6</v>
      </c>
      <c r="I1091">
        <v>0</v>
      </c>
      <c r="J1091" t="s">
        <v>22</v>
      </c>
      <c r="K1091" t="s">
        <v>22</v>
      </c>
      <c r="M1091">
        <v>0</v>
      </c>
      <c r="O1091">
        <v>2</v>
      </c>
      <c r="P1091">
        <v>0</v>
      </c>
      <c r="Q1091">
        <v>1.3</v>
      </c>
      <c r="R1091">
        <v>0.8</v>
      </c>
      <c r="S1091">
        <v>1.04</v>
      </c>
      <c r="T1091">
        <v>1</v>
      </c>
      <c r="U1091">
        <v>0</v>
      </c>
      <c r="V1091">
        <v>7.8000000000000007</v>
      </c>
      <c r="W1091">
        <v>2.6</v>
      </c>
      <c r="X1091">
        <v>20.28</v>
      </c>
      <c r="Y1091">
        <v>5.2000000000000011</v>
      </c>
      <c r="Z1091">
        <v>1.8800000000000001</v>
      </c>
      <c r="AA1091">
        <v>9.7760000000000034</v>
      </c>
      <c r="AB1091">
        <v>7626720</v>
      </c>
      <c r="AC1091" t="s">
        <v>2269</v>
      </c>
      <c r="AD1091">
        <v>40845</v>
      </c>
      <c r="AE1091" t="s">
        <v>760</v>
      </c>
      <c r="AF1091" t="s">
        <v>761</v>
      </c>
      <c r="AG1091" t="s">
        <v>762</v>
      </c>
      <c r="AH1091" t="s">
        <v>885</v>
      </c>
      <c r="AI1091">
        <v>1.25</v>
      </c>
      <c r="AJ1091">
        <v>0</v>
      </c>
      <c r="AK1091">
        <v>0</v>
      </c>
      <c r="AL1091">
        <v>0</v>
      </c>
      <c r="AM1091">
        <v>15</v>
      </c>
      <c r="AN1091">
        <v>0</v>
      </c>
      <c r="AO1091" t="s">
        <v>762</v>
      </c>
      <c r="AP1091" t="s">
        <v>763</v>
      </c>
      <c r="AQ1091" t="s">
        <v>769</v>
      </c>
      <c r="AR1091" t="s">
        <v>2270</v>
      </c>
      <c r="AS1091">
        <v>9.5</v>
      </c>
      <c r="AT1091">
        <v>0</v>
      </c>
      <c r="AU1091">
        <v>0</v>
      </c>
      <c r="AV1091" t="s">
        <v>762</v>
      </c>
      <c r="AW1091" t="s">
        <v>2271</v>
      </c>
      <c r="AX1091">
        <v>1.5</v>
      </c>
      <c r="AY1091">
        <v>0</v>
      </c>
      <c r="AZ1091">
        <v>0</v>
      </c>
      <c r="BA1091" t="s">
        <v>762</v>
      </c>
      <c r="BB1091">
        <v>0</v>
      </c>
      <c r="BC1091">
        <v>0</v>
      </c>
      <c r="BD1091">
        <v>0</v>
      </c>
      <c r="BE1091">
        <v>120.29203741729408</v>
      </c>
      <c r="BF1091" t="s">
        <v>767</v>
      </c>
      <c r="BG1091">
        <v>44243</v>
      </c>
      <c r="BH1091">
        <v>164.3468049354085</v>
      </c>
      <c r="BI1091" t="s">
        <v>4111</v>
      </c>
      <c r="BJ1091" t="s">
        <v>4112</v>
      </c>
      <c r="BK1091" t="s">
        <v>4113</v>
      </c>
      <c r="BL1091" t="s">
        <v>4097</v>
      </c>
      <c r="BM1091">
        <v>1</v>
      </c>
      <c r="BN1091">
        <v>3.7669999999999999</v>
      </c>
    </row>
    <row r="1092" spans="1:66" x14ac:dyDescent="0.25">
      <c r="A1092">
        <v>190604</v>
      </c>
      <c r="B1092">
        <v>13306</v>
      </c>
      <c r="C1092" t="s">
        <v>75</v>
      </c>
      <c r="D1092" t="s">
        <v>21</v>
      </c>
      <c r="E1092" t="s">
        <v>29</v>
      </c>
      <c r="F1092">
        <v>43938.666666666664</v>
      </c>
      <c r="G1092">
        <v>3</v>
      </c>
      <c r="I1092">
        <v>0</v>
      </c>
      <c r="J1092" t="s">
        <v>22</v>
      </c>
      <c r="K1092" t="s">
        <v>22</v>
      </c>
      <c r="M1092">
        <v>0</v>
      </c>
      <c r="O1092">
        <v>2</v>
      </c>
      <c r="P1092">
        <v>0</v>
      </c>
      <c r="Q1092">
        <v>1.3</v>
      </c>
      <c r="R1092">
        <v>0.8</v>
      </c>
      <c r="S1092">
        <v>1.04</v>
      </c>
      <c r="T1092">
        <v>1</v>
      </c>
      <c r="U1092">
        <v>10</v>
      </c>
      <c r="V1092">
        <v>6.2000000000000011</v>
      </c>
      <c r="W1092">
        <v>4.0999999999999996</v>
      </c>
      <c r="X1092">
        <v>25.42</v>
      </c>
      <c r="Y1092">
        <v>4.24</v>
      </c>
      <c r="Z1092">
        <v>2.7799999999999994</v>
      </c>
      <c r="AA1092">
        <v>11.787199999999999</v>
      </c>
      <c r="AB1092">
        <v>7552419</v>
      </c>
      <c r="AC1092" t="s">
        <v>2519</v>
      </c>
      <c r="AD1092">
        <v>40846</v>
      </c>
      <c r="AE1092" t="s">
        <v>760</v>
      </c>
      <c r="AF1092" t="s">
        <v>761</v>
      </c>
      <c r="AG1092" t="s">
        <v>762</v>
      </c>
      <c r="AH1092" t="s">
        <v>768</v>
      </c>
      <c r="AI1092">
        <v>1.25</v>
      </c>
      <c r="AJ1092">
        <v>0</v>
      </c>
      <c r="AK1092">
        <v>0</v>
      </c>
      <c r="AL1092">
        <v>0</v>
      </c>
      <c r="AM1092">
        <v>15</v>
      </c>
      <c r="AN1092">
        <v>0</v>
      </c>
      <c r="AO1092" t="s">
        <v>762</v>
      </c>
      <c r="AP1092" t="s">
        <v>763</v>
      </c>
      <c r="AQ1092" t="s">
        <v>769</v>
      </c>
      <c r="AR1092" t="s">
        <v>2520</v>
      </c>
      <c r="AS1092">
        <v>1.5</v>
      </c>
      <c r="AT1092">
        <v>663.5</v>
      </c>
      <c r="AU1092">
        <v>665</v>
      </c>
      <c r="AV1092" t="s">
        <v>762</v>
      </c>
      <c r="AW1092" t="s">
        <v>2521</v>
      </c>
      <c r="AX1092">
        <v>0</v>
      </c>
      <c r="AY1092">
        <v>0</v>
      </c>
      <c r="AZ1092">
        <v>662</v>
      </c>
      <c r="BA1092" t="s">
        <v>762</v>
      </c>
      <c r="BB1092">
        <v>0</v>
      </c>
      <c r="BC1092">
        <v>0</v>
      </c>
      <c r="BD1092">
        <v>0</v>
      </c>
      <c r="BE1092">
        <v>120.29751311886835</v>
      </c>
      <c r="BF1092" t="s">
        <v>767</v>
      </c>
      <c r="BG1092">
        <v>44243</v>
      </c>
      <c r="BH1092">
        <v>107.83884181057481</v>
      </c>
      <c r="BI1092" t="s">
        <v>4094</v>
      </c>
      <c r="BJ1092" t="s">
        <v>4095</v>
      </c>
      <c r="BK1092" t="s">
        <v>4096</v>
      </c>
      <c r="BL1092" t="s">
        <v>4097</v>
      </c>
      <c r="BM1092">
        <v>1</v>
      </c>
      <c r="BN1092">
        <v>3.782</v>
      </c>
    </row>
    <row r="1093" spans="1:66" x14ac:dyDescent="0.25">
      <c r="A1093">
        <v>190605</v>
      </c>
      <c r="B1093">
        <v>13306</v>
      </c>
      <c r="C1093" t="s">
        <v>75</v>
      </c>
      <c r="D1093" t="s">
        <v>21</v>
      </c>
      <c r="E1093" t="s">
        <v>29</v>
      </c>
      <c r="F1093">
        <v>43938.666666666664</v>
      </c>
      <c r="G1093">
        <v>3.5</v>
      </c>
      <c r="I1093">
        <v>0</v>
      </c>
      <c r="J1093" t="s">
        <v>22</v>
      </c>
      <c r="K1093" t="s">
        <v>22</v>
      </c>
      <c r="M1093">
        <v>0</v>
      </c>
      <c r="O1093">
        <v>2</v>
      </c>
      <c r="P1093">
        <v>0</v>
      </c>
      <c r="Q1093">
        <v>1.3</v>
      </c>
      <c r="R1093">
        <v>0.8</v>
      </c>
      <c r="S1093">
        <v>1.04</v>
      </c>
      <c r="T1093">
        <v>1</v>
      </c>
      <c r="U1093">
        <v>10</v>
      </c>
      <c r="V1093">
        <v>7.8000000000000007</v>
      </c>
      <c r="W1093">
        <v>4.0999999999999996</v>
      </c>
      <c r="X1093">
        <v>31.98</v>
      </c>
      <c r="Y1093">
        <v>5.2000000000000011</v>
      </c>
      <c r="Z1093">
        <v>2.7799999999999994</v>
      </c>
      <c r="AA1093">
        <v>14.456</v>
      </c>
      <c r="AB1093">
        <v>7636221</v>
      </c>
      <c r="AC1093" t="s">
        <v>2861</v>
      </c>
      <c r="AD1093">
        <v>40847</v>
      </c>
      <c r="AE1093" t="s">
        <v>760</v>
      </c>
      <c r="AF1093" t="s">
        <v>761</v>
      </c>
      <c r="AG1093" t="s">
        <v>762</v>
      </c>
      <c r="AH1093" t="s">
        <v>768</v>
      </c>
      <c r="AI1093">
        <v>1.25</v>
      </c>
      <c r="AJ1093">
        <v>0</v>
      </c>
      <c r="AK1093">
        <v>0</v>
      </c>
      <c r="AL1093">
        <v>0</v>
      </c>
      <c r="AM1093">
        <v>15</v>
      </c>
      <c r="AN1093">
        <v>0</v>
      </c>
      <c r="AO1093" t="s">
        <v>762</v>
      </c>
      <c r="AP1093" t="s">
        <v>763</v>
      </c>
      <c r="AQ1093" t="s">
        <v>769</v>
      </c>
      <c r="AR1093" t="s">
        <v>2521</v>
      </c>
      <c r="AS1093">
        <v>0</v>
      </c>
      <c r="AT1093">
        <v>0</v>
      </c>
      <c r="AU1093">
        <v>662</v>
      </c>
      <c r="AV1093" t="s">
        <v>762</v>
      </c>
      <c r="AW1093" t="s">
        <v>2862</v>
      </c>
      <c r="AX1093">
        <v>1.5</v>
      </c>
      <c r="AY1093">
        <v>647.5</v>
      </c>
      <c r="AZ1093">
        <v>649</v>
      </c>
      <c r="BA1093" t="s">
        <v>762</v>
      </c>
      <c r="BB1093">
        <v>0</v>
      </c>
      <c r="BC1093">
        <v>0</v>
      </c>
      <c r="BD1093">
        <v>0</v>
      </c>
      <c r="BE1093">
        <v>120.29751311886835</v>
      </c>
      <c r="BF1093" t="s">
        <v>767</v>
      </c>
      <c r="BG1093">
        <v>44243</v>
      </c>
      <c r="BH1093">
        <v>360.51455359694381</v>
      </c>
      <c r="BI1093" t="s">
        <v>4094</v>
      </c>
      <c r="BJ1093" t="s">
        <v>4095</v>
      </c>
      <c r="BK1093" t="s">
        <v>4096</v>
      </c>
      <c r="BL1093" t="s">
        <v>4097</v>
      </c>
      <c r="BM1093">
        <v>1</v>
      </c>
      <c r="BN1093">
        <v>3.7829999999999999</v>
      </c>
    </row>
    <row r="1094" spans="1:66" x14ac:dyDescent="0.25">
      <c r="A1094">
        <v>190612</v>
      </c>
      <c r="B1094">
        <v>10949</v>
      </c>
      <c r="C1094" t="s">
        <v>213</v>
      </c>
      <c r="D1094" t="s">
        <v>26</v>
      </c>
      <c r="E1094" t="s">
        <v>29</v>
      </c>
      <c r="F1094">
        <v>43006.666666666664</v>
      </c>
      <c r="G1094">
        <v>6.5</v>
      </c>
      <c r="H1094" t="s">
        <v>23</v>
      </c>
      <c r="I1094">
        <v>0</v>
      </c>
      <c r="J1094" t="s">
        <v>22</v>
      </c>
      <c r="K1094" t="s">
        <v>22</v>
      </c>
      <c r="L1094" t="s">
        <v>24</v>
      </c>
      <c r="M1094">
        <v>0</v>
      </c>
      <c r="O1094">
        <v>2</v>
      </c>
      <c r="P1094">
        <v>5</v>
      </c>
      <c r="Q1094">
        <v>1.3</v>
      </c>
      <c r="R1094">
        <v>2.75</v>
      </c>
      <c r="S1094">
        <v>3.5750000000000002</v>
      </c>
      <c r="T1094">
        <v>1</v>
      </c>
      <c r="U1094">
        <v>0</v>
      </c>
      <c r="V1094">
        <v>2.2000000000000002</v>
      </c>
      <c r="W1094">
        <v>2</v>
      </c>
      <c r="X1094">
        <v>4.4000000000000004</v>
      </c>
      <c r="Y1094">
        <v>1.84</v>
      </c>
      <c r="Z1094">
        <v>2.2999999999999998</v>
      </c>
      <c r="AA1094">
        <v>4.2320000000000002</v>
      </c>
      <c r="AB1094">
        <v>7614501</v>
      </c>
      <c r="AC1094" t="s">
        <v>1324</v>
      </c>
      <c r="AD1094">
        <v>40848</v>
      </c>
      <c r="AE1094" t="s">
        <v>760</v>
      </c>
      <c r="AF1094" t="s">
        <v>761</v>
      </c>
      <c r="AG1094" t="s">
        <v>762</v>
      </c>
      <c r="AH1094" t="s">
        <v>768</v>
      </c>
      <c r="AI1094">
        <v>2.5</v>
      </c>
      <c r="AJ1094">
        <v>0</v>
      </c>
      <c r="AK1094">
        <v>0</v>
      </c>
      <c r="AL1094">
        <v>0</v>
      </c>
      <c r="AM1094">
        <v>30</v>
      </c>
      <c r="AN1094">
        <v>0</v>
      </c>
      <c r="AO1094" t="s">
        <v>762</v>
      </c>
      <c r="AP1094" t="s">
        <v>763</v>
      </c>
      <c r="AQ1094" t="s">
        <v>769</v>
      </c>
      <c r="AR1094" t="s">
        <v>1325</v>
      </c>
      <c r="AS1094">
        <v>0</v>
      </c>
      <c r="AT1094">
        <v>0</v>
      </c>
      <c r="AU1094">
        <v>0</v>
      </c>
      <c r="AV1094" t="s">
        <v>762</v>
      </c>
      <c r="AW1094" t="s">
        <v>1326</v>
      </c>
      <c r="AX1094">
        <v>6.29</v>
      </c>
      <c r="AY1094">
        <v>727.62</v>
      </c>
      <c r="AZ1094">
        <v>733.91</v>
      </c>
      <c r="BA1094" t="s">
        <v>772</v>
      </c>
      <c r="BB1094">
        <v>0</v>
      </c>
      <c r="BC1094">
        <v>0</v>
      </c>
      <c r="BD1094">
        <v>43922</v>
      </c>
      <c r="BE1094">
        <v>5.9101072324891559</v>
      </c>
      <c r="BF1094" t="s">
        <v>767</v>
      </c>
      <c r="BG1094">
        <v>44243</v>
      </c>
      <c r="BH1094">
        <v>38.921916249337592</v>
      </c>
      <c r="BI1094" t="s">
        <v>4094</v>
      </c>
      <c r="BJ1094" t="s">
        <v>4095</v>
      </c>
      <c r="BK1094" t="s">
        <v>4096</v>
      </c>
      <c r="BL1094" t="s">
        <v>4097</v>
      </c>
      <c r="BM1094">
        <v>1</v>
      </c>
      <c r="BN1094">
        <v>3.8010000000000002</v>
      </c>
    </row>
    <row r="1095" spans="1:66" x14ac:dyDescent="0.25">
      <c r="A1095">
        <v>190613</v>
      </c>
      <c r="B1095">
        <v>10949</v>
      </c>
      <c r="C1095" t="s">
        <v>213</v>
      </c>
      <c r="D1095" t="s">
        <v>26</v>
      </c>
      <c r="E1095" t="s">
        <v>29</v>
      </c>
      <c r="F1095">
        <v>43006.666666666664</v>
      </c>
      <c r="G1095">
        <v>8</v>
      </c>
      <c r="H1095" t="s">
        <v>23</v>
      </c>
      <c r="I1095">
        <v>0</v>
      </c>
      <c r="J1095" t="s">
        <v>22</v>
      </c>
      <c r="K1095" t="s">
        <v>22</v>
      </c>
      <c r="L1095" t="s">
        <v>115</v>
      </c>
      <c r="M1095">
        <v>8</v>
      </c>
      <c r="O1095">
        <v>2</v>
      </c>
      <c r="P1095">
        <v>5</v>
      </c>
      <c r="Q1095">
        <v>1.3</v>
      </c>
      <c r="R1095">
        <v>6.35</v>
      </c>
      <c r="S1095">
        <v>8.254999999999999</v>
      </c>
      <c r="T1095">
        <v>1</v>
      </c>
      <c r="U1095">
        <v>0</v>
      </c>
      <c r="V1095">
        <v>1.4000000000000001</v>
      </c>
      <c r="W1095">
        <v>2</v>
      </c>
      <c r="X1095">
        <v>2.8000000000000003</v>
      </c>
      <c r="Y1095">
        <v>1.36</v>
      </c>
      <c r="Z1095">
        <v>3.74</v>
      </c>
      <c r="AA1095">
        <v>5.0864000000000003</v>
      </c>
      <c r="AB1095">
        <v>7697570</v>
      </c>
      <c r="AC1095" t="s">
        <v>1466</v>
      </c>
      <c r="AD1095">
        <v>40849</v>
      </c>
      <c r="AE1095" t="s">
        <v>760</v>
      </c>
      <c r="AF1095" t="s">
        <v>761</v>
      </c>
      <c r="AG1095" t="s">
        <v>762</v>
      </c>
      <c r="AH1095" t="s">
        <v>768</v>
      </c>
      <c r="AI1095">
        <v>1.25</v>
      </c>
      <c r="AJ1095">
        <v>0</v>
      </c>
      <c r="AK1095">
        <v>0</v>
      </c>
      <c r="AL1095">
        <v>0</v>
      </c>
      <c r="AM1095">
        <v>15</v>
      </c>
      <c r="AN1095">
        <v>0</v>
      </c>
      <c r="AO1095" t="s">
        <v>762</v>
      </c>
      <c r="AP1095" t="s">
        <v>763</v>
      </c>
      <c r="AQ1095" t="s">
        <v>769</v>
      </c>
      <c r="AR1095" t="s">
        <v>1467</v>
      </c>
      <c r="AS1095">
        <v>0</v>
      </c>
      <c r="AT1095">
        <v>0</v>
      </c>
      <c r="AU1095">
        <v>0</v>
      </c>
      <c r="AV1095" t="s">
        <v>762</v>
      </c>
      <c r="AW1095" t="s">
        <v>1468</v>
      </c>
      <c r="AX1095">
        <v>0</v>
      </c>
      <c r="AY1095">
        <v>0</v>
      </c>
      <c r="AZ1095">
        <v>0</v>
      </c>
      <c r="BA1095" t="s">
        <v>762</v>
      </c>
      <c r="BB1095">
        <v>0</v>
      </c>
      <c r="BC1095">
        <v>0</v>
      </c>
      <c r="BD1095">
        <v>43922</v>
      </c>
      <c r="BE1095">
        <v>5.9073693817020239</v>
      </c>
      <c r="BF1095" t="s">
        <v>767</v>
      </c>
      <c r="BG1095">
        <v>44243</v>
      </c>
      <c r="BH1095">
        <v>34.618282571794609</v>
      </c>
      <c r="BI1095" t="s">
        <v>4094</v>
      </c>
      <c r="BJ1095" t="s">
        <v>4095</v>
      </c>
      <c r="BK1095" t="s">
        <v>4096</v>
      </c>
      <c r="BL1095" t="s">
        <v>4097</v>
      </c>
      <c r="BM1095">
        <v>1</v>
      </c>
      <c r="BN1095">
        <v>3.8010000000000002</v>
      </c>
    </row>
    <row r="1096" spans="1:66" x14ac:dyDescent="0.25">
      <c r="A1096">
        <v>191076</v>
      </c>
      <c r="B1096">
        <v>23752</v>
      </c>
      <c r="C1096" t="s">
        <v>635</v>
      </c>
      <c r="D1096" t="s">
        <v>26</v>
      </c>
      <c r="E1096" t="s">
        <v>29</v>
      </c>
      <c r="F1096">
        <v>44420.666666666664</v>
      </c>
      <c r="G1096">
        <v>10</v>
      </c>
      <c r="I1096">
        <v>0</v>
      </c>
      <c r="K1096" t="s">
        <v>22</v>
      </c>
      <c r="M1096">
        <v>0</v>
      </c>
      <c r="O1096">
        <v>2</v>
      </c>
      <c r="P1096">
        <v>0</v>
      </c>
      <c r="Q1096">
        <v>1.3</v>
      </c>
      <c r="R1096">
        <v>2.4000000000000004</v>
      </c>
      <c r="S1096">
        <v>3.1200000000000006</v>
      </c>
      <c r="T1096">
        <v>1</v>
      </c>
      <c r="U1096">
        <v>10</v>
      </c>
      <c r="V1096">
        <v>5.4</v>
      </c>
      <c r="W1096">
        <v>6.6000000000000005</v>
      </c>
      <c r="X1096">
        <v>35.640000000000008</v>
      </c>
      <c r="Y1096">
        <v>3.7600000000000002</v>
      </c>
      <c r="Z1096">
        <v>4.92</v>
      </c>
      <c r="AA1096">
        <v>18.499200000000002</v>
      </c>
      <c r="AB1096">
        <v>7632061</v>
      </c>
      <c r="AC1096" t="s">
        <v>3217</v>
      </c>
      <c r="AD1096">
        <v>40850</v>
      </c>
      <c r="AE1096" t="s">
        <v>760</v>
      </c>
      <c r="AF1096" t="s">
        <v>761</v>
      </c>
      <c r="AG1096" t="s">
        <v>762</v>
      </c>
      <c r="AH1096" t="s">
        <v>768</v>
      </c>
      <c r="AI1096">
        <v>1.25</v>
      </c>
      <c r="AJ1096">
        <v>0</v>
      </c>
      <c r="AK1096">
        <v>0</v>
      </c>
      <c r="AL1096">
        <v>0</v>
      </c>
      <c r="AM1096">
        <v>15</v>
      </c>
      <c r="AN1096">
        <v>0</v>
      </c>
      <c r="AO1096" t="s">
        <v>762</v>
      </c>
      <c r="AP1096" t="s">
        <v>763</v>
      </c>
      <c r="AQ1096" t="s">
        <v>769</v>
      </c>
      <c r="AR1096" t="s">
        <v>3218</v>
      </c>
      <c r="AS1096">
        <v>4.3</v>
      </c>
      <c r="AT1096">
        <v>710.7</v>
      </c>
      <c r="AU1096">
        <v>715</v>
      </c>
      <c r="AV1096" t="s">
        <v>765</v>
      </c>
      <c r="AW1096" t="s">
        <v>3219</v>
      </c>
      <c r="AX1096">
        <v>2.2999999999999998</v>
      </c>
      <c r="AY1096">
        <v>710.7</v>
      </c>
      <c r="AZ1096">
        <v>713</v>
      </c>
      <c r="BA1096" t="s">
        <v>765</v>
      </c>
      <c r="BB1096">
        <v>0</v>
      </c>
      <c r="BC1096">
        <v>0</v>
      </c>
      <c r="BD1096">
        <v>0</v>
      </c>
      <c r="BE1096">
        <v>121.61715719826603</v>
      </c>
      <c r="BF1096" t="s">
        <v>767</v>
      </c>
      <c r="BG1096">
        <v>44263</v>
      </c>
      <c r="BH1096">
        <v>69.974551398793281</v>
      </c>
      <c r="BI1096" t="s">
        <v>4098</v>
      </c>
      <c r="BJ1096" t="s">
        <v>4099</v>
      </c>
      <c r="BK1096" t="s">
        <v>4100</v>
      </c>
      <c r="BL1096" t="s">
        <v>4097</v>
      </c>
      <c r="BM1096">
        <v>1</v>
      </c>
      <c r="BN1096">
        <v>3.7370000000000001</v>
      </c>
    </row>
    <row r="1097" spans="1:66" x14ac:dyDescent="0.25">
      <c r="A1097">
        <v>191274</v>
      </c>
      <c r="B1097">
        <v>21928</v>
      </c>
      <c r="C1097" t="s">
        <v>366</v>
      </c>
      <c r="D1097" t="s">
        <v>26</v>
      </c>
      <c r="E1097" t="s">
        <v>29</v>
      </c>
      <c r="F1097">
        <v>44272.666666666664</v>
      </c>
      <c r="G1097">
        <v>5</v>
      </c>
      <c r="H1097" t="s">
        <v>23</v>
      </c>
      <c r="I1097">
        <v>0</v>
      </c>
      <c r="J1097" t="s">
        <v>22</v>
      </c>
      <c r="K1097" t="s">
        <v>22</v>
      </c>
      <c r="L1097" t="s">
        <v>24</v>
      </c>
      <c r="M1097">
        <v>0</v>
      </c>
      <c r="N1097" t="s">
        <v>35</v>
      </c>
      <c r="O1097">
        <v>2</v>
      </c>
      <c r="P1097">
        <v>0</v>
      </c>
      <c r="Q1097">
        <v>1.3</v>
      </c>
      <c r="R1097">
        <v>1.4</v>
      </c>
      <c r="S1097">
        <v>1.8199999999999998</v>
      </c>
      <c r="T1097">
        <v>1</v>
      </c>
      <c r="U1097">
        <v>0</v>
      </c>
      <c r="V1097">
        <v>5.4</v>
      </c>
      <c r="W1097">
        <v>2.3000000000000003</v>
      </c>
      <c r="X1097">
        <v>12.420000000000002</v>
      </c>
      <c r="Y1097">
        <v>3.7600000000000002</v>
      </c>
      <c r="Z1097">
        <v>1.94</v>
      </c>
      <c r="AA1097">
        <v>7.2944000000000004</v>
      </c>
      <c r="AB1097">
        <v>7715668</v>
      </c>
      <c r="AC1097" t="s">
        <v>1917</v>
      </c>
      <c r="AD1097">
        <v>40851</v>
      </c>
      <c r="AE1097" t="s">
        <v>760</v>
      </c>
      <c r="AF1097" t="s">
        <v>761</v>
      </c>
      <c r="AG1097" t="s">
        <v>762</v>
      </c>
      <c r="AH1097" t="s">
        <v>768</v>
      </c>
      <c r="AI1097">
        <v>1</v>
      </c>
      <c r="AJ1097">
        <v>0</v>
      </c>
      <c r="AK1097">
        <v>0</v>
      </c>
      <c r="AL1097">
        <v>0</v>
      </c>
      <c r="AM1097">
        <v>12</v>
      </c>
      <c r="AN1097">
        <v>0</v>
      </c>
      <c r="AO1097" t="s">
        <v>762</v>
      </c>
      <c r="AP1097" t="s">
        <v>778</v>
      </c>
      <c r="AQ1097" t="s">
        <v>781</v>
      </c>
      <c r="AR1097" t="s">
        <v>1918</v>
      </c>
      <c r="AS1097">
        <v>2</v>
      </c>
      <c r="AT1097">
        <v>786.51</v>
      </c>
      <c r="AU1097">
        <v>788.51</v>
      </c>
      <c r="AV1097" t="s">
        <v>772</v>
      </c>
      <c r="AW1097" t="s">
        <v>1919</v>
      </c>
      <c r="AX1097">
        <v>2.34</v>
      </c>
      <c r="AY1097">
        <v>786.08</v>
      </c>
      <c r="AZ1097">
        <v>788.42</v>
      </c>
      <c r="BA1097" t="s">
        <v>772</v>
      </c>
      <c r="BB1097">
        <v>1.34</v>
      </c>
      <c r="BC1097">
        <v>0</v>
      </c>
      <c r="BD1097">
        <v>0</v>
      </c>
      <c r="BE1097">
        <v>121.21195528177047</v>
      </c>
      <c r="BF1097" t="s">
        <v>767</v>
      </c>
      <c r="BG1097">
        <v>44243</v>
      </c>
      <c r="BH1097">
        <v>30.23615819333445</v>
      </c>
      <c r="BI1097" t="s">
        <v>4120</v>
      </c>
      <c r="BJ1097" t="s">
        <v>4121</v>
      </c>
      <c r="BK1097" t="s">
        <v>4122</v>
      </c>
      <c r="BL1097" t="s">
        <v>4123</v>
      </c>
      <c r="BM1097">
        <v>4</v>
      </c>
      <c r="BN1097">
        <v>3.7450000000000001</v>
      </c>
    </row>
    <row r="1098" spans="1:66" x14ac:dyDescent="0.25">
      <c r="A1098">
        <v>191339</v>
      </c>
      <c r="B1098">
        <v>17510</v>
      </c>
      <c r="C1098" t="s">
        <v>78</v>
      </c>
      <c r="D1098" t="s">
        <v>21</v>
      </c>
      <c r="E1098" t="s">
        <v>29</v>
      </c>
      <c r="F1098">
        <v>43977.666666666664</v>
      </c>
      <c r="G1098">
        <v>3</v>
      </c>
      <c r="H1098" t="s">
        <v>32</v>
      </c>
      <c r="I1098">
        <v>10</v>
      </c>
      <c r="J1098" t="s">
        <v>22</v>
      </c>
      <c r="K1098" t="s">
        <v>22</v>
      </c>
      <c r="M1098">
        <v>0</v>
      </c>
      <c r="O1098">
        <v>2</v>
      </c>
      <c r="P1098">
        <v>10</v>
      </c>
      <c r="Q1098">
        <v>4.8</v>
      </c>
      <c r="R1098">
        <v>2.2999999999999998</v>
      </c>
      <c r="S1098">
        <v>11.04</v>
      </c>
      <c r="T1098">
        <v>1</v>
      </c>
      <c r="U1098">
        <v>0</v>
      </c>
      <c r="V1098">
        <v>1.4000000000000001</v>
      </c>
      <c r="W1098">
        <v>0.8</v>
      </c>
      <c r="X1098">
        <v>1.1200000000000001</v>
      </c>
      <c r="Y1098">
        <v>2.76</v>
      </c>
      <c r="Z1098">
        <v>1.4</v>
      </c>
      <c r="AA1098">
        <v>3.8639999999999994</v>
      </c>
      <c r="AB1098">
        <v>7615723</v>
      </c>
      <c r="AC1098" t="s">
        <v>1256</v>
      </c>
      <c r="AD1098">
        <v>40852</v>
      </c>
      <c r="AE1098" t="s">
        <v>760</v>
      </c>
      <c r="AF1098" t="s">
        <v>761</v>
      </c>
      <c r="AG1098" t="s">
        <v>762</v>
      </c>
      <c r="AH1098" t="s">
        <v>768</v>
      </c>
      <c r="AI1098">
        <v>1</v>
      </c>
      <c r="AJ1098">
        <v>0</v>
      </c>
      <c r="AK1098">
        <v>0</v>
      </c>
      <c r="AL1098">
        <v>0</v>
      </c>
      <c r="AM1098">
        <v>12</v>
      </c>
      <c r="AN1098">
        <v>0</v>
      </c>
      <c r="AO1098" t="s">
        <v>762</v>
      </c>
      <c r="AP1098" t="s">
        <v>763</v>
      </c>
      <c r="AQ1098" t="s">
        <v>769</v>
      </c>
      <c r="AR1098" t="s">
        <v>1257</v>
      </c>
      <c r="AS1098">
        <v>0</v>
      </c>
      <c r="AT1098">
        <v>0</v>
      </c>
      <c r="AU1098">
        <v>0</v>
      </c>
      <c r="AV1098" t="s">
        <v>765</v>
      </c>
      <c r="AW1098" t="s">
        <v>1258</v>
      </c>
      <c r="AX1098">
        <v>0</v>
      </c>
      <c r="AY1098">
        <v>0</v>
      </c>
      <c r="AZ1098">
        <v>0</v>
      </c>
      <c r="BA1098" t="s">
        <v>765</v>
      </c>
      <c r="BB1098">
        <v>0</v>
      </c>
      <c r="BC1098">
        <v>0</v>
      </c>
      <c r="BD1098">
        <v>0</v>
      </c>
      <c r="BE1098">
        <v>120.4042892995665</v>
      </c>
      <c r="BF1098" t="s">
        <v>767</v>
      </c>
      <c r="BG1098">
        <v>44243</v>
      </c>
      <c r="BH1098">
        <v>109.032884711248</v>
      </c>
      <c r="BI1098" t="s">
        <v>4164</v>
      </c>
      <c r="BJ1098" t="s">
        <v>4165</v>
      </c>
      <c r="BK1098" t="s">
        <v>4166</v>
      </c>
      <c r="BL1098" t="s">
        <v>4097</v>
      </c>
      <c r="BM1098">
        <v>1</v>
      </c>
      <c r="BN1098">
        <v>3.7709999999999999</v>
      </c>
    </row>
    <row r="1099" spans="1:66" x14ac:dyDescent="0.25">
      <c r="A1099">
        <v>191562</v>
      </c>
      <c r="B1099">
        <v>19930</v>
      </c>
      <c r="C1099" t="s">
        <v>660</v>
      </c>
      <c r="D1099" t="s">
        <v>26</v>
      </c>
      <c r="E1099" t="s">
        <v>29</v>
      </c>
      <c r="F1099">
        <v>44103.666666666664</v>
      </c>
      <c r="G1099">
        <v>13</v>
      </c>
      <c r="H1099" t="s">
        <v>23</v>
      </c>
      <c r="I1099">
        <v>0</v>
      </c>
      <c r="J1099" t="s">
        <v>22</v>
      </c>
      <c r="K1099" t="s">
        <v>22</v>
      </c>
      <c r="L1099" t="s">
        <v>145</v>
      </c>
      <c r="M1099">
        <v>10</v>
      </c>
      <c r="N1099" t="s">
        <v>35</v>
      </c>
      <c r="O1099">
        <v>2</v>
      </c>
      <c r="P1099">
        <v>10</v>
      </c>
      <c r="Q1099">
        <v>1.3</v>
      </c>
      <c r="R1099">
        <v>7.7</v>
      </c>
      <c r="S1099">
        <v>10.01</v>
      </c>
      <c r="T1099">
        <v>1</v>
      </c>
      <c r="U1099">
        <v>10</v>
      </c>
      <c r="V1099">
        <v>5.4</v>
      </c>
      <c r="W1099">
        <v>4.0999999999999996</v>
      </c>
      <c r="X1099">
        <v>22.14</v>
      </c>
      <c r="Y1099">
        <v>3.7600000000000002</v>
      </c>
      <c r="Z1099">
        <v>5.5399999999999991</v>
      </c>
      <c r="AA1099">
        <v>20.830399999999997</v>
      </c>
      <c r="AB1099">
        <v>7569935</v>
      </c>
      <c r="AC1099" t="s">
        <v>3421</v>
      </c>
      <c r="AD1099">
        <v>40853</v>
      </c>
      <c r="AE1099" t="s">
        <v>760</v>
      </c>
      <c r="AF1099" t="s">
        <v>761</v>
      </c>
      <c r="AG1099" t="s">
        <v>762</v>
      </c>
      <c r="AH1099" t="s">
        <v>768</v>
      </c>
      <c r="AI1099">
        <v>1.5</v>
      </c>
      <c r="AJ1099">
        <v>0</v>
      </c>
      <c r="AK1099">
        <v>0</v>
      </c>
      <c r="AL1099">
        <v>0</v>
      </c>
      <c r="AM1099">
        <v>18</v>
      </c>
      <c r="AN1099">
        <v>0</v>
      </c>
      <c r="AO1099" t="s">
        <v>762</v>
      </c>
      <c r="AP1099" t="s">
        <v>763</v>
      </c>
      <c r="AQ1099" t="s">
        <v>769</v>
      </c>
      <c r="AR1099" t="s">
        <v>3422</v>
      </c>
      <c r="AS1099">
        <v>3.3</v>
      </c>
      <c r="AT1099">
        <v>654.70000000000005</v>
      </c>
      <c r="AU1099">
        <v>658</v>
      </c>
      <c r="AV1099" t="s">
        <v>765</v>
      </c>
      <c r="AW1099" t="s">
        <v>3423</v>
      </c>
      <c r="AX1099">
        <v>3.1</v>
      </c>
      <c r="AY1099">
        <v>654.9</v>
      </c>
      <c r="AZ1099">
        <v>658</v>
      </c>
      <c r="BA1099" t="s">
        <v>765</v>
      </c>
      <c r="BB1099">
        <v>-4.3222299999999998E-3</v>
      </c>
      <c r="BC1099">
        <v>0</v>
      </c>
      <c r="BD1099">
        <v>0</v>
      </c>
      <c r="BE1099">
        <v>120.74925849874515</v>
      </c>
      <c r="BF1099" t="s">
        <v>767</v>
      </c>
      <c r="BG1099">
        <v>44273</v>
      </c>
      <c r="BH1099">
        <v>46.272385212590493</v>
      </c>
      <c r="BI1099" t="s">
        <v>4120</v>
      </c>
      <c r="BJ1099" t="s">
        <v>4121</v>
      </c>
      <c r="BK1099" t="s">
        <v>4122</v>
      </c>
      <c r="BL1099" t="s">
        <v>4123</v>
      </c>
      <c r="BM1099">
        <v>4</v>
      </c>
      <c r="BN1099">
        <v>3.7269999999999999</v>
      </c>
    </row>
    <row r="1100" spans="1:66" x14ac:dyDescent="0.25">
      <c r="A1100">
        <v>191717</v>
      </c>
      <c r="B1100">
        <v>13606</v>
      </c>
      <c r="C1100" t="s">
        <v>170</v>
      </c>
      <c r="D1100" t="s">
        <v>26</v>
      </c>
      <c r="E1100" t="s">
        <v>29</v>
      </c>
      <c r="F1100">
        <v>43945.666666666664</v>
      </c>
      <c r="G1100">
        <v>3</v>
      </c>
      <c r="H1100" t="s">
        <v>23</v>
      </c>
      <c r="I1100">
        <v>0</v>
      </c>
      <c r="K1100" t="s">
        <v>22</v>
      </c>
      <c r="L1100" t="s">
        <v>30</v>
      </c>
      <c r="M1100">
        <v>6</v>
      </c>
      <c r="N1100" t="s">
        <v>35</v>
      </c>
      <c r="O1100">
        <v>2</v>
      </c>
      <c r="P1100">
        <v>10</v>
      </c>
      <c r="Q1100">
        <v>1.3</v>
      </c>
      <c r="R1100">
        <v>5</v>
      </c>
      <c r="S1100">
        <v>6.5</v>
      </c>
      <c r="T1100">
        <v>1</v>
      </c>
      <c r="U1100">
        <v>0</v>
      </c>
      <c r="V1100">
        <v>1.4000000000000001</v>
      </c>
      <c r="W1100">
        <v>0.8</v>
      </c>
      <c r="X1100">
        <v>1.1200000000000001</v>
      </c>
      <c r="Y1100">
        <v>1.36</v>
      </c>
      <c r="Z1100">
        <v>2.48</v>
      </c>
      <c r="AA1100">
        <v>3.3728000000000002</v>
      </c>
      <c r="AB1100">
        <v>7587922</v>
      </c>
      <c r="AC1100" t="s">
        <v>1166</v>
      </c>
      <c r="AD1100">
        <v>40854</v>
      </c>
      <c r="AE1100" t="s">
        <v>760</v>
      </c>
      <c r="AF1100" t="s">
        <v>761</v>
      </c>
      <c r="AG1100" t="s">
        <v>762</v>
      </c>
      <c r="AH1100" t="s">
        <v>768</v>
      </c>
      <c r="AI1100">
        <v>1.5</v>
      </c>
      <c r="AJ1100">
        <v>0</v>
      </c>
      <c r="AK1100">
        <v>0</v>
      </c>
      <c r="AL1100">
        <v>0</v>
      </c>
      <c r="AM1100">
        <v>18</v>
      </c>
      <c r="AN1100">
        <v>0</v>
      </c>
      <c r="AO1100" t="s">
        <v>762</v>
      </c>
      <c r="AP1100" t="s">
        <v>763</v>
      </c>
      <c r="AQ1100" t="s">
        <v>769</v>
      </c>
      <c r="AR1100" t="s">
        <v>1167</v>
      </c>
      <c r="AS1100">
        <v>5.9</v>
      </c>
      <c r="AT1100">
        <v>761.1</v>
      </c>
      <c r="AU1100">
        <v>767</v>
      </c>
      <c r="AV1100" t="s">
        <v>765</v>
      </c>
      <c r="AW1100" t="s">
        <v>1168</v>
      </c>
      <c r="AX1100">
        <v>4.3</v>
      </c>
      <c r="AY1100">
        <v>753.7</v>
      </c>
      <c r="AZ1100">
        <v>758</v>
      </c>
      <c r="BA1100" t="s">
        <v>765</v>
      </c>
      <c r="BB1100">
        <v>2.902977E-2</v>
      </c>
      <c r="BC1100">
        <v>0</v>
      </c>
      <c r="BD1100">
        <v>0</v>
      </c>
      <c r="BE1100">
        <v>120.31667807437827</v>
      </c>
      <c r="BF1100" t="s">
        <v>767</v>
      </c>
      <c r="BG1100">
        <v>44293</v>
      </c>
      <c r="BH1100">
        <v>254.91077632173781</v>
      </c>
      <c r="BI1100" t="s">
        <v>4098</v>
      </c>
      <c r="BJ1100" t="s">
        <v>4099</v>
      </c>
      <c r="BK1100" t="s">
        <v>4100</v>
      </c>
      <c r="BL1100" t="s">
        <v>4097</v>
      </c>
      <c r="BM1100">
        <v>1</v>
      </c>
      <c r="BN1100">
        <v>3.7450000000000001</v>
      </c>
    </row>
    <row r="1101" spans="1:66" x14ac:dyDescent="0.25">
      <c r="A1101">
        <v>192034</v>
      </c>
      <c r="B1101">
        <v>23536</v>
      </c>
      <c r="C1101" t="s">
        <v>520</v>
      </c>
      <c r="D1101" t="s">
        <v>26</v>
      </c>
      <c r="E1101" t="s">
        <v>29</v>
      </c>
      <c r="F1101">
        <v>44399.708333333336</v>
      </c>
      <c r="G1101">
        <v>5</v>
      </c>
      <c r="I1101">
        <v>0</v>
      </c>
      <c r="K1101" t="s">
        <v>22</v>
      </c>
      <c r="M1101">
        <v>0</v>
      </c>
      <c r="O1101">
        <v>2</v>
      </c>
      <c r="P1101">
        <v>0</v>
      </c>
      <c r="Q1101">
        <v>1.3</v>
      </c>
      <c r="R1101">
        <v>0.8</v>
      </c>
      <c r="S1101">
        <v>1.04</v>
      </c>
      <c r="T1101">
        <v>1</v>
      </c>
      <c r="U1101">
        <v>0</v>
      </c>
      <c r="V1101">
        <v>7.8000000000000007</v>
      </c>
      <c r="W1101">
        <v>3.5000000000000004</v>
      </c>
      <c r="X1101">
        <v>27.300000000000004</v>
      </c>
      <c r="Y1101">
        <v>5.2000000000000011</v>
      </c>
      <c r="Z1101">
        <v>2.42</v>
      </c>
      <c r="AA1101">
        <v>12.584000000000001</v>
      </c>
      <c r="AB1101">
        <v>7606062</v>
      </c>
      <c r="AC1101" t="s">
        <v>2611</v>
      </c>
      <c r="AD1101">
        <v>40855</v>
      </c>
      <c r="AE1101" t="s">
        <v>760</v>
      </c>
      <c r="AF1101" t="s">
        <v>761</v>
      </c>
      <c r="AG1101" t="s">
        <v>762</v>
      </c>
      <c r="AH1101" t="s">
        <v>768</v>
      </c>
      <c r="AI1101">
        <v>1</v>
      </c>
      <c r="AJ1101">
        <v>0</v>
      </c>
      <c r="AK1101">
        <v>0</v>
      </c>
      <c r="AL1101">
        <v>0</v>
      </c>
      <c r="AM1101">
        <v>12</v>
      </c>
      <c r="AN1101">
        <v>0</v>
      </c>
      <c r="AO1101" t="s">
        <v>762</v>
      </c>
      <c r="AP1101" t="s">
        <v>763</v>
      </c>
      <c r="AQ1101" t="s">
        <v>769</v>
      </c>
      <c r="AR1101" t="s">
        <v>2612</v>
      </c>
      <c r="AS1101">
        <v>4.9000000000000004</v>
      </c>
      <c r="AT1101">
        <v>706.1</v>
      </c>
      <c r="AU1101">
        <v>711</v>
      </c>
      <c r="AV1101" t="s">
        <v>765</v>
      </c>
      <c r="AW1101" t="s">
        <v>2613</v>
      </c>
      <c r="AX1101">
        <v>5.7</v>
      </c>
      <c r="AY1101">
        <v>704.3</v>
      </c>
      <c r="AZ1101">
        <v>710</v>
      </c>
      <c r="BA1101" t="s">
        <v>765</v>
      </c>
      <c r="BB1101">
        <v>3.4492830000000002E-2</v>
      </c>
      <c r="BC1101">
        <v>0</v>
      </c>
      <c r="BD1101">
        <v>0</v>
      </c>
      <c r="BE1101">
        <v>121.55977640885239</v>
      </c>
      <c r="BF1101" t="s">
        <v>767</v>
      </c>
      <c r="BG1101">
        <v>44293</v>
      </c>
      <c r="BH1101">
        <v>52.184763475829051</v>
      </c>
      <c r="BI1101" t="s">
        <v>4120</v>
      </c>
      <c r="BJ1101" t="s">
        <v>4121</v>
      </c>
      <c r="BK1101" t="s">
        <v>4122</v>
      </c>
      <c r="BL1101" t="s">
        <v>4123</v>
      </c>
      <c r="BM1101">
        <v>4</v>
      </c>
      <c r="BN1101">
        <v>3.7410000000000001</v>
      </c>
    </row>
    <row r="1102" spans="1:66" x14ac:dyDescent="0.25">
      <c r="A1102">
        <v>192164</v>
      </c>
      <c r="B1102">
        <v>11016</v>
      </c>
      <c r="C1102" t="s">
        <v>726</v>
      </c>
      <c r="D1102" t="s">
        <v>21</v>
      </c>
      <c r="E1102" t="s">
        <v>29</v>
      </c>
      <c r="F1102">
        <v>43893.666666666664</v>
      </c>
      <c r="G1102">
        <v>17</v>
      </c>
      <c r="H1102" t="s">
        <v>23</v>
      </c>
      <c r="I1102">
        <v>0</v>
      </c>
      <c r="J1102" t="s">
        <v>22</v>
      </c>
      <c r="K1102" t="s">
        <v>22</v>
      </c>
      <c r="L1102" t="s">
        <v>115</v>
      </c>
      <c r="M1102">
        <v>8</v>
      </c>
      <c r="N1102" t="s">
        <v>33</v>
      </c>
      <c r="O1102">
        <v>0</v>
      </c>
      <c r="P1102">
        <v>10</v>
      </c>
      <c r="Q1102">
        <v>0</v>
      </c>
      <c r="R1102">
        <v>8.6</v>
      </c>
      <c r="S1102">
        <v>0</v>
      </c>
      <c r="T1102">
        <v>1</v>
      </c>
      <c r="U1102">
        <v>10</v>
      </c>
      <c r="V1102">
        <v>7.6000000000000005</v>
      </c>
      <c r="W1102">
        <v>8.6</v>
      </c>
      <c r="X1102">
        <v>65.36</v>
      </c>
      <c r="Y1102">
        <v>4.5600000000000005</v>
      </c>
      <c r="Z1102">
        <v>8.6</v>
      </c>
      <c r="AA1102">
        <v>39.216000000000001</v>
      </c>
      <c r="AB1102">
        <v>7663909</v>
      </c>
      <c r="AC1102" t="s">
        <v>4013</v>
      </c>
      <c r="AD1102">
        <v>40856</v>
      </c>
      <c r="AE1102" t="s">
        <v>760</v>
      </c>
      <c r="AF1102" t="s">
        <v>761</v>
      </c>
      <c r="AG1102" t="s">
        <v>762</v>
      </c>
      <c r="AH1102" t="s">
        <v>768</v>
      </c>
      <c r="AI1102">
        <v>0</v>
      </c>
      <c r="AJ1102">
        <v>9</v>
      </c>
      <c r="AK1102">
        <v>0</v>
      </c>
      <c r="AL1102">
        <v>0</v>
      </c>
      <c r="AM1102">
        <v>108</v>
      </c>
      <c r="AN1102">
        <v>0</v>
      </c>
      <c r="AO1102" t="s">
        <v>762</v>
      </c>
      <c r="AP1102" t="s">
        <v>778</v>
      </c>
      <c r="AQ1102" t="s">
        <v>781</v>
      </c>
      <c r="AR1102" t="s">
        <v>4014</v>
      </c>
      <c r="AS1102">
        <v>0</v>
      </c>
      <c r="AT1102">
        <v>0</v>
      </c>
      <c r="AU1102">
        <v>0</v>
      </c>
      <c r="AV1102" t="s">
        <v>765</v>
      </c>
      <c r="AW1102" t="s">
        <v>4015</v>
      </c>
      <c r="AX1102">
        <v>0</v>
      </c>
      <c r="AY1102">
        <v>0</v>
      </c>
      <c r="AZ1102">
        <v>0</v>
      </c>
      <c r="BA1102" t="s">
        <v>765</v>
      </c>
      <c r="BB1102">
        <v>0</v>
      </c>
      <c r="BC1102">
        <v>0</v>
      </c>
      <c r="BD1102">
        <v>0</v>
      </c>
      <c r="BE1102">
        <v>120.17430983344741</v>
      </c>
      <c r="BF1102" t="s">
        <v>767</v>
      </c>
      <c r="BG1102">
        <v>43977</v>
      </c>
      <c r="BH1102">
        <v>93.032973369796693</v>
      </c>
      <c r="BI1102" t="s">
        <v>4143</v>
      </c>
      <c r="BJ1102" t="s">
        <v>4144</v>
      </c>
      <c r="BK1102" t="s">
        <v>4145</v>
      </c>
      <c r="BL1102" t="s">
        <v>4139</v>
      </c>
      <c r="BM1102">
        <v>4</v>
      </c>
      <c r="BN1102">
        <v>3.9</v>
      </c>
    </row>
    <row r="1103" spans="1:66" x14ac:dyDescent="0.25">
      <c r="A1103">
        <v>192343</v>
      </c>
      <c r="B1103">
        <v>22721</v>
      </c>
      <c r="C1103" t="s">
        <v>578</v>
      </c>
      <c r="D1103" t="s">
        <v>26</v>
      </c>
      <c r="E1103" t="s">
        <v>29</v>
      </c>
      <c r="F1103">
        <v>44326.666666666664</v>
      </c>
      <c r="G1103">
        <v>4</v>
      </c>
      <c r="H1103" t="s">
        <v>23</v>
      </c>
      <c r="I1103">
        <v>0</v>
      </c>
      <c r="J1103" t="s">
        <v>22</v>
      </c>
      <c r="K1103" t="s">
        <v>22</v>
      </c>
      <c r="L1103" t="s">
        <v>30</v>
      </c>
      <c r="M1103">
        <v>6</v>
      </c>
      <c r="N1103" t="s">
        <v>35</v>
      </c>
      <c r="O1103">
        <v>2</v>
      </c>
      <c r="P1103">
        <v>10</v>
      </c>
      <c r="Q1103">
        <v>1.3</v>
      </c>
      <c r="R1103">
        <v>5</v>
      </c>
      <c r="S1103">
        <v>6.5</v>
      </c>
      <c r="T1103">
        <v>1</v>
      </c>
      <c r="U1103">
        <v>10</v>
      </c>
      <c r="V1103">
        <v>5.4</v>
      </c>
      <c r="W1103">
        <v>3.2</v>
      </c>
      <c r="X1103">
        <v>17.28</v>
      </c>
      <c r="Y1103">
        <v>3.7600000000000002</v>
      </c>
      <c r="Z1103">
        <v>3.92</v>
      </c>
      <c r="AA1103">
        <v>14.7392</v>
      </c>
      <c r="AB1103">
        <v>7615468</v>
      </c>
      <c r="AC1103" t="s">
        <v>2892</v>
      </c>
      <c r="AD1103">
        <v>40857</v>
      </c>
      <c r="AE1103" t="s">
        <v>760</v>
      </c>
      <c r="AF1103" t="s">
        <v>761</v>
      </c>
      <c r="AG1103" t="s">
        <v>762</v>
      </c>
      <c r="AH1103" t="s">
        <v>885</v>
      </c>
      <c r="AI1103">
        <v>1.5</v>
      </c>
      <c r="AJ1103">
        <v>0</v>
      </c>
      <c r="AK1103">
        <v>0</v>
      </c>
      <c r="AL1103">
        <v>0</v>
      </c>
      <c r="AM1103">
        <v>18</v>
      </c>
      <c r="AN1103">
        <v>0</v>
      </c>
      <c r="AO1103" t="s">
        <v>762</v>
      </c>
      <c r="AP1103" t="s">
        <v>763</v>
      </c>
      <c r="AQ1103" t="s">
        <v>769</v>
      </c>
      <c r="AR1103" t="s">
        <v>2893</v>
      </c>
      <c r="AS1103">
        <v>5.22</v>
      </c>
      <c r="AT1103">
        <v>775.78</v>
      </c>
      <c r="AU1103">
        <v>781</v>
      </c>
      <c r="AV1103" t="s">
        <v>772</v>
      </c>
      <c r="AW1103" t="s">
        <v>2894</v>
      </c>
      <c r="AX1103">
        <v>5.37</v>
      </c>
      <c r="AY1103">
        <v>773.88</v>
      </c>
      <c r="AZ1103">
        <v>779.25</v>
      </c>
      <c r="BA1103" t="s">
        <v>772</v>
      </c>
      <c r="BB1103">
        <v>2.036845E-2</v>
      </c>
      <c r="BC1103">
        <v>0</v>
      </c>
      <c r="BD1103">
        <v>43739</v>
      </c>
      <c r="BE1103">
        <v>9.4994296144193413</v>
      </c>
      <c r="BF1103" t="s">
        <v>767</v>
      </c>
      <c r="BG1103">
        <v>44424</v>
      </c>
      <c r="BH1103">
        <v>93.281503651714601</v>
      </c>
      <c r="BI1103" t="s">
        <v>4108</v>
      </c>
      <c r="BJ1103" t="s">
        <v>4109</v>
      </c>
      <c r="BK1103" t="s">
        <v>4110</v>
      </c>
      <c r="BL1103" t="s">
        <v>768</v>
      </c>
      <c r="BM1103">
        <v>2</v>
      </c>
      <c r="BN1103">
        <v>3.71</v>
      </c>
    </row>
    <row r="1104" spans="1:66" x14ac:dyDescent="0.25">
      <c r="A1104">
        <v>192516</v>
      </c>
      <c r="B1104">
        <v>17531</v>
      </c>
      <c r="C1104" t="s">
        <v>557</v>
      </c>
      <c r="D1104" t="s">
        <v>21</v>
      </c>
      <c r="E1104" t="s">
        <v>29</v>
      </c>
      <c r="F1104">
        <v>43985.666666666664</v>
      </c>
      <c r="G1104">
        <v>5</v>
      </c>
      <c r="I1104">
        <v>0</v>
      </c>
      <c r="K1104" t="s">
        <v>22</v>
      </c>
      <c r="M1104">
        <v>0</v>
      </c>
      <c r="O1104">
        <v>2</v>
      </c>
      <c r="P1104">
        <v>0</v>
      </c>
      <c r="Q1104">
        <v>1.3</v>
      </c>
      <c r="R1104">
        <v>0.8</v>
      </c>
      <c r="S1104">
        <v>1.04</v>
      </c>
      <c r="T1104">
        <v>1</v>
      </c>
      <c r="U1104">
        <v>10</v>
      </c>
      <c r="V1104">
        <v>6.2000000000000011</v>
      </c>
      <c r="W1104">
        <v>5</v>
      </c>
      <c r="X1104">
        <v>31.000000000000007</v>
      </c>
      <c r="Y1104">
        <v>4.24</v>
      </c>
      <c r="Z1104">
        <v>3.3200000000000003</v>
      </c>
      <c r="AA1104">
        <v>14.076800000000002</v>
      </c>
      <c r="AB1104">
        <v>7619779</v>
      </c>
      <c r="AC1104" t="s">
        <v>1144</v>
      </c>
      <c r="AD1104">
        <v>40858</v>
      </c>
      <c r="AE1104" t="s">
        <v>760</v>
      </c>
      <c r="AF1104" t="s">
        <v>761</v>
      </c>
      <c r="AG1104" t="s">
        <v>762</v>
      </c>
      <c r="AH1104" t="s">
        <v>768</v>
      </c>
      <c r="AI1104">
        <v>2</v>
      </c>
      <c r="AJ1104">
        <v>0</v>
      </c>
      <c r="AK1104">
        <v>0</v>
      </c>
      <c r="AL1104">
        <v>0</v>
      </c>
      <c r="AM1104">
        <v>24</v>
      </c>
      <c r="AN1104">
        <v>0</v>
      </c>
      <c r="AO1104" t="s">
        <v>762</v>
      </c>
      <c r="AP1104" t="s">
        <v>763</v>
      </c>
      <c r="AQ1104" t="s">
        <v>769</v>
      </c>
      <c r="AR1104" t="s">
        <v>762</v>
      </c>
      <c r="AS1104">
        <v>0</v>
      </c>
      <c r="AT1104">
        <v>0</v>
      </c>
      <c r="AU1104">
        <v>0</v>
      </c>
      <c r="AV1104" t="s">
        <v>772</v>
      </c>
      <c r="AW1104" t="s">
        <v>762</v>
      </c>
      <c r="AX1104">
        <v>0</v>
      </c>
      <c r="AY1104">
        <v>0</v>
      </c>
      <c r="AZ1104">
        <v>0</v>
      </c>
      <c r="BA1104" t="s">
        <v>772</v>
      </c>
      <c r="BB1104">
        <v>0</v>
      </c>
      <c r="BC1104">
        <v>0</v>
      </c>
      <c r="BD1104">
        <v>0</v>
      </c>
      <c r="BE1104">
        <v>120.42619210586356</v>
      </c>
      <c r="BF1104" t="s">
        <v>767</v>
      </c>
      <c r="BG1104">
        <v>44243</v>
      </c>
      <c r="BH1104">
        <v>65.004558932772241</v>
      </c>
      <c r="BI1104" t="s">
        <v>4149</v>
      </c>
      <c r="BJ1104" t="s">
        <v>4150</v>
      </c>
      <c r="BK1104" t="s">
        <v>4151</v>
      </c>
      <c r="BL1104" t="s">
        <v>768</v>
      </c>
      <c r="BM1104">
        <v>2</v>
      </c>
      <c r="BN1104">
        <v>3.7</v>
      </c>
    </row>
    <row r="1105" spans="1:66" x14ac:dyDescent="0.25">
      <c r="A1105">
        <v>192678</v>
      </c>
      <c r="B1105">
        <v>10949</v>
      </c>
      <c r="C1105" t="s">
        <v>213</v>
      </c>
      <c r="D1105" t="s">
        <v>21</v>
      </c>
      <c r="E1105" t="s">
        <v>29</v>
      </c>
      <c r="F1105">
        <v>43006.666666666664</v>
      </c>
      <c r="G1105">
        <v>20</v>
      </c>
      <c r="H1105" t="s">
        <v>23</v>
      </c>
      <c r="I1105">
        <v>0</v>
      </c>
      <c r="J1105" t="s">
        <v>22</v>
      </c>
      <c r="K1105" t="s">
        <v>22</v>
      </c>
      <c r="L1105" t="s">
        <v>115</v>
      </c>
      <c r="M1105">
        <v>8</v>
      </c>
      <c r="N1105" t="s">
        <v>35</v>
      </c>
      <c r="O1105">
        <v>2</v>
      </c>
      <c r="P1105">
        <v>10</v>
      </c>
      <c r="Q1105">
        <v>1.3</v>
      </c>
      <c r="R1105">
        <v>8</v>
      </c>
      <c r="S1105">
        <v>10.4</v>
      </c>
      <c r="T1105">
        <v>2</v>
      </c>
      <c r="U1105">
        <v>10</v>
      </c>
      <c r="V1105">
        <v>7</v>
      </c>
      <c r="W1105">
        <v>8</v>
      </c>
      <c r="X1105">
        <v>56</v>
      </c>
      <c r="Y1105">
        <v>4.7200000000000006</v>
      </c>
      <c r="Z1105">
        <v>8</v>
      </c>
      <c r="AA1105">
        <v>37.760000000000005</v>
      </c>
      <c r="AB1105">
        <v>7604807</v>
      </c>
      <c r="AC1105" t="s">
        <v>3991</v>
      </c>
      <c r="AD1105">
        <v>40859</v>
      </c>
      <c r="AE1105" t="s">
        <v>760</v>
      </c>
      <c r="AF1105" t="s">
        <v>761</v>
      </c>
      <c r="AG1105" t="s">
        <v>762</v>
      </c>
      <c r="AH1105" t="s">
        <v>768</v>
      </c>
      <c r="AI1105">
        <v>5</v>
      </c>
      <c r="AJ1105">
        <v>0</v>
      </c>
      <c r="AK1105">
        <v>0</v>
      </c>
      <c r="AL1105">
        <v>0</v>
      </c>
      <c r="AM1105">
        <v>60</v>
      </c>
      <c r="AN1105">
        <v>0</v>
      </c>
      <c r="AO1105" t="s">
        <v>762</v>
      </c>
      <c r="AP1105" t="s">
        <v>763</v>
      </c>
      <c r="AQ1105" t="s">
        <v>769</v>
      </c>
      <c r="AR1105" t="s">
        <v>3153</v>
      </c>
      <c r="AS1105">
        <v>0</v>
      </c>
      <c r="AT1105">
        <v>0</v>
      </c>
      <c r="AU1105">
        <v>0</v>
      </c>
      <c r="AV1105" t="s">
        <v>772</v>
      </c>
      <c r="AW1105" t="s">
        <v>3992</v>
      </c>
      <c r="AX1105">
        <v>0</v>
      </c>
      <c r="AY1105">
        <v>0</v>
      </c>
      <c r="AZ1105">
        <v>0</v>
      </c>
      <c r="BA1105" t="s">
        <v>765</v>
      </c>
      <c r="BB1105">
        <v>0</v>
      </c>
      <c r="BC1105">
        <v>0</v>
      </c>
      <c r="BD1105">
        <v>0</v>
      </c>
      <c r="BE1105">
        <v>117.74583618526123</v>
      </c>
      <c r="BF1105" t="s">
        <v>767</v>
      </c>
      <c r="BG1105">
        <v>43997</v>
      </c>
      <c r="BH1105">
        <v>75.049161558153358</v>
      </c>
      <c r="BI1105" t="s">
        <v>4114</v>
      </c>
      <c r="BJ1105" t="s">
        <v>4115</v>
      </c>
      <c r="BK1105" t="s">
        <v>4116</v>
      </c>
      <c r="BL1105" t="s">
        <v>768</v>
      </c>
      <c r="BM1105">
        <v>2</v>
      </c>
      <c r="BN1105">
        <v>3.778</v>
      </c>
    </row>
    <row r="1106" spans="1:66" x14ac:dyDescent="0.25">
      <c r="A1106">
        <v>193260</v>
      </c>
      <c r="B1106">
        <v>19394</v>
      </c>
      <c r="C1106" t="s">
        <v>180</v>
      </c>
      <c r="D1106" t="s">
        <v>21</v>
      </c>
      <c r="E1106" t="s">
        <v>29</v>
      </c>
      <c r="F1106">
        <v>44022.708333333336</v>
      </c>
      <c r="G1106">
        <v>4</v>
      </c>
      <c r="H1106" t="s">
        <v>23</v>
      </c>
      <c r="I1106">
        <v>0</v>
      </c>
      <c r="J1106" t="s">
        <v>22</v>
      </c>
      <c r="K1106" t="s">
        <v>22</v>
      </c>
      <c r="M1106">
        <v>0</v>
      </c>
      <c r="O1106">
        <v>2</v>
      </c>
      <c r="P1106">
        <v>10</v>
      </c>
      <c r="Q1106">
        <v>1.3</v>
      </c>
      <c r="R1106">
        <v>2.2999999999999998</v>
      </c>
      <c r="S1106">
        <v>2.9899999999999998</v>
      </c>
      <c r="T1106">
        <v>2</v>
      </c>
      <c r="U1106">
        <v>10</v>
      </c>
      <c r="V1106">
        <v>7</v>
      </c>
      <c r="W1106">
        <v>5</v>
      </c>
      <c r="X1106">
        <v>35</v>
      </c>
      <c r="Y1106">
        <v>4.7200000000000006</v>
      </c>
      <c r="Z1106">
        <v>3.92</v>
      </c>
      <c r="AA1106">
        <v>18.502400000000002</v>
      </c>
      <c r="AB1106">
        <v>7548986</v>
      </c>
      <c r="AC1106" t="s">
        <v>3223</v>
      </c>
      <c r="AD1106">
        <v>40860</v>
      </c>
      <c r="AE1106" t="s">
        <v>760</v>
      </c>
      <c r="AF1106" t="s">
        <v>761</v>
      </c>
      <c r="AG1106" t="s">
        <v>762</v>
      </c>
      <c r="AH1106" t="s">
        <v>768</v>
      </c>
      <c r="AI1106">
        <v>1.25</v>
      </c>
      <c r="AJ1106">
        <v>0</v>
      </c>
      <c r="AK1106">
        <v>0</v>
      </c>
      <c r="AL1106">
        <v>0</v>
      </c>
      <c r="AM1106">
        <v>15</v>
      </c>
      <c r="AN1106">
        <v>0</v>
      </c>
      <c r="AO1106" t="s">
        <v>762</v>
      </c>
      <c r="AP1106" t="s">
        <v>763</v>
      </c>
      <c r="AQ1106" t="s">
        <v>769</v>
      </c>
      <c r="AR1106" t="s">
        <v>3224</v>
      </c>
      <c r="AS1106">
        <v>3.5</v>
      </c>
      <c r="AT1106">
        <v>606.5</v>
      </c>
      <c r="AU1106">
        <v>610</v>
      </c>
      <c r="AV1106" t="s">
        <v>765</v>
      </c>
      <c r="AW1106" t="s">
        <v>3225</v>
      </c>
      <c r="AX1106">
        <v>4.8</v>
      </c>
      <c r="AY1106">
        <v>595.20000000000005</v>
      </c>
      <c r="AZ1106">
        <v>600</v>
      </c>
      <c r="BA1106" t="s">
        <v>765</v>
      </c>
      <c r="BB1106">
        <v>5.4326630000000001E-2</v>
      </c>
      <c r="BC1106">
        <v>0</v>
      </c>
      <c r="BD1106">
        <v>0</v>
      </c>
      <c r="BE1106">
        <v>120.52760666210359</v>
      </c>
      <c r="BF1106" t="s">
        <v>767</v>
      </c>
      <c r="BG1106">
        <v>44418</v>
      </c>
      <c r="BH1106">
        <v>208.0011057674283</v>
      </c>
      <c r="BI1106" t="s">
        <v>4124</v>
      </c>
      <c r="BJ1106" t="s">
        <v>4125</v>
      </c>
      <c r="BK1106" t="s">
        <v>4126</v>
      </c>
      <c r="BL1106" t="s">
        <v>768</v>
      </c>
      <c r="BM1106">
        <v>2</v>
      </c>
      <c r="BN1106">
        <v>3.6920000000000002</v>
      </c>
    </row>
    <row r="1107" spans="1:66" x14ac:dyDescent="0.25">
      <c r="A1107">
        <v>193357</v>
      </c>
      <c r="B1107">
        <v>20408</v>
      </c>
      <c r="C1107" t="s">
        <v>265</v>
      </c>
      <c r="D1107" t="s">
        <v>21</v>
      </c>
      <c r="E1107" t="s">
        <v>29</v>
      </c>
      <c r="F1107">
        <v>44172.666666666664</v>
      </c>
      <c r="G1107">
        <v>4</v>
      </c>
      <c r="H1107" t="s">
        <v>28</v>
      </c>
      <c r="I1107">
        <v>5</v>
      </c>
      <c r="J1107" t="s">
        <v>29</v>
      </c>
      <c r="K1107" t="s">
        <v>29</v>
      </c>
      <c r="L1107" t="s">
        <v>30</v>
      </c>
      <c r="M1107">
        <v>6</v>
      </c>
      <c r="N1107" t="s">
        <v>33</v>
      </c>
      <c r="O1107">
        <v>0</v>
      </c>
      <c r="P1107">
        <v>10</v>
      </c>
      <c r="Q1107">
        <v>3.5</v>
      </c>
      <c r="R1107">
        <v>5</v>
      </c>
      <c r="S1107">
        <v>17.5</v>
      </c>
      <c r="T1107">
        <v>1</v>
      </c>
      <c r="U1107">
        <v>0</v>
      </c>
      <c r="V1107">
        <v>1.4000000000000001</v>
      </c>
      <c r="W1107">
        <v>0.8</v>
      </c>
      <c r="X1107">
        <v>1.1200000000000001</v>
      </c>
      <c r="Y1107">
        <v>2.2400000000000002</v>
      </c>
      <c r="Z1107">
        <v>2.48</v>
      </c>
      <c r="AA1107">
        <v>5.5552000000000001</v>
      </c>
      <c r="AB1107">
        <v>7630341</v>
      </c>
      <c r="AC1107" t="s">
        <v>1535</v>
      </c>
      <c r="AD1107">
        <v>40861</v>
      </c>
      <c r="AE1107" t="s">
        <v>760</v>
      </c>
      <c r="AF1107" t="s">
        <v>761</v>
      </c>
      <c r="AG1107" t="s">
        <v>762</v>
      </c>
      <c r="AH1107" t="s">
        <v>768</v>
      </c>
      <c r="AI1107">
        <v>2</v>
      </c>
      <c r="AJ1107">
        <v>0</v>
      </c>
      <c r="AK1107">
        <v>0</v>
      </c>
      <c r="AL1107">
        <v>0</v>
      </c>
      <c r="AM1107">
        <v>24</v>
      </c>
      <c r="AN1107">
        <v>0</v>
      </c>
      <c r="AO1107" t="s">
        <v>762</v>
      </c>
      <c r="AP1107" t="s">
        <v>763</v>
      </c>
      <c r="AQ1107" t="s">
        <v>769</v>
      </c>
      <c r="AR1107" t="s">
        <v>1536</v>
      </c>
      <c r="AS1107">
        <v>4</v>
      </c>
      <c r="AT1107">
        <v>780</v>
      </c>
      <c r="AU1107">
        <v>784</v>
      </c>
      <c r="AV1107" t="s">
        <v>765</v>
      </c>
      <c r="AW1107" t="s">
        <v>1537</v>
      </c>
      <c r="AX1107">
        <v>1.5</v>
      </c>
      <c r="AY1107">
        <v>776.5</v>
      </c>
      <c r="AZ1107">
        <v>778</v>
      </c>
      <c r="BA1107" t="s">
        <v>765</v>
      </c>
      <c r="BB1107">
        <v>4.1123519999999997E-2</v>
      </c>
      <c r="BC1107">
        <v>0</v>
      </c>
      <c r="BD1107">
        <v>0</v>
      </c>
      <c r="BE1107">
        <v>120.93817020305725</v>
      </c>
      <c r="BF1107" t="s">
        <v>767</v>
      </c>
      <c r="BG1107">
        <v>44329</v>
      </c>
      <c r="BH1107">
        <v>85.109452662075185</v>
      </c>
      <c r="BI1107" t="s">
        <v>4094</v>
      </c>
      <c r="BJ1107" t="s">
        <v>4095</v>
      </c>
      <c r="BK1107" t="s">
        <v>4096</v>
      </c>
      <c r="BL1107" t="s">
        <v>4097</v>
      </c>
      <c r="BM1107">
        <v>1</v>
      </c>
      <c r="BN1107">
        <v>3.7370000000000001</v>
      </c>
    </row>
    <row r="1108" spans="1:66" x14ac:dyDescent="0.25">
      <c r="A1108">
        <v>193437</v>
      </c>
      <c r="B1108">
        <v>11125</v>
      </c>
      <c r="C1108" t="s">
        <v>34</v>
      </c>
      <c r="D1108" t="s">
        <v>21</v>
      </c>
      <c r="E1108" t="s">
        <v>22</v>
      </c>
      <c r="F1108">
        <v>43046.666666666664</v>
      </c>
      <c r="G1108">
        <v>12</v>
      </c>
      <c r="H1108" t="s">
        <v>23</v>
      </c>
      <c r="I1108">
        <v>0</v>
      </c>
      <c r="J1108" t="s">
        <v>22</v>
      </c>
      <c r="K1108" t="s">
        <v>22</v>
      </c>
      <c r="L1108" t="s">
        <v>30</v>
      </c>
      <c r="M1108">
        <v>6</v>
      </c>
      <c r="N1108" t="s">
        <v>35</v>
      </c>
      <c r="O1108">
        <v>2</v>
      </c>
      <c r="P1108">
        <v>10</v>
      </c>
      <c r="Q1108">
        <v>1.3</v>
      </c>
      <c r="R1108">
        <v>0</v>
      </c>
      <c r="S1108">
        <v>0</v>
      </c>
      <c r="T1108">
        <v>1</v>
      </c>
      <c r="U1108">
        <v>0</v>
      </c>
      <c r="V1108">
        <v>1.4000000000000001</v>
      </c>
      <c r="W1108">
        <v>0</v>
      </c>
      <c r="X1108">
        <v>0</v>
      </c>
      <c r="Y1108">
        <v>1.36</v>
      </c>
      <c r="Z1108">
        <v>0</v>
      </c>
      <c r="AA1108">
        <v>0</v>
      </c>
      <c r="AB1108">
        <v>7548652</v>
      </c>
      <c r="AC1108" t="s">
        <v>788</v>
      </c>
      <c r="AD1108">
        <v>40862</v>
      </c>
      <c r="AE1108" t="s">
        <v>760</v>
      </c>
      <c r="AF1108" t="s">
        <v>761</v>
      </c>
      <c r="AG1108" t="s">
        <v>762</v>
      </c>
      <c r="AH1108" t="s">
        <v>768</v>
      </c>
      <c r="AI1108">
        <v>3</v>
      </c>
      <c r="AJ1108">
        <v>0</v>
      </c>
      <c r="AK1108">
        <v>0</v>
      </c>
      <c r="AL1108">
        <v>0</v>
      </c>
      <c r="AM1108">
        <v>36</v>
      </c>
      <c r="AN1108">
        <v>0</v>
      </c>
      <c r="AO1108" t="s">
        <v>762</v>
      </c>
      <c r="AP1108" t="s">
        <v>778</v>
      </c>
      <c r="AQ1108" t="s">
        <v>781</v>
      </c>
      <c r="AR1108" t="s">
        <v>789</v>
      </c>
      <c r="AS1108">
        <v>7.3</v>
      </c>
      <c r="AT1108">
        <v>617.45000000000005</v>
      </c>
      <c r="AU1108">
        <v>626.4</v>
      </c>
      <c r="AV1108" t="s">
        <v>765</v>
      </c>
      <c r="AW1108" t="s">
        <v>790</v>
      </c>
      <c r="AX1108">
        <v>7.1</v>
      </c>
      <c r="AY1108">
        <v>0</v>
      </c>
      <c r="AZ1108">
        <v>0</v>
      </c>
      <c r="BA1108" t="s">
        <v>765</v>
      </c>
      <c r="BB1108">
        <v>0</v>
      </c>
      <c r="BC1108">
        <v>0</v>
      </c>
      <c r="BD1108">
        <v>0</v>
      </c>
      <c r="BE1108">
        <v>117.85535021674652</v>
      </c>
      <c r="BF1108" t="s">
        <v>767</v>
      </c>
      <c r="BG1108">
        <v>44271</v>
      </c>
      <c r="BH1108">
        <v>82.722487542862993</v>
      </c>
      <c r="BI1108" t="s">
        <v>4133</v>
      </c>
      <c r="BJ1108" t="s">
        <v>4134</v>
      </c>
      <c r="BK1108" t="s">
        <v>4135</v>
      </c>
      <c r="BL1108" t="s">
        <v>4107</v>
      </c>
      <c r="BM1108">
        <v>3</v>
      </c>
      <c r="BN1108">
        <v>3.714</v>
      </c>
    </row>
    <row r="1109" spans="1:66" x14ac:dyDescent="0.25">
      <c r="A1109">
        <v>193474</v>
      </c>
      <c r="B1109">
        <v>11189</v>
      </c>
      <c r="C1109" t="s">
        <v>327</v>
      </c>
      <c r="D1109" t="s">
        <v>21</v>
      </c>
      <c r="E1109" t="s">
        <v>29</v>
      </c>
      <c r="F1109">
        <v>43838.666666666664</v>
      </c>
      <c r="G1109">
        <v>20</v>
      </c>
      <c r="H1109" t="s">
        <v>28</v>
      </c>
      <c r="I1109">
        <v>5</v>
      </c>
      <c r="J1109" t="s">
        <v>22</v>
      </c>
      <c r="K1109" t="s">
        <v>22</v>
      </c>
      <c r="L1109" t="s">
        <v>37</v>
      </c>
      <c r="M1109">
        <v>8</v>
      </c>
      <c r="N1109" t="s">
        <v>35</v>
      </c>
      <c r="O1109">
        <v>2</v>
      </c>
      <c r="P1109">
        <v>10</v>
      </c>
      <c r="Q1109">
        <v>3.05</v>
      </c>
      <c r="R1109">
        <v>8</v>
      </c>
      <c r="S1109">
        <v>24.4</v>
      </c>
      <c r="T1109">
        <v>1</v>
      </c>
      <c r="U1109">
        <v>0</v>
      </c>
      <c r="V1109">
        <v>1.4000000000000001</v>
      </c>
      <c r="W1109">
        <v>2.9000000000000004</v>
      </c>
      <c r="X1109">
        <v>4.0600000000000005</v>
      </c>
      <c r="Y1109">
        <v>2.06</v>
      </c>
      <c r="Z1109">
        <v>4.9400000000000004</v>
      </c>
      <c r="AA1109">
        <v>10.176400000000001</v>
      </c>
      <c r="AB1109">
        <v>7622315</v>
      </c>
      <c r="AC1109" t="s">
        <v>2336</v>
      </c>
      <c r="AD1109">
        <v>40863</v>
      </c>
      <c r="AE1109" t="s">
        <v>760</v>
      </c>
      <c r="AF1109" t="s">
        <v>761</v>
      </c>
      <c r="AG1109" t="s">
        <v>762</v>
      </c>
      <c r="AH1109" t="s">
        <v>768</v>
      </c>
      <c r="AI1109">
        <v>5.5</v>
      </c>
      <c r="AJ1109">
        <v>0</v>
      </c>
      <c r="AK1109">
        <v>0</v>
      </c>
      <c r="AL1109">
        <v>0</v>
      </c>
      <c r="AM1109">
        <v>66</v>
      </c>
      <c r="AN1109">
        <v>0</v>
      </c>
      <c r="AO1109" t="s">
        <v>762</v>
      </c>
      <c r="AP1109" t="s">
        <v>763</v>
      </c>
      <c r="AQ1109" t="s">
        <v>769</v>
      </c>
      <c r="AR1109" t="s">
        <v>2337</v>
      </c>
      <c r="AS1109">
        <v>0</v>
      </c>
      <c r="AT1109">
        <v>0</v>
      </c>
      <c r="AU1109">
        <v>0</v>
      </c>
      <c r="AV1109" t="s">
        <v>765</v>
      </c>
      <c r="AW1109" t="s">
        <v>2338</v>
      </c>
      <c r="AX1109">
        <v>0</v>
      </c>
      <c r="AY1109">
        <v>0</v>
      </c>
      <c r="AZ1109">
        <v>0</v>
      </c>
      <c r="BA1109" t="s">
        <v>765</v>
      </c>
      <c r="BB1109">
        <v>0</v>
      </c>
      <c r="BC1109">
        <v>0</v>
      </c>
      <c r="BD1109">
        <v>0</v>
      </c>
      <c r="BE1109">
        <v>120.02372804015513</v>
      </c>
      <c r="BF1109" t="s">
        <v>767</v>
      </c>
      <c r="BG1109">
        <v>44025</v>
      </c>
      <c r="BH1109">
        <v>108.68615565430829</v>
      </c>
      <c r="BI1109" t="s">
        <v>4114</v>
      </c>
      <c r="BJ1109" t="s">
        <v>4115</v>
      </c>
      <c r="BK1109" t="s">
        <v>4116</v>
      </c>
      <c r="BL1109" t="s">
        <v>768</v>
      </c>
      <c r="BM1109">
        <v>2</v>
      </c>
      <c r="BN1109">
        <v>3.77</v>
      </c>
    </row>
    <row r="1110" spans="1:66" x14ac:dyDescent="0.25">
      <c r="A1110">
        <v>193480</v>
      </c>
      <c r="B1110">
        <v>18633</v>
      </c>
      <c r="C1110" t="s">
        <v>162</v>
      </c>
      <c r="D1110" t="s">
        <v>21</v>
      </c>
      <c r="E1110" t="s">
        <v>29</v>
      </c>
      <c r="F1110">
        <v>44014.666666666664</v>
      </c>
      <c r="G1110">
        <v>1.3</v>
      </c>
      <c r="H1110" t="s">
        <v>28</v>
      </c>
      <c r="I1110">
        <v>5</v>
      </c>
      <c r="J1110" t="s">
        <v>22</v>
      </c>
      <c r="K1110" t="s">
        <v>22</v>
      </c>
      <c r="M1110">
        <v>0</v>
      </c>
      <c r="O1110">
        <v>2</v>
      </c>
      <c r="P1110">
        <v>5</v>
      </c>
      <c r="Q1110">
        <v>3.05</v>
      </c>
      <c r="R1110">
        <v>1.55</v>
      </c>
      <c r="S1110">
        <v>4.7275</v>
      </c>
      <c r="T1110">
        <v>1</v>
      </c>
      <c r="U1110">
        <v>5</v>
      </c>
      <c r="V1110">
        <v>1.4000000000000001</v>
      </c>
      <c r="W1110">
        <v>1.55</v>
      </c>
      <c r="X1110">
        <v>2.1700000000000004</v>
      </c>
      <c r="Y1110">
        <v>2.06</v>
      </c>
      <c r="Z1110">
        <v>1.55</v>
      </c>
      <c r="AA1110">
        <v>3.1930000000000001</v>
      </c>
      <c r="AB1110">
        <v>7631868</v>
      </c>
      <c r="AC1110" t="s">
        <v>1132</v>
      </c>
      <c r="AD1110">
        <v>40864</v>
      </c>
      <c r="AE1110" t="s">
        <v>760</v>
      </c>
      <c r="AF1110" t="s">
        <v>761</v>
      </c>
      <c r="AG1110" t="s">
        <v>762</v>
      </c>
      <c r="AH1110" t="s">
        <v>768</v>
      </c>
      <c r="AI1110">
        <v>2</v>
      </c>
      <c r="AJ1110">
        <v>0</v>
      </c>
      <c r="AK1110">
        <v>0</v>
      </c>
      <c r="AL1110">
        <v>0</v>
      </c>
      <c r="AM1110">
        <v>15</v>
      </c>
      <c r="AN1110">
        <v>0</v>
      </c>
      <c r="AO1110" t="s">
        <v>762</v>
      </c>
      <c r="AP1110" t="s">
        <v>763</v>
      </c>
      <c r="AQ1110" t="s">
        <v>769</v>
      </c>
      <c r="AR1110" t="s">
        <v>1133</v>
      </c>
      <c r="AS1110">
        <v>7.8</v>
      </c>
      <c r="AT1110">
        <v>0</v>
      </c>
      <c r="AU1110">
        <v>0</v>
      </c>
      <c r="AV1110" t="s">
        <v>765</v>
      </c>
      <c r="AW1110" t="s">
        <v>1134</v>
      </c>
      <c r="AX1110">
        <v>2.4</v>
      </c>
      <c r="AY1110">
        <v>0</v>
      </c>
      <c r="AZ1110">
        <v>0</v>
      </c>
      <c r="BA1110" t="s">
        <v>765</v>
      </c>
      <c r="BB1110">
        <v>0</v>
      </c>
      <c r="BC1110">
        <v>0</v>
      </c>
      <c r="BD1110">
        <v>0</v>
      </c>
      <c r="BE1110">
        <v>120.50558977869039</v>
      </c>
      <c r="BF1110" t="s">
        <v>767</v>
      </c>
      <c r="BG1110">
        <v>44326</v>
      </c>
      <c r="BH1110">
        <v>39.83339216389799</v>
      </c>
      <c r="BI1110" t="s">
        <v>4143</v>
      </c>
      <c r="BJ1110" t="s">
        <v>4144</v>
      </c>
      <c r="BK1110" t="s">
        <v>4145</v>
      </c>
      <c r="BL1110" t="s">
        <v>4139</v>
      </c>
      <c r="BM1110">
        <v>4</v>
      </c>
      <c r="BN1110">
        <v>3.871</v>
      </c>
    </row>
    <row r="1111" spans="1:66" x14ac:dyDescent="0.25">
      <c r="A1111">
        <v>193482</v>
      </c>
      <c r="B1111">
        <v>18820</v>
      </c>
      <c r="C1111" t="s">
        <v>104</v>
      </c>
      <c r="D1111" t="s">
        <v>21</v>
      </c>
      <c r="E1111" t="s">
        <v>29</v>
      </c>
      <c r="F1111">
        <v>44027.666666666664</v>
      </c>
      <c r="G1111">
        <v>4</v>
      </c>
      <c r="H1111" t="s">
        <v>28</v>
      </c>
      <c r="I1111">
        <v>5</v>
      </c>
      <c r="J1111" t="s">
        <v>22</v>
      </c>
      <c r="K1111" t="s">
        <v>22</v>
      </c>
      <c r="M1111">
        <v>0</v>
      </c>
      <c r="N1111" t="s">
        <v>33</v>
      </c>
      <c r="O1111">
        <v>0</v>
      </c>
      <c r="P1111">
        <v>5</v>
      </c>
      <c r="Q1111">
        <v>1.75</v>
      </c>
      <c r="R1111">
        <v>1.55</v>
      </c>
      <c r="S1111">
        <v>2.7124999999999999</v>
      </c>
      <c r="T1111">
        <v>1</v>
      </c>
      <c r="U1111">
        <v>5</v>
      </c>
      <c r="V1111">
        <v>7.8000000000000007</v>
      </c>
      <c r="W1111">
        <v>3.35</v>
      </c>
      <c r="X1111">
        <v>26.130000000000003</v>
      </c>
      <c r="Y1111">
        <v>5.3800000000000008</v>
      </c>
      <c r="Z1111">
        <v>2.63</v>
      </c>
      <c r="AA1111">
        <v>14.149400000000002</v>
      </c>
      <c r="AB1111">
        <v>7553771</v>
      </c>
      <c r="AC1111" t="s">
        <v>2803</v>
      </c>
      <c r="AD1111">
        <v>40865</v>
      </c>
      <c r="AE1111" t="s">
        <v>760</v>
      </c>
      <c r="AF1111" t="s">
        <v>761</v>
      </c>
      <c r="AG1111" t="s">
        <v>762</v>
      </c>
      <c r="AH1111" t="s">
        <v>768</v>
      </c>
      <c r="AI1111">
        <v>1.25</v>
      </c>
      <c r="AJ1111">
        <v>0</v>
      </c>
      <c r="AK1111">
        <v>0</v>
      </c>
      <c r="AL1111">
        <v>0</v>
      </c>
      <c r="AM1111">
        <v>15</v>
      </c>
      <c r="AN1111">
        <v>0</v>
      </c>
      <c r="AO1111" t="s">
        <v>762</v>
      </c>
      <c r="AP1111" t="s">
        <v>763</v>
      </c>
      <c r="AQ1111" t="s">
        <v>769</v>
      </c>
      <c r="AR1111" t="s">
        <v>2804</v>
      </c>
      <c r="AS1111">
        <v>4</v>
      </c>
      <c r="AT1111">
        <v>674</v>
      </c>
      <c r="AU1111">
        <v>678</v>
      </c>
      <c r="AV1111" t="s">
        <v>765</v>
      </c>
      <c r="AW1111" t="s">
        <v>2805</v>
      </c>
      <c r="AX1111">
        <v>0.7</v>
      </c>
      <c r="AY1111">
        <v>665.3</v>
      </c>
      <c r="AZ1111">
        <v>666</v>
      </c>
      <c r="BA1111" t="s">
        <v>765</v>
      </c>
      <c r="BB1111">
        <v>7.1734999999999993E-2</v>
      </c>
      <c r="BC1111">
        <v>0</v>
      </c>
      <c r="BD1111">
        <v>0</v>
      </c>
      <c r="BE1111">
        <v>120.54118183892311</v>
      </c>
      <c r="BF1111" t="s">
        <v>767</v>
      </c>
      <c r="BG1111">
        <v>44411</v>
      </c>
      <c r="BH1111">
        <v>121.2797103524706</v>
      </c>
      <c r="BI1111" t="s">
        <v>4130</v>
      </c>
      <c r="BJ1111" t="s">
        <v>4131</v>
      </c>
      <c r="BK1111" t="s">
        <v>4132</v>
      </c>
      <c r="BL1111" t="s">
        <v>768</v>
      </c>
      <c r="BM1111">
        <v>2</v>
      </c>
      <c r="BN1111">
        <v>3.7559999999999998</v>
      </c>
    </row>
    <row r="1112" spans="1:66" x14ac:dyDescent="0.25">
      <c r="A1112">
        <v>193508</v>
      </c>
      <c r="B1112">
        <v>13555</v>
      </c>
      <c r="C1112" t="s">
        <v>336</v>
      </c>
      <c r="D1112" t="s">
        <v>21</v>
      </c>
      <c r="E1112" t="s">
        <v>29</v>
      </c>
      <c r="F1112">
        <v>43949.666666666664</v>
      </c>
      <c r="G1112">
        <v>2.4</v>
      </c>
      <c r="I1112">
        <v>0</v>
      </c>
      <c r="K1112" t="s">
        <v>22</v>
      </c>
      <c r="M1112">
        <v>0</v>
      </c>
      <c r="O1112">
        <v>2</v>
      </c>
      <c r="P1112">
        <v>0</v>
      </c>
      <c r="Q1112">
        <v>1.3</v>
      </c>
      <c r="R1112">
        <v>0.8</v>
      </c>
      <c r="S1112">
        <v>1.04</v>
      </c>
      <c r="T1112">
        <v>1</v>
      </c>
      <c r="U1112">
        <v>0</v>
      </c>
      <c r="V1112">
        <v>7.8000000000000007</v>
      </c>
      <c r="W1112">
        <v>1.7000000000000002</v>
      </c>
      <c r="X1112">
        <v>13.260000000000003</v>
      </c>
      <c r="Y1112">
        <v>5.2000000000000011</v>
      </c>
      <c r="Z1112">
        <v>1.34</v>
      </c>
      <c r="AA1112">
        <v>6.9680000000000017</v>
      </c>
      <c r="AB1112">
        <v>7570731</v>
      </c>
      <c r="AC1112" t="s">
        <v>1144</v>
      </c>
      <c r="AD1112">
        <v>40866</v>
      </c>
      <c r="AE1112" t="s">
        <v>760</v>
      </c>
      <c r="AF1112" t="s">
        <v>761</v>
      </c>
      <c r="AG1112" t="s">
        <v>762</v>
      </c>
      <c r="AH1112" t="s">
        <v>768</v>
      </c>
      <c r="AI1112">
        <v>1.25</v>
      </c>
      <c r="AJ1112">
        <v>0</v>
      </c>
      <c r="AK1112">
        <v>0</v>
      </c>
      <c r="AL1112">
        <v>0</v>
      </c>
      <c r="AM1112">
        <v>15</v>
      </c>
      <c r="AN1112">
        <v>0</v>
      </c>
      <c r="AO1112" t="s">
        <v>762</v>
      </c>
      <c r="AP1112" t="s">
        <v>763</v>
      </c>
      <c r="AQ1112" t="s">
        <v>769</v>
      </c>
      <c r="AR1112" t="s">
        <v>762</v>
      </c>
      <c r="AS1112">
        <v>0</v>
      </c>
      <c r="AT1112">
        <v>0</v>
      </c>
      <c r="AU1112">
        <v>0</v>
      </c>
      <c r="AV1112" t="s">
        <v>772</v>
      </c>
      <c r="AW1112" t="s">
        <v>1814</v>
      </c>
      <c r="AX1112">
        <v>2.4</v>
      </c>
      <c r="AY1112">
        <v>0</v>
      </c>
      <c r="AZ1112">
        <v>0</v>
      </c>
      <c r="BA1112" t="s">
        <v>765</v>
      </c>
      <c r="BB1112">
        <v>0</v>
      </c>
      <c r="BC1112">
        <v>0</v>
      </c>
      <c r="BD1112">
        <v>0</v>
      </c>
      <c r="BE1112">
        <v>120.3276294775268</v>
      </c>
      <c r="BF1112" t="s">
        <v>767</v>
      </c>
      <c r="BG1112">
        <v>44243</v>
      </c>
      <c r="BH1112">
        <v>67.945141727902381</v>
      </c>
      <c r="BI1112" t="s">
        <v>4114</v>
      </c>
      <c r="BJ1112" t="s">
        <v>4115</v>
      </c>
      <c r="BK1112" t="s">
        <v>4116</v>
      </c>
      <c r="BL1112" t="s">
        <v>768</v>
      </c>
      <c r="BM1112">
        <v>2</v>
      </c>
      <c r="BN1112">
        <v>3.742</v>
      </c>
    </row>
    <row r="1113" spans="1:66" x14ac:dyDescent="0.25">
      <c r="A1113">
        <v>193509</v>
      </c>
      <c r="B1113">
        <v>13555</v>
      </c>
      <c r="C1113" t="s">
        <v>335</v>
      </c>
      <c r="D1113" t="s">
        <v>21</v>
      </c>
      <c r="E1113" t="s">
        <v>29</v>
      </c>
      <c r="F1113">
        <v>43949.666666666664</v>
      </c>
      <c r="G1113">
        <v>1.5</v>
      </c>
      <c r="I1113">
        <v>0</v>
      </c>
      <c r="K1113" t="s">
        <v>22</v>
      </c>
      <c r="M1113">
        <v>0</v>
      </c>
      <c r="O1113">
        <v>2</v>
      </c>
      <c r="P1113">
        <v>0</v>
      </c>
      <c r="Q1113">
        <v>1.3</v>
      </c>
      <c r="R1113">
        <v>0.8</v>
      </c>
      <c r="S1113">
        <v>1.04</v>
      </c>
      <c r="T1113">
        <v>1</v>
      </c>
      <c r="U1113">
        <v>0</v>
      </c>
      <c r="V1113">
        <v>7.8000000000000007</v>
      </c>
      <c r="W1113">
        <v>1.7000000000000002</v>
      </c>
      <c r="X1113">
        <v>13.260000000000003</v>
      </c>
      <c r="Y1113">
        <v>5.2000000000000011</v>
      </c>
      <c r="Z1113">
        <v>1.34</v>
      </c>
      <c r="AA1113">
        <v>6.9680000000000017</v>
      </c>
      <c r="AB1113">
        <v>7693799</v>
      </c>
      <c r="AC1113" t="s">
        <v>1811</v>
      </c>
      <c r="AD1113">
        <v>40867</v>
      </c>
      <c r="AE1113" t="s">
        <v>760</v>
      </c>
      <c r="AF1113" t="s">
        <v>761</v>
      </c>
      <c r="AG1113" t="s">
        <v>762</v>
      </c>
      <c r="AH1113" t="s">
        <v>768</v>
      </c>
      <c r="AI1113">
        <v>1.25</v>
      </c>
      <c r="AJ1113">
        <v>0</v>
      </c>
      <c r="AK1113">
        <v>0</v>
      </c>
      <c r="AL1113">
        <v>0</v>
      </c>
      <c r="AM1113">
        <v>15</v>
      </c>
      <c r="AN1113">
        <v>0</v>
      </c>
      <c r="AO1113" t="s">
        <v>762</v>
      </c>
      <c r="AP1113" t="s">
        <v>763</v>
      </c>
      <c r="AQ1113" t="s">
        <v>769</v>
      </c>
      <c r="AR1113" t="s">
        <v>1812</v>
      </c>
      <c r="AS1113">
        <v>0</v>
      </c>
      <c r="AT1113">
        <v>0</v>
      </c>
      <c r="AU1113">
        <v>0</v>
      </c>
      <c r="AV1113" t="s">
        <v>765</v>
      </c>
      <c r="AW1113" t="s">
        <v>1813</v>
      </c>
      <c r="AX1113">
        <v>1.5</v>
      </c>
      <c r="AY1113">
        <v>0</v>
      </c>
      <c r="AZ1113">
        <v>0</v>
      </c>
      <c r="BA1113" t="s">
        <v>765</v>
      </c>
      <c r="BB1113">
        <v>0</v>
      </c>
      <c r="BC1113">
        <v>0</v>
      </c>
      <c r="BD1113">
        <v>0</v>
      </c>
      <c r="BE1113">
        <v>120.3276294775268</v>
      </c>
      <c r="BF1113" t="s">
        <v>767</v>
      </c>
      <c r="BG1113">
        <v>44243</v>
      </c>
      <c r="BH1113">
        <v>135.58584990160591</v>
      </c>
      <c r="BI1113" t="s">
        <v>4098</v>
      </c>
      <c r="BJ1113" t="s">
        <v>4099</v>
      </c>
      <c r="BK1113" t="s">
        <v>4100</v>
      </c>
      <c r="BL1113" t="s">
        <v>4097</v>
      </c>
      <c r="BM1113">
        <v>1</v>
      </c>
      <c r="BN1113">
        <v>3.742</v>
      </c>
    </row>
    <row r="1114" spans="1:66" x14ac:dyDescent="0.25">
      <c r="A1114">
        <v>193800</v>
      </c>
      <c r="B1114">
        <v>76503</v>
      </c>
      <c r="C1114" t="s">
        <v>459</v>
      </c>
      <c r="D1114" t="s">
        <v>21</v>
      </c>
      <c r="E1114" t="s">
        <v>29</v>
      </c>
      <c r="F1114">
        <v>44123.666666666664</v>
      </c>
      <c r="G1114">
        <v>5.5</v>
      </c>
      <c r="H1114" t="s">
        <v>23</v>
      </c>
      <c r="I1114">
        <v>0</v>
      </c>
      <c r="J1114" t="s">
        <v>22</v>
      </c>
      <c r="K1114" t="s">
        <v>22</v>
      </c>
      <c r="L1114" t="s">
        <v>24</v>
      </c>
      <c r="M1114">
        <v>0</v>
      </c>
      <c r="O1114">
        <v>2</v>
      </c>
      <c r="P1114">
        <v>10</v>
      </c>
      <c r="Q1114">
        <v>1.3</v>
      </c>
      <c r="R1114">
        <v>2.2999999999999998</v>
      </c>
      <c r="S1114">
        <v>2.9899999999999998</v>
      </c>
      <c r="T1114">
        <v>1</v>
      </c>
      <c r="U1114">
        <v>10</v>
      </c>
      <c r="V1114">
        <v>3.0000000000000004</v>
      </c>
      <c r="W1114">
        <v>5.9</v>
      </c>
      <c r="X1114">
        <v>17.700000000000003</v>
      </c>
      <c r="Y1114">
        <v>2.3200000000000003</v>
      </c>
      <c r="Z1114">
        <v>4.46</v>
      </c>
      <c r="AA1114">
        <v>10.347200000000001</v>
      </c>
      <c r="AB1114">
        <v>7645812</v>
      </c>
      <c r="AC1114" t="s">
        <v>2351</v>
      </c>
      <c r="AD1114">
        <v>40868</v>
      </c>
      <c r="AE1114" t="s">
        <v>760</v>
      </c>
      <c r="AF1114" t="s">
        <v>761</v>
      </c>
      <c r="AG1114" t="s">
        <v>762</v>
      </c>
      <c r="AH1114" t="s">
        <v>768</v>
      </c>
      <c r="AI1114">
        <v>2</v>
      </c>
      <c r="AJ1114">
        <v>0</v>
      </c>
      <c r="AK1114">
        <v>0</v>
      </c>
      <c r="AL1114">
        <v>0</v>
      </c>
      <c r="AM1114">
        <v>24</v>
      </c>
      <c r="AN1114">
        <v>0</v>
      </c>
      <c r="AO1114" t="s">
        <v>762</v>
      </c>
      <c r="AP1114" t="s">
        <v>763</v>
      </c>
      <c r="AQ1114" t="s">
        <v>769</v>
      </c>
      <c r="AR1114" t="s">
        <v>2352</v>
      </c>
      <c r="AS1114">
        <v>6.92</v>
      </c>
      <c r="AT1114">
        <v>676.05</v>
      </c>
      <c r="AU1114">
        <v>682.97</v>
      </c>
      <c r="AV1114" t="s">
        <v>772</v>
      </c>
      <c r="AW1114" t="s">
        <v>2353</v>
      </c>
      <c r="AX1114">
        <v>7.7</v>
      </c>
      <c r="AY1114">
        <v>674.51</v>
      </c>
      <c r="AZ1114">
        <v>682.21</v>
      </c>
      <c r="BA1114" t="s">
        <v>772</v>
      </c>
      <c r="BB1114">
        <v>0</v>
      </c>
      <c r="BC1114">
        <v>0</v>
      </c>
      <c r="BD1114">
        <v>0</v>
      </c>
      <c r="BE1114">
        <v>120.80401551448779</v>
      </c>
      <c r="BF1114" t="s">
        <v>767</v>
      </c>
      <c r="BG1114">
        <v>44243</v>
      </c>
      <c r="BH1114">
        <v>131.284136584706</v>
      </c>
      <c r="BI1114" t="s">
        <v>4094</v>
      </c>
      <c r="BJ1114" t="s">
        <v>4095</v>
      </c>
      <c r="BK1114" t="s">
        <v>4096</v>
      </c>
      <c r="BL1114" t="s">
        <v>4097</v>
      </c>
      <c r="BM1114">
        <v>1</v>
      </c>
      <c r="BN1114">
        <v>3.7709999999999999</v>
      </c>
    </row>
    <row r="1115" spans="1:66" x14ac:dyDescent="0.25">
      <c r="A1115">
        <v>193900</v>
      </c>
      <c r="B1115">
        <v>18822</v>
      </c>
      <c r="C1115" t="s">
        <v>211</v>
      </c>
      <c r="D1115" t="s">
        <v>21</v>
      </c>
      <c r="E1115" t="s">
        <v>29</v>
      </c>
      <c r="F1115">
        <v>44027.666666666664</v>
      </c>
      <c r="G1115">
        <v>1.5</v>
      </c>
      <c r="H1115" t="s">
        <v>32</v>
      </c>
      <c r="I1115">
        <v>10</v>
      </c>
      <c r="J1115" t="s">
        <v>22</v>
      </c>
      <c r="K1115" t="s">
        <v>22</v>
      </c>
      <c r="M1115">
        <v>0</v>
      </c>
      <c r="N1115" t="s">
        <v>202</v>
      </c>
      <c r="O1115">
        <v>3</v>
      </c>
      <c r="P1115">
        <v>10</v>
      </c>
      <c r="Q1115">
        <v>5.45</v>
      </c>
      <c r="R1115">
        <v>2.2999999999999998</v>
      </c>
      <c r="S1115">
        <v>12.535</v>
      </c>
      <c r="T1115">
        <v>1</v>
      </c>
      <c r="U1115">
        <v>0</v>
      </c>
      <c r="V1115">
        <v>1.4000000000000001</v>
      </c>
      <c r="W1115">
        <v>0.8</v>
      </c>
      <c r="X1115">
        <v>1.1200000000000001</v>
      </c>
      <c r="Y1115">
        <v>3.0200000000000005</v>
      </c>
      <c r="Z1115">
        <v>1.4</v>
      </c>
      <c r="AA1115">
        <v>4.2280000000000006</v>
      </c>
      <c r="AB1115">
        <v>7707310</v>
      </c>
      <c r="AC1115" t="s">
        <v>1318</v>
      </c>
      <c r="AD1115">
        <v>40869</v>
      </c>
      <c r="AE1115" t="s">
        <v>760</v>
      </c>
      <c r="AF1115" t="s">
        <v>761</v>
      </c>
      <c r="AG1115" t="s">
        <v>762</v>
      </c>
      <c r="AH1115" t="s">
        <v>768</v>
      </c>
      <c r="AI1115">
        <v>1</v>
      </c>
      <c r="AJ1115">
        <v>0</v>
      </c>
      <c r="AK1115">
        <v>0</v>
      </c>
      <c r="AL1115">
        <v>0</v>
      </c>
      <c r="AM1115">
        <v>12</v>
      </c>
      <c r="AN1115">
        <v>0</v>
      </c>
      <c r="AO1115" t="s">
        <v>762</v>
      </c>
      <c r="AP1115" t="s">
        <v>763</v>
      </c>
      <c r="AQ1115" t="s">
        <v>769</v>
      </c>
      <c r="AR1115" t="s">
        <v>1319</v>
      </c>
      <c r="AS1115">
        <v>0</v>
      </c>
      <c r="AT1115">
        <v>0</v>
      </c>
      <c r="AU1115">
        <v>0</v>
      </c>
      <c r="AV1115" t="s">
        <v>762</v>
      </c>
      <c r="AW1115" t="s">
        <v>1320</v>
      </c>
      <c r="AX1115">
        <v>0</v>
      </c>
      <c r="AY1115">
        <v>0</v>
      </c>
      <c r="AZ1115">
        <v>0</v>
      </c>
      <c r="BA1115" t="s">
        <v>762</v>
      </c>
      <c r="BB1115">
        <v>0</v>
      </c>
      <c r="BC1115">
        <v>0</v>
      </c>
      <c r="BD1115">
        <v>0</v>
      </c>
      <c r="BE1115">
        <v>120.54118183892311</v>
      </c>
      <c r="BF1115" t="s">
        <v>767</v>
      </c>
      <c r="BG1115">
        <v>44243</v>
      </c>
      <c r="BH1115">
        <v>25.76361058777854</v>
      </c>
      <c r="BI1115" t="s">
        <v>4094</v>
      </c>
      <c r="BJ1115" t="s">
        <v>4095</v>
      </c>
      <c r="BK1115" t="s">
        <v>4096</v>
      </c>
      <c r="BL1115" t="s">
        <v>4097</v>
      </c>
      <c r="BM1115">
        <v>1</v>
      </c>
      <c r="BN1115">
        <v>3.7759999999999998</v>
      </c>
    </row>
    <row r="1116" spans="1:66" x14ac:dyDescent="0.25">
      <c r="A1116">
        <v>194199</v>
      </c>
      <c r="B1116">
        <v>21166</v>
      </c>
      <c r="C1116" t="s">
        <v>430</v>
      </c>
      <c r="D1116" t="s">
        <v>21</v>
      </c>
      <c r="E1116" t="s">
        <v>29</v>
      </c>
      <c r="F1116">
        <v>44200.666666666664</v>
      </c>
      <c r="G1116">
        <v>13</v>
      </c>
      <c r="H1116" t="s">
        <v>31</v>
      </c>
      <c r="I1116">
        <v>7</v>
      </c>
      <c r="J1116" t="s">
        <v>22</v>
      </c>
      <c r="K1116" t="s">
        <v>22</v>
      </c>
      <c r="L1116" t="s">
        <v>30</v>
      </c>
      <c r="M1116">
        <v>6</v>
      </c>
      <c r="N1116" t="s">
        <v>35</v>
      </c>
      <c r="O1116">
        <v>2</v>
      </c>
      <c r="P1116">
        <v>10</v>
      </c>
      <c r="Q1116">
        <v>3.75</v>
      </c>
      <c r="R1116">
        <v>6.5</v>
      </c>
      <c r="S1116">
        <v>24.375</v>
      </c>
      <c r="T1116">
        <v>1</v>
      </c>
      <c r="U1116">
        <v>0</v>
      </c>
      <c r="V1116">
        <v>1.4000000000000001</v>
      </c>
      <c r="W1116">
        <v>2.2999999999999998</v>
      </c>
      <c r="X1116">
        <v>3.22</v>
      </c>
      <c r="Y1116">
        <v>2.34</v>
      </c>
      <c r="Z1116">
        <v>3.98</v>
      </c>
      <c r="AA1116">
        <v>9.3132000000000001</v>
      </c>
      <c r="AB1116">
        <v>7707077</v>
      </c>
      <c r="AC1116" t="s">
        <v>2236</v>
      </c>
      <c r="AD1116">
        <v>40870</v>
      </c>
      <c r="AE1116" t="s">
        <v>760</v>
      </c>
      <c r="AF1116" t="s">
        <v>761</v>
      </c>
      <c r="AG1116" t="s">
        <v>762</v>
      </c>
      <c r="AH1116" t="s">
        <v>768</v>
      </c>
      <c r="AI1116">
        <v>3.5</v>
      </c>
      <c r="AJ1116">
        <v>0</v>
      </c>
      <c r="AK1116">
        <v>0</v>
      </c>
      <c r="AL1116">
        <v>0</v>
      </c>
      <c r="AM1116">
        <v>42</v>
      </c>
      <c r="AN1116">
        <v>0</v>
      </c>
      <c r="AO1116" t="s">
        <v>762</v>
      </c>
      <c r="AP1116" t="s">
        <v>763</v>
      </c>
      <c r="AQ1116" t="s">
        <v>769</v>
      </c>
      <c r="AR1116" t="s">
        <v>2237</v>
      </c>
      <c r="AS1116">
        <v>15</v>
      </c>
      <c r="AT1116">
        <v>550</v>
      </c>
      <c r="AU1116">
        <v>565</v>
      </c>
      <c r="AV1116" t="s">
        <v>765</v>
      </c>
      <c r="AW1116" t="s">
        <v>2132</v>
      </c>
      <c r="AX1116">
        <v>13</v>
      </c>
      <c r="AY1116">
        <v>550</v>
      </c>
      <c r="AZ1116">
        <v>563</v>
      </c>
      <c r="BA1116" t="s">
        <v>765</v>
      </c>
      <c r="BB1116">
        <v>0</v>
      </c>
      <c r="BC1116">
        <v>0</v>
      </c>
      <c r="BD1116">
        <v>0</v>
      </c>
      <c r="BE1116">
        <v>121.01483002509696</v>
      </c>
      <c r="BF1116" t="s">
        <v>767</v>
      </c>
      <c r="BG1116">
        <v>44357</v>
      </c>
      <c r="BH1116">
        <v>95.353252369819344</v>
      </c>
      <c r="BI1116" t="s">
        <v>4136</v>
      </c>
      <c r="BJ1116" t="s">
        <v>4137</v>
      </c>
      <c r="BK1116" t="s">
        <v>4138</v>
      </c>
      <c r="BL1116" t="s">
        <v>4139</v>
      </c>
      <c r="BM1116">
        <v>4</v>
      </c>
      <c r="BN1116">
        <v>3.7370000000000001</v>
      </c>
    </row>
    <row r="1117" spans="1:66" x14ac:dyDescent="0.25">
      <c r="A1117">
        <v>194215</v>
      </c>
      <c r="B1117">
        <v>12649</v>
      </c>
      <c r="C1117" t="s">
        <v>515</v>
      </c>
      <c r="D1117" t="s">
        <v>26</v>
      </c>
      <c r="E1117" t="s">
        <v>29</v>
      </c>
      <c r="F1117">
        <v>43852.666666666664</v>
      </c>
      <c r="G1117">
        <v>11.4</v>
      </c>
      <c r="H1117" t="s">
        <v>23</v>
      </c>
      <c r="I1117">
        <v>0</v>
      </c>
      <c r="J1117" t="s">
        <v>22</v>
      </c>
      <c r="K1117" t="s">
        <v>22</v>
      </c>
      <c r="L1117" t="s">
        <v>145</v>
      </c>
      <c r="M1117">
        <v>10</v>
      </c>
      <c r="O1117">
        <v>2</v>
      </c>
      <c r="P1117">
        <v>10</v>
      </c>
      <c r="Q1117">
        <v>1.3</v>
      </c>
      <c r="R1117">
        <v>8.4</v>
      </c>
      <c r="S1117">
        <v>10.920000000000002</v>
      </c>
      <c r="T1117">
        <v>1</v>
      </c>
      <c r="U1117">
        <v>10</v>
      </c>
      <c r="V1117">
        <v>5.4</v>
      </c>
      <c r="W1117">
        <v>8.4</v>
      </c>
      <c r="X1117">
        <v>45.360000000000007</v>
      </c>
      <c r="Y1117">
        <v>3.7600000000000002</v>
      </c>
      <c r="Z1117">
        <v>8.4</v>
      </c>
      <c r="AA1117">
        <v>31.584000000000003</v>
      </c>
      <c r="AB1117">
        <v>7718868</v>
      </c>
      <c r="AC1117" t="s">
        <v>3892</v>
      </c>
      <c r="AD1117">
        <v>40871</v>
      </c>
      <c r="AE1117" t="s">
        <v>760</v>
      </c>
      <c r="AF1117" t="s">
        <v>761</v>
      </c>
      <c r="AG1117" t="s">
        <v>762</v>
      </c>
      <c r="AH1117" t="s">
        <v>768</v>
      </c>
      <c r="AI1117">
        <v>2</v>
      </c>
      <c r="AJ1117">
        <v>0</v>
      </c>
      <c r="AK1117">
        <v>0</v>
      </c>
      <c r="AL1117">
        <v>0</v>
      </c>
      <c r="AM1117">
        <v>24</v>
      </c>
      <c r="AN1117">
        <v>0</v>
      </c>
      <c r="AO1117" t="s">
        <v>762</v>
      </c>
      <c r="AP1117" t="s">
        <v>763</v>
      </c>
      <c r="AQ1117" t="s">
        <v>769</v>
      </c>
      <c r="AR1117" t="s">
        <v>3893</v>
      </c>
      <c r="AS1117">
        <v>9</v>
      </c>
      <c r="AT1117">
        <v>590</v>
      </c>
      <c r="AU1117">
        <v>599</v>
      </c>
      <c r="AV1117" t="s">
        <v>765</v>
      </c>
      <c r="AW1117" t="s">
        <v>3894</v>
      </c>
      <c r="AX1117">
        <v>0</v>
      </c>
      <c r="AY1117">
        <v>0</v>
      </c>
      <c r="AZ1117">
        <v>592</v>
      </c>
      <c r="BA1117" t="s">
        <v>765</v>
      </c>
      <c r="BB1117">
        <v>0</v>
      </c>
      <c r="BC1117">
        <v>0</v>
      </c>
      <c r="BD1117">
        <v>0</v>
      </c>
      <c r="BE1117">
        <v>120.06205795117499</v>
      </c>
      <c r="BF1117" t="s">
        <v>767</v>
      </c>
      <c r="BG1117">
        <v>44357</v>
      </c>
      <c r="BH1117">
        <v>35.743702642420473</v>
      </c>
      <c r="BI1117" t="s">
        <v>4136</v>
      </c>
      <c r="BJ1117" t="s">
        <v>4137</v>
      </c>
      <c r="BK1117" t="s">
        <v>4138</v>
      </c>
      <c r="BL1117" t="s">
        <v>4139</v>
      </c>
      <c r="BM1117">
        <v>4</v>
      </c>
      <c r="BN1117">
        <v>3.742</v>
      </c>
    </row>
    <row r="1118" spans="1:66" x14ac:dyDescent="0.25">
      <c r="A1118">
        <v>194216</v>
      </c>
      <c r="B1118">
        <v>12649</v>
      </c>
      <c r="C1118" t="s">
        <v>515</v>
      </c>
      <c r="D1118" t="s">
        <v>26</v>
      </c>
      <c r="E1118" t="s">
        <v>29</v>
      </c>
      <c r="F1118">
        <v>43852.666666666664</v>
      </c>
      <c r="G1118">
        <v>6.9</v>
      </c>
      <c r="H1118" t="s">
        <v>23</v>
      </c>
      <c r="I1118">
        <v>0</v>
      </c>
      <c r="J1118" t="s">
        <v>22</v>
      </c>
      <c r="K1118" t="s">
        <v>22</v>
      </c>
      <c r="L1118" t="s">
        <v>145</v>
      </c>
      <c r="M1118">
        <v>10</v>
      </c>
      <c r="O1118">
        <v>2</v>
      </c>
      <c r="P1118">
        <v>0</v>
      </c>
      <c r="Q1118">
        <v>1.3</v>
      </c>
      <c r="R1118">
        <v>6.5</v>
      </c>
      <c r="S1118">
        <v>8.4500000000000011</v>
      </c>
      <c r="T1118">
        <v>1</v>
      </c>
      <c r="U1118">
        <v>0</v>
      </c>
      <c r="V1118">
        <v>4.5999999999999996</v>
      </c>
      <c r="W1118">
        <v>2.9000000000000004</v>
      </c>
      <c r="X1118">
        <v>13.34</v>
      </c>
      <c r="Y1118">
        <v>3.28</v>
      </c>
      <c r="Z1118">
        <v>4.34</v>
      </c>
      <c r="AA1118">
        <v>14.235199999999999</v>
      </c>
      <c r="AB1118">
        <v>7610583</v>
      </c>
      <c r="AC1118" t="s">
        <v>2821</v>
      </c>
      <c r="AD1118">
        <v>40872</v>
      </c>
      <c r="AE1118" t="s">
        <v>760</v>
      </c>
      <c r="AF1118" t="s">
        <v>761</v>
      </c>
      <c r="AG1118" t="s">
        <v>762</v>
      </c>
      <c r="AH1118" t="s">
        <v>768</v>
      </c>
      <c r="AI1118">
        <v>1</v>
      </c>
      <c r="AJ1118">
        <v>0</v>
      </c>
      <c r="AK1118">
        <v>0</v>
      </c>
      <c r="AL1118">
        <v>0</v>
      </c>
      <c r="AM1118">
        <v>12</v>
      </c>
      <c r="AN1118">
        <v>0</v>
      </c>
      <c r="AO1118" t="s">
        <v>762</v>
      </c>
      <c r="AP1118" t="s">
        <v>763</v>
      </c>
      <c r="AQ1118" t="s">
        <v>769</v>
      </c>
      <c r="AR1118" t="s">
        <v>2822</v>
      </c>
      <c r="AS1118">
        <v>1.2</v>
      </c>
      <c r="AT1118">
        <v>598.79999999999995</v>
      </c>
      <c r="AU1118">
        <v>600</v>
      </c>
      <c r="AV1118" t="s">
        <v>765</v>
      </c>
      <c r="AW1118" t="s">
        <v>2823</v>
      </c>
      <c r="AX1118">
        <v>3.8</v>
      </c>
      <c r="AY1118">
        <v>596.20000000000005</v>
      </c>
      <c r="AZ1118">
        <v>600</v>
      </c>
      <c r="BA1118" t="s">
        <v>765</v>
      </c>
      <c r="BB1118">
        <v>0.38070842999999999</v>
      </c>
      <c r="BC1118">
        <v>0</v>
      </c>
      <c r="BD1118">
        <v>0</v>
      </c>
      <c r="BE1118">
        <v>120.06205795117499</v>
      </c>
      <c r="BF1118" t="s">
        <v>767</v>
      </c>
      <c r="BG1118">
        <v>44357</v>
      </c>
      <c r="BH1118">
        <v>6.829373375484086</v>
      </c>
      <c r="BI1118" t="s">
        <v>4136</v>
      </c>
      <c r="BJ1118" t="s">
        <v>4137</v>
      </c>
      <c r="BK1118" t="s">
        <v>4138</v>
      </c>
      <c r="BL1118" t="s">
        <v>4139</v>
      </c>
      <c r="BM1118">
        <v>4</v>
      </c>
      <c r="BN1118">
        <v>3.742</v>
      </c>
    </row>
    <row r="1119" spans="1:66" x14ac:dyDescent="0.25">
      <c r="A1119">
        <v>194518</v>
      </c>
      <c r="B1119">
        <v>19454</v>
      </c>
      <c r="C1119" t="s">
        <v>79</v>
      </c>
      <c r="D1119" t="s">
        <v>21</v>
      </c>
      <c r="E1119" t="s">
        <v>29</v>
      </c>
      <c r="F1119">
        <v>44067.666666666664</v>
      </c>
      <c r="G1119">
        <v>4</v>
      </c>
      <c r="H1119" t="s">
        <v>23</v>
      </c>
      <c r="I1119">
        <v>0</v>
      </c>
      <c r="J1119" t="s">
        <v>22</v>
      </c>
      <c r="K1119" t="s">
        <v>22</v>
      </c>
      <c r="M1119">
        <v>0</v>
      </c>
      <c r="N1119" t="s">
        <v>35</v>
      </c>
      <c r="O1119">
        <v>2</v>
      </c>
      <c r="P1119">
        <v>0</v>
      </c>
      <c r="Q1119">
        <v>1.3</v>
      </c>
      <c r="R1119">
        <v>0.8</v>
      </c>
      <c r="S1119">
        <v>1.04</v>
      </c>
      <c r="T1119">
        <v>1</v>
      </c>
      <c r="U1119">
        <v>0</v>
      </c>
      <c r="V1119">
        <v>7.8000000000000007</v>
      </c>
      <c r="W1119">
        <v>1.7000000000000002</v>
      </c>
      <c r="X1119">
        <v>13.260000000000003</v>
      </c>
      <c r="Y1119">
        <v>5.2000000000000011</v>
      </c>
      <c r="Z1119">
        <v>1.34</v>
      </c>
      <c r="AA1119">
        <v>6.9680000000000017</v>
      </c>
      <c r="AB1119">
        <v>7631509</v>
      </c>
      <c r="AC1119" t="s">
        <v>1808</v>
      </c>
      <c r="AD1119">
        <v>40873</v>
      </c>
      <c r="AE1119" t="s">
        <v>760</v>
      </c>
      <c r="AF1119" t="s">
        <v>761</v>
      </c>
      <c r="AG1119" t="s">
        <v>762</v>
      </c>
      <c r="AH1119" t="s">
        <v>768</v>
      </c>
      <c r="AI1119">
        <v>1.5</v>
      </c>
      <c r="AJ1119">
        <v>0</v>
      </c>
      <c r="AK1119">
        <v>0</v>
      </c>
      <c r="AL1119">
        <v>0</v>
      </c>
      <c r="AM1119">
        <v>15</v>
      </c>
      <c r="AN1119">
        <v>0</v>
      </c>
      <c r="AO1119" t="s">
        <v>762</v>
      </c>
      <c r="AP1119" t="s">
        <v>763</v>
      </c>
      <c r="AQ1119" t="s">
        <v>769</v>
      </c>
      <c r="AR1119" t="s">
        <v>1809</v>
      </c>
      <c r="AS1119">
        <v>2.6</v>
      </c>
      <c r="AT1119">
        <v>624.4</v>
      </c>
      <c r="AU1119">
        <v>627</v>
      </c>
      <c r="AV1119" t="s">
        <v>765</v>
      </c>
      <c r="AW1119" t="s">
        <v>1810</v>
      </c>
      <c r="AX1119">
        <v>3.1</v>
      </c>
      <c r="AY1119">
        <v>607.9</v>
      </c>
      <c r="AZ1119">
        <v>611</v>
      </c>
      <c r="BA1119" t="s">
        <v>765</v>
      </c>
      <c r="BB1119">
        <v>8.4900089999999998E-2</v>
      </c>
      <c r="BC1119">
        <v>0</v>
      </c>
      <c r="BD1119">
        <v>0</v>
      </c>
      <c r="BE1119">
        <v>120.65069587040838</v>
      </c>
      <c r="BF1119" t="s">
        <v>767</v>
      </c>
      <c r="BG1119">
        <v>44384</v>
      </c>
      <c r="BH1119">
        <v>194.3460833629824</v>
      </c>
      <c r="BI1119" t="s">
        <v>4130</v>
      </c>
      <c r="BJ1119" t="s">
        <v>4131</v>
      </c>
      <c r="BK1119" t="s">
        <v>4132</v>
      </c>
      <c r="BL1119" t="s">
        <v>768</v>
      </c>
      <c r="BM1119">
        <v>2</v>
      </c>
      <c r="BN1119">
        <v>3.7530000000000001</v>
      </c>
    </row>
    <row r="1120" spans="1:66" x14ac:dyDescent="0.25">
      <c r="A1120">
        <v>195082</v>
      </c>
      <c r="B1120">
        <v>19712</v>
      </c>
      <c r="C1120" t="s">
        <v>540</v>
      </c>
      <c r="D1120" t="s">
        <v>21</v>
      </c>
      <c r="E1120" t="s">
        <v>29</v>
      </c>
      <c r="F1120">
        <v>44090.666666666664</v>
      </c>
      <c r="G1120">
        <v>7.1</v>
      </c>
      <c r="I1120">
        <v>0</v>
      </c>
      <c r="J1120" t="s">
        <v>22</v>
      </c>
      <c r="K1120" t="s">
        <v>22</v>
      </c>
      <c r="M1120">
        <v>0</v>
      </c>
      <c r="N1120" t="s">
        <v>35</v>
      </c>
      <c r="O1120">
        <v>2</v>
      </c>
      <c r="P1120">
        <v>0</v>
      </c>
      <c r="Q1120">
        <v>1.3</v>
      </c>
      <c r="R1120">
        <v>2</v>
      </c>
      <c r="S1120">
        <v>2.6</v>
      </c>
      <c r="T1120">
        <v>1</v>
      </c>
      <c r="U1120">
        <v>0</v>
      </c>
      <c r="V1120">
        <v>7.8000000000000007</v>
      </c>
      <c r="W1120">
        <v>2.9000000000000004</v>
      </c>
      <c r="X1120">
        <v>22.620000000000005</v>
      </c>
      <c r="Y1120">
        <v>5.2000000000000011</v>
      </c>
      <c r="Z1120">
        <v>2.54</v>
      </c>
      <c r="AA1120">
        <v>13.208000000000004</v>
      </c>
      <c r="AB1120">
        <v>7635467</v>
      </c>
      <c r="AC1120" t="s">
        <v>2698</v>
      </c>
      <c r="AD1120">
        <v>40874</v>
      </c>
      <c r="AE1120" t="s">
        <v>760</v>
      </c>
      <c r="AF1120" t="s">
        <v>761</v>
      </c>
      <c r="AG1120" t="s">
        <v>762</v>
      </c>
      <c r="AH1120" t="s">
        <v>768</v>
      </c>
      <c r="AI1120">
        <v>4</v>
      </c>
      <c r="AJ1120">
        <v>0</v>
      </c>
      <c r="AK1120">
        <v>0</v>
      </c>
      <c r="AL1120">
        <v>0</v>
      </c>
      <c r="AM1120">
        <v>48</v>
      </c>
      <c r="AN1120">
        <v>0</v>
      </c>
      <c r="AO1120" t="s">
        <v>762</v>
      </c>
      <c r="AP1120" t="s">
        <v>763</v>
      </c>
      <c r="AQ1120" t="s">
        <v>769</v>
      </c>
      <c r="AR1120" t="s">
        <v>2699</v>
      </c>
      <c r="AS1120">
        <v>0</v>
      </c>
      <c r="AT1120">
        <v>0</v>
      </c>
      <c r="AU1120">
        <v>603</v>
      </c>
      <c r="AV1120" t="s">
        <v>772</v>
      </c>
      <c r="AW1120" t="s">
        <v>2700</v>
      </c>
      <c r="AX1120">
        <v>7.1</v>
      </c>
      <c r="AY1120">
        <v>575.9</v>
      </c>
      <c r="AZ1120">
        <v>583</v>
      </c>
      <c r="BA1120" t="s">
        <v>765</v>
      </c>
      <c r="BB1120">
        <v>0</v>
      </c>
      <c r="BC1120">
        <v>0</v>
      </c>
      <c r="BD1120">
        <v>0</v>
      </c>
      <c r="BE1120">
        <v>120.71366643851243</v>
      </c>
      <c r="BF1120" t="s">
        <v>767</v>
      </c>
      <c r="BG1120">
        <v>44364</v>
      </c>
      <c r="BH1120">
        <v>237.81544874566771</v>
      </c>
      <c r="BI1120" t="s">
        <v>4143</v>
      </c>
      <c r="BJ1120" t="s">
        <v>4144</v>
      </c>
      <c r="BK1120" t="s">
        <v>4145</v>
      </c>
      <c r="BL1120" t="s">
        <v>4139</v>
      </c>
      <c r="BM1120">
        <v>4</v>
      </c>
      <c r="BN1120">
        <v>3.7440000000000002</v>
      </c>
    </row>
    <row r="1121" spans="1:66" x14ac:dyDescent="0.25">
      <c r="A1121">
        <v>195226</v>
      </c>
      <c r="B1121">
        <v>18816</v>
      </c>
      <c r="C1121" t="s">
        <v>330</v>
      </c>
      <c r="D1121" t="s">
        <v>21</v>
      </c>
      <c r="E1121" t="s">
        <v>29</v>
      </c>
      <c r="F1121">
        <v>44040.666666666664</v>
      </c>
      <c r="G1121">
        <v>1.25</v>
      </c>
      <c r="H1121" t="s">
        <v>23</v>
      </c>
      <c r="I1121">
        <v>0</v>
      </c>
      <c r="J1121" t="s">
        <v>22</v>
      </c>
      <c r="K1121" t="s">
        <v>22</v>
      </c>
      <c r="L1121" t="s">
        <v>24</v>
      </c>
      <c r="M1121">
        <v>0</v>
      </c>
      <c r="N1121" t="s">
        <v>33</v>
      </c>
      <c r="O1121">
        <v>0</v>
      </c>
      <c r="P1121">
        <v>0</v>
      </c>
      <c r="Q1121">
        <v>0</v>
      </c>
      <c r="R1121">
        <v>0.8</v>
      </c>
      <c r="S1121">
        <v>0</v>
      </c>
      <c r="T1121">
        <v>1</v>
      </c>
      <c r="U1121">
        <v>0</v>
      </c>
      <c r="V1121">
        <v>8.6</v>
      </c>
      <c r="W1121">
        <v>1.7000000000000002</v>
      </c>
      <c r="X1121">
        <v>14.620000000000001</v>
      </c>
      <c r="Y1121">
        <v>5.1599999999999993</v>
      </c>
      <c r="Z1121">
        <v>1.34</v>
      </c>
      <c r="AA1121">
        <v>6.9143999999999997</v>
      </c>
      <c r="AB1121">
        <v>7705157</v>
      </c>
      <c r="AC1121" t="s">
        <v>1790</v>
      </c>
      <c r="AD1121">
        <v>40875</v>
      </c>
      <c r="AE1121" t="s">
        <v>760</v>
      </c>
      <c r="AF1121" t="s">
        <v>761</v>
      </c>
      <c r="AG1121" t="s">
        <v>762</v>
      </c>
      <c r="AH1121" t="s">
        <v>768</v>
      </c>
      <c r="AI1121">
        <v>1.25</v>
      </c>
      <c r="AJ1121">
        <v>0</v>
      </c>
      <c r="AK1121">
        <v>0</v>
      </c>
      <c r="AL1121">
        <v>0</v>
      </c>
      <c r="AM1121">
        <v>15</v>
      </c>
      <c r="AN1121">
        <v>0</v>
      </c>
      <c r="AO1121" t="s">
        <v>762</v>
      </c>
      <c r="AP1121" t="s">
        <v>902</v>
      </c>
      <c r="AQ1121" t="s">
        <v>905</v>
      </c>
      <c r="AR1121" t="s">
        <v>1791</v>
      </c>
      <c r="AS1121">
        <v>0</v>
      </c>
      <c r="AT1121">
        <v>0</v>
      </c>
      <c r="AU1121">
        <v>0</v>
      </c>
      <c r="AV1121" t="s">
        <v>765</v>
      </c>
      <c r="AW1121" t="s">
        <v>1792</v>
      </c>
      <c r="AX1121">
        <v>0</v>
      </c>
      <c r="AY1121">
        <v>0</v>
      </c>
      <c r="AZ1121">
        <v>0</v>
      </c>
      <c r="BA1121" t="s">
        <v>765</v>
      </c>
      <c r="BB1121">
        <v>0</v>
      </c>
      <c r="BC1121">
        <v>0</v>
      </c>
      <c r="BD1121">
        <v>0</v>
      </c>
      <c r="BE1121">
        <v>120.57677389915582</v>
      </c>
      <c r="BF1121" t="s">
        <v>767</v>
      </c>
      <c r="BG1121">
        <v>44243</v>
      </c>
      <c r="BH1121">
        <v>12.081012654611239</v>
      </c>
      <c r="BI1121" t="s">
        <v>4161</v>
      </c>
      <c r="BJ1121" t="s">
        <v>4162</v>
      </c>
      <c r="BK1121" t="s">
        <v>4163</v>
      </c>
      <c r="BL1121" t="s">
        <v>4097</v>
      </c>
      <c r="BM1121">
        <v>1</v>
      </c>
      <c r="BN1121">
        <v>3.7090000000000001</v>
      </c>
    </row>
    <row r="1122" spans="1:66" x14ac:dyDescent="0.25">
      <c r="A1122">
        <v>195296</v>
      </c>
      <c r="B1122">
        <v>19855</v>
      </c>
      <c r="C1122" t="s">
        <v>640</v>
      </c>
      <c r="D1122" t="s">
        <v>21</v>
      </c>
      <c r="E1122" t="s">
        <v>29</v>
      </c>
      <c r="F1122">
        <v>44095.708333333336</v>
      </c>
      <c r="G1122">
        <v>3.6</v>
      </c>
      <c r="H1122" t="s">
        <v>23</v>
      </c>
      <c r="I1122">
        <v>0</v>
      </c>
      <c r="J1122" t="s">
        <v>22</v>
      </c>
      <c r="K1122" t="s">
        <v>22</v>
      </c>
      <c r="M1122">
        <v>0</v>
      </c>
      <c r="O1122">
        <v>2</v>
      </c>
      <c r="P1122">
        <v>10</v>
      </c>
      <c r="Q1122">
        <v>1.3</v>
      </c>
      <c r="R1122">
        <v>2.9</v>
      </c>
      <c r="S1122">
        <v>3.77</v>
      </c>
      <c r="T1122">
        <v>3</v>
      </c>
      <c r="U1122">
        <v>10</v>
      </c>
      <c r="V1122">
        <v>8.6</v>
      </c>
      <c r="W1122">
        <v>4.7</v>
      </c>
      <c r="X1122">
        <v>40.42</v>
      </c>
      <c r="Y1122">
        <v>5.68</v>
      </c>
      <c r="Z1122">
        <v>3.9799999999999995</v>
      </c>
      <c r="AA1122">
        <v>22.606399999999997</v>
      </c>
      <c r="AB1122">
        <v>7590390</v>
      </c>
      <c r="AC1122" t="s">
        <v>3522</v>
      </c>
      <c r="AD1122">
        <v>40876</v>
      </c>
      <c r="AE1122" t="s">
        <v>760</v>
      </c>
      <c r="AF1122" t="s">
        <v>761</v>
      </c>
      <c r="AG1122" t="s">
        <v>762</v>
      </c>
      <c r="AH1122" t="s">
        <v>768</v>
      </c>
      <c r="AI1122">
        <v>2.5</v>
      </c>
      <c r="AJ1122">
        <v>0</v>
      </c>
      <c r="AK1122">
        <v>0</v>
      </c>
      <c r="AL1122">
        <v>0</v>
      </c>
      <c r="AM1122">
        <v>30</v>
      </c>
      <c r="AN1122">
        <v>0</v>
      </c>
      <c r="AO1122" t="s">
        <v>762</v>
      </c>
      <c r="AP1122" t="s">
        <v>763</v>
      </c>
      <c r="AQ1122" t="s">
        <v>769</v>
      </c>
      <c r="AR1122" t="s">
        <v>3523</v>
      </c>
      <c r="AS1122">
        <v>4.8</v>
      </c>
      <c r="AT1122">
        <v>685.2</v>
      </c>
      <c r="AU1122">
        <v>690</v>
      </c>
      <c r="AV1122" t="s">
        <v>765</v>
      </c>
      <c r="AW1122" t="s">
        <v>3246</v>
      </c>
      <c r="AX1122">
        <v>0</v>
      </c>
      <c r="AY1122">
        <v>0</v>
      </c>
      <c r="AZ1122">
        <v>0</v>
      </c>
      <c r="BA1122" t="s">
        <v>765</v>
      </c>
      <c r="BB1122">
        <v>0</v>
      </c>
      <c r="BC1122">
        <v>0</v>
      </c>
      <c r="BD1122">
        <v>23017</v>
      </c>
      <c r="BE1122">
        <v>57.710358202144654</v>
      </c>
      <c r="BF1122" t="s">
        <v>767</v>
      </c>
      <c r="BG1122">
        <v>44090</v>
      </c>
      <c r="BH1122">
        <v>125.1227557810097</v>
      </c>
      <c r="BI1122" t="s">
        <v>4161</v>
      </c>
      <c r="BJ1122" t="s">
        <v>4162</v>
      </c>
      <c r="BK1122" t="s">
        <v>4163</v>
      </c>
      <c r="BL1122" t="s">
        <v>4097</v>
      </c>
      <c r="BM1122">
        <v>1</v>
      </c>
      <c r="BN1122">
        <v>3.706</v>
      </c>
    </row>
    <row r="1123" spans="1:66" x14ac:dyDescent="0.25">
      <c r="A1123">
        <v>195463</v>
      </c>
      <c r="B1123">
        <v>12717</v>
      </c>
      <c r="C1123" t="s">
        <v>346</v>
      </c>
      <c r="D1123" t="s">
        <v>26</v>
      </c>
      <c r="E1123" t="s">
        <v>29</v>
      </c>
      <c r="F1123">
        <v>43871.666666666664</v>
      </c>
      <c r="G1123">
        <v>2</v>
      </c>
      <c r="H1123" t="s">
        <v>28</v>
      </c>
      <c r="I1123">
        <v>5</v>
      </c>
      <c r="J1123" t="s">
        <v>29</v>
      </c>
      <c r="K1123" t="s">
        <v>29</v>
      </c>
      <c r="L1123" t="s">
        <v>37</v>
      </c>
      <c r="M1123">
        <v>8</v>
      </c>
      <c r="O1123">
        <v>2</v>
      </c>
      <c r="P1123">
        <v>10</v>
      </c>
      <c r="Q1123">
        <v>4.8</v>
      </c>
      <c r="R1123">
        <v>5.9</v>
      </c>
      <c r="S1123">
        <v>28.32</v>
      </c>
      <c r="T1123">
        <v>1</v>
      </c>
      <c r="U1123">
        <v>0</v>
      </c>
      <c r="V1123">
        <v>2.2000000000000002</v>
      </c>
      <c r="W1123">
        <v>0.8</v>
      </c>
      <c r="X1123">
        <v>1.7600000000000002</v>
      </c>
      <c r="Y1123">
        <v>3.24</v>
      </c>
      <c r="Z1123">
        <v>2.8400000000000003</v>
      </c>
      <c r="AA1123">
        <v>9.2016000000000009</v>
      </c>
      <c r="AB1123">
        <v>7608775</v>
      </c>
      <c r="AC1123" t="s">
        <v>2220</v>
      </c>
      <c r="AD1123">
        <v>40877</v>
      </c>
      <c r="AE1123" t="s">
        <v>760</v>
      </c>
      <c r="AF1123" t="s">
        <v>761</v>
      </c>
      <c r="AG1123" t="s">
        <v>762</v>
      </c>
      <c r="AH1123" t="s">
        <v>768</v>
      </c>
      <c r="AI1123">
        <v>1.25</v>
      </c>
      <c r="AJ1123">
        <v>0</v>
      </c>
      <c r="AK1123">
        <v>0</v>
      </c>
      <c r="AL1123">
        <v>0</v>
      </c>
      <c r="AM1123">
        <v>15</v>
      </c>
      <c r="AN1123">
        <v>0</v>
      </c>
      <c r="AO1123" t="s">
        <v>762</v>
      </c>
      <c r="AP1123" t="s">
        <v>763</v>
      </c>
      <c r="AQ1123" t="s">
        <v>769</v>
      </c>
      <c r="AR1123" t="s">
        <v>2221</v>
      </c>
      <c r="AS1123">
        <v>5</v>
      </c>
      <c r="AT1123">
        <v>639</v>
      </c>
      <c r="AU1123">
        <v>644</v>
      </c>
      <c r="AV1123" t="s">
        <v>765</v>
      </c>
      <c r="AW1123" t="s">
        <v>2222</v>
      </c>
      <c r="AX1123">
        <v>3.2</v>
      </c>
      <c r="AY1123">
        <v>636.79999999999995</v>
      </c>
      <c r="AZ1123">
        <v>640</v>
      </c>
      <c r="BA1123" t="s">
        <v>765</v>
      </c>
      <c r="BB1123">
        <v>8.4902299999999997E-3</v>
      </c>
      <c r="BC1123">
        <v>0</v>
      </c>
      <c r="BD1123">
        <v>0</v>
      </c>
      <c r="BE1123">
        <v>120.1140771161305</v>
      </c>
      <c r="BF1123" t="s">
        <v>767</v>
      </c>
      <c r="BG1123">
        <v>44384</v>
      </c>
      <c r="BH1123">
        <v>259.12148352903102</v>
      </c>
      <c r="BI1123" t="s">
        <v>4104</v>
      </c>
      <c r="BJ1123" t="s">
        <v>4105</v>
      </c>
      <c r="BK1123" t="s">
        <v>4106</v>
      </c>
      <c r="BL1123" t="s">
        <v>4107</v>
      </c>
      <c r="BM1123">
        <v>3</v>
      </c>
      <c r="BN1123">
        <v>3.7549999999999999</v>
      </c>
    </row>
    <row r="1124" spans="1:66" x14ac:dyDescent="0.25">
      <c r="A1124">
        <v>195464</v>
      </c>
      <c r="B1124">
        <v>12717</v>
      </c>
      <c r="C1124" t="s">
        <v>346</v>
      </c>
      <c r="D1124" t="s">
        <v>26</v>
      </c>
      <c r="E1124" t="s">
        <v>29</v>
      </c>
      <c r="F1124">
        <v>43871.666666666664</v>
      </c>
      <c r="G1124">
        <v>1.8</v>
      </c>
      <c r="H1124" t="s">
        <v>28</v>
      </c>
      <c r="I1124">
        <v>5</v>
      </c>
      <c r="J1124" t="s">
        <v>29</v>
      </c>
      <c r="K1124" t="s">
        <v>29</v>
      </c>
      <c r="L1124" t="s">
        <v>37</v>
      </c>
      <c r="M1124">
        <v>8</v>
      </c>
      <c r="O1124">
        <v>2</v>
      </c>
      <c r="P1124">
        <v>10</v>
      </c>
      <c r="Q1124">
        <v>4.8</v>
      </c>
      <c r="R1124">
        <v>5.9</v>
      </c>
      <c r="S1124">
        <v>28.32</v>
      </c>
      <c r="T1124">
        <v>1</v>
      </c>
      <c r="U1124">
        <v>0</v>
      </c>
      <c r="V1124">
        <v>2.2000000000000002</v>
      </c>
      <c r="W1124">
        <v>0.8</v>
      </c>
      <c r="X1124">
        <v>1.7600000000000002</v>
      </c>
      <c r="Y1124">
        <v>3.24</v>
      </c>
      <c r="Z1124">
        <v>2.8400000000000003</v>
      </c>
      <c r="AA1124">
        <v>9.2016000000000009</v>
      </c>
      <c r="AB1124">
        <v>7611589</v>
      </c>
      <c r="AC1124" t="s">
        <v>2217</v>
      </c>
      <c r="AD1124">
        <v>40878</v>
      </c>
      <c r="AE1124" t="s">
        <v>760</v>
      </c>
      <c r="AF1124" t="s">
        <v>761</v>
      </c>
      <c r="AG1124" t="s">
        <v>762</v>
      </c>
      <c r="AH1124" t="s">
        <v>768</v>
      </c>
      <c r="AI1124">
        <v>1.25</v>
      </c>
      <c r="AJ1124">
        <v>0</v>
      </c>
      <c r="AK1124">
        <v>0</v>
      </c>
      <c r="AL1124">
        <v>0</v>
      </c>
      <c r="AM1124">
        <v>15</v>
      </c>
      <c r="AN1124">
        <v>0</v>
      </c>
      <c r="AO1124" t="s">
        <v>762</v>
      </c>
      <c r="AP1124" t="s">
        <v>763</v>
      </c>
      <c r="AQ1124" t="s">
        <v>769</v>
      </c>
      <c r="AR1124" t="s">
        <v>2218</v>
      </c>
      <c r="AS1124">
        <v>3</v>
      </c>
      <c r="AT1124">
        <v>641</v>
      </c>
      <c r="AU1124">
        <v>644</v>
      </c>
      <c r="AV1124" t="s">
        <v>765</v>
      </c>
      <c r="AW1124" t="s">
        <v>2219</v>
      </c>
      <c r="AX1124">
        <v>4.3</v>
      </c>
      <c r="AY1124">
        <v>640.70000000000005</v>
      </c>
      <c r="AZ1124">
        <v>645</v>
      </c>
      <c r="BA1124" t="s">
        <v>765</v>
      </c>
      <c r="BB1124">
        <v>7.5233799999999997E-3</v>
      </c>
      <c r="BC1124">
        <v>0</v>
      </c>
      <c r="BD1124">
        <v>0</v>
      </c>
      <c r="BE1124">
        <v>120.1140771161305</v>
      </c>
      <c r="BF1124" t="s">
        <v>767</v>
      </c>
      <c r="BG1124">
        <v>44384</v>
      </c>
      <c r="BH1124">
        <v>39.875698620711923</v>
      </c>
      <c r="BI1124" t="s">
        <v>4104</v>
      </c>
      <c r="BJ1124" t="s">
        <v>4105</v>
      </c>
      <c r="BK1124" t="s">
        <v>4106</v>
      </c>
      <c r="BL1124" t="s">
        <v>4107</v>
      </c>
      <c r="BM1124">
        <v>3</v>
      </c>
      <c r="BN1124">
        <v>3.7549999999999999</v>
      </c>
    </row>
    <row r="1125" spans="1:66" x14ac:dyDescent="0.25">
      <c r="A1125">
        <v>195475</v>
      </c>
      <c r="B1125">
        <v>12717</v>
      </c>
      <c r="C1125" t="s">
        <v>346</v>
      </c>
      <c r="D1125" t="s">
        <v>26</v>
      </c>
      <c r="E1125" t="s">
        <v>29</v>
      </c>
      <c r="F1125">
        <v>43871.666666666664</v>
      </c>
      <c r="G1125">
        <v>1.2</v>
      </c>
      <c r="H1125" t="s">
        <v>32</v>
      </c>
      <c r="I1125">
        <v>10</v>
      </c>
      <c r="J1125" t="s">
        <v>29</v>
      </c>
      <c r="K1125" t="s">
        <v>29</v>
      </c>
      <c r="L1125" t="s">
        <v>37</v>
      </c>
      <c r="M1125">
        <v>8</v>
      </c>
      <c r="O1125">
        <v>2</v>
      </c>
      <c r="P1125">
        <v>5</v>
      </c>
      <c r="Q1125">
        <v>4.8</v>
      </c>
      <c r="R1125">
        <v>5.15</v>
      </c>
      <c r="S1125">
        <v>24.720000000000002</v>
      </c>
      <c r="T1125">
        <v>1</v>
      </c>
      <c r="U1125">
        <v>0</v>
      </c>
      <c r="V1125">
        <v>1.4000000000000001</v>
      </c>
      <c r="W1125">
        <v>0.8</v>
      </c>
      <c r="X1125">
        <v>1.1200000000000001</v>
      </c>
      <c r="Y1125">
        <v>2.76</v>
      </c>
      <c r="Z1125">
        <v>2.54</v>
      </c>
      <c r="AA1125">
        <v>7.0103999999999997</v>
      </c>
      <c r="AB1125">
        <v>7687670</v>
      </c>
      <c r="AC1125" t="s">
        <v>1843</v>
      </c>
      <c r="AD1125">
        <v>40879</v>
      </c>
      <c r="AE1125" t="s">
        <v>760</v>
      </c>
      <c r="AF1125" t="s">
        <v>761</v>
      </c>
      <c r="AG1125" t="s">
        <v>762</v>
      </c>
      <c r="AH1125" t="s">
        <v>768</v>
      </c>
      <c r="AI1125">
        <v>1.5</v>
      </c>
      <c r="AJ1125">
        <v>0</v>
      </c>
      <c r="AK1125">
        <v>0</v>
      </c>
      <c r="AL1125">
        <v>0</v>
      </c>
      <c r="AM1125">
        <v>18</v>
      </c>
      <c r="AN1125">
        <v>0</v>
      </c>
      <c r="AO1125" t="s">
        <v>762</v>
      </c>
      <c r="AP1125" t="s">
        <v>902</v>
      </c>
      <c r="AQ1125" t="s">
        <v>905</v>
      </c>
      <c r="AR1125" t="s">
        <v>1844</v>
      </c>
      <c r="AS1125">
        <v>8.1999999999999993</v>
      </c>
      <c r="AT1125">
        <v>615.79999999999995</v>
      </c>
      <c r="AU1125">
        <v>624</v>
      </c>
      <c r="AV1125" t="s">
        <v>772</v>
      </c>
      <c r="AW1125" t="s">
        <v>1845</v>
      </c>
      <c r="AX1125">
        <v>7.3</v>
      </c>
      <c r="AY1125">
        <v>599.70000000000005</v>
      </c>
      <c r="AZ1125">
        <v>607</v>
      </c>
      <c r="BA1125" t="s">
        <v>765</v>
      </c>
      <c r="BB1125">
        <v>5.8071940000000002E-2</v>
      </c>
      <c r="BC1125">
        <v>0</v>
      </c>
      <c r="BD1125">
        <v>0</v>
      </c>
      <c r="BE1125">
        <v>120.1140771161305</v>
      </c>
      <c r="BF1125" t="s">
        <v>767</v>
      </c>
      <c r="BG1125">
        <v>44384</v>
      </c>
      <c r="BH1125">
        <v>277.24232853108663</v>
      </c>
      <c r="BI1125" t="s">
        <v>4124</v>
      </c>
      <c r="BJ1125" t="s">
        <v>4125</v>
      </c>
      <c r="BK1125" t="s">
        <v>4126</v>
      </c>
      <c r="BL1125" t="s">
        <v>768</v>
      </c>
      <c r="BM1125">
        <v>2</v>
      </c>
      <c r="BN1125">
        <v>3.75</v>
      </c>
    </row>
    <row r="1126" spans="1:66" x14ac:dyDescent="0.25">
      <c r="A1126">
        <v>195509</v>
      </c>
      <c r="B1126">
        <v>24158</v>
      </c>
      <c r="C1126" t="s">
        <v>601</v>
      </c>
      <c r="D1126" t="s">
        <v>21</v>
      </c>
      <c r="E1126" t="s">
        <v>29</v>
      </c>
      <c r="F1126">
        <v>44460.666666666664</v>
      </c>
      <c r="G1126">
        <v>5</v>
      </c>
      <c r="H1126" t="s">
        <v>23</v>
      </c>
      <c r="I1126">
        <v>0</v>
      </c>
      <c r="J1126" t="s">
        <v>22</v>
      </c>
      <c r="K1126" t="s">
        <v>22</v>
      </c>
      <c r="M1126">
        <v>0</v>
      </c>
      <c r="N1126" t="s">
        <v>35</v>
      </c>
      <c r="O1126">
        <v>2</v>
      </c>
      <c r="P1126">
        <v>0</v>
      </c>
      <c r="Q1126">
        <v>1.3</v>
      </c>
      <c r="R1126">
        <v>0.8</v>
      </c>
      <c r="S1126">
        <v>1.04</v>
      </c>
      <c r="T1126">
        <v>1</v>
      </c>
      <c r="U1126">
        <v>10</v>
      </c>
      <c r="V1126">
        <v>6.2000000000000011</v>
      </c>
      <c r="W1126">
        <v>5.9</v>
      </c>
      <c r="X1126">
        <v>36.580000000000005</v>
      </c>
      <c r="Y1126">
        <v>4.24</v>
      </c>
      <c r="Z1126">
        <v>3.8600000000000003</v>
      </c>
      <c r="AA1126">
        <v>16.366400000000002</v>
      </c>
      <c r="AB1126">
        <v>7629827</v>
      </c>
      <c r="AC1126" t="s">
        <v>3039</v>
      </c>
      <c r="AD1126">
        <v>40880</v>
      </c>
      <c r="AE1126" t="s">
        <v>760</v>
      </c>
      <c r="AF1126" t="s">
        <v>761</v>
      </c>
      <c r="AG1126" t="s">
        <v>762</v>
      </c>
      <c r="AH1126" t="s">
        <v>768</v>
      </c>
      <c r="AI1126">
        <v>1.25</v>
      </c>
      <c r="AJ1126">
        <v>0</v>
      </c>
      <c r="AK1126">
        <v>0</v>
      </c>
      <c r="AL1126">
        <v>0</v>
      </c>
      <c r="AM1126">
        <v>15</v>
      </c>
      <c r="AN1126">
        <v>0</v>
      </c>
      <c r="AO1126" t="s">
        <v>762</v>
      </c>
      <c r="AP1126" t="s">
        <v>763</v>
      </c>
      <c r="AQ1126" t="s">
        <v>769</v>
      </c>
      <c r="AR1126" t="s">
        <v>3040</v>
      </c>
      <c r="AS1126">
        <v>2.7</v>
      </c>
      <c r="AT1126">
        <v>600.29999999999995</v>
      </c>
      <c r="AU1126">
        <v>603</v>
      </c>
      <c r="AV1126" t="s">
        <v>765</v>
      </c>
      <c r="AW1126" t="s">
        <v>3041</v>
      </c>
      <c r="AX1126">
        <v>4.5</v>
      </c>
      <c r="AY1126">
        <v>595.5</v>
      </c>
      <c r="AZ1126">
        <v>600</v>
      </c>
      <c r="BA1126" t="s">
        <v>765</v>
      </c>
      <c r="BB1126">
        <v>2.2883150000000001E-2</v>
      </c>
      <c r="BC1126">
        <v>0</v>
      </c>
      <c r="BD1126">
        <v>0</v>
      </c>
      <c r="BE1126">
        <v>121.7266712297513</v>
      </c>
      <c r="BF1126" t="s">
        <v>767</v>
      </c>
      <c r="BG1126">
        <v>44384</v>
      </c>
      <c r="BH1126">
        <v>209.76132889950631</v>
      </c>
      <c r="BI1126" t="s">
        <v>4124</v>
      </c>
      <c r="BJ1126" t="s">
        <v>4125</v>
      </c>
      <c r="BK1126" t="s">
        <v>4126</v>
      </c>
      <c r="BL1126" t="s">
        <v>768</v>
      </c>
      <c r="BM1126">
        <v>2</v>
      </c>
      <c r="BN1126">
        <v>3.7549999999999999</v>
      </c>
    </row>
    <row r="1127" spans="1:66" x14ac:dyDescent="0.25">
      <c r="A1127">
        <v>195869</v>
      </c>
      <c r="B1127">
        <v>19958</v>
      </c>
      <c r="C1127" t="s">
        <v>65</v>
      </c>
      <c r="D1127" t="s">
        <v>21</v>
      </c>
      <c r="E1127" t="s">
        <v>29</v>
      </c>
      <c r="F1127">
        <v>44104.666666666664</v>
      </c>
      <c r="G1127">
        <v>5</v>
      </c>
      <c r="I1127">
        <v>0</v>
      </c>
      <c r="J1127" t="s">
        <v>22</v>
      </c>
      <c r="K1127" t="s">
        <v>22</v>
      </c>
      <c r="M1127">
        <v>0</v>
      </c>
      <c r="N1127" t="s">
        <v>35</v>
      </c>
      <c r="O1127">
        <v>2</v>
      </c>
      <c r="P1127">
        <v>0</v>
      </c>
      <c r="Q1127">
        <v>1.3</v>
      </c>
      <c r="R1127">
        <v>0.8</v>
      </c>
      <c r="S1127">
        <v>1.04</v>
      </c>
      <c r="T1127">
        <v>1</v>
      </c>
      <c r="U1127">
        <v>0</v>
      </c>
      <c r="V1127">
        <v>7.8000000000000007</v>
      </c>
      <c r="W1127">
        <v>1.7000000000000002</v>
      </c>
      <c r="X1127">
        <v>13.260000000000003</v>
      </c>
      <c r="Y1127">
        <v>5.2000000000000011</v>
      </c>
      <c r="Z1127">
        <v>1.34</v>
      </c>
      <c r="AA1127">
        <v>6.9680000000000017</v>
      </c>
      <c r="AB1127">
        <v>7695134</v>
      </c>
      <c r="AC1127" t="s">
        <v>1815</v>
      </c>
      <c r="AD1127">
        <v>40881</v>
      </c>
      <c r="AE1127" t="s">
        <v>760</v>
      </c>
      <c r="AF1127" t="s">
        <v>761</v>
      </c>
      <c r="AG1127" t="s">
        <v>762</v>
      </c>
      <c r="AH1127" t="s">
        <v>768</v>
      </c>
      <c r="AI1127">
        <v>1.25</v>
      </c>
      <c r="AJ1127">
        <v>0</v>
      </c>
      <c r="AK1127">
        <v>0</v>
      </c>
      <c r="AL1127">
        <v>0</v>
      </c>
      <c r="AM1127">
        <v>15</v>
      </c>
      <c r="AN1127">
        <v>0</v>
      </c>
      <c r="AO1127" t="s">
        <v>762</v>
      </c>
      <c r="AP1127" t="s">
        <v>763</v>
      </c>
      <c r="AQ1127" t="s">
        <v>769</v>
      </c>
      <c r="AR1127" t="s">
        <v>1816</v>
      </c>
      <c r="AS1127">
        <v>3.68</v>
      </c>
      <c r="AT1127">
        <v>3.73</v>
      </c>
      <c r="AU1127">
        <v>0</v>
      </c>
      <c r="AV1127" t="s">
        <v>765</v>
      </c>
      <c r="AW1127" t="s">
        <v>1817</v>
      </c>
      <c r="AX1127">
        <v>1.61</v>
      </c>
      <c r="AY1127">
        <v>1.61</v>
      </c>
      <c r="AZ1127">
        <v>0</v>
      </c>
      <c r="BA1127" t="s">
        <v>765</v>
      </c>
      <c r="BB1127">
        <v>0</v>
      </c>
      <c r="BC1127">
        <v>0</v>
      </c>
      <c r="BD1127">
        <v>0</v>
      </c>
      <c r="BE1127">
        <v>120.75199634953228</v>
      </c>
      <c r="BF1127" t="s">
        <v>767</v>
      </c>
      <c r="BG1127">
        <v>44105</v>
      </c>
      <c r="BH1127">
        <v>126.119748469938</v>
      </c>
      <c r="BI1127" t="s">
        <v>4098</v>
      </c>
      <c r="BJ1127" t="s">
        <v>4099</v>
      </c>
      <c r="BK1127" t="s">
        <v>4100</v>
      </c>
      <c r="BL1127" t="s">
        <v>4097</v>
      </c>
      <c r="BM1127">
        <v>1</v>
      </c>
      <c r="BN1127">
        <v>3.76</v>
      </c>
    </row>
    <row r="1128" spans="1:66" x14ac:dyDescent="0.25">
      <c r="A1128">
        <v>195871</v>
      </c>
      <c r="B1128">
        <v>10884</v>
      </c>
      <c r="C1128" t="s">
        <v>381</v>
      </c>
      <c r="D1128" t="s">
        <v>26</v>
      </c>
      <c r="E1128" t="s">
        <v>29</v>
      </c>
      <c r="F1128">
        <v>43277.666666666664</v>
      </c>
      <c r="G1128">
        <v>7.2</v>
      </c>
      <c r="H1128" t="s">
        <v>23</v>
      </c>
      <c r="I1128">
        <v>0</v>
      </c>
      <c r="J1128" t="s">
        <v>22</v>
      </c>
      <c r="K1128" t="s">
        <v>22</v>
      </c>
      <c r="L1128" t="s">
        <v>37</v>
      </c>
      <c r="M1128">
        <v>8</v>
      </c>
      <c r="N1128" t="s">
        <v>202</v>
      </c>
      <c r="O1128">
        <v>3</v>
      </c>
      <c r="P1128">
        <v>5</v>
      </c>
      <c r="Q1128">
        <v>1.9500000000000002</v>
      </c>
      <c r="R1128">
        <v>6.35</v>
      </c>
      <c r="S1128">
        <v>12.3825</v>
      </c>
      <c r="T1128">
        <v>1</v>
      </c>
      <c r="U1128">
        <v>0</v>
      </c>
      <c r="V1128">
        <v>2.2000000000000002</v>
      </c>
      <c r="W1128">
        <v>2</v>
      </c>
      <c r="X1128">
        <v>4.4000000000000004</v>
      </c>
      <c r="Y1128">
        <v>2.1</v>
      </c>
      <c r="Z1128">
        <v>3.74</v>
      </c>
      <c r="AA1128">
        <v>7.854000000000001</v>
      </c>
      <c r="AB1128">
        <v>7603641</v>
      </c>
      <c r="AC1128" t="s">
        <v>2005</v>
      </c>
      <c r="AD1128">
        <v>40882</v>
      </c>
      <c r="AE1128" t="s">
        <v>760</v>
      </c>
      <c r="AF1128" t="s">
        <v>838</v>
      </c>
      <c r="AG1128" t="s">
        <v>762</v>
      </c>
      <c r="AH1128" t="s">
        <v>842</v>
      </c>
      <c r="AI1128">
        <v>0</v>
      </c>
      <c r="AJ1128">
        <v>0</v>
      </c>
      <c r="AK1128">
        <v>4</v>
      </c>
      <c r="AL1128">
        <v>4</v>
      </c>
      <c r="AM1128">
        <v>48</v>
      </c>
      <c r="AN1128">
        <v>48</v>
      </c>
      <c r="AO1128" t="s">
        <v>762</v>
      </c>
      <c r="AP1128" t="s">
        <v>763</v>
      </c>
      <c r="AQ1128" t="s">
        <v>769</v>
      </c>
      <c r="AR1128" t="s">
        <v>2006</v>
      </c>
      <c r="AS1128">
        <v>7</v>
      </c>
      <c r="AT1128">
        <v>679.2</v>
      </c>
      <c r="AU1128">
        <v>0</v>
      </c>
      <c r="AV1128" t="s">
        <v>762</v>
      </c>
      <c r="AW1128" t="s">
        <v>2007</v>
      </c>
      <c r="AX1128">
        <v>0</v>
      </c>
      <c r="AY1128">
        <v>678.6</v>
      </c>
      <c r="AZ1128">
        <v>0</v>
      </c>
      <c r="BA1128" t="s">
        <v>772</v>
      </c>
      <c r="BB1128">
        <v>0</v>
      </c>
      <c r="BC1128">
        <v>1</v>
      </c>
      <c r="BD1128">
        <v>12055</v>
      </c>
      <c r="BE1128">
        <v>85.483002509696547</v>
      </c>
      <c r="BF1128" t="s">
        <v>767</v>
      </c>
      <c r="BG1128">
        <v>44243</v>
      </c>
      <c r="BH1128">
        <v>11.53220624499134</v>
      </c>
      <c r="BI1128" t="s">
        <v>4094</v>
      </c>
      <c r="BJ1128" t="s">
        <v>4095</v>
      </c>
      <c r="BK1128" t="s">
        <v>4096</v>
      </c>
      <c r="BL1128" t="s">
        <v>4097</v>
      </c>
      <c r="BM1128">
        <v>1</v>
      </c>
      <c r="BN1128">
        <v>3.7210000000000001</v>
      </c>
    </row>
    <row r="1129" spans="1:66" x14ac:dyDescent="0.25">
      <c r="A1129">
        <v>195872</v>
      </c>
      <c r="B1129">
        <v>10884</v>
      </c>
      <c r="C1129" t="s">
        <v>381</v>
      </c>
      <c r="D1129" t="s">
        <v>26</v>
      </c>
      <c r="E1129" t="s">
        <v>29</v>
      </c>
      <c r="F1129">
        <v>43277.666666666664</v>
      </c>
      <c r="G1129">
        <v>6.4</v>
      </c>
      <c r="H1129" t="s">
        <v>23</v>
      </c>
      <c r="I1129">
        <v>0</v>
      </c>
      <c r="J1129" t="s">
        <v>22</v>
      </c>
      <c r="K1129" t="s">
        <v>22</v>
      </c>
      <c r="L1129" t="s">
        <v>37</v>
      </c>
      <c r="M1129">
        <v>8</v>
      </c>
      <c r="N1129" t="s">
        <v>202</v>
      </c>
      <c r="O1129">
        <v>3</v>
      </c>
      <c r="P1129">
        <v>5</v>
      </c>
      <c r="Q1129">
        <v>1.9500000000000002</v>
      </c>
      <c r="R1129">
        <v>6.35</v>
      </c>
      <c r="S1129">
        <v>12.3825</v>
      </c>
      <c r="T1129">
        <v>1</v>
      </c>
      <c r="U1129">
        <v>0</v>
      </c>
      <c r="V1129">
        <v>2.2000000000000002</v>
      </c>
      <c r="W1129">
        <v>2</v>
      </c>
      <c r="X1129">
        <v>4.4000000000000004</v>
      </c>
      <c r="Y1129">
        <v>2.1</v>
      </c>
      <c r="Z1129">
        <v>3.74</v>
      </c>
      <c r="AA1129">
        <v>7.854000000000001</v>
      </c>
      <c r="AB1129">
        <v>7706827</v>
      </c>
      <c r="AC1129" t="s">
        <v>2008</v>
      </c>
      <c r="AD1129">
        <v>40883</v>
      </c>
      <c r="AE1129" t="s">
        <v>760</v>
      </c>
      <c r="AF1129" t="s">
        <v>761</v>
      </c>
      <c r="AG1129" t="s">
        <v>762</v>
      </c>
      <c r="AH1129" t="s">
        <v>768</v>
      </c>
      <c r="AI1129">
        <v>2.5</v>
      </c>
      <c r="AJ1129">
        <v>0</v>
      </c>
      <c r="AK1129">
        <v>0</v>
      </c>
      <c r="AL1129">
        <v>0</v>
      </c>
      <c r="AM1129">
        <v>30</v>
      </c>
      <c r="AN1129">
        <v>0</v>
      </c>
      <c r="AO1129" t="s">
        <v>762</v>
      </c>
      <c r="AP1129" t="s">
        <v>763</v>
      </c>
      <c r="AQ1129" t="s">
        <v>769</v>
      </c>
      <c r="AR1129" t="s">
        <v>2009</v>
      </c>
      <c r="AS1129">
        <v>5.68</v>
      </c>
      <c r="AT1129">
        <v>690.31</v>
      </c>
      <c r="AU1129">
        <v>695.99</v>
      </c>
      <c r="AV1129" t="s">
        <v>765</v>
      </c>
      <c r="AW1129" t="s">
        <v>2010</v>
      </c>
      <c r="AX1129">
        <v>3.46</v>
      </c>
      <c r="AY1129">
        <v>689.85</v>
      </c>
      <c r="AZ1129">
        <v>693.31</v>
      </c>
      <c r="BA1129" t="s">
        <v>765</v>
      </c>
      <c r="BB1129">
        <v>1.4999999999999999E-2</v>
      </c>
      <c r="BC1129">
        <v>0</v>
      </c>
      <c r="BD1129">
        <v>44105</v>
      </c>
      <c r="BE1129">
        <v>6.5562400182523319</v>
      </c>
      <c r="BF1129" t="s">
        <v>767</v>
      </c>
      <c r="BG1129">
        <v>44243</v>
      </c>
      <c r="BH1129">
        <v>30.08849755120362</v>
      </c>
      <c r="BI1129" t="s">
        <v>4098</v>
      </c>
      <c r="BJ1129" t="s">
        <v>4099</v>
      </c>
      <c r="BK1129" t="s">
        <v>4100</v>
      </c>
      <c r="BL1129" t="s">
        <v>4097</v>
      </c>
      <c r="BM1129">
        <v>1</v>
      </c>
      <c r="BN1129">
        <v>3.7890000000000001</v>
      </c>
    </row>
    <row r="1130" spans="1:66" x14ac:dyDescent="0.25">
      <c r="A1130">
        <v>195915</v>
      </c>
      <c r="B1130">
        <v>12414</v>
      </c>
      <c r="C1130" t="s">
        <v>127</v>
      </c>
      <c r="D1130" t="s">
        <v>26</v>
      </c>
      <c r="E1130" t="s">
        <v>29</v>
      </c>
      <c r="F1130">
        <v>43843.708333333336</v>
      </c>
      <c r="G1130">
        <v>6</v>
      </c>
      <c r="H1130" t="s">
        <v>23</v>
      </c>
      <c r="I1130">
        <v>0</v>
      </c>
      <c r="J1130" t="s">
        <v>22</v>
      </c>
      <c r="K1130" t="s">
        <v>22</v>
      </c>
      <c r="M1130">
        <v>0</v>
      </c>
      <c r="O1130">
        <v>2</v>
      </c>
      <c r="P1130">
        <v>0</v>
      </c>
      <c r="Q1130">
        <v>1.3</v>
      </c>
      <c r="R1130">
        <v>2</v>
      </c>
      <c r="S1130">
        <v>2.6</v>
      </c>
      <c r="T1130">
        <v>1</v>
      </c>
      <c r="U1130">
        <v>0</v>
      </c>
      <c r="V1130">
        <v>1.4000000000000001</v>
      </c>
      <c r="W1130">
        <v>2</v>
      </c>
      <c r="X1130">
        <v>2.8000000000000003</v>
      </c>
      <c r="Y1130">
        <v>1.36</v>
      </c>
      <c r="Z1130">
        <v>2</v>
      </c>
      <c r="AA1130">
        <v>2.72</v>
      </c>
      <c r="AB1130">
        <v>7662340</v>
      </c>
      <c r="AC1130" t="s">
        <v>1031</v>
      </c>
      <c r="AD1130">
        <v>40884</v>
      </c>
      <c r="AE1130" t="s">
        <v>760</v>
      </c>
      <c r="AF1130" t="s">
        <v>761</v>
      </c>
      <c r="AG1130" t="s">
        <v>762</v>
      </c>
      <c r="AH1130" t="s">
        <v>768</v>
      </c>
      <c r="AI1130">
        <v>3</v>
      </c>
      <c r="AJ1130">
        <v>0</v>
      </c>
      <c r="AK1130">
        <v>0</v>
      </c>
      <c r="AL1130">
        <v>0</v>
      </c>
      <c r="AM1130">
        <v>36</v>
      </c>
      <c r="AN1130">
        <v>0</v>
      </c>
      <c r="AO1130" t="s">
        <v>762</v>
      </c>
      <c r="AP1130" t="s">
        <v>763</v>
      </c>
      <c r="AQ1130" t="s">
        <v>769</v>
      </c>
      <c r="AR1130" t="s">
        <v>1032</v>
      </c>
      <c r="AS1130">
        <v>0</v>
      </c>
      <c r="AT1130">
        <v>0</v>
      </c>
      <c r="AU1130">
        <v>0</v>
      </c>
      <c r="AV1130" t="s">
        <v>772</v>
      </c>
      <c r="AW1130" t="s">
        <v>1033</v>
      </c>
      <c r="AX1130">
        <v>0</v>
      </c>
      <c r="AY1130">
        <v>0</v>
      </c>
      <c r="AZ1130">
        <v>0</v>
      </c>
      <c r="BA1130" t="s">
        <v>772</v>
      </c>
      <c r="BB1130">
        <v>0</v>
      </c>
      <c r="BC1130">
        <v>0</v>
      </c>
      <c r="BD1130">
        <v>0</v>
      </c>
      <c r="BE1130">
        <v>120.03753137120694</v>
      </c>
      <c r="BF1130" t="s">
        <v>767</v>
      </c>
      <c r="BG1130">
        <v>44109</v>
      </c>
      <c r="BH1130">
        <v>37.33890133152704</v>
      </c>
      <c r="BI1130" t="s">
        <v>4124</v>
      </c>
      <c r="BJ1130" t="s">
        <v>4125</v>
      </c>
      <c r="BK1130" t="s">
        <v>4126</v>
      </c>
      <c r="BL1130" t="s">
        <v>768</v>
      </c>
      <c r="BM1130">
        <v>2</v>
      </c>
      <c r="BN1130">
        <v>3.74</v>
      </c>
    </row>
    <row r="1131" spans="1:66" x14ac:dyDescent="0.25">
      <c r="A1131">
        <v>195920</v>
      </c>
      <c r="B1131">
        <v>10380</v>
      </c>
      <c r="C1131" t="s">
        <v>236</v>
      </c>
      <c r="D1131" t="s">
        <v>21</v>
      </c>
      <c r="E1131" t="s">
        <v>29</v>
      </c>
      <c r="F1131">
        <v>43903.666666666664</v>
      </c>
      <c r="G1131">
        <v>0</v>
      </c>
      <c r="H1131" t="s">
        <v>32</v>
      </c>
      <c r="I1131">
        <v>10</v>
      </c>
      <c r="J1131" t="s">
        <v>29</v>
      </c>
      <c r="K1131" t="s">
        <v>29</v>
      </c>
      <c r="L1131" t="s">
        <v>24</v>
      </c>
      <c r="M1131">
        <v>0</v>
      </c>
      <c r="N1131" t="s">
        <v>40</v>
      </c>
      <c r="O1131">
        <v>8</v>
      </c>
      <c r="P1131">
        <v>5</v>
      </c>
      <c r="Q1131">
        <v>8.6999999999999993</v>
      </c>
      <c r="R1131">
        <v>1.55</v>
      </c>
      <c r="S1131">
        <v>13.484999999999999</v>
      </c>
      <c r="T1131">
        <v>1</v>
      </c>
      <c r="U1131">
        <v>0</v>
      </c>
      <c r="V1131">
        <v>1.4000000000000001</v>
      </c>
      <c r="W1131">
        <v>0.8</v>
      </c>
      <c r="X1131">
        <v>1.1200000000000001</v>
      </c>
      <c r="Y1131">
        <v>4.32</v>
      </c>
      <c r="Z1131">
        <v>1.1000000000000001</v>
      </c>
      <c r="AA1131">
        <v>4.7520000000000007</v>
      </c>
      <c r="AB1131">
        <v>7679893</v>
      </c>
      <c r="AC1131" t="s">
        <v>1420</v>
      </c>
      <c r="AD1131">
        <v>40885</v>
      </c>
      <c r="AE1131" t="s">
        <v>760</v>
      </c>
      <c r="AF1131" t="s">
        <v>761</v>
      </c>
      <c r="AG1131" t="s">
        <v>762</v>
      </c>
      <c r="AH1131" t="s">
        <v>768</v>
      </c>
      <c r="AI1131">
        <v>1.25</v>
      </c>
      <c r="AJ1131">
        <v>0</v>
      </c>
      <c r="AK1131">
        <v>0</v>
      </c>
      <c r="AL1131">
        <v>0</v>
      </c>
      <c r="AM1131">
        <v>15</v>
      </c>
      <c r="AN1131">
        <v>0</v>
      </c>
      <c r="AO1131" t="s">
        <v>762</v>
      </c>
      <c r="AP1131" t="s">
        <v>763</v>
      </c>
      <c r="AQ1131" t="s">
        <v>769</v>
      </c>
      <c r="AR1131" t="s">
        <v>1421</v>
      </c>
      <c r="AS1131">
        <v>3.81</v>
      </c>
      <c r="AT1131">
        <v>3.92</v>
      </c>
      <c r="AU1131">
        <v>0</v>
      </c>
      <c r="AV1131" t="s">
        <v>765</v>
      </c>
      <c r="AW1131" t="s">
        <v>1422</v>
      </c>
      <c r="AX1131">
        <v>4.71</v>
      </c>
      <c r="AY1131">
        <v>4.2699999999999996</v>
      </c>
      <c r="AZ1131">
        <v>0</v>
      </c>
      <c r="BA1131" t="s">
        <v>765</v>
      </c>
      <c r="BB1131">
        <v>0</v>
      </c>
      <c r="BC1131">
        <v>0</v>
      </c>
      <c r="BD1131">
        <v>0</v>
      </c>
      <c r="BE1131">
        <v>120.20168834131873</v>
      </c>
      <c r="BF1131" t="s">
        <v>767</v>
      </c>
      <c r="BG1131">
        <v>44109</v>
      </c>
      <c r="BH1131">
        <v>51.280337262962917</v>
      </c>
      <c r="BI1131" t="s">
        <v>4182</v>
      </c>
      <c r="BJ1131" t="s">
        <v>4183</v>
      </c>
      <c r="BK1131" t="s">
        <v>4184</v>
      </c>
      <c r="BL1131" t="s">
        <v>4097</v>
      </c>
      <c r="BM1131">
        <v>1</v>
      </c>
      <c r="BN1131">
        <v>3.74</v>
      </c>
    </row>
    <row r="1132" spans="1:66" x14ac:dyDescent="0.25">
      <c r="A1132">
        <v>196138</v>
      </c>
      <c r="B1132">
        <v>19131</v>
      </c>
      <c r="C1132" t="s">
        <v>124</v>
      </c>
      <c r="D1132" t="s">
        <v>26</v>
      </c>
      <c r="E1132" t="s">
        <v>29</v>
      </c>
      <c r="F1132">
        <v>44054.666666666664</v>
      </c>
      <c r="G1132">
        <v>5.6</v>
      </c>
      <c r="H1132" t="s">
        <v>23</v>
      </c>
      <c r="I1132">
        <v>0</v>
      </c>
      <c r="J1132" t="s">
        <v>22</v>
      </c>
      <c r="K1132" t="s">
        <v>22</v>
      </c>
      <c r="L1132" t="s">
        <v>30</v>
      </c>
      <c r="M1132">
        <v>6</v>
      </c>
      <c r="N1132" t="s">
        <v>33</v>
      </c>
      <c r="O1132">
        <v>0</v>
      </c>
      <c r="P1132">
        <v>10</v>
      </c>
      <c r="Q1132">
        <v>0</v>
      </c>
      <c r="R1132">
        <v>5.6</v>
      </c>
      <c r="S1132">
        <v>0</v>
      </c>
      <c r="T1132">
        <v>1</v>
      </c>
      <c r="U1132">
        <v>0</v>
      </c>
      <c r="V1132">
        <v>2.2000000000000002</v>
      </c>
      <c r="W1132">
        <v>1.4</v>
      </c>
      <c r="X1132">
        <v>3.08</v>
      </c>
      <c r="Y1132">
        <v>1.32</v>
      </c>
      <c r="Z1132">
        <v>3.0799999999999996</v>
      </c>
      <c r="AA1132">
        <v>4.0655999999999999</v>
      </c>
      <c r="AB1132">
        <v>7707414</v>
      </c>
      <c r="AC1132" t="s">
        <v>1277</v>
      </c>
      <c r="AD1132">
        <v>40886</v>
      </c>
      <c r="AE1132" t="s">
        <v>760</v>
      </c>
      <c r="AF1132" t="s">
        <v>761</v>
      </c>
      <c r="AG1132" t="s">
        <v>762</v>
      </c>
      <c r="AH1132" t="s">
        <v>768</v>
      </c>
      <c r="AI1132">
        <v>2</v>
      </c>
      <c r="AJ1132">
        <v>0</v>
      </c>
      <c r="AK1132">
        <v>0</v>
      </c>
      <c r="AL1132">
        <v>0</v>
      </c>
      <c r="AM1132">
        <v>24</v>
      </c>
      <c r="AN1132">
        <v>0</v>
      </c>
      <c r="AO1132" t="s">
        <v>762</v>
      </c>
      <c r="AP1132" t="s">
        <v>778</v>
      </c>
      <c r="AQ1132" t="s">
        <v>781</v>
      </c>
      <c r="AR1132" t="s">
        <v>1278</v>
      </c>
      <c r="AS1132">
        <v>9.8000000000000007</v>
      </c>
      <c r="AT1132">
        <v>625.20000000000005</v>
      </c>
      <c r="AU1132">
        <v>635</v>
      </c>
      <c r="AV1132" t="s">
        <v>765</v>
      </c>
      <c r="AW1132" t="s">
        <v>1279</v>
      </c>
      <c r="AX1132">
        <v>10.9</v>
      </c>
      <c r="AY1132">
        <v>625.1</v>
      </c>
      <c r="AZ1132">
        <v>636</v>
      </c>
      <c r="BA1132" t="s">
        <v>772</v>
      </c>
      <c r="BB1132">
        <v>2.6458599999999999E-3</v>
      </c>
      <c r="BC1132">
        <v>0</v>
      </c>
      <c r="BD1132">
        <v>0</v>
      </c>
      <c r="BE1132">
        <v>120.61510381017567</v>
      </c>
      <c r="BF1132" t="s">
        <v>767</v>
      </c>
      <c r="BG1132">
        <v>44403</v>
      </c>
      <c r="BH1132">
        <v>37.794852556159441</v>
      </c>
      <c r="BI1132" t="s">
        <v>4161</v>
      </c>
      <c r="BJ1132" t="s">
        <v>4162</v>
      </c>
      <c r="BK1132" t="s">
        <v>4163</v>
      </c>
      <c r="BL1132" t="s">
        <v>4097</v>
      </c>
      <c r="BM1132">
        <v>1</v>
      </c>
      <c r="BN1132">
        <v>3.7709999999999999</v>
      </c>
    </row>
    <row r="1133" spans="1:66" x14ac:dyDescent="0.25">
      <c r="A1133">
        <v>196145</v>
      </c>
      <c r="B1133">
        <v>19131</v>
      </c>
      <c r="C1133" t="s">
        <v>124</v>
      </c>
      <c r="D1133" t="s">
        <v>26</v>
      </c>
      <c r="E1133" t="s">
        <v>29</v>
      </c>
      <c r="F1133">
        <v>44054.666666666664</v>
      </c>
      <c r="G1133">
        <v>3</v>
      </c>
      <c r="H1133" t="s">
        <v>23</v>
      </c>
      <c r="I1133">
        <v>0</v>
      </c>
      <c r="J1133" t="s">
        <v>22</v>
      </c>
      <c r="K1133" t="s">
        <v>22</v>
      </c>
      <c r="L1133" t="s">
        <v>30</v>
      </c>
      <c r="M1133">
        <v>6</v>
      </c>
      <c r="N1133" t="s">
        <v>33</v>
      </c>
      <c r="O1133">
        <v>0</v>
      </c>
      <c r="P1133">
        <v>10</v>
      </c>
      <c r="Q1133">
        <v>0</v>
      </c>
      <c r="R1133">
        <v>5.6</v>
      </c>
      <c r="S1133">
        <v>0</v>
      </c>
      <c r="T1133">
        <v>1</v>
      </c>
      <c r="U1133">
        <v>0</v>
      </c>
      <c r="V1133">
        <v>1.4000000000000001</v>
      </c>
      <c r="W1133">
        <v>1.4</v>
      </c>
      <c r="X1133">
        <v>1.96</v>
      </c>
      <c r="Y1133">
        <v>0.84000000000000008</v>
      </c>
      <c r="Z1133">
        <v>3.0799999999999996</v>
      </c>
      <c r="AA1133">
        <v>2.5871999999999997</v>
      </c>
      <c r="AB1133">
        <v>7655247</v>
      </c>
      <c r="AC1133" t="s">
        <v>1022</v>
      </c>
      <c r="AD1133">
        <v>40887</v>
      </c>
      <c r="AE1133" t="s">
        <v>760</v>
      </c>
      <c r="AF1133" t="s">
        <v>761</v>
      </c>
      <c r="AG1133" t="s">
        <v>762</v>
      </c>
      <c r="AH1133" t="s">
        <v>768</v>
      </c>
      <c r="AI1133">
        <v>2</v>
      </c>
      <c r="AJ1133">
        <v>0</v>
      </c>
      <c r="AK1133">
        <v>0</v>
      </c>
      <c r="AL1133">
        <v>0</v>
      </c>
      <c r="AM1133">
        <v>24</v>
      </c>
      <c r="AN1133">
        <v>0</v>
      </c>
      <c r="AO1133" t="s">
        <v>762</v>
      </c>
      <c r="AP1133" t="s">
        <v>763</v>
      </c>
      <c r="AQ1133" t="s">
        <v>769</v>
      </c>
      <c r="AR1133" t="s">
        <v>1023</v>
      </c>
      <c r="AS1133">
        <v>0</v>
      </c>
      <c r="AT1133">
        <v>0</v>
      </c>
      <c r="AU1133">
        <v>0</v>
      </c>
      <c r="AV1133" t="s">
        <v>772</v>
      </c>
      <c r="AW1133" t="s">
        <v>1024</v>
      </c>
      <c r="AX1133">
        <v>0</v>
      </c>
      <c r="AY1133">
        <v>0</v>
      </c>
      <c r="AZ1133">
        <v>0</v>
      </c>
      <c r="BA1133" t="s">
        <v>772</v>
      </c>
      <c r="BB1133">
        <v>0</v>
      </c>
      <c r="BC1133">
        <v>0</v>
      </c>
      <c r="BD1133">
        <v>0</v>
      </c>
      <c r="BE1133">
        <v>120.61510381017567</v>
      </c>
      <c r="BF1133" t="s">
        <v>767</v>
      </c>
      <c r="BG1133">
        <v>44243</v>
      </c>
      <c r="BH1133">
        <v>129.73864177477509</v>
      </c>
      <c r="BI1133" t="s">
        <v>4124</v>
      </c>
      <c r="BJ1133" t="s">
        <v>4125</v>
      </c>
      <c r="BK1133" t="s">
        <v>4126</v>
      </c>
      <c r="BL1133" t="s">
        <v>768</v>
      </c>
      <c r="BM1133">
        <v>2</v>
      </c>
      <c r="BN1133">
        <v>3.6970000000000001</v>
      </c>
    </row>
    <row r="1134" spans="1:66" x14ac:dyDescent="0.25">
      <c r="A1134">
        <v>196147</v>
      </c>
      <c r="B1134">
        <v>19999</v>
      </c>
      <c r="C1134" t="s">
        <v>697</v>
      </c>
      <c r="D1134" t="s">
        <v>21</v>
      </c>
      <c r="E1134" t="s">
        <v>29</v>
      </c>
      <c r="F1134">
        <v>44113.708333333336</v>
      </c>
      <c r="G1134">
        <v>8.5</v>
      </c>
      <c r="H1134" t="s">
        <v>23</v>
      </c>
      <c r="I1134">
        <v>0</v>
      </c>
      <c r="J1134" t="s">
        <v>22</v>
      </c>
      <c r="K1134" t="s">
        <v>22</v>
      </c>
      <c r="M1134">
        <v>0</v>
      </c>
      <c r="O1134">
        <v>2</v>
      </c>
      <c r="P1134">
        <v>10</v>
      </c>
      <c r="Q1134">
        <v>1.3</v>
      </c>
      <c r="R1134">
        <v>3.3</v>
      </c>
      <c r="S1134">
        <v>4.29</v>
      </c>
      <c r="T1134">
        <v>1</v>
      </c>
      <c r="U1134">
        <v>10</v>
      </c>
      <c r="V1134">
        <v>8.6</v>
      </c>
      <c r="W1134">
        <v>6</v>
      </c>
      <c r="X1134">
        <v>51.599999999999994</v>
      </c>
      <c r="Y1134">
        <v>5.68</v>
      </c>
      <c r="Z1134">
        <v>4.92</v>
      </c>
      <c r="AA1134">
        <v>27.945599999999999</v>
      </c>
      <c r="AB1134">
        <v>7586495</v>
      </c>
      <c r="AC1134" t="s">
        <v>3755</v>
      </c>
      <c r="AD1134">
        <v>40888</v>
      </c>
      <c r="AE1134" t="s">
        <v>760</v>
      </c>
      <c r="AF1134" t="s">
        <v>761</v>
      </c>
      <c r="AG1134" t="s">
        <v>762</v>
      </c>
      <c r="AH1134" t="s">
        <v>768</v>
      </c>
      <c r="AI1134">
        <v>2</v>
      </c>
      <c r="AJ1134">
        <v>0</v>
      </c>
      <c r="AK1134">
        <v>0</v>
      </c>
      <c r="AL1134">
        <v>0</v>
      </c>
      <c r="AM1134">
        <v>24</v>
      </c>
      <c r="AN1134">
        <v>0</v>
      </c>
      <c r="AO1134" t="s">
        <v>762</v>
      </c>
      <c r="AP1134" t="s">
        <v>763</v>
      </c>
      <c r="AQ1134" t="s">
        <v>769</v>
      </c>
      <c r="AR1134" t="s">
        <v>3756</v>
      </c>
      <c r="AS1134">
        <v>0</v>
      </c>
      <c r="AT1134">
        <v>610.70000000000005</v>
      </c>
      <c r="AU1134">
        <v>0</v>
      </c>
      <c r="AV1134" t="s">
        <v>772</v>
      </c>
      <c r="AW1134" t="s">
        <v>3757</v>
      </c>
      <c r="AX1134">
        <v>0</v>
      </c>
      <c r="AY1134">
        <v>0</v>
      </c>
      <c r="AZ1134">
        <v>0</v>
      </c>
      <c r="BA1134" t="s">
        <v>772</v>
      </c>
      <c r="BB1134">
        <v>0</v>
      </c>
      <c r="BC1134">
        <v>0</v>
      </c>
      <c r="BD1134">
        <v>0</v>
      </c>
      <c r="BE1134">
        <v>120.77675108373261</v>
      </c>
      <c r="BF1134" t="s">
        <v>767</v>
      </c>
      <c r="BG1134">
        <v>44243</v>
      </c>
      <c r="BH1134">
        <v>112.41643669922151</v>
      </c>
      <c r="BI1134" t="s">
        <v>4124</v>
      </c>
      <c r="BJ1134" t="s">
        <v>4125</v>
      </c>
      <c r="BK1134" t="s">
        <v>4126</v>
      </c>
      <c r="BL1134" t="s">
        <v>768</v>
      </c>
      <c r="BM1134">
        <v>2</v>
      </c>
      <c r="BN1134">
        <v>3.6970000000000001</v>
      </c>
    </row>
    <row r="1135" spans="1:66" x14ac:dyDescent="0.25">
      <c r="A1135">
        <v>196194</v>
      </c>
      <c r="B1135">
        <v>19945</v>
      </c>
      <c r="C1135" t="s">
        <v>177</v>
      </c>
      <c r="D1135" t="s">
        <v>21</v>
      </c>
      <c r="E1135" t="s">
        <v>29</v>
      </c>
      <c r="F1135">
        <v>44111.708333333336</v>
      </c>
      <c r="G1135">
        <v>4</v>
      </c>
      <c r="H1135" t="s">
        <v>23</v>
      </c>
      <c r="I1135">
        <v>0</v>
      </c>
      <c r="J1135" t="s">
        <v>22</v>
      </c>
      <c r="K1135" t="s">
        <v>22</v>
      </c>
      <c r="M1135">
        <v>0</v>
      </c>
      <c r="O1135">
        <v>2</v>
      </c>
      <c r="P1135">
        <v>0</v>
      </c>
      <c r="Q1135">
        <v>1.3</v>
      </c>
      <c r="R1135">
        <v>0.8</v>
      </c>
      <c r="S1135">
        <v>1.04</v>
      </c>
      <c r="T1135">
        <v>1</v>
      </c>
      <c r="U1135">
        <v>0</v>
      </c>
      <c r="V1135">
        <v>9.1999999999999993</v>
      </c>
      <c r="W1135">
        <v>1.7000000000000002</v>
      </c>
      <c r="X1135">
        <v>15.64</v>
      </c>
      <c r="Y1135">
        <v>6.0399999999999991</v>
      </c>
      <c r="Z1135">
        <v>1.34</v>
      </c>
      <c r="AA1135">
        <v>8.0935999999999986</v>
      </c>
      <c r="AB1135">
        <v>7635369</v>
      </c>
      <c r="AC1135" t="s">
        <v>2043</v>
      </c>
      <c r="AD1135">
        <v>40889</v>
      </c>
      <c r="AE1135" t="s">
        <v>985</v>
      </c>
      <c r="AF1135" t="s">
        <v>761</v>
      </c>
      <c r="AG1135" t="s">
        <v>762</v>
      </c>
      <c r="AH1135" t="s">
        <v>768</v>
      </c>
      <c r="AI1135">
        <v>2</v>
      </c>
      <c r="AJ1135">
        <v>0</v>
      </c>
      <c r="AK1135">
        <v>0</v>
      </c>
      <c r="AL1135">
        <v>0</v>
      </c>
      <c r="AM1135">
        <v>24</v>
      </c>
      <c r="AN1135">
        <v>0</v>
      </c>
      <c r="AO1135" t="s">
        <v>762</v>
      </c>
      <c r="AP1135" t="s">
        <v>778</v>
      </c>
      <c r="AQ1135" t="s">
        <v>781</v>
      </c>
      <c r="AR1135" t="s">
        <v>2044</v>
      </c>
      <c r="AS1135">
        <v>0</v>
      </c>
      <c r="AT1135">
        <v>0</v>
      </c>
      <c r="AU1135">
        <v>0</v>
      </c>
      <c r="AV1135" t="s">
        <v>772</v>
      </c>
      <c r="AW1135" t="s">
        <v>762</v>
      </c>
      <c r="AX1135">
        <v>0</v>
      </c>
      <c r="AY1135">
        <v>0</v>
      </c>
      <c r="AZ1135">
        <v>0</v>
      </c>
      <c r="BA1135" t="s">
        <v>772</v>
      </c>
      <c r="BB1135">
        <v>0</v>
      </c>
      <c r="BC1135">
        <v>0</v>
      </c>
      <c r="BD1135">
        <v>0</v>
      </c>
      <c r="BE1135">
        <v>120.77127538215835</v>
      </c>
      <c r="BF1135" t="s">
        <v>767</v>
      </c>
      <c r="BG1135">
        <v>44243</v>
      </c>
      <c r="BH1135">
        <v>32.704794053847593</v>
      </c>
      <c r="BI1135" t="s">
        <v>4124</v>
      </c>
      <c r="BJ1135" t="s">
        <v>4125</v>
      </c>
      <c r="BK1135" t="s">
        <v>4126</v>
      </c>
      <c r="BL1135" t="s">
        <v>768</v>
      </c>
      <c r="BM1135">
        <v>2</v>
      </c>
      <c r="BN1135">
        <v>3.7170000000000001</v>
      </c>
    </row>
    <row r="1136" spans="1:66" x14ac:dyDescent="0.25">
      <c r="A1136">
        <v>196361</v>
      </c>
      <c r="B1136">
        <v>12918</v>
      </c>
      <c r="C1136" t="s">
        <v>133</v>
      </c>
      <c r="D1136" t="s">
        <v>26</v>
      </c>
      <c r="E1136" t="s">
        <v>29</v>
      </c>
      <c r="F1136">
        <v>43873.708333333336</v>
      </c>
      <c r="G1136">
        <v>3.2</v>
      </c>
      <c r="I1136">
        <v>0</v>
      </c>
      <c r="K1136" t="s">
        <v>22</v>
      </c>
      <c r="M1136">
        <v>0</v>
      </c>
      <c r="O1136">
        <v>2</v>
      </c>
      <c r="P1136">
        <v>0</v>
      </c>
      <c r="Q1136">
        <v>1.3</v>
      </c>
      <c r="R1136">
        <v>0.8</v>
      </c>
      <c r="S1136">
        <v>1.04</v>
      </c>
      <c r="T1136">
        <v>1</v>
      </c>
      <c r="U1136">
        <v>10</v>
      </c>
      <c r="V1136">
        <v>7.0000000000000009</v>
      </c>
      <c r="W1136">
        <v>5</v>
      </c>
      <c r="X1136">
        <v>35.000000000000007</v>
      </c>
      <c r="Y1136">
        <v>4.7200000000000006</v>
      </c>
      <c r="Z1136">
        <v>3.3200000000000003</v>
      </c>
      <c r="AA1136">
        <v>15.670400000000004</v>
      </c>
      <c r="AB1136">
        <v>7658588</v>
      </c>
      <c r="AC1136" t="s">
        <v>2979</v>
      </c>
      <c r="AD1136">
        <v>40890</v>
      </c>
      <c r="AE1136" t="s">
        <v>760</v>
      </c>
      <c r="AF1136" t="s">
        <v>761</v>
      </c>
      <c r="AG1136" t="s">
        <v>762</v>
      </c>
      <c r="AH1136" t="s">
        <v>768</v>
      </c>
      <c r="AI1136">
        <v>1.25</v>
      </c>
      <c r="AJ1136">
        <v>0</v>
      </c>
      <c r="AK1136">
        <v>0</v>
      </c>
      <c r="AL1136">
        <v>0</v>
      </c>
      <c r="AM1136">
        <v>15</v>
      </c>
      <c r="AN1136">
        <v>0</v>
      </c>
      <c r="AO1136" t="s">
        <v>762</v>
      </c>
      <c r="AP1136" t="s">
        <v>763</v>
      </c>
      <c r="AQ1136" t="s">
        <v>769</v>
      </c>
      <c r="AR1136" t="s">
        <v>2980</v>
      </c>
      <c r="AS1136">
        <v>2.7</v>
      </c>
      <c r="AT1136">
        <v>645.29999999999995</v>
      </c>
      <c r="AU1136">
        <v>648</v>
      </c>
      <c r="AV1136" t="s">
        <v>765</v>
      </c>
      <c r="AW1136" t="s">
        <v>1051</v>
      </c>
      <c r="AX1136">
        <v>2.5</v>
      </c>
      <c r="AY1136">
        <v>644.5</v>
      </c>
      <c r="AZ1136">
        <v>647</v>
      </c>
      <c r="BA1136" t="s">
        <v>765</v>
      </c>
      <c r="BB1136">
        <v>3.1025750000000001E-2</v>
      </c>
      <c r="BC1136">
        <v>0</v>
      </c>
      <c r="BD1136">
        <v>0</v>
      </c>
      <c r="BE1136">
        <v>120.11966689482091</v>
      </c>
      <c r="BF1136" t="s">
        <v>767</v>
      </c>
      <c r="BG1136">
        <v>44412</v>
      </c>
      <c r="BH1136">
        <v>25.785030014633382</v>
      </c>
      <c r="BI1136" t="s">
        <v>4104</v>
      </c>
      <c r="BJ1136" t="s">
        <v>4105</v>
      </c>
      <c r="BK1136" t="s">
        <v>4106</v>
      </c>
      <c r="BL1136" t="s">
        <v>4107</v>
      </c>
      <c r="BM1136">
        <v>3</v>
      </c>
      <c r="BN1136">
        <v>3.7010000000000001</v>
      </c>
    </row>
    <row r="1137" spans="1:66" x14ac:dyDescent="0.25">
      <c r="A1137">
        <v>196361</v>
      </c>
      <c r="B1137">
        <v>12918</v>
      </c>
      <c r="C1137" t="s">
        <v>133</v>
      </c>
      <c r="D1137" t="s">
        <v>26</v>
      </c>
      <c r="E1137" t="s">
        <v>29</v>
      </c>
      <c r="F1137">
        <v>43873.708333333336</v>
      </c>
      <c r="G1137">
        <v>3.2</v>
      </c>
      <c r="I1137">
        <v>0</v>
      </c>
      <c r="K1137" t="s">
        <v>22</v>
      </c>
      <c r="M1137">
        <v>0</v>
      </c>
      <c r="O1137">
        <v>2</v>
      </c>
      <c r="P1137">
        <v>0</v>
      </c>
      <c r="Q1137">
        <v>1.3</v>
      </c>
      <c r="R1137">
        <v>0.8</v>
      </c>
      <c r="S1137">
        <v>1.04</v>
      </c>
      <c r="T1137">
        <v>1</v>
      </c>
      <c r="U1137">
        <v>10</v>
      </c>
      <c r="V1137">
        <v>7.0000000000000009</v>
      </c>
      <c r="W1137">
        <v>5</v>
      </c>
      <c r="X1137">
        <v>35.000000000000007</v>
      </c>
      <c r="Y1137">
        <v>4.7200000000000006</v>
      </c>
      <c r="Z1137">
        <v>3.3200000000000003</v>
      </c>
      <c r="AA1137">
        <v>15.670400000000004</v>
      </c>
      <c r="AB1137">
        <v>7658588</v>
      </c>
      <c r="AC1137" t="s">
        <v>2979</v>
      </c>
      <c r="AD1137">
        <v>40891</v>
      </c>
      <c r="AE1137" t="s">
        <v>760</v>
      </c>
      <c r="AF1137" t="s">
        <v>761</v>
      </c>
      <c r="AG1137" t="s">
        <v>762</v>
      </c>
      <c r="AH1137" t="s">
        <v>768</v>
      </c>
      <c r="AI1137">
        <v>1.25</v>
      </c>
      <c r="AJ1137">
        <v>0</v>
      </c>
      <c r="AK1137">
        <v>0</v>
      </c>
      <c r="AL1137">
        <v>0</v>
      </c>
      <c r="AM1137">
        <v>15</v>
      </c>
      <c r="AN1137">
        <v>0</v>
      </c>
      <c r="AO1137" t="s">
        <v>762</v>
      </c>
      <c r="AP1137" t="s">
        <v>763</v>
      </c>
      <c r="AQ1137" t="s">
        <v>769</v>
      </c>
      <c r="AR1137" t="s">
        <v>2980</v>
      </c>
      <c r="AS1137">
        <v>2.7</v>
      </c>
      <c r="AT1137">
        <v>645.29999999999995</v>
      </c>
      <c r="AU1137">
        <v>648</v>
      </c>
      <c r="AV1137" t="s">
        <v>765</v>
      </c>
      <c r="AW1137" t="s">
        <v>1051</v>
      </c>
      <c r="AX1137">
        <v>2.5</v>
      </c>
      <c r="AY1137">
        <v>644.5</v>
      </c>
      <c r="AZ1137">
        <v>647</v>
      </c>
      <c r="BA1137" t="s">
        <v>765</v>
      </c>
      <c r="BB1137">
        <v>3.1025750000000001E-2</v>
      </c>
      <c r="BC1137">
        <v>0</v>
      </c>
      <c r="BD1137">
        <v>0</v>
      </c>
      <c r="BE1137">
        <v>120.11966689482091</v>
      </c>
      <c r="BF1137" t="s">
        <v>767</v>
      </c>
      <c r="BG1137">
        <v>44412</v>
      </c>
      <c r="BH1137">
        <v>25.785030014633382</v>
      </c>
      <c r="BI1137" t="s">
        <v>4104</v>
      </c>
      <c r="BJ1137" t="s">
        <v>4105</v>
      </c>
      <c r="BK1137" t="s">
        <v>4106</v>
      </c>
      <c r="BL1137" t="s">
        <v>4107</v>
      </c>
      <c r="BM1137">
        <v>3</v>
      </c>
      <c r="BN1137">
        <v>3.7010000000000001</v>
      </c>
    </row>
    <row r="1138" spans="1:66" x14ac:dyDescent="0.25">
      <c r="A1138">
        <v>196362</v>
      </c>
      <c r="B1138">
        <v>12918</v>
      </c>
      <c r="C1138" t="s">
        <v>133</v>
      </c>
      <c r="D1138" t="s">
        <v>26</v>
      </c>
      <c r="E1138" t="s">
        <v>29</v>
      </c>
      <c r="F1138">
        <v>43873.666666666664</v>
      </c>
      <c r="G1138">
        <v>3.1</v>
      </c>
      <c r="I1138">
        <v>0</v>
      </c>
      <c r="K1138" t="s">
        <v>22</v>
      </c>
      <c r="M1138">
        <v>0</v>
      </c>
      <c r="N1138" t="s">
        <v>40</v>
      </c>
      <c r="O1138">
        <v>8</v>
      </c>
      <c r="P1138">
        <v>0</v>
      </c>
      <c r="Q1138">
        <v>5.2</v>
      </c>
      <c r="R1138">
        <v>0.8</v>
      </c>
      <c r="S1138">
        <v>4.16</v>
      </c>
      <c r="T1138">
        <v>1</v>
      </c>
      <c r="U1138">
        <v>0</v>
      </c>
      <c r="V1138">
        <v>2.2000000000000002</v>
      </c>
      <c r="W1138">
        <v>0.8</v>
      </c>
      <c r="X1138">
        <v>1.7600000000000002</v>
      </c>
      <c r="Y1138">
        <v>3.4000000000000004</v>
      </c>
      <c r="Z1138">
        <v>0.8</v>
      </c>
      <c r="AA1138">
        <v>2.7200000000000006</v>
      </c>
      <c r="AB1138">
        <v>7711402</v>
      </c>
      <c r="AC1138" t="s">
        <v>1049</v>
      </c>
      <c r="AD1138">
        <v>40892</v>
      </c>
      <c r="AE1138" t="s">
        <v>760</v>
      </c>
      <c r="AF1138" t="s">
        <v>761</v>
      </c>
      <c r="AG1138" t="s">
        <v>762</v>
      </c>
      <c r="AH1138" t="s">
        <v>768</v>
      </c>
      <c r="AI1138">
        <v>1.25</v>
      </c>
      <c r="AJ1138">
        <v>0</v>
      </c>
      <c r="AK1138">
        <v>0</v>
      </c>
      <c r="AL1138">
        <v>0</v>
      </c>
      <c r="AM1138">
        <v>15</v>
      </c>
      <c r="AN1138">
        <v>0</v>
      </c>
      <c r="AO1138" t="s">
        <v>762</v>
      </c>
      <c r="AP1138" t="s">
        <v>763</v>
      </c>
      <c r="AQ1138" t="s">
        <v>769</v>
      </c>
      <c r="AR1138" t="s">
        <v>1050</v>
      </c>
      <c r="AS1138">
        <v>2.6</v>
      </c>
      <c r="AT1138">
        <v>644.4</v>
      </c>
      <c r="AU1138">
        <v>647</v>
      </c>
      <c r="AV1138" t="s">
        <v>765</v>
      </c>
      <c r="AW1138" t="s">
        <v>1051</v>
      </c>
      <c r="AX1138">
        <v>2.5</v>
      </c>
      <c r="AY1138">
        <v>644.5</v>
      </c>
      <c r="AZ1138">
        <v>647</v>
      </c>
      <c r="BA1138" t="s">
        <v>765</v>
      </c>
      <c r="BB1138">
        <v>-3.0754100000000002E-3</v>
      </c>
      <c r="BC1138">
        <v>0</v>
      </c>
      <c r="BD1138">
        <v>0</v>
      </c>
      <c r="BE1138">
        <v>120.11955281770476</v>
      </c>
      <c r="BF1138" t="s">
        <v>767</v>
      </c>
      <c r="BG1138">
        <v>44412</v>
      </c>
      <c r="BH1138">
        <v>32.515956343697503</v>
      </c>
      <c r="BI1138" t="s">
        <v>4104</v>
      </c>
      <c r="BJ1138" t="s">
        <v>4105</v>
      </c>
      <c r="BK1138" t="s">
        <v>4106</v>
      </c>
      <c r="BL1138" t="s">
        <v>4107</v>
      </c>
      <c r="BM1138">
        <v>3</v>
      </c>
      <c r="BN1138">
        <v>3.7010000000000001</v>
      </c>
    </row>
    <row r="1139" spans="1:66" x14ac:dyDescent="0.25">
      <c r="A1139">
        <v>196384</v>
      </c>
      <c r="B1139">
        <v>20234</v>
      </c>
      <c r="C1139" t="s">
        <v>522</v>
      </c>
      <c r="D1139" t="s">
        <v>21</v>
      </c>
      <c r="E1139" t="s">
        <v>29</v>
      </c>
      <c r="F1139">
        <v>44126.708333333336</v>
      </c>
      <c r="G1139">
        <v>6.4</v>
      </c>
      <c r="H1139" t="s">
        <v>23</v>
      </c>
      <c r="I1139">
        <v>0</v>
      </c>
      <c r="J1139" t="s">
        <v>22</v>
      </c>
      <c r="K1139" t="s">
        <v>22</v>
      </c>
      <c r="M1139">
        <v>0</v>
      </c>
      <c r="O1139">
        <v>2</v>
      </c>
      <c r="P1139">
        <v>10</v>
      </c>
      <c r="Q1139">
        <v>1.3</v>
      </c>
      <c r="R1139">
        <v>2.2999999999999998</v>
      </c>
      <c r="S1139">
        <v>2.9899999999999998</v>
      </c>
      <c r="T1139">
        <v>1</v>
      </c>
      <c r="U1139">
        <v>10</v>
      </c>
      <c r="V1139">
        <v>7.8000000000000007</v>
      </c>
      <c r="W1139">
        <v>5</v>
      </c>
      <c r="X1139">
        <v>39</v>
      </c>
      <c r="Y1139">
        <v>5.2000000000000011</v>
      </c>
      <c r="Z1139">
        <v>3.92</v>
      </c>
      <c r="AA1139">
        <v>20.384000000000004</v>
      </c>
      <c r="AB1139">
        <v>7623652</v>
      </c>
      <c r="AC1139" t="s">
        <v>3382</v>
      </c>
      <c r="AD1139">
        <v>40893</v>
      </c>
      <c r="AE1139" t="s">
        <v>760</v>
      </c>
      <c r="AF1139" t="s">
        <v>761</v>
      </c>
      <c r="AG1139" t="s">
        <v>762</v>
      </c>
      <c r="AH1139" t="s">
        <v>768</v>
      </c>
      <c r="AI1139">
        <v>2</v>
      </c>
      <c r="AJ1139">
        <v>0</v>
      </c>
      <c r="AK1139">
        <v>0</v>
      </c>
      <c r="AL1139">
        <v>0</v>
      </c>
      <c r="AM1139">
        <v>24</v>
      </c>
      <c r="AN1139">
        <v>0</v>
      </c>
      <c r="AO1139" t="s">
        <v>762</v>
      </c>
      <c r="AP1139" t="s">
        <v>763</v>
      </c>
      <c r="AQ1139" t="s">
        <v>769</v>
      </c>
      <c r="AR1139" t="s">
        <v>3383</v>
      </c>
      <c r="AS1139">
        <v>5.2</v>
      </c>
      <c r="AT1139">
        <v>642.79999999999995</v>
      </c>
      <c r="AU1139">
        <v>648</v>
      </c>
      <c r="AV1139" t="s">
        <v>765</v>
      </c>
      <c r="AW1139" t="s">
        <v>3384</v>
      </c>
      <c r="AX1139">
        <v>7.6</v>
      </c>
      <c r="AY1139">
        <v>638.4</v>
      </c>
      <c r="AZ1139">
        <v>646</v>
      </c>
      <c r="BA1139" t="s">
        <v>765</v>
      </c>
      <c r="BB1139">
        <v>2.0988219999999998E-2</v>
      </c>
      <c r="BC1139">
        <v>0</v>
      </c>
      <c r="BD1139">
        <v>0</v>
      </c>
      <c r="BE1139">
        <v>120.81234314396532</v>
      </c>
      <c r="BF1139" t="s">
        <v>767</v>
      </c>
      <c r="BG1139">
        <v>44412</v>
      </c>
      <c r="BH1139">
        <v>209.64138393021551</v>
      </c>
      <c r="BI1139" t="s">
        <v>4104</v>
      </c>
      <c r="BJ1139" t="s">
        <v>4105</v>
      </c>
      <c r="BK1139" t="s">
        <v>4106</v>
      </c>
      <c r="BL1139" t="s">
        <v>4107</v>
      </c>
      <c r="BM1139">
        <v>3</v>
      </c>
      <c r="BN1139">
        <v>3.7010000000000001</v>
      </c>
    </row>
    <row r="1140" spans="1:66" x14ac:dyDescent="0.25">
      <c r="A1140">
        <v>196437</v>
      </c>
      <c r="B1140">
        <v>19718</v>
      </c>
      <c r="C1140" t="s">
        <v>396</v>
      </c>
      <c r="D1140" t="s">
        <v>21</v>
      </c>
      <c r="E1140" t="s">
        <v>29</v>
      </c>
      <c r="F1140">
        <v>44137.708333333336</v>
      </c>
      <c r="G1140">
        <v>2.5</v>
      </c>
      <c r="H1140" t="s">
        <v>23</v>
      </c>
      <c r="I1140">
        <v>0</v>
      </c>
      <c r="J1140" t="s">
        <v>22</v>
      </c>
      <c r="K1140" t="s">
        <v>22</v>
      </c>
      <c r="M1140">
        <v>0</v>
      </c>
      <c r="O1140">
        <v>2</v>
      </c>
      <c r="P1140">
        <v>10</v>
      </c>
      <c r="Q1140">
        <v>1.3</v>
      </c>
      <c r="R1140">
        <v>2.2999999999999998</v>
      </c>
      <c r="S1140">
        <v>2.9899999999999998</v>
      </c>
      <c r="T1140">
        <v>3</v>
      </c>
      <c r="U1140">
        <v>10</v>
      </c>
      <c r="V1140">
        <v>5.4</v>
      </c>
      <c r="W1140">
        <v>5</v>
      </c>
      <c r="X1140">
        <v>27</v>
      </c>
      <c r="Y1140">
        <v>3.7600000000000002</v>
      </c>
      <c r="Z1140">
        <v>3.92</v>
      </c>
      <c r="AA1140">
        <v>14.7392</v>
      </c>
      <c r="AB1140">
        <v>7649183</v>
      </c>
      <c r="AC1140" t="s">
        <v>2886</v>
      </c>
      <c r="AD1140">
        <v>40894</v>
      </c>
      <c r="AE1140" t="s">
        <v>760</v>
      </c>
      <c r="AF1140" t="s">
        <v>761</v>
      </c>
      <c r="AG1140" t="s">
        <v>762</v>
      </c>
      <c r="AH1140" t="s">
        <v>768</v>
      </c>
      <c r="AI1140">
        <v>1.25</v>
      </c>
      <c r="AJ1140">
        <v>0</v>
      </c>
      <c r="AK1140">
        <v>0</v>
      </c>
      <c r="AL1140">
        <v>0</v>
      </c>
      <c r="AM1140">
        <v>15</v>
      </c>
      <c r="AN1140">
        <v>0</v>
      </c>
      <c r="AO1140" t="s">
        <v>762</v>
      </c>
      <c r="AP1140" t="s">
        <v>763</v>
      </c>
      <c r="AQ1140" t="s">
        <v>769</v>
      </c>
      <c r="AR1140" t="s">
        <v>2887</v>
      </c>
      <c r="AS1140">
        <v>0</v>
      </c>
      <c r="AT1140">
        <v>0</v>
      </c>
      <c r="AU1140">
        <v>0</v>
      </c>
      <c r="AV1140" t="s">
        <v>765</v>
      </c>
      <c r="AW1140" t="s">
        <v>2888</v>
      </c>
      <c r="AX1140">
        <v>0</v>
      </c>
      <c r="AY1140">
        <v>0</v>
      </c>
      <c r="AZ1140">
        <v>0</v>
      </c>
      <c r="BA1140" t="s">
        <v>765</v>
      </c>
      <c r="BB1140">
        <v>0</v>
      </c>
      <c r="BC1140">
        <v>0</v>
      </c>
      <c r="BD1140">
        <v>0</v>
      </c>
      <c r="BE1140">
        <v>120.84245950262378</v>
      </c>
      <c r="BF1140" t="s">
        <v>767</v>
      </c>
      <c r="BG1140">
        <v>44243</v>
      </c>
      <c r="BH1140">
        <v>24.031686823127039</v>
      </c>
      <c r="BI1140" t="s">
        <v>4104</v>
      </c>
      <c r="BJ1140" t="s">
        <v>4105</v>
      </c>
      <c r="BK1140" t="s">
        <v>4106</v>
      </c>
      <c r="BL1140" t="s">
        <v>4107</v>
      </c>
      <c r="BM1140">
        <v>3</v>
      </c>
      <c r="BN1140">
        <v>3.7610000000000001</v>
      </c>
    </row>
    <row r="1141" spans="1:66" x14ac:dyDescent="0.25">
      <c r="A1141">
        <v>196954</v>
      </c>
      <c r="B1141">
        <v>20211</v>
      </c>
      <c r="C1141" t="s">
        <v>81</v>
      </c>
      <c r="D1141" t="s">
        <v>21</v>
      </c>
      <c r="E1141" t="s">
        <v>29</v>
      </c>
      <c r="F1141">
        <v>44124.708333333336</v>
      </c>
      <c r="G1141">
        <v>2</v>
      </c>
      <c r="I1141">
        <v>0</v>
      </c>
      <c r="J1141" t="s">
        <v>22</v>
      </c>
      <c r="K1141" t="s">
        <v>22</v>
      </c>
      <c r="M1141">
        <v>0</v>
      </c>
      <c r="O1141">
        <v>2</v>
      </c>
      <c r="P1141">
        <v>0</v>
      </c>
      <c r="Q1141">
        <v>1.3</v>
      </c>
      <c r="R1141">
        <v>0.8</v>
      </c>
      <c r="S1141">
        <v>1.04</v>
      </c>
      <c r="T1141">
        <v>1</v>
      </c>
      <c r="U1141">
        <v>0</v>
      </c>
      <c r="V1141">
        <v>2.2000000000000002</v>
      </c>
      <c r="W1141">
        <v>0.8</v>
      </c>
      <c r="X1141">
        <v>1.7600000000000002</v>
      </c>
      <c r="Y1141">
        <v>1.84</v>
      </c>
      <c r="Z1141">
        <v>0.8</v>
      </c>
      <c r="AA1141">
        <v>1.4720000000000002</v>
      </c>
      <c r="AB1141">
        <v>7687977</v>
      </c>
      <c r="AC1141" t="s">
        <v>901</v>
      </c>
      <c r="AD1141">
        <v>40895</v>
      </c>
      <c r="AE1141" t="s">
        <v>760</v>
      </c>
      <c r="AF1141" t="s">
        <v>761</v>
      </c>
      <c r="AG1141" t="s">
        <v>762</v>
      </c>
      <c r="AH1141" t="s">
        <v>768</v>
      </c>
      <c r="AI1141">
        <v>1</v>
      </c>
      <c r="AJ1141">
        <v>0</v>
      </c>
      <c r="AK1141">
        <v>0</v>
      </c>
      <c r="AL1141">
        <v>0</v>
      </c>
      <c r="AM1141">
        <v>12</v>
      </c>
      <c r="AN1141">
        <v>0</v>
      </c>
      <c r="AO1141" t="s">
        <v>762</v>
      </c>
      <c r="AP1141" t="s">
        <v>902</v>
      </c>
      <c r="AQ1141" t="s">
        <v>905</v>
      </c>
      <c r="AR1141" t="s">
        <v>903</v>
      </c>
      <c r="AS1141">
        <v>0</v>
      </c>
      <c r="AT1141">
        <v>0</v>
      </c>
      <c r="AU1141">
        <v>0</v>
      </c>
      <c r="AV1141" t="s">
        <v>772</v>
      </c>
      <c r="AW1141" t="s">
        <v>904</v>
      </c>
      <c r="AX1141">
        <v>0</v>
      </c>
      <c r="AY1141">
        <v>0</v>
      </c>
      <c r="AZ1141">
        <v>0</v>
      </c>
      <c r="BA1141" t="s">
        <v>772</v>
      </c>
      <c r="BB1141">
        <v>0</v>
      </c>
      <c r="BC1141">
        <v>0</v>
      </c>
      <c r="BD1141">
        <v>0</v>
      </c>
      <c r="BE1141">
        <v>120.80686744239107</v>
      </c>
      <c r="BF1141" t="s">
        <v>767</v>
      </c>
      <c r="BG1141">
        <v>44243</v>
      </c>
      <c r="BH1141">
        <v>291.59828727524092</v>
      </c>
      <c r="BI1141" t="s">
        <v>4117</v>
      </c>
      <c r="BJ1141" t="s">
        <v>4118</v>
      </c>
      <c r="BK1141" t="s">
        <v>4119</v>
      </c>
      <c r="BL1141" t="s">
        <v>768</v>
      </c>
      <c r="BM1141">
        <v>2</v>
      </c>
      <c r="BN1141">
        <v>3.762</v>
      </c>
    </row>
    <row r="1142" spans="1:66" x14ac:dyDescent="0.25">
      <c r="A1142">
        <v>196955</v>
      </c>
      <c r="B1142">
        <v>20211</v>
      </c>
      <c r="C1142" t="s">
        <v>81</v>
      </c>
      <c r="D1142" t="s">
        <v>21</v>
      </c>
      <c r="E1142" t="s">
        <v>29</v>
      </c>
      <c r="F1142">
        <v>44124.708333333336</v>
      </c>
      <c r="G1142">
        <v>2</v>
      </c>
      <c r="H1142" t="s">
        <v>28</v>
      </c>
      <c r="I1142">
        <v>5</v>
      </c>
      <c r="J1142" t="s">
        <v>22</v>
      </c>
      <c r="K1142" t="s">
        <v>22</v>
      </c>
      <c r="M1142">
        <v>0</v>
      </c>
      <c r="O1142">
        <v>2</v>
      </c>
      <c r="P1142">
        <v>10</v>
      </c>
      <c r="Q1142">
        <v>3.05</v>
      </c>
      <c r="R1142">
        <v>2.2999999999999998</v>
      </c>
      <c r="S1142">
        <v>7.0149999999999988</v>
      </c>
      <c r="T1142">
        <v>1</v>
      </c>
      <c r="U1142">
        <v>10</v>
      </c>
      <c r="V1142">
        <v>8.6</v>
      </c>
      <c r="W1142">
        <v>4.0999999999999996</v>
      </c>
      <c r="X1142">
        <v>35.26</v>
      </c>
      <c r="Y1142">
        <v>6.379999999999999</v>
      </c>
      <c r="Z1142">
        <v>3.3799999999999994</v>
      </c>
      <c r="AA1142">
        <v>21.564399999999992</v>
      </c>
      <c r="AB1142">
        <v>7634821</v>
      </c>
      <c r="AC1142" t="s">
        <v>1144</v>
      </c>
      <c r="AD1142">
        <v>40896</v>
      </c>
      <c r="AE1142" t="s">
        <v>985</v>
      </c>
      <c r="AF1142" t="s">
        <v>761</v>
      </c>
      <c r="AG1142" t="s">
        <v>762</v>
      </c>
      <c r="AH1142" t="s">
        <v>768</v>
      </c>
      <c r="AI1142">
        <v>1</v>
      </c>
      <c r="AJ1142">
        <v>0</v>
      </c>
      <c r="AK1142">
        <v>0</v>
      </c>
      <c r="AL1142">
        <v>0</v>
      </c>
      <c r="AM1142">
        <v>12</v>
      </c>
      <c r="AN1142">
        <v>0</v>
      </c>
      <c r="AO1142" t="s">
        <v>762</v>
      </c>
      <c r="AP1142" t="s">
        <v>902</v>
      </c>
      <c r="AQ1142" t="s">
        <v>905</v>
      </c>
      <c r="AR1142" t="s">
        <v>762</v>
      </c>
      <c r="AS1142">
        <v>0</v>
      </c>
      <c r="AT1142">
        <v>0</v>
      </c>
      <c r="AU1142">
        <v>0</v>
      </c>
      <c r="AV1142" t="s">
        <v>772</v>
      </c>
      <c r="AW1142" t="s">
        <v>904</v>
      </c>
      <c r="AX1142">
        <v>0</v>
      </c>
      <c r="AY1142">
        <v>0</v>
      </c>
      <c r="AZ1142">
        <v>0</v>
      </c>
      <c r="BA1142" t="s">
        <v>772</v>
      </c>
      <c r="BB1142">
        <v>0</v>
      </c>
      <c r="BC1142">
        <v>0</v>
      </c>
      <c r="BD1142">
        <v>0</v>
      </c>
      <c r="BE1142">
        <v>120.80686744239107</v>
      </c>
      <c r="BF1142" t="s">
        <v>767</v>
      </c>
      <c r="BG1142">
        <v>44243</v>
      </c>
      <c r="BH1142">
        <v>141.45003393193321</v>
      </c>
      <c r="BI1142" t="s">
        <v>4117</v>
      </c>
      <c r="BJ1142" t="s">
        <v>4118</v>
      </c>
      <c r="BK1142" t="s">
        <v>4119</v>
      </c>
      <c r="BL1142" t="s">
        <v>768</v>
      </c>
      <c r="BM1142">
        <v>2</v>
      </c>
      <c r="BN1142">
        <v>3.762</v>
      </c>
    </row>
    <row r="1143" spans="1:66" x14ac:dyDescent="0.25">
      <c r="A1143">
        <v>197029</v>
      </c>
      <c r="B1143">
        <v>20175</v>
      </c>
      <c r="C1143" t="s">
        <v>426</v>
      </c>
      <c r="D1143" t="s">
        <v>21</v>
      </c>
      <c r="E1143" t="s">
        <v>29</v>
      </c>
      <c r="F1143">
        <v>44123.708333333336</v>
      </c>
      <c r="G1143">
        <v>2</v>
      </c>
      <c r="H1143" t="s">
        <v>32</v>
      </c>
      <c r="I1143">
        <v>10</v>
      </c>
      <c r="J1143" t="s">
        <v>29</v>
      </c>
      <c r="K1143" t="s">
        <v>29</v>
      </c>
      <c r="L1143" t="s">
        <v>30</v>
      </c>
      <c r="M1143">
        <v>6</v>
      </c>
      <c r="O1143">
        <v>2</v>
      </c>
      <c r="P1143">
        <v>10</v>
      </c>
      <c r="Q1143">
        <v>4.8</v>
      </c>
      <c r="R1143">
        <v>5</v>
      </c>
      <c r="S1143">
        <v>24</v>
      </c>
      <c r="T1143">
        <v>1</v>
      </c>
      <c r="U1143">
        <v>0</v>
      </c>
      <c r="V1143">
        <v>3.0000000000000004</v>
      </c>
      <c r="W1143">
        <v>0.8</v>
      </c>
      <c r="X1143">
        <v>2.4000000000000004</v>
      </c>
      <c r="Y1143">
        <v>3.72</v>
      </c>
      <c r="Z1143">
        <v>2.48</v>
      </c>
      <c r="AA1143">
        <v>9.2256</v>
      </c>
      <c r="AB1143">
        <v>7715558</v>
      </c>
      <c r="AC1143" t="s">
        <v>762</v>
      </c>
      <c r="AD1143">
        <v>40897</v>
      </c>
      <c r="AE1143" t="s">
        <v>985</v>
      </c>
      <c r="AF1143" t="s">
        <v>761</v>
      </c>
      <c r="AG1143" t="s">
        <v>762</v>
      </c>
      <c r="AH1143" t="s">
        <v>768</v>
      </c>
      <c r="AI1143">
        <v>1.25</v>
      </c>
      <c r="AJ1143">
        <v>0</v>
      </c>
      <c r="AK1143">
        <v>0</v>
      </c>
      <c r="AL1143">
        <v>0</v>
      </c>
      <c r="AM1143">
        <v>15</v>
      </c>
      <c r="AN1143">
        <v>0</v>
      </c>
      <c r="AO1143" t="s">
        <v>762</v>
      </c>
      <c r="AP1143" t="s">
        <v>763</v>
      </c>
      <c r="AQ1143" t="s">
        <v>769</v>
      </c>
      <c r="AR1143" t="s">
        <v>762</v>
      </c>
      <c r="AS1143">
        <v>0</v>
      </c>
      <c r="AT1143">
        <v>0</v>
      </c>
      <c r="AU1143">
        <v>0</v>
      </c>
      <c r="AV1143" t="s">
        <v>772</v>
      </c>
      <c r="AW1143" t="s">
        <v>2226</v>
      </c>
      <c r="AX1143">
        <v>0</v>
      </c>
      <c r="AY1143">
        <v>0</v>
      </c>
      <c r="AZ1143">
        <v>0</v>
      </c>
      <c r="BA1143" t="s">
        <v>772</v>
      </c>
      <c r="BB1143">
        <v>0</v>
      </c>
      <c r="BC1143">
        <v>0</v>
      </c>
      <c r="BD1143">
        <v>0</v>
      </c>
      <c r="BE1143">
        <v>120.80412959160392</v>
      </c>
      <c r="BF1143" t="s">
        <v>767</v>
      </c>
      <c r="BG1143">
        <v>44243</v>
      </c>
      <c r="BH1143">
        <v>112.373587861064</v>
      </c>
      <c r="BI1143" t="s">
        <v>4098</v>
      </c>
      <c r="BJ1143" t="s">
        <v>4099</v>
      </c>
      <c r="BK1143" t="s">
        <v>4100</v>
      </c>
      <c r="BL1143" t="s">
        <v>4097</v>
      </c>
      <c r="BM1143">
        <v>1</v>
      </c>
      <c r="BN1143">
        <v>3.855</v>
      </c>
    </row>
    <row r="1144" spans="1:66" x14ac:dyDescent="0.25">
      <c r="A1144">
        <v>197229</v>
      </c>
      <c r="B1144">
        <v>20850</v>
      </c>
      <c r="C1144" t="s">
        <v>429</v>
      </c>
      <c r="D1144" t="s">
        <v>26</v>
      </c>
      <c r="E1144" t="s">
        <v>29</v>
      </c>
      <c r="F1144">
        <v>44200.708333333336</v>
      </c>
      <c r="G1144">
        <v>3.4</v>
      </c>
      <c r="H1144" t="s">
        <v>23</v>
      </c>
      <c r="I1144">
        <v>0</v>
      </c>
      <c r="J1144" t="s">
        <v>22</v>
      </c>
      <c r="K1144" t="s">
        <v>22</v>
      </c>
      <c r="M1144">
        <v>0</v>
      </c>
      <c r="O1144">
        <v>2</v>
      </c>
      <c r="P1144">
        <v>10</v>
      </c>
      <c r="Q1144">
        <v>1.3</v>
      </c>
      <c r="R1144">
        <v>2.9</v>
      </c>
      <c r="S1144">
        <v>3.77</v>
      </c>
      <c r="T1144">
        <v>1</v>
      </c>
      <c r="U1144">
        <v>10</v>
      </c>
      <c r="V1144">
        <v>8.6</v>
      </c>
      <c r="W1144">
        <v>6.5</v>
      </c>
      <c r="X1144">
        <v>55.9</v>
      </c>
      <c r="Y1144">
        <v>5.68</v>
      </c>
      <c r="Z1144">
        <v>5.0599999999999996</v>
      </c>
      <c r="AA1144">
        <v>28.740799999999997</v>
      </c>
      <c r="AB1144">
        <v>7706742</v>
      </c>
      <c r="AC1144" t="s">
        <v>3780</v>
      </c>
      <c r="AD1144">
        <v>40898</v>
      </c>
      <c r="AE1144" t="s">
        <v>760</v>
      </c>
      <c r="AF1144" t="s">
        <v>761</v>
      </c>
      <c r="AG1144" t="s">
        <v>762</v>
      </c>
      <c r="AH1144" t="s">
        <v>768</v>
      </c>
      <c r="AI1144">
        <v>1.5</v>
      </c>
      <c r="AJ1144">
        <v>0</v>
      </c>
      <c r="AK1144">
        <v>0</v>
      </c>
      <c r="AL1144">
        <v>0</v>
      </c>
      <c r="AM1144">
        <v>18</v>
      </c>
      <c r="AN1144">
        <v>0</v>
      </c>
      <c r="AO1144" t="s">
        <v>762</v>
      </c>
      <c r="AP1144" t="s">
        <v>763</v>
      </c>
      <c r="AQ1144" t="s">
        <v>769</v>
      </c>
      <c r="AR1144" t="s">
        <v>3781</v>
      </c>
      <c r="AS1144">
        <v>3.68</v>
      </c>
      <c r="AT1144">
        <v>737.9</v>
      </c>
      <c r="AU1144">
        <v>741.58</v>
      </c>
      <c r="AV1144" t="s">
        <v>772</v>
      </c>
      <c r="AW1144" t="s">
        <v>3782</v>
      </c>
      <c r="AX1144">
        <v>3.94</v>
      </c>
      <c r="AY1144">
        <v>737.61</v>
      </c>
      <c r="AZ1144">
        <v>741.55</v>
      </c>
      <c r="BA1144" t="s">
        <v>772</v>
      </c>
      <c r="BB1144">
        <v>1.1299999999999999</v>
      </c>
      <c r="BC1144">
        <v>0</v>
      </c>
      <c r="BD1144">
        <v>44140</v>
      </c>
      <c r="BE1144">
        <v>9.0423226100844243</v>
      </c>
      <c r="BF1144" t="s">
        <v>767</v>
      </c>
      <c r="BG1144">
        <v>44243</v>
      </c>
      <c r="BH1144">
        <v>26.880090251762759</v>
      </c>
      <c r="BI1144" t="s">
        <v>4094</v>
      </c>
      <c r="BJ1144" t="s">
        <v>4095</v>
      </c>
      <c r="BK1144" t="s">
        <v>4096</v>
      </c>
      <c r="BL1144" t="s">
        <v>4097</v>
      </c>
      <c r="BM1144">
        <v>1</v>
      </c>
      <c r="BN1144">
        <v>3.919</v>
      </c>
    </row>
    <row r="1145" spans="1:66" x14ac:dyDescent="0.25">
      <c r="A1145">
        <v>197238</v>
      </c>
      <c r="B1145">
        <v>20850</v>
      </c>
      <c r="C1145" t="s">
        <v>429</v>
      </c>
      <c r="D1145" t="s">
        <v>26</v>
      </c>
      <c r="E1145" t="s">
        <v>29</v>
      </c>
      <c r="F1145">
        <v>44200.708333333336</v>
      </c>
      <c r="G1145">
        <v>5.3</v>
      </c>
      <c r="H1145" t="s">
        <v>23</v>
      </c>
      <c r="I1145">
        <v>0</v>
      </c>
      <c r="J1145" t="s">
        <v>22</v>
      </c>
      <c r="K1145" t="s">
        <v>22</v>
      </c>
      <c r="M1145">
        <v>0</v>
      </c>
      <c r="O1145">
        <v>2</v>
      </c>
      <c r="P1145">
        <v>10</v>
      </c>
      <c r="Q1145">
        <v>1.3</v>
      </c>
      <c r="R1145">
        <v>2.9</v>
      </c>
      <c r="S1145">
        <v>3.77</v>
      </c>
      <c r="T1145">
        <v>1</v>
      </c>
      <c r="U1145">
        <v>10</v>
      </c>
      <c r="V1145">
        <v>2.2000000000000002</v>
      </c>
      <c r="W1145">
        <v>6.5</v>
      </c>
      <c r="X1145">
        <v>14.3</v>
      </c>
      <c r="Y1145">
        <v>1.84</v>
      </c>
      <c r="Z1145">
        <v>5.0599999999999996</v>
      </c>
      <c r="AA1145">
        <v>9.3103999999999996</v>
      </c>
      <c r="AB1145">
        <v>7552975</v>
      </c>
      <c r="AC1145" t="s">
        <v>2233</v>
      </c>
      <c r="AD1145">
        <v>40899</v>
      </c>
      <c r="AE1145" t="s">
        <v>760</v>
      </c>
      <c r="AF1145" t="s">
        <v>761</v>
      </c>
      <c r="AG1145" t="s">
        <v>762</v>
      </c>
      <c r="AH1145" t="s">
        <v>768</v>
      </c>
      <c r="AI1145">
        <v>2</v>
      </c>
      <c r="AJ1145">
        <v>0</v>
      </c>
      <c r="AK1145">
        <v>0</v>
      </c>
      <c r="AL1145">
        <v>0</v>
      </c>
      <c r="AM1145">
        <v>24</v>
      </c>
      <c r="AN1145">
        <v>0</v>
      </c>
      <c r="AO1145" t="s">
        <v>762</v>
      </c>
      <c r="AP1145" t="s">
        <v>763</v>
      </c>
      <c r="AQ1145" t="s">
        <v>769</v>
      </c>
      <c r="AR1145" t="s">
        <v>2234</v>
      </c>
      <c r="AS1145">
        <v>0</v>
      </c>
      <c r="AT1145">
        <v>0</v>
      </c>
      <c r="AU1145">
        <v>0</v>
      </c>
      <c r="AV1145" t="s">
        <v>772</v>
      </c>
      <c r="AW1145" t="s">
        <v>2235</v>
      </c>
      <c r="AX1145">
        <v>7.5</v>
      </c>
      <c r="AY1145">
        <v>706.5</v>
      </c>
      <c r="AZ1145">
        <v>714</v>
      </c>
      <c r="BA1145" t="s">
        <v>765</v>
      </c>
      <c r="BB1145">
        <v>5.7965950000000002E-2</v>
      </c>
      <c r="BC1145">
        <v>0</v>
      </c>
      <c r="BD1145">
        <v>0</v>
      </c>
      <c r="BE1145">
        <v>121.01494410221311</v>
      </c>
      <c r="BF1145" t="s">
        <v>767</v>
      </c>
      <c r="BG1145">
        <v>44243</v>
      </c>
      <c r="BH1145">
        <v>25.22284335062545</v>
      </c>
      <c r="BI1145" t="s">
        <v>4120</v>
      </c>
      <c r="BJ1145" t="s">
        <v>4121</v>
      </c>
      <c r="BK1145" t="s">
        <v>4122</v>
      </c>
      <c r="BL1145" t="s">
        <v>4123</v>
      </c>
      <c r="BM1145">
        <v>4</v>
      </c>
      <c r="BN1145">
        <v>3.734</v>
      </c>
    </row>
    <row r="1146" spans="1:66" x14ac:dyDescent="0.25">
      <c r="A1146">
        <v>197401</v>
      </c>
      <c r="B1146">
        <v>20584</v>
      </c>
      <c r="C1146" t="s">
        <v>99</v>
      </c>
      <c r="D1146" t="s">
        <v>21</v>
      </c>
      <c r="E1146" t="s">
        <v>29</v>
      </c>
      <c r="F1146">
        <v>44201.708333333336</v>
      </c>
      <c r="G1146">
        <v>5.5</v>
      </c>
      <c r="H1146" t="s">
        <v>23</v>
      </c>
      <c r="I1146">
        <v>0</v>
      </c>
      <c r="J1146" t="s">
        <v>22</v>
      </c>
      <c r="K1146" t="s">
        <v>22</v>
      </c>
      <c r="M1146">
        <v>0</v>
      </c>
      <c r="O1146">
        <v>2</v>
      </c>
      <c r="P1146">
        <v>0</v>
      </c>
      <c r="Q1146">
        <v>1.3</v>
      </c>
      <c r="R1146">
        <v>0.8</v>
      </c>
      <c r="S1146">
        <v>1.04</v>
      </c>
      <c r="T1146">
        <v>2</v>
      </c>
      <c r="U1146">
        <v>0</v>
      </c>
      <c r="V1146">
        <v>8.6</v>
      </c>
      <c r="W1146">
        <v>1.7000000000000002</v>
      </c>
      <c r="X1146">
        <v>14.620000000000001</v>
      </c>
      <c r="Y1146">
        <v>5.68</v>
      </c>
      <c r="Z1146">
        <v>1.34</v>
      </c>
      <c r="AA1146">
        <v>7.6112000000000002</v>
      </c>
      <c r="AB1146">
        <v>7649804</v>
      </c>
      <c r="AC1146" t="s">
        <v>1976</v>
      </c>
      <c r="AD1146">
        <v>40900</v>
      </c>
      <c r="AE1146" t="s">
        <v>760</v>
      </c>
      <c r="AF1146" t="s">
        <v>761</v>
      </c>
      <c r="AG1146" t="s">
        <v>762</v>
      </c>
      <c r="AH1146" t="s">
        <v>768</v>
      </c>
      <c r="AI1146">
        <v>1.25</v>
      </c>
      <c r="AJ1146">
        <v>0</v>
      </c>
      <c r="AK1146">
        <v>0</v>
      </c>
      <c r="AL1146">
        <v>0</v>
      </c>
      <c r="AM1146">
        <v>15</v>
      </c>
      <c r="AN1146">
        <v>0</v>
      </c>
      <c r="AO1146" t="s">
        <v>762</v>
      </c>
      <c r="AP1146" t="s">
        <v>763</v>
      </c>
      <c r="AQ1146" t="s">
        <v>769</v>
      </c>
      <c r="AR1146" t="s">
        <v>1977</v>
      </c>
      <c r="AS1146">
        <v>0</v>
      </c>
      <c r="AT1146">
        <v>0</v>
      </c>
      <c r="AU1146">
        <v>0</v>
      </c>
      <c r="AV1146" t="s">
        <v>772</v>
      </c>
      <c r="AW1146" t="s">
        <v>1978</v>
      </c>
      <c r="AX1146">
        <v>0</v>
      </c>
      <c r="AY1146">
        <v>0</v>
      </c>
      <c r="AZ1146">
        <v>0</v>
      </c>
      <c r="BA1146" t="s">
        <v>772</v>
      </c>
      <c r="BB1146">
        <v>0</v>
      </c>
      <c r="BC1146">
        <v>0</v>
      </c>
      <c r="BD1146">
        <v>0</v>
      </c>
      <c r="BE1146">
        <v>121.01768195300023</v>
      </c>
      <c r="BF1146" t="s">
        <v>767</v>
      </c>
      <c r="BG1146">
        <v>44529</v>
      </c>
      <c r="BH1146">
        <v>277.33044263438597</v>
      </c>
      <c r="BI1146" t="s">
        <v>4127</v>
      </c>
      <c r="BJ1146" t="s">
        <v>4128</v>
      </c>
      <c r="BK1146" t="s">
        <v>4129</v>
      </c>
      <c r="BL1146" t="s">
        <v>768</v>
      </c>
      <c r="BM1146">
        <v>2</v>
      </c>
      <c r="BN1146">
        <v>3.746</v>
      </c>
    </row>
    <row r="1147" spans="1:66" x14ac:dyDescent="0.25">
      <c r="A1147">
        <v>197402</v>
      </c>
      <c r="B1147">
        <v>20584</v>
      </c>
      <c r="C1147" t="s">
        <v>99</v>
      </c>
      <c r="D1147" t="s">
        <v>21</v>
      </c>
      <c r="E1147" t="s">
        <v>29</v>
      </c>
      <c r="F1147">
        <v>44201.708333333336</v>
      </c>
      <c r="G1147">
        <v>4.5</v>
      </c>
      <c r="H1147" t="s">
        <v>23</v>
      </c>
      <c r="I1147">
        <v>0</v>
      </c>
      <c r="J1147" t="s">
        <v>22</v>
      </c>
      <c r="K1147" t="s">
        <v>22</v>
      </c>
      <c r="M1147">
        <v>0</v>
      </c>
      <c r="O1147">
        <v>2</v>
      </c>
      <c r="P1147">
        <v>10</v>
      </c>
      <c r="Q1147">
        <v>1.3</v>
      </c>
      <c r="R1147">
        <v>2.2999999999999998</v>
      </c>
      <c r="S1147">
        <v>2.9899999999999998</v>
      </c>
      <c r="T1147">
        <v>2</v>
      </c>
      <c r="U1147">
        <v>10</v>
      </c>
      <c r="V1147">
        <v>8.6</v>
      </c>
      <c r="W1147">
        <v>5</v>
      </c>
      <c r="X1147">
        <v>43</v>
      </c>
      <c r="Y1147">
        <v>5.68</v>
      </c>
      <c r="Z1147">
        <v>3.92</v>
      </c>
      <c r="AA1147">
        <v>22.265599999999999</v>
      </c>
      <c r="AB1147">
        <v>7607769</v>
      </c>
      <c r="AC1147" t="s">
        <v>3502</v>
      </c>
      <c r="AD1147">
        <v>40901</v>
      </c>
      <c r="AE1147" t="s">
        <v>760</v>
      </c>
      <c r="AF1147" t="s">
        <v>761</v>
      </c>
      <c r="AG1147" t="s">
        <v>762</v>
      </c>
      <c r="AH1147" t="s">
        <v>768</v>
      </c>
      <c r="AI1147">
        <v>1.25</v>
      </c>
      <c r="AJ1147">
        <v>0</v>
      </c>
      <c r="AK1147">
        <v>0</v>
      </c>
      <c r="AL1147">
        <v>0</v>
      </c>
      <c r="AM1147">
        <v>15</v>
      </c>
      <c r="AN1147">
        <v>0</v>
      </c>
      <c r="AO1147" t="s">
        <v>762</v>
      </c>
      <c r="AP1147" t="s">
        <v>763</v>
      </c>
      <c r="AQ1147" t="s">
        <v>769</v>
      </c>
      <c r="AR1147" t="s">
        <v>3503</v>
      </c>
      <c r="AS1147">
        <v>0</v>
      </c>
      <c r="AT1147">
        <v>740.8</v>
      </c>
      <c r="AU1147">
        <v>740.8</v>
      </c>
      <c r="AV1147" t="s">
        <v>765</v>
      </c>
      <c r="AW1147" t="s">
        <v>1977</v>
      </c>
      <c r="AX1147">
        <v>0</v>
      </c>
      <c r="AY1147">
        <v>0</v>
      </c>
      <c r="AZ1147">
        <v>0</v>
      </c>
      <c r="BA1147" t="s">
        <v>772</v>
      </c>
      <c r="BB1147">
        <v>0</v>
      </c>
      <c r="BC1147">
        <v>0</v>
      </c>
      <c r="BD1147">
        <v>0</v>
      </c>
      <c r="BE1147">
        <v>121.01768195300023</v>
      </c>
      <c r="BF1147" t="s">
        <v>767</v>
      </c>
      <c r="BG1147">
        <v>44243</v>
      </c>
      <c r="BH1147">
        <v>65.259519755141753</v>
      </c>
      <c r="BI1147" t="s">
        <v>4127</v>
      </c>
      <c r="BJ1147" t="s">
        <v>4128</v>
      </c>
      <c r="BK1147" t="s">
        <v>4129</v>
      </c>
      <c r="BL1147" t="s">
        <v>768</v>
      </c>
      <c r="BM1147">
        <v>2</v>
      </c>
      <c r="BN1147">
        <v>3.7480000000000002</v>
      </c>
    </row>
    <row r="1148" spans="1:66" x14ac:dyDescent="0.25">
      <c r="A1148">
        <v>197457</v>
      </c>
      <c r="B1148">
        <v>20733</v>
      </c>
      <c r="C1148" t="s">
        <v>512</v>
      </c>
      <c r="D1148" t="s">
        <v>21</v>
      </c>
      <c r="E1148" t="s">
        <v>29</v>
      </c>
      <c r="F1148">
        <v>44152.708333333336</v>
      </c>
      <c r="G1148">
        <v>3</v>
      </c>
      <c r="H1148" t="s">
        <v>32</v>
      </c>
      <c r="I1148">
        <v>10</v>
      </c>
      <c r="J1148" t="s">
        <v>29</v>
      </c>
      <c r="K1148" t="s">
        <v>29</v>
      </c>
      <c r="L1148" t="s">
        <v>37</v>
      </c>
      <c r="M1148">
        <v>8</v>
      </c>
      <c r="N1148" t="s">
        <v>40</v>
      </c>
      <c r="O1148">
        <v>8</v>
      </c>
      <c r="P1148">
        <v>10</v>
      </c>
      <c r="Q1148">
        <v>8.6999999999999993</v>
      </c>
      <c r="R1148">
        <v>5.9</v>
      </c>
      <c r="S1148">
        <v>51.33</v>
      </c>
      <c r="T1148">
        <v>1</v>
      </c>
      <c r="U1148">
        <v>0</v>
      </c>
      <c r="V1148">
        <v>1.4000000000000001</v>
      </c>
      <c r="W1148">
        <v>0.8</v>
      </c>
      <c r="X1148">
        <v>1.1200000000000001</v>
      </c>
      <c r="Y1148">
        <v>4.32</v>
      </c>
      <c r="Z1148">
        <v>2.8400000000000003</v>
      </c>
      <c r="AA1148">
        <v>12.268800000000002</v>
      </c>
      <c r="AB1148">
        <v>7687927</v>
      </c>
      <c r="AC1148" t="s">
        <v>2573</v>
      </c>
      <c r="AD1148">
        <v>40902</v>
      </c>
      <c r="AE1148" t="s">
        <v>760</v>
      </c>
      <c r="AF1148" t="s">
        <v>761</v>
      </c>
      <c r="AG1148" t="s">
        <v>762</v>
      </c>
      <c r="AH1148" t="s">
        <v>768</v>
      </c>
      <c r="AI1148">
        <v>1.25</v>
      </c>
      <c r="AJ1148">
        <v>0</v>
      </c>
      <c r="AK1148">
        <v>0</v>
      </c>
      <c r="AL1148">
        <v>0</v>
      </c>
      <c r="AM1148">
        <v>15</v>
      </c>
      <c r="AN1148">
        <v>0</v>
      </c>
      <c r="AO1148" t="s">
        <v>762</v>
      </c>
      <c r="AP1148" t="s">
        <v>763</v>
      </c>
      <c r="AQ1148" t="s">
        <v>769</v>
      </c>
      <c r="AR1148" t="s">
        <v>2574</v>
      </c>
      <c r="AS1148">
        <v>1.5</v>
      </c>
      <c r="AT1148">
        <v>754.5</v>
      </c>
      <c r="AU1148">
        <v>756</v>
      </c>
      <c r="AV1148" t="s">
        <v>765</v>
      </c>
      <c r="AW1148" t="s">
        <v>2575</v>
      </c>
      <c r="AX1148">
        <v>1.5</v>
      </c>
      <c r="AY1148">
        <v>754.5</v>
      </c>
      <c r="AZ1148">
        <v>756</v>
      </c>
      <c r="BA1148" t="s">
        <v>765</v>
      </c>
      <c r="BB1148">
        <v>0</v>
      </c>
      <c r="BC1148">
        <v>0</v>
      </c>
      <c r="BD1148">
        <v>0</v>
      </c>
      <c r="BE1148">
        <v>120.88352726443077</v>
      </c>
      <c r="BF1148" t="s">
        <v>767</v>
      </c>
      <c r="BG1148">
        <v>44343</v>
      </c>
      <c r="BH1148">
        <v>38.037426603570481</v>
      </c>
      <c r="BI1148" t="s">
        <v>4108</v>
      </c>
      <c r="BJ1148" t="s">
        <v>4109</v>
      </c>
      <c r="BK1148" t="s">
        <v>4110</v>
      </c>
      <c r="BL1148" t="s">
        <v>768</v>
      </c>
      <c r="BM1148">
        <v>2</v>
      </c>
      <c r="BN1148">
        <v>3.7360000000000002</v>
      </c>
    </row>
    <row r="1149" spans="1:66" x14ac:dyDescent="0.25">
      <c r="A1149">
        <v>197460</v>
      </c>
      <c r="B1149">
        <v>12420</v>
      </c>
      <c r="C1149" t="s">
        <v>589</v>
      </c>
      <c r="D1149" t="s">
        <v>21</v>
      </c>
      <c r="E1149" t="s">
        <v>29</v>
      </c>
      <c r="F1149">
        <v>43853.666666666664</v>
      </c>
      <c r="G1149">
        <v>12.45</v>
      </c>
      <c r="H1149" t="s">
        <v>23</v>
      </c>
      <c r="I1149">
        <v>0</v>
      </c>
      <c r="J1149" t="s">
        <v>22</v>
      </c>
      <c r="K1149" t="s">
        <v>22</v>
      </c>
      <c r="L1149" t="s">
        <v>30</v>
      </c>
      <c r="M1149">
        <v>6</v>
      </c>
      <c r="N1149" t="s">
        <v>33</v>
      </c>
      <c r="O1149">
        <v>0</v>
      </c>
      <c r="P1149">
        <v>0</v>
      </c>
      <c r="Q1149">
        <v>0</v>
      </c>
      <c r="R1149">
        <v>4.4000000000000004</v>
      </c>
      <c r="S1149">
        <v>0</v>
      </c>
      <c r="T1149">
        <v>1</v>
      </c>
      <c r="U1149">
        <v>0</v>
      </c>
      <c r="V1149">
        <v>7.8000000000000007</v>
      </c>
      <c r="W1149">
        <v>2.6</v>
      </c>
      <c r="X1149">
        <v>20.28</v>
      </c>
      <c r="Y1149">
        <v>4.6800000000000006</v>
      </c>
      <c r="Z1149">
        <v>3.3200000000000003</v>
      </c>
      <c r="AA1149">
        <v>15.537600000000003</v>
      </c>
      <c r="AB1149">
        <v>7573210</v>
      </c>
      <c r="AC1149" t="s">
        <v>2959</v>
      </c>
      <c r="AD1149">
        <v>40903</v>
      </c>
      <c r="AE1149" t="s">
        <v>760</v>
      </c>
      <c r="AF1149" t="s">
        <v>761</v>
      </c>
      <c r="AG1149" t="s">
        <v>762</v>
      </c>
      <c r="AH1149" t="s">
        <v>768</v>
      </c>
      <c r="AI1149">
        <v>2</v>
      </c>
      <c r="AJ1149">
        <v>0</v>
      </c>
      <c r="AK1149">
        <v>0</v>
      </c>
      <c r="AL1149">
        <v>0</v>
      </c>
      <c r="AM1149">
        <v>24</v>
      </c>
      <c r="AN1149">
        <v>0</v>
      </c>
      <c r="AO1149" t="s">
        <v>762</v>
      </c>
      <c r="AP1149" t="s">
        <v>763</v>
      </c>
      <c r="AQ1149" t="s">
        <v>769</v>
      </c>
      <c r="AR1149" t="s">
        <v>2960</v>
      </c>
      <c r="AS1149">
        <v>27.57</v>
      </c>
      <c r="AT1149">
        <v>0</v>
      </c>
      <c r="AU1149">
        <v>0</v>
      </c>
      <c r="AV1149" t="s">
        <v>765</v>
      </c>
      <c r="AW1149" t="s">
        <v>2961</v>
      </c>
      <c r="AX1149">
        <v>7.93</v>
      </c>
      <c r="AY1149">
        <v>0</v>
      </c>
      <c r="AZ1149">
        <v>0</v>
      </c>
      <c r="BA1149" t="s">
        <v>765</v>
      </c>
      <c r="BB1149">
        <v>0</v>
      </c>
      <c r="BC1149">
        <v>0</v>
      </c>
      <c r="BD1149">
        <v>0</v>
      </c>
      <c r="BE1149">
        <v>120.06479580196212</v>
      </c>
      <c r="BF1149" t="s">
        <v>767</v>
      </c>
      <c r="BG1149">
        <v>44154</v>
      </c>
      <c r="BH1149">
        <v>53.888798493568203</v>
      </c>
      <c r="BI1149" t="s">
        <v>4140</v>
      </c>
      <c r="BJ1149" t="s">
        <v>4141</v>
      </c>
      <c r="BK1149" t="s">
        <v>4142</v>
      </c>
      <c r="BL1149" t="s">
        <v>768</v>
      </c>
      <c r="BM1149">
        <v>2</v>
      </c>
      <c r="BN1149">
        <v>3.7080000000000002</v>
      </c>
    </row>
    <row r="1150" spans="1:66" x14ac:dyDescent="0.25">
      <c r="A1150">
        <v>197464</v>
      </c>
      <c r="B1150">
        <v>20618</v>
      </c>
      <c r="C1150" t="s">
        <v>541</v>
      </c>
      <c r="D1150" t="s">
        <v>21</v>
      </c>
      <c r="E1150" t="s">
        <v>29</v>
      </c>
      <c r="F1150">
        <v>44151.708333333336</v>
      </c>
      <c r="G1150">
        <v>7</v>
      </c>
      <c r="H1150" t="s">
        <v>68</v>
      </c>
      <c r="I1150">
        <v>0</v>
      </c>
      <c r="J1150" t="s">
        <v>22</v>
      </c>
      <c r="K1150" t="s">
        <v>22</v>
      </c>
      <c r="M1150">
        <v>0</v>
      </c>
      <c r="N1150" t="s">
        <v>35</v>
      </c>
      <c r="O1150">
        <v>2</v>
      </c>
      <c r="P1150">
        <v>0</v>
      </c>
      <c r="Q1150">
        <v>1.3</v>
      </c>
      <c r="R1150">
        <v>2</v>
      </c>
      <c r="S1150">
        <v>2.6</v>
      </c>
      <c r="T1150">
        <v>1</v>
      </c>
      <c r="U1150">
        <v>0</v>
      </c>
      <c r="V1150">
        <v>7.8000000000000007</v>
      </c>
      <c r="W1150">
        <v>2.9000000000000004</v>
      </c>
      <c r="X1150">
        <v>22.620000000000005</v>
      </c>
      <c r="Y1150">
        <v>5.2000000000000011</v>
      </c>
      <c r="Z1150">
        <v>2.54</v>
      </c>
      <c r="AA1150">
        <v>13.208000000000004</v>
      </c>
      <c r="AB1150">
        <v>7675952</v>
      </c>
      <c r="AC1150" t="s">
        <v>2701</v>
      </c>
      <c r="AD1150">
        <v>40904</v>
      </c>
      <c r="AE1150" t="s">
        <v>760</v>
      </c>
      <c r="AF1150" t="s">
        <v>761</v>
      </c>
      <c r="AG1150" t="s">
        <v>762</v>
      </c>
      <c r="AH1150" t="s">
        <v>768</v>
      </c>
      <c r="AI1150">
        <v>4.5</v>
      </c>
      <c r="AJ1150">
        <v>0</v>
      </c>
      <c r="AK1150">
        <v>0</v>
      </c>
      <c r="AL1150">
        <v>0</v>
      </c>
      <c r="AM1150">
        <v>54</v>
      </c>
      <c r="AN1150">
        <v>0</v>
      </c>
      <c r="AO1150" t="s">
        <v>762</v>
      </c>
      <c r="AP1150" t="s">
        <v>763</v>
      </c>
      <c r="AQ1150" t="s">
        <v>769</v>
      </c>
      <c r="AR1150" t="s">
        <v>2702</v>
      </c>
      <c r="AS1150">
        <v>6.5</v>
      </c>
      <c r="AT1150">
        <v>659.5</v>
      </c>
      <c r="AU1150">
        <v>666</v>
      </c>
      <c r="AV1150" t="s">
        <v>765</v>
      </c>
      <c r="AW1150" t="s">
        <v>2703</v>
      </c>
      <c r="AX1150">
        <v>0</v>
      </c>
      <c r="AY1150">
        <v>0</v>
      </c>
      <c r="AZ1150">
        <v>663</v>
      </c>
      <c r="BA1150" t="s">
        <v>772</v>
      </c>
      <c r="BB1150">
        <v>0</v>
      </c>
      <c r="BC1150">
        <v>0</v>
      </c>
      <c r="BD1150">
        <v>0</v>
      </c>
      <c r="BE1150">
        <v>120.88078941364363</v>
      </c>
      <c r="BF1150" t="s">
        <v>767</v>
      </c>
      <c r="BG1150">
        <v>44469</v>
      </c>
      <c r="BH1150">
        <v>276.18656004575871</v>
      </c>
      <c r="BI1150" t="s">
        <v>4111</v>
      </c>
      <c r="BJ1150" t="s">
        <v>4112</v>
      </c>
      <c r="BK1150" t="s">
        <v>4113</v>
      </c>
      <c r="BL1150" t="s">
        <v>4097</v>
      </c>
      <c r="BM1150">
        <v>1</v>
      </c>
      <c r="BN1150">
        <v>3.7589999999999999</v>
      </c>
    </row>
    <row r="1151" spans="1:66" x14ac:dyDescent="0.25">
      <c r="A1151">
        <v>197887</v>
      </c>
      <c r="B1151">
        <v>21277</v>
      </c>
      <c r="C1151" t="s">
        <v>123</v>
      </c>
      <c r="D1151" t="s">
        <v>26</v>
      </c>
      <c r="E1151" t="s">
        <v>29</v>
      </c>
      <c r="F1151">
        <v>44341.666666666664</v>
      </c>
      <c r="G1151">
        <v>3</v>
      </c>
      <c r="I1151">
        <v>0</v>
      </c>
      <c r="K1151" t="s">
        <v>22</v>
      </c>
      <c r="M1151">
        <v>0</v>
      </c>
      <c r="O1151">
        <v>2</v>
      </c>
      <c r="P1151">
        <v>0</v>
      </c>
      <c r="Q1151">
        <v>1.3</v>
      </c>
      <c r="R1151">
        <v>1.4</v>
      </c>
      <c r="S1151">
        <v>1.8199999999999998</v>
      </c>
      <c r="T1151">
        <v>1</v>
      </c>
      <c r="U1151">
        <v>0</v>
      </c>
      <c r="V1151">
        <v>2.2000000000000002</v>
      </c>
      <c r="W1151">
        <v>1.4</v>
      </c>
      <c r="X1151">
        <v>3.08</v>
      </c>
      <c r="Y1151">
        <v>1.84</v>
      </c>
      <c r="Z1151">
        <v>1.4</v>
      </c>
      <c r="AA1151">
        <v>2.5760000000000001</v>
      </c>
      <c r="AB1151">
        <v>7617324</v>
      </c>
      <c r="AC1151" t="s">
        <v>1016</v>
      </c>
      <c r="AD1151">
        <v>40905</v>
      </c>
      <c r="AE1151" t="s">
        <v>760</v>
      </c>
      <c r="AF1151" t="s">
        <v>761</v>
      </c>
      <c r="AG1151" t="s">
        <v>762</v>
      </c>
      <c r="AH1151" t="s">
        <v>768</v>
      </c>
      <c r="AI1151">
        <v>1.25</v>
      </c>
      <c r="AJ1151">
        <v>0</v>
      </c>
      <c r="AK1151">
        <v>0</v>
      </c>
      <c r="AL1151">
        <v>0</v>
      </c>
      <c r="AM1151">
        <v>15</v>
      </c>
      <c r="AN1151">
        <v>0</v>
      </c>
      <c r="AO1151" t="s">
        <v>762</v>
      </c>
      <c r="AP1151" t="s">
        <v>778</v>
      </c>
      <c r="AQ1151" t="s">
        <v>781</v>
      </c>
      <c r="AR1151" t="s">
        <v>1017</v>
      </c>
      <c r="AS1151">
        <v>0.9</v>
      </c>
      <c r="AT1151">
        <v>639.1</v>
      </c>
      <c r="AU1151">
        <v>640</v>
      </c>
      <c r="AV1151" t="s">
        <v>765</v>
      </c>
      <c r="AW1151" t="s">
        <v>1018</v>
      </c>
      <c r="AX1151">
        <v>0.9</v>
      </c>
      <c r="AY1151">
        <v>639.1</v>
      </c>
      <c r="AZ1151">
        <v>640</v>
      </c>
      <c r="BA1151" t="s">
        <v>765</v>
      </c>
      <c r="BB1151">
        <v>0</v>
      </c>
      <c r="BC1151">
        <v>0</v>
      </c>
      <c r="BD1151">
        <v>0</v>
      </c>
      <c r="BE1151">
        <v>121.40086698608259</v>
      </c>
      <c r="BF1151" t="s">
        <v>767</v>
      </c>
      <c r="BG1151">
        <v>44432</v>
      </c>
      <c r="BH1151">
        <v>18.83251457506357</v>
      </c>
      <c r="BI1151" t="s">
        <v>4133</v>
      </c>
      <c r="BJ1151" t="s">
        <v>4134</v>
      </c>
      <c r="BK1151" t="s">
        <v>4135</v>
      </c>
      <c r="BL1151" t="s">
        <v>4107</v>
      </c>
      <c r="BM1151">
        <v>3</v>
      </c>
      <c r="BN1151">
        <v>3.7490000000000001</v>
      </c>
    </row>
    <row r="1152" spans="1:66" x14ac:dyDescent="0.25">
      <c r="A1152">
        <v>197900</v>
      </c>
      <c r="B1152">
        <v>24521</v>
      </c>
      <c r="C1152" t="s">
        <v>680</v>
      </c>
      <c r="D1152" t="s">
        <v>26</v>
      </c>
      <c r="E1152" t="s">
        <v>29</v>
      </c>
      <c r="F1152">
        <v>44384.666666666664</v>
      </c>
      <c r="G1152">
        <v>3</v>
      </c>
      <c r="H1152" t="s">
        <v>31</v>
      </c>
      <c r="I1152">
        <v>7</v>
      </c>
      <c r="J1152" t="s">
        <v>22</v>
      </c>
      <c r="K1152" t="s">
        <v>22</v>
      </c>
      <c r="M1152">
        <v>0</v>
      </c>
      <c r="O1152">
        <v>2</v>
      </c>
      <c r="P1152">
        <v>10</v>
      </c>
      <c r="Q1152">
        <v>3.75</v>
      </c>
      <c r="R1152">
        <v>2.2999999999999998</v>
      </c>
      <c r="S1152">
        <v>8.625</v>
      </c>
      <c r="T1152">
        <v>1</v>
      </c>
      <c r="U1152">
        <v>10</v>
      </c>
      <c r="V1152">
        <v>5.4</v>
      </c>
      <c r="W1152">
        <v>6.8</v>
      </c>
      <c r="X1152">
        <v>36.72</v>
      </c>
      <c r="Y1152">
        <v>4.74</v>
      </c>
      <c r="Z1152">
        <v>5</v>
      </c>
      <c r="AA1152">
        <v>23.700000000000003</v>
      </c>
      <c r="AB1152">
        <v>7703445</v>
      </c>
      <c r="AC1152" t="s">
        <v>3579</v>
      </c>
      <c r="AD1152">
        <v>40906</v>
      </c>
      <c r="AE1152" t="s">
        <v>760</v>
      </c>
      <c r="AF1152" t="s">
        <v>761</v>
      </c>
      <c r="AG1152" t="s">
        <v>762</v>
      </c>
      <c r="AH1152" t="s">
        <v>768</v>
      </c>
      <c r="AI1152">
        <v>1.25</v>
      </c>
      <c r="AJ1152">
        <v>0</v>
      </c>
      <c r="AK1152">
        <v>0</v>
      </c>
      <c r="AL1152">
        <v>0</v>
      </c>
      <c r="AM1152">
        <v>15</v>
      </c>
      <c r="AN1152">
        <v>0</v>
      </c>
      <c r="AO1152" t="s">
        <v>762</v>
      </c>
      <c r="AP1152" t="s">
        <v>778</v>
      </c>
      <c r="AQ1152" t="s">
        <v>781</v>
      </c>
      <c r="AR1152" t="s">
        <v>3580</v>
      </c>
      <c r="AS1152">
        <v>0.7</v>
      </c>
      <c r="AT1152">
        <v>632.29999999999995</v>
      </c>
      <c r="AU1152">
        <v>633</v>
      </c>
      <c r="AV1152" t="s">
        <v>765</v>
      </c>
      <c r="AW1152" t="s">
        <v>3581</v>
      </c>
      <c r="AX1152">
        <v>0.4</v>
      </c>
      <c r="AY1152">
        <v>631.6</v>
      </c>
      <c r="AZ1152">
        <v>632</v>
      </c>
      <c r="BA1152" t="s">
        <v>765</v>
      </c>
      <c r="BB1152">
        <v>2.9135339999999999E-2</v>
      </c>
      <c r="BC1152">
        <v>0</v>
      </c>
      <c r="BD1152">
        <v>0</v>
      </c>
      <c r="BE1152">
        <v>121.51859456992926</v>
      </c>
      <c r="BF1152" t="s">
        <v>767</v>
      </c>
      <c r="BG1152">
        <v>44432</v>
      </c>
      <c r="BH1152">
        <v>24.025805467007309</v>
      </c>
      <c r="BI1152" t="s">
        <v>4133</v>
      </c>
      <c r="BJ1152" t="s">
        <v>4134</v>
      </c>
      <c r="BK1152" t="s">
        <v>4135</v>
      </c>
      <c r="BL1152" t="s">
        <v>4107</v>
      </c>
      <c r="BM1152">
        <v>3</v>
      </c>
      <c r="BN1152">
        <v>3.7480000000000002</v>
      </c>
    </row>
    <row r="1153" spans="1:66" x14ac:dyDescent="0.25">
      <c r="A1153">
        <v>197920</v>
      </c>
      <c r="B1153">
        <v>21277</v>
      </c>
      <c r="C1153" t="s">
        <v>181</v>
      </c>
      <c r="D1153" t="s">
        <v>26</v>
      </c>
      <c r="E1153" t="s">
        <v>29</v>
      </c>
      <c r="F1153">
        <v>44341.666666666664</v>
      </c>
      <c r="G1153">
        <v>3</v>
      </c>
      <c r="H1153" t="s">
        <v>23</v>
      </c>
      <c r="I1153">
        <v>0</v>
      </c>
      <c r="J1153" t="s">
        <v>22</v>
      </c>
      <c r="K1153" t="s">
        <v>22</v>
      </c>
      <c r="L1153" t="s">
        <v>24</v>
      </c>
      <c r="M1153">
        <v>0</v>
      </c>
      <c r="O1153">
        <v>2</v>
      </c>
      <c r="P1153">
        <v>10</v>
      </c>
      <c r="Q1153">
        <v>1.3</v>
      </c>
      <c r="R1153">
        <v>2.9</v>
      </c>
      <c r="S1153">
        <v>3.77</v>
      </c>
      <c r="T1153">
        <v>2</v>
      </c>
      <c r="U1153">
        <v>10</v>
      </c>
      <c r="V1153">
        <v>7.0000000000000009</v>
      </c>
      <c r="W1153">
        <v>5.6</v>
      </c>
      <c r="X1153">
        <v>39.200000000000003</v>
      </c>
      <c r="Y1153">
        <v>4.7200000000000006</v>
      </c>
      <c r="Z1153">
        <v>4.5199999999999996</v>
      </c>
      <c r="AA1153">
        <v>21.334400000000002</v>
      </c>
      <c r="AB1153">
        <v>7569111</v>
      </c>
      <c r="AC1153" t="s">
        <v>3470</v>
      </c>
      <c r="AD1153">
        <v>40907</v>
      </c>
      <c r="AE1153" t="s">
        <v>760</v>
      </c>
      <c r="AF1153" t="s">
        <v>761</v>
      </c>
      <c r="AG1153" t="s">
        <v>762</v>
      </c>
      <c r="AH1153" t="s">
        <v>768</v>
      </c>
      <c r="AI1153">
        <v>1.25</v>
      </c>
      <c r="AJ1153">
        <v>0</v>
      </c>
      <c r="AK1153">
        <v>0</v>
      </c>
      <c r="AL1153">
        <v>0</v>
      </c>
      <c r="AM1153">
        <v>15</v>
      </c>
      <c r="AN1153">
        <v>0</v>
      </c>
      <c r="AO1153" t="s">
        <v>762</v>
      </c>
      <c r="AP1153" t="s">
        <v>778</v>
      </c>
      <c r="AQ1153" t="s">
        <v>781</v>
      </c>
      <c r="AR1153" t="s">
        <v>3471</v>
      </c>
      <c r="AS1153">
        <v>0.9</v>
      </c>
      <c r="AT1153">
        <v>637.1</v>
      </c>
      <c r="AU1153">
        <v>638</v>
      </c>
      <c r="AV1153" t="s">
        <v>765</v>
      </c>
      <c r="AW1153" t="s">
        <v>3472</v>
      </c>
      <c r="AX1153">
        <v>0.9</v>
      </c>
      <c r="AY1153">
        <v>637.1</v>
      </c>
      <c r="AZ1153">
        <v>638</v>
      </c>
      <c r="BA1153" t="s">
        <v>765</v>
      </c>
      <c r="BB1153">
        <v>0</v>
      </c>
      <c r="BC1153">
        <v>0</v>
      </c>
      <c r="BD1153">
        <v>0</v>
      </c>
      <c r="BE1153">
        <v>121.40086698608259</v>
      </c>
      <c r="BF1153" t="s">
        <v>767</v>
      </c>
      <c r="BG1153">
        <v>44432</v>
      </c>
      <c r="BH1153">
        <v>21.987939224896319</v>
      </c>
      <c r="BI1153" t="s">
        <v>4133</v>
      </c>
      <c r="BJ1153" t="s">
        <v>4134</v>
      </c>
      <c r="BK1153" t="s">
        <v>4135</v>
      </c>
      <c r="BL1153" t="s">
        <v>4107</v>
      </c>
      <c r="BM1153">
        <v>3</v>
      </c>
      <c r="BN1153">
        <v>3.7480000000000002</v>
      </c>
    </row>
    <row r="1154" spans="1:66" x14ac:dyDescent="0.25">
      <c r="A1154">
        <v>197921</v>
      </c>
      <c r="B1154">
        <v>21277</v>
      </c>
      <c r="C1154" t="s">
        <v>85</v>
      </c>
      <c r="D1154" t="s">
        <v>26</v>
      </c>
      <c r="E1154" t="s">
        <v>29</v>
      </c>
      <c r="F1154">
        <v>44341.666666666664</v>
      </c>
      <c r="G1154">
        <v>3</v>
      </c>
      <c r="H1154" t="s">
        <v>23</v>
      </c>
      <c r="I1154">
        <v>0</v>
      </c>
      <c r="J1154" t="s">
        <v>22</v>
      </c>
      <c r="K1154" t="s">
        <v>22</v>
      </c>
      <c r="M1154">
        <v>0</v>
      </c>
      <c r="O1154">
        <v>2</v>
      </c>
      <c r="P1154">
        <v>0</v>
      </c>
      <c r="Q1154">
        <v>1.3</v>
      </c>
      <c r="R1154">
        <v>0.8</v>
      </c>
      <c r="S1154">
        <v>1.04</v>
      </c>
      <c r="T1154">
        <v>1</v>
      </c>
      <c r="U1154">
        <v>0</v>
      </c>
      <c r="V1154">
        <v>2.2000000000000002</v>
      </c>
      <c r="W1154">
        <v>0.8</v>
      </c>
      <c r="X1154">
        <v>1.7600000000000002</v>
      </c>
      <c r="Y1154">
        <v>1.84</v>
      </c>
      <c r="Z1154">
        <v>0.8</v>
      </c>
      <c r="AA1154">
        <v>1.4720000000000002</v>
      </c>
      <c r="AB1154">
        <v>7722516</v>
      </c>
      <c r="AC1154" t="s">
        <v>914</v>
      </c>
      <c r="AD1154">
        <v>40908</v>
      </c>
      <c r="AE1154" t="s">
        <v>760</v>
      </c>
      <c r="AF1154" t="s">
        <v>761</v>
      </c>
      <c r="AG1154" t="s">
        <v>762</v>
      </c>
      <c r="AH1154" t="s">
        <v>768</v>
      </c>
      <c r="AI1154">
        <v>1.25</v>
      </c>
      <c r="AJ1154">
        <v>0</v>
      </c>
      <c r="AK1154">
        <v>0</v>
      </c>
      <c r="AL1154">
        <v>0</v>
      </c>
      <c r="AM1154">
        <v>15</v>
      </c>
      <c r="AN1154">
        <v>0</v>
      </c>
      <c r="AO1154" t="s">
        <v>762</v>
      </c>
      <c r="AP1154" t="s">
        <v>763</v>
      </c>
      <c r="AQ1154" t="s">
        <v>769</v>
      </c>
      <c r="AR1154" t="s">
        <v>915</v>
      </c>
      <c r="AS1154">
        <v>0.5</v>
      </c>
      <c r="AT1154">
        <v>638.5</v>
      </c>
      <c r="AU1154">
        <v>639</v>
      </c>
      <c r="AV1154" t="s">
        <v>765</v>
      </c>
      <c r="AW1154" t="s">
        <v>916</v>
      </c>
      <c r="AX1154">
        <v>0.7</v>
      </c>
      <c r="AY1154">
        <v>638.29999999999995</v>
      </c>
      <c r="AZ1154">
        <v>639</v>
      </c>
      <c r="BA1154" t="s">
        <v>765</v>
      </c>
      <c r="BB1154">
        <v>1.160549E-2</v>
      </c>
      <c r="BC1154">
        <v>0</v>
      </c>
      <c r="BD1154">
        <v>0</v>
      </c>
      <c r="BE1154">
        <v>121.40086698608259</v>
      </c>
      <c r="BF1154" t="s">
        <v>767</v>
      </c>
      <c r="BG1154">
        <v>44432</v>
      </c>
      <c r="BH1154">
        <v>17.23322051129027</v>
      </c>
      <c r="BI1154" t="s">
        <v>4133</v>
      </c>
      <c r="BJ1154" t="s">
        <v>4134</v>
      </c>
      <c r="BK1154" t="s">
        <v>4135</v>
      </c>
      <c r="BL1154" t="s">
        <v>4107</v>
      </c>
      <c r="BM1154">
        <v>3</v>
      </c>
      <c r="BN1154">
        <v>3.7480000000000002</v>
      </c>
    </row>
    <row r="1155" spans="1:66" x14ac:dyDescent="0.25">
      <c r="A1155">
        <v>198000</v>
      </c>
      <c r="B1155">
        <v>21036</v>
      </c>
      <c r="C1155" t="s">
        <v>149</v>
      </c>
      <c r="D1155" t="s">
        <v>21</v>
      </c>
      <c r="E1155" t="s">
        <v>29</v>
      </c>
      <c r="F1155">
        <v>44175.708333333336</v>
      </c>
      <c r="G1155">
        <v>1.8</v>
      </c>
      <c r="H1155" t="s">
        <v>32</v>
      </c>
      <c r="I1155">
        <v>10</v>
      </c>
      <c r="J1155" t="s">
        <v>22</v>
      </c>
      <c r="K1155" t="s">
        <v>22</v>
      </c>
      <c r="M1155">
        <v>0</v>
      </c>
      <c r="N1155" t="s">
        <v>35</v>
      </c>
      <c r="O1155">
        <v>2</v>
      </c>
      <c r="P1155">
        <v>5</v>
      </c>
      <c r="Q1155">
        <v>4.8</v>
      </c>
      <c r="R1155">
        <v>1.55</v>
      </c>
      <c r="S1155">
        <v>7.4399999999999995</v>
      </c>
      <c r="T1155">
        <v>1</v>
      </c>
      <c r="U1155">
        <v>0</v>
      </c>
      <c r="V1155">
        <v>1.4000000000000001</v>
      </c>
      <c r="W1155">
        <v>0.8</v>
      </c>
      <c r="X1155">
        <v>1.1200000000000001</v>
      </c>
      <c r="Y1155">
        <v>2.76</v>
      </c>
      <c r="Z1155">
        <v>1.1000000000000001</v>
      </c>
      <c r="AA1155">
        <v>3.036</v>
      </c>
      <c r="AB1155">
        <v>7635844</v>
      </c>
      <c r="AC1155" t="s">
        <v>1090</v>
      </c>
      <c r="AD1155">
        <v>40909</v>
      </c>
      <c r="AE1155" t="s">
        <v>760</v>
      </c>
      <c r="AF1155" t="s">
        <v>761</v>
      </c>
      <c r="AG1155" t="s">
        <v>762</v>
      </c>
      <c r="AH1155" t="s">
        <v>768</v>
      </c>
      <c r="AI1155">
        <v>1.5</v>
      </c>
      <c r="AJ1155">
        <v>0</v>
      </c>
      <c r="AK1155">
        <v>0</v>
      </c>
      <c r="AL1155">
        <v>0</v>
      </c>
      <c r="AM1155">
        <v>18</v>
      </c>
      <c r="AN1155">
        <v>0</v>
      </c>
      <c r="AO1155" t="s">
        <v>762</v>
      </c>
      <c r="AP1155" t="s">
        <v>763</v>
      </c>
      <c r="AQ1155" t="s">
        <v>769</v>
      </c>
      <c r="AR1155" t="s">
        <v>1091</v>
      </c>
      <c r="AS1155">
        <v>1.7</v>
      </c>
      <c r="AT1155">
        <v>648.29999999999995</v>
      </c>
      <c r="AU1155">
        <v>650</v>
      </c>
      <c r="AV1155" t="s">
        <v>765</v>
      </c>
      <c r="AW1155" t="s">
        <v>1092</v>
      </c>
      <c r="AX1155">
        <v>0</v>
      </c>
      <c r="AY1155">
        <v>0</v>
      </c>
      <c r="AZ1155">
        <v>647</v>
      </c>
      <c r="BA1155" t="s">
        <v>986</v>
      </c>
      <c r="BB1155">
        <v>0</v>
      </c>
      <c r="BC1155">
        <v>0</v>
      </c>
      <c r="BD1155">
        <v>0</v>
      </c>
      <c r="BE1155">
        <v>120.9464978325348</v>
      </c>
      <c r="BF1155" t="s">
        <v>767</v>
      </c>
      <c r="BG1155">
        <v>44432</v>
      </c>
      <c r="BH1155">
        <v>212.17104745851569</v>
      </c>
      <c r="BI1155" t="s">
        <v>4133</v>
      </c>
      <c r="BJ1155" t="s">
        <v>4134</v>
      </c>
      <c r="BK1155" t="s">
        <v>4135</v>
      </c>
      <c r="BL1155" t="s">
        <v>4107</v>
      </c>
      <c r="BM1155">
        <v>3</v>
      </c>
      <c r="BN1155">
        <v>3.7519999999999998</v>
      </c>
    </row>
    <row r="1156" spans="1:66" x14ac:dyDescent="0.25">
      <c r="A1156">
        <v>198047</v>
      </c>
      <c r="B1156">
        <v>24144</v>
      </c>
      <c r="C1156" t="s">
        <v>465</v>
      </c>
      <c r="D1156" t="s">
        <v>26</v>
      </c>
      <c r="E1156" t="s">
        <v>29</v>
      </c>
      <c r="F1156">
        <v>44468.666666666664</v>
      </c>
      <c r="G1156">
        <v>4</v>
      </c>
      <c r="H1156" t="s">
        <v>23</v>
      </c>
      <c r="I1156">
        <v>0</v>
      </c>
      <c r="J1156" t="s">
        <v>22</v>
      </c>
      <c r="K1156" t="s">
        <v>22</v>
      </c>
      <c r="M1156">
        <v>0</v>
      </c>
      <c r="O1156">
        <v>2</v>
      </c>
      <c r="P1156">
        <v>10</v>
      </c>
      <c r="Q1156">
        <v>1.3</v>
      </c>
      <c r="R1156">
        <v>2.9</v>
      </c>
      <c r="S1156">
        <v>3.77</v>
      </c>
      <c r="T1156">
        <v>1</v>
      </c>
      <c r="U1156">
        <v>10</v>
      </c>
      <c r="V1156">
        <v>3.0000000000000004</v>
      </c>
      <c r="W1156">
        <v>5.6</v>
      </c>
      <c r="X1156">
        <v>16.8</v>
      </c>
      <c r="Y1156">
        <v>2.3200000000000003</v>
      </c>
      <c r="Z1156">
        <v>4.5199999999999996</v>
      </c>
      <c r="AA1156">
        <v>10.4864</v>
      </c>
      <c r="AB1156">
        <v>7624452</v>
      </c>
      <c r="AC1156" t="s">
        <v>2376</v>
      </c>
      <c r="AD1156">
        <v>40910</v>
      </c>
      <c r="AE1156" t="s">
        <v>760</v>
      </c>
      <c r="AF1156" t="s">
        <v>761</v>
      </c>
      <c r="AG1156" t="s">
        <v>762</v>
      </c>
      <c r="AH1156" t="s">
        <v>768</v>
      </c>
      <c r="AI1156">
        <v>1</v>
      </c>
      <c r="AJ1156">
        <v>0</v>
      </c>
      <c r="AK1156">
        <v>0</v>
      </c>
      <c r="AL1156">
        <v>0</v>
      </c>
      <c r="AM1156">
        <v>12</v>
      </c>
      <c r="AN1156">
        <v>0</v>
      </c>
      <c r="AO1156" t="s">
        <v>762</v>
      </c>
      <c r="AP1156" t="s">
        <v>902</v>
      </c>
      <c r="AQ1156" t="s">
        <v>905</v>
      </c>
      <c r="AR1156" t="s">
        <v>2377</v>
      </c>
      <c r="AS1156">
        <v>1.7</v>
      </c>
      <c r="AT1156">
        <v>628.29999999999995</v>
      </c>
      <c r="AU1156">
        <v>630</v>
      </c>
      <c r="AV1156" t="s">
        <v>765</v>
      </c>
      <c r="AW1156" t="s">
        <v>2378</v>
      </c>
      <c r="AX1156">
        <v>0</v>
      </c>
      <c r="AY1156">
        <v>0</v>
      </c>
      <c r="AZ1156">
        <v>630</v>
      </c>
      <c r="BA1156" t="s">
        <v>772</v>
      </c>
      <c r="BB1156">
        <v>0</v>
      </c>
      <c r="BC1156">
        <v>0</v>
      </c>
      <c r="BD1156">
        <v>0</v>
      </c>
      <c r="BE1156">
        <v>121.74857403604837</v>
      </c>
      <c r="BF1156" t="s">
        <v>767</v>
      </c>
      <c r="BG1156">
        <v>44432</v>
      </c>
      <c r="BH1156">
        <v>19.46740628599369</v>
      </c>
      <c r="BI1156" t="s">
        <v>4133</v>
      </c>
      <c r="BJ1156" t="s">
        <v>4134</v>
      </c>
      <c r="BK1156" t="s">
        <v>4135</v>
      </c>
      <c r="BL1156" t="s">
        <v>4107</v>
      </c>
      <c r="BM1156">
        <v>3</v>
      </c>
      <c r="BN1156">
        <v>3.746</v>
      </c>
    </row>
    <row r="1157" spans="1:66" x14ac:dyDescent="0.25">
      <c r="A1157">
        <v>198231</v>
      </c>
      <c r="B1157">
        <v>20675</v>
      </c>
      <c r="C1157" t="s">
        <v>532</v>
      </c>
      <c r="D1157" t="s">
        <v>21</v>
      </c>
      <c r="E1157" t="s">
        <v>29</v>
      </c>
      <c r="F1157">
        <v>44181.708333333336</v>
      </c>
      <c r="G1157">
        <v>8</v>
      </c>
      <c r="H1157" t="s">
        <v>23</v>
      </c>
      <c r="I1157">
        <v>0</v>
      </c>
      <c r="J1157" t="s">
        <v>22</v>
      </c>
      <c r="K1157" t="s">
        <v>22</v>
      </c>
      <c r="M1157">
        <v>0</v>
      </c>
      <c r="N1157" t="s">
        <v>35</v>
      </c>
      <c r="O1157">
        <v>2</v>
      </c>
      <c r="P1157">
        <v>10</v>
      </c>
      <c r="Q1157">
        <v>1.3</v>
      </c>
      <c r="R1157">
        <v>2.2999999999999998</v>
      </c>
      <c r="S1157">
        <v>2.9899999999999998</v>
      </c>
      <c r="T1157">
        <v>1</v>
      </c>
      <c r="U1157">
        <v>10</v>
      </c>
      <c r="V1157">
        <v>4.5999999999999996</v>
      </c>
      <c r="W1157">
        <v>5</v>
      </c>
      <c r="X1157">
        <v>23</v>
      </c>
      <c r="Y1157">
        <v>3.28</v>
      </c>
      <c r="Z1157">
        <v>3.92</v>
      </c>
      <c r="AA1157">
        <v>12.8576</v>
      </c>
      <c r="AB1157">
        <v>7668738</v>
      </c>
      <c r="AC1157" t="s">
        <v>2657</v>
      </c>
      <c r="AD1157">
        <v>40911</v>
      </c>
      <c r="AE1157" t="s">
        <v>760</v>
      </c>
      <c r="AF1157" t="s">
        <v>761</v>
      </c>
      <c r="AG1157" t="s">
        <v>762</v>
      </c>
      <c r="AH1157" t="s">
        <v>768</v>
      </c>
      <c r="AI1157">
        <v>1.25</v>
      </c>
      <c r="AJ1157">
        <v>0</v>
      </c>
      <c r="AK1157">
        <v>0</v>
      </c>
      <c r="AL1157">
        <v>0</v>
      </c>
      <c r="AM1157">
        <v>15</v>
      </c>
      <c r="AN1157">
        <v>0</v>
      </c>
      <c r="AO1157" t="s">
        <v>762</v>
      </c>
      <c r="AP1157" t="s">
        <v>763</v>
      </c>
      <c r="AQ1157" t="s">
        <v>769</v>
      </c>
      <c r="AR1157" t="s">
        <v>2658</v>
      </c>
      <c r="AS1157">
        <v>0</v>
      </c>
      <c r="AT1157">
        <v>0</v>
      </c>
      <c r="AU1157">
        <v>0</v>
      </c>
      <c r="AV1157" t="s">
        <v>772</v>
      </c>
      <c r="AW1157" t="s">
        <v>806</v>
      </c>
      <c r="AX1157">
        <v>0</v>
      </c>
      <c r="AY1157">
        <v>0</v>
      </c>
      <c r="AZ1157">
        <v>0</v>
      </c>
      <c r="BA1157" t="s">
        <v>772</v>
      </c>
      <c r="BB1157">
        <v>0</v>
      </c>
      <c r="BC1157">
        <v>0</v>
      </c>
      <c r="BD1157">
        <v>0</v>
      </c>
      <c r="BE1157">
        <v>120.9629249372576</v>
      </c>
      <c r="BF1157" t="s">
        <v>767</v>
      </c>
      <c r="BG1157">
        <v>44243</v>
      </c>
      <c r="BH1157">
        <v>26.91817623445964</v>
      </c>
      <c r="BI1157" t="s">
        <v>4149</v>
      </c>
      <c r="BJ1157" t="s">
        <v>4150</v>
      </c>
      <c r="BK1157" t="s">
        <v>4151</v>
      </c>
      <c r="BL1157" t="s">
        <v>768</v>
      </c>
      <c r="BM1157">
        <v>2</v>
      </c>
      <c r="BN1157">
        <v>3.7679999999999998</v>
      </c>
    </row>
    <row r="1158" spans="1:66" x14ac:dyDescent="0.25">
      <c r="A1158">
        <v>198246</v>
      </c>
      <c r="B1158">
        <v>20675</v>
      </c>
      <c r="C1158" t="s">
        <v>42</v>
      </c>
      <c r="D1158" t="s">
        <v>21</v>
      </c>
      <c r="E1158" t="s">
        <v>22</v>
      </c>
      <c r="F1158">
        <v>44181.708333333336</v>
      </c>
      <c r="G1158">
        <v>8</v>
      </c>
      <c r="H1158" t="s">
        <v>23</v>
      </c>
      <c r="I1158">
        <v>0</v>
      </c>
      <c r="J1158" t="s">
        <v>22</v>
      </c>
      <c r="K1158" t="s">
        <v>22</v>
      </c>
      <c r="M1158">
        <v>0</v>
      </c>
      <c r="N1158" t="s">
        <v>35</v>
      </c>
      <c r="O1158">
        <v>2</v>
      </c>
      <c r="P1158">
        <v>0</v>
      </c>
      <c r="Q1158">
        <v>1.3</v>
      </c>
      <c r="R1158">
        <v>0</v>
      </c>
      <c r="S1158">
        <v>0</v>
      </c>
      <c r="T1158">
        <v>1</v>
      </c>
      <c r="U1158">
        <v>10</v>
      </c>
      <c r="V1158">
        <v>7.8000000000000007</v>
      </c>
      <c r="W1158">
        <v>0</v>
      </c>
      <c r="X1158">
        <v>0</v>
      </c>
      <c r="Y1158">
        <v>5.2000000000000011</v>
      </c>
      <c r="Z1158">
        <v>0</v>
      </c>
      <c r="AA1158">
        <v>0</v>
      </c>
      <c r="AB1158">
        <v>7660266</v>
      </c>
      <c r="AC1158" t="s">
        <v>804</v>
      </c>
      <c r="AD1158">
        <v>40915</v>
      </c>
      <c r="AE1158" t="s">
        <v>760</v>
      </c>
      <c r="AF1158" t="s">
        <v>761</v>
      </c>
      <c r="AG1158" t="s">
        <v>762</v>
      </c>
      <c r="AH1158" t="s">
        <v>768</v>
      </c>
      <c r="AI1158">
        <v>3</v>
      </c>
      <c r="AJ1158">
        <v>0</v>
      </c>
      <c r="AK1158">
        <v>0</v>
      </c>
      <c r="AL1158">
        <v>0</v>
      </c>
      <c r="AM1158">
        <v>36</v>
      </c>
      <c r="AN1158">
        <v>0</v>
      </c>
      <c r="AO1158" t="s">
        <v>762</v>
      </c>
      <c r="AP1158" t="s">
        <v>763</v>
      </c>
      <c r="AQ1158" t="s">
        <v>769</v>
      </c>
      <c r="AR1158" t="s">
        <v>805</v>
      </c>
      <c r="AS1158">
        <v>0</v>
      </c>
      <c r="AT1158">
        <v>0</v>
      </c>
      <c r="AU1158">
        <v>0</v>
      </c>
      <c r="AV1158" t="s">
        <v>772</v>
      </c>
      <c r="AW1158" t="s">
        <v>806</v>
      </c>
      <c r="AX1158">
        <v>0</v>
      </c>
      <c r="AY1158">
        <v>0</v>
      </c>
      <c r="AZ1158">
        <v>0</v>
      </c>
      <c r="BA1158" t="s">
        <v>772</v>
      </c>
      <c r="BB1158">
        <v>0</v>
      </c>
      <c r="BC1158">
        <v>0</v>
      </c>
      <c r="BD1158">
        <v>0</v>
      </c>
      <c r="BE1158">
        <v>120.9629249372576</v>
      </c>
      <c r="BF1158" t="s">
        <v>767</v>
      </c>
      <c r="BG1158">
        <v>44243</v>
      </c>
      <c r="BH1158">
        <v>51.506986513206108</v>
      </c>
      <c r="BI1158" t="s">
        <v>4149</v>
      </c>
      <c r="BJ1158" t="s">
        <v>4150</v>
      </c>
      <c r="BK1158" t="s">
        <v>4151</v>
      </c>
      <c r="BL1158" t="s">
        <v>768</v>
      </c>
      <c r="BM1158">
        <v>2</v>
      </c>
      <c r="BN1158">
        <v>3.7679999999999998</v>
      </c>
    </row>
    <row r="1159" spans="1:66" x14ac:dyDescent="0.25">
      <c r="A1159">
        <v>198286</v>
      </c>
      <c r="B1159">
        <v>20941</v>
      </c>
      <c r="C1159" t="s">
        <v>252</v>
      </c>
      <c r="D1159" t="s">
        <v>21</v>
      </c>
      <c r="E1159" t="s">
        <v>29</v>
      </c>
      <c r="F1159">
        <v>44174.666666666664</v>
      </c>
      <c r="G1159">
        <v>5</v>
      </c>
      <c r="H1159" t="s">
        <v>23</v>
      </c>
      <c r="I1159">
        <v>0</v>
      </c>
      <c r="J1159" t="s">
        <v>22</v>
      </c>
      <c r="K1159" t="s">
        <v>22</v>
      </c>
      <c r="L1159" t="s">
        <v>30</v>
      </c>
      <c r="M1159">
        <v>6</v>
      </c>
      <c r="N1159" t="s">
        <v>35</v>
      </c>
      <c r="O1159">
        <v>2</v>
      </c>
      <c r="P1159">
        <v>10</v>
      </c>
      <c r="Q1159">
        <v>1.3</v>
      </c>
      <c r="R1159">
        <v>5</v>
      </c>
      <c r="S1159">
        <v>6.5</v>
      </c>
      <c r="T1159">
        <v>1</v>
      </c>
      <c r="U1159">
        <v>10</v>
      </c>
      <c r="V1159">
        <v>6.2000000000000011</v>
      </c>
      <c r="W1159">
        <v>4.0999999999999996</v>
      </c>
      <c r="X1159">
        <v>25.42</v>
      </c>
      <c r="Y1159">
        <v>4.24</v>
      </c>
      <c r="Z1159">
        <v>4.4599999999999991</v>
      </c>
      <c r="AA1159">
        <v>18.910399999999996</v>
      </c>
      <c r="AB1159">
        <v>7708660</v>
      </c>
      <c r="AC1159" t="s">
        <v>3270</v>
      </c>
      <c r="AD1159">
        <v>40916</v>
      </c>
      <c r="AE1159" t="s">
        <v>760</v>
      </c>
      <c r="AF1159" t="s">
        <v>761</v>
      </c>
      <c r="AG1159" t="s">
        <v>762</v>
      </c>
      <c r="AH1159" t="s">
        <v>768</v>
      </c>
      <c r="AI1159">
        <v>1.25</v>
      </c>
      <c r="AJ1159">
        <v>0</v>
      </c>
      <c r="AK1159">
        <v>0</v>
      </c>
      <c r="AL1159">
        <v>0</v>
      </c>
      <c r="AM1159">
        <v>15</v>
      </c>
      <c r="AN1159">
        <v>0</v>
      </c>
      <c r="AO1159" t="s">
        <v>762</v>
      </c>
      <c r="AP1159" t="s">
        <v>763</v>
      </c>
      <c r="AQ1159" t="s">
        <v>769</v>
      </c>
      <c r="AR1159" t="s">
        <v>3271</v>
      </c>
      <c r="AS1159">
        <v>4.3899999999999997</v>
      </c>
      <c r="AT1159">
        <v>4.59</v>
      </c>
      <c r="AU1159">
        <v>625.40099999999995</v>
      </c>
      <c r="AV1159" t="s">
        <v>765</v>
      </c>
      <c r="AW1159" t="s">
        <v>3272</v>
      </c>
      <c r="AX1159">
        <v>9.9499999999999993</v>
      </c>
      <c r="AY1159">
        <v>3.9</v>
      </c>
      <c r="AZ1159">
        <v>622.24199999999996</v>
      </c>
      <c r="BA1159" t="s">
        <v>765</v>
      </c>
      <c r="BB1159">
        <v>0</v>
      </c>
      <c r="BC1159">
        <v>0</v>
      </c>
      <c r="BD1159">
        <v>0</v>
      </c>
      <c r="BE1159">
        <v>120.94364590463152</v>
      </c>
      <c r="BF1159" t="s">
        <v>767</v>
      </c>
      <c r="BG1159">
        <v>44179</v>
      </c>
      <c r="BH1159">
        <v>87.737363325162562</v>
      </c>
      <c r="BI1159" t="s">
        <v>4140</v>
      </c>
      <c r="BJ1159" t="s">
        <v>4141</v>
      </c>
      <c r="BK1159" t="s">
        <v>4142</v>
      </c>
      <c r="BL1159" t="s">
        <v>768</v>
      </c>
      <c r="BM1159">
        <v>2</v>
      </c>
      <c r="BN1159">
        <v>3.694</v>
      </c>
    </row>
    <row r="1160" spans="1:66" x14ac:dyDescent="0.25">
      <c r="A1160">
        <v>198297</v>
      </c>
      <c r="B1160">
        <v>12053</v>
      </c>
      <c r="C1160" t="s">
        <v>212</v>
      </c>
      <c r="D1160" t="s">
        <v>26</v>
      </c>
      <c r="E1160" t="s">
        <v>29</v>
      </c>
      <c r="F1160">
        <v>43801.708333333336</v>
      </c>
      <c r="G1160">
        <v>3.3</v>
      </c>
      <c r="H1160" t="s">
        <v>23</v>
      </c>
      <c r="I1160">
        <v>0</v>
      </c>
      <c r="J1160" t="s">
        <v>22</v>
      </c>
      <c r="K1160" t="s">
        <v>22</v>
      </c>
      <c r="M1160">
        <v>0</v>
      </c>
      <c r="O1160">
        <v>2</v>
      </c>
      <c r="P1160">
        <v>10</v>
      </c>
      <c r="Q1160">
        <v>1.3</v>
      </c>
      <c r="R1160">
        <v>2.2999999999999998</v>
      </c>
      <c r="S1160">
        <v>2.9899999999999998</v>
      </c>
      <c r="T1160">
        <v>1</v>
      </c>
      <c r="U1160">
        <v>10</v>
      </c>
      <c r="V1160">
        <v>2.2000000000000002</v>
      </c>
      <c r="W1160">
        <v>2.2999999999999998</v>
      </c>
      <c r="X1160">
        <v>5.0599999999999996</v>
      </c>
      <c r="Y1160">
        <v>1.84</v>
      </c>
      <c r="Z1160">
        <v>2.2999999999999998</v>
      </c>
      <c r="AA1160">
        <v>4.2320000000000002</v>
      </c>
      <c r="AB1160">
        <v>7603556</v>
      </c>
      <c r="AC1160" t="s">
        <v>1321</v>
      </c>
      <c r="AD1160">
        <v>40917</v>
      </c>
      <c r="AE1160" t="s">
        <v>760</v>
      </c>
      <c r="AF1160" t="s">
        <v>761</v>
      </c>
      <c r="AG1160" t="s">
        <v>762</v>
      </c>
      <c r="AH1160" t="s">
        <v>768</v>
      </c>
      <c r="AI1160">
        <v>1.5</v>
      </c>
      <c r="AJ1160">
        <v>0</v>
      </c>
      <c r="AK1160">
        <v>0</v>
      </c>
      <c r="AL1160">
        <v>0</v>
      </c>
      <c r="AM1160">
        <v>18</v>
      </c>
      <c r="AN1160">
        <v>0</v>
      </c>
      <c r="AO1160" t="s">
        <v>762</v>
      </c>
      <c r="AP1160" t="s">
        <v>763</v>
      </c>
      <c r="AQ1160" t="s">
        <v>769</v>
      </c>
      <c r="AR1160" t="s">
        <v>1322</v>
      </c>
      <c r="AS1160">
        <v>3.2</v>
      </c>
      <c r="AT1160">
        <v>750.8</v>
      </c>
      <c r="AU1160">
        <v>754</v>
      </c>
      <c r="AV1160" t="s">
        <v>765</v>
      </c>
      <c r="AW1160" t="s">
        <v>1323</v>
      </c>
      <c r="AX1160">
        <v>2.5</v>
      </c>
      <c r="AY1160">
        <v>744.5</v>
      </c>
      <c r="AZ1160">
        <v>747</v>
      </c>
      <c r="BA1160" t="s">
        <v>765</v>
      </c>
      <c r="BB1160">
        <v>5.3237119999999999E-2</v>
      </c>
      <c r="BC1160">
        <v>0</v>
      </c>
      <c r="BD1160">
        <v>0</v>
      </c>
      <c r="BE1160">
        <v>119.92254163814739</v>
      </c>
      <c r="BF1160" t="s">
        <v>767</v>
      </c>
      <c r="BG1160">
        <v>44483</v>
      </c>
      <c r="BH1160">
        <v>118.3384906551583</v>
      </c>
      <c r="BI1160" t="s">
        <v>4098</v>
      </c>
      <c r="BJ1160" t="s">
        <v>4099</v>
      </c>
      <c r="BK1160" t="s">
        <v>4100</v>
      </c>
      <c r="BL1160" t="s">
        <v>4097</v>
      </c>
      <c r="BM1160">
        <v>1</v>
      </c>
      <c r="BN1160">
        <v>3.7639999999999998</v>
      </c>
    </row>
    <row r="1161" spans="1:66" x14ac:dyDescent="0.25">
      <c r="A1161">
        <v>198556</v>
      </c>
      <c r="B1161">
        <v>20981</v>
      </c>
      <c r="C1161" t="s">
        <v>434</v>
      </c>
      <c r="D1161" t="s">
        <v>21</v>
      </c>
      <c r="E1161" t="s">
        <v>29</v>
      </c>
      <c r="F1161">
        <v>44200.708333333336</v>
      </c>
      <c r="G1161">
        <v>4.5</v>
      </c>
      <c r="H1161" t="s">
        <v>23</v>
      </c>
      <c r="I1161">
        <v>0</v>
      </c>
      <c r="J1161" t="s">
        <v>22</v>
      </c>
      <c r="K1161" t="s">
        <v>22</v>
      </c>
      <c r="M1161">
        <v>0</v>
      </c>
      <c r="O1161">
        <v>2</v>
      </c>
      <c r="P1161">
        <v>10</v>
      </c>
      <c r="Q1161">
        <v>1.3</v>
      </c>
      <c r="R1161">
        <v>2.2999999999999998</v>
      </c>
      <c r="S1161">
        <v>2.9899999999999998</v>
      </c>
      <c r="T1161">
        <v>4</v>
      </c>
      <c r="U1161">
        <v>10</v>
      </c>
      <c r="V1161">
        <v>8.6</v>
      </c>
      <c r="W1161">
        <v>4.0999999999999996</v>
      </c>
      <c r="X1161">
        <v>35.26</v>
      </c>
      <c r="Y1161">
        <v>5.68</v>
      </c>
      <c r="Z1161">
        <v>3.3799999999999994</v>
      </c>
      <c r="AA1161">
        <v>19.198399999999996</v>
      </c>
      <c r="AB1161">
        <v>7706365</v>
      </c>
      <c r="AC1161" t="s">
        <v>3301</v>
      </c>
      <c r="AD1161">
        <v>40918</v>
      </c>
      <c r="AE1161" t="s">
        <v>760</v>
      </c>
      <c r="AF1161" t="s">
        <v>761</v>
      </c>
      <c r="AG1161" t="s">
        <v>762</v>
      </c>
      <c r="AH1161" t="s">
        <v>768</v>
      </c>
      <c r="AI1161">
        <v>1.25</v>
      </c>
      <c r="AJ1161">
        <v>0</v>
      </c>
      <c r="AK1161">
        <v>0</v>
      </c>
      <c r="AL1161">
        <v>0</v>
      </c>
      <c r="AM1161">
        <v>15</v>
      </c>
      <c r="AN1161">
        <v>0</v>
      </c>
      <c r="AO1161" t="s">
        <v>762</v>
      </c>
      <c r="AP1161" t="s">
        <v>763</v>
      </c>
      <c r="AQ1161" t="s">
        <v>769</v>
      </c>
      <c r="AR1161" t="s">
        <v>3302</v>
      </c>
      <c r="AS1161">
        <v>4.8899999999999997</v>
      </c>
      <c r="AT1161">
        <v>5.0199999999999996</v>
      </c>
      <c r="AU1161">
        <v>619.17100000000005</v>
      </c>
      <c r="AV1161" t="s">
        <v>765</v>
      </c>
      <c r="AW1161" t="s">
        <v>3303</v>
      </c>
      <c r="AX1161">
        <v>4.84</v>
      </c>
      <c r="AY1161">
        <v>4.8</v>
      </c>
      <c r="AZ1161">
        <v>617.64700000000005</v>
      </c>
      <c r="BA1161" t="s">
        <v>765</v>
      </c>
      <c r="BB1161">
        <v>0</v>
      </c>
      <c r="BC1161">
        <v>0</v>
      </c>
      <c r="BD1161">
        <v>0</v>
      </c>
      <c r="BE1161">
        <v>121.01494410221311</v>
      </c>
      <c r="BF1161" t="s">
        <v>767</v>
      </c>
      <c r="BG1161">
        <v>44181</v>
      </c>
      <c r="BH1161">
        <v>123.9520319236034</v>
      </c>
      <c r="BI1161" t="s">
        <v>4136</v>
      </c>
      <c r="BJ1161" t="s">
        <v>4137</v>
      </c>
      <c r="BK1161" t="s">
        <v>4138</v>
      </c>
      <c r="BL1161" t="s">
        <v>4139</v>
      </c>
      <c r="BM1161">
        <v>4</v>
      </c>
      <c r="BN1161">
        <v>3.7170000000000001</v>
      </c>
    </row>
    <row r="1162" spans="1:66" x14ac:dyDescent="0.25">
      <c r="A1162">
        <v>198803</v>
      </c>
      <c r="B1162">
        <v>81769</v>
      </c>
      <c r="C1162" t="s">
        <v>444</v>
      </c>
      <c r="D1162" t="s">
        <v>21</v>
      </c>
      <c r="E1162" t="s">
        <v>29</v>
      </c>
      <c r="F1162">
        <v>44208.708333333336</v>
      </c>
      <c r="G1162">
        <v>11</v>
      </c>
      <c r="H1162" t="s">
        <v>23</v>
      </c>
      <c r="I1162">
        <v>0</v>
      </c>
      <c r="J1162" t="s">
        <v>22</v>
      </c>
      <c r="K1162" t="s">
        <v>22</v>
      </c>
      <c r="L1162" t="s">
        <v>24</v>
      </c>
      <c r="M1162">
        <v>0</v>
      </c>
      <c r="O1162">
        <v>2</v>
      </c>
      <c r="P1162">
        <v>5</v>
      </c>
      <c r="Q1162">
        <v>1.3</v>
      </c>
      <c r="R1162">
        <v>1.95</v>
      </c>
      <c r="S1162">
        <v>2.5350000000000001</v>
      </c>
      <c r="T1162">
        <v>1</v>
      </c>
      <c r="U1162">
        <v>5</v>
      </c>
      <c r="V1162">
        <v>4.5999999999999996</v>
      </c>
      <c r="W1162">
        <v>3.75</v>
      </c>
      <c r="X1162">
        <v>17.25</v>
      </c>
      <c r="Y1162">
        <v>3.28</v>
      </c>
      <c r="Z1162">
        <v>3.0300000000000002</v>
      </c>
      <c r="AA1162">
        <v>9.9383999999999997</v>
      </c>
      <c r="AB1162">
        <v>7721391</v>
      </c>
      <c r="AC1162" t="s">
        <v>2287</v>
      </c>
      <c r="AD1162">
        <v>40919</v>
      </c>
      <c r="AE1162" t="s">
        <v>760</v>
      </c>
      <c r="AF1162" t="s">
        <v>761</v>
      </c>
      <c r="AG1162" t="s">
        <v>762</v>
      </c>
      <c r="AH1162" t="s">
        <v>768</v>
      </c>
      <c r="AI1162">
        <v>1.25</v>
      </c>
      <c r="AJ1162">
        <v>0</v>
      </c>
      <c r="AK1162">
        <v>0</v>
      </c>
      <c r="AL1162">
        <v>0</v>
      </c>
      <c r="AM1162">
        <v>15</v>
      </c>
      <c r="AN1162">
        <v>0</v>
      </c>
      <c r="AO1162" t="s">
        <v>762</v>
      </c>
      <c r="AP1162" t="s">
        <v>763</v>
      </c>
      <c r="AQ1162" t="s">
        <v>769</v>
      </c>
      <c r="AR1162" t="s">
        <v>2288</v>
      </c>
      <c r="AS1162">
        <v>8.1999999999999993</v>
      </c>
      <c r="AT1162">
        <v>648.79999999999995</v>
      </c>
      <c r="AU1162">
        <v>657</v>
      </c>
      <c r="AV1162" t="s">
        <v>765</v>
      </c>
      <c r="AW1162" t="s">
        <v>2289</v>
      </c>
      <c r="AX1162">
        <v>1</v>
      </c>
      <c r="AY1162">
        <v>651</v>
      </c>
      <c r="AZ1162">
        <v>652</v>
      </c>
      <c r="BA1162" t="s">
        <v>765</v>
      </c>
      <c r="BB1162">
        <v>-1.643814E-2</v>
      </c>
      <c r="BC1162">
        <v>0</v>
      </c>
      <c r="BD1162">
        <v>0</v>
      </c>
      <c r="BE1162">
        <v>121.03684690851016</v>
      </c>
      <c r="BF1162" t="s">
        <v>767</v>
      </c>
      <c r="BG1162">
        <v>44474</v>
      </c>
      <c r="BH1162">
        <v>133.8350978635404</v>
      </c>
      <c r="BI1162" t="s">
        <v>4114</v>
      </c>
      <c r="BJ1162" t="s">
        <v>4115</v>
      </c>
      <c r="BK1162" t="s">
        <v>4116</v>
      </c>
      <c r="BL1162" t="s">
        <v>768</v>
      </c>
      <c r="BM1162">
        <v>2</v>
      </c>
      <c r="BN1162">
        <v>3.7839999999999998</v>
      </c>
    </row>
    <row r="1163" spans="1:66" x14ac:dyDescent="0.25">
      <c r="A1163">
        <v>198850</v>
      </c>
      <c r="B1163">
        <v>20536</v>
      </c>
      <c r="C1163" t="s">
        <v>357</v>
      </c>
      <c r="D1163" t="s">
        <v>21</v>
      </c>
      <c r="E1163" t="s">
        <v>29</v>
      </c>
      <c r="F1163">
        <v>44155.708333333336</v>
      </c>
      <c r="G1163">
        <v>3</v>
      </c>
      <c r="I1163">
        <v>0</v>
      </c>
      <c r="K1163" t="s">
        <v>22</v>
      </c>
      <c r="L1163" t="s">
        <v>30</v>
      </c>
      <c r="M1163">
        <v>6</v>
      </c>
      <c r="N1163" t="s">
        <v>40</v>
      </c>
      <c r="O1163">
        <v>8</v>
      </c>
      <c r="P1163">
        <v>10</v>
      </c>
      <c r="Q1163">
        <v>5.2</v>
      </c>
      <c r="R1163">
        <v>5</v>
      </c>
      <c r="S1163">
        <v>26</v>
      </c>
      <c r="T1163">
        <v>1</v>
      </c>
      <c r="U1163">
        <v>0</v>
      </c>
      <c r="V1163">
        <v>1.4000000000000001</v>
      </c>
      <c r="W1163">
        <v>0.8</v>
      </c>
      <c r="X1163">
        <v>1.1200000000000001</v>
      </c>
      <c r="Y1163">
        <v>2.92</v>
      </c>
      <c r="Z1163">
        <v>2.48</v>
      </c>
      <c r="AA1163">
        <v>7.2416</v>
      </c>
      <c r="AB1163">
        <v>7595644</v>
      </c>
      <c r="AC1163" t="s">
        <v>1888</v>
      </c>
      <c r="AD1163">
        <v>40920</v>
      </c>
      <c r="AE1163" t="s">
        <v>760</v>
      </c>
      <c r="AF1163" t="s">
        <v>761</v>
      </c>
      <c r="AG1163" t="s">
        <v>762</v>
      </c>
      <c r="AH1163" t="s">
        <v>768</v>
      </c>
      <c r="AI1163">
        <v>1.5</v>
      </c>
      <c r="AJ1163">
        <v>0</v>
      </c>
      <c r="AK1163">
        <v>0</v>
      </c>
      <c r="AL1163">
        <v>0</v>
      </c>
      <c r="AM1163">
        <v>18</v>
      </c>
      <c r="AN1163">
        <v>0</v>
      </c>
      <c r="AO1163" t="s">
        <v>762</v>
      </c>
      <c r="AP1163" t="s">
        <v>763</v>
      </c>
      <c r="AQ1163" t="s">
        <v>769</v>
      </c>
      <c r="AR1163" t="s">
        <v>1889</v>
      </c>
      <c r="AS1163">
        <v>2.8</v>
      </c>
      <c r="AT1163">
        <v>0</v>
      </c>
      <c r="AU1163">
        <v>0</v>
      </c>
      <c r="AV1163" t="s">
        <v>765</v>
      </c>
      <c r="AW1163" t="s">
        <v>1890</v>
      </c>
      <c r="AX1163">
        <v>2.4</v>
      </c>
      <c r="AY1163">
        <v>0</v>
      </c>
      <c r="AZ1163">
        <v>0</v>
      </c>
      <c r="BA1163" t="s">
        <v>765</v>
      </c>
      <c r="BB1163">
        <v>0</v>
      </c>
      <c r="BC1163">
        <v>0</v>
      </c>
      <c r="BD1163">
        <v>0</v>
      </c>
      <c r="BE1163">
        <v>120.89174081679216</v>
      </c>
      <c r="BF1163" t="s">
        <v>767</v>
      </c>
      <c r="BG1163">
        <v>44326</v>
      </c>
      <c r="BH1163">
        <v>30.09019456775761</v>
      </c>
      <c r="BI1163" t="s">
        <v>4098</v>
      </c>
      <c r="BJ1163" t="s">
        <v>4099</v>
      </c>
      <c r="BK1163" t="s">
        <v>4100</v>
      </c>
      <c r="BL1163" t="s">
        <v>4097</v>
      </c>
      <c r="BM1163">
        <v>1</v>
      </c>
      <c r="BN1163">
        <v>3.88</v>
      </c>
    </row>
    <row r="1164" spans="1:66" x14ac:dyDescent="0.25">
      <c r="A1164">
        <v>198890</v>
      </c>
      <c r="B1164">
        <v>20851</v>
      </c>
      <c r="C1164" t="s">
        <v>527</v>
      </c>
      <c r="D1164" t="s">
        <v>21</v>
      </c>
      <c r="E1164" t="s">
        <v>29</v>
      </c>
      <c r="F1164">
        <v>44169.666666666664</v>
      </c>
      <c r="G1164">
        <v>3.5</v>
      </c>
      <c r="H1164" t="s">
        <v>23</v>
      </c>
      <c r="I1164">
        <v>0</v>
      </c>
      <c r="J1164" t="s">
        <v>22</v>
      </c>
      <c r="K1164" t="s">
        <v>22</v>
      </c>
      <c r="L1164" t="s">
        <v>30</v>
      </c>
      <c r="M1164">
        <v>6</v>
      </c>
      <c r="N1164" t="s">
        <v>33</v>
      </c>
      <c r="O1164">
        <v>0</v>
      </c>
      <c r="P1164">
        <v>10</v>
      </c>
      <c r="Q1164">
        <v>0</v>
      </c>
      <c r="R1164">
        <v>5.6</v>
      </c>
      <c r="S1164">
        <v>0</v>
      </c>
      <c r="T1164">
        <v>1</v>
      </c>
      <c r="U1164">
        <v>10</v>
      </c>
      <c r="V1164">
        <v>3.8000000000000003</v>
      </c>
      <c r="W1164">
        <v>5.6</v>
      </c>
      <c r="X1164">
        <v>21.28</v>
      </c>
      <c r="Y1164">
        <v>2.2800000000000002</v>
      </c>
      <c r="Z1164">
        <v>5.6</v>
      </c>
      <c r="AA1164">
        <v>12.768000000000001</v>
      </c>
      <c r="AB1164">
        <v>7636189</v>
      </c>
      <c r="AC1164" t="s">
        <v>2640</v>
      </c>
      <c r="AD1164">
        <v>40921</v>
      </c>
      <c r="AE1164" t="s">
        <v>760</v>
      </c>
      <c r="AF1164" t="s">
        <v>761</v>
      </c>
      <c r="AG1164" t="s">
        <v>762</v>
      </c>
      <c r="AH1164" t="s">
        <v>768</v>
      </c>
      <c r="AI1164">
        <v>2.5</v>
      </c>
      <c r="AJ1164">
        <v>0</v>
      </c>
      <c r="AK1164">
        <v>0</v>
      </c>
      <c r="AL1164">
        <v>0</v>
      </c>
      <c r="AM1164">
        <v>30</v>
      </c>
      <c r="AN1164">
        <v>0</v>
      </c>
      <c r="AO1164" t="s">
        <v>762</v>
      </c>
      <c r="AP1164" t="s">
        <v>763</v>
      </c>
      <c r="AQ1164" t="s">
        <v>769</v>
      </c>
      <c r="AR1164" t="s">
        <v>2639</v>
      </c>
      <c r="AS1164">
        <v>0</v>
      </c>
      <c r="AT1164">
        <v>0</v>
      </c>
      <c r="AU1164">
        <v>0</v>
      </c>
      <c r="AV1164" t="s">
        <v>765</v>
      </c>
      <c r="AW1164" t="s">
        <v>2641</v>
      </c>
      <c r="AX1164">
        <v>0</v>
      </c>
      <c r="AY1164">
        <v>0</v>
      </c>
      <c r="AZ1164">
        <v>559</v>
      </c>
      <c r="BA1164" t="s">
        <v>765</v>
      </c>
      <c r="BB1164">
        <v>0</v>
      </c>
      <c r="BC1164">
        <v>0</v>
      </c>
      <c r="BD1164">
        <v>30046</v>
      </c>
      <c r="BE1164">
        <v>38.668491900524749</v>
      </c>
      <c r="BF1164" t="s">
        <v>767</v>
      </c>
      <c r="BG1164">
        <v>44243</v>
      </c>
      <c r="BH1164">
        <v>47.929324286034273</v>
      </c>
      <c r="BI1164" t="s">
        <v>4136</v>
      </c>
      <c r="BJ1164" t="s">
        <v>4137</v>
      </c>
      <c r="BK1164" t="s">
        <v>4138</v>
      </c>
      <c r="BL1164" t="s">
        <v>4139</v>
      </c>
      <c r="BM1164">
        <v>4</v>
      </c>
      <c r="BN1164">
        <v>3.7170000000000001</v>
      </c>
    </row>
    <row r="1165" spans="1:66" x14ac:dyDescent="0.25">
      <c r="A1165">
        <v>199273</v>
      </c>
      <c r="B1165">
        <v>21027</v>
      </c>
      <c r="C1165" t="s">
        <v>361</v>
      </c>
      <c r="D1165" t="s">
        <v>21</v>
      </c>
      <c r="E1165" t="s">
        <v>29</v>
      </c>
      <c r="F1165">
        <v>44181.666666666664</v>
      </c>
      <c r="G1165">
        <v>4</v>
      </c>
      <c r="H1165" t="s">
        <v>23</v>
      </c>
      <c r="I1165">
        <v>0</v>
      </c>
      <c r="J1165" t="s">
        <v>22</v>
      </c>
      <c r="K1165" t="s">
        <v>22</v>
      </c>
      <c r="L1165" t="s">
        <v>30</v>
      </c>
      <c r="M1165">
        <v>6</v>
      </c>
      <c r="N1165" t="s">
        <v>40</v>
      </c>
      <c r="O1165">
        <v>8</v>
      </c>
      <c r="P1165">
        <v>10</v>
      </c>
      <c r="Q1165">
        <v>5.2</v>
      </c>
      <c r="R1165">
        <v>5</v>
      </c>
      <c r="S1165">
        <v>26</v>
      </c>
      <c r="T1165">
        <v>1</v>
      </c>
      <c r="U1165">
        <v>0</v>
      </c>
      <c r="V1165">
        <v>1.4000000000000001</v>
      </c>
      <c r="W1165">
        <v>0.8</v>
      </c>
      <c r="X1165">
        <v>1.1200000000000001</v>
      </c>
      <c r="Y1165">
        <v>2.92</v>
      </c>
      <c r="Z1165">
        <v>2.48</v>
      </c>
      <c r="AA1165">
        <v>7.2416</v>
      </c>
      <c r="AB1165">
        <v>7636293</v>
      </c>
      <c r="AC1165" t="s">
        <v>1902</v>
      </c>
      <c r="AD1165">
        <v>40922</v>
      </c>
      <c r="AE1165" t="s">
        <v>760</v>
      </c>
      <c r="AF1165" t="s">
        <v>761</v>
      </c>
      <c r="AG1165" t="s">
        <v>762</v>
      </c>
      <c r="AH1165" t="s">
        <v>768</v>
      </c>
      <c r="AI1165">
        <v>1.25</v>
      </c>
      <c r="AJ1165">
        <v>0</v>
      </c>
      <c r="AK1165">
        <v>0</v>
      </c>
      <c r="AL1165">
        <v>0</v>
      </c>
      <c r="AM1165">
        <v>15</v>
      </c>
      <c r="AN1165">
        <v>0</v>
      </c>
      <c r="AO1165" t="s">
        <v>762</v>
      </c>
      <c r="AP1165" t="s">
        <v>763</v>
      </c>
      <c r="AQ1165" t="s">
        <v>769</v>
      </c>
      <c r="AR1165" t="s">
        <v>1903</v>
      </c>
      <c r="AS1165">
        <v>1.5</v>
      </c>
      <c r="AT1165">
        <v>0</v>
      </c>
      <c r="AU1165">
        <v>0</v>
      </c>
      <c r="AV1165" t="s">
        <v>765</v>
      </c>
      <c r="AW1165" t="s">
        <v>1904</v>
      </c>
      <c r="AX1165">
        <v>1.5</v>
      </c>
      <c r="AY1165">
        <v>0</v>
      </c>
      <c r="AZ1165">
        <v>0</v>
      </c>
      <c r="BA1165" t="s">
        <v>765</v>
      </c>
      <c r="BB1165">
        <v>0</v>
      </c>
      <c r="BC1165">
        <v>0</v>
      </c>
      <c r="BD1165">
        <v>0</v>
      </c>
      <c r="BE1165">
        <v>120.96281086014145</v>
      </c>
      <c r="BF1165" t="s">
        <v>767</v>
      </c>
      <c r="BG1165">
        <v>44243</v>
      </c>
      <c r="BH1165">
        <v>42.476245219739781</v>
      </c>
      <c r="BI1165" t="s">
        <v>4117</v>
      </c>
      <c r="BJ1165" t="s">
        <v>4118</v>
      </c>
      <c r="BK1165" t="s">
        <v>4119</v>
      </c>
      <c r="BL1165" t="s">
        <v>768</v>
      </c>
      <c r="BM1165">
        <v>2</v>
      </c>
      <c r="BN1165">
        <v>3.8</v>
      </c>
    </row>
    <row r="1166" spans="1:66" x14ac:dyDescent="0.25">
      <c r="A1166">
        <v>199309</v>
      </c>
      <c r="B1166">
        <v>13258</v>
      </c>
      <c r="C1166" t="s">
        <v>110</v>
      </c>
      <c r="D1166" t="s">
        <v>26</v>
      </c>
      <c r="E1166" t="s">
        <v>29</v>
      </c>
      <c r="F1166">
        <v>43949.666666666664</v>
      </c>
      <c r="G1166">
        <v>6</v>
      </c>
      <c r="H1166" t="s">
        <v>23</v>
      </c>
      <c r="I1166">
        <v>0</v>
      </c>
      <c r="J1166" t="s">
        <v>22</v>
      </c>
      <c r="K1166" t="s">
        <v>22</v>
      </c>
      <c r="M1166">
        <v>0</v>
      </c>
      <c r="O1166">
        <v>2</v>
      </c>
      <c r="P1166">
        <v>5</v>
      </c>
      <c r="Q1166">
        <v>1.3</v>
      </c>
      <c r="R1166">
        <v>2.15</v>
      </c>
      <c r="S1166">
        <v>2.7949999999999999</v>
      </c>
      <c r="T1166">
        <v>1</v>
      </c>
      <c r="U1166">
        <v>0</v>
      </c>
      <c r="V1166">
        <v>1.4000000000000001</v>
      </c>
      <c r="W1166">
        <v>1.4</v>
      </c>
      <c r="X1166">
        <v>1.96</v>
      </c>
      <c r="Y1166">
        <v>1.36</v>
      </c>
      <c r="Z1166">
        <v>1.7</v>
      </c>
      <c r="AA1166">
        <v>2.3120000000000003</v>
      </c>
      <c r="AB1166">
        <v>7589291</v>
      </c>
      <c r="AC1166" t="s">
        <v>990</v>
      </c>
      <c r="AD1166">
        <v>40923</v>
      </c>
      <c r="AE1166" t="s">
        <v>985</v>
      </c>
      <c r="AF1166" t="s">
        <v>761</v>
      </c>
      <c r="AG1166" t="s">
        <v>762</v>
      </c>
      <c r="AH1166" t="s">
        <v>768</v>
      </c>
      <c r="AI1166">
        <v>1.25</v>
      </c>
      <c r="AJ1166">
        <v>0</v>
      </c>
      <c r="AK1166">
        <v>0</v>
      </c>
      <c r="AL1166">
        <v>0</v>
      </c>
      <c r="AM1166">
        <v>15</v>
      </c>
      <c r="AN1166">
        <v>0</v>
      </c>
      <c r="AO1166" t="s">
        <v>762</v>
      </c>
      <c r="AP1166" t="s">
        <v>763</v>
      </c>
      <c r="AQ1166" t="s">
        <v>769</v>
      </c>
      <c r="AR1166" t="s">
        <v>991</v>
      </c>
      <c r="AS1166">
        <v>0</v>
      </c>
      <c r="AT1166">
        <v>0</v>
      </c>
      <c r="AU1166">
        <v>0</v>
      </c>
      <c r="AV1166" t="s">
        <v>765</v>
      </c>
      <c r="AW1166" t="s">
        <v>992</v>
      </c>
      <c r="AX1166">
        <v>0</v>
      </c>
      <c r="AY1166">
        <v>0</v>
      </c>
      <c r="AZ1166">
        <v>0</v>
      </c>
      <c r="BA1166" t="s">
        <v>765</v>
      </c>
      <c r="BB1166">
        <v>0</v>
      </c>
      <c r="BC1166">
        <v>0</v>
      </c>
      <c r="BD1166">
        <v>0</v>
      </c>
      <c r="BE1166">
        <v>120.3276294775268</v>
      </c>
      <c r="BF1166" t="s">
        <v>767</v>
      </c>
      <c r="BG1166">
        <v>44243</v>
      </c>
      <c r="BH1166">
        <v>22.186084210413519</v>
      </c>
      <c r="BI1166" t="s">
        <v>4140</v>
      </c>
      <c r="BJ1166" t="s">
        <v>4141</v>
      </c>
      <c r="BK1166" t="s">
        <v>4142</v>
      </c>
      <c r="BL1166" t="s">
        <v>768</v>
      </c>
      <c r="BM1166">
        <v>2</v>
      </c>
      <c r="BN1166">
        <v>3.7149999999999999</v>
      </c>
    </row>
    <row r="1167" spans="1:66" x14ac:dyDescent="0.25">
      <c r="A1167">
        <v>199529</v>
      </c>
      <c r="B1167">
        <v>20943</v>
      </c>
      <c r="C1167" t="s">
        <v>100</v>
      </c>
      <c r="D1167" t="s">
        <v>21</v>
      </c>
      <c r="E1167" t="s">
        <v>29</v>
      </c>
      <c r="F1167">
        <v>44236.708333333336</v>
      </c>
      <c r="G1167">
        <v>3</v>
      </c>
      <c r="H1167" t="s">
        <v>23</v>
      </c>
      <c r="I1167">
        <v>0</v>
      </c>
      <c r="J1167" t="s">
        <v>22</v>
      </c>
      <c r="K1167" t="s">
        <v>22</v>
      </c>
      <c r="L1167" t="s">
        <v>30</v>
      </c>
      <c r="M1167">
        <v>6</v>
      </c>
      <c r="N1167" t="s">
        <v>202</v>
      </c>
      <c r="O1167">
        <v>3</v>
      </c>
      <c r="P1167">
        <v>10</v>
      </c>
      <c r="Q1167">
        <v>1.9500000000000002</v>
      </c>
      <c r="R1167">
        <v>5</v>
      </c>
      <c r="S1167">
        <v>9.75</v>
      </c>
      <c r="T1167">
        <v>3</v>
      </c>
      <c r="U1167">
        <v>10</v>
      </c>
      <c r="V1167">
        <v>8.6</v>
      </c>
      <c r="W1167">
        <v>5</v>
      </c>
      <c r="X1167">
        <v>43</v>
      </c>
      <c r="Y1167">
        <v>5.9399999999999995</v>
      </c>
      <c r="Z1167">
        <v>5</v>
      </c>
      <c r="AA1167">
        <v>29.699999999999996</v>
      </c>
      <c r="AB1167">
        <v>7723627</v>
      </c>
      <c r="AC1167" t="s">
        <v>3839</v>
      </c>
      <c r="AD1167">
        <v>40925</v>
      </c>
      <c r="AE1167" t="s">
        <v>760</v>
      </c>
      <c r="AF1167" t="s">
        <v>761</v>
      </c>
      <c r="AG1167" t="s">
        <v>762</v>
      </c>
      <c r="AH1167" t="s">
        <v>768</v>
      </c>
      <c r="AI1167">
        <v>1.5</v>
      </c>
      <c r="AJ1167">
        <v>0</v>
      </c>
      <c r="AK1167">
        <v>0</v>
      </c>
      <c r="AL1167">
        <v>0</v>
      </c>
      <c r="AM1167">
        <v>18</v>
      </c>
      <c r="AN1167">
        <v>0</v>
      </c>
      <c r="AO1167" t="s">
        <v>762</v>
      </c>
      <c r="AP1167" t="s">
        <v>763</v>
      </c>
      <c r="AQ1167" t="s">
        <v>769</v>
      </c>
      <c r="AR1167" t="s">
        <v>3840</v>
      </c>
      <c r="AS1167">
        <v>0</v>
      </c>
      <c r="AT1167">
        <v>0</v>
      </c>
      <c r="AU1167">
        <v>0</v>
      </c>
      <c r="AV1167" t="s">
        <v>765</v>
      </c>
      <c r="AW1167" t="s">
        <v>3841</v>
      </c>
      <c r="AX1167">
        <v>0</v>
      </c>
      <c r="AY1167">
        <v>0</v>
      </c>
      <c r="AZ1167">
        <v>0</v>
      </c>
      <c r="BA1167" t="s">
        <v>765</v>
      </c>
      <c r="BB1167">
        <v>0</v>
      </c>
      <c r="BC1167">
        <v>0</v>
      </c>
      <c r="BD1167">
        <v>0</v>
      </c>
      <c r="BE1167">
        <v>121.11350673054986</v>
      </c>
      <c r="BF1167" t="s">
        <v>767</v>
      </c>
      <c r="BG1167">
        <v>44243</v>
      </c>
      <c r="BH1167">
        <v>128.8252326234385</v>
      </c>
      <c r="BI1167" t="s">
        <v>4136</v>
      </c>
      <c r="BJ1167" t="s">
        <v>4137</v>
      </c>
      <c r="BK1167" t="s">
        <v>4138</v>
      </c>
      <c r="BL1167" t="s">
        <v>4139</v>
      </c>
      <c r="BM1167">
        <v>4</v>
      </c>
      <c r="BN1167">
        <v>3.746</v>
      </c>
    </row>
    <row r="1168" spans="1:66" x14ac:dyDescent="0.25">
      <c r="A1168">
        <v>199742</v>
      </c>
      <c r="B1168">
        <v>10931</v>
      </c>
      <c r="C1168" t="s">
        <v>280</v>
      </c>
      <c r="D1168" t="s">
        <v>26</v>
      </c>
      <c r="E1168" t="s">
        <v>29</v>
      </c>
      <c r="F1168">
        <v>43193.666666666664</v>
      </c>
      <c r="G1168">
        <v>8</v>
      </c>
      <c r="H1168" t="s">
        <v>23</v>
      </c>
      <c r="I1168">
        <v>0</v>
      </c>
      <c r="J1168" t="s">
        <v>22</v>
      </c>
      <c r="K1168" t="s">
        <v>22</v>
      </c>
      <c r="L1168" t="s">
        <v>37</v>
      </c>
      <c r="M1168">
        <v>8</v>
      </c>
      <c r="O1168">
        <v>2</v>
      </c>
      <c r="P1168">
        <v>5</v>
      </c>
      <c r="Q1168">
        <v>1.3</v>
      </c>
      <c r="R1168">
        <v>6.9499999999999993</v>
      </c>
      <c r="S1168">
        <v>9.0350000000000001</v>
      </c>
      <c r="T1168">
        <v>1</v>
      </c>
      <c r="U1168">
        <v>0</v>
      </c>
      <c r="V1168">
        <v>1.4000000000000001</v>
      </c>
      <c r="W1168">
        <v>2.6</v>
      </c>
      <c r="X1168">
        <v>3.6400000000000006</v>
      </c>
      <c r="Y1168">
        <v>1.36</v>
      </c>
      <c r="Z1168">
        <v>4.34</v>
      </c>
      <c r="AA1168">
        <v>5.9024000000000001</v>
      </c>
      <c r="AB1168">
        <v>7580281</v>
      </c>
      <c r="AC1168" t="s">
        <v>1596</v>
      </c>
      <c r="AD1168">
        <v>40926</v>
      </c>
      <c r="AE1168" t="s">
        <v>760</v>
      </c>
      <c r="AF1168" t="s">
        <v>761</v>
      </c>
      <c r="AG1168" t="s">
        <v>762</v>
      </c>
      <c r="AH1168" t="s">
        <v>768</v>
      </c>
      <c r="AI1168">
        <v>1</v>
      </c>
      <c r="AJ1168">
        <v>0</v>
      </c>
      <c r="AK1168">
        <v>0</v>
      </c>
      <c r="AL1168">
        <v>0</v>
      </c>
      <c r="AM1168">
        <v>12</v>
      </c>
      <c r="AN1168">
        <v>0</v>
      </c>
      <c r="AO1168" t="s">
        <v>762</v>
      </c>
      <c r="AP1168" t="s">
        <v>902</v>
      </c>
      <c r="AQ1168" t="s">
        <v>905</v>
      </c>
      <c r="AR1168" t="s">
        <v>1597</v>
      </c>
      <c r="AS1168">
        <v>1</v>
      </c>
      <c r="AT1168">
        <v>0</v>
      </c>
      <c r="AU1168">
        <v>0</v>
      </c>
      <c r="AV1168" t="s">
        <v>765</v>
      </c>
      <c r="AW1168" t="s">
        <v>1598</v>
      </c>
      <c r="AX1168">
        <v>1</v>
      </c>
      <c r="AY1168">
        <v>0</v>
      </c>
      <c r="AZ1168">
        <v>0</v>
      </c>
      <c r="BA1168" t="s">
        <v>765</v>
      </c>
      <c r="BB1168">
        <v>0</v>
      </c>
      <c r="BC1168">
        <v>0</v>
      </c>
      <c r="BD1168">
        <v>0</v>
      </c>
      <c r="BE1168">
        <v>118.25781428245493</v>
      </c>
      <c r="BF1168" t="s">
        <v>767</v>
      </c>
      <c r="BG1168">
        <v>44243</v>
      </c>
      <c r="BH1168">
        <v>15.07342783616066</v>
      </c>
      <c r="BI1168" t="s">
        <v>4098</v>
      </c>
      <c r="BJ1168" t="s">
        <v>4099</v>
      </c>
      <c r="BK1168" t="s">
        <v>4100</v>
      </c>
      <c r="BL1168" t="s">
        <v>4097</v>
      </c>
      <c r="BM1168">
        <v>1</v>
      </c>
      <c r="BN1168">
        <v>3.7869999999999999</v>
      </c>
    </row>
    <row r="1169" spans="1:66" x14ac:dyDescent="0.25">
      <c r="A1169">
        <v>200245</v>
      </c>
      <c r="B1169">
        <v>21488</v>
      </c>
      <c r="C1169" t="s">
        <v>558</v>
      </c>
      <c r="D1169" t="s">
        <v>21</v>
      </c>
      <c r="E1169" t="s">
        <v>29</v>
      </c>
      <c r="F1169">
        <v>44246.666666666664</v>
      </c>
      <c r="G1169">
        <v>4.2</v>
      </c>
      <c r="I1169">
        <v>0</v>
      </c>
      <c r="K1169" t="s">
        <v>22</v>
      </c>
      <c r="M1169">
        <v>0</v>
      </c>
      <c r="O1169">
        <v>2</v>
      </c>
      <c r="P1169">
        <v>0</v>
      </c>
      <c r="Q1169">
        <v>1.3</v>
      </c>
      <c r="R1169">
        <v>0.8</v>
      </c>
      <c r="S1169">
        <v>1.04</v>
      </c>
      <c r="T1169">
        <v>2</v>
      </c>
      <c r="U1169">
        <v>10</v>
      </c>
      <c r="V1169">
        <v>6.2000000000000011</v>
      </c>
      <c r="W1169">
        <v>5</v>
      </c>
      <c r="X1169">
        <v>31.000000000000007</v>
      </c>
      <c r="Y1169">
        <v>4.24</v>
      </c>
      <c r="Z1169">
        <v>3.3200000000000003</v>
      </c>
      <c r="AA1169">
        <v>14.076800000000002</v>
      </c>
      <c r="AB1169">
        <v>7702993</v>
      </c>
      <c r="AC1169" t="s">
        <v>2789</v>
      </c>
      <c r="AD1169">
        <v>40927</v>
      </c>
      <c r="AE1169" t="s">
        <v>760</v>
      </c>
      <c r="AF1169" t="s">
        <v>761</v>
      </c>
      <c r="AG1169" t="s">
        <v>762</v>
      </c>
      <c r="AH1169" t="s">
        <v>768</v>
      </c>
      <c r="AI1169">
        <v>1.5</v>
      </c>
      <c r="AJ1169">
        <v>0</v>
      </c>
      <c r="AK1169">
        <v>0</v>
      </c>
      <c r="AL1169">
        <v>0</v>
      </c>
      <c r="AM1169">
        <v>15</v>
      </c>
      <c r="AN1169">
        <v>0</v>
      </c>
      <c r="AO1169" t="s">
        <v>762</v>
      </c>
      <c r="AP1169" t="s">
        <v>763</v>
      </c>
      <c r="AQ1169" t="s">
        <v>769</v>
      </c>
      <c r="AR1169" t="s">
        <v>2790</v>
      </c>
      <c r="AS1169">
        <v>0</v>
      </c>
      <c r="AT1169">
        <v>0</v>
      </c>
      <c r="AU1169">
        <v>0</v>
      </c>
      <c r="AV1169" t="s">
        <v>765</v>
      </c>
      <c r="AW1169" t="s">
        <v>2791</v>
      </c>
      <c r="AX1169">
        <v>0</v>
      </c>
      <c r="AY1169">
        <v>0</v>
      </c>
      <c r="AZ1169">
        <v>0</v>
      </c>
      <c r="BA1169" t="s">
        <v>765</v>
      </c>
      <c r="BB1169">
        <v>0</v>
      </c>
      <c r="BC1169">
        <v>0</v>
      </c>
      <c r="BD1169">
        <v>0</v>
      </c>
      <c r="BE1169">
        <v>121.14077116130504</v>
      </c>
      <c r="BF1169" t="s">
        <v>767</v>
      </c>
      <c r="BG1169">
        <v>44259</v>
      </c>
      <c r="BH1169">
        <v>144.00160482713821</v>
      </c>
      <c r="BI1169" t="s">
        <v>4114</v>
      </c>
      <c r="BJ1169" t="s">
        <v>4115</v>
      </c>
      <c r="BK1169" t="s">
        <v>4116</v>
      </c>
      <c r="BL1169" t="s">
        <v>768</v>
      </c>
      <c r="BM1169">
        <v>2</v>
      </c>
      <c r="BN1169">
        <v>3.8050000000000002</v>
      </c>
    </row>
    <row r="1170" spans="1:66" x14ac:dyDescent="0.25">
      <c r="A1170">
        <v>200248</v>
      </c>
      <c r="B1170">
        <v>21539</v>
      </c>
      <c r="C1170" t="s">
        <v>86</v>
      </c>
      <c r="D1170" t="s">
        <v>21</v>
      </c>
      <c r="E1170" t="s">
        <v>29</v>
      </c>
      <c r="F1170">
        <v>44250.666666666664</v>
      </c>
      <c r="G1170">
        <v>3.5</v>
      </c>
      <c r="H1170" t="s">
        <v>23</v>
      </c>
      <c r="I1170">
        <v>0</v>
      </c>
      <c r="J1170" t="s">
        <v>22</v>
      </c>
      <c r="K1170" t="s">
        <v>22</v>
      </c>
      <c r="M1170">
        <v>0</v>
      </c>
      <c r="O1170">
        <v>2</v>
      </c>
      <c r="P1170">
        <v>0</v>
      </c>
      <c r="Q1170">
        <v>1.3</v>
      </c>
      <c r="R1170">
        <v>0.8</v>
      </c>
      <c r="S1170">
        <v>1.04</v>
      </c>
      <c r="T1170">
        <v>2</v>
      </c>
      <c r="U1170">
        <v>0</v>
      </c>
      <c r="V1170">
        <v>8.6</v>
      </c>
      <c r="W1170">
        <v>1.7000000000000002</v>
      </c>
      <c r="X1170">
        <v>14.620000000000001</v>
      </c>
      <c r="Y1170">
        <v>5.68</v>
      </c>
      <c r="Z1170">
        <v>1.34</v>
      </c>
      <c r="AA1170">
        <v>7.6112000000000002</v>
      </c>
      <c r="AB1170">
        <v>7690646</v>
      </c>
      <c r="AC1170" t="s">
        <v>1979</v>
      </c>
      <c r="AD1170">
        <v>40929</v>
      </c>
      <c r="AE1170" t="s">
        <v>760</v>
      </c>
      <c r="AF1170" t="s">
        <v>761</v>
      </c>
      <c r="AG1170" t="s">
        <v>762</v>
      </c>
      <c r="AH1170" t="s">
        <v>768</v>
      </c>
      <c r="AI1170">
        <v>3</v>
      </c>
      <c r="AJ1170">
        <v>0</v>
      </c>
      <c r="AK1170">
        <v>0</v>
      </c>
      <c r="AL1170">
        <v>0</v>
      </c>
      <c r="AM1170">
        <v>36</v>
      </c>
      <c r="AN1170">
        <v>0</v>
      </c>
      <c r="AO1170" t="s">
        <v>762</v>
      </c>
      <c r="AP1170" t="s">
        <v>763</v>
      </c>
      <c r="AQ1170" t="s">
        <v>769</v>
      </c>
      <c r="AR1170" t="s">
        <v>1980</v>
      </c>
      <c r="AS1170">
        <v>3.3</v>
      </c>
      <c r="AT1170">
        <v>0</v>
      </c>
      <c r="AU1170">
        <v>0</v>
      </c>
      <c r="AV1170" t="s">
        <v>765</v>
      </c>
      <c r="AW1170" t="s">
        <v>1981</v>
      </c>
      <c r="AX1170">
        <v>2.9</v>
      </c>
      <c r="AY1170">
        <v>0</v>
      </c>
      <c r="AZ1170">
        <v>0</v>
      </c>
      <c r="BA1170" t="s">
        <v>765</v>
      </c>
      <c r="BB1170">
        <v>0</v>
      </c>
      <c r="BC1170">
        <v>0</v>
      </c>
      <c r="BD1170">
        <v>0</v>
      </c>
      <c r="BE1170">
        <v>121.15172256445356</v>
      </c>
      <c r="BF1170" t="s">
        <v>767</v>
      </c>
      <c r="BG1170">
        <v>44258</v>
      </c>
      <c r="BH1170">
        <v>18.065275320293029</v>
      </c>
      <c r="BI1170" t="s">
        <v>4114</v>
      </c>
      <c r="BJ1170" t="s">
        <v>4115</v>
      </c>
      <c r="BK1170" t="s">
        <v>4116</v>
      </c>
      <c r="BL1170" t="s">
        <v>768</v>
      </c>
      <c r="BM1170">
        <v>2</v>
      </c>
      <c r="BN1170">
        <v>3.7050000000000001</v>
      </c>
    </row>
    <row r="1171" spans="1:66" x14ac:dyDescent="0.25">
      <c r="A1171">
        <v>200250</v>
      </c>
      <c r="B1171">
        <v>21539</v>
      </c>
      <c r="C1171" t="s">
        <v>45</v>
      </c>
      <c r="D1171" t="s">
        <v>21</v>
      </c>
      <c r="E1171" t="s">
        <v>29</v>
      </c>
      <c r="F1171">
        <v>44250.666666666664</v>
      </c>
      <c r="G1171">
        <v>2.5</v>
      </c>
      <c r="H1171" t="s">
        <v>23</v>
      </c>
      <c r="I1171">
        <v>0</v>
      </c>
      <c r="J1171" t="s">
        <v>22</v>
      </c>
      <c r="K1171" t="s">
        <v>22</v>
      </c>
      <c r="M1171">
        <v>0</v>
      </c>
      <c r="O1171">
        <v>2</v>
      </c>
      <c r="P1171">
        <v>0</v>
      </c>
      <c r="Q1171">
        <v>1.3</v>
      </c>
      <c r="R1171">
        <v>0.8</v>
      </c>
      <c r="S1171">
        <v>1.04</v>
      </c>
      <c r="T1171">
        <v>2</v>
      </c>
      <c r="U1171">
        <v>0</v>
      </c>
      <c r="V1171">
        <v>8.6</v>
      </c>
      <c r="W1171">
        <v>1.7000000000000002</v>
      </c>
      <c r="X1171">
        <v>14.620000000000001</v>
      </c>
      <c r="Y1171">
        <v>5.68</v>
      </c>
      <c r="Z1171">
        <v>1.34</v>
      </c>
      <c r="AA1171">
        <v>7.6112000000000002</v>
      </c>
      <c r="AB1171">
        <v>7636228</v>
      </c>
      <c r="AC1171" t="s">
        <v>1982</v>
      </c>
      <c r="AD1171">
        <v>40931</v>
      </c>
      <c r="AE1171" t="s">
        <v>760</v>
      </c>
      <c r="AF1171" t="s">
        <v>761</v>
      </c>
      <c r="AG1171" t="s">
        <v>762</v>
      </c>
      <c r="AH1171" t="s">
        <v>768</v>
      </c>
      <c r="AI1171">
        <v>1.25</v>
      </c>
      <c r="AJ1171">
        <v>0</v>
      </c>
      <c r="AK1171">
        <v>0</v>
      </c>
      <c r="AL1171">
        <v>0</v>
      </c>
      <c r="AM1171">
        <v>15</v>
      </c>
      <c r="AN1171">
        <v>0</v>
      </c>
      <c r="AO1171" t="s">
        <v>762</v>
      </c>
      <c r="AP1171" t="s">
        <v>778</v>
      </c>
      <c r="AQ1171" t="s">
        <v>781</v>
      </c>
      <c r="AR1171" t="s">
        <v>1983</v>
      </c>
      <c r="AS1171">
        <v>1.8</v>
      </c>
      <c r="AT1171">
        <v>0</v>
      </c>
      <c r="AU1171">
        <v>0</v>
      </c>
      <c r="AV1171" t="s">
        <v>765</v>
      </c>
      <c r="AW1171" t="s">
        <v>1984</v>
      </c>
      <c r="AX1171">
        <v>0</v>
      </c>
      <c r="AY1171">
        <v>0</v>
      </c>
      <c r="AZ1171">
        <v>0</v>
      </c>
      <c r="BA1171" t="s">
        <v>765</v>
      </c>
      <c r="BB1171">
        <v>0</v>
      </c>
      <c r="BC1171">
        <v>0</v>
      </c>
      <c r="BD1171">
        <v>0</v>
      </c>
      <c r="BE1171">
        <v>121.15172256445356</v>
      </c>
      <c r="BF1171" t="s">
        <v>767</v>
      </c>
      <c r="BG1171">
        <v>44258</v>
      </c>
      <c r="BH1171">
        <v>49.639096475563939</v>
      </c>
      <c r="BI1171" t="s">
        <v>4179</v>
      </c>
      <c r="BJ1171" t="s">
        <v>4180</v>
      </c>
      <c r="BK1171" t="s">
        <v>4181</v>
      </c>
      <c r="BL1171" t="s">
        <v>4107</v>
      </c>
      <c r="BM1171">
        <v>3</v>
      </c>
      <c r="BN1171">
        <v>3.706</v>
      </c>
    </row>
    <row r="1172" spans="1:66" x14ac:dyDescent="0.25">
      <c r="A1172">
        <v>200252</v>
      </c>
      <c r="B1172">
        <v>21539</v>
      </c>
      <c r="C1172" t="s">
        <v>45</v>
      </c>
      <c r="D1172" t="s">
        <v>21</v>
      </c>
      <c r="E1172" t="s">
        <v>22</v>
      </c>
      <c r="F1172">
        <v>44250.666666666664</v>
      </c>
      <c r="G1172">
        <v>5</v>
      </c>
      <c r="H1172" t="s">
        <v>23</v>
      </c>
      <c r="I1172">
        <v>0</v>
      </c>
      <c r="J1172" t="s">
        <v>22</v>
      </c>
      <c r="K1172" t="s">
        <v>22</v>
      </c>
      <c r="M1172">
        <v>0</v>
      </c>
      <c r="O1172">
        <v>2</v>
      </c>
      <c r="P1172">
        <v>0</v>
      </c>
      <c r="Q1172">
        <v>1.3</v>
      </c>
      <c r="R1172">
        <v>0</v>
      </c>
      <c r="S1172">
        <v>0</v>
      </c>
      <c r="T1172">
        <v>1</v>
      </c>
      <c r="U1172">
        <v>0</v>
      </c>
      <c r="V1172">
        <v>0.60000000000000009</v>
      </c>
      <c r="W1172">
        <v>0</v>
      </c>
      <c r="X1172">
        <v>0</v>
      </c>
      <c r="Y1172">
        <v>0.88000000000000012</v>
      </c>
      <c r="Z1172">
        <v>0</v>
      </c>
      <c r="AA1172">
        <v>0</v>
      </c>
      <c r="AB1172">
        <v>7603894</v>
      </c>
      <c r="AC1172" t="s">
        <v>810</v>
      </c>
      <c r="AD1172">
        <v>40932</v>
      </c>
      <c r="AE1172" t="s">
        <v>760</v>
      </c>
      <c r="AF1172" t="s">
        <v>761</v>
      </c>
      <c r="AG1172" t="s">
        <v>762</v>
      </c>
      <c r="AH1172" t="s">
        <v>768</v>
      </c>
      <c r="AI1172">
        <v>2</v>
      </c>
      <c r="AJ1172">
        <v>0</v>
      </c>
      <c r="AK1172">
        <v>0</v>
      </c>
      <c r="AL1172">
        <v>0</v>
      </c>
      <c r="AM1172">
        <v>24</v>
      </c>
      <c r="AN1172">
        <v>0</v>
      </c>
      <c r="AO1172" t="s">
        <v>762</v>
      </c>
      <c r="AP1172" t="s">
        <v>763</v>
      </c>
      <c r="AQ1172" t="s">
        <v>769</v>
      </c>
      <c r="AR1172" t="s">
        <v>811</v>
      </c>
      <c r="AS1172">
        <v>2.6</v>
      </c>
      <c r="AT1172">
        <v>0</v>
      </c>
      <c r="AU1172">
        <v>0</v>
      </c>
      <c r="AV1172" t="s">
        <v>765</v>
      </c>
      <c r="AW1172" t="s">
        <v>812</v>
      </c>
      <c r="AX1172">
        <v>1.5</v>
      </c>
      <c r="AY1172">
        <v>0</v>
      </c>
      <c r="AZ1172">
        <v>0</v>
      </c>
      <c r="BA1172" t="s">
        <v>765</v>
      </c>
      <c r="BB1172">
        <v>0</v>
      </c>
      <c r="BC1172">
        <v>0</v>
      </c>
      <c r="BD1172">
        <v>0</v>
      </c>
      <c r="BE1172">
        <v>121.15172256445356</v>
      </c>
      <c r="BF1172" t="s">
        <v>767</v>
      </c>
      <c r="BG1172">
        <v>44258</v>
      </c>
      <c r="BH1172">
        <v>27.930738822775329</v>
      </c>
      <c r="BI1172" t="s">
        <v>4114</v>
      </c>
      <c r="BJ1172" t="s">
        <v>4115</v>
      </c>
      <c r="BK1172" t="s">
        <v>4116</v>
      </c>
      <c r="BL1172" t="s">
        <v>768</v>
      </c>
      <c r="BM1172">
        <v>2</v>
      </c>
      <c r="BN1172">
        <v>3.706</v>
      </c>
    </row>
    <row r="1173" spans="1:66" x14ac:dyDescent="0.25">
      <c r="A1173">
        <v>200281</v>
      </c>
      <c r="B1173">
        <v>21586</v>
      </c>
      <c r="C1173" t="s">
        <v>435</v>
      </c>
      <c r="D1173" t="s">
        <v>21</v>
      </c>
      <c r="E1173" t="s">
        <v>29</v>
      </c>
      <c r="F1173">
        <v>44246.666666666664</v>
      </c>
      <c r="G1173">
        <v>3.5</v>
      </c>
      <c r="I1173">
        <v>0</v>
      </c>
      <c r="K1173" t="s">
        <v>22</v>
      </c>
      <c r="M1173">
        <v>0</v>
      </c>
      <c r="O1173">
        <v>2</v>
      </c>
      <c r="P1173">
        <v>0</v>
      </c>
      <c r="Q1173">
        <v>1.3</v>
      </c>
      <c r="R1173">
        <v>0.8</v>
      </c>
      <c r="S1173">
        <v>1.04</v>
      </c>
      <c r="T1173">
        <v>1</v>
      </c>
      <c r="U1173">
        <v>10</v>
      </c>
      <c r="V1173">
        <v>6.2000000000000011</v>
      </c>
      <c r="W1173">
        <v>5.9</v>
      </c>
      <c r="X1173">
        <v>36.580000000000005</v>
      </c>
      <c r="Y1173">
        <v>4.24</v>
      </c>
      <c r="Z1173">
        <v>3.8600000000000003</v>
      </c>
      <c r="AA1173">
        <v>16.366400000000002</v>
      </c>
      <c r="AB1173">
        <v>7622901</v>
      </c>
      <c r="AC1173" t="s">
        <v>3037</v>
      </c>
      <c r="AD1173">
        <v>40934</v>
      </c>
      <c r="AE1173" t="s">
        <v>760</v>
      </c>
      <c r="AF1173" t="s">
        <v>761</v>
      </c>
      <c r="AG1173" t="s">
        <v>762</v>
      </c>
      <c r="AH1173" t="s">
        <v>768</v>
      </c>
      <c r="AI1173">
        <v>1.25</v>
      </c>
      <c r="AJ1173">
        <v>0</v>
      </c>
      <c r="AK1173">
        <v>0</v>
      </c>
      <c r="AL1173">
        <v>0</v>
      </c>
      <c r="AM1173">
        <v>15</v>
      </c>
      <c r="AN1173">
        <v>0</v>
      </c>
      <c r="AO1173" t="s">
        <v>762</v>
      </c>
      <c r="AP1173" t="s">
        <v>763</v>
      </c>
      <c r="AQ1173" t="s">
        <v>769</v>
      </c>
      <c r="AR1173" t="s">
        <v>3038</v>
      </c>
      <c r="AS1173">
        <v>3.25</v>
      </c>
      <c r="AT1173">
        <v>3.41</v>
      </c>
      <c r="AU1173">
        <v>782.88099999999997</v>
      </c>
      <c r="AV1173" t="s">
        <v>765</v>
      </c>
      <c r="AW1173" t="s">
        <v>2252</v>
      </c>
      <c r="AX1173">
        <v>3.43</v>
      </c>
      <c r="AY1173">
        <v>3.4</v>
      </c>
      <c r="AZ1173">
        <v>782.57050000000004</v>
      </c>
      <c r="BA1173" t="s">
        <v>765</v>
      </c>
      <c r="BB1173">
        <v>0.89934488000000001</v>
      </c>
      <c r="BC1173">
        <v>0</v>
      </c>
      <c r="BD1173">
        <v>0</v>
      </c>
      <c r="BE1173">
        <v>121.14077116130504</v>
      </c>
      <c r="BF1173" t="s">
        <v>767</v>
      </c>
      <c r="BG1173">
        <v>44250</v>
      </c>
      <c r="BH1173">
        <v>33.413210733999733</v>
      </c>
      <c r="BI1173" t="s">
        <v>4167</v>
      </c>
      <c r="BJ1173" t="s">
        <v>4168</v>
      </c>
      <c r="BK1173" t="s">
        <v>4169</v>
      </c>
      <c r="BL1173" t="s">
        <v>768</v>
      </c>
      <c r="BM1173">
        <v>2</v>
      </c>
      <c r="BN1173">
        <v>3.7959999999999998</v>
      </c>
    </row>
    <row r="1174" spans="1:66" x14ac:dyDescent="0.25">
      <c r="A1174">
        <v>200291</v>
      </c>
      <c r="B1174">
        <v>21524</v>
      </c>
      <c r="C1174" t="s">
        <v>423</v>
      </c>
      <c r="D1174" t="s">
        <v>21</v>
      </c>
      <c r="E1174" t="s">
        <v>29</v>
      </c>
      <c r="F1174">
        <v>44236.708333333336</v>
      </c>
      <c r="G1174">
        <v>4</v>
      </c>
      <c r="H1174" t="s">
        <v>23</v>
      </c>
      <c r="I1174">
        <v>0</v>
      </c>
      <c r="J1174" t="s">
        <v>22</v>
      </c>
      <c r="K1174" t="s">
        <v>22</v>
      </c>
      <c r="M1174">
        <v>0</v>
      </c>
      <c r="N1174" t="s">
        <v>35</v>
      </c>
      <c r="O1174">
        <v>2</v>
      </c>
      <c r="P1174">
        <v>10</v>
      </c>
      <c r="Q1174">
        <v>1.3</v>
      </c>
      <c r="R1174">
        <v>2.2999999999999998</v>
      </c>
      <c r="S1174">
        <v>2.9899999999999998</v>
      </c>
      <c r="T1174">
        <v>1</v>
      </c>
      <c r="U1174">
        <v>10</v>
      </c>
      <c r="V1174">
        <v>3.0000000000000004</v>
      </c>
      <c r="W1174">
        <v>5</v>
      </c>
      <c r="X1174">
        <v>15.000000000000002</v>
      </c>
      <c r="Y1174">
        <v>2.3200000000000003</v>
      </c>
      <c r="Z1174">
        <v>3.92</v>
      </c>
      <c r="AA1174">
        <v>9.0944000000000003</v>
      </c>
      <c r="AB1174">
        <v>7573899</v>
      </c>
      <c r="AC1174" t="s">
        <v>2199</v>
      </c>
      <c r="AD1174">
        <v>40935</v>
      </c>
      <c r="AE1174" t="s">
        <v>760</v>
      </c>
      <c r="AF1174" t="s">
        <v>761</v>
      </c>
      <c r="AG1174" t="s">
        <v>762</v>
      </c>
      <c r="AH1174" t="s">
        <v>768</v>
      </c>
      <c r="AI1174">
        <v>2</v>
      </c>
      <c r="AJ1174">
        <v>0</v>
      </c>
      <c r="AK1174">
        <v>0</v>
      </c>
      <c r="AL1174">
        <v>0</v>
      </c>
      <c r="AM1174">
        <v>24</v>
      </c>
      <c r="AN1174">
        <v>0</v>
      </c>
      <c r="AO1174" t="s">
        <v>762</v>
      </c>
      <c r="AP1174" t="s">
        <v>763</v>
      </c>
      <c r="AQ1174" t="s">
        <v>769</v>
      </c>
      <c r="AR1174" t="s">
        <v>2200</v>
      </c>
      <c r="AS1174">
        <v>2.5</v>
      </c>
      <c r="AT1174">
        <v>704.5</v>
      </c>
      <c r="AU1174">
        <v>707</v>
      </c>
      <c r="AV1174" t="s">
        <v>765</v>
      </c>
      <c r="AW1174" t="s">
        <v>2201</v>
      </c>
      <c r="AX1174">
        <v>3</v>
      </c>
      <c r="AY1174">
        <v>705.29</v>
      </c>
      <c r="AZ1174">
        <v>708.29</v>
      </c>
      <c r="BA1174" t="s">
        <v>765</v>
      </c>
      <c r="BB1174">
        <v>0</v>
      </c>
      <c r="BC1174">
        <v>1</v>
      </c>
      <c r="BD1174">
        <v>38724</v>
      </c>
      <c r="BE1174">
        <v>15.092972849646367</v>
      </c>
      <c r="BF1174" t="s">
        <v>767</v>
      </c>
      <c r="BG1174">
        <v>44250</v>
      </c>
      <c r="BH1174">
        <v>13.46577216274599</v>
      </c>
      <c r="BI1174" t="s">
        <v>4094</v>
      </c>
      <c r="BJ1174" t="s">
        <v>4095</v>
      </c>
      <c r="BK1174" t="s">
        <v>4096</v>
      </c>
      <c r="BL1174" t="s">
        <v>4097</v>
      </c>
      <c r="BM1174">
        <v>1</v>
      </c>
      <c r="BN1174">
        <v>3.7909999999999999</v>
      </c>
    </row>
    <row r="1175" spans="1:66" x14ac:dyDescent="0.25">
      <c r="A1175">
        <v>200461</v>
      </c>
      <c r="B1175">
        <v>21084</v>
      </c>
      <c r="C1175" t="s">
        <v>630</v>
      </c>
      <c r="D1175" t="s">
        <v>21</v>
      </c>
      <c r="E1175" t="s">
        <v>29</v>
      </c>
      <c r="F1175">
        <v>44187.666666666664</v>
      </c>
      <c r="G1175">
        <v>6</v>
      </c>
      <c r="H1175" t="s">
        <v>32</v>
      </c>
      <c r="I1175">
        <v>10</v>
      </c>
      <c r="J1175" t="s">
        <v>29</v>
      </c>
      <c r="K1175" t="s">
        <v>29</v>
      </c>
      <c r="L1175" t="s">
        <v>115</v>
      </c>
      <c r="M1175">
        <v>8</v>
      </c>
      <c r="N1175" t="s">
        <v>40</v>
      </c>
      <c r="O1175">
        <v>8</v>
      </c>
      <c r="P1175">
        <v>0</v>
      </c>
      <c r="Q1175">
        <v>8.6999999999999993</v>
      </c>
      <c r="R1175">
        <v>4.4000000000000004</v>
      </c>
      <c r="S1175">
        <v>38.28</v>
      </c>
      <c r="T1175">
        <v>1</v>
      </c>
      <c r="U1175">
        <v>0</v>
      </c>
      <c r="V1175">
        <v>7.8000000000000007</v>
      </c>
      <c r="W1175">
        <v>0.8</v>
      </c>
      <c r="X1175">
        <v>6.2400000000000011</v>
      </c>
      <c r="Y1175">
        <v>8.16</v>
      </c>
      <c r="Z1175">
        <v>2.2400000000000002</v>
      </c>
      <c r="AA1175">
        <v>18.278400000000001</v>
      </c>
      <c r="AB1175">
        <v>7547198</v>
      </c>
      <c r="AC1175" t="s">
        <v>3193</v>
      </c>
      <c r="AD1175">
        <v>40936</v>
      </c>
      <c r="AE1175" t="s">
        <v>760</v>
      </c>
      <c r="AF1175" t="s">
        <v>761</v>
      </c>
      <c r="AG1175" t="s">
        <v>762</v>
      </c>
      <c r="AH1175" t="s">
        <v>768</v>
      </c>
      <c r="AI1175">
        <v>1.25</v>
      </c>
      <c r="AJ1175">
        <v>0</v>
      </c>
      <c r="AK1175">
        <v>0</v>
      </c>
      <c r="AL1175">
        <v>0</v>
      </c>
      <c r="AM1175">
        <v>15</v>
      </c>
      <c r="AN1175">
        <v>0</v>
      </c>
      <c r="AO1175" t="s">
        <v>762</v>
      </c>
      <c r="AP1175" t="s">
        <v>763</v>
      </c>
      <c r="AQ1175" t="s">
        <v>769</v>
      </c>
      <c r="AR1175" t="s">
        <v>1578</v>
      </c>
      <c r="AS1175">
        <v>6</v>
      </c>
      <c r="AT1175">
        <v>0</v>
      </c>
      <c r="AU1175">
        <v>0</v>
      </c>
      <c r="AV1175" t="s">
        <v>772</v>
      </c>
      <c r="AW1175" t="s">
        <v>3194</v>
      </c>
      <c r="AX1175">
        <v>1.5</v>
      </c>
      <c r="AY1175">
        <v>0</v>
      </c>
      <c r="AZ1175">
        <v>0</v>
      </c>
      <c r="BA1175" t="s">
        <v>772</v>
      </c>
      <c r="BB1175">
        <v>0</v>
      </c>
      <c r="BC1175">
        <v>0</v>
      </c>
      <c r="BD1175">
        <v>0</v>
      </c>
      <c r="BE1175">
        <v>120.97923796486424</v>
      </c>
      <c r="BF1175" t="s">
        <v>767</v>
      </c>
      <c r="BG1175">
        <v>44260</v>
      </c>
      <c r="BH1175">
        <v>63.72447121281904</v>
      </c>
      <c r="BI1175" t="s">
        <v>4104</v>
      </c>
      <c r="BJ1175" t="s">
        <v>4105</v>
      </c>
      <c r="BK1175" t="s">
        <v>4106</v>
      </c>
      <c r="BL1175" t="s">
        <v>4107</v>
      </c>
      <c r="BM1175">
        <v>3</v>
      </c>
      <c r="BN1175">
        <v>3.6850000000000001</v>
      </c>
    </row>
    <row r="1176" spans="1:66" x14ac:dyDescent="0.25">
      <c r="A1176">
        <v>200473</v>
      </c>
      <c r="B1176">
        <v>21539</v>
      </c>
      <c r="C1176" t="s">
        <v>45</v>
      </c>
      <c r="D1176" t="s">
        <v>21</v>
      </c>
      <c r="E1176" t="s">
        <v>29</v>
      </c>
      <c r="F1176">
        <v>44250.666666666664</v>
      </c>
      <c r="G1176">
        <v>2.5</v>
      </c>
      <c r="H1176" t="s">
        <v>23</v>
      </c>
      <c r="I1176">
        <v>0</v>
      </c>
      <c r="J1176" t="s">
        <v>22</v>
      </c>
      <c r="K1176" t="s">
        <v>22</v>
      </c>
      <c r="M1176">
        <v>0</v>
      </c>
      <c r="O1176">
        <v>2</v>
      </c>
      <c r="P1176">
        <v>0</v>
      </c>
      <c r="Q1176">
        <v>1.3</v>
      </c>
      <c r="R1176">
        <v>0.8</v>
      </c>
      <c r="S1176">
        <v>1.04</v>
      </c>
      <c r="T1176">
        <v>1</v>
      </c>
      <c r="U1176">
        <v>0</v>
      </c>
      <c r="V1176">
        <v>2.2000000000000002</v>
      </c>
      <c r="W1176">
        <v>0.8</v>
      </c>
      <c r="X1176">
        <v>1.7600000000000002</v>
      </c>
      <c r="Y1176">
        <v>1.84</v>
      </c>
      <c r="Z1176">
        <v>0.8</v>
      </c>
      <c r="AA1176">
        <v>1.4720000000000002</v>
      </c>
      <c r="AB1176">
        <v>7662819</v>
      </c>
      <c r="AC1176" t="s">
        <v>920</v>
      </c>
      <c r="AD1176">
        <v>40937</v>
      </c>
      <c r="AE1176" t="s">
        <v>760</v>
      </c>
      <c r="AF1176" t="s">
        <v>761</v>
      </c>
      <c r="AG1176" t="s">
        <v>762</v>
      </c>
      <c r="AH1176" t="s">
        <v>768</v>
      </c>
      <c r="AI1176">
        <v>2</v>
      </c>
      <c r="AJ1176">
        <v>0</v>
      </c>
      <c r="AK1176">
        <v>0</v>
      </c>
      <c r="AL1176">
        <v>0</v>
      </c>
      <c r="AM1176">
        <v>24</v>
      </c>
      <c r="AN1176">
        <v>0</v>
      </c>
      <c r="AO1176" t="s">
        <v>762</v>
      </c>
      <c r="AP1176" t="s">
        <v>902</v>
      </c>
      <c r="AQ1176" t="s">
        <v>905</v>
      </c>
      <c r="AR1176" t="s">
        <v>921</v>
      </c>
      <c r="AS1176">
        <v>2</v>
      </c>
      <c r="AT1176">
        <v>0</v>
      </c>
      <c r="AU1176">
        <v>0</v>
      </c>
      <c r="AV1176" t="s">
        <v>772</v>
      </c>
      <c r="AW1176" t="s">
        <v>918</v>
      </c>
      <c r="AX1176">
        <v>0</v>
      </c>
      <c r="AY1176">
        <v>0</v>
      </c>
      <c r="AZ1176">
        <v>0</v>
      </c>
      <c r="BA1176" t="s">
        <v>772</v>
      </c>
      <c r="BB1176">
        <v>0</v>
      </c>
      <c r="BC1176">
        <v>0</v>
      </c>
      <c r="BD1176">
        <v>0</v>
      </c>
      <c r="BE1176">
        <v>121.15172256445356</v>
      </c>
      <c r="BF1176" t="s">
        <v>767</v>
      </c>
      <c r="BG1176">
        <v>44245</v>
      </c>
      <c r="BH1176">
        <v>71.989827044461705</v>
      </c>
      <c r="BI1176" t="s">
        <v>4111</v>
      </c>
      <c r="BJ1176" t="s">
        <v>4112</v>
      </c>
      <c r="BK1176" t="s">
        <v>4113</v>
      </c>
      <c r="BL1176" t="s">
        <v>4097</v>
      </c>
      <c r="BM1176">
        <v>1</v>
      </c>
      <c r="BN1176">
        <v>3.7869999999999999</v>
      </c>
    </row>
    <row r="1177" spans="1:66" x14ac:dyDescent="0.25">
      <c r="A1177">
        <v>200503</v>
      </c>
      <c r="B1177">
        <v>21586</v>
      </c>
      <c r="C1177" t="s">
        <v>435</v>
      </c>
      <c r="D1177" t="s">
        <v>21</v>
      </c>
      <c r="E1177" t="s">
        <v>29</v>
      </c>
      <c r="F1177">
        <v>44246.666666666664</v>
      </c>
      <c r="G1177">
        <v>3.5</v>
      </c>
      <c r="I1177">
        <v>0</v>
      </c>
      <c r="K1177" t="s">
        <v>22</v>
      </c>
      <c r="M1177">
        <v>0</v>
      </c>
      <c r="O1177">
        <v>2</v>
      </c>
      <c r="P1177">
        <v>0</v>
      </c>
      <c r="Q1177">
        <v>1.3</v>
      </c>
      <c r="R1177">
        <v>0.8</v>
      </c>
      <c r="S1177">
        <v>1.04</v>
      </c>
      <c r="T1177">
        <v>1</v>
      </c>
      <c r="U1177">
        <v>10</v>
      </c>
      <c r="V1177">
        <v>6.2000000000000011</v>
      </c>
      <c r="W1177">
        <v>3.2</v>
      </c>
      <c r="X1177">
        <v>19.840000000000003</v>
      </c>
      <c r="Y1177">
        <v>4.24</v>
      </c>
      <c r="Z1177">
        <v>2.2400000000000002</v>
      </c>
      <c r="AA1177">
        <v>9.497600000000002</v>
      </c>
      <c r="AB1177">
        <v>7612829</v>
      </c>
      <c r="AC1177" t="s">
        <v>2251</v>
      </c>
      <c r="AD1177">
        <v>40938</v>
      </c>
      <c r="AE1177" t="s">
        <v>760</v>
      </c>
      <c r="AF1177" t="s">
        <v>761</v>
      </c>
      <c r="AG1177" t="s">
        <v>762</v>
      </c>
      <c r="AH1177" t="s">
        <v>768</v>
      </c>
      <c r="AI1177">
        <v>1.25</v>
      </c>
      <c r="AJ1177">
        <v>0</v>
      </c>
      <c r="AK1177">
        <v>0</v>
      </c>
      <c r="AL1177">
        <v>0</v>
      </c>
      <c r="AM1177">
        <v>15</v>
      </c>
      <c r="AN1177">
        <v>0</v>
      </c>
      <c r="AO1177" t="s">
        <v>762</v>
      </c>
      <c r="AP1177" t="s">
        <v>763</v>
      </c>
      <c r="AQ1177" t="s">
        <v>769</v>
      </c>
      <c r="AR1177" t="s">
        <v>2252</v>
      </c>
      <c r="AS1177">
        <v>3.43</v>
      </c>
      <c r="AT1177">
        <v>3.53</v>
      </c>
      <c r="AU1177">
        <v>782.57050000000004</v>
      </c>
      <c r="AV1177" t="s">
        <v>765</v>
      </c>
      <c r="AW1177" t="s">
        <v>2253</v>
      </c>
      <c r="AX1177">
        <v>11.29</v>
      </c>
      <c r="AY1177">
        <v>9.08</v>
      </c>
      <c r="AZ1177">
        <v>782.15049999999997</v>
      </c>
      <c r="BA1177" t="s">
        <v>765</v>
      </c>
      <c r="BB1177">
        <v>8.1896654800000004</v>
      </c>
      <c r="BC1177">
        <v>0</v>
      </c>
      <c r="BD1177">
        <v>0</v>
      </c>
      <c r="BE1177">
        <v>121.14077116130504</v>
      </c>
      <c r="BF1177" t="s">
        <v>767</v>
      </c>
      <c r="BG1177">
        <v>44250</v>
      </c>
      <c r="BH1177">
        <v>72.896750396361028</v>
      </c>
      <c r="BI1177" t="s">
        <v>4167</v>
      </c>
      <c r="BJ1177" t="s">
        <v>4168</v>
      </c>
      <c r="BK1177" t="s">
        <v>4169</v>
      </c>
      <c r="BL1177" t="s">
        <v>768</v>
      </c>
      <c r="BM1177">
        <v>2</v>
      </c>
      <c r="BN1177">
        <v>3.7959999999999998</v>
      </c>
    </row>
    <row r="1178" spans="1:66" x14ac:dyDescent="0.25">
      <c r="A1178">
        <v>200515</v>
      </c>
      <c r="B1178">
        <v>21384</v>
      </c>
      <c r="C1178" t="s">
        <v>456</v>
      </c>
      <c r="D1178" t="s">
        <v>21</v>
      </c>
      <c r="E1178" t="s">
        <v>29</v>
      </c>
      <c r="F1178">
        <v>44251.666666666664</v>
      </c>
      <c r="G1178">
        <v>3</v>
      </c>
      <c r="H1178" t="s">
        <v>32</v>
      </c>
      <c r="I1178">
        <v>10</v>
      </c>
      <c r="J1178" t="s">
        <v>29</v>
      </c>
      <c r="K1178" t="s">
        <v>29</v>
      </c>
      <c r="L1178" t="s">
        <v>37</v>
      </c>
      <c r="M1178">
        <v>8</v>
      </c>
      <c r="N1178" t="s">
        <v>35</v>
      </c>
      <c r="O1178">
        <v>2</v>
      </c>
      <c r="P1178">
        <v>10</v>
      </c>
      <c r="Q1178">
        <v>4.8</v>
      </c>
      <c r="R1178">
        <v>5.9</v>
      </c>
      <c r="S1178">
        <v>28.32</v>
      </c>
      <c r="T1178">
        <v>1</v>
      </c>
      <c r="U1178">
        <v>0</v>
      </c>
      <c r="V1178">
        <v>2.8</v>
      </c>
      <c r="W1178">
        <v>0.8</v>
      </c>
      <c r="X1178">
        <v>2.2399999999999998</v>
      </c>
      <c r="Y1178">
        <v>3.5999999999999996</v>
      </c>
      <c r="Z1178">
        <v>2.8400000000000003</v>
      </c>
      <c r="AA1178">
        <v>10.224</v>
      </c>
      <c r="AB1178">
        <v>7592321</v>
      </c>
      <c r="AC1178" t="s">
        <v>2339</v>
      </c>
      <c r="AD1178">
        <v>40939</v>
      </c>
      <c r="AE1178" t="s">
        <v>760</v>
      </c>
      <c r="AF1178" t="s">
        <v>761</v>
      </c>
      <c r="AG1178" t="s">
        <v>762</v>
      </c>
      <c r="AH1178" t="s">
        <v>768</v>
      </c>
      <c r="AI1178">
        <v>1.5</v>
      </c>
      <c r="AJ1178">
        <v>0</v>
      </c>
      <c r="AK1178">
        <v>0</v>
      </c>
      <c r="AL1178">
        <v>0</v>
      </c>
      <c r="AM1178">
        <v>18</v>
      </c>
      <c r="AN1178">
        <v>0</v>
      </c>
      <c r="AO1178" t="s">
        <v>762</v>
      </c>
      <c r="AP1178" t="s">
        <v>778</v>
      </c>
      <c r="AQ1178" t="s">
        <v>781</v>
      </c>
      <c r="AR1178" t="s">
        <v>2340</v>
      </c>
      <c r="AS1178">
        <v>1.5</v>
      </c>
      <c r="AT1178">
        <v>0</v>
      </c>
      <c r="AU1178">
        <v>0</v>
      </c>
      <c r="AV1178" t="s">
        <v>765</v>
      </c>
      <c r="AW1178" t="s">
        <v>2341</v>
      </c>
      <c r="AX1178">
        <v>1.5</v>
      </c>
      <c r="AY1178">
        <v>0</v>
      </c>
      <c r="AZ1178">
        <v>0</v>
      </c>
      <c r="BA1178" t="s">
        <v>765</v>
      </c>
      <c r="BB1178">
        <v>0</v>
      </c>
      <c r="BC1178">
        <v>0</v>
      </c>
      <c r="BD1178">
        <v>0</v>
      </c>
      <c r="BE1178">
        <v>121.15446041524069</v>
      </c>
      <c r="BF1178" t="s">
        <v>767</v>
      </c>
      <c r="BG1178">
        <v>44252</v>
      </c>
      <c r="BH1178">
        <v>50.6610705594343</v>
      </c>
      <c r="BI1178" t="s">
        <v>4176</v>
      </c>
      <c r="BJ1178" t="s">
        <v>4177</v>
      </c>
      <c r="BK1178" t="s">
        <v>4178</v>
      </c>
      <c r="BL1178" t="s">
        <v>4097</v>
      </c>
      <c r="BM1178">
        <v>1</v>
      </c>
      <c r="BN1178">
        <v>3.7080000000000002</v>
      </c>
    </row>
    <row r="1179" spans="1:66" x14ac:dyDescent="0.25">
      <c r="A1179">
        <v>200524</v>
      </c>
      <c r="B1179">
        <v>21707</v>
      </c>
      <c r="C1179" t="s">
        <v>615</v>
      </c>
      <c r="D1179" t="s">
        <v>21</v>
      </c>
      <c r="E1179" t="s">
        <v>29</v>
      </c>
      <c r="F1179">
        <v>44251.666666666664</v>
      </c>
      <c r="G1179">
        <v>3.5</v>
      </c>
      <c r="I1179">
        <v>0</v>
      </c>
      <c r="K1179" t="s">
        <v>22</v>
      </c>
      <c r="M1179">
        <v>0</v>
      </c>
      <c r="O1179">
        <v>2</v>
      </c>
      <c r="P1179">
        <v>0</v>
      </c>
      <c r="Q1179">
        <v>1.3</v>
      </c>
      <c r="R1179">
        <v>0.8</v>
      </c>
      <c r="S1179">
        <v>1.04</v>
      </c>
      <c r="T1179">
        <v>1</v>
      </c>
      <c r="U1179">
        <v>10</v>
      </c>
      <c r="V1179">
        <v>7.8000000000000007</v>
      </c>
      <c r="W1179">
        <v>5</v>
      </c>
      <c r="X1179">
        <v>39</v>
      </c>
      <c r="Y1179">
        <v>5.2000000000000011</v>
      </c>
      <c r="Z1179">
        <v>3.3200000000000003</v>
      </c>
      <c r="AA1179">
        <v>17.264000000000006</v>
      </c>
      <c r="AB1179">
        <v>7622236</v>
      </c>
      <c r="AC1179" t="s">
        <v>3119</v>
      </c>
      <c r="AD1179">
        <v>40940</v>
      </c>
      <c r="AE1179" t="s">
        <v>760</v>
      </c>
      <c r="AF1179" t="s">
        <v>761</v>
      </c>
      <c r="AG1179" t="s">
        <v>762</v>
      </c>
      <c r="AH1179" t="s">
        <v>768</v>
      </c>
      <c r="AI1179">
        <v>1.25</v>
      </c>
      <c r="AJ1179">
        <v>0</v>
      </c>
      <c r="AK1179">
        <v>0</v>
      </c>
      <c r="AL1179">
        <v>0</v>
      </c>
      <c r="AM1179">
        <v>15</v>
      </c>
      <c r="AN1179">
        <v>0</v>
      </c>
      <c r="AO1179" t="s">
        <v>762</v>
      </c>
      <c r="AP1179" t="s">
        <v>763</v>
      </c>
      <c r="AQ1179" t="s">
        <v>769</v>
      </c>
      <c r="AR1179" t="s">
        <v>3120</v>
      </c>
      <c r="AS1179">
        <v>3.2</v>
      </c>
      <c r="AT1179">
        <v>0</v>
      </c>
      <c r="AU1179">
        <v>0</v>
      </c>
      <c r="AV1179" t="s">
        <v>765</v>
      </c>
      <c r="AW1179" t="s">
        <v>3121</v>
      </c>
      <c r="AX1179">
        <v>4.8</v>
      </c>
      <c r="AY1179">
        <v>0</v>
      </c>
      <c r="AZ1179">
        <v>0</v>
      </c>
      <c r="BA1179" t="s">
        <v>765</v>
      </c>
      <c r="BB1179">
        <v>0</v>
      </c>
      <c r="BC1179">
        <v>0</v>
      </c>
      <c r="BD1179">
        <v>0</v>
      </c>
      <c r="BE1179">
        <v>121.15446041524069</v>
      </c>
      <c r="BF1179" t="s">
        <v>767</v>
      </c>
      <c r="BG1179">
        <v>44308</v>
      </c>
      <c r="BH1179">
        <v>216.2272593919559</v>
      </c>
      <c r="BI1179" t="s">
        <v>4124</v>
      </c>
      <c r="BJ1179" t="s">
        <v>4125</v>
      </c>
      <c r="BK1179" t="s">
        <v>4126</v>
      </c>
      <c r="BL1179" t="s">
        <v>768</v>
      </c>
      <c r="BM1179">
        <v>2</v>
      </c>
      <c r="BN1179">
        <v>3.7839999999999998</v>
      </c>
    </row>
    <row r="1180" spans="1:66" x14ac:dyDescent="0.25">
      <c r="A1180">
        <v>200529</v>
      </c>
      <c r="B1180">
        <v>18967</v>
      </c>
      <c r="C1180" t="s">
        <v>571</v>
      </c>
      <c r="D1180" t="s">
        <v>21</v>
      </c>
      <c r="E1180" t="s">
        <v>29</v>
      </c>
      <c r="F1180">
        <v>44049.708333333336</v>
      </c>
      <c r="G1180">
        <v>3</v>
      </c>
      <c r="I1180">
        <v>0</v>
      </c>
      <c r="K1180" t="s">
        <v>22</v>
      </c>
      <c r="M1180">
        <v>0</v>
      </c>
      <c r="O1180">
        <v>2</v>
      </c>
      <c r="P1180">
        <v>0</v>
      </c>
      <c r="Q1180">
        <v>1.3</v>
      </c>
      <c r="R1180">
        <v>0.8</v>
      </c>
      <c r="S1180">
        <v>1.04</v>
      </c>
      <c r="T1180">
        <v>1</v>
      </c>
      <c r="U1180">
        <v>10</v>
      </c>
      <c r="V1180">
        <v>4.5999999999999996</v>
      </c>
      <c r="W1180">
        <v>6.8</v>
      </c>
      <c r="X1180">
        <v>31.279999999999998</v>
      </c>
      <c r="Y1180">
        <v>3.28</v>
      </c>
      <c r="Z1180">
        <v>4.4000000000000004</v>
      </c>
      <c r="AA1180">
        <v>14.432</v>
      </c>
      <c r="AB1180">
        <v>7712349</v>
      </c>
      <c r="AC1180" t="s">
        <v>2855</v>
      </c>
      <c r="AD1180">
        <v>40941</v>
      </c>
      <c r="AE1180" t="s">
        <v>760</v>
      </c>
      <c r="AF1180" t="s">
        <v>761</v>
      </c>
      <c r="AG1180" t="s">
        <v>762</v>
      </c>
      <c r="AH1180" t="s">
        <v>768</v>
      </c>
      <c r="AI1180">
        <v>1.5</v>
      </c>
      <c r="AJ1180">
        <v>0</v>
      </c>
      <c r="AK1180">
        <v>0</v>
      </c>
      <c r="AL1180">
        <v>0</v>
      </c>
      <c r="AM1180">
        <v>18</v>
      </c>
      <c r="AN1180">
        <v>0</v>
      </c>
      <c r="AO1180" t="s">
        <v>762</v>
      </c>
      <c r="AP1180" t="s">
        <v>763</v>
      </c>
      <c r="AQ1180" t="s">
        <v>769</v>
      </c>
      <c r="AR1180" t="s">
        <v>2856</v>
      </c>
      <c r="AS1180">
        <v>1.8</v>
      </c>
      <c r="AT1180">
        <v>0</v>
      </c>
      <c r="AU1180">
        <v>0</v>
      </c>
      <c r="AV1180" t="s">
        <v>765</v>
      </c>
      <c r="AW1180" t="s">
        <v>2857</v>
      </c>
      <c r="AX1180">
        <v>1.7</v>
      </c>
      <c r="AY1180">
        <v>0</v>
      </c>
      <c r="AZ1180">
        <v>0</v>
      </c>
      <c r="BA1180" t="s">
        <v>765</v>
      </c>
      <c r="BB1180">
        <v>0</v>
      </c>
      <c r="BC1180">
        <v>0</v>
      </c>
      <c r="BD1180">
        <v>0</v>
      </c>
      <c r="BE1180">
        <v>120.60152863335615</v>
      </c>
      <c r="BF1180" t="s">
        <v>767</v>
      </c>
      <c r="BG1180">
        <v>44350</v>
      </c>
      <c r="BH1180">
        <v>37.477706975519411</v>
      </c>
      <c r="BI1180" t="s">
        <v>4108</v>
      </c>
      <c r="BJ1180" t="s">
        <v>4109</v>
      </c>
      <c r="BK1180" t="s">
        <v>4110</v>
      </c>
      <c r="BL1180" t="s">
        <v>768</v>
      </c>
      <c r="BM1180">
        <v>2</v>
      </c>
      <c r="BN1180">
        <v>3.7010000000000001</v>
      </c>
    </row>
    <row r="1181" spans="1:66" x14ac:dyDescent="0.25">
      <c r="A1181">
        <v>200555</v>
      </c>
      <c r="B1181">
        <v>21084</v>
      </c>
      <c r="C1181" t="s">
        <v>273</v>
      </c>
      <c r="D1181" t="s">
        <v>21</v>
      </c>
      <c r="E1181" t="s">
        <v>29</v>
      </c>
      <c r="F1181">
        <v>44187.666666666664</v>
      </c>
      <c r="G1181">
        <v>7</v>
      </c>
      <c r="I1181">
        <v>0</v>
      </c>
      <c r="K1181" t="s">
        <v>22</v>
      </c>
      <c r="M1181">
        <v>0</v>
      </c>
      <c r="O1181">
        <v>2</v>
      </c>
      <c r="P1181">
        <v>0</v>
      </c>
      <c r="Q1181">
        <v>1.3</v>
      </c>
      <c r="R1181">
        <v>0.8</v>
      </c>
      <c r="S1181">
        <v>1.04</v>
      </c>
      <c r="T1181">
        <v>1</v>
      </c>
      <c r="U1181">
        <v>0</v>
      </c>
      <c r="V1181">
        <v>6.2000000000000011</v>
      </c>
      <c r="W1181">
        <v>1.7000000000000002</v>
      </c>
      <c r="X1181">
        <v>10.540000000000003</v>
      </c>
      <c r="Y1181">
        <v>4.24</v>
      </c>
      <c r="Z1181">
        <v>1.34</v>
      </c>
      <c r="AA1181">
        <v>5.6816000000000004</v>
      </c>
      <c r="AB1181">
        <v>7581203</v>
      </c>
      <c r="AC1181" t="s">
        <v>1576</v>
      </c>
      <c r="AD1181">
        <v>40942</v>
      </c>
      <c r="AE1181" t="s">
        <v>760</v>
      </c>
      <c r="AF1181" t="s">
        <v>761</v>
      </c>
      <c r="AG1181" t="s">
        <v>762</v>
      </c>
      <c r="AH1181" t="s">
        <v>768</v>
      </c>
      <c r="AI1181">
        <v>1.25</v>
      </c>
      <c r="AJ1181">
        <v>0</v>
      </c>
      <c r="AK1181">
        <v>0</v>
      </c>
      <c r="AL1181">
        <v>0</v>
      </c>
      <c r="AM1181">
        <v>15</v>
      </c>
      <c r="AN1181">
        <v>0</v>
      </c>
      <c r="AO1181" t="s">
        <v>762</v>
      </c>
      <c r="AP1181" t="s">
        <v>763</v>
      </c>
      <c r="AQ1181" t="s">
        <v>769</v>
      </c>
      <c r="AR1181" t="s">
        <v>1577</v>
      </c>
      <c r="AS1181">
        <v>7</v>
      </c>
      <c r="AT1181">
        <v>0</v>
      </c>
      <c r="AU1181">
        <v>0</v>
      </c>
      <c r="AV1181" t="s">
        <v>772</v>
      </c>
      <c r="AW1181" t="s">
        <v>1578</v>
      </c>
      <c r="AX1181">
        <v>0</v>
      </c>
      <c r="AY1181">
        <v>0</v>
      </c>
      <c r="AZ1181">
        <v>0</v>
      </c>
      <c r="BA1181" t="s">
        <v>772</v>
      </c>
      <c r="BB1181">
        <v>0</v>
      </c>
      <c r="BC1181">
        <v>0</v>
      </c>
      <c r="BD1181">
        <v>0</v>
      </c>
      <c r="BE1181">
        <v>120.97923796486424</v>
      </c>
      <c r="BF1181" t="s">
        <v>767</v>
      </c>
      <c r="BG1181">
        <v>44260</v>
      </c>
      <c r="BH1181">
        <v>56.240132753897647</v>
      </c>
      <c r="BI1181" t="s">
        <v>4104</v>
      </c>
      <c r="BJ1181" t="s">
        <v>4105</v>
      </c>
      <c r="BK1181" t="s">
        <v>4106</v>
      </c>
      <c r="BL1181" t="s">
        <v>4107</v>
      </c>
      <c r="BM1181">
        <v>3</v>
      </c>
      <c r="BN1181">
        <v>3.6850000000000001</v>
      </c>
    </row>
    <row r="1182" spans="1:66" x14ac:dyDescent="0.25">
      <c r="A1182">
        <v>200605</v>
      </c>
      <c r="B1182">
        <v>2229</v>
      </c>
      <c r="C1182" t="s">
        <v>203</v>
      </c>
      <c r="D1182" t="s">
        <v>26</v>
      </c>
      <c r="E1182" t="s">
        <v>29</v>
      </c>
      <c r="F1182">
        <v>43381.666666666664</v>
      </c>
      <c r="G1182">
        <v>11.6</v>
      </c>
      <c r="H1182" t="s">
        <v>23</v>
      </c>
      <c r="I1182">
        <v>0</v>
      </c>
      <c r="J1182" t="s">
        <v>22</v>
      </c>
      <c r="K1182" t="s">
        <v>22</v>
      </c>
      <c r="L1182" t="s">
        <v>145</v>
      </c>
      <c r="M1182">
        <v>10</v>
      </c>
      <c r="O1182">
        <v>2</v>
      </c>
      <c r="P1182">
        <v>10</v>
      </c>
      <c r="Q1182">
        <v>1.3</v>
      </c>
      <c r="R1182">
        <v>8.4</v>
      </c>
      <c r="S1182">
        <v>10.920000000000002</v>
      </c>
      <c r="T1182">
        <v>1</v>
      </c>
      <c r="U1182">
        <v>0</v>
      </c>
      <c r="V1182">
        <v>2.2000000000000002</v>
      </c>
      <c r="W1182">
        <v>2.4000000000000004</v>
      </c>
      <c r="X1182">
        <v>5.2800000000000011</v>
      </c>
      <c r="Y1182">
        <v>1.84</v>
      </c>
      <c r="Z1182">
        <v>4.8000000000000007</v>
      </c>
      <c r="AA1182">
        <v>8.8320000000000025</v>
      </c>
      <c r="AB1182">
        <v>7718469</v>
      </c>
      <c r="AC1182" t="s">
        <v>2161</v>
      </c>
      <c r="AD1182">
        <v>40943</v>
      </c>
      <c r="AE1182" t="s">
        <v>760</v>
      </c>
      <c r="AF1182" t="s">
        <v>761</v>
      </c>
      <c r="AG1182" t="s">
        <v>762</v>
      </c>
      <c r="AH1182" t="s">
        <v>768</v>
      </c>
      <c r="AI1182">
        <v>2.5</v>
      </c>
      <c r="AJ1182">
        <v>0</v>
      </c>
      <c r="AK1182">
        <v>0</v>
      </c>
      <c r="AL1182">
        <v>0</v>
      </c>
      <c r="AM1182">
        <v>30</v>
      </c>
      <c r="AN1182">
        <v>0</v>
      </c>
      <c r="AO1182" t="s">
        <v>762</v>
      </c>
      <c r="AP1182" t="s">
        <v>763</v>
      </c>
      <c r="AQ1182" t="s">
        <v>769</v>
      </c>
      <c r="AR1182" t="s">
        <v>2162</v>
      </c>
      <c r="AS1182">
        <v>5.2</v>
      </c>
      <c r="AT1182">
        <v>0</v>
      </c>
      <c r="AU1182">
        <v>0</v>
      </c>
      <c r="AV1182" t="s">
        <v>765</v>
      </c>
      <c r="AW1182" t="s">
        <v>2163</v>
      </c>
      <c r="AX1182">
        <v>15.8</v>
      </c>
      <c r="AY1182">
        <v>0</v>
      </c>
      <c r="AZ1182">
        <v>0</v>
      </c>
      <c r="BA1182" t="s">
        <v>765</v>
      </c>
      <c r="BB1182">
        <v>0</v>
      </c>
      <c r="BC1182">
        <v>0</v>
      </c>
      <c r="BD1182">
        <v>0</v>
      </c>
      <c r="BE1182">
        <v>118.77253023043576</v>
      </c>
      <c r="BF1182" t="s">
        <v>767</v>
      </c>
      <c r="BG1182">
        <v>44278</v>
      </c>
      <c r="BH1182">
        <v>374.76016383410638</v>
      </c>
      <c r="BI1182" t="s">
        <v>4098</v>
      </c>
      <c r="BJ1182" t="s">
        <v>4099</v>
      </c>
      <c r="BK1182" t="s">
        <v>4100</v>
      </c>
      <c r="BL1182" t="s">
        <v>4097</v>
      </c>
      <c r="BM1182">
        <v>1</v>
      </c>
      <c r="BN1182">
        <v>3.895</v>
      </c>
    </row>
    <row r="1183" spans="1:66" x14ac:dyDescent="0.25">
      <c r="A1183">
        <v>200913</v>
      </c>
      <c r="B1183">
        <v>22030</v>
      </c>
      <c r="C1183" t="s">
        <v>487</v>
      </c>
      <c r="D1183" t="s">
        <v>21</v>
      </c>
      <c r="E1183" t="s">
        <v>29</v>
      </c>
      <c r="F1183">
        <v>44294.666666666664</v>
      </c>
      <c r="G1183">
        <v>3</v>
      </c>
      <c r="H1183" t="s">
        <v>23</v>
      </c>
      <c r="I1183">
        <v>0</v>
      </c>
      <c r="J1183" t="s">
        <v>22</v>
      </c>
      <c r="K1183" t="s">
        <v>22</v>
      </c>
      <c r="M1183">
        <v>0</v>
      </c>
      <c r="O1183">
        <v>2</v>
      </c>
      <c r="P1183">
        <v>0</v>
      </c>
      <c r="Q1183">
        <v>1.3</v>
      </c>
      <c r="R1183">
        <v>0.8</v>
      </c>
      <c r="S1183">
        <v>1.04</v>
      </c>
      <c r="T1183">
        <v>4</v>
      </c>
      <c r="U1183">
        <v>0</v>
      </c>
      <c r="V1183">
        <v>8.6</v>
      </c>
      <c r="W1183">
        <v>3.5000000000000004</v>
      </c>
      <c r="X1183">
        <v>30.1</v>
      </c>
      <c r="Y1183">
        <v>5.68</v>
      </c>
      <c r="Z1183">
        <v>2.42</v>
      </c>
      <c r="AA1183">
        <v>13.7456</v>
      </c>
      <c r="AB1183">
        <v>7615436</v>
      </c>
      <c r="AC1183" t="s">
        <v>2750</v>
      </c>
      <c r="AD1183">
        <v>40944</v>
      </c>
      <c r="AE1183" t="s">
        <v>760</v>
      </c>
      <c r="AF1183" t="s">
        <v>761</v>
      </c>
      <c r="AG1183" t="s">
        <v>762</v>
      </c>
      <c r="AH1183" t="s">
        <v>768</v>
      </c>
      <c r="AI1183">
        <v>1.25</v>
      </c>
      <c r="AJ1183">
        <v>0</v>
      </c>
      <c r="AK1183">
        <v>0</v>
      </c>
      <c r="AL1183">
        <v>0</v>
      </c>
      <c r="AM1183">
        <v>15</v>
      </c>
      <c r="AN1183">
        <v>0</v>
      </c>
      <c r="AO1183" t="s">
        <v>762</v>
      </c>
      <c r="AP1183" t="s">
        <v>763</v>
      </c>
      <c r="AQ1183" t="s">
        <v>769</v>
      </c>
      <c r="AR1183" t="s">
        <v>2751</v>
      </c>
      <c r="AS1183">
        <v>3.4</v>
      </c>
      <c r="AT1183">
        <v>3.55</v>
      </c>
      <c r="AU1183">
        <v>640.54150000000004</v>
      </c>
      <c r="AV1183" t="s">
        <v>765</v>
      </c>
      <c r="AW1183" t="s">
        <v>2672</v>
      </c>
      <c r="AX1183">
        <v>2.65</v>
      </c>
      <c r="AY1183">
        <v>2.4</v>
      </c>
      <c r="AZ1183">
        <v>639.0675</v>
      </c>
      <c r="BA1183" t="s">
        <v>765</v>
      </c>
      <c r="BB1183">
        <v>0.18778545999999999</v>
      </c>
      <c r="BC1183">
        <v>0</v>
      </c>
      <c r="BD1183">
        <v>0</v>
      </c>
      <c r="BE1183">
        <v>121.27218799908738</v>
      </c>
      <c r="BF1183" t="s">
        <v>767</v>
      </c>
      <c r="BG1183">
        <v>44272</v>
      </c>
      <c r="BH1183">
        <v>172.53732267954109</v>
      </c>
      <c r="BI1183" t="s">
        <v>4124</v>
      </c>
      <c r="BJ1183" t="s">
        <v>4125</v>
      </c>
      <c r="BK1183" t="s">
        <v>4126</v>
      </c>
      <c r="BL1183" t="s">
        <v>768</v>
      </c>
      <c r="BM1183">
        <v>2</v>
      </c>
      <c r="BN1183">
        <v>3.6970000000000001</v>
      </c>
    </row>
    <row r="1184" spans="1:66" x14ac:dyDescent="0.25">
      <c r="A1184">
        <v>200914</v>
      </c>
      <c r="B1184">
        <v>22030</v>
      </c>
      <c r="C1184" t="s">
        <v>487</v>
      </c>
      <c r="D1184" t="s">
        <v>21</v>
      </c>
      <c r="E1184" t="s">
        <v>29</v>
      </c>
      <c r="F1184">
        <v>44294.666666666664</v>
      </c>
      <c r="G1184">
        <v>3</v>
      </c>
      <c r="H1184" t="s">
        <v>23</v>
      </c>
      <c r="I1184">
        <v>0</v>
      </c>
      <c r="J1184" t="s">
        <v>22</v>
      </c>
      <c r="K1184" t="s">
        <v>22</v>
      </c>
      <c r="M1184">
        <v>0</v>
      </c>
      <c r="O1184">
        <v>2</v>
      </c>
      <c r="P1184">
        <v>10</v>
      </c>
      <c r="Q1184">
        <v>1.3</v>
      </c>
      <c r="R1184">
        <v>2.2999999999999998</v>
      </c>
      <c r="S1184">
        <v>2.9899999999999998</v>
      </c>
      <c r="T1184">
        <v>1</v>
      </c>
      <c r="U1184">
        <v>10</v>
      </c>
      <c r="V1184">
        <v>4.5999999999999996</v>
      </c>
      <c r="W1184">
        <v>5</v>
      </c>
      <c r="X1184">
        <v>23</v>
      </c>
      <c r="Y1184">
        <v>3.28</v>
      </c>
      <c r="Z1184">
        <v>3.92</v>
      </c>
      <c r="AA1184">
        <v>12.8576</v>
      </c>
      <c r="AB1184">
        <v>7569279</v>
      </c>
      <c r="AC1184" t="s">
        <v>2671</v>
      </c>
      <c r="AD1184">
        <v>40945</v>
      </c>
      <c r="AE1184" t="s">
        <v>760</v>
      </c>
      <c r="AF1184" t="s">
        <v>761</v>
      </c>
      <c r="AG1184" t="s">
        <v>762</v>
      </c>
      <c r="AH1184" t="s">
        <v>768</v>
      </c>
      <c r="AI1184">
        <v>1.5</v>
      </c>
      <c r="AJ1184">
        <v>0</v>
      </c>
      <c r="AK1184">
        <v>0</v>
      </c>
      <c r="AL1184">
        <v>0</v>
      </c>
      <c r="AM1184">
        <v>18</v>
      </c>
      <c r="AN1184">
        <v>0</v>
      </c>
      <c r="AO1184" t="s">
        <v>762</v>
      </c>
      <c r="AP1184" t="s">
        <v>763</v>
      </c>
      <c r="AQ1184" t="s">
        <v>769</v>
      </c>
      <c r="AR1184" t="s">
        <v>2672</v>
      </c>
      <c r="AS1184">
        <v>2.65</v>
      </c>
      <c r="AT1184">
        <v>3.2</v>
      </c>
      <c r="AU1184">
        <v>639.0675</v>
      </c>
      <c r="AV1184" t="s">
        <v>765</v>
      </c>
      <c r="AW1184" t="s">
        <v>2673</v>
      </c>
      <c r="AX1184">
        <v>3.25</v>
      </c>
      <c r="AY1184">
        <v>3.32</v>
      </c>
      <c r="AZ1184">
        <v>639.02700000000004</v>
      </c>
      <c r="BA1184" t="s">
        <v>765</v>
      </c>
      <c r="BB1184">
        <v>0.60342627999999998</v>
      </c>
      <c r="BC1184">
        <v>0</v>
      </c>
      <c r="BD1184">
        <v>0</v>
      </c>
      <c r="BE1184">
        <v>121.27218799908738</v>
      </c>
      <c r="BF1184" t="s">
        <v>767</v>
      </c>
      <c r="BG1184">
        <v>44272</v>
      </c>
      <c r="BH1184">
        <v>26.598112292397499</v>
      </c>
      <c r="BI1184" t="s">
        <v>4124</v>
      </c>
      <c r="BJ1184" t="s">
        <v>4125</v>
      </c>
      <c r="BK1184" t="s">
        <v>4126</v>
      </c>
      <c r="BL1184" t="s">
        <v>768</v>
      </c>
      <c r="BM1184">
        <v>2</v>
      </c>
      <c r="BN1184">
        <v>3.6970000000000001</v>
      </c>
    </row>
    <row r="1185" spans="1:66" x14ac:dyDescent="0.25">
      <c r="A1185">
        <v>200915</v>
      </c>
      <c r="B1185">
        <v>22063</v>
      </c>
      <c r="C1185" t="s">
        <v>592</v>
      </c>
      <c r="D1185" t="s">
        <v>21</v>
      </c>
      <c r="E1185" t="s">
        <v>29</v>
      </c>
      <c r="F1185">
        <v>44294.666666666664</v>
      </c>
      <c r="G1185">
        <v>2.5</v>
      </c>
      <c r="H1185" t="s">
        <v>23</v>
      </c>
      <c r="I1185">
        <v>0</v>
      </c>
      <c r="J1185" t="s">
        <v>22</v>
      </c>
      <c r="K1185" t="s">
        <v>22</v>
      </c>
      <c r="M1185">
        <v>0</v>
      </c>
      <c r="O1185">
        <v>2</v>
      </c>
      <c r="P1185">
        <v>10</v>
      </c>
      <c r="Q1185">
        <v>1.3</v>
      </c>
      <c r="R1185">
        <v>2.2999999999999998</v>
      </c>
      <c r="S1185">
        <v>2.9899999999999998</v>
      </c>
      <c r="T1185">
        <v>3</v>
      </c>
      <c r="U1185">
        <v>0</v>
      </c>
      <c r="V1185">
        <v>7.8000000000000007</v>
      </c>
      <c r="W1185">
        <v>3.5000000000000004</v>
      </c>
      <c r="X1185">
        <v>27.300000000000004</v>
      </c>
      <c r="Y1185">
        <v>5.2000000000000011</v>
      </c>
      <c r="Z1185">
        <v>3.02</v>
      </c>
      <c r="AA1185">
        <v>15.704000000000004</v>
      </c>
      <c r="AB1185">
        <v>7657809</v>
      </c>
      <c r="AC1185" t="s">
        <v>2987</v>
      </c>
      <c r="AD1185">
        <v>40946</v>
      </c>
      <c r="AE1185" t="s">
        <v>760</v>
      </c>
      <c r="AF1185" t="s">
        <v>761</v>
      </c>
      <c r="AG1185" t="s">
        <v>762</v>
      </c>
      <c r="AH1185" t="s">
        <v>768</v>
      </c>
      <c r="AI1185">
        <v>1.5</v>
      </c>
      <c r="AJ1185">
        <v>0</v>
      </c>
      <c r="AK1185">
        <v>0</v>
      </c>
      <c r="AL1185">
        <v>0</v>
      </c>
      <c r="AM1185">
        <v>18</v>
      </c>
      <c r="AN1185">
        <v>0</v>
      </c>
      <c r="AO1185" t="s">
        <v>762</v>
      </c>
      <c r="AP1185" t="s">
        <v>763</v>
      </c>
      <c r="AQ1185" t="s">
        <v>769</v>
      </c>
      <c r="AR1185" t="s">
        <v>2673</v>
      </c>
      <c r="AS1185">
        <v>3.25</v>
      </c>
      <c r="AT1185">
        <v>3.35</v>
      </c>
      <c r="AU1185">
        <v>639.02700000000004</v>
      </c>
      <c r="AV1185" t="s">
        <v>765</v>
      </c>
      <c r="AW1185" t="s">
        <v>2988</v>
      </c>
      <c r="AX1185">
        <v>2.2000000000000002</v>
      </c>
      <c r="AY1185">
        <v>2.15</v>
      </c>
      <c r="AZ1185">
        <v>637.303</v>
      </c>
      <c r="BA1185" t="s">
        <v>765</v>
      </c>
      <c r="BB1185">
        <v>0.44774450999999998</v>
      </c>
      <c r="BC1185">
        <v>0</v>
      </c>
      <c r="BD1185">
        <v>0</v>
      </c>
      <c r="BE1185">
        <v>121.27218799908738</v>
      </c>
      <c r="BF1185" t="s">
        <v>767</v>
      </c>
      <c r="BG1185">
        <v>44272</v>
      </c>
      <c r="BH1185">
        <v>117.03102652442369</v>
      </c>
      <c r="BI1185" t="s">
        <v>4124</v>
      </c>
      <c r="BJ1185" t="s">
        <v>4125</v>
      </c>
      <c r="BK1185" t="s">
        <v>4126</v>
      </c>
      <c r="BL1185" t="s">
        <v>768</v>
      </c>
      <c r="BM1185">
        <v>2</v>
      </c>
      <c r="BN1185">
        <v>3.6970000000000001</v>
      </c>
    </row>
    <row r="1186" spans="1:66" x14ac:dyDescent="0.25">
      <c r="A1186">
        <v>200916</v>
      </c>
      <c r="B1186">
        <v>22063</v>
      </c>
      <c r="C1186" t="s">
        <v>645</v>
      </c>
      <c r="D1186" t="s">
        <v>21</v>
      </c>
      <c r="E1186" t="s">
        <v>29</v>
      </c>
      <c r="F1186">
        <v>44294.666666666664</v>
      </c>
      <c r="G1186">
        <v>2.5</v>
      </c>
      <c r="H1186" t="s">
        <v>23</v>
      </c>
      <c r="I1186">
        <v>0</v>
      </c>
      <c r="J1186" t="s">
        <v>22</v>
      </c>
      <c r="K1186" t="s">
        <v>22</v>
      </c>
      <c r="M1186">
        <v>0</v>
      </c>
      <c r="O1186">
        <v>2</v>
      </c>
      <c r="P1186">
        <v>10</v>
      </c>
      <c r="Q1186">
        <v>1.3</v>
      </c>
      <c r="R1186">
        <v>2.2999999999999998</v>
      </c>
      <c r="S1186">
        <v>2.9899999999999998</v>
      </c>
      <c r="T1186">
        <v>2</v>
      </c>
      <c r="U1186">
        <v>10</v>
      </c>
      <c r="V1186">
        <v>6.2000000000000011</v>
      </c>
      <c r="W1186">
        <v>5.9</v>
      </c>
      <c r="X1186">
        <v>36.580000000000005</v>
      </c>
      <c r="Y1186">
        <v>4.24</v>
      </c>
      <c r="Z1186">
        <v>4.46</v>
      </c>
      <c r="AA1186">
        <v>18.910399999999999</v>
      </c>
      <c r="AB1186">
        <v>7583502</v>
      </c>
      <c r="AC1186" t="s">
        <v>3273</v>
      </c>
      <c r="AD1186">
        <v>40947</v>
      </c>
      <c r="AE1186" t="s">
        <v>760</v>
      </c>
      <c r="AF1186" t="s">
        <v>761</v>
      </c>
      <c r="AG1186" t="s">
        <v>762</v>
      </c>
      <c r="AH1186" t="s">
        <v>768</v>
      </c>
      <c r="AI1186">
        <v>1.5</v>
      </c>
      <c r="AJ1186">
        <v>0</v>
      </c>
      <c r="AK1186">
        <v>0</v>
      </c>
      <c r="AL1186">
        <v>0</v>
      </c>
      <c r="AM1186">
        <v>18</v>
      </c>
      <c r="AN1186">
        <v>0</v>
      </c>
      <c r="AO1186" t="s">
        <v>762</v>
      </c>
      <c r="AP1186" t="s">
        <v>763</v>
      </c>
      <c r="AQ1186" t="s">
        <v>769</v>
      </c>
      <c r="AR1186" t="s">
        <v>2988</v>
      </c>
      <c r="AS1186">
        <v>2.2000000000000002</v>
      </c>
      <c r="AT1186">
        <v>2.5</v>
      </c>
      <c r="AU1186">
        <v>637.303</v>
      </c>
      <c r="AV1186" t="s">
        <v>765</v>
      </c>
      <c r="AW1186" t="s">
        <v>3274</v>
      </c>
      <c r="AX1186">
        <v>2.9</v>
      </c>
      <c r="AY1186">
        <v>2.9</v>
      </c>
      <c r="AZ1186">
        <v>635.81899999999996</v>
      </c>
      <c r="BA1186" t="s">
        <v>765</v>
      </c>
      <c r="BB1186">
        <v>2.2187298100000001</v>
      </c>
      <c r="BC1186">
        <v>0</v>
      </c>
      <c r="BD1186">
        <v>0</v>
      </c>
      <c r="BE1186">
        <v>121.27218799908738</v>
      </c>
      <c r="BF1186" t="s">
        <v>767</v>
      </c>
      <c r="BG1186">
        <v>44272</v>
      </c>
      <c r="BH1186">
        <v>84.913448676625592</v>
      </c>
      <c r="BI1186" t="s">
        <v>4124</v>
      </c>
      <c r="BJ1186" t="s">
        <v>4125</v>
      </c>
      <c r="BK1186" t="s">
        <v>4126</v>
      </c>
      <c r="BL1186" t="s">
        <v>768</v>
      </c>
      <c r="BM1186">
        <v>2</v>
      </c>
      <c r="BN1186">
        <v>3.6970000000000001</v>
      </c>
    </row>
    <row r="1187" spans="1:66" x14ac:dyDescent="0.25">
      <c r="A1187">
        <v>201158</v>
      </c>
      <c r="B1187">
        <v>10930</v>
      </c>
      <c r="C1187" t="s">
        <v>371</v>
      </c>
      <c r="D1187" t="s">
        <v>26</v>
      </c>
      <c r="E1187" t="s">
        <v>29</v>
      </c>
      <c r="F1187">
        <v>43055.666666666664</v>
      </c>
      <c r="G1187">
        <v>4.7</v>
      </c>
      <c r="H1187" t="s">
        <v>23</v>
      </c>
      <c r="I1187">
        <v>0</v>
      </c>
      <c r="J1187" t="s">
        <v>22</v>
      </c>
      <c r="K1187" t="s">
        <v>22</v>
      </c>
      <c r="L1187" t="s">
        <v>145</v>
      </c>
      <c r="M1187">
        <v>10</v>
      </c>
      <c r="O1187">
        <v>2</v>
      </c>
      <c r="P1187">
        <v>5</v>
      </c>
      <c r="Q1187">
        <v>1.3</v>
      </c>
      <c r="R1187">
        <v>7.25</v>
      </c>
      <c r="S1187">
        <v>9.4250000000000007</v>
      </c>
      <c r="T1187">
        <v>1</v>
      </c>
      <c r="U1187">
        <v>5</v>
      </c>
      <c r="V1187">
        <v>7.8000000000000007</v>
      </c>
      <c r="W1187">
        <v>3.6500000000000004</v>
      </c>
      <c r="X1187">
        <v>28.470000000000006</v>
      </c>
      <c r="Y1187">
        <v>5.2000000000000011</v>
      </c>
      <c r="Z1187">
        <v>5.09</v>
      </c>
      <c r="AA1187">
        <v>26.468000000000004</v>
      </c>
      <c r="AB1187">
        <v>7561520</v>
      </c>
      <c r="AC1187" t="s">
        <v>1144</v>
      </c>
      <c r="AD1187">
        <v>40948</v>
      </c>
      <c r="AE1187" t="s">
        <v>985</v>
      </c>
      <c r="AF1187" t="s">
        <v>761</v>
      </c>
      <c r="AG1187" t="s">
        <v>762</v>
      </c>
      <c r="AH1187" t="s">
        <v>768</v>
      </c>
      <c r="AI1187">
        <v>1</v>
      </c>
      <c r="AJ1187">
        <v>0</v>
      </c>
      <c r="AK1187">
        <v>0</v>
      </c>
      <c r="AL1187">
        <v>0</v>
      </c>
      <c r="AM1187">
        <v>12</v>
      </c>
      <c r="AN1187">
        <v>0</v>
      </c>
      <c r="AO1187" t="s">
        <v>762</v>
      </c>
      <c r="AP1187" t="s">
        <v>902</v>
      </c>
      <c r="AQ1187" t="s">
        <v>905</v>
      </c>
      <c r="AR1187" t="s">
        <v>762</v>
      </c>
      <c r="AS1187">
        <v>0</v>
      </c>
      <c r="AT1187">
        <v>0</v>
      </c>
      <c r="AU1187">
        <v>0</v>
      </c>
      <c r="AV1187" t="s">
        <v>772</v>
      </c>
      <c r="AW1187" t="s">
        <v>3678</v>
      </c>
      <c r="AX1187">
        <v>3.1</v>
      </c>
      <c r="AY1187">
        <v>0</v>
      </c>
      <c r="AZ1187">
        <v>0</v>
      </c>
      <c r="BA1187" t="s">
        <v>765</v>
      </c>
      <c r="BB1187">
        <v>0</v>
      </c>
      <c r="BC1187">
        <v>0</v>
      </c>
      <c r="BD1187">
        <v>0</v>
      </c>
      <c r="BE1187">
        <v>117.87999087383071</v>
      </c>
      <c r="BF1187" t="s">
        <v>767</v>
      </c>
      <c r="BG1187">
        <v>44278</v>
      </c>
      <c r="BH1187">
        <v>167.40540818982331</v>
      </c>
      <c r="BI1187" t="s">
        <v>4124</v>
      </c>
      <c r="BJ1187" t="s">
        <v>4125</v>
      </c>
      <c r="BK1187" t="s">
        <v>4126</v>
      </c>
      <c r="BL1187" t="s">
        <v>768</v>
      </c>
      <c r="BM1187">
        <v>2</v>
      </c>
      <c r="BN1187">
        <v>3.887</v>
      </c>
    </row>
    <row r="1188" spans="1:66" x14ac:dyDescent="0.25">
      <c r="A1188">
        <v>201159</v>
      </c>
      <c r="B1188">
        <v>10930</v>
      </c>
      <c r="C1188" t="s">
        <v>371</v>
      </c>
      <c r="D1188" t="s">
        <v>26</v>
      </c>
      <c r="E1188" t="s">
        <v>29</v>
      </c>
      <c r="F1188">
        <v>43055.208333333336</v>
      </c>
      <c r="G1188">
        <v>5.7</v>
      </c>
      <c r="H1188" t="s">
        <v>23</v>
      </c>
      <c r="I1188">
        <v>0</v>
      </c>
      <c r="J1188" t="s">
        <v>22</v>
      </c>
      <c r="K1188" t="s">
        <v>22</v>
      </c>
      <c r="L1188" t="s">
        <v>145</v>
      </c>
      <c r="M1188">
        <v>10</v>
      </c>
      <c r="O1188">
        <v>2</v>
      </c>
      <c r="P1188">
        <v>5</v>
      </c>
      <c r="Q1188">
        <v>1.3</v>
      </c>
      <c r="R1188">
        <v>7.25</v>
      </c>
      <c r="S1188">
        <v>9.4250000000000007</v>
      </c>
      <c r="T1188">
        <v>1</v>
      </c>
      <c r="U1188">
        <v>0</v>
      </c>
      <c r="V1188">
        <v>2.2000000000000002</v>
      </c>
      <c r="W1188">
        <v>2</v>
      </c>
      <c r="X1188">
        <v>4.4000000000000004</v>
      </c>
      <c r="Y1188">
        <v>1.84</v>
      </c>
      <c r="Z1188">
        <v>4.1000000000000005</v>
      </c>
      <c r="AA1188">
        <v>7.5440000000000014</v>
      </c>
      <c r="AB1188">
        <v>7634734</v>
      </c>
      <c r="AC1188" t="s">
        <v>1954</v>
      </c>
      <c r="AD1188">
        <v>40949</v>
      </c>
      <c r="AE1188" t="s">
        <v>760</v>
      </c>
      <c r="AF1188" t="s">
        <v>761</v>
      </c>
      <c r="AG1188" t="s">
        <v>762</v>
      </c>
      <c r="AH1188" t="s">
        <v>768</v>
      </c>
      <c r="AI1188">
        <v>1</v>
      </c>
      <c r="AJ1188">
        <v>0</v>
      </c>
      <c r="AK1188">
        <v>0</v>
      </c>
      <c r="AL1188">
        <v>0</v>
      </c>
      <c r="AM1188">
        <v>12</v>
      </c>
      <c r="AN1188">
        <v>0</v>
      </c>
      <c r="AO1188" t="s">
        <v>762</v>
      </c>
      <c r="AP1188" t="s">
        <v>902</v>
      </c>
      <c r="AQ1188" t="s">
        <v>905</v>
      </c>
      <c r="AR1188" t="s">
        <v>1955</v>
      </c>
      <c r="AS1188">
        <v>2.2000000000000002</v>
      </c>
      <c r="AT1188">
        <v>0</v>
      </c>
      <c r="AU1188">
        <v>0</v>
      </c>
      <c r="AV1188" t="s">
        <v>765</v>
      </c>
      <c r="AW1188" t="s">
        <v>1950</v>
      </c>
      <c r="AX1188">
        <v>0</v>
      </c>
      <c r="AY1188">
        <v>0</v>
      </c>
      <c r="AZ1188">
        <v>0</v>
      </c>
      <c r="BA1188" t="s">
        <v>772</v>
      </c>
      <c r="BB1188">
        <v>0</v>
      </c>
      <c r="BC1188">
        <v>0</v>
      </c>
      <c r="BD1188">
        <v>0</v>
      </c>
      <c r="BE1188">
        <v>117.87873602555328</v>
      </c>
      <c r="BF1188" t="s">
        <v>767</v>
      </c>
      <c r="BG1188">
        <v>44278</v>
      </c>
      <c r="BH1188">
        <v>159.15698888122091</v>
      </c>
      <c r="BI1188" t="s">
        <v>4098</v>
      </c>
      <c r="BJ1188" t="s">
        <v>4099</v>
      </c>
      <c r="BK1188" t="s">
        <v>4100</v>
      </c>
      <c r="BL1188" t="s">
        <v>4097</v>
      </c>
      <c r="BM1188">
        <v>1</v>
      </c>
      <c r="BN1188">
        <v>3.887</v>
      </c>
    </row>
    <row r="1189" spans="1:66" x14ac:dyDescent="0.25">
      <c r="A1189">
        <v>201160</v>
      </c>
      <c r="B1189">
        <v>10930</v>
      </c>
      <c r="C1189" t="s">
        <v>371</v>
      </c>
      <c r="D1189" t="s">
        <v>26</v>
      </c>
      <c r="E1189" t="s">
        <v>29</v>
      </c>
      <c r="F1189">
        <v>43055.208333333336</v>
      </c>
      <c r="G1189">
        <v>6</v>
      </c>
      <c r="H1189" t="s">
        <v>23</v>
      </c>
      <c r="I1189">
        <v>0</v>
      </c>
      <c r="J1189" t="s">
        <v>22</v>
      </c>
      <c r="K1189" t="s">
        <v>22</v>
      </c>
      <c r="L1189" t="s">
        <v>145</v>
      </c>
      <c r="M1189">
        <v>10</v>
      </c>
      <c r="O1189">
        <v>2</v>
      </c>
      <c r="P1189">
        <v>5</v>
      </c>
      <c r="Q1189">
        <v>1.3</v>
      </c>
      <c r="R1189">
        <v>7.25</v>
      </c>
      <c r="S1189">
        <v>9.4250000000000007</v>
      </c>
      <c r="T1189">
        <v>1</v>
      </c>
      <c r="U1189">
        <v>0</v>
      </c>
      <c r="V1189">
        <v>2.2000000000000002</v>
      </c>
      <c r="W1189">
        <v>2</v>
      </c>
      <c r="X1189">
        <v>4.4000000000000004</v>
      </c>
      <c r="Y1189">
        <v>1.84</v>
      </c>
      <c r="Z1189">
        <v>4.1000000000000005</v>
      </c>
      <c r="AA1189">
        <v>7.5440000000000014</v>
      </c>
      <c r="AB1189">
        <v>7616379</v>
      </c>
      <c r="AC1189" t="s">
        <v>1144</v>
      </c>
      <c r="AD1189">
        <v>40950</v>
      </c>
      <c r="AE1189" t="s">
        <v>985</v>
      </c>
      <c r="AF1189" t="s">
        <v>761</v>
      </c>
      <c r="AG1189" t="s">
        <v>762</v>
      </c>
      <c r="AH1189" t="s">
        <v>768</v>
      </c>
      <c r="AI1189">
        <v>1</v>
      </c>
      <c r="AJ1189">
        <v>0</v>
      </c>
      <c r="AK1189">
        <v>0</v>
      </c>
      <c r="AL1189">
        <v>0</v>
      </c>
      <c r="AM1189">
        <v>12</v>
      </c>
      <c r="AN1189">
        <v>0</v>
      </c>
      <c r="AO1189" t="s">
        <v>762</v>
      </c>
      <c r="AP1189" t="s">
        <v>902</v>
      </c>
      <c r="AQ1189" t="s">
        <v>905</v>
      </c>
      <c r="AR1189" t="s">
        <v>762</v>
      </c>
      <c r="AS1189">
        <v>0</v>
      </c>
      <c r="AT1189">
        <v>0</v>
      </c>
      <c r="AU1189">
        <v>0</v>
      </c>
      <c r="AV1189" t="s">
        <v>772</v>
      </c>
      <c r="AW1189" t="s">
        <v>1950</v>
      </c>
      <c r="AX1189">
        <v>2.6</v>
      </c>
      <c r="AY1189">
        <v>0</v>
      </c>
      <c r="AZ1189">
        <v>0</v>
      </c>
      <c r="BA1189" t="s">
        <v>765</v>
      </c>
      <c r="BB1189">
        <v>0</v>
      </c>
      <c r="BC1189">
        <v>0</v>
      </c>
      <c r="BD1189">
        <v>0</v>
      </c>
      <c r="BE1189">
        <v>117.87873602555328</v>
      </c>
      <c r="BF1189" t="s">
        <v>767</v>
      </c>
      <c r="BG1189">
        <v>44278</v>
      </c>
      <c r="BH1189">
        <v>150.63778752898631</v>
      </c>
      <c r="BI1189" t="s">
        <v>4098</v>
      </c>
      <c r="BJ1189" t="s">
        <v>4099</v>
      </c>
      <c r="BK1189" t="s">
        <v>4100</v>
      </c>
      <c r="BL1189" t="s">
        <v>4097</v>
      </c>
      <c r="BM1189">
        <v>1</v>
      </c>
      <c r="BN1189">
        <v>3.887</v>
      </c>
    </row>
    <row r="1190" spans="1:66" x14ac:dyDescent="0.25">
      <c r="A1190">
        <v>201167</v>
      </c>
      <c r="B1190">
        <v>10930</v>
      </c>
      <c r="C1190" t="s">
        <v>371</v>
      </c>
      <c r="D1190" t="s">
        <v>26</v>
      </c>
      <c r="E1190" t="s">
        <v>29</v>
      </c>
      <c r="F1190">
        <v>43055.666666666664</v>
      </c>
      <c r="G1190">
        <v>8.4</v>
      </c>
      <c r="H1190" t="s">
        <v>23</v>
      </c>
      <c r="I1190">
        <v>0</v>
      </c>
      <c r="J1190" t="s">
        <v>22</v>
      </c>
      <c r="K1190" t="s">
        <v>22</v>
      </c>
      <c r="L1190" t="s">
        <v>145</v>
      </c>
      <c r="M1190">
        <v>10</v>
      </c>
      <c r="O1190">
        <v>2</v>
      </c>
      <c r="P1190">
        <v>10</v>
      </c>
      <c r="Q1190">
        <v>1.3</v>
      </c>
      <c r="R1190">
        <v>8.4</v>
      </c>
      <c r="S1190">
        <v>10.920000000000002</v>
      </c>
      <c r="T1190">
        <v>1</v>
      </c>
      <c r="U1190">
        <v>0</v>
      </c>
      <c r="V1190">
        <v>2.2000000000000002</v>
      </c>
      <c r="W1190">
        <v>2.4000000000000004</v>
      </c>
      <c r="X1190">
        <v>5.2800000000000011</v>
      </c>
      <c r="Y1190">
        <v>1.84</v>
      </c>
      <c r="Z1190">
        <v>4.8000000000000007</v>
      </c>
      <c r="AA1190">
        <v>8.8320000000000025</v>
      </c>
      <c r="AB1190">
        <v>7703034</v>
      </c>
      <c r="AC1190" t="s">
        <v>1144</v>
      </c>
      <c r="AD1190">
        <v>40951</v>
      </c>
      <c r="AE1190" t="s">
        <v>985</v>
      </c>
      <c r="AF1190" t="s">
        <v>761</v>
      </c>
      <c r="AG1190" t="s">
        <v>762</v>
      </c>
      <c r="AH1190" t="s">
        <v>768</v>
      </c>
      <c r="AI1190">
        <v>1</v>
      </c>
      <c r="AJ1190">
        <v>0</v>
      </c>
      <c r="AK1190">
        <v>0</v>
      </c>
      <c r="AL1190">
        <v>0</v>
      </c>
      <c r="AM1190">
        <v>12</v>
      </c>
      <c r="AN1190">
        <v>0</v>
      </c>
      <c r="AO1190" t="s">
        <v>762</v>
      </c>
      <c r="AP1190" t="s">
        <v>902</v>
      </c>
      <c r="AQ1190" t="s">
        <v>905</v>
      </c>
      <c r="AR1190" t="s">
        <v>762</v>
      </c>
      <c r="AS1190">
        <v>0</v>
      </c>
      <c r="AT1190">
        <v>0</v>
      </c>
      <c r="AU1190">
        <v>0</v>
      </c>
      <c r="AV1190" t="s">
        <v>772</v>
      </c>
      <c r="AW1190" t="s">
        <v>2157</v>
      </c>
      <c r="AX1190">
        <v>2.1</v>
      </c>
      <c r="AY1190">
        <v>0</v>
      </c>
      <c r="AZ1190">
        <v>0</v>
      </c>
      <c r="BA1190" t="s">
        <v>765</v>
      </c>
      <c r="BB1190">
        <v>0</v>
      </c>
      <c r="BC1190">
        <v>0</v>
      </c>
      <c r="BD1190">
        <v>0</v>
      </c>
      <c r="BE1190">
        <v>117.87999087383071</v>
      </c>
      <c r="BF1190" t="s">
        <v>767</v>
      </c>
      <c r="BG1190">
        <v>44278</v>
      </c>
      <c r="BH1190">
        <v>186.59026514257221</v>
      </c>
      <c r="BI1190" t="s">
        <v>4124</v>
      </c>
      <c r="BJ1190" t="s">
        <v>4125</v>
      </c>
      <c r="BK1190" t="s">
        <v>4126</v>
      </c>
      <c r="BL1190" t="s">
        <v>768</v>
      </c>
      <c r="BM1190">
        <v>2</v>
      </c>
      <c r="BN1190">
        <v>3.8820000000000001</v>
      </c>
    </row>
    <row r="1191" spans="1:66" x14ac:dyDescent="0.25">
      <c r="A1191">
        <v>201495</v>
      </c>
      <c r="B1191">
        <v>13293</v>
      </c>
      <c r="C1191" t="s">
        <v>309</v>
      </c>
      <c r="D1191" t="s">
        <v>21</v>
      </c>
      <c r="E1191" t="s">
        <v>29</v>
      </c>
      <c r="F1191">
        <v>43906.666666666664</v>
      </c>
      <c r="G1191">
        <v>6.7</v>
      </c>
      <c r="H1191" t="s">
        <v>23</v>
      </c>
      <c r="I1191">
        <v>0</v>
      </c>
      <c r="J1191" t="s">
        <v>22</v>
      </c>
      <c r="K1191" t="s">
        <v>22</v>
      </c>
      <c r="L1191" t="s">
        <v>24</v>
      </c>
      <c r="M1191">
        <v>0</v>
      </c>
      <c r="O1191">
        <v>2</v>
      </c>
      <c r="P1191">
        <v>0</v>
      </c>
      <c r="Q1191">
        <v>1.3</v>
      </c>
      <c r="R1191">
        <v>1.4</v>
      </c>
      <c r="S1191">
        <v>1.8199999999999998</v>
      </c>
      <c r="T1191">
        <v>1</v>
      </c>
      <c r="U1191">
        <v>0</v>
      </c>
      <c r="V1191">
        <v>8.6</v>
      </c>
      <c r="W1191">
        <v>2.3000000000000003</v>
      </c>
      <c r="X1191">
        <v>19.78</v>
      </c>
      <c r="Y1191">
        <v>5.68</v>
      </c>
      <c r="Z1191">
        <v>1.94</v>
      </c>
      <c r="AA1191">
        <v>11.0192</v>
      </c>
      <c r="AB1191">
        <v>7685324</v>
      </c>
      <c r="AC1191" t="s">
        <v>2444</v>
      </c>
      <c r="AD1191">
        <v>40952</v>
      </c>
      <c r="AE1191" t="s">
        <v>760</v>
      </c>
      <c r="AF1191" t="s">
        <v>761</v>
      </c>
      <c r="AG1191" t="s">
        <v>762</v>
      </c>
      <c r="AH1191" t="s">
        <v>768</v>
      </c>
      <c r="AI1191">
        <v>3</v>
      </c>
      <c r="AJ1191">
        <v>0</v>
      </c>
      <c r="AK1191">
        <v>0</v>
      </c>
      <c r="AL1191">
        <v>0</v>
      </c>
      <c r="AM1191">
        <v>36</v>
      </c>
      <c r="AN1191">
        <v>0</v>
      </c>
      <c r="AO1191" t="s">
        <v>762</v>
      </c>
      <c r="AP1191" t="s">
        <v>763</v>
      </c>
      <c r="AQ1191" t="s">
        <v>769</v>
      </c>
      <c r="AR1191" t="s">
        <v>2445</v>
      </c>
      <c r="AS1191">
        <v>8.26</v>
      </c>
      <c r="AT1191">
        <v>8.4600000000000009</v>
      </c>
      <c r="AU1191">
        <v>588.16099999999994</v>
      </c>
      <c r="AV1191" t="s">
        <v>765</v>
      </c>
      <c r="AW1191" t="s">
        <v>2446</v>
      </c>
      <c r="AX1191">
        <v>5.14</v>
      </c>
      <c r="AY1191">
        <v>5.12</v>
      </c>
      <c r="AZ1191">
        <v>583.51350000000002</v>
      </c>
      <c r="BA1191" t="s">
        <v>765</v>
      </c>
      <c r="BB1191">
        <v>1.72930987</v>
      </c>
      <c r="BC1191">
        <v>0</v>
      </c>
      <c r="BD1191">
        <v>0</v>
      </c>
      <c r="BE1191">
        <v>120.20990189368013</v>
      </c>
      <c r="BF1191" t="s">
        <v>767</v>
      </c>
      <c r="BG1191">
        <v>44280</v>
      </c>
      <c r="BH1191">
        <v>75.608196158262203</v>
      </c>
      <c r="BI1191" t="s">
        <v>4143</v>
      </c>
      <c r="BJ1191" t="s">
        <v>4144</v>
      </c>
      <c r="BK1191" t="s">
        <v>4145</v>
      </c>
      <c r="BL1191" t="s">
        <v>4139</v>
      </c>
      <c r="BM1191">
        <v>4</v>
      </c>
      <c r="BN1191">
        <v>3.7789999999999999</v>
      </c>
    </row>
    <row r="1192" spans="1:66" x14ac:dyDescent="0.25">
      <c r="A1192">
        <v>201501</v>
      </c>
      <c r="B1192">
        <v>13293</v>
      </c>
      <c r="C1192" t="s">
        <v>309</v>
      </c>
      <c r="D1192" t="s">
        <v>21</v>
      </c>
      <c r="E1192" t="s">
        <v>29</v>
      </c>
      <c r="F1192">
        <v>43906.666666666664</v>
      </c>
      <c r="G1192">
        <v>6.33</v>
      </c>
      <c r="H1192" t="s">
        <v>23</v>
      </c>
      <c r="I1192">
        <v>0</v>
      </c>
      <c r="J1192" t="s">
        <v>22</v>
      </c>
      <c r="K1192" t="s">
        <v>22</v>
      </c>
      <c r="L1192" t="s">
        <v>30</v>
      </c>
      <c r="M1192">
        <v>6</v>
      </c>
      <c r="N1192" t="s">
        <v>33</v>
      </c>
      <c r="O1192">
        <v>0</v>
      </c>
      <c r="P1192">
        <v>0</v>
      </c>
      <c r="Q1192">
        <v>0</v>
      </c>
      <c r="R1192">
        <v>3.5000000000000004</v>
      </c>
      <c r="S1192">
        <v>0</v>
      </c>
      <c r="T1192">
        <v>1</v>
      </c>
      <c r="U1192">
        <v>0</v>
      </c>
      <c r="V1192">
        <v>8.6</v>
      </c>
      <c r="W1192">
        <v>1.7000000000000002</v>
      </c>
      <c r="X1192">
        <v>14.620000000000001</v>
      </c>
      <c r="Y1192">
        <v>5.1599999999999993</v>
      </c>
      <c r="Z1192">
        <v>2.4200000000000004</v>
      </c>
      <c r="AA1192">
        <v>12.4872</v>
      </c>
      <c r="AB1192">
        <v>7621923</v>
      </c>
      <c r="AC1192" t="s">
        <v>2593</v>
      </c>
      <c r="AD1192">
        <v>40953</v>
      </c>
      <c r="AE1192" t="s">
        <v>760</v>
      </c>
      <c r="AF1192" t="s">
        <v>761</v>
      </c>
      <c r="AG1192" t="s">
        <v>762</v>
      </c>
      <c r="AH1192" t="s">
        <v>768</v>
      </c>
      <c r="AI1192">
        <v>2</v>
      </c>
      <c r="AJ1192">
        <v>0</v>
      </c>
      <c r="AK1192">
        <v>0</v>
      </c>
      <c r="AL1192">
        <v>0</v>
      </c>
      <c r="AM1192">
        <v>24</v>
      </c>
      <c r="AN1192">
        <v>0</v>
      </c>
      <c r="AO1192" t="s">
        <v>762</v>
      </c>
      <c r="AP1192" t="s">
        <v>763</v>
      </c>
      <c r="AQ1192" t="s">
        <v>769</v>
      </c>
      <c r="AR1192" t="s">
        <v>2594</v>
      </c>
      <c r="AS1192">
        <v>6.93</v>
      </c>
      <c r="AT1192">
        <v>6.91</v>
      </c>
      <c r="AU1192">
        <v>598.18449999999996</v>
      </c>
      <c r="AV1192" t="s">
        <v>765</v>
      </c>
      <c r="AW1192" t="s">
        <v>2595</v>
      </c>
      <c r="AX1192">
        <v>5.73</v>
      </c>
      <c r="AY1192">
        <v>5.98</v>
      </c>
      <c r="AZ1192">
        <v>587.74749999999995</v>
      </c>
      <c r="BA1192" t="s">
        <v>765</v>
      </c>
      <c r="BB1192">
        <v>10.54649676</v>
      </c>
      <c r="BC1192">
        <v>0</v>
      </c>
      <c r="BD1192">
        <v>0</v>
      </c>
      <c r="BE1192">
        <v>120.20990189368013</v>
      </c>
      <c r="BF1192" t="s">
        <v>767</v>
      </c>
      <c r="BG1192">
        <v>44280</v>
      </c>
      <c r="BH1192">
        <v>90.143677204499156</v>
      </c>
      <c r="BI1192" t="s">
        <v>4143</v>
      </c>
      <c r="BJ1192" t="s">
        <v>4144</v>
      </c>
      <c r="BK1192" t="s">
        <v>4145</v>
      </c>
      <c r="BL1192" t="s">
        <v>4139</v>
      </c>
      <c r="BM1192">
        <v>4</v>
      </c>
      <c r="BN1192">
        <v>3.7789999999999999</v>
      </c>
    </row>
    <row r="1193" spans="1:66" x14ac:dyDescent="0.25">
      <c r="A1193">
        <v>201596</v>
      </c>
      <c r="B1193">
        <v>11159</v>
      </c>
      <c r="C1193" t="s">
        <v>674</v>
      </c>
      <c r="D1193" t="s">
        <v>26</v>
      </c>
      <c r="E1193" t="s">
        <v>29</v>
      </c>
      <c r="F1193">
        <v>43955.666666666664</v>
      </c>
      <c r="G1193">
        <v>7.3</v>
      </c>
      <c r="H1193" t="s">
        <v>23</v>
      </c>
      <c r="I1193">
        <v>0</v>
      </c>
      <c r="J1193" t="s">
        <v>22</v>
      </c>
      <c r="K1193" t="s">
        <v>22</v>
      </c>
      <c r="L1193" t="s">
        <v>115</v>
      </c>
      <c r="M1193">
        <v>8</v>
      </c>
      <c r="O1193">
        <v>2</v>
      </c>
      <c r="P1193">
        <v>10</v>
      </c>
      <c r="Q1193">
        <v>1.3</v>
      </c>
      <c r="R1193">
        <v>7.1</v>
      </c>
      <c r="S1193">
        <v>9.23</v>
      </c>
      <c r="T1193">
        <v>1</v>
      </c>
      <c r="U1193">
        <v>10</v>
      </c>
      <c r="V1193">
        <v>7.8000000000000007</v>
      </c>
      <c r="W1193">
        <v>4.4000000000000004</v>
      </c>
      <c r="X1193">
        <v>34.320000000000007</v>
      </c>
      <c r="Y1193">
        <v>5.2000000000000011</v>
      </c>
      <c r="Z1193">
        <v>5.48</v>
      </c>
      <c r="AA1193">
        <v>28.496000000000009</v>
      </c>
      <c r="AB1193">
        <v>7684593</v>
      </c>
      <c r="AC1193" t="s">
        <v>3766</v>
      </c>
      <c r="AD1193">
        <v>40955</v>
      </c>
      <c r="AE1193" t="s">
        <v>760</v>
      </c>
      <c r="AF1193" t="s">
        <v>761</v>
      </c>
      <c r="AG1193" t="s">
        <v>762</v>
      </c>
      <c r="AH1193" t="s">
        <v>768</v>
      </c>
      <c r="AI1193">
        <v>1.25</v>
      </c>
      <c r="AJ1193">
        <v>0</v>
      </c>
      <c r="AK1193">
        <v>0</v>
      </c>
      <c r="AL1193">
        <v>0</v>
      </c>
      <c r="AM1193">
        <v>15</v>
      </c>
      <c r="AN1193">
        <v>0</v>
      </c>
      <c r="AO1193" t="s">
        <v>762</v>
      </c>
      <c r="AP1193" t="s">
        <v>763</v>
      </c>
      <c r="AQ1193" t="s">
        <v>769</v>
      </c>
      <c r="AR1193" t="s">
        <v>3767</v>
      </c>
      <c r="AS1193">
        <v>0</v>
      </c>
      <c r="AT1193">
        <v>0</v>
      </c>
      <c r="AU1193">
        <v>0</v>
      </c>
      <c r="AV1193" t="s">
        <v>765</v>
      </c>
      <c r="AW1193" t="s">
        <v>3768</v>
      </c>
      <c r="AX1193">
        <v>0</v>
      </c>
      <c r="AY1193">
        <v>0</v>
      </c>
      <c r="AZ1193">
        <v>0</v>
      </c>
      <c r="BA1193" t="s">
        <v>765</v>
      </c>
      <c r="BB1193">
        <v>0</v>
      </c>
      <c r="BC1193">
        <v>0</v>
      </c>
      <c r="BD1193">
        <v>0</v>
      </c>
      <c r="BE1193">
        <v>120.34405658224959</v>
      </c>
      <c r="BF1193" t="s">
        <v>767</v>
      </c>
      <c r="BG1193">
        <v>44286</v>
      </c>
      <c r="BH1193">
        <v>113.91904785342879</v>
      </c>
      <c r="BI1193" t="s">
        <v>4136</v>
      </c>
      <c r="BJ1193" t="s">
        <v>4137</v>
      </c>
      <c r="BK1193" t="s">
        <v>4138</v>
      </c>
      <c r="BL1193" t="s">
        <v>4139</v>
      </c>
      <c r="BM1193">
        <v>4</v>
      </c>
      <c r="BN1193">
        <v>3.89</v>
      </c>
    </row>
    <row r="1194" spans="1:66" x14ac:dyDescent="0.25">
      <c r="A1194">
        <v>201840</v>
      </c>
      <c r="B1194">
        <v>21822</v>
      </c>
      <c r="C1194" t="s">
        <v>421</v>
      </c>
      <c r="D1194" t="s">
        <v>26</v>
      </c>
      <c r="E1194" t="s">
        <v>29</v>
      </c>
      <c r="F1194">
        <v>44277.708333333336</v>
      </c>
      <c r="G1194">
        <v>3</v>
      </c>
      <c r="H1194" t="s">
        <v>23</v>
      </c>
      <c r="I1194">
        <v>0</v>
      </c>
      <c r="J1194" t="s">
        <v>22</v>
      </c>
      <c r="K1194" t="s">
        <v>22</v>
      </c>
      <c r="M1194">
        <v>0</v>
      </c>
      <c r="O1194">
        <v>2</v>
      </c>
      <c r="P1194">
        <v>5</v>
      </c>
      <c r="Q1194">
        <v>1.3</v>
      </c>
      <c r="R1194">
        <v>3.35</v>
      </c>
      <c r="S1194">
        <v>4.3550000000000004</v>
      </c>
      <c r="T1194">
        <v>1</v>
      </c>
      <c r="U1194">
        <v>5</v>
      </c>
      <c r="V1194">
        <v>3.0000000000000004</v>
      </c>
      <c r="W1194">
        <v>4.25</v>
      </c>
      <c r="X1194">
        <v>12.750000000000002</v>
      </c>
      <c r="Y1194">
        <v>2.3200000000000003</v>
      </c>
      <c r="Z1194">
        <v>3.8899999999999997</v>
      </c>
      <c r="AA1194">
        <v>9.0248000000000008</v>
      </c>
      <c r="AB1194">
        <v>7685157</v>
      </c>
      <c r="AC1194" t="s">
        <v>2193</v>
      </c>
      <c r="AD1194">
        <v>40957</v>
      </c>
      <c r="AE1194" t="s">
        <v>760</v>
      </c>
      <c r="AF1194" t="s">
        <v>761</v>
      </c>
      <c r="AG1194" t="s">
        <v>762</v>
      </c>
      <c r="AH1194" t="s">
        <v>768</v>
      </c>
      <c r="AI1194">
        <v>1.5</v>
      </c>
      <c r="AJ1194">
        <v>0</v>
      </c>
      <c r="AK1194">
        <v>0</v>
      </c>
      <c r="AL1194">
        <v>0</v>
      </c>
      <c r="AM1194">
        <v>18</v>
      </c>
      <c r="AN1194">
        <v>0</v>
      </c>
      <c r="AO1194" t="s">
        <v>762</v>
      </c>
      <c r="AP1194" t="s">
        <v>763</v>
      </c>
      <c r="AQ1194" t="s">
        <v>769</v>
      </c>
      <c r="AR1194" t="s">
        <v>2194</v>
      </c>
      <c r="AS1194">
        <v>1.2</v>
      </c>
      <c r="AT1194">
        <v>0</v>
      </c>
      <c r="AU1194">
        <v>0</v>
      </c>
      <c r="AV1194" t="s">
        <v>765</v>
      </c>
      <c r="AW1194" t="s">
        <v>2195</v>
      </c>
      <c r="AX1194">
        <v>1.5</v>
      </c>
      <c r="AY1194">
        <v>0</v>
      </c>
      <c r="AZ1194">
        <v>0</v>
      </c>
      <c r="BA1194" t="s">
        <v>765</v>
      </c>
      <c r="BB1194">
        <v>0</v>
      </c>
      <c r="BC1194">
        <v>0</v>
      </c>
      <c r="BD1194">
        <v>0</v>
      </c>
      <c r="BE1194">
        <v>121.22575861282228</v>
      </c>
      <c r="BF1194" t="s">
        <v>767</v>
      </c>
      <c r="BG1194">
        <v>44300</v>
      </c>
      <c r="BH1194">
        <v>18.59169373434661</v>
      </c>
      <c r="BI1194" t="s">
        <v>4104</v>
      </c>
      <c r="BJ1194" t="s">
        <v>4105</v>
      </c>
      <c r="BK1194" t="s">
        <v>4106</v>
      </c>
      <c r="BL1194" t="s">
        <v>4107</v>
      </c>
      <c r="BM1194">
        <v>3</v>
      </c>
      <c r="BN1194">
        <v>3.7360000000000002</v>
      </c>
    </row>
    <row r="1195" spans="1:66" x14ac:dyDescent="0.25">
      <c r="A1195">
        <v>202081</v>
      </c>
      <c r="B1195">
        <v>1111111</v>
      </c>
      <c r="C1195" t="s">
        <v>261</v>
      </c>
      <c r="D1195" t="s">
        <v>26</v>
      </c>
      <c r="E1195" t="s">
        <v>29</v>
      </c>
      <c r="F1195">
        <v>44096.666666666664</v>
      </c>
      <c r="G1195">
        <v>9.6</v>
      </c>
      <c r="H1195" t="s">
        <v>23</v>
      </c>
      <c r="I1195">
        <v>0</v>
      </c>
      <c r="J1195" t="s">
        <v>22</v>
      </c>
      <c r="K1195" t="s">
        <v>22</v>
      </c>
      <c r="L1195" t="s">
        <v>115</v>
      </c>
      <c r="M1195">
        <v>8</v>
      </c>
      <c r="O1195">
        <v>2</v>
      </c>
      <c r="P1195">
        <v>10</v>
      </c>
      <c r="Q1195">
        <v>1.3</v>
      </c>
      <c r="R1195">
        <v>7.5</v>
      </c>
      <c r="S1195">
        <v>9.75</v>
      </c>
      <c r="T1195">
        <v>1</v>
      </c>
      <c r="U1195">
        <v>0</v>
      </c>
      <c r="V1195">
        <v>2.2000000000000002</v>
      </c>
      <c r="W1195">
        <v>2.4000000000000004</v>
      </c>
      <c r="X1195">
        <v>5.2800000000000011</v>
      </c>
      <c r="Y1195">
        <v>1.84</v>
      </c>
      <c r="Z1195">
        <v>4.4400000000000004</v>
      </c>
      <c r="AA1195">
        <v>8.1696000000000009</v>
      </c>
      <c r="AB1195">
        <v>7588087</v>
      </c>
      <c r="AC1195" t="s">
        <v>2062</v>
      </c>
      <c r="AD1195">
        <v>40958</v>
      </c>
      <c r="AE1195" t="s">
        <v>760</v>
      </c>
      <c r="AF1195" t="s">
        <v>761</v>
      </c>
      <c r="AG1195" t="s">
        <v>762</v>
      </c>
      <c r="AH1195" t="s">
        <v>768</v>
      </c>
      <c r="AI1195">
        <v>1.25</v>
      </c>
      <c r="AJ1195">
        <v>0</v>
      </c>
      <c r="AK1195">
        <v>0</v>
      </c>
      <c r="AL1195">
        <v>0</v>
      </c>
      <c r="AM1195">
        <v>15</v>
      </c>
      <c r="AN1195">
        <v>0</v>
      </c>
      <c r="AO1195" t="s">
        <v>762</v>
      </c>
      <c r="AP1195" t="s">
        <v>763</v>
      </c>
      <c r="AQ1195" t="s">
        <v>769</v>
      </c>
      <c r="AR1195" t="s">
        <v>1522</v>
      </c>
      <c r="AS1195">
        <v>4.4000000000000004</v>
      </c>
      <c r="AT1195">
        <v>0</v>
      </c>
      <c r="AU1195">
        <v>0</v>
      </c>
      <c r="AV1195" t="s">
        <v>765</v>
      </c>
      <c r="AW1195" t="s">
        <v>2063</v>
      </c>
      <c r="AX1195">
        <v>8.8000000000000007</v>
      </c>
      <c r="AY1195">
        <v>0</v>
      </c>
      <c r="AZ1195">
        <v>0</v>
      </c>
      <c r="BA1195" t="s">
        <v>765</v>
      </c>
      <c r="BB1195">
        <v>0</v>
      </c>
      <c r="BC1195">
        <v>0</v>
      </c>
      <c r="BD1195">
        <v>0</v>
      </c>
      <c r="BE1195">
        <v>120.73009354323521</v>
      </c>
      <c r="BF1195" t="s">
        <v>767</v>
      </c>
      <c r="BG1195">
        <v>44308</v>
      </c>
      <c r="BH1195">
        <v>26.948210737570289</v>
      </c>
      <c r="BI1195" t="s">
        <v>4130</v>
      </c>
      <c r="BJ1195" t="s">
        <v>4131</v>
      </c>
      <c r="BK1195" t="s">
        <v>4132</v>
      </c>
      <c r="BL1195" t="s">
        <v>768</v>
      </c>
      <c r="BM1195">
        <v>2</v>
      </c>
      <c r="BN1195">
        <v>3.78</v>
      </c>
    </row>
    <row r="1196" spans="1:66" x14ac:dyDescent="0.25">
      <c r="A1196">
        <v>202082</v>
      </c>
      <c r="B1196">
        <v>1111111</v>
      </c>
      <c r="C1196" t="s">
        <v>261</v>
      </c>
      <c r="D1196" t="s">
        <v>26</v>
      </c>
      <c r="E1196" t="s">
        <v>29</v>
      </c>
      <c r="F1196">
        <v>44096.666666666664</v>
      </c>
      <c r="G1196">
        <v>6.7</v>
      </c>
      <c r="H1196" t="s">
        <v>23</v>
      </c>
      <c r="I1196">
        <v>0</v>
      </c>
      <c r="J1196" t="s">
        <v>22</v>
      </c>
      <c r="K1196" t="s">
        <v>22</v>
      </c>
      <c r="L1196" t="s">
        <v>115</v>
      </c>
      <c r="M1196">
        <v>8</v>
      </c>
      <c r="O1196">
        <v>2</v>
      </c>
      <c r="P1196">
        <v>10</v>
      </c>
      <c r="Q1196">
        <v>1.3</v>
      </c>
      <c r="R1196">
        <v>7.1</v>
      </c>
      <c r="S1196">
        <v>9.23</v>
      </c>
      <c r="T1196">
        <v>1</v>
      </c>
      <c r="U1196">
        <v>0</v>
      </c>
      <c r="V1196">
        <v>1.4000000000000001</v>
      </c>
      <c r="W1196">
        <v>2</v>
      </c>
      <c r="X1196">
        <v>2.8000000000000003</v>
      </c>
      <c r="Y1196">
        <v>1.36</v>
      </c>
      <c r="Z1196">
        <v>4.04</v>
      </c>
      <c r="AA1196">
        <v>5.4944000000000006</v>
      </c>
      <c r="AB1196">
        <v>7569976</v>
      </c>
      <c r="AC1196" t="s">
        <v>1520</v>
      </c>
      <c r="AD1196">
        <v>40959</v>
      </c>
      <c r="AE1196" t="s">
        <v>760</v>
      </c>
      <c r="AF1196" t="s">
        <v>761</v>
      </c>
      <c r="AG1196" t="s">
        <v>762</v>
      </c>
      <c r="AH1196" t="s">
        <v>768</v>
      </c>
      <c r="AI1196">
        <v>1.25</v>
      </c>
      <c r="AJ1196">
        <v>0</v>
      </c>
      <c r="AK1196">
        <v>0</v>
      </c>
      <c r="AL1196">
        <v>0</v>
      </c>
      <c r="AM1196">
        <v>15</v>
      </c>
      <c r="AN1196">
        <v>0</v>
      </c>
      <c r="AO1196" t="s">
        <v>762</v>
      </c>
      <c r="AP1196" t="s">
        <v>763</v>
      </c>
      <c r="AQ1196" t="s">
        <v>769</v>
      </c>
      <c r="AR1196" t="s">
        <v>1521</v>
      </c>
      <c r="AS1196">
        <v>3.6</v>
      </c>
      <c r="AT1196">
        <v>0</v>
      </c>
      <c r="AU1196">
        <v>0</v>
      </c>
      <c r="AV1196" t="s">
        <v>765</v>
      </c>
      <c r="AW1196" t="s">
        <v>1522</v>
      </c>
      <c r="AX1196">
        <v>4.4000000000000004</v>
      </c>
      <c r="AY1196">
        <v>0</v>
      </c>
      <c r="AZ1196">
        <v>0</v>
      </c>
      <c r="BA1196" t="s">
        <v>765</v>
      </c>
      <c r="BB1196">
        <v>0</v>
      </c>
      <c r="BC1196">
        <v>0</v>
      </c>
      <c r="BD1196">
        <v>0</v>
      </c>
      <c r="BE1196">
        <v>120.73009354323521</v>
      </c>
      <c r="BF1196" t="s">
        <v>767</v>
      </c>
      <c r="BG1196">
        <v>44308</v>
      </c>
      <c r="BH1196">
        <v>275.00972900082371</v>
      </c>
      <c r="BI1196" t="s">
        <v>4130</v>
      </c>
      <c r="BJ1196" t="s">
        <v>4131</v>
      </c>
      <c r="BK1196" t="s">
        <v>4132</v>
      </c>
      <c r="BL1196" t="s">
        <v>768</v>
      </c>
      <c r="BM1196">
        <v>2</v>
      </c>
      <c r="BN1196">
        <v>3.78</v>
      </c>
    </row>
    <row r="1197" spans="1:66" x14ac:dyDescent="0.25">
      <c r="A1197">
        <v>202727</v>
      </c>
      <c r="B1197">
        <v>23138</v>
      </c>
      <c r="C1197" t="s">
        <v>210</v>
      </c>
      <c r="D1197" t="s">
        <v>21</v>
      </c>
      <c r="E1197" t="s">
        <v>29</v>
      </c>
      <c r="F1197">
        <v>44358.666666666664</v>
      </c>
      <c r="G1197">
        <v>5</v>
      </c>
      <c r="I1197">
        <v>0</v>
      </c>
      <c r="J1197" t="s">
        <v>22</v>
      </c>
      <c r="K1197" t="s">
        <v>22</v>
      </c>
      <c r="M1197">
        <v>0</v>
      </c>
      <c r="N1197" t="s">
        <v>202</v>
      </c>
      <c r="O1197">
        <v>3</v>
      </c>
      <c r="P1197">
        <v>10</v>
      </c>
      <c r="Q1197">
        <v>1.9500000000000002</v>
      </c>
      <c r="R1197">
        <v>3.5</v>
      </c>
      <c r="S1197">
        <v>6.8250000000000011</v>
      </c>
      <c r="T1197">
        <v>1</v>
      </c>
      <c r="U1197">
        <v>0</v>
      </c>
      <c r="V1197">
        <v>1.4000000000000001</v>
      </c>
      <c r="W1197">
        <v>2</v>
      </c>
      <c r="X1197">
        <v>2.8000000000000003</v>
      </c>
      <c r="Y1197">
        <v>1.62</v>
      </c>
      <c r="Z1197">
        <v>2.6</v>
      </c>
      <c r="AA1197">
        <v>4.2120000000000006</v>
      </c>
      <c r="AB1197">
        <v>7640894</v>
      </c>
      <c r="AC1197" t="s">
        <v>1313</v>
      </c>
      <c r="AD1197">
        <v>40960</v>
      </c>
      <c r="AE1197" t="s">
        <v>760</v>
      </c>
      <c r="AF1197" t="s">
        <v>761</v>
      </c>
      <c r="AG1197" t="s">
        <v>762</v>
      </c>
      <c r="AH1197" t="s">
        <v>768</v>
      </c>
      <c r="AI1197">
        <v>4</v>
      </c>
      <c r="AJ1197">
        <v>0</v>
      </c>
      <c r="AK1197">
        <v>0</v>
      </c>
      <c r="AL1197">
        <v>0</v>
      </c>
      <c r="AM1197">
        <v>48</v>
      </c>
      <c r="AN1197">
        <v>0</v>
      </c>
      <c r="AO1197" t="s">
        <v>762</v>
      </c>
      <c r="AP1197" t="s">
        <v>763</v>
      </c>
      <c r="AQ1197" t="s">
        <v>769</v>
      </c>
      <c r="AR1197" t="s">
        <v>1314</v>
      </c>
      <c r="AS1197">
        <v>0</v>
      </c>
      <c r="AT1197">
        <v>695.67</v>
      </c>
      <c r="AU1197">
        <v>703.2</v>
      </c>
      <c r="AV1197" t="s">
        <v>765</v>
      </c>
      <c r="AW1197" t="s">
        <v>1315</v>
      </c>
      <c r="AX1197">
        <v>0</v>
      </c>
      <c r="AY1197">
        <v>694.64</v>
      </c>
      <c r="AZ1197">
        <v>699.53</v>
      </c>
      <c r="BA1197" t="s">
        <v>765</v>
      </c>
      <c r="BB1197">
        <v>9.7999999999999997E-3</v>
      </c>
      <c r="BC1197">
        <v>0</v>
      </c>
      <c r="BD1197">
        <v>43724</v>
      </c>
      <c r="BE1197">
        <v>9.3050422085329618</v>
      </c>
      <c r="BF1197" t="s">
        <v>767</v>
      </c>
      <c r="BG1197">
        <v>44330</v>
      </c>
      <c r="BH1197">
        <v>102.75786430901729</v>
      </c>
      <c r="BI1197" t="s">
        <v>4094</v>
      </c>
      <c r="BJ1197" t="s">
        <v>4095</v>
      </c>
      <c r="BK1197" t="s">
        <v>4096</v>
      </c>
      <c r="BL1197" t="s">
        <v>4097</v>
      </c>
      <c r="BM1197">
        <v>1</v>
      </c>
      <c r="BN1197">
        <v>3.7930000000000001</v>
      </c>
    </row>
    <row r="1198" spans="1:66" x14ac:dyDescent="0.25">
      <c r="A1198">
        <v>202729</v>
      </c>
      <c r="B1198">
        <v>21277</v>
      </c>
      <c r="C1198" t="s">
        <v>605</v>
      </c>
      <c r="D1198" t="s">
        <v>21</v>
      </c>
      <c r="E1198" t="s">
        <v>29</v>
      </c>
      <c r="F1198">
        <v>44341.666666666664</v>
      </c>
      <c r="G1198">
        <v>3</v>
      </c>
      <c r="H1198" t="s">
        <v>23</v>
      </c>
      <c r="I1198">
        <v>0</v>
      </c>
      <c r="J1198" t="s">
        <v>22</v>
      </c>
      <c r="K1198" t="s">
        <v>22</v>
      </c>
      <c r="M1198">
        <v>0</v>
      </c>
      <c r="O1198">
        <v>2</v>
      </c>
      <c r="P1198">
        <v>10</v>
      </c>
      <c r="Q1198">
        <v>1.3</v>
      </c>
      <c r="R1198">
        <v>2.2999999999999998</v>
      </c>
      <c r="S1198">
        <v>2.9899999999999998</v>
      </c>
      <c r="T1198">
        <v>1</v>
      </c>
      <c r="U1198">
        <v>10</v>
      </c>
      <c r="V1198">
        <v>6.2000000000000011</v>
      </c>
      <c r="W1198">
        <v>5</v>
      </c>
      <c r="X1198">
        <v>31.000000000000007</v>
      </c>
      <c r="Y1198">
        <v>4.24</v>
      </c>
      <c r="Z1198">
        <v>3.92</v>
      </c>
      <c r="AA1198">
        <v>16.620799999999999</v>
      </c>
      <c r="AB1198">
        <v>7600098</v>
      </c>
      <c r="AC1198" t="s">
        <v>3072</v>
      </c>
      <c r="AD1198">
        <v>40961</v>
      </c>
      <c r="AE1198" t="s">
        <v>760</v>
      </c>
      <c r="AF1198" t="s">
        <v>761</v>
      </c>
      <c r="AG1198" t="s">
        <v>762</v>
      </c>
      <c r="AH1198" t="s">
        <v>768</v>
      </c>
      <c r="AI1198">
        <v>2</v>
      </c>
      <c r="AJ1198">
        <v>0</v>
      </c>
      <c r="AK1198">
        <v>0</v>
      </c>
      <c r="AL1198">
        <v>0</v>
      </c>
      <c r="AM1198">
        <v>24</v>
      </c>
      <c r="AN1198">
        <v>0</v>
      </c>
      <c r="AO1198" t="s">
        <v>762</v>
      </c>
      <c r="AP1198" t="s">
        <v>763</v>
      </c>
      <c r="AQ1198" t="s">
        <v>769</v>
      </c>
      <c r="AR1198" t="s">
        <v>3073</v>
      </c>
      <c r="AS1198">
        <v>3.0999998999999998</v>
      </c>
      <c r="AT1198">
        <v>728.61997080000003</v>
      </c>
      <c r="AU1198">
        <v>731.71997069999998</v>
      </c>
      <c r="AV1198" t="s">
        <v>765</v>
      </c>
      <c r="AW1198" t="s">
        <v>3074</v>
      </c>
      <c r="AX1198">
        <v>0</v>
      </c>
      <c r="AY1198">
        <v>0</v>
      </c>
      <c r="AZ1198">
        <v>0</v>
      </c>
      <c r="BA1198" t="s">
        <v>765</v>
      </c>
      <c r="BB1198">
        <v>0</v>
      </c>
      <c r="BC1198">
        <v>0</v>
      </c>
      <c r="BD1198">
        <v>0</v>
      </c>
      <c r="BE1198">
        <v>121.40086698608259</v>
      </c>
      <c r="BF1198" t="s">
        <v>767</v>
      </c>
      <c r="BG1198">
        <v>44333</v>
      </c>
      <c r="BH1198">
        <v>30.54148699647282</v>
      </c>
      <c r="BI1198" t="s">
        <v>4094</v>
      </c>
      <c r="BJ1198" t="s">
        <v>4095</v>
      </c>
      <c r="BK1198" t="s">
        <v>4096</v>
      </c>
      <c r="BL1198" t="s">
        <v>4097</v>
      </c>
      <c r="BM1198">
        <v>1</v>
      </c>
      <c r="BN1198">
        <v>3.819</v>
      </c>
    </row>
    <row r="1199" spans="1:66" x14ac:dyDescent="0.25">
      <c r="A1199">
        <v>202838</v>
      </c>
      <c r="B1199">
        <v>20997</v>
      </c>
      <c r="C1199" t="s">
        <v>347</v>
      </c>
      <c r="D1199" t="s">
        <v>26</v>
      </c>
      <c r="E1199" t="s">
        <v>29</v>
      </c>
      <c r="F1199">
        <v>44225.666666666664</v>
      </c>
      <c r="G1199">
        <v>2</v>
      </c>
      <c r="H1199" t="s">
        <v>23</v>
      </c>
      <c r="I1199">
        <v>0</v>
      </c>
      <c r="J1199" t="s">
        <v>29</v>
      </c>
      <c r="K1199" t="s">
        <v>29</v>
      </c>
      <c r="L1199" t="s">
        <v>115</v>
      </c>
      <c r="M1199">
        <v>8</v>
      </c>
      <c r="O1199">
        <v>2</v>
      </c>
      <c r="P1199">
        <v>10</v>
      </c>
      <c r="Q1199">
        <v>4.8</v>
      </c>
      <c r="R1199">
        <v>5.9</v>
      </c>
      <c r="S1199">
        <v>28.32</v>
      </c>
      <c r="T1199">
        <v>1</v>
      </c>
      <c r="U1199">
        <v>0</v>
      </c>
      <c r="V1199">
        <v>2.2000000000000002</v>
      </c>
      <c r="W1199">
        <v>0.8</v>
      </c>
      <c r="X1199">
        <v>1.7600000000000002</v>
      </c>
      <c r="Y1199">
        <v>3.24</v>
      </c>
      <c r="Z1199">
        <v>2.8400000000000003</v>
      </c>
      <c r="AA1199">
        <v>9.2016000000000009</v>
      </c>
      <c r="AB1199">
        <v>7707541</v>
      </c>
      <c r="AC1199" t="s">
        <v>2223</v>
      </c>
      <c r="AD1199">
        <v>40962</v>
      </c>
      <c r="AE1199" t="s">
        <v>760</v>
      </c>
      <c r="AF1199" t="s">
        <v>761</v>
      </c>
      <c r="AG1199" t="s">
        <v>762</v>
      </c>
      <c r="AH1199" t="s">
        <v>768</v>
      </c>
      <c r="AI1199">
        <v>1.25</v>
      </c>
      <c r="AJ1199">
        <v>0</v>
      </c>
      <c r="AK1199">
        <v>0</v>
      </c>
      <c r="AL1199">
        <v>0</v>
      </c>
      <c r="AM1199">
        <v>15</v>
      </c>
      <c r="AN1199">
        <v>0</v>
      </c>
      <c r="AO1199" t="s">
        <v>762</v>
      </c>
      <c r="AP1199" t="s">
        <v>763</v>
      </c>
      <c r="AQ1199" t="s">
        <v>769</v>
      </c>
      <c r="AR1199" t="s">
        <v>2224</v>
      </c>
      <c r="AS1199">
        <v>3.3</v>
      </c>
      <c r="AT1199">
        <v>0</v>
      </c>
      <c r="AU1199">
        <v>0</v>
      </c>
      <c r="AV1199" t="s">
        <v>765</v>
      </c>
      <c r="AW1199" t="s">
        <v>2225</v>
      </c>
      <c r="AX1199">
        <v>3.7</v>
      </c>
      <c r="AY1199">
        <v>0</v>
      </c>
      <c r="AZ1199">
        <v>0</v>
      </c>
      <c r="BA1199" t="s">
        <v>765</v>
      </c>
      <c r="BB1199">
        <v>0</v>
      </c>
      <c r="BC1199">
        <v>0</v>
      </c>
      <c r="BD1199">
        <v>0</v>
      </c>
      <c r="BE1199">
        <v>121.08327629477526</v>
      </c>
      <c r="BF1199" t="s">
        <v>767</v>
      </c>
      <c r="BG1199">
        <v>44340</v>
      </c>
      <c r="BH1199">
        <v>5.9417651170915171</v>
      </c>
      <c r="BI1199" t="s">
        <v>4104</v>
      </c>
      <c r="BJ1199" t="s">
        <v>4105</v>
      </c>
      <c r="BK1199" t="s">
        <v>4106</v>
      </c>
      <c r="BL1199" t="s">
        <v>4107</v>
      </c>
      <c r="BM1199">
        <v>3</v>
      </c>
      <c r="BN1199">
        <v>3.7879999999999998</v>
      </c>
    </row>
    <row r="1200" spans="1:66" x14ac:dyDescent="0.25">
      <c r="A1200">
        <v>202839</v>
      </c>
      <c r="B1200">
        <v>20997</v>
      </c>
      <c r="C1200" t="s">
        <v>347</v>
      </c>
      <c r="D1200" t="s">
        <v>26</v>
      </c>
      <c r="E1200" t="s">
        <v>29</v>
      </c>
      <c r="F1200">
        <v>44225.666666666664</v>
      </c>
      <c r="G1200">
        <v>1.25</v>
      </c>
      <c r="H1200" t="s">
        <v>32</v>
      </c>
      <c r="I1200">
        <v>10</v>
      </c>
      <c r="J1200" t="s">
        <v>29</v>
      </c>
      <c r="K1200" t="s">
        <v>29</v>
      </c>
      <c r="L1200" t="s">
        <v>115</v>
      </c>
      <c r="M1200">
        <v>8</v>
      </c>
      <c r="O1200">
        <v>2</v>
      </c>
      <c r="P1200">
        <v>5</v>
      </c>
      <c r="Q1200">
        <v>4.8</v>
      </c>
      <c r="R1200">
        <v>5.15</v>
      </c>
      <c r="S1200">
        <v>24.720000000000002</v>
      </c>
      <c r="T1200">
        <v>1</v>
      </c>
      <c r="U1200">
        <v>0</v>
      </c>
      <c r="V1200">
        <v>1.4000000000000001</v>
      </c>
      <c r="W1200">
        <v>0.8</v>
      </c>
      <c r="X1200">
        <v>1.1200000000000001</v>
      </c>
      <c r="Y1200">
        <v>2.76</v>
      </c>
      <c r="Z1200">
        <v>2.54</v>
      </c>
      <c r="AA1200">
        <v>7.0103999999999997</v>
      </c>
      <c r="AB1200">
        <v>7604632</v>
      </c>
      <c r="AC1200" t="s">
        <v>1846</v>
      </c>
      <c r="AD1200">
        <v>40963</v>
      </c>
      <c r="AE1200" t="s">
        <v>760</v>
      </c>
      <c r="AF1200" t="s">
        <v>761</v>
      </c>
      <c r="AG1200" t="s">
        <v>762</v>
      </c>
      <c r="AH1200" t="s">
        <v>768</v>
      </c>
      <c r="AI1200">
        <v>1.25</v>
      </c>
      <c r="AJ1200">
        <v>0</v>
      </c>
      <c r="AK1200">
        <v>0</v>
      </c>
      <c r="AL1200">
        <v>0</v>
      </c>
      <c r="AM1200">
        <v>15</v>
      </c>
      <c r="AN1200">
        <v>0</v>
      </c>
      <c r="AO1200" t="s">
        <v>762</v>
      </c>
      <c r="AP1200" t="s">
        <v>763</v>
      </c>
      <c r="AQ1200" t="s">
        <v>769</v>
      </c>
      <c r="AR1200" t="s">
        <v>1847</v>
      </c>
      <c r="AS1200">
        <v>1.9</v>
      </c>
      <c r="AT1200">
        <v>0</v>
      </c>
      <c r="AU1200">
        <v>0</v>
      </c>
      <c r="AV1200" t="s">
        <v>765</v>
      </c>
      <c r="AW1200" t="s">
        <v>1848</v>
      </c>
      <c r="AX1200">
        <v>3.6</v>
      </c>
      <c r="AY1200">
        <v>0</v>
      </c>
      <c r="AZ1200">
        <v>0</v>
      </c>
      <c r="BA1200" t="s">
        <v>765</v>
      </c>
      <c r="BB1200">
        <v>0</v>
      </c>
      <c r="BC1200">
        <v>0</v>
      </c>
      <c r="BD1200">
        <v>0</v>
      </c>
      <c r="BE1200">
        <v>121.08327629477526</v>
      </c>
      <c r="BF1200" t="s">
        <v>767</v>
      </c>
      <c r="BG1200">
        <v>44340</v>
      </c>
      <c r="BH1200">
        <v>16.937127672382061</v>
      </c>
      <c r="BI1200" t="s">
        <v>4124</v>
      </c>
      <c r="BJ1200" t="s">
        <v>4125</v>
      </c>
      <c r="BK1200" t="s">
        <v>4126</v>
      </c>
      <c r="BL1200" t="s">
        <v>768</v>
      </c>
      <c r="BM1200">
        <v>2</v>
      </c>
      <c r="BN1200">
        <v>3.7879999999999998</v>
      </c>
    </row>
    <row r="1201" spans="1:66" x14ac:dyDescent="0.25">
      <c r="A1201">
        <v>203120</v>
      </c>
      <c r="B1201">
        <v>12235</v>
      </c>
      <c r="C1201" t="s">
        <v>246</v>
      </c>
      <c r="D1201" t="s">
        <v>26</v>
      </c>
      <c r="E1201" t="s">
        <v>29</v>
      </c>
      <c r="F1201">
        <v>43826.708333333336</v>
      </c>
      <c r="G1201">
        <v>8.6999999999999993</v>
      </c>
      <c r="I1201">
        <v>0</v>
      </c>
      <c r="K1201" t="s">
        <v>22</v>
      </c>
      <c r="M1201">
        <v>0</v>
      </c>
      <c r="O1201">
        <v>2</v>
      </c>
      <c r="P1201">
        <v>0</v>
      </c>
      <c r="Q1201">
        <v>1.3</v>
      </c>
      <c r="R1201">
        <v>1.8</v>
      </c>
      <c r="S1201">
        <v>2.3400000000000003</v>
      </c>
      <c r="T1201">
        <v>1</v>
      </c>
      <c r="U1201">
        <v>0</v>
      </c>
      <c r="V1201">
        <v>2.8</v>
      </c>
      <c r="W1201">
        <v>2.7</v>
      </c>
      <c r="X1201">
        <v>7.56</v>
      </c>
      <c r="Y1201">
        <v>2.2000000000000002</v>
      </c>
      <c r="Z1201">
        <v>2.3400000000000003</v>
      </c>
      <c r="AA1201">
        <v>5.1480000000000015</v>
      </c>
      <c r="AB1201">
        <v>7699926</v>
      </c>
      <c r="AC1201" t="s">
        <v>1472</v>
      </c>
      <c r="AD1201">
        <v>40964</v>
      </c>
      <c r="AE1201" t="s">
        <v>760</v>
      </c>
      <c r="AF1201" t="s">
        <v>761</v>
      </c>
      <c r="AG1201" t="s">
        <v>762</v>
      </c>
      <c r="AH1201" t="s">
        <v>768</v>
      </c>
      <c r="AI1201">
        <v>1.5</v>
      </c>
      <c r="AJ1201">
        <v>0</v>
      </c>
      <c r="AK1201">
        <v>0</v>
      </c>
      <c r="AL1201">
        <v>0</v>
      </c>
      <c r="AM1201">
        <v>18</v>
      </c>
      <c r="AN1201">
        <v>0</v>
      </c>
      <c r="AO1201" t="s">
        <v>762</v>
      </c>
      <c r="AP1201" t="s">
        <v>763</v>
      </c>
      <c r="AQ1201" t="s">
        <v>769</v>
      </c>
      <c r="AR1201" t="s">
        <v>1473</v>
      </c>
      <c r="AS1201">
        <v>4.4000000000000004</v>
      </c>
      <c r="AT1201">
        <v>0</v>
      </c>
      <c r="AU1201">
        <v>0</v>
      </c>
      <c r="AV1201" t="s">
        <v>765</v>
      </c>
      <c r="AW1201" t="s">
        <v>1474</v>
      </c>
      <c r="AX1201">
        <v>4.5999999999999996</v>
      </c>
      <c r="AY1201">
        <v>0</v>
      </c>
      <c r="AZ1201">
        <v>0</v>
      </c>
      <c r="BA1201" t="s">
        <v>765</v>
      </c>
      <c r="BB1201">
        <v>0</v>
      </c>
      <c r="BC1201">
        <v>0</v>
      </c>
      <c r="BD1201">
        <v>0</v>
      </c>
      <c r="BE1201">
        <v>119.9909879078257</v>
      </c>
      <c r="BF1201" t="s">
        <v>767</v>
      </c>
      <c r="BG1201">
        <v>44340</v>
      </c>
      <c r="BH1201">
        <v>130.93706128379401</v>
      </c>
      <c r="BI1201" t="s">
        <v>4104</v>
      </c>
      <c r="BJ1201" t="s">
        <v>4105</v>
      </c>
      <c r="BK1201" t="s">
        <v>4106</v>
      </c>
      <c r="BL1201" t="s">
        <v>4107</v>
      </c>
      <c r="BM1201">
        <v>3</v>
      </c>
      <c r="BN1201">
        <v>3.7090000000000001</v>
      </c>
    </row>
    <row r="1202" spans="1:66" x14ac:dyDescent="0.25">
      <c r="A1202">
        <v>203128</v>
      </c>
      <c r="B1202">
        <v>12235</v>
      </c>
      <c r="C1202" t="s">
        <v>160</v>
      </c>
      <c r="D1202" t="s">
        <v>26</v>
      </c>
      <c r="E1202" t="s">
        <v>29</v>
      </c>
      <c r="F1202">
        <v>43826.708333333336</v>
      </c>
      <c r="G1202">
        <v>12</v>
      </c>
      <c r="I1202">
        <v>0</v>
      </c>
      <c r="K1202" t="s">
        <v>22</v>
      </c>
      <c r="M1202">
        <v>0</v>
      </c>
      <c r="O1202">
        <v>2</v>
      </c>
      <c r="P1202">
        <v>0</v>
      </c>
      <c r="Q1202">
        <v>1.3</v>
      </c>
      <c r="R1202">
        <v>1.8</v>
      </c>
      <c r="S1202">
        <v>2.3400000000000003</v>
      </c>
      <c r="T1202">
        <v>1</v>
      </c>
      <c r="U1202">
        <v>0</v>
      </c>
      <c r="V1202">
        <v>2.2000000000000002</v>
      </c>
      <c r="W1202">
        <v>1.8</v>
      </c>
      <c r="X1202">
        <v>3.9600000000000004</v>
      </c>
      <c r="Y1202">
        <v>1.84</v>
      </c>
      <c r="Z1202">
        <v>1.8000000000000003</v>
      </c>
      <c r="AA1202">
        <v>3.3120000000000007</v>
      </c>
      <c r="AB1202">
        <v>7668230</v>
      </c>
      <c r="AC1202" t="s">
        <v>1157</v>
      </c>
      <c r="AD1202">
        <v>40965</v>
      </c>
      <c r="AE1202" t="s">
        <v>760</v>
      </c>
      <c r="AF1202" t="s">
        <v>761</v>
      </c>
      <c r="AG1202" t="s">
        <v>762</v>
      </c>
      <c r="AH1202" t="s">
        <v>768</v>
      </c>
      <c r="AI1202">
        <v>1.5</v>
      </c>
      <c r="AJ1202">
        <v>0</v>
      </c>
      <c r="AK1202">
        <v>0</v>
      </c>
      <c r="AL1202">
        <v>0</v>
      </c>
      <c r="AM1202">
        <v>18</v>
      </c>
      <c r="AN1202">
        <v>0</v>
      </c>
      <c r="AO1202" t="s">
        <v>762</v>
      </c>
      <c r="AP1202" t="s">
        <v>763</v>
      </c>
      <c r="AQ1202" t="s">
        <v>769</v>
      </c>
      <c r="AR1202" t="s">
        <v>1158</v>
      </c>
      <c r="AS1202">
        <v>4.3</v>
      </c>
      <c r="AT1202">
        <v>0</v>
      </c>
      <c r="AU1202">
        <v>0</v>
      </c>
      <c r="AV1202" t="s">
        <v>765</v>
      </c>
      <c r="AW1202" t="s">
        <v>1159</v>
      </c>
      <c r="AX1202">
        <v>4.8</v>
      </c>
      <c r="AY1202">
        <v>0</v>
      </c>
      <c r="AZ1202">
        <v>0</v>
      </c>
      <c r="BA1202" t="s">
        <v>765</v>
      </c>
      <c r="BB1202">
        <v>0</v>
      </c>
      <c r="BC1202">
        <v>0</v>
      </c>
      <c r="BD1202">
        <v>0</v>
      </c>
      <c r="BE1202">
        <v>119.9909879078257</v>
      </c>
      <c r="BF1202" t="s">
        <v>767</v>
      </c>
      <c r="BG1202">
        <v>44340</v>
      </c>
      <c r="BH1202">
        <v>105.3756073335352</v>
      </c>
      <c r="BI1202" t="s">
        <v>4104</v>
      </c>
      <c r="BJ1202" t="s">
        <v>4105</v>
      </c>
      <c r="BK1202" t="s">
        <v>4106</v>
      </c>
      <c r="BL1202" t="s">
        <v>4107</v>
      </c>
      <c r="BM1202">
        <v>3</v>
      </c>
      <c r="BN1202">
        <v>3.7090000000000001</v>
      </c>
    </row>
    <row r="1203" spans="1:66" x14ac:dyDescent="0.25">
      <c r="A1203">
        <v>203403</v>
      </c>
      <c r="B1203">
        <v>10943</v>
      </c>
      <c r="C1203" t="s">
        <v>171</v>
      </c>
      <c r="D1203" t="s">
        <v>26</v>
      </c>
      <c r="E1203" t="s">
        <v>29</v>
      </c>
      <c r="F1203">
        <v>42961.666666666664</v>
      </c>
      <c r="G1203">
        <v>4.4000000000000004</v>
      </c>
      <c r="H1203" t="s">
        <v>23</v>
      </c>
      <c r="I1203">
        <v>0</v>
      </c>
      <c r="J1203" t="s">
        <v>22</v>
      </c>
      <c r="K1203" t="s">
        <v>22</v>
      </c>
      <c r="L1203" t="s">
        <v>30</v>
      </c>
      <c r="M1203">
        <v>6</v>
      </c>
      <c r="O1203">
        <v>2</v>
      </c>
      <c r="P1203">
        <v>10</v>
      </c>
      <c r="Q1203">
        <v>1.3</v>
      </c>
      <c r="R1203">
        <v>5</v>
      </c>
      <c r="S1203">
        <v>6.5</v>
      </c>
      <c r="T1203">
        <v>1</v>
      </c>
      <c r="U1203">
        <v>0</v>
      </c>
      <c r="V1203">
        <v>1.4000000000000001</v>
      </c>
      <c r="W1203">
        <v>0.8</v>
      </c>
      <c r="X1203">
        <v>1.1200000000000001</v>
      </c>
      <c r="Y1203">
        <v>1.36</v>
      </c>
      <c r="Z1203">
        <v>2.48</v>
      </c>
      <c r="AA1203">
        <v>3.3728000000000002</v>
      </c>
      <c r="AB1203">
        <v>7607605</v>
      </c>
      <c r="AC1203" t="s">
        <v>1169</v>
      </c>
      <c r="AD1203">
        <v>40966</v>
      </c>
      <c r="AE1203" t="s">
        <v>760</v>
      </c>
      <c r="AF1203" t="s">
        <v>761</v>
      </c>
      <c r="AG1203" t="s">
        <v>762</v>
      </c>
      <c r="AH1203" t="s">
        <v>768</v>
      </c>
      <c r="AI1203">
        <v>1.5</v>
      </c>
      <c r="AJ1203">
        <v>0</v>
      </c>
      <c r="AK1203">
        <v>0</v>
      </c>
      <c r="AL1203">
        <v>0</v>
      </c>
      <c r="AM1203">
        <v>18</v>
      </c>
      <c r="AN1203">
        <v>0</v>
      </c>
      <c r="AO1203" t="s">
        <v>762</v>
      </c>
      <c r="AP1203" t="s">
        <v>763</v>
      </c>
      <c r="AQ1203" t="s">
        <v>769</v>
      </c>
      <c r="AR1203" t="s">
        <v>1170</v>
      </c>
      <c r="AS1203">
        <v>5.5</v>
      </c>
      <c r="AT1203">
        <v>0</v>
      </c>
      <c r="AU1203">
        <v>0</v>
      </c>
      <c r="AV1203" t="s">
        <v>765</v>
      </c>
      <c r="AW1203" t="s">
        <v>1171</v>
      </c>
      <c r="AX1203">
        <v>7.7</v>
      </c>
      <c r="AY1203">
        <v>0</v>
      </c>
      <c r="AZ1203">
        <v>0</v>
      </c>
      <c r="BA1203" t="s">
        <v>765</v>
      </c>
      <c r="BB1203">
        <v>0</v>
      </c>
      <c r="BC1203">
        <v>0</v>
      </c>
      <c r="BD1203">
        <v>0</v>
      </c>
      <c r="BE1203">
        <v>117.62263289984028</v>
      </c>
      <c r="BF1203" t="s">
        <v>767</v>
      </c>
      <c r="BG1203">
        <v>44350</v>
      </c>
      <c r="BH1203">
        <v>32.251959775186407</v>
      </c>
      <c r="BI1203" t="s">
        <v>4098</v>
      </c>
      <c r="BJ1203" t="s">
        <v>4099</v>
      </c>
      <c r="BK1203" t="s">
        <v>4100</v>
      </c>
      <c r="BL1203" t="s">
        <v>4097</v>
      </c>
      <c r="BM1203">
        <v>1</v>
      </c>
      <c r="BN1203">
        <v>3.6720000000000002</v>
      </c>
    </row>
    <row r="1204" spans="1:66" x14ac:dyDescent="0.25">
      <c r="A1204">
        <v>203417</v>
      </c>
      <c r="B1204">
        <v>10945</v>
      </c>
      <c r="C1204" t="s">
        <v>263</v>
      </c>
      <c r="D1204" t="s">
        <v>26</v>
      </c>
      <c r="E1204" t="s">
        <v>29</v>
      </c>
      <c r="F1204">
        <v>43859.666666666664</v>
      </c>
      <c r="G1204">
        <v>7.6</v>
      </c>
      <c r="H1204" t="s">
        <v>23</v>
      </c>
      <c r="I1204">
        <v>0</v>
      </c>
      <c r="J1204" t="s">
        <v>22</v>
      </c>
      <c r="K1204" t="s">
        <v>22</v>
      </c>
      <c r="L1204" t="s">
        <v>30</v>
      </c>
      <c r="M1204">
        <v>6</v>
      </c>
      <c r="O1204">
        <v>2</v>
      </c>
      <c r="P1204">
        <v>10</v>
      </c>
      <c r="Q1204">
        <v>1.3</v>
      </c>
      <c r="R1204">
        <v>6.2</v>
      </c>
      <c r="S1204">
        <v>8.06</v>
      </c>
      <c r="T1204">
        <v>1</v>
      </c>
      <c r="U1204">
        <v>10</v>
      </c>
      <c r="V1204">
        <v>7.0000000000000009</v>
      </c>
      <c r="W1204">
        <v>6.2</v>
      </c>
      <c r="X1204">
        <v>43.400000000000006</v>
      </c>
      <c r="Y1204">
        <v>4.7200000000000006</v>
      </c>
      <c r="Z1204">
        <v>6.2</v>
      </c>
      <c r="AA1204">
        <v>29.264000000000006</v>
      </c>
      <c r="AB1204">
        <v>7597624</v>
      </c>
      <c r="AC1204" t="s">
        <v>3806</v>
      </c>
      <c r="AD1204">
        <v>40967</v>
      </c>
      <c r="AE1204" t="s">
        <v>760</v>
      </c>
      <c r="AF1204" t="s">
        <v>761</v>
      </c>
      <c r="AG1204" t="s">
        <v>762</v>
      </c>
      <c r="AH1204" t="s">
        <v>768</v>
      </c>
      <c r="AI1204">
        <v>1.25</v>
      </c>
      <c r="AJ1204">
        <v>0</v>
      </c>
      <c r="AK1204">
        <v>0</v>
      </c>
      <c r="AL1204">
        <v>0</v>
      </c>
      <c r="AM1204">
        <v>15</v>
      </c>
      <c r="AN1204">
        <v>0</v>
      </c>
      <c r="AO1204" t="s">
        <v>762</v>
      </c>
      <c r="AP1204" t="s">
        <v>763</v>
      </c>
      <c r="AQ1204" t="s">
        <v>769</v>
      </c>
      <c r="AR1204" t="s">
        <v>3807</v>
      </c>
      <c r="AS1204">
        <v>2.9</v>
      </c>
      <c r="AT1204">
        <v>0</v>
      </c>
      <c r="AU1204">
        <v>0</v>
      </c>
      <c r="AV1204" t="s">
        <v>765</v>
      </c>
      <c r="AW1204" t="s">
        <v>1941</v>
      </c>
      <c r="AX1204">
        <v>0</v>
      </c>
      <c r="AY1204">
        <v>0</v>
      </c>
      <c r="AZ1204">
        <v>0</v>
      </c>
      <c r="BA1204" t="s">
        <v>772</v>
      </c>
      <c r="BB1204">
        <v>0</v>
      </c>
      <c r="BC1204">
        <v>0</v>
      </c>
      <c r="BD1204">
        <v>0</v>
      </c>
      <c r="BE1204">
        <v>120.08122290668491</v>
      </c>
      <c r="BF1204" t="s">
        <v>767</v>
      </c>
      <c r="BG1204">
        <v>44350</v>
      </c>
      <c r="BH1204">
        <v>32.474201263609203</v>
      </c>
      <c r="BI1204" t="s">
        <v>4098</v>
      </c>
      <c r="BJ1204" t="s">
        <v>4099</v>
      </c>
      <c r="BK1204" t="s">
        <v>4100</v>
      </c>
      <c r="BL1204" t="s">
        <v>4097</v>
      </c>
      <c r="BM1204">
        <v>1</v>
      </c>
      <c r="BN1204">
        <v>3.669</v>
      </c>
    </row>
    <row r="1205" spans="1:66" x14ac:dyDescent="0.25">
      <c r="A1205">
        <v>203418</v>
      </c>
      <c r="B1205">
        <v>10945</v>
      </c>
      <c r="C1205" t="s">
        <v>263</v>
      </c>
      <c r="D1205" t="s">
        <v>26</v>
      </c>
      <c r="E1205" t="s">
        <v>29</v>
      </c>
      <c r="F1205">
        <v>43859.666666666664</v>
      </c>
      <c r="G1205">
        <v>8.6999999999999993</v>
      </c>
      <c r="H1205" t="s">
        <v>23</v>
      </c>
      <c r="I1205">
        <v>0</v>
      </c>
      <c r="J1205" t="s">
        <v>22</v>
      </c>
      <c r="K1205" t="s">
        <v>22</v>
      </c>
      <c r="L1205" t="s">
        <v>30</v>
      </c>
      <c r="M1205">
        <v>6</v>
      </c>
      <c r="O1205">
        <v>2</v>
      </c>
      <c r="P1205">
        <v>10</v>
      </c>
      <c r="Q1205">
        <v>1.3</v>
      </c>
      <c r="R1205">
        <v>6.6000000000000005</v>
      </c>
      <c r="S1205">
        <v>8.5800000000000018</v>
      </c>
      <c r="T1205">
        <v>1</v>
      </c>
      <c r="U1205">
        <v>0</v>
      </c>
      <c r="V1205">
        <v>1.4000000000000001</v>
      </c>
      <c r="W1205">
        <v>2.4000000000000004</v>
      </c>
      <c r="X1205">
        <v>3.3600000000000008</v>
      </c>
      <c r="Y1205">
        <v>1.36</v>
      </c>
      <c r="Z1205">
        <v>4.080000000000001</v>
      </c>
      <c r="AA1205">
        <v>5.5488000000000017</v>
      </c>
      <c r="AB1205">
        <v>7602134</v>
      </c>
      <c r="AC1205" t="s">
        <v>1529</v>
      </c>
      <c r="AD1205">
        <v>40968</v>
      </c>
      <c r="AE1205" t="s">
        <v>760</v>
      </c>
      <c r="AF1205" t="s">
        <v>761</v>
      </c>
      <c r="AG1205" t="s">
        <v>762</v>
      </c>
      <c r="AH1205" t="s">
        <v>768</v>
      </c>
      <c r="AI1205">
        <v>1.25</v>
      </c>
      <c r="AJ1205">
        <v>0</v>
      </c>
      <c r="AK1205">
        <v>0</v>
      </c>
      <c r="AL1205">
        <v>0</v>
      </c>
      <c r="AM1205">
        <v>15</v>
      </c>
      <c r="AN1205">
        <v>0</v>
      </c>
      <c r="AO1205" t="s">
        <v>762</v>
      </c>
      <c r="AP1205" t="s">
        <v>763</v>
      </c>
      <c r="AQ1205" t="s">
        <v>769</v>
      </c>
      <c r="AR1205" t="s">
        <v>1530</v>
      </c>
      <c r="AS1205">
        <v>5.9</v>
      </c>
      <c r="AT1205">
        <v>0</v>
      </c>
      <c r="AU1205">
        <v>0</v>
      </c>
      <c r="AV1205" t="s">
        <v>765</v>
      </c>
      <c r="AW1205" t="s">
        <v>1531</v>
      </c>
      <c r="AX1205">
        <v>6.9</v>
      </c>
      <c r="AY1205">
        <v>0</v>
      </c>
      <c r="AZ1205">
        <v>0</v>
      </c>
      <c r="BA1205" t="s">
        <v>765</v>
      </c>
      <c r="BB1205">
        <v>0</v>
      </c>
      <c r="BC1205">
        <v>0</v>
      </c>
      <c r="BD1205">
        <v>0</v>
      </c>
      <c r="BE1205">
        <v>120.08122290668491</v>
      </c>
      <c r="BF1205" t="s">
        <v>767</v>
      </c>
      <c r="BG1205">
        <v>44350</v>
      </c>
      <c r="BH1205">
        <v>117.8654351966088</v>
      </c>
      <c r="BI1205" t="s">
        <v>4098</v>
      </c>
      <c r="BJ1205" t="s">
        <v>4099</v>
      </c>
      <c r="BK1205" t="s">
        <v>4100</v>
      </c>
      <c r="BL1205" t="s">
        <v>4097</v>
      </c>
      <c r="BM1205">
        <v>1</v>
      </c>
      <c r="BN1205">
        <v>3.669</v>
      </c>
    </row>
    <row r="1206" spans="1:66" x14ac:dyDescent="0.25">
      <c r="A1206">
        <v>203419</v>
      </c>
      <c r="B1206">
        <v>10945</v>
      </c>
      <c r="C1206" t="s">
        <v>263</v>
      </c>
      <c r="D1206" t="s">
        <v>26</v>
      </c>
      <c r="E1206" t="s">
        <v>29</v>
      </c>
      <c r="F1206">
        <v>43859.666666666664</v>
      </c>
      <c r="G1206">
        <v>8.6999999999999993</v>
      </c>
      <c r="H1206" t="s">
        <v>23</v>
      </c>
      <c r="I1206">
        <v>0</v>
      </c>
      <c r="J1206" t="s">
        <v>22</v>
      </c>
      <c r="K1206" t="s">
        <v>22</v>
      </c>
      <c r="L1206" t="s">
        <v>30</v>
      </c>
      <c r="M1206">
        <v>6</v>
      </c>
      <c r="O1206">
        <v>2</v>
      </c>
      <c r="P1206">
        <v>10</v>
      </c>
      <c r="Q1206">
        <v>1.3</v>
      </c>
      <c r="R1206">
        <v>6.6000000000000005</v>
      </c>
      <c r="S1206">
        <v>8.5800000000000018</v>
      </c>
      <c r="T1206">
        <v>1</v>
      </c>
      <c r="U1206">
        <v>0</v>
      </c>
      <c r="V1206">
        <v>2.2000000000000002</v>
      </c>
      <c r="W1206">
        <v>2.4000000000000004</v>
      </c>
      <c r="X1206">
        <v>5.2800000000000011</v>
      </c>
      <c r="Y1206">
        <v>1.84</v>
      </c>
      <c r="Z1206">
        <v>4.080000000000001</v>
      </c>
      <c r="AA1206">
        <v>7.5072000000000019</v>
      </c>
      <c r="AB1206">
        <v>7665468</v>
      </c>
      <c r="AC1206" t="s">
        <v>1940</v>
      </c>
      <c r="AD1206">
        <v>40969</v>
      </c>
      <c r="AE1206" t="s">
        <v>760</v>
      </c>
      <c r="AF1206" t="s">
        <v>761</v>
      </c>
      <c r="AG1206" t="s">
        <v>762</v>
      </c>
      <c r="AH1206" t="s">
        <v>768</v>
      </c>
      <c r="AI1206">
        <v>1.5</v>
      </c>
      <c r="AJ1206">
        <v>0</v>
      </c>
      <c r="AK1206">
        <v>0</v>
      </c>
      <c r="AL1206">
        <v>0</v>
      </c>
      <c r="AM1206">
        <v>18</v>
      </c>
      <c r="AN1206">
        <v>0</v>
      </c>
      <c r="AO1206" t="s">
        <v>762</v>
      </c>
      <c r="AP1206" t="s">
        <v>763</v>
      </c>
      <c r="AQ1206" t="s">
        <v>769</v>
      </c>
      <c r="AR1206" t="s">
        <v>1941</v>
      </c>
      <c r="AS1206">
        <v>0</v>
      </c>
      <c r="AT1206">
        <v>0</v>
      </c>
      <c r="AU1206">
        <v>0</v>
      </c>
      <c r="AV1206" t="s">
        <v>772</v>
      </c>
      <c r="AW1206" t="s">
        <v>1942</v>
      </c>
      <c r="AX1206">
        <v>4.7</v>
      </c>
      <c r="AY1206">
        <v>0</v>
      </c>
      <c r="AZ1206">
        <v>0</v>
      </c>
      <c r="BA1206" t="s">
        <v>765</v>
      </c>
      <c r="BB1206">
        <v>0</v>
      </c>
      <c r="BC1206">
        <v>0</v>
      </c>
      <c r="BD1206">
        <v>0</v>
      </c>
      <c r="BE1206">
        <v>120.08122290668491</v>
      </c>
      <c r="BF1206" t="s">
        <v>767</v>
      </c>
      <c r="BG1206">
        <v>44350</v>
      </c>
      <c r="BH1206">
        <v>137.78190988592041</v>
      </c>
      <c r="BI1206" t="s">
        <v>4098</v>
      </c>
      <c r="BJ1206" t="s">
        <v>4099</v>
      </c>
      <c r="BK1206" t="s">
        <v>4100</v>
      </c>
      <c r="BL1206" t="s">
        <v>4097</v>
      </c>
      <c r="BM1206">
        <v>1</v>
      </c>
      <c r="BN1206">
        <v>3.669</v>
      </c>
    </row>
    <row r="1207" spans="1:66" x14ac:dyDescent="0.25">
      <c r="A1207">
        <v>203420</v>
      </c>
      <c r="B1207">
        <v>10945</v>
      </c>
      <c r="C1207" t="s">
        <v>263</v>
      </c>
      <c r="D1207" t="s">
        <v>26</v>
      </c>
      <c r="E1207" t="s">
        <v>29</v>
      </c>
      <c r="F1207">
        <v>43859.666666666664</v>
      </c>
      <c r="G1207">
        <v>7.9</v>
      </c>
      <c r="H1207" t="s">
        <v>23</v>
      </c>
      <c r="I1207">
        <v>0</v>
      </c>
      <c r="J1207" t="s">
        <v>22</v>
      </c>
      <c r="K1207" t="s">
        <v>22</v>
      </c>
      <c r="L1207" t="s">
        <v>30</v>
      </c>
      <c r="M1207">
        <v>6</v>
      </c>
      <c r="O1207">
        <v>2</v>
      </c>
      <c r="P1207">
        <v>10</v>
      </c>
      <c r="Q1207">
        <v>1.3</v>
      </c>
      <c r="R1207">
        <v>6.2</v>
      </c>
      <c r="S1207">
        <v>8.06</v>
      </c>
      <c r="T1207">
        <v>1</v>
      </c>
      <c r="U1207">
        <v>10</v>
      </c>
      <c r="V1207">
        <v>3.8000000000000007</v>
      </c>
      <c r="W1207">
        <v>6.2</v>
      </c>
      <c r="X1207">
        <v>23.560000000000006</v>
      </c>
      <c r="Y1207">
        <v>2.8000000000000003</v>
      </c>
      <c r="Z1207">
        <v>6.2</v>
      </c>
      <c r="AA1207">
        <v>17.360000000000003</v>
      </c>
      <c r="AB1207">
        <v>7561634</v>
      </c>
      <c r="AC1207" t="s">
        <v>3125</v>
      </c>
      <c r="AD1207">
        <v>40970</v>
      </c>
      <c r="AE1207" t="s">
        <v>760</v>
      </c>
      <c r="AF1207" t="s">
        <v>761</v>
      </c>
      <c r="AG1207" t="s">
        <v>762</v>
      </c>
      <c r="AH1207" t="s">
        <v>768</v>
      </c>
      <c r="AI1207">
        <v>1.5</v>
      </c>
      <c r="AJ1207">
        <v>0</v>
      </c>
      <c r="AK1207">
        <v>0</v>
      </c>
      <c r="AL1207">
        <v>0</v>
      </c>
      <c r="AM1207">
        <v>18</v>
      </c>
      <c r="AN1207">
        <v>0</v>
      </c>
      <c r="AO1207" t="s">
        <v>762</v>
      </c>
      <c r="AP1207" t="s">
        <v>763</v>
      </c>
      <c r="AQ1207" t="s">
        <v>769</v>
      </c>
      <c r="AR1207" t="s">
        <v>1531</v>
      </c>
      <c r="AS1207">
        <v>6.9</v>
      </c>
      <c r="AT1207">
        <v>0</v>
      </c>
      <c r="AU1207">
        <v>0</v>
      </c>
      <c r="AV1207" t="s">
        <v>765</v>
      </c>
      <c r="AW1207" t="s">
        <v>3126</v>
      </c>
      <c r="AX1207">
        <v>2.1</v>
      </c>
      <c r="AY1207">
        <v>0</v>
      </c>
      <c r="AZ1207">
        <v>0</v>
      </c>
      <c r="BA1207" t="s">
        <v>765</v>
      </c>
      <c r="BB1207">
        <v>0</v>
      </c>
      <c r="BC1207">
        <v>0</v>
      </c>
      <c r="BD1207">
        <v>0</v>
      </c>
      <c r="BE1207">
        <v>120.08122290668491</v>
      </c>
      <c r="BF1207" t="s">
        <v>767</v>
      </c>
      <c r="BG1207">
        <v>44350</v>
      </c>
      <c r="BH1207">
        <v>17.68791637013905</v>
      </c>
      <c r="BI1207" t="s">
        <v>4098</v>
      </c>
      <c r="BJ1207" t="s">
        <v>4099</v>
      </c>
      <c r="BK1207" t="s">
        <v>4100</v>
      </c>
      <c r="BL1207" t="s">
        <v>4097</v>
      </c>
      <c r="BM1207">
        <v>1</v>
      </c>
      <c r="BN1207">
        <v>3.669</v>
      </c>
    </row>
    <row r="1208" spans="1:66" x14ac:dyDescent="0.25">
      <c r="A1208">
        <v>203429</v>
      </c>
      <c r="B1208">
        <v>11941</v>
      </c>
      <c r="C1208" t="s">
        <v>135</v>
      </c>
      <c r="D1208" t="s">
        <v>26</v>
      </c>
      <c r="E1208" t="s">
        <v>29</v>
      </c>
      <c r="F1208">
        <v>43795.708333333336</v>
      </c>
      <c r="G1208">
        <v>5</v>
      </c>
      <c r="H1208" t="s">
        <v>23</v>
      </c>
      <c r="I1208">
        <v>0</v>
      </c>
      <c r="J1208" t="s">
        <v>22</v>
      </c>
      <c r="K1208" t="s">
        <v>22</v>
      </c>
      <c r="L1208" t="s">
        <v>30</v>
      </c>
      <c r="M1208">
        <v>6</v>
      </c>
      <c r="N1208" t="s">
        <v>33</v>
      </c>
      <c r="O1208">
        <v>0</v>
      </c>
      <c r="P1208">
        <v>10</v>
      </c>
      <c r="Q1208">
        <v>0</v>
      </c>
      <c r="R1208">
        <v>5.6</v>
      </c>
      <c r="S1208">
        <v>0</v>
      </c>
      <c r="T1208">
        <v>1</v>
      </c>
      <c r="U1208">
        <v>10</v>
      </c>
      <c r="V1208">
        <v>8.6</v>
      </c>
      <c r="W1208">
        <v>2.9</v>
      </c>
      <c r="X1208">
        <v>24.939999999999998</v>
      </c>
      <c r="Y1208">
        <v>5.1599999999999993</v>
      </c>
      <c r="Z1208">
        <v>3.9799999999999995</v>
      </c>
      <c r="AA1208">
        <v>20.536799999999996</v>
      </c>
      <c r="AB1208">
        <v>7608812</v>
      </c>
      <c r="AC1208" t="s">
        <v>3406</v>
      </c>
      <c r="AD1208">
        <v>40971</v>
      </c>
      <c r="AE1208" t="s">
        <v>760</v>
      </c>
      <c r="AF1208" t="s">
        <v>761</v>
      </c>
      <c r="AG1208" t="s">
        <v>762</v>
      </c>
      <c r="AH1208" t="s">
        <v>768</v>
      </c>
      <c r="AI1208">
        <v>2</v>
      </c>
      <c r="AJ1208">
        <v>0</v>
      </c>
      <c r="AK1208">
        <v>0</v>
      </c>
      <c r="AL1208">
        <v>0</v>
      </c>
      <c r="AM1208">
        <v>24</v>
      </c>
      <c r="AN1208">
        <v>0</v>
      </c>
      <c r="AO1208" t="s">
        <v>762</v>
      </c>
      <c r="AP1208" t="s">
        <v>763</v>
      </c>
      <c r="AQ1208" t="s">
        <v>769</v>
      </c>
      <c r="AR1208" t="s">
        <v>3407</v>
      </c>
      <c r="AS1208">
        <v>0</v>
      </c>
      <c r="AT1208">
        <v>0</v>
      </c>
      <c r="AU1208">
        <v>0</v>
      </c>
      <c r="AV1208" t="s">
        <v>772</v>
      </c>
      <c r="AW1208" t="s">
        <v>3408</v>
      </c>
      <c r="AX1208">
        <v>7.3</v>
      </c>
      <c r="AY1208">
        <v>0</v>
      </c>
      <c r="AZ1208">
        <v>0</v>
      </c>
      <c r="BA1208" t="s">
        <v>765</v>
      </c>
      <c r="BB1208">
        <v>0</v>
      </c>
      <c r="BC1208">
        <v>0</v>
      </c>
      <c r="BD1208">
        <v>0</v>
      </c>
      <c r="BE1208">
        <v>119.9061145334246</v>
      </c>
      <c r="BF1208" t="s">
        <v>767</v>
      </c>
      <c r="BG1208">
        <v>44354</v>
      </c>
      <c r="BH1208">
        <v>214.0908241025902</v>
      </c>
      <c r="BI1208" t="s">
        <v>4098</v>
      </c>
      <c r="BJ1208" t="s">
        <v>4099</v>
      </c>
      <c r="BK1208" t="s">
        <v>4100</v>
      </c>
      <c r="BL1208" t="s">
        <v>4097</v>
      </c>
      <c r="BM1208">
        <v>1</v>
      </c>
      <c r="BN1208">
        <v>3.669</v>
      </c>
    </row>
    <row r="1209" spans="1:66" x14ac:dyDescent="0.25">
      <c r="A1209">
        <v>203431</v>
      </c>
      <c r="B1209">
        <v>11941</v>
      </c>
      <c r="C1209" t="s">
        <v>135</v>
      </c>
      <c r="D1209" t="s">
        <v>26</v>
      </c>
      <c r="E1209" t="s">
        <v>29</v>
      </c>
      <c r="F1209">
        <v>43795.708333333336</v>
      </c>
      <c r="G1209">
        <v>0</v>
      </c>
      <c r="H1209" t="s">
        <v>23</v>
      </c>
      <c r="I1209">
        <v>0</v>
      </c>
      <c r="J1209" t="s">
        <v>22</v>
      </c>
      <c r="K1209" t="s">
        <v>22</v>
      </c>
      <c r="L1209" t="s">
        <v>24</v>
      </c>
      <c r="M1209">
        <v>0</v>
      </c>
      <c r="N1209" t="s">
        <v>33</v>
      </c>
      <c r="O1209">
        <v>0</v>
      </c>
      <c r="P1209">
        <v>5</v>
      </c>
      <c r="Q1209">
        <v>0</v>
      </c>
      <c r="R1209">
        <v>2.15</v>
      </c>
      <c r="S1209">
        <v>0</v>
      </c>
      <c r="T1209">
        <v>1</v>
      </c>
      <c r="U1209">
        <v>5</v>
      </c>
      <c r="V1209">
        <v>2.2000000000000002</v>
      </c>
      <c r="W1209">
        <v>2.15</v>
      </c>
      <c r="X1209">
        <v>4.7300000000000004</v>
      </c>
      <c r="Y1209">
        <v>1.32</v>
      </c>
      <c r="Z1209">
        <v>2.15</v>
      </c>
      <c r="AA1209">
        <v>2.8380000000000001</v>
      </c>
      <c r="AB1209">
        <v>7683911</v>
      </c>
      <c r="AC1209" t="s">
        <v>1055</v>
      </c>
      <c r="AD1209">
        <v>40972</v>
      </c>
      <c r="AE1209" t="s">
        <v>760</v>
      </c>
      <c r="AF1209" t="s">
        <v>761</v>
      </c>
      <c r="AG1209" t="s">
        <v>762</v>
      </c>
      <c r="AH1209" t="s">
        <v>768</v>
      </c>
      <c r="AI1209">
        <v>1.25</v>
      </c>
      <c r="AJ1209">
        <v>0</v>
      </c>
      <c r="AK1209">
        <v>0</v>
      </c>
      <c r="AL1209">
        <v>0</v>
      </c>
      <c r="AM1209">
        <v>15</v>
      </c>
      <c r="AN1209">
        <v>0</v>
      </c>
      <c r="AO1209" t="s">
        <v>762</v>
      </c>
      <c r="AP1209" t="s">
        <v>763</v>
      </c>
      <c r="AQ1209" t="s">
        <v>769</v>
      </c>
      <c r="AR1209" t="s">
        <v>1056</v>
      </c>
      <c r="AS1209">
        <v>4</v>
      </c>
      <c r="AT1209">
        <v>0</v>
      </c>
      <c r="AU1209">
        <v>0</v>
      </c>
      <c r="AV1209" t="s">
        <v>765</v>
      </c>
      <c r="AW1209" t="s">
        <v>1057</v>
      </c>
      <c r="AX1209">
        <v>3.4</v>
      </c>
      <c r="AY1209">
        <v>0</v>
      </c>
      <c r="AZ1209">
        <v>0</v>
      </c>
      <c r="BA1209" t="s">
        <v>765</v>
      </c>
      <c r="BB1209">
        <v>0</v>
      </c>
      <c r="BC1209">
        <v>0</v>
      </c>
      <c r="BD1209">
        <v>0</v>
      </c>
      <c r="BE1209">
        <v>119.9061145334246</v>
      </c>
      <c r="BF1209" t="s">
        <v>767</v>
      </c>
      <c r="BG1209">
        <v>44350</v>
      </c>
      <c r="BH1209">
        <v>63.132152757827008</v>
      </c>
      <c r="BI1209" t="s">
        <v>4098</v>
      </c>
      <c r="BJ1209" t="s">
        <v>4099</v>
      </c>
      <c r="BK1209" t="s">
        <v>4100</v>
      </c>
      <c r="BL1209" t="s">
        <v>4097</v>
      </c>
      <c r="BM1209">
        <v>1</v>
      </c>
      <c r="BN1209">
        <v>3.6720000000000002</v>
      </c>
    </row>
    <row r="1210" spans="1:66" x14ac:dyDescent="0.25">
      <c r="A1210">
        <v>203471</v>
      </c>
      <c r="B1210">
        <v>11941</v>
      </c>
      <c r="C1210" t="s">
        <v>135</v>
      </c>
      <c r="D1210" t="s">
        <v>26</v>
      </c>
      <c r="E1210" t="s">
        <v>29</v>
      </c>
      <c r="F1210">
        <v>43795.708333333336</v>
      </c>
      <c r="G1210">
        <v>3</v>
      </c>
      <c r="H1210" t="s">
        <v>23</v>
      </c>
      <c r="I1210">
        <v>0</v>
      </c>
      <c r="J1210" t="s">
        <v>22</v>
      </c>
      <c r="K1210" t="s">
        <v>22</v>
      </c>
      <c r="L1210" t="s">
        <v>24</v>
      </c>
      <c r="M1210">
        <v>0</v>
      </c>
      <c r="N1210" t="s">
        <v>33</v>
      </c>
      <c r="O1210">
        <v>0</v>
      </c>
      <c r="P1210">
        <v>10</v>
      </c>
      <c r="Q1210">
        <v>0</v>
      </c>
      <c r="R1210">
        <v>2.9</v>
      </c>
      <c r="S1210">
        <v>0</v>
      </c>
      <c r="T1210">
        <v>1</v>
      </c>
      <c r="U1210">
        <v>10</v>
      </c>
      <c r="V1210">
        <v>8.6</v>
      </c>
      <c r="W1210">
        <v>2.9</v>
      </c>
      <c r="X1210">
        <v>24.939999999999998</v>
      </c>
      <c r="Y1210">
        <v>5.1599999999999993</v>
      </c>
      <c r="Z1210">
        <v>2.9</v>
      </c>
      <c r="AA1210">
        <v>14.963999999999997</v>
      </c>
      <c r="AB1210">
        <v>7699909</v>
      </c>
      <c r="AC1210" t="s">
        <v>2933</v>
      </c>
      <c r="AD1210">
        <v>40973</v>
      </c>
      <c r="AE1210" t="s">
        <v>760</v>
      </c>
      <c r="AF1210" t="s">
        <v>761</v>
      </c>
      <c r="AG1210" t="s">
        <v>762</v>
      </c>
      <c r="AH1210" t="s">
        <v>768</v>
      </c>
      <c r="AI1210">
        <v>1</v>
      </c>
      <c r="AJ1210">
        <v>0</v>
      </c>
      <c r="AK1210">
        <v>0</v>
      </c>
      <c r="AL1210">
        <v>0</v>
      </c>
      <c r="AM1210">
        <v>12</v>
      </c>
      <c r="AN1210">
        <v>0</v>
      </c>
      <c r="AO1210" t="s">
        <v>762</v>
      </c>
      <c r="AP1210" t="s">
        <v>763</v>
      </c>
      <c r="AQ1210" t="s">
        <v>769</v>
      </c>
      <c r="AR1210" t="s">
        <v>2934</v>
      </c>
      <c r="AS1210">
        <v>3.9</v>
      </c>
      <c r="AT1210">
        <v>0</v>
      </c>
      <c r="AU1210">
        <v>0</v>
      </c>
      <c r="AV1210" t="s">
        <v>765</v>
      </c>
      <c r="AW1210" t="s">
        <v>2935</v>
      </c>
      <c r="AX1210">
        <v>4.0999999999999996</v>
      </c>
      <c r="AY1210">
        <v>0</v>
      </c>
      <c r="AZ1210">
        <v>0</v>
      </c>
      <c r="BA1210" t="s">
        <v>765</v>
      </c>
      <c r="BB1210">
        <v>0</v>
      </c>
      <c r="BC1210">
        <v>0</v>
      </c>
      <c r="BD1210">
        <v>0</v>
      </c>
      <c r="BE1210">
        <v>119.9061145334246</v>
      </c>
      <c r="BF1210" t="s">
        <v>767</v>
      </c>
      <c r="BG1210">
        <v>44350</v>
      </c>
      <c r="BH1210">
        <v>25.929508649702569</v>
      </c>
      <c r="BI1210" t="s">
        <v>4098</v>
      </c>
      <c r="BJ1210" t="s">
        <v>4099</v>
      </c>
      <c r="BK1210" t="s">
        <v>4100</v>
      </c>
      <c r="BL1210" t="s">
        <v>4097</v>
      </c>
      <c r="BM1210">
        <v>1</v>
      </c>
      <c r="BN1210">
        <v>3.6709999999999998</v>
      </c>
    </row>
    <row r="1211" spans="1:66" x14ac:dyDescent="0.25">
      <c r="A1211">
        <v>204964</v>
      </c>
      <c r="B1211">
        <v>18989</v>
      </c>
      <c r="C1211" t="s">
        <v>376</v>
      </c>
      <c r="D1211" t="s">
        <v>21</v>
      </c>
      <c r="E1211" t="s">
        <v>29</v>
      </c>
      <c r="F1211">
        <v>44047.666666666664</v>
      </c>
      <c r="G1211">
        <v>6</v>
      </c>
      <c r="H1211" t="s">
        <v>23</v>
      </c>
      <c r="I1211">
        <v>0</v>
      </c>
      <c r="J1211" t="s">
        <v>22</v>
      </c>
      <c r="K1211" t="s">
        <v>22</v>
      </c>
      <c r="L1211" t="s">
        <v>30</v>
      </c>
      <c r="M1211">
        <v>6</v>
      </c>
      <c r="N1211" t="s">
        <v>33</v>
      </c>
      <c r="O1211">
        <v>0</v>
      </c>
      <c r="P1211">
        <v>0</v>
      </c>
      <c r="Q1211">
        <v>0</v>
      </c>
      <c r="R1211">
        <v>3.5000000000000004</v>
      </c>
      <c r="S1211">
        <v>0</v>
      </c>
      <c r="T1211">
        <v>1</v>
      </c>
      <c r="U1211">
        <v>0</v>
      </c>
      <c r="V1211">
        <v>7.8000000000000007</v>
      </c>
      <c r="W1211">
        <v>1.7000000000000002</v>
      </c>
      <c r="X1211">
        <v>13.260000000000003</v>
      </c>
      <c r="Y1211">
        <v>4.6800000000000006</v>
      </c>
      <c r="Z1211">
        <v>2.4200000000000004</v>
      </c>
      <c r="AA1211">
        <v>11.325600000000003</v>
      </c>
      <c r="AB1211">
        <v>7719457</v>
      </c>
      <c r="AC1211" t="s">
        <v>2490</v>
      </c>
      <c r="AD1211">
        <v>40974</v>
      </c>
      <c r="AE1211" t="s">
        <v>760</v>
      </c>
      <c r="AF1211" t="s">
        <v>761</v>
      </c>
      <c r="AG1211" t="s">
        <v>762</v>
      </c>
      <c r="AH1211" t="s">
        <v>768</v>
      </c>
      <c r="AI1211">
        <v>2</v>
      </c>
      <c r="AJ1211">
        <v>0</v>
      </c>
      <c r="AK1211">
        <v>0</v>
      </c>
      <c r="AL1211">
        <v>0</v>
      </c>
      <c r="AM1211">
        <v>24</v>
      </c>
      <c r="AN1211">
        <v>24</v>
      </c>
      <c r="AO1211" t="s">
        <v>762</v>
      </c>
      <c r="AP1211" t="s">
        <v>763</v>
      </c>
      <c r="AQ1211" t="s">
        <v>769</v>
      </c>
      <c r="AR1211" t="s">
        <v>2491</v>
      </c>
      <c r="AS1211">
        <v>0</v>
      </c>
      <c r="AT1211">
        <v>0</v>
      </c>
      <c r="AU1211">
        <v>0</v>
      </c>
      <c r="AV1211" t="s">
        <v>772</v>
      </c>
      <c r="AW1211" t="s">
        <v>2492</v>
      </c>
      <c r="AX1211">
        <v>5.52</v>
      </c>
      <c r="AY1211">
        <v>0</v>
      </c>
      <c r="AZ1211">
        <v>0</v>
      </c>
      <c r="BA1211" t="s">
        <v>765</v>
      </c>
      <c r="BB1211">
        <v>0</v>
      </c>
      <c r="BC1211">
        <v>0</v>
      </c>
      <c r="BD1211">
        <v>0</v>
      </c>
      <c r="BE1211">
        <v>120.59593885466575</v>
      </c>
      <c r="BF1211" t="s">
        <v>767</v>
      </c>
      <c r="BG1211">
        <v>44399</v>
      </c>
      <c r="BH1211">
        <v>123.9794928801854</v>
      </c>
      <c r="BI1211" t="s">
        <v>4124</v>
      </c>
      <c r="BJ1211" t="s">
        <v>4125</v>
      </c>
      <c r="BK1211" t="s">
        <v>4126</v>
      </c>
      <c r="BL1211" t="s">
        <v>768</v>
      </c>
      <c r="BM1211">
        <v>2</v>
      </c>
      <c r="BN1211">
        <v>3.7389999999999999</v>
      </c>
    </row>
    <row r="1212" spans="1:66" x14ac:dyDescent="0.25">
      <c r="A1212">
        <v>205137</v>
      </c>
      <c r="B1212">
        <v>20084</v>
      </c>
      <c r="C1212" t="s">
        <v>452</v>
      </c>
      <c r="D1212" t="s">
        <v>21</v>
      </c>
      <c r="E1212" t="s">
        <v>29</v>
      </c>
      <c r="F1212">
        <v>44125.708333333336</v>
      </c>
      <c r="G1212">
        <v>4</v>
      </c>
      <c r="I1212">
        <v>0</v>
      </c>
      <c r="K1212" t="s">
        <v>22</v>
      </c>
      <c r="M1212">
        <v>0</v>
      </c>
      <c r="O1212">
        <v>2</v>
      </c>
      <c r="P1212">
        <v>0</v>
      </c>
      <c r="Q1212">
        <v>1.3</v>
      </c>
      <c r="R1212">
        <v>1.4</v>
      </c>
      <c r="S1212">
        <v>1.8199999999999998</v>
      </c>
      <c r="T1212">
        <v>1</v>
      </c>
      <c r="U1212">
        <v>0</v>
      </c>
      <c r="V1212">
        <v>7.8000000000000007</v>
      </c>
      <c r="W1212">
        <v>2.3000000000000003</v>
      </c>
      <c r="X1212">
        <v>17.940000000000005</v>
      </c>
      <c r="Y1212">
        <v>5.2000000000000011</v>
      </c>
      <c r="Z1212">
        <v>1.94</v>
      </c>
      <c r="AA1212">
        <v>10.088000000000001</v>
      </c>
      <c r="AB1212">
        <v>7673358</v>
      </c>
      <c r="AC1212" t="s">
        <v>2315</v>
      </c>
      <c r="AD1212">
        <v>40975</v>
      </c>
      <c r="AE1212" t="s">
        <v>760</v>
      </c>
      <c r="AF1212" t="s">
        <v>761</v>
      </c>
      <c r="AG1212" t="s">
        <v>762</v>
      </c>
      <c r="AH1212" t="s">
        <v>768</v>
      </c>
      <c r="AI1212">
        <v>4</v>
      </c>
      <c r="AJ1212">
        <v>0</v>
      </c>
      <c r="AK1212">
        <v>0</v>
      </c>
      <c r="AL1212">
        <v>0</v>
      </c>
      <c r="AM1212">
        <v>48</v>
      </c>
      <c r="AN1212">
        <v>0</v>
      </c>
      <c r="AO1212" t="s">
        <v>762</v>
      </c>
      <c r="AP1212" t="s">
        <v>763</v>
      </c>
      <c r="AQ1212" t="s">
        <v>769</v>
      </c>
      <c r="AR1212" t="s">
        <v>2316</v>
      </c>
      <c r="AS1212">
        <v>8.6999999999999993</v>
      </c>
      <c r="AT1212">
        <v>0</v>
      </c>
      <c r="AU1212">
        <v>0</v>
      </c>
      <c r="AV1212" t="s">
        <v>765</v>
      </c>
      <c r="AW1212" t="s">
        <v>2317</v>
      </c>
      <c r="AX1212">
        <v>4.7</v>
      </c>
      <c r="AY1212">
        <v>0</v>
      </c>
      <c r="AZ1212">
        <v>0</v>
      </c>
      <c r="BA1212" t="s">
        <v>765</v>
      </c>
      <c r="BB1212">
        <v>0</v>
      </c>
      <c r="BC1212">
        <v>0</v>
      </c>
      <c r="BD1212">
        <v>0</v>
      </c>
      <c r="BE1212">
        <v>120.80960529317819</v>
      </c>
      <c r="BF1212" t="s">
        <v>767</v>
      </c>
      <c r="BG1212">
        <v>44407</v>
      </c>
      <c r="BH1212">
        <v>48.925632648422841</v>
      </c>
      <c r="BI1212" t="s">
        <v>4152</v>
      </c>
      <c r="BJ1212" t="s">
        <v>4153</v>
      </c>
      <c r="BK1212" t="s">
        <v>4154</v>
      </c>
      <c r="BL1212" t="s">
        <v>4139</v>
      </c>
      <c r="BM1212">
        <v>4</v>
      </c>
      <c r="BN1212">
        <v>3.8210000000000002</v>
      </c>
    </row>
    <row r="1213" spans="1:66" x14ac:dyDescent="0.25">
      <c r="A1213">
        <v>205255</v>
      </c>
      <c r="B1213">
        <v>23702</v>
      </c>
      <c r="C1213" t="s">
        <v>222</v>
      </c>
      <c r="D1213" t="s">
        <v>21</v>
      </c>
      <c r="E1213" t="s">
        <v>29</v>
      </c>
      <c r="F1213">
        <v>44418.666666666664</v>
      </c>
      <c r="G1213">
        <v>5</v>
      </c>
      <c r="I1213">
        <v>0</v>
      </c>
      <c r="K1213" t="s">
        <v>22</v>
      </c>
      <c r="M1213">
        <v>0</v>
      </c>
      <c r="O1213">
        <v>2</v>
      </c>
      <c r="P1213">
        <v>0</v>
      </c>
      <c r="Q1213">
        <v>1.3</v>
      </c>
      <c r="R1213">
        <v>1.4</v>
      </c>
      <c r="S1213">
        <v>1.8199999999999998</v>
      </c>
      <c r="T1213">
        <v>1</v>
      </c>
      <c r="U1213">
        <v>0</v>
      </c>
      <c r="V1213">
        <v>3.0000000000000004</v>
      </c>
      <c r="W1213">
        <v>2.3000000000000003</v>
      </c>
      <c r="X1213">
        <v>6.9000000000000021</v>
      </c>
      <c r="Y1213">
        <v>2.3200000000000003</v>
      </c>
      <c r="Z1213">
        <v>1.94</v>
      </c>
      <c r="AA1213">
        <v>4.5008000000000008</v>
      </c>
      <c r="AB1213">
        <v>7596077</v>
      </c>
      <c r="AC1213" t="s">
        <v>1357</v>
      </c>
      <c r="AD1213">
        <v>40976</v>
      </c>
      <c r="AE1213" t="s">
        <v>760</v>
      </c>
      <c r="AF1213" t="s">
        <v>761</v>
      </c>
      <c r="AG1213" t="s">
        <v>762</v>
      </c>
      <c r="AH1213" t="s">
        <v>768</v>
      </c>
      <c r="AI1213">
        <v>2.5</v>
      </c>
      <c r="AJ1213">
        <v>0</v>
      </c>
      <c r="AK1213">
        <v>0</v>
      </c>
      <c r="AL1213">
        <v>0</v>
      </c>
      <c r="AM1213">
        <v>30</v>
      </c>
      <c r="AN1213">
        <v>0</v>
      </c>
      <c r="AO1213" t="s">
        <v>762</v>
      </c>
      <c r="AP1213" t="s">
        <v>763</v>
      </c>
      <c r="AQ1213" t="s">
        <v>769</v>
      </c>
      <c r="AR1213" t="s">
        <v>1358</v>
      </c>
      <c r="AS1213">
        <v>5.04</v>
      </c>
      <c r="AT1213">
        <v>0</v>
      </c>
      <c r="AU1213">
        <v>0</v>
      </c>
      <c r="AV1213" t="s">
        <v>765</v>
      </c>
      <c r="AW1213" t="s">
        <v>1359</v>
      </c>
      <c r="AX1213">
        <v>2.84</v>
      </c>
      <c r="AY1213">
        <v>0</v>
      </c>
      <c r="AZ1213">
        <v>0</v>
      </c>
      <c r="BA1213" t="s">
        <v>765</v>
      </c>
      <c r="BB1213">
        <v>0</v>
      </c>
      <c r="BC1213">
        <v>0</v>
      </c>
      <c r="BD1213">
        <v>0</v>
      </c>
      <c r="BE1213">
        <v>121.61168149669176</v>
      </c>
      <c r="BF1213" t="s">
        <v>767</v>
      </c>
      <c r="BG1213">
        <v>44418</v>
      </c>
      <c r="BH1213">
        <v>109.3192339140689</v>
      </c>
      <c r="BI1213" t="s">
        <v>4149</v>
      </c>
      <c r="BJ1213" t="s">
        <v>4150</v>
      </c>
      <c r="BK1213" t="s">
        <v>4151</v>
      </c>
      <c r="BL1213" t="s">
        <v>768</v>
      </c>
      <c r="BM1213">
        <v>2</v>
      </c>
      <c r="BN1213">
        <v>3.8530000000000002</v>
      </c>
    </row>
    <row r="1214" spans="1:66" x14ac:dyDescent="0.25">
      <c r="A1214">
        <v>206372</v>
      </c>
      <c r="B1214">
        <v>20237</v>
      </c>
      <c r="C1214" t="s">
        <v>608</v>
      </c>
      <c r="D1214" t="s">
        <v>26</v>
      </c>
      <c r="E1214" t="s">
        <v>29</v>
      </c>
      <c r="F1214">
        <v>44111.666666666664</v>
      </c>
      <c r="G1214">
        <v>8</v>
      </c>
      <c r="H1214" t="s">
        <v>23</v>
      </c>
      <c r="I1214">
        <v>0</v>
      </c>
      <c r="J1214" t="s">
        <v>22</v>
      </c>
      <c r="K1214" t="s">
        <v>22</v>
      </c>
      <c r="M1214">
        <v>0</v>
      </c>
      <c r="O1214">
        <v>2</v>
      </c>
      <c r="P1214">
        <v>10</v>
      </c>
      <c r="Q1214">
        <v>1.3</v>
      </c>
      <c r="R1214">
        <v>3.5</v>
      </c>
      <c r="S1214">
        <v>4.55</v>
      </c>
      <c r="T1214">
        <v>1</v>
      </c>
      <c r="U1214">
        <v>10</v>
      </c>
      <c r="V1214">
        <v>7.8000000000000007</v>
      </c>
      <c r="W1214">
        <v>4.4000000000000004</v>
      </c>
      <c r="X1214">
        <v>34.320000000000007</v>
      </c>
      <c r="Y1214">
        <v>5.2000000000000011</v>
      </c>
      <c r="Z1214">
        <v>4.04</v>
      </c>
      <c r="AA1214">
        <v>21.008000000000006</v>
      </c>
      <c r="AB1214">
        <v>7602687</v>
      </c>
      <c r="AC1214" t="s">
        <v>3443</v>
      </c>
      <c r="AD1214">
        <v>40977</v>
      </c>
      <c r="AE1214" t="s">
        <v>760</v>
      </c>
      <c r="AF1214" t="s">
        <v>761</v>
      </c>
      <c r="AG1214" t="s">
        <v>762</v>
      </c>
      <c r="AH1214" t="s">
        <v>768</v>
      </c>
      <c r="AI1214">
        <v>2.5</v>
      </c>
      <c r="AJ1214">
        <v>0</v>
      </c>
      <c r="AK1214">
        <v>0</v>
      </c>
      <c r="AL1214">
        <v>0</v>
      </c>
      <c r="AM1214">
        <v>30</v>
      </c>
      <c r="AN1214">
        <v>0</v>
      </c>
      <c r="AO1214" t="s">
        <v>762</v>
      </c>
      <c r="AP1214" t="s">
        <v>763</v>
      </c>
      <c r="AQ1214" t="s">
        <v>769</v>
      </c>
      <c r="AR1214" t="s">
        <v>3444</v>
      </c>
      <c r="AS1214">
        <v>6.67</v>
      </c>
      <c r="AT1214">
        <v>700.92</v>
      </c>
      <c r="AU1214">
        <v>707.59</v>
      </c>
      <c r="AV1214" t="s">
        <v>762</v>
      </c>
      <c r="AW1214" t="s">
        <v>3445</v>
      </c>
      <c r="AX1214">
        <v>4.79</v>
      </c>
      <c r="AY1214">
        <v>701.37</v>
      </c>
      <c r="AZ1214">
        <v>706.16</v>
      </c>
      <c r="BA1214" t="s">
        <v>762</v>
      </c>
      <c r="BB1214">
        <v>-4.0524999999999997E-3</v>
      </c>
      <c r="BC1214">
        <v>0</v>
      </c>
      <c r="BD1214">
        <v>43013</v>
      </c>
      <c r="BE1214">
        <v>8.582249600730087</v>
      </c>
      <c r="BF1214" t="s">
        <v>767</v>
      </c>
      <c r="BG1214">
        <v>44441</v>
      </c>
      <c r="BH1214">
        <v>111.04253104368421</v>
      </c>
      <c r="BI1214" t="s">
        <v>4120</v>
      </c>
      <c r="BJ1214" t="s">
        <v>4121</v>
      </c>
      <c r="BK1214" t="s">
        <v>4122</v>
      </c>
      <c r="BL1214" t="s">
        <v>4123</v>
      </c>
      <c r="BM1214">
        <v>4</v>
      </c>
      <c r="BN1214">
        <v>3.819</v>
      </c>
    </row>
    <row r="1215" spans="1:66" x14ac:dyDescent="0.25">
      <c r="A1215">
        <v>206373</v>
      </c>
      <c r="B1215">
        <v>20237</v>
      </c>
      <c r="C1215" t="s">
        <v>393</v>
      </c>
      <c r="D1215" t="s">
        <v>26</v>
      </c>
      <c r="E1215" t="s">
        <v>29</v>
      </c>
      <c r="F1215">
        <v>44111.666666666664</v>
      </c>
      <c r="G1215">
        <v>9.5</v>
      </c>
      <c r="H1215" t="s">
        <v>23</v>
      </c>
      <c r="I1215">
        <v>0</v>
      </c>
      <c r="J1215" t="s">
        <v>22</v>
      </c>
      <c r="K1215" t="s">
        <v>22</v>
      </c>
      <c r="M1215">
        <v>0</v>
      </c>
      <c r="O1215">
        <v>2</v>
      </c>
      <c r="P1215">
        <v>10</v>
      </c>
      <c r="Q1215">
        <v>1.3</v>
      </c>
      <c r="R1215">
        <v>3.9000000000000004</v>
      </c>
      <c r="S1215">
        <v>5.07</v>
      </c>
      <c r="T1215">
        <v>1</v>
      </c>
      <c r="U1215">
        <v>10</v>
      </c>
      <c r="V1215">
        <v>2.2000000000000002</v>
      </c>
      <c r="W1215">
        <v>4.8000000000000007</v>
      </c>
      <c r="X1215">
        <v>10.560000000000002</v>
      </c>
      <c r="Y1215">
        <v>1.84</v>
      </c>
      <c r="Z1215">
        <v>4.4400000000000004</v>
      </c>
      <c r="AA1215">
        <v>8.1696000000000009</v>
      </c>
      <c r="AB1215">
        <v>7581512</v>
      </c>
      <c r="AC1215" t="s">
        <v>2064</v>
      </c>
      <c r="AD1215">
        <v>40978</v>
      </c>
      <c r="AE1215" t="s">
        <v>760</v>
      </c>
      <c r="AF1215" t="s">
        <v>838</v>
      </c>
      <c r="AG1215" t="s">
        <v>762</v>
      </c>
      <c r="AH1215" t="s">
        <v>842</v>
      </c>
      <c r="AI1215">
        <v>0</v>
      </c>
      <c r="AJ1215">
        <v>0</v>
      </c>
      <c r="AK1215">
        <v>6</v>
      </c>
      <c r="AL1215">
        <v>11</v>
      </c>
      <c r="AM1215">
        <v>72</v>
      </c>
      <c r="AN1215">
        <v>132</v>
      </c>
      <c r="AO1215" t="s">
        <v>762</v>
      </c>
      <c r="AP1215" t="s">
        <v>763</v>
      </c>
      <c r="AQ1215" t="s">
        <v>769</v>
      </c>
      <c r="AR1215" t="s">
        <v>2065</v>
      </c>
      <c r="AS1215">
        <v>0</v>
      </c>
      <c r="AT1215">
        <v>0</v>
      </c>
      <c r="AU1215">
        <v>0</v>
      </c>
      <c r="AV1215" t="s">
        <v>765</v>
      </c>
      <c r="AW1215" t="s">
        <v>2066</v>
      </c>
      <c r="AX1215">
        <v>0</v>
      </c>
      <c r="AY1215">
        <v>0</v>
      </c>
      <c r="AZ1215">
        <v>0</v>
      </c>
      <c r="BA1215" t="s">
        <v>765</v>
      </c>
      <c r="BB1215">
        <v>0</v>
      </c>
      <c r="BC1215">
        <v>0</v>
      </c>
      <c r="BD1215">
        <v>42736</v>
      </c>
      <c r="BE1215">
        <v>8.5795117499429541</v>
      </c>
      <c r="BF1215" t="s">
        <v>767</v>
      </c>
      <c r="BG1215">
        <v>44448</v>
      </c>
      <c r="BH1215">
        <v>112.59922240034101</v>
      </c>
      <c r="BI1215" t="s">
        <v>4120</v>
      </c>
      <c r="BJ1215" t="s">
        <v>4121</v>
      </c>
      <c r="BK1215" t="s">
        <v>4122</v>
      </c>
      <c r="BL1215" t="s">
        <v>4123</v>
      </c>
      <c r="BM1215">
        <v>4</v>
      </c>
      <c r="BN1215">
        <v>3.8380000000000001</v>
      </c>
    </row>
    <row r="1216" spans="1:66" x14ac:dyDescent="0.25">
      <c r="A1216">
        <v>206457</v>
      </c>
      <c r="B1216">
        <v>20237</v>
      </c>
      <c r="C1216" t="s">
        <v>608</v>
      </c>
      <c r="D1216" t="s">
        <v>21</v>
      </c>
      <c r="E1216" t="s">
        <v>29</v>
      </c>
      <c r="F1216">
        <v>44111.666666666664</v>
      </c>
      <c r="G1216">
        <v>10.5</v>
      </c>
      <c r="H1216" t="s">
        <v>23</v>
      </c>
      <c r="I1216">
        <v>0</v>
      </c>
      <c r="J1216" t="s">
        <v>22</v>
      </c>
      <c r="K1216" t="s">
        <v>22</v>
      </c>
      <c r="M1216">
        <v>0</v>
      </c>
      <c r="O1216">
        <v>2</v>
      </c>
      <c r="P1216">
        <v>10</v>
      </c>
      <c r="Q1216">
        <v>1.3</v>
      </c>
      <c r="R1216">
        <v>3.9000000000000004</v>
      </c>
      <c r="S1216">
        <v>5.07</v>
      </c>
      <c r="T1216">
        <v>1</v>
      </c>
      <c r="U1216">
        <v>10</v>
      </c>
      <c r="V1216">
        <v>9.1999999999999993</v>
      </c>
      <c r="W1216">
        <v>4.8000000000000007</v>
      </c>
      <c r="X1216">
        <v>44.160000000000004</v>
      </c>
      <c r="Y1216">
        <v>6.0399999999999991</v>
      </c>
      <c r="Z1216">
        <v>4.4400000000000004</v>
      </c>
      <c r="AA1216">
        <v>26.817599999999999</v>
      </c>
      <c r="AB1216">
        <v>7698786</v>
      </c>
      <c r="AC1216" t="s">
        <v>3698</v>
      </c>
      <c r="AD1216">
        <v>40979</v>
      </c>
      <c r="AE1216" t="s">
        <v>760</v>
      </c>
      <c r="AF1216" t="s">
        <v>761</v>
      </c>
      <c r="AG1216" t="s">
        <v>762</v>
      </c>
      <c r="AH1216" t="s">
        <v>768</v>
      </c>
      <c r="AI1216">
        <v>2</v>
      </c>
      <c r="AJ1216">
        <v>0</v>
      </c>
      <c r="AK1216">
        <v>0</v>
      </c>
      <c r="AL1216">
        <v>0</v>
      </c>
      <c r="AM1216">
        <v>24</v>
      </c>
      <c r="AN1216">
        <v>0</v>
      </c>
      <c r="AO1216" t="s">
        <v>762</v>
      </c>
      <c r="AP1216" t="s">
        <v>763</v>
      </c>
      <c r="AQ1216" t="s">
        <v>769</v>
      </c>
      <c r="AR1216" t="s">
        <v>3699</v>
      </c>
      <c r="AS1216">
        <v>11.4</v>
      </c>
      <c r="AT1216">
        <v>0</v>
      </c>
      <c r="AU1216">
        <v>0</v>
      </c>
      <c r="AV1216" t="s">
        <v>765</v>
      </c>
      <c r="AW1216" t="s">
        <v>3700</v>
      </c>
      <c r="AX1216">
        <v>12.3</v>
      </c>
      <c r="AY1216">
        <v>0</v>
      </c>
      <c r="AZ1216">
        <v>0</v>
      </c>
      <c r="BA1216" t="s">
        <v>765</v>
      </c>
      <c r="BB1216">
        <v>0</v>
      </c>
      <c r="BC1216">
        <v>0</v>
      </c>
      <c r="BD1216">
        <v>0</v>
      </c>
      <c r="BE1216">
        <v>120.7711613050422</v>
      </c>
      <c r="BF1216" t="s">
        <v>767</v>
      </c>
      <c r="BG1216">
        <v>44440</v>
      </c>
      <c r="BH1216">
        <v>125.5403722227083</v>
      </c>
      <c r="BI1216" t="s">
        <v>4104</v>
      </c>
      <c r="BJ1216" t="s">
        <v>4105</v>
      </c>
      <c r="BK1216" t="s">
        <v>4106</v>
      </c>
      <c r="BL1216" t="s">
        <v>4107</v>
      </c>
      <c r="BM1216">
        <v>3</v>
      </c>
      <c r="BN1216">
        <v>3.8079999999999998</v>
      </c>
    </row>
    <row r="1217" spans="1:66" x14ac:dyDescent="0.25">
      <c r="A1217">
        <v>206830</v>
      </c>
      <c r="B1217">
        <v>24111</v>
      </c>
      <c r="C1217" t="s">
        <v>395</v>
      </c>
      <c r="D1217" t="s">
        <v>21</v>
      </c>
      <c r="E1217" t="s">
        <v>29</v>
      </c>
      <c r="F1217">
        <v>44452.666666666664</v>
      </c>
      <c r="G1217">
        <v>2</v>
      </c>
      <c r="H1217" t="s">
        <v>23</v>
      </c>
      <c r="I1217">
        <v>0</v>
      </c>
      <c r="J1217" t="s">
        <v>22</v>
      </c>
      <c r="K1217" t="s">
        <v>22</v>
      </c>
      <c r="L1217" t="s">
        <v>115</v>
      </c>
      <c r="M1217">
        <v>8</v>
      </c>
      <c r="N1217" t="s">
        <v>40</v>
      </c>
      <c r="O1217">
        <v>8</v>
      </c>
      <c r="P1217">
        <v>10</v>
      </c>
      <c r="Q1217">
        <v>5.2</v>
      </c>
      <c r="R1217">
        <v>5.9</v>
      </c>
      <c r="S1217">
        <v>30.680000000000003</v>
      </c>
      <c r="T1217">
        <v>1</v>
      </c>
      <c r="U1217">
        <v>10</v>
      </c>
      <c r="V1217">
        <v>2.8</v>
      </c>
      <c r="W1217">
        <v>4.0999999999999996</v>
      </c>
      <c r="X1217">
        <v>11.479999999999999</v>
      </c>
      <c r="Y1217">
        <v>3.76</v>
      </c>
      <c r="Z1217">
        <v>4.82</v>
      </c>
      <c r="AA1217">
        <v>18.123200000000001</v>
      </c>
      <c r="AB1217">
        <v>7548315</v>
      </c>
      <c r="AC1217" t="s">
        <v>3185</v>
      </c>
      <c r="AD1217">
        <v>40980</v>
      </c>
      <c r="AE1217" t="s">
        <v>760</v>
      </c>
      <c r="AF1217" t="s">
        <v>761</v>
      </c>
      <c r="AG1217" t="s">
        <v>762</v>
      </c>
      <c r="AH1217" t="s">
        <v>768</v>
      </c>
      <c r="AI1217">
        <v>1</v>
      </c>
      <c r="AJ1217">
        <v>0</v>
      </c>
      <c r="AK1217">
        <v>0</v>
      </c>
      <c r="AL1217">
        <v>0</v>
      </c>
      <c r="AM1217">
        <v>15</v>
      </c>
      <c r="AN1217">
        <v>0</v>
      </c>
      <c r="AO1217" t="s">
        <v>762</v>
      </c>
      <c r="AP1217" t="s">
        <v>778</v>
      </c>
      <c r="AQ1217" t="s">
        <v>781</v>
      </c>
      <c r="AR1217" t="s">
        <v>3186</v>
      </c>
      <c r="AS1217">
        <v>1.1599999999999999</v>
      </c>
      <c r="AT1217">
        <v>716.41099999999994</v>
      </c>
      <c r="AU1217">
        <v>717.57100000000003</v>
      </c>
      <c r="AV1217" t="s">
        <v>765</v>
      </c>
      <c r="AW1217" t="s">
        <v>3187</v>
      </c>
      <c r="AX1217">
        <v>0.83</v>
      </c>
      <c r="AY1217">
        <v>716.58150000000001</v>
      </c>
      <c r="AZ1217">
        <v>717.41150000000005</v>
      </c>
      <c r="BA1217" t="s">
        <v>765</v>
      </c>
      <c r="BB1217">
        <v>-0.88021981000000005</v>
      </c>
      <c r="BC1217">
        <v>0</v>
      </c>
      <c r="BD1217">
        <v>0</v>
      </c>
      <c r="BE1217">
        <v>121.70476842345425</v>
      </c>
      <c r="BF1217" t="s">
        <v>767</v>
      </c>
      <c r="BG1217">
        <v>44456</v>
      </c>
      <c r="BH1217">
        <v>19.37016161106316</v>
      </c>
      <c r="BI1217" t="s">
        <v>4098</v>
      </c>
      <c r="BJ1217" t="s">
        <v>4099</v>
      </c>
      <c r="BK1217" t="s">
        <v>4100</v>
      </c>
      <c r="BL1217" t="s">
        <v>4097</v>
      </c>
      <c r="BM1217">
        <v>1</v>
      </c>
      <c r="BN1217">
        <v>3.7559999999999998</v>
      </c>
    </row>
    <row r="1218" spans="1:66" x14ac:dyDescent="0.25">
      <c r="A1218">
        <v>207018</v>
      </c>
      <c r="B1218">
        <v>16945</v>
      </c>
      <c r="C1218" t="s">
        <v>621</v>
      </c>
      <c r="D1218" t="s">
        <v>26</v>
      </c>
      <c r="E1218" t="s">
        <v>29</v>
      </c>
      <c r="F1218">
        <v>43846.708333333336</v>
      </c>
      <c r="G1218">
        <v>9</v>
      </c>
      <c r="H1218" t="s">
        <v>23</v>
      </c>
      <c r="I1218">
        <v>0</v>
      </c>
      <c r="J1218" t="s">
        <v>22</v>
      </c>
      <c r="K1218" t="s">
        <v>22</v>
      </c>
      <c r="L1218" t="s">
        <v>30</v>
      </c>
      <c r="M1218">
        <v>6</v>
      </c>
      <c r="O1218">
        <v>2</v>
      </c>
      <c r="P1218">
        <v>5</v>
      </c>
      <c r="Q1218">
        <v>1.3</v>
      </c>
      <c r="R1218">
        <v>6.45</v>
      </c>
      <c r="S1218">
        <v>8.3849999999999998</v>
      </c>
      <c r="T1218">
        <v>1</v>
      </c>
      <c r="U1218">
        <v>5</v>
      </c>
      <c r="V1218">
        <v>4.5999999999999996</v>
      </c>
      <c r="W1218">
        <v>4.6500000000000004</v>
      </c>
      <c r="X1218">
        <v>21.39</v>
      </c>
      <c r="Y1218">
        <v>3.28</v>
      </c>
      <c r="Z1218">
        <v>5.37</v>
      </c>
      <c r="AA1218">
        <v>17.613599999999998</v>
      </c>
      <c r="AB1218">
        <v>7676391</v>
      </c>
      <c r="AC1218" t="s">
        <v>3145</v>
      </c>
      <c r="AD1218">
        <v>40981</v>
      </c>
      <c r="AE1218" t="s">
        <v>760</v>
      </c>
      <c r="AF1218" t="s">
        <v>761</v>
      </c>
      <c r="AG1218" t="s">
        <v>762</v>
      </c>
      <c r="AH1218" t="s">
        <v>768</v>
      </c>
      <c r="AI1218">
        <v>1.25</v>
      </c>
      <c r="AJ1218">
        <v>0</v>
      </c>
      <c r="AK1218">
        <v>0</v>
      </c>
      <c r="AL1218">
        <v>0</v>
      </c>
      <c r="AM1218">
        <v>15</v>
      </c>
      <c r="AN1218">
        <v>0</v>
      </c>
      <c r="AO1218" t="s">
        <v>762</v>
      </c>
      <c r="AP1218" t="s">
        <v>763</v>
      </c>
      <c r="AQ1218" t="s">
        <v>769</v>
      </c>
      <c r="AR1218" t="s">
        <v>3146</v>
      </c>
      <c r="AS1218">
        <v>3.3</v>
      </c>
      <c r="AT1218">
        <v>0</v>
      </c>
      <c r="AU1218">
        <v>0</v>
      </c>
      <c r="AV1218" t="s">
        <v>765</v>
      </c>
      <c r="AW1218" t="s">
        <v>3147</v>
      </c>
      <c r="AX1218">
        <v>3.4</v>
      </c>
      <c r="AY1218">
        <v>0</v>
      </c>
      <c r="AZ1218">
        <v>0</v>
      </c>
      <c r="BA1218" t="s">
        <v>765</v>
      </c>
      <c r="BB1218">
        <v>0</v>
      </c>
      <c r="BC1218">
        <v>0</v>
      </c>
      <c r="BD1218">
        <v>0</v>
      </c>
      <c r="BE1218">
        <v>120.04574492356834</v>
      </c>
      <c r="BF1218" t="s">
        <v>767</v>
      </c>
      <c r="BG1218">
        <v>44456</v>
      </c>
      <c r="BH1218">
        <v>178.5855863045565</v>
      </c>
      <c r="BI1218" t="s">
        <v>4152</v>
      </c>
      <c r="BJ1218" t="s">
        <v>4153</v>
      </c>
      <c r="BK1218" t="s">
        <v>4154</v>
      </c>
      <c r="BL1218" t="s">
        <v>4139</v>
      </c>
      <c r="BM1218">
        <v>4</v>
      </c>
      <c r="BN1218">
        <v>3.8479999999999999</v>
      </c>
    </row>
    <row r="1219" spans="1:66" x14ac:dyDescent="0.25">
      <c r="A1219">
        <v>207019</v>
      </c>
      <c r="B1219">
        <v>24595</v>
      </c>
      <c r="C1219" t="s">
        <v>602</v>
      </c>
      <c r="D1219" t="s">
        <v>26</v>
      </c>
      <c r="E1219" t="s">
        <v>29</v>
      </c>
      <c r="F1219">
        <v>44497.708333333336</v>
      </c>
      <c r="G1219">
        <v>6</v>
      </c>
      <c r="H1219" t="s">
        <v>23</v>
      </c>
      <c r="I1219">
        <v>0</v>
      </c>
      <c r="J1219" t="s">
        <v>22</v>
      </c>
      <c r="K1219" t="s">
        <v>22</v>
      </c>
      <c r="L1219" t="s">
        <v>30</v>
      </c>
      <c r="M1219">
        <v>6</v>
      </c>
      <c r="O1219">
        <v>2</v>
      </c>
      <c r="P1219">
        <v>5</v>
      </c>
      <c r="Q1219">
        <v>1.3</v>
      </c>
      <c r="R1219">
        <v>5.45</v>
      </c>
      <c r="S1219">
        <v>7.0850000000000009</v>
      </c>
      <c r="T1219">
        <v>1</v>
      </c>
      <c r="U1219">
        <v>5</v>
      </c>
      <c r="V1219">
        <v>5.4</v>
      </c>
      <c r="W1219">
        <v>3.6500000000000004</v>
      </c>
      <c r="X1219">
        <v>19.710000000000004</v>
      </c>
      <c r="Y1219">
        <v>3.7600000000000002</v>
      </c>
      <c r="Z1219">
        <v>4.37</v>
      </c>
      <c r="AA1219">
        <v>16.4312</v>
      </c>
      <c r="AB1219">
        <v>7710186</v>
      </c>
      <c r="AC1219" t="s">
        <v>3047</v>
      </c>
      <c r="AD1219">
        <v>40982</v>
      </c>
      <c r="AE1219" t="s">
        <v>760</v>
      </c>
      <c r="AF1219" t="s">
        <v>761</v>
      </c>
      <c r="AG1219" t="s">
        <v>762</v>
      </c>
      <c r="AH1219" t="s">
        <v>768</v>
      </c>
      <c r="AI1219">
        <v>1.25</v>
      </c>
      <c r="AJ1219">
        <v>0</v>
      </c>
      <c r="AK1219">
        <v>0</v>
      </c>
      <c r="AL1219">
        <v>0</v>
      </c>
      <c r="AM1219">
        <v>15</v>
      </c>
      <c r="AN1219">
        <v>0</v>
      </c>
      <c r="AO1219" t="s">
        <v>762</v>
      </c>
      <c r="AP1219" t="s">
        <v>763</v>
      </c>
      <c r="AQ1219" t="s">
        <v>769</v>
      </c>
      <c r="AR1219" t="s">
        <v>3048</v>
      </c>
      <c r="AS1219">
        <v>5</v>
      </c>
      <c r="AT1219">
        <v>0</v>
      </c>
      <c r="AU1219">
        <v>0</v>
      </c>
      <c r="AV1219" t="s">
        <v>765</v>
      </c>
      <c r="AW1219" t="s">
        <v>3049</v>
      </c>
      <c r="AX1219">
        <v>2.4</v>
      </c>
      <c r="AY1219">
        <v>0</v>
      </c>
      <c r="AZ1219">
        <v>0</v>
      </c>
      <c r="BA1219" t="s">
        <v>765</v>
      </c>
      <c r="BB1219">
        <v>0</v>
      </c>
      <c r="BC1219">
        <v>0</v>
      </c>
      <c r="BD1219">
        <v>0</v>
      </c>
      <c r="BE1219">
        <v>121.82808578599133</v>
      </c>
      <c r="BF1219" t="s">
        <v>767</v>
      </c>
      <c r="BG1219">
        <v>44456</v>
      </c>
      <c r="BH1219">
        <v>177.87610583850389</v>
      </c>
      <c r="BI1219" t="s">
        <v>4152</v>
      </c>
      <c r="BJ1219" t="s">
        <v>4153</v>
      </c>
      <c r="BK1219" t="s">
        <v>4154</v>
      </c>
      <c r="BL1219" t="s">
        <v>4139</v>
      </c>
      <c r="BM1219">
        <v>4</v>
      </c>
      <c r="BN1219">
        <v>3.8479999999999999</v>
      </c>
    </row>
    <row r="1220" spans="1:66" x14ac:dyDescent="0.25">
      <c r="A1220">
        <v>207478</v>
      </c>
      <c r="B1220">
        <v>21663</v>
      </c>
      <c r="C1220" t="s">
        <v>232</v>
      </c>
      <c r="D1220" t="s">
        <v>21</v>
      </c>
      <c r="E1220" t="s">
        <v>29</v>
      </c>
      <c r="F1220">
        <v>44258.708333333336</v>
      </c>
      <c r="G1220">
        <v>2.5</v>
      </c>
      <c r="H1220" t="s">
        <v>23</v>
      </c>
      <c r="I1220">
        <v>0</v>
      </c>
      <c r="J1220" t="s">
        <v>22</v>
      </c>
      <c r="K1220" t="s">
        <v>22</v>
      </c>
      <c r="M1220">
        <v>0</v>
      </c>
      <c r="O1220">
        <v>2</v>
      </c>
      <c r="P1220">
        <v>10</v>
      </c>
      <c r="Q1220">
        <v>1.3</v>
      </c>
      <c r="R1220">
        <v>2.2999999999999998</v>
      </c>
      <c r="S1220">
        <v>2.9899999999999998</v>
      </c>
      <c r="T1220">
        <v>2</v>
      </c>
      <c r="U1220">
        <v>10</v>
      </c>
      <c r="V1220">
        <v>8.6</v>
      </c>
      <c r="W1220">
        <v>4.0999999999999996</v>
      </c>
      <c r="X1220">
        <v>35.26</v>
      </c>
      <c r="Y1220">
        <v>5.68</v>
      </c>
      <c r="Z1220">
        <v>3.3799999999999994</v>
      </c>
      <c r="AA1220">
        <v>19.198399999999996</v>
      </c>
      <c r="AB1220">
        <v>7573539</v>
      </c>
      <c r="AC1220" t="s">
        <v>3304</v>
      </c>
      <c r="AD1220">
        <v>40983</v>
      </c>
      <c r="AE1220" t="s">
        <v>760</v>
      </c>
      <c r="AF1220" t="s">
        <v>761</v>
      </c>
      <c r="AG1220" t="s">
        <v>762</v>
      </c>
      <c r="AH1220" t="s">
        <v>768</v>
      </c>
      <c r="AI1220">
        <v>1.25</v>
      </c>
      <c r="AJ1220">
        <v>0</v>
      </c>
      <c r="AK1220">
        <v>0</v>
      </c>
      <c r="AL1220">
        <v>0</v>
      </c>
      <c r="AM1220">
        <v>15</v>
      </c>
      <c r="AN1220">
        <v>0</v>
      </c>
      <c r="AO1220" t="s">
        <v>762</v>
      </c>
      <c r="AP1220" t="s">
        <v>763</v>
      </c>
      <c r="AQ1220" t="s">
        <v>769</v>
      </c>
      <c r="AR1220" t="s">
        <v>3305</v>
      </c>
      <c r="AS1220">
        <v>0</v>
      </c>
      <c r="AT1220">
        <v>0</v>
      </c>
      <c r="AU1220">
        <v>0</v>
      </c>
      <c r="AV1220" t="s">
        <v>772</v>
      </c>
      <c r="AW1220" t="s">
        <v>3306</v>
      </c>
      <c r="AX1220">
        <v>0</v>
      </c>
      <c r="AY1220">
        <v>0</v>
      </c>
      <c r="AZ1220">
        <v>0</v>
      </c>
      <c r="BA1220" t="s">
        <v>772</v>
      </c>
      <c r="BB1220">
        <v>0</v>
      </c>
      <c r="BC1220">
        <v>0</v>
      </c>
      <c r="BD1220">
        <v>0</v>
      </c>
      <c r="BE1220">
        <v>121.17373944786677</v>
      </c>
      <c r="BF1220" t="s">
        <v>767</v>
      </c>
      <c r="BG1220">
        <v>44484</v>
      </c>
      <c r="BH1220">
        <v>40.487731832824323</v>
      </c>
      <c r="BI1220" t="s">
        <v>4094</v>
      </c>
      <c r="BJ1220" t="s">
        <v>4095</v>
      </c>
      <c r="BK1220" t="s">
        <v>4096</v>
      </c>
      <c r="BL1220" t="s">
        <v>4097</v>
      </c>
      <c r="BM1220">
        <v>1</v>
      </c>
      <c r="BN1220">
        <v>3.7490000000000001</v>
      </c>
    </row>
    <row r="1221" spans="1:66" x14ac:dyDescent="0.25">
      <c r="A1221">
        <v>207618</v>
      </c>
      <c r="B1221">
        <v>24521</v>
      </c>
      <c r="C1221" t="s">
        <v>680</v>
      </c>
      <c r="D1221" t="s">
        <v>21</v>
      </c>
      <c r="E1221" t="s">
        <v>29</v>
      </c>
      <c r="F1221">
        <v>44384.666666666664</v>
      </c>
      <c r="G1221">
        <v>3</v>
      </c>
      <c r="H1221" t="s">
        <v>32</v>
      </c>
      <c r="I1221">
        <v>10</v>
      </c>
      <c r="K1221" t="s">
        <v>22</v>
      </c>
      <c r="L1221" t="s">
        <v>145</v>
      </c>
      <c r="M1221">
        <v>10</v>
      </c>
      <c r="N1221" t="s">
        <v>40</v>
      </c>
      <c r="O1221">
        <v>8</v>
      </c>
      <c r="P1221">
        <v>5</v>
      </c>
      <c r="Q1221">
        <v>8.6999999999999993</v>
      </c>
      <c r="R1221">
        <v>6.05</v>
      </c>
      <c r="S1221">
        <v>52.634999999999991</v>
      </c>
      <c r="T1221">
        <v>1</v>
      </c>
      <c r="U1221">
        <v>5</v>
      </c>
      <c r="V1221">
        <v>7.8000000000000007</v>
      </c>
      <c r="W1221">
        <v>2.4500000000000002</v>
      </c>
      <c r="X1221">
        <v>19.110000000000003</v>
      </c>
      <c r="Y1221">
        <v>8.16</v>
      </c>
      <c r="Z1221">
        <v>3.8899999999999997</v>
      </c>
      <c r="AA1221">
        <v>31.742399999999996</v>
      </c>
      <c r="AB1221">
        <v>7614790</v>
      </c>
      <c r="AC1221" t="s">
        <v>3895</v>
      </c>
      <c r="AD1221">
        <v>40985</v>
      </c>
      <c r="AE1221" t="s">
        <v>985</v>
      </c>
      <c r="AF1221" t="s">
        <v>761</v>
      </c>
      <c r="AG1221" t="s">
        <v>762</v>
      </c>
      <c r="AH1221" t="s">
        <v>768</v>
      </c>
      <c r="AI1221">
        <v>1</v>
      </c>
      <c r="AJ1221">
        <v>0</v>
      </c>
      <c r="AK1221">
        <v>0</v>
      </c>
      <c r="AL1221">
        <v>0</v>
      </c>
      <c r="AM1221">
        <v>12</v>
      </c>
      <c r="AN1221">
        <v>0</v>
      </c>
      <c r="AO1221" t="s">
        <v>762</v>
      </c>
      <c r="AP1221" t="s">
        <v>763</v>
      </c>
      <c r="AQ1221" t="s">
        <v>769</v>
      </c>
      <c r="AR1221" t="s">
        <v>3896</v>
      </c>
      <c r="AS1221">
        <v>3</v>
      </c>
      <c r="AT1221">
        <v>769.33001707999995</v>
      </c>
      <c r="AU1221">
        <v>772.33001707999995</v>
      </c>
      <c r="AV1221" t="s">
        <v>765</v>
      </c>
      <c r="AW1221" t="s">
        <v>762</v>
      </c>
      <c r="AX1221">
        <v>0</v>
      </c>
      <c r="AY1221">
        <v>0</v>
      </c>
      <c r="AZ1221">
        <v>0</v>
      </c>
      <c r="BA1221" t="s">
        <v>986</v>
      </c>
      <c r="BB1221">
        <v>0</v>
      </c>
      <c r="BC1221">
        <v>0</v>
      </c>
      <c r="BD1221">
        <v>0</v>
      </c>
      <c r="BE1221">
        <v>121.51859456992926</v>
      </c>
      <c r="BF1221" t="s">
        <v>767</v>
      </c>
      <c r="BG1221">
        <v>44494</v>
      </c>
      <c r="BH1221">
        <v>44.614858429808152</v>
      </c>
      <c r="BI1221" t="s">
        <v>4120</v>
      </c>
      <c r="BJ1221" t="s">
        <v>4121</v>
      </c>
      <c r="BK1221" t="s">
        <v>4122</v>
      </c>
      <c r="BL1221" t="s">
        <v>4123</v>
      </c>
      <c r="BM1221">
        <v>4</v>
      </c>
      <c r="BN1221">
        <v>3.8290000000000002</v>
      </c>
    </row>
    <row r="1222" spans="1:66" x14ac:dyDescent="0.25">
      <c r="A1222">
        <v>208483</v>
      </c>
      <c r="B1222">
        <v>22892</v>
      </c>
      <c r="C1222" t="s">
        <v>610</v>
      </c>
      <c r="D1222" t="s">
        <v>164</v>
      </c>
      <c r="E1222" t="s">
        <v>29</v>
      </c>
      <c r="F1222">
        <v>44355.708333333336</v>
      </c>
      <c r="G1222">
        <v>1.5</v>
      </c>
      <c r="H1222" t="s">
        <v>28</v>
      </c>
      <c r="I1222">
        <v>5</v>
      </c>
      <c r="J1222" t="s">
        <v>22</v>
      </c>
      <c r="K1222" t="s">
        <v>22</v>
      </c>
      <c r="M1222">
        <v>0</v>
      </c>
      <c r="O1222">
        <v>2</v>
      </c>
      <c r="P1222">
        <v>10</v>
      </c>
      <c r="Q1222">
        <v>3.05</v>
      </c>
      <c r="R1222">
        <v>2.9</v>
      </c>
      <c r="S1222">
        <v>8.8449999999999989</v>
      </c>
      <c r="T1222">
        <v>1</v>
      </c>
      <c r="U1222">
        <v>10</v>
      </c>
      <c r="V1222">
        <v>6.2000000000000011</v>
      </c>
      <c r="W1222">
        <v>3.8000000000000003</v>
      </c>
      <c r="X1222">
        <v>23.560000000000006</v>
      </c>
      <c r="Y1222">
        <v>4.9400000000000004</v>
      </c>
      <c r="Z1222">
        <v>3.4400000000000004</v>
      </c>
      <c r="AA1222">
        <v>16.993600000000004</v>
      </c>
      <c r="AB1222">
        <v>7615510</v>
      </c>
      <c r="AC1222" t="s">
        <v>3097</v>
      </c>
      <c r="AD1222">
        <v>40986</v>
      </c>
      <c r="AE1222" t="s">
        <v>760</v>
      </c>
      <c r="AF1222" t="s">
        <v>761</v>
      </c>
      <c r="AG1222" t="s">
        <v>762</v>
      </c>
      <c r="AH1222" t="s">
        <v>768</v>
      </c>
      <c r="AI1222">
        <v>1.25</v>
      </c>
      <c r="AJ1222">
        <v>0</v>
      </c>
      <c r="AK1222">
        <v>0</v>
      </c>
      <c r="AL1222">
        <v>0</v>
      </c>
      <c r="AM1222">
        <v>15</v>
      </c>
      <c r="AN1222">
        <v>0</v>
      </c>
      <c r="AO1222" t="s">
        <v>762</v>
      </c>
      <c r="AP1222" t="s">
        <v>763</v>
      </c>
      <c r="AQ1222" t="s">
        <v>769</v>
      </c>
      <c r="AR1222" t="s">
        <v>3098</v>
      </c>
      <c r="AS1222">
        <v>3.73</v>
      </c>
      <c r="AT1222">
        <v>759.87049999999999</v>
      </c>
      <c r="AU1222">
        <v>763.60050000000001</v>
      </c>
      <c r="AV1222" t="s">
        <v>765</v>
      </c>
      <c r="AW1222" t="s">
        <v>3099</v>
      </c>
      <c r="AX1222">
        <v>3.99</v>
      </c>
      <c r="AY1222">
        <v>759.88750000000005</v>
      </c>
      <c r="AZ1222">
        <v>763.87750000000005</v>
      </c>
      <c r="BA1222" t="s">
        <v>765</v>
      </c>
      <c r="BB1222">
        <v>-6.7832680000000006E-2</v>
      </c>
      <c r="BC1222">
        <v>0</v>
      </c>
      <c r="BD1222">
        <v>0</v>
      </c>
      <c r="BE1222">
        <v>121.43931097421857</v>
      </c>
      <c r="BF1222" t="s">
        <v>767</v>
      </c>
      <c r="BG1222">
        <v>44516</v>
      </c>
      <c r="BH1222">
        <v>25.061665508074459</v>
      </c>
      <c r="BI1222" t="s">
        <v>4098</v>
      </c>
      <c r="BJ1222" t="s">
        <v>4099</v>
      </c>
      <c r="BK1222" t="s">
        <v>4100</v>
      </c>
      <c r="BL1222" t="s">
        <v>4097</v>
      </c>
      <c r="BM1222">
        <v>1</v>
      </c>
      <c r="BN1222">
        <v>3.8540000000000001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0FE-F8D5-4F23-AE73-E666813AFC77}">
  <sheetPr>
    <tabColor theme="9"/>
  </sheetPr>
  <dimension ref="A1:R18"/>
  <sheetViews>
    <sheetView tabSelected="1" workbookViewId="0">
      <selection activeCell="A13" sqref="A13:E15"/>
    </sheetView>
  </sheetViews>
  <sheetFormatPr defaultRowHeight="15" x14ac:dyDescent="0.25"/>
  <sheetData>
    <row r="1" spans="1:18" ht="15" customHeight="1" x14ac:dyDescent="0.25">
      <c r="A1" s="19" t="s">
        <v>4081</v>
      </c>
      <c r="B1" s="19"/>
      <c r="C1" s="19"/>
      <c r="D1" s="19"/>
      <c r="E1" s="19"/>
      <c r="F1" s="19"/>
      <c r="G1" s="19"/>
      <c r="H1" s="19"/>
      <c r="J1" s="20" t="s">
        <v>4085</v>
      </c>
      <c r="K1" s="20"/>
      <c r="L1" s="20"/>
      <c r="M1" s="20"/>
      <c r="N1" s="20"/>
      <c r="O1" s="20"/>
      <c r="P1" s="20"/>
      <c r="Q1" s="20"/>
      <c r="R1" s="20"/>
    </row>
    <row r="2" spans="1:18" ht="15" customHeight="1" x14ac:dyDescent="0.25">
      <c r="A2" s="19"/>
      <c r="B2" s="19"/>
      <c r="C2" s="19"/>
      <c r="D2" s="19"/>
      <c r="E2" s="19"/>
      <c r="F2" s="19"/>
      <c r="G2" s="19"/>
      <c r="H2" s="19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19"/>
      <c r="B3" s="19"/>
      <c r="C3" s="19"/>
      <c r="D3" s="19"/>
      <c r="E3" s="19"/>
      <c r="F3" s="19"/>
      <c r="G3" s="19"/>
      <c r="H3" s="19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5">
      <c r="A4" s="19"/>
      <c r="B4" s="19"/>
      <c r="C4" s="19"/>
      <c r="D4" s="19"/>
      <c r="E4" s="19"/>
      <c r="F4" s="19"/>
      <c r="G4" s="19"/>
      <c r="H4" s="19"/>
    </row>
    <row r="6" spans="1:18" x14ac:dyDescent="0.25">
      <c r="A6" t="s">
        <v>4082</v>
      </c>
    </row>
    <row r="7" spans="1:18" x14ac:dyDescent="0.25">
      <c r="A7" t="s">
        <v>4088</v>
      </c>
    </row>
    <row r="8" spans="1:18" x14ac:dyDescent="0.25">
      <c r="A8" t="s">
        <v>4087</v>
      </c>
    </row>
    <row r="9" spans="1:18" x14ac:dyDescent="0.25">
      <c r="A9" t="s">
        <v>4086</v>
      </c>
    </row>
    <row r="10" spans="1:18" x14ac:dyDescent="0.25">
      <c r="A10" t="s">
        <v>4092</v>
      </c>
    </row>
    <row r="11" spans="1:18" x14ac:dyDescent="0.25">
      <c r="A11" t="s">
        <v>4093</v>
      </c>
    </row>
    <row r="13" spans="1:18" x14ac:dyDescent="0.25">
      <c r="A13" s="21" t="s">
        <v>4191</v>
      </c>
      <c r="B13" s="21"/>
      <c r="C13" s="21"/>
      <c r="D13" s="21"/>
      <c r="E13" s="21"/>
    </row>
    <row r="14" spans="1:18" x14ac:dyDescent="0.25">
      <c r="A14" s="21"/>
      <c r="B14" s="21"/>
      <c r="C14" s="21"/>
      <c r="D14" s="21"/>
      <c r="E14" s="21"/>
    </row>
    <row r="15" spans="1:18" x14ac:dyDescent="0.25">
      <c r="A15" s="21"/>
      <c r="B15" s="21"/>
      <c r="C15" s="21"/>
      <c r="D15" s="21"/>
      <c r="E15" s="21"/>
    </row>
    <row r="16" spans="1:18" x14ac:dyDescent="0.25">
      <c r="A16" s="21" t="s">
        <v>4089</v>
      </c>
      <c r="B16" s="21"/>
      <c r="C16" s="21"/>
      <c r="D16" s="21"/>
      <c r="E16" s="21"/>
    </row>
    <row r="17" spans="1:5" x14ac:dyDescent="0.25">
      <c r="A17" s="21"/>
      <c r="B17" s="21"/>
      <c r="C17" s="21"/>
      <c r="D17" s="21"/>
      <c r="E17" s="21"/>
    </row>
    <row r="18" spans="1:5" x14ac:dyDescent="0.25">
      <c r="A18" s="21"/>
      <c r="B18" s="21"/>
      <c r="C18" s="21"/>
      <c r="D18" s="21"/>
      <c r="E18" s="21"/>
    </row>
  </sheetData>
  <mergeCells count="4">
    <mergeCell ref="A1:H4"/>
    <mergeCell ref="J1:R3"/>
    <mergeCell ref="A13:E15"/>
    <mergeCell ref="A16:E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3DA2-76CD-4AC5-BBE9-93F3C06ECC58}">
  <dimension ref="A1:D1602"/>
  <sheetViews>
    <sheetView topLeftCell="A1572" workbookViewId="0">
      <selection activeCell="J1589" sqref="J1589"/>
    </sheetView>
  </sheetViews>
  <sheetFormatPr defaultRowHeight="15" x14ac:dyDescent="0.25"/>
  <cols>
    <col min="4" max="4" width="15.85546875" bestFit="1" customWidth="1"/>
  </cols>
  <sheetData>
    <row r="1" spans="1:4" x14ac:dyDescent="0.25">
      <c r="A1" s="22" t="s">
        <v>4192</v>
      </c>
      <c r="B1" s="22" t="s">
        <v>4193</v>
      </c>
      <c r="C1" s="22"/>
      <c r="D1" s="22" t="s">
        <v>4194</v>
      </c>
    </row>
    <row r="2" spans="1:4" x14ac:dyDescent="0.25">
      <c r="A2" s="22">
        <v>225618</v>
      </c>
      <c r="B2" s="22">
        <v>12005</v>
      </c>
      <c r="C2" s="22" t="str">
        <f>A2&amp;B2</f>
        <v>22561812005</v>
      </c>
      <c r="D2" s="23">
        <v>43790.708333333336</v>
      </c>
    </row>
    <row r="3" spans="1:4" x14ac:dyDescent="0.25">
      <c r="A3" s="22">
        <v>47817</v>
      </c>
      <c r="B3" s="22">
        <v>12001</v>
      </c>
      <c r="C3" s="22" t="str">
        <f t="shared" ref="C3:C66" si="0">A3&amp;B3</f>
        <v>4781712001</v>
      </c>
      <c r="D3" s="23">
        <v>43789.708333333336</v>
      </c>
    </row>
    <row r="4" spans="1:4" x14ac:dyDescent="0.25">
      <c r="A4" s="22">
        <v>52100</v>
      </c>
      <c r="B4" s="22">
        <v>12001</v>
      </c>
      <c r="C4" s="22" t="str">
        <f t="shared" si="0"/>
        <v>5210012001</v>
      </c>
      <c r="D4" s="23">
        <v>43789.708333333336</v>
      </c>
    </row>
    <row r="5" spans="1:4" x14ac:dyDescent="0.25">
      <c r="A5" s="22">
        <v>169495</v>
      </c>
      <c r="B5" s="22">
        <v>12005</v>
      </c>
      <c r="C5" s="22" t="str">
        <f t="shared" si="0"/>
        <v>16949512005</v>
      </c>
      <c r="D5" s="23">
        <v>43790.708333333336</v>
      </c>
    </row>
    <row r="6" spans="1:4" x14ac:dyDescent="0.25">
      <c r="A6" s="22">
        <v>225617</v>
      </c>
      <c r="B6" s="22">
        <v>12005</v>
      </c>
      <c r="C6" s="22" t="str">
        <f t="shared" si="0"/>
        <v>22561712005</v>
      </c>
      <c r="D6" s="23">
        <v>43790.708333333336</v>
      </c>
    </row>
    <row r="7" spans="1:4" x14ac:dyDescent="0.25">
      <c r="A7" s="22">
        <v>47249</v>
      </c>
      <c r="B7" s="22">
        <v>12001</v>
      </c>
      <c r="C7" s="22" t="str">
        <f t="shared" si="0"/>
        <v>4724912001</v>
      </c>
      <c r="D7" s="23">
        <v>43789.708333333336</v>
      </c>
    </row>
    <row r="8" spans="1:4" x14ac:dyDescent="0.25">
      <c r="A8" s="22">
        <v>21401</v>
      </c>
      <c r="B8" s="22">
        <v>12001</v>
      </c>
      <c r="C8" s="22" t="str">
        <f t="shared" si="0"/>
        <v>2140112001</v>
      </c>
      <c r="D8" s="23">
        <v>43790.708333333336</v>
      </c>
    </row>
    <row r="9" spans="1:4" x14ac:dyDescent="0.25">
      <c r="A9" s="22">
        <v>26002</v>
      </c>
      <c r="B9" s="22">
        <v>10926</v>
      </c>
      <c r="C9" s="22" t="str">
        <f t="shared" si="0"/>
        <v>2600210926</v>
      </c>
      <c r="D9" s="23">
        <v>43661.666666666664</v>
      </c>
    </row>
    <row r="10" spans="1:4" x14ac:dyDescent="0.25">
      <c r="A10" s="22">
        <v>97021</v>
      </c>
      <c r="B10" s="22">
        <v>11711</v>
      </c>
      <c r="C10" s="22" t="str">
        <f t="shared" si="0"/>
        <v>9702111711</v>
      </c>
      <c r="D10" s="23">
        <v>43748.666666666664</v>
      </c>
    </row>
    <row r="11" spans="1:4" x14ac:dyDescent="0.25">
      <c r="A11" s="22">
        <v>39209</v>
      </c>
      <c r="B11" s="22">
        <v>10956</v>
      </c>
      <c r="C11" s="22" t="str">
        <f t="shared" si="0"/>
        <v>3920910956</v>
      </c>
      <c r="D11" s="23">
        <v>43663.708333333336</v>
      </c>
    </row>
    <row r="12" spans="1:4" x14ac:dyDescent="0.25">
      <c r="A12" s="22">
        <v>19275</v>
      </c>
      <c r="B12" s="22">
        <v>11711</v>
      </c>
      <c r="C12" s="22" t="str">
        <f t="shared" si="0"/>
        <v>1927511711</v>
      </c>
      <c r="D12" s="23">
        <v>43748.666666666664</v>
      </c>
    </row>
    <row r="13" spans="1:4" x14ac:dyDescent="0.25">
      <c r="A13" s="22">
        <v>152865</v>
      </c>
      <c r="B13" s="22">
        <v>10998</v>
      </c>
      <c r="C13" s="22" t="str">
        <f t="shared" si="0"/>
        <v>15286510998</v>
      </c>
      <c r="D13" s="23">
        <v>43669.708333333336</v>
      </c>
    </row>
    <row r="14" spans="1:4" x14ac:dyDescent="0.25">
      <c r="A14" s="22">
        <v>74373</v>
      </c>
      <c r="B14" s="22">
        <v>10987</v>
      </c>
      <c r="C14" s="22" t="str">
        <f t="shared" si="0"/>
        <v>7437310987</v>
      </c>
      <c r="D14" s="23">
        <v>43665.708333333336</v>
      </c>
    </row>
    <row r="15" spans="1:4" x14ac:dyDescent="0.25">
      <c r="A15" s="22">
        <v>225613</v>
      </c>
      <c r="B15" s="22">
        <v>10992</v>
      </c>
      <c r="C15" s="22" t="str">
        <f t="shared" si="0"/>
        <v>22561310992</v>
      </c>
      <c r="D15" s="23">
        <v>43668.708333333336</v>
      </c>
    </row>
    <row r="16" spans="1:4" x14ac:dyDescent="0.25">
      <c r="A16" s="22">
        <v>96274</v>
      </c>
      <c r="B16" s="22">
        <v>11178</v>
      </c>
      <c r="C16" s="22" t="str">
        <f t="shared" si="0"/>
        <v>9627411178</v>
      </c>
      <c r="D16" s="23">
        <v>43683.708333333336</v>
      </c>
    </row>
    <row r="17" spans="1:4" x14ac:dyDescent="0.25">
      <c r="A17" s="22">
        <v>198297</v>
      </c>
      <c r="B17" s="22">
        <v>12053</v>
      </c>
      <c r="C17" s="22" t="str">
        <f t="shared" si="0"/>
        <v>19829712053</v>
      </c>
      <c r="D17" s="23">
        <v>43801.708333333336</v>
      </c>
    </row>
    <row r="18" spans="1:4" x14ac:dyDescent="0.25">
      <c r="A18" s="22">
        <v>92765</v>
      </c>
      <c r="B18" s="22">
        <v>8544</v>
      </c>
      <c r="C18" s="22" t="str">
        <f t="shared" si="0"/>
        <v>927658544</v>
      </c>
      <c r="D18" s="23">
        <v>43684.708333333336</v>
      </c>
    </row>
    <row r="19" spans="1:4" x14ac:dyDescent="0.25">
      <c r="A19" s="22">
        <v>67132</v>
      </c>
      <c r="B19" s="22">
        <v>11809</v>
      </c>
      <c r="C19" s="22" t="str">
        <f t="shared" si="0"/>
        <v>6713211809</v>
      </c>
      <c r="D19" s="23">
        <v>43766.666666666664</v>
      </c>
    </row>
    <row r="20" spans="1:4" x14ac:dyDescent="0.25">
      <c r="A20" s="22">
        <v>185552</v>
      </c>
      <c r="B20" s="22">
        <v>12035</v>
      </c>
      <c r="C20" s="22" t="str">
        <f t="shared" si="0"/>
        <v>18555212035</v>
      </c>
      <c r="D20" s="23">
        <v>43801.708333333336</v>
      </c>
    </row>
    <row r="21" spans="1:4" x14ac:dyDescent="0.25">
      <c r="A21" s="22">
        <v>143384</v>
      </c>
      <c r="B21" s="22">
        <v>11605</v>
      </c>
      <c r="C21" s="22" t="str">
        <f t="shared" si="0"/>
        <v>14338411605</v>
      </c>
      <c r="D21" s="23">
        <v>43733.666666666664</v>
      </c>
    </row>
    <row r="22" spans="1:4" x14ac:dyDescent="0.25">
      <c r="A22" s="22">
        <v>47955</v>
      </c>
      <c r="B22" s="22">
        <v>11116</v>
      </c>
      <c r="C22" s="22" t="str">
        <f t="shared" si="0"/>
        <v>4795511116</v>
      </c>
      <c r="D22" s="23">
        <v>43682.708333333336</v>
      </c>
    </row>
    <row r="23" spans="1:4" x14ac:dyDescent="0.25">
      <c r="A23" s="22">
        <v>151976</v>
      </c>
      <c r="B23" s="22">
        <v>11549</v>
      </c>
      <c r="C23" s="22" t="str">
        <f t="shared" si="0"/>
        <v>15197611549</v>
      </c>
      <c r="D23" s="23">
        <v>43720.666666666664</v>
      </c>
    </row>
    <row r="24" spans="1:4" x14ac:dyDescent="0.25">
      <c r="A24" s="22">
        <v>46941</v>
      </c>
      <c r="B24" s="22">
        <v>11837</v>
      </c>
      <c r="C24" s="22" t="str">
        <f t="shared" si="0"/>
        <v>4694111837</v>
      </c>
      <c r="D24" s="23">
        <v>43762.666666666664</v>
      </c>
    </row>
    <row r="25" spans="1:4" x14ac:dyDescent="0.25">
      <c r="A25" s="22">
        <v>360256</v>
      </c>
      <c r="B25" s="22">
        <v>11524</v>
      </c>
      <c r="C25" s="22" t="str">
        <f t="shared" si="0"/>
        <v>36025611524</v>
      </c>
      <c r="D25" s="23">
        <v>43719.666666666664</v>
      </c>
    </row>
    <row r="26" spans="1:4" x14ac:dyDescent="0.25">
      <c r="A26" s="22">
        <v>39563</v>
      </c>
      <c r="B26" s="22">
        <v>11471</v>
      </c>
      <c r="C26" s="22" t="str">
        <f t="shared" si="0"/>
        <v>3956311471</v>
      </c>
      <c r="D26" s="23">
        <v>43713.708333333336</v>
      </c>
    </row>
    <row r="27" spans="1:4" x14ac:dyDescent="0.25">
      <c r="A27" s="22">
        <v>106215</v>
      </c>
      <c r="B27" s="22">
        <v>11740</v>
      </c>
      <c r="C27" s="22" t="str">
        <f t="shared" si="0"/>
        <v>10621511740</v>
      </c>
      <c r="D27" s="23">
        <v>43753.666666666664</v>
      </c>
    </row>
    <row r="28" spans="1:4" x14ac:dyDescent="0.25">
      <c r="A28" s="22">
        <v>188678</v>
      </c>
      <c r="B28" s="22">
        <v>11723</v>
      </c>
      <c r="C28" s="22" t="str">
        <f t="shared" si="0"/>
        <v>18867811723</v>
      </c>
      <c r="D28" s="23">
        <v>43752.666666666664</v>
      </c>
    </row>
    <row r="29" spans="1:4" x14ac:dyDescent="0.25">
      <c r="A29" s="22">
        <v>186980</v>
      </c>
      <c r="B29" s="22">
        <v>11251</v>
      </c>
      <c r="C29" s="22" t="str">
        <f t="shared" si="0"/>
        <v>18698011251</v>
      </c>
      <c r="D29" s="23">
        <v>43690.708333333336</v>
      </c>
    </row>
    <row r="30" spans="1:4" x14ac:dyDescent="0.25">
      <c r="A30" s="22">
        <v>46416</v>
      </c>
      <c r="B30" s="22">
        <v>11383</v>
      </c>
      <c r="C30" s="22" t="str">
        <f t="shared" si="0"/>
        <v>4641611383</v>
      </c>
      <c r="D30" s="23">
        <v>43705.666666666664</v>
      </c>
    </row>
    <row r="31" spans="1:4" x14ac:dyDescent="0.25">
      <c r="A31" s="22">
        <v>144621</v>
      </c>
      <c r="B31" s="22">
        <v>11719</v>
      </c>
      <c r="C31" s="22" t="str">
        <f t="shared" si="0"/>
        <v>14462111719</v>
      </c>
      <c r="D31" s="23">
        <v>43748.666666666664</v>
      </c>
    </row>
    <row r="32" spans="1:4" x14ac:dyDescent="0.25">
      <c r="A32" s="22">
        <v>115418</v>
      </c>
      <c r="B32" s="22">
        <v>11637</v>
      </c>
      <c r="C32" s="22" t="str">
        <f t="shared" si="0"/>
        <v>11541811637</v>
      </c>
      <c r="D32" s="23">
        <v>43739.666666666664</v>
      </c>
    </row>
    <row r="33" spans="1:4" x14ac:dyDescent="0.25">
      <c r="A33" s="22">
        <v>9033</v>
      </c>
      <c r="B33" s="22">
        <v>11636</v>
      </c>
      <c r="C33" s="22" t="str">
        <f t="shared" si="0"/>
        <v>903311636</v>
      </c>
      <c r="D33" s="23">
        <v>43733.708333333336</v>
      </c>
    </row>
    <row r="34" spans="1:4" x14ac:dyDescent="0.25">
      <c r="A34" s="22">
        <v>79075</v>
      </c>
      <c r="B34" s="22">
        <v>11532</v>
      </c>
      <c r="C34" s="22" t="str">
        <f t="shared" si="0"/>
        <v>7907511532</v>
      </c>
      <c r="D34" s="23">
        <v>43719.666666666664</v>
      </c>
    </row>
    <row r="35" spans="1:4" x14ac:dyDescent="0.25">
      <c r="A35" s="22">
        <v>130011</v>
      </c>
      <c r="B35" s="22">
        <v>11642</v>
      </c>
      <c r="C35" s="22" t="str">
        <f t="shared" si="0"/>
        <v>13001111642</v>
      </c>
      <c r="D35" s="23">
        <v>43733.666666666664</v>
      </c>
    </row>
    <row r="36" spans="1:4" x14ac:dyDescent="0.25">
      <c r="A36" s="22">
        <v>246141</v>
      </c>
      <c r="B36" s="22">
        <v>12101</v>
      </c>
      <c r="C36" s="22" t="str">
        <f t="shared" si="0"/>
        <v>24614112101</v>
      </c>
      <c r="D36" s="23">
        <v>43804.708333333336</v>
      </c>
    </row>
    <row r="37" spans="1:4" x14ac:dyDescent="0.25">
      <c r="A37" s="22">
        <v>246142</v>
      </c>
      <c r="B37" s="22">
        <v>12101</v>
      </c>
      <c r="C37" s="22" t="str">
        <f t="shared" si="0"/>
        <v>24614212101</v>
      </c>
      <c r="D37" s="23">
        <v>43804.708333333336</v>
      </c>
    </row>
    <row r="38" spans="1:4" x14ac:dyDescent="0.25">
      <c r="A38" s="22">
        <v>98673.1</v>
      </c>
      <c r="B38" s="22">
        <v>10979</v>
      </c>
      <c r="C38" s="22" t="str">
        <f t="shared" si="0"/>
        <v>98673.110979</v>
      </c>
      <c r="D38" s="23">
        <v>43686.708333333336</v>
      </c>
    </row>
    <row r="39" spans="1:4" x14ac:dyDescent="0.25">
      <c r="A39" s="22">
        <v>877261</v>
      </c>
      <c r="B39" s="22">
        <v>333333</v>
      </c>
      <c r="C39" s="22" t="str">
        <f t="shared" si="0"/>
        <v>877261333333</v>
      </c>
      <c r="D39" s="23">
        <v>43808.708333333336</v>
      </c>
    </row>
    <row r="40" spans="1:4" x14ac:dyDescent="0.25">
      <c r="A40" s="22">
        <v>56087</v>
      </c>
      <c r="B40" s="22">
        <v>12084</v>
      </c>
      <c r="C40" s="22" t="str">
        <f t="shared" si="0"/>
        <v>5608712084</v>
      </c>
      <c r="D40" s="23">
        <v>43804.708333333336</v>
      </c>
    </row>
    <row r="41" spans="1:4" x14ac:dyDescent="0.25">
      <c r="A41" s="22">
        <v>188547</v>
      </c>
      <c r="B41" s="22">
        <v>11071</v>
      </c>
      <c r="C41" s="22" t="str">
        <f t="shared" si="0"/>
        <v>18854711071</v>
      </c>
      <c r="D41" s="23">
        <v>43672.708333333336</v>
      </c>
    </row>
    <row r="42" spans="1:4" x14ac:dyDescent="0.25">
      <c r="A42" s="22">
        <v>78622</v>
      </c>
      <c r="B42" s="22">
        <v>12084</v>
      </c>
      <c r="C42" s="22" t="str">
        <f t="shared" si="0"/>
        <v>7862212084</v>
      </c>
      <c r="D42" s="23">
        <v>43804.708333333336</v>
      </c>
    </row>
    <row r="43" spans="1:4" x14ac:dyDescent="0.25">
      <c r="A43" s="22">
        <v>248473</v>
      </c>
      <c r="B43" s="22">
        <v>11071</v>
      </c>
      <c r="C43" s="22" t="str">
        <f t="shared" si="0"/>
        <v>24847311071</v>
      </c>
      <c r="D43" s="23">
        <v>43672.708333333336</v>
      </c>
    </row>
    <row r="44" spans="1:4" x14ac:dyDescent="0.25">
      <c r="A44" s="22">
        <v>6741</v>
      </c>
      <c r="B44" s="22">
        <v>12084</v>
      </c>
      <c r="C44" s="22" t="str">
        <f t="shared" si="0"/>
        <v>674112084</v>
      </c>
      <c r="D44" s="23">
        <v>43804.708333333336</v>
      </c>
    </row>
    <row r="45" spans="1:4" x14ac:dyDescent="0.25">
      <c r="A45" s="22">
        <v>188548</v>
      </c>
      <c r="B45" s="22">
        <v>11070</v>
      </c>
      <c r="C45" s="22" t="str">
        <f t="shared" si="0"/>
        <v>18854811070</v>
      </c>
      <c r="D45" s="23">
        <v>43672.708333333336</v>
      </c>
    </row>
    <row r="46" spans="1:4" x14ac:dyDescent="0.25">
      <c r="A46" s="22">
        <v>188549</v>
      </c>
      <c r="B46" s="22">
        <v>11308</v>
      </c>
      <c r="C46" s="22" t="str">
        <f t="shared" si="0"/>
        <v>18854911308</v>
      </c>
      <c r="D46" s="23">
        <v>43696.708333333336</v>
      </c>
    </row>
    <row r="47" spans="1:4" x14ac:dyDescent="0.25">
      <c r="A47" s="22">
        <v>255911</v>
      </c>
      <c r="B47" s="22">
        <v>11492</v>
      </c>
      <c r="C47" s="22" t="str">
        <f t="shared" si="0"/>
        <v>25591111492</v>
      </c>
      <c r="D47" s="23">
        <v>43717.708333333336</v>
      </c>
    </row>
    <row r="48" spans="1:4" x14ac:dyDescent="0.25">
      <c r="A48" s="22">
        <v>188543</v>
      </c>
      <c r="B48" s="22">
        <v>11368</v>
      </c>
      <c r="C48" s="22" t="str">
        <f t="shared" si="0"/>
        <v>18854311368</v>
      </c>
      <c r="D48" s="23">
        <v>43700.708333333336</v>
      </c>
    </row>
    <row r="49" spans="1:4" x14ac:dyDescent="0.25">
      <c r="A49" s="22">
        <v>33030</v>
      </c>
      <c r="B49" s="22">
        <v>11799</v>
      </c>
      <c r="C49" s="22" t="str">
        <f t="shared" si="0"/>
        <v>3303011799</v>
      </c>
      <c r="D49" s="23">
        <v>43766.666666666664</v>
      </c>
    </row>
    <row r="50" spans="1:4" x14ac:dyDescent="0.25">
      <c r="A50" s="22">
        <v>47817</v>
      </c>
      <c r="B50" s="22">
        <v>12001</v>
      </c>
      <c r="C50" s="22" t="str">
        <f t="shared" si="0"/>
        <v>4781712001</v>
      </c>
      <c r="D50" s="23">
        <v>43810.708333333336</v>
      </c>
    </row>
    <row r="51" spans="1:4" x14ac:dyDescent="0.25">
      <c r="A51" s="22">
        <v>146454</v>
      </c>
      <c r="B51" s="22">
        <v>11946</v>
      </c>
      <c r="C51" s="22" t="str">
        <f t="shared" si="0"/>
        <v>14645411946</v>
      </c>
      <c r="D51" s="23">
        <v>43805.708333333336</v>
      </c>
    </row>
    <row r="52" spans="1:4" x14ac:dyDescent="0.25">
      <c r="A52" s="22">
        <v>156135</v>
      </c>
      <c r="B52" s="22">
        <v>12080</v>
      </c>
      <c r="C52" s="22" t="str">
        <f t="shared" si="0"/>
        <v>15613512080</v>
      </c>
      <c r="D52" s="23">
        <v>43810.708333333336</v>
      </c>
    </row>
    <row r="53" spans="1:4" x14ac:dyDescent="0.25">
      <c r="A53" s="22">
        <v>112188</v>
      </c>
      <c r="B53" s="22">
        <v>12080</v>
      </c>
      <c r="C53" s="22" t="str">
        <f t="shared" si="0"/>
        <v>11218812080</v>
      </c>
      <c r="D53" s="23">
        <v>43810.708333333336</v>
      </c>
    </row>
    <row r="54" spans="1:4" x14ac:dyDescent="0.25">
      <c r="A54" s="22">
        <v>147105</v>
      </c>
      <c r="B54" s="22">
        <v>12161</v>
      </c>
      <c r="C54" s="22" t="str">
        <f t="shared" si="0"/>
        <v>14710512161</v>
      </c>
      <c r="D54" s="23">
        <v>43805.708333333336</v>
      </c>
    </row>
    <row r="55" spans="1:4" x14ac:dyDescent="0.25">
      <c r="A55" s="22">
        <v>103621</v>
      </c>
      <c r="B55" s="22">
        <v>12161</v>
      </c>
      <c r="C55" s="22" t="str">
        <f t="shared" si="0"/>
        <v>10362112161</v>
      </c>
      <c r="D55" s="23">
        <v>43805.708333333336</v>
      </c>
    </row>
    <row r="56" spans="1:4" x14ac:dyDescent="0.25">
      <c r="A56" s="22">
        <v>147103</v>
      </c>
      <c r="B56" s="22">
        <v>12161</v>
      </c>
      <c r="C56" s="22" t="str">
        <f t="shared" si="0"/>
        <v>14710312161</v>
      </c>
      <c r="D56" s="23">
        <v>43805.708333333336</v>
      </c>
    </row>
    <row r="57" spans="1:4" x14ac:dyDescent="0.25">
      <c r="A57" s="22">
        <v>147104</v>
      </c>
      <c r="B57" s="22">
        <v>12161</v>
      </c>
      <c r="C57" s="22" t="str">
        <f t="shared" si="0"/>
        <v>14710412161</v>
      </c>
      <c r="D57" s="23">
        <v>43805.708333333336</v>
      </c>
    </row>
    <row r="58" spans="1:4" x14ac:dyDescent="0.25">
      <c r="A58" s="22">
        <v>203471</v>
      </c>
      <c r="B58" s="22">
        <v>11941</v>
      </c>
      <c r="C58" s="22" t="str">
        <f t="shared" si="0"/>
        <v>20347111941</v>
      </c>
      <c r="D58" s="23">
        <v>43795.708333333336</v>
      </c>
    </row>
    <row r="59" spans="1:4" x14ac:dyDescent="0.25">
      <c r="A59" s="22">
        <v>149359</v>
      </c>
      <c r="B59" s="22">
        <v>11941</v>
      </c>
      <c r="C59" s="22" t="str">
        <f t="shared" si="0"/>
        <v>14935911941</v>
      </c>
      <c r="D59" s="23">
        <v>43795.708333333336</v>
      </c>
    </row>
    <row r="60" spans="1:4" x14ac:dyDescent="0.25">
      <c r="A60" s="22">
        <v>203431</v>
      </c>
      <c r="B60" s="22">
        <v>11941</v>
      </c>
      <c r="C60" s="22" t="str">
        <f t="shared" si="0"/>
        <v>20343111941</v>
      </c>
      <c r="D60" s="23">
        <v>43795.708333333336</v>
      </c>
    </row>
    <row r="61" spans="1:4" x14ac:dyDescent="0.25">
      <c r="A61" s="22">
        <v>149333</v>
      </c>
      <c r="B61" s="22">
        <v>11941</v>
      </c>
      <c r="C61" s="22" t="str">
        <f t="shared" si="0"/>
        <v>14933311941</v>
      </c>
      <c r="D61" s="23">
        <v>43795.708333333336</v>
      </c>
    </row>
    <row r="62" spans="1:4" x14ac:dyDescent="0.25">
      <c r="A62" s="22">
        <v>203429</v>
      </c>
      <c r="B62" s="22">
        <v>11941</v>
      </c>
      <c r="C62" s="22" t="str">
        <f t="shared" si="0"/>
        <v>20342911941</v>
      </c>
      <c r="D62" s="23">
        <v>43795.708333333336</v>
      </c>
    </row>
    <row r="63" spans="1:4" x14ac:dyDescent="0.25">
      <c r="A63" s="22">
        <v>35183</v>
      </c>
      <c r="B63" s="22">
        <v>10961</v>
      </c>
      <c r="C63" s="22" t="str">
        <f t="shared" si="0"/>
        <v>3518310961</v>
      </c>
      <c r="D63" s="23">
        <v>43665.708333333336</v>
      </c>
    </row>
    <row r="64" spans="1:4" x14ac:dyDescent="0.25">
      <c r="A64" s="22">
        <v>38428</v>
      </c>
      <c r="B64" s="22">
        <v>11168</v>
      </c>
      <c r="C64" s="22" t="str">
        <f t="shared" si="0"/>
        <v>3842811168</v>
      </c>
      <c r="D64" s="23">
        <v>43683.708333333336</v>
      </c>
    </row>
    <row r="65" spans="1:4" x14ac:dyDescent="0.25">
      <c r="A65" s="22">
        <v>114492</v>
      </c>
      <c r="B65" s="22">
        <v>11306</v>
      </c>
      <c r="C65" s="22" t="str">
        <f t="shared" si="0"/>
        <v>11449211306</v>
      </c>
      <c r="D65" s="23">
        <v>43696.708333333336</v>
      </c>
    </row>
    <row r="66" spans="1:4" x14ac:dyDescent="0.25">
      <c r="A66" s="22">
        <v>86696</v>
      </c>
      <c r="B66" s="22">
        <v>11306</v>
      </c>
      <c r="C66" s="22" t="str">
        <f t="shared" si="0"/>
        <v>8669611306</v>
      </c>
      <c r="D66" s="23">
        <v>43696.708333333336</v>
      </c>
    </row>
    <row r="67" spans="1:4" x14ac:dyDescent="0.25">
      <c r="A67" s="22">
        <v>218565</v>
      </c>
      <c r="B67" s="22">
        <v>12175</v>
      </c>
      <c r="C67" s="22" t="str">
        <f t="shared" ref="C67:C130" si="1">A67&amp;B67</f>
        <v>21856512175</v>
      </c>
      <c r="D67" s="23">
        <v>43815.708333333336</v>
      </c>
    </row>
    <row r="68" spans="1:4" x14ac:dyDescent="0.25">
      <c r="A68" s="22">
        <v>186645</v>
      </c>
      <c r="B68" s="22">
        <v>12162</v>
      </c>
      <c r="C68" s="22" t="str">
        <f t="shared" si="1"/>
        <v>18664512162</v>
      </c>
      <c r="D68" s="23">
        <v>43805.708333333336</v>
      </c>
    </row>
    <row r="69" spans="1:4" x14ac:dyDescent="0.25">
      <c r="A69" s="22">
        <v>119533</v>
      </c>
      <c r="B69" s="22">
        <v>12162</v>
      </c>
      <c r="C69" s="22" t="str">
        <f t="shared" si="1"/>
        <v>11953312162</v>
      </c>
      <c r="D69" s="23">
        <v>43805.708333333336</v>
      </c>
    </row>
    <row r="70" spans="1:4" x14ac:dyDescent="0.25">
      <c r="A70" s="22">
        <v>103622</v>
      </c>
      <c r="B70" s="22">
        <v>12161</v>
      </c>
      <c r="C70" s="22" t="str">
        <f t="shared" si="1"/>
        <v>10362212161</v>
      </c>
      <c r="D70" s="23">
        <v>43805.708333333336</v>
      </c>
    </row>
    <row r="71" spans="1:4" x14ac:dyDescent="0.25">
      <c r="A71" s="22">
        <v>103620</v>
      </c>
      <c r="B71" s="22">
        <v>12161</v>
      </c>
      <c r="C71" s="22" t="str">
        <f t="shared" si="1"/>
        <v>10362012161</v>
      </c>
      <c r="D71" s="23">
        <v>43805.708333333336</v>
      </c>
    </row>
    <row r="72" spans="1:4" x14ac:dyDescent="0.25">
      <c r="A72" s="22">
        <v>24869</v>
      </c>
      <c r="B72" s="22">
        <v>12161</v>
      </c>
      <c r="C72" s="22" t="str">
        <f t="shared" si="1"/>
        <v>2486912161</v>
      </c>
      <c r="D72" s="23">
        <v>43805.708333333336</v>
      </c>
    </row>
    <row r="73" spans="1:4" x14ac:dyDescent="0.25">
      <c r="A73" s="22">
        <v>24567</v>
      </c>
      <c r="B73" s="22">
        <v>12161</v>
      </c>
      <c r="C73" s="22" t="str">
        <f t="shared" si="1"/>
        <v>2456712161</v>
      </c>
      <c r="D73" s="23">
        <v>43805.708333333336</v>
      </c>
    </row>
    <row r="74" spans="1:4" x14ac:dyDescent="0.25">
      <c r="A74" s="22">
        <v>244997</v>
      </c>
      <c r="B74" s="22">
        <v>75358</v>
      </c>
      <c r="C74" s="22" t="str">
        <f t="shared" si="1"/>
        <v>24499775358</v>
      </c>
      <c r="D74" s="23">
        <v>43790.708333333336</v>
      </c>
    </row>
    <row r="75" spans="1:4" x14ac:dyDescent="0.25">
      <c r="A75" s="22">
        <v>185539</v>
      </c>
      <c r="B75" s="22">
        <v>75358</v>
      </c>
      <c r="C75" s="22" t="str">
        <f t="shared" si="1"/>
        <v>18553975358</v>
      </c>
      <c r="D75" s="23">
        <v>43790.708333333336</v>
      </c>
    </row>
    <row r="76" spans="1:4" x14ac:dyDescent="0.25">
      <c r="A76" s="22">
        <v>244996</v>
      </c>
      <c r="B76" s="22">
        <v>75358</v>
      </c>
      <c r="C76" s="22" t="str">
        <f t="shared" si="1"/>
        <v>24499675358</v>
      </c>
      <c r="D76" s="23">
        <v>43790.708333333336</v>
      </c>
    </row>
    <row r="77" spans="1:4" x14ac:dyDescent="0.25">
      <c r="A77" s="22">
        <v>246148</v>
      </c>
      <c r="B77" s="22">
        <v>12161</v>
      </c>
      <c r="C77" s="22" t="str">
        <f t="shared" si="1"/>
        <v>24614812161</v>
      </c>
      <c r="D77" s="23">
        <v>43811.708333333336</v>
      </c>
    </row>
    <row r="78" spans="1:4" x14ac:dyDescent="0.25">
      <c r="A78" s="22">
        <v>186647</v>
      </c>
      <c r="B78" s="22">
        <v>12161</v>
      </c>
      <c r="C78" s="22" t="str">
        <f t="shared" si="1"/>
        <v>18664712161</v>
      </c>
      <c r="D78" s="23">
        <v>43811.708333333336</v>
      </c>
    </row>
    <row r="79" spans="1:4" x14ac:dyDescent="0.25">
      <c r="A79" s="22">
        <v>246147</v>
      </c>
      <c r="B79" s="22">
        <v>12161</v>
      </c>
      <c r="C79" s="22" t="str">
        <f t="shared" si="1"/>
        <v>24614712161</v>
      </c>
      <c r="D79" s="23">
        <v>43811.708333333336</v>
      </c>
    </row>
    <row r="80" spans="1:4" x14ac:dyDescent="0.25">
      <c r="A80" s="22">
        <v>150988</v>
      </c>
      <c r="B80" s="22">
        <v>11584</v>
      </c>
      <c r="C80" s="22" t="str">
        <f t="shared" si="1"/>
        <v>15098811584</v>
      </c>
      <c r="D80" s="23">
        <v>43725.708333333336</v>
      </c>
    </row>
    <row r="81" spans="1:4" x14ac:dyDescent="0.25">
      <c r="A81" s="22">
        <v>188553</v>
      </c>
      <c r="B81" s="22">
        <v>11331</v>
      </c>
      <c r="C81" s="22" t="str">
        <f t="shared" si="1"/>
        <v>18855311331</v>
      </c>
      <c r="D81" s="23">
        <v>43705.708333333336</v>
      </c>
    </row>
    <row r="82" spans="1:4" x14ac:dyDescent="0.25">
      <c r="A82" s="22">
        <v>104112</v>
      </c>
      <c r="B82" s="22">
        <v>11322</v>
      </c>
      <c r="C82" s="22" t="str">
        <f t="shared" si="1"/>
        <v>10411211322</v>
      </c>
      <c r="D82" s="23">
        <v>43717.708333333336</v>
      </c>
    </row>
    <row r="83" spans="1:4" x14ac:dyDescent="0.25">
      <c r="A83" s="22">
        <v>79293</v>
      </c>
      <c r="B83" s="22">
        <v>11322</v>
      </c>
      <c r="C83" s="22" t="str">
        <f t="shared" si="1"/>
        <v>7929311322</v>
      </c>
      <c r="D83" s="23">
        <v>43717.708333333336</v>
      </c>
    </row>
    <row r="84" spans="1:4" x14ac:dyDescent="0.25">
      <c r="A84" s="22">
        <v>104111</v>
      </c>
      <c r="B84" s="22">
        <v>11322</v>
      </c>
      <c r="C84" s="22" t="str">
        <f t="shared" si="1"/>
        <v>10411111322</v>
      </c>
      <c r="D84" s="23">
        <v>43717.708333333336</v>
      </c>
    </row>
    <row r="85" spans="1:4" x14ac:dyDescent="0.25">
      <c r="A85" s="22">
        <v>79292</v>
      </c>
      <c r="B85" s="22">
        <v>11322</v>
      </c>
      <c r="C85" s="22" t="str">
        <f t="shared" si="1"/>
        <v>7929211322</v>
      </c>
      <c r="D85" s="23">
        <v>43717.708333333336</v>
      </c>
    </row>
    <row r="86" spans="1:4" x14ac:dyDescent="0.25">
      <c r="A86" s="22">
        <v>104110</v>
      </c>
      <c r="B86" s="22">
        <v>11322</v>
      </c>
      <c r="C86" s="22" t="str">
        <f t="shared" si="1"/>
        <v>10411011322</v>
      </c>
      <c r="D86" s="23">
        <v>43717.708333333336</v>
      </c>
    </row>
    <row r="87" spans="1:4" x14ac:dyDescent="0.25">
      <c r="A87" s="22">
        <v>79291</v>
      </c>
      <c r="B87" s="22">
        <v>11322</v>
      </c>
      <c r="C87" s="22" t="str">
        <f t="shared" si="1"/>
        <v>7929111322</v>
      </c>
      <c r="D87" s="23">
        <v>43717.708333333336</v>
      </c>
    </row>
    <row r="88" spans="1:4" x14ac:dyDescent="0.25">
      <c r="A88" s="22">
        <v>104109</v>
      </c>
      <c r="B88" s="22">
        <v>11322</v>
      </c>
      <c r="C88" s="22" t="str">
        <f t="shared" si="1"/>
        <v>10410911322</v>
      </c>
      <c r="D88" s="23">
        <v>43717.708333333336</v>
      </c>
    </row>
    <row r="89" spans="1:4" x14ac:dyDescent="0.25">
      <c r="A89" s="22">
        <v>12625</v>
      </c>
      <c r="B89" s="22">
        <v>12107</v>
      </c>
      <c r="C89" s="22" t="str">
        <f t="shared" si="1"/>
        <v>1262512107</v>
      </c>
      <c r="D89" s="23">
        <v>43817.708333333336</v>
      </c>
    </row>
    <row r="90" spans="1:4" x14ac:dyDescent="0.25">
      <c r="A90" s="22">
        <v>48950</v>
      </c>
      <c r="B90" s="22">
        <v>12107</v>
      </c>
      <c r="C90" s="22" t="str">
        <f t="shared" si="1"/>
        <v>4895012107</v>
      </c>
      <c r="D90" s="23">
        <v>43817.708333333336</v>
      </c>
    </row>
    <row r="91" spans="1:4" x14ac:dyDescent="0.25">
      <c r="A91" s="22">
        <v>48949</v>
      </c>
      <c r="B91" s="22">
        <v>12107</v>
      </c>
      <c r="C91" s="22" t="str">
        <f t="shared" si="1"/>
        <v>4894912107</v>
      </c>
      <c r="D91" s="23">
        <v>43817.708333333336</v>
      </c>
    </row>
    <row r="92" spans="1:4" x14ac:dyDescent="0.25">
      <c r="A92" s="22">
        <v>12581</v>
      </c>
      <c r="B92" s="22">
        <v>12017</v>
      </c>
      <c r="C92" s="22" t="str">
        <f t="shared" si="1"/>
        <v>1258112017</v>
      </c>
      <c r="D92" s="23">
        <v>43817.708333333336</v>
      </c>
    </row>
    <row r="93" spans="1:4" x14ac:dyDescent="0.25">
      <c r="A93" s="22">
        <v>48948</v>
      </c>
      <c r="B93" s="22">
        <v>12107</v>
      </c>
      <c r="C93" s="22" t="str">
        <f t="shared" si="1"/>
        <v>4894812107</v>
      </c>
      <c r="D93" s="23">
        <v>43817.708333333336</v>
      </c>
    </row>
    <row r="94" spans="1:4" x14ac:dyDescent="0.25">
      <c r="A94" s="22">
        <v>21345</v>
      </c>
      <c r="B94" s="22">
        <v>12345</v>
      </c>
      <c r="C94" s="22" t="str">
        <f t="shared" si="1"/>
        <v>2134512345</v>
      </c>
      <c r="D94" s="23">
        <v>43833.708333333336</v>
      </c>
    </row>
    <row r="95" spans="1:4" x14ac:dyDescent="0.25">
      <c r="A95" s="22">
        <v>123547</v>
      </c>
      <c r="B95" s="22">
        <v>12017</v>
      </c>
      <c r="C95" s="22" t="str">
        <f t="shared" si="1"/>
        <v>12354712017</v>
      </c>
      <c r="D95" s="23">
        <v>43817.708333333336</v>
      </c>
    </row>
    <row r="96" spans="1:4" x14ac:dyDescent="0.25">
      <c r="A96" s="22">
        <v>185414</v>
      </c>
      <c r="B96" s="22">
        <v>11560</v>
      </c>
      <c r="C96" s="22" t="str">
        <f t="shared" si="1"/>
        <v>18541411560</v>
      </c>
      <c r="D96" s="23">
        <v>43804.708333333336</v>
      </c>
    </row>
    <row r="97" spans="1:4" x14ac:dyDescent="0.25">
      <c r="A97" s="22">
        <v>185415</v>
      </c>
      <c r="B97" s="22">
        <v>11560</v>
      </c>
      <c r="C97" s="22" t="str">
        <f t="shared" si="1"/>
        <v>18541511560</v>
      </c>
      <c r="D97" s="23">
        <v>43804.708333333336</v>
      </c>
    </row>
    <row r="98" spans="1:4" x14ac:dyDescent="0.25">
      <c r="A98" s="22">
        <v>244857</v>
      </c>
      <c r="B98" s="22">
        <v>11560</v>
      </c>
      <c r="C98" s="22" t="str">
        <f t="shared" si="1"/>
        <v>24485711560</v>
      </c>
      <c r="D98" s="23">
        <v>43804.708333333336</v>
      </c>
    </row>
    <row r="99" spans="1:4" x14ac:dyDescent="0.25">
      <c r="A99" s="22">
        <v>244856</v>
      </c>
      <c r="B99" s="22">
        <v>11560</v>
      </c>
      <c r="C99" s="22" t="str">
        <f t="shared" si="1"/>
        <v>24485611560</v>
      </c>
      <c r="D99" s="23">
        <v>43804.708333333336</v>
      </c>
    </row>
    <row r="100" spans="1:4" x14ac:dyDescent="0.25">
      <c r="A100" s="22">
        <v>66224</v>
      </c>
      <c r="B100" s="22">
        <v>12346</v>
      </c>
      <c r="C100" s="22" t="str">
        <f t="shared" si="1"/>
        <v>6622412346</v>
      </c>
      <c r="D100" s="23">
        <v>43836.708333333336</v>
      </c>
    </row>
    <row r="101" spans="1:4" x14ac:dyDescent="0.25">
      <c r="A101" s="22">
        <v>86943</v>
      </c>
      <c r="B101" s="22">
        <v>12346</v>
      </c>
      <c r="C101" s="22" t="str">
        <f t="shared" si="1"/>
        <v>8694312346</v>
      </c>
      <c r="D101" s="23">
        <v>43836.708333333336</v>
      </c>
    </row>
    <row r="102" spans="1:4" x14ac:dyDescent="0.25">
      <c r="A102" s="22">
        <v>86944</v>
      </c>
      <c r="B102" s="22">
        <v>12346</v>
      </c>
      <c r="C102" s="22" t="str">
        <f t="shared" si="1"/>
        <v>8694412346</v>
      </c>
      <c r="D102" s="23">
        <v>43836.708333333336</v>
      </c>
    </row>
    <row r="103" spans="1:4" x14ac:dyDescent="0.25">
      <c r="A103" s="22">
        <v>182026</v>
      </c>
      <c r="B103" s="22">
        <v>12256</v>
      </c>
      <c r="C103" s="22" t="str">
        <f t="shared" si="1"/>
        <v>18202612256</v>
      </c>
      <c r="D103" s="23">
        <v>43836.708333333336</v>
      </c>
    </row>
    <row r="104" spans="1:4" x14ac:dyDescent="0.25">
      <c r="A104" s="22">
        <v>221367</v>
      </c>
      <c r="B104" s="22">
        <v>12263</v>
      </c>
      <c r="C104" s="22" t="str">
        <f t="shared" si="1"/>
        <v>22136712263</v>
      </c>
      <c r="D104" s="23">
        <v>43822.708333333336</v>
      </c>
    </row>
    <row r="105" spans="1:4" x14ac:dyDescent="0.25">
      <c r="A105" s="22">
        <v>166512</v>
      </c>
      <c r="B105" s="22">
        <v>12263</v>
      </c>
      <c r="C105" s="22" t="str">
        <f t="shared" si="1"/>
        <v>16651212263</v>
      </c>
      <c r="D105" s="23">
        <v>43822.708333333336</v>
      </c>
    </row>
    <row r="106" spans="1:4" x14ac:dyDescent="0.25">
      <c r="A106" s="22">
        <v>221428</v>
      </c>
      <c r="B106" s="22">
        <v>12263</v>
      </c>
      <c r="C106" s="22" t="str">
        <f t="shared" si="1"/>
        <v>22142812263</v>
      </c>
      <c r="D106" s="23">
        <v>43822.708333333336</v>
      </c>
    </row>
    <row r="107" spans="1:4" x14ac:dyDescent="0.25">
      <c r="A107" s="22">
        <v>56</v>
      </c>
      <c r="B107" s="22">
        <v>12263</v>
      </c>
      <c r="C107" s="22" t="str">
        <f t="shared" si="1"/>
        <v>5612263</v>
      </c>
      <c r="D107" s="23">
        <v>43822.708333333336</v>
      </c>
    </row>
    <row r="108" spans="1:4" x14ac:dyDescent="0.25">
      <c r="A108" s="22">
        <v>131180</v>
      </c>
      <c r="B108" s="22">
        <v>12256</v>
      </c>
      <c r="C108" s="22" t="str">
        <f t="shared" si="1"/>
        <v>13118012256</v>
      </c>
      <c r="D108" s="23">
        <v>43836.708333333336</v>
      </c>
    </row>
    <row r="109" spans="1:4" x14ac:dyDescent="0.25">
      <c r="A109" s="22">
        <v>182025</v>
      </c>
      <c r="B109" s="22">
        <v>12256</v>
      </c>
      <c r="C109" s="22" t="str">
        <f t="shared" si="1"/>
        <v>18202512256</v>
      </c>
      <c r="D109" s="23">
        <v>43836.708333333336</v>
      </c>
    </row>
    <row r="110" spans="1:4" x14ac:dyDescent="0.25">
      <c r="A110" s="22">
        <v>131179</v>
      </c>
      <c r="B110" s="22">
        <v>12256</v>
      </c>
      <c r="C110" s="22" t="str">
        <f t="shared" si="1"/>
        <v>13117912256</v>
      </c>
      <c r="D110" s="23">
        <v>43836.708333333336</v>
      </c>
    </row>
    <row r="111" spans="1:4" x14ac:dyDescent="0.25">
      <c r="A111" s="22">
        <v>182024</v>
      </c>
      <c r="B111" s="22">
        <v>12256</v>
      </c>
      <c r="C111" s="22" t="str">
        <f t="shared" si="1"/>
        <v>18202412256</v>
      </c>
      <c r="D111" s="23">
        <v>43836.708333333336</v>
      </c>
    </row>
    <row r="112" spans="1:4" x14ac:dyDescent="0.25">
      <c r="A112" s="22">
        <v>203128</v>
      </c>
      <c r="B112" s="22">
        <v>12235</v>
      </c>
      <c r="C112" s="22" t="str">
        <f t="shared" si="1"/>
        <v>20312812235</v>
      </c>
      <c r="D112" s="23">
        <v>43826.708333333336</v>
      </c>
    </row>
    <row r="113" spans="1:4" x14ac:dyDescent="0.25">
      <c r="A113" s="22">
        <v>149071</v>
      </c>
      <c r="B113" s="22">
        <v>12235</v>
      </c>
      <c r="C113" s="22" t="str">
        <f t="shared" si="1"/>
        <v>14907112235</v>
      </c>
      <c r="D113" s="23">
        <v>43826.708333333336</v>
      </c>
    </row>
    <row r="114" spans="1:4" x14ac:dyDescent="0.25">
      <c r="A114" s="22">
        <v>203120</v>
      </c>
      <c r="B114" s="22">
        <v>12235</v>
      </c>
      <c r="C114" s="22" t="str">
        <f t="shared" si="1"/>
        <v>20312012235</v>
      </c>
      <c r="D114" s="23">
        <v>43826.708333333336</v>
      </c>
    </row>
    <row r="115" spans="1:4" x14ac:dyDescent="0.25">
      <c r="A115" s="22">
        <v>149062</v>
      </c>
      <c r="B115" s="22">
        <v>12235</v>
      </c>
      <c r="C115" s="22" t="str">
        <f t="shared" si="1"/>
        <v>14906212235</v>
      </c>
      <c r="D115" s="23">
        <v>43826.708333333336</v>
      </c>
    </row>
    <row r="116" spans="1:4" x14ac:dyDescent="0.25">
      <c r="A116" s="22">
        <v>195915</v>
      </c>
      <c r="B116" s="22">
        <v>12414</v>
      </c>
      <c r="C116" s="22" t="str">
        <f t="shared" si="1"/>
        <v>19591512414</v>
      </c>
      <c r="D116" s="23">
        <v>43843.708333333336</v>
      </c>
    </row>
    <row r="117" spans="1:4" x14ac:dyDescent="0.25">
      <c r="A117" s="22">
        <v>224399</v>
      </c>
      <c r="B117" s="22">
        <v>12443</v>
      </c>
      <c r="C117" s="22" t="str">
        <f t="shared" si="1"/>
        <v>22439912443</v>
      </c>
      <c r="D117" s="23">
        <v>43845.708333333336</v>
      </c>
    </row>
    <row r="118" spans="1:4" x14ac:dyDescent="0.25">
      <c r="A118" s="22">
        <v>168437</v>
      </c>
      <c r="B118" s="22">
        <v>12443</v>
      </c>
      <c r="C118" s="22" t="str">
        <f t="shared" si="1"/>
        <v>16843712443</v>
      </c>
      <c r="D118" s="23">
        <v>43845.708333333336</v>
      </c>
    </row>
    <row r="119" spans="1:4" x14ac:dyDescent="0.25">
      <c r="A119" s="22">
        <v>246589</v>
      </c>
      <c r="B119" s="22">
        <v>11958</v>
      </c>
      <c r="C119" s="22" t="str">
        <f t="shared" si="1"/>
        <v>24658911958</v>
      </c>
      <c r="D119" s="23">
        <v>43817.708333333336</v>
      </c>
    </row>
    <row r="120" spans="1:4" x14ac:dyDescent="0.25">
      <c r="A120" s="22">
        <v>186989</v>
      </c>
      <c r="B120" s="22">
        <v>11958</v>
      </c>
      <c r="C120" s="22" t="str">
        <f t="shared" si="1"/>
        <v>18698911958</v>
      </c>
      <c r="D120" s="23">
        <v>43817.708333333336</v>
      </c>
    </row>
    <row r="121" spans="1:4" x14ac:dyDescent="0.25">
      <c r="A121" s="22">
        <v>246588</v>
      </c>
      <c r="B121" s="22">
        <v>11958</v>
      </c>
      <c r="C121" s="22" t="str">
        <f t="shared" si="1"/>
        <v>24658811958</v>
      </c>
      <c r="D121" s="23">
        <v>43817.708333333336</v>
      </c>
    </row>
    <row r="122" spans="1:4" x14ac:dyDescent="0.25">
      <c r="A122" s="22">
        <v>246587</v>
      </c>
      <c r="B122" s="22">
        <v>11958</v>
      </c>
      <c r="C122" s="22" t="str">
        <f t="shared" si="1"/>
        <v>24658711958</v>
      </c>
      <c r="D122" s="23">
        <v>43817.708333333336</v>
      </c>
    </row>
    <row r="123" spans="1:4" x14ac:dyDescent="0.25">
      <c r="A123" s="22">
        <v>186990</v>
      </c>
      <c r="B123" s="22">
        <v>11958</v>
      </c>
      <c r="C123" s="22" t="str">
        <f t="shared" si="1"/>
        <v>18699011958</v>
      </c>
      <c r="D123" s="23">
        <v>43817.708333333336</v>
      </c>
    </row>
    <row r="124" spans="1:4" x14ac:dyDescent="0.25">
      <c r="A124" s="22">
        <v>246586</v>
      </c>
      <c r="B124" s="22">
        <v>11958</v>
      </c>
      <c r="C124" s="22" t="str">
        <f t="shared" si="1"/>
        <v>24658611958</v>
      </c>
      <c r="D124" s="23">
        <v>43817.708333333336</v>
      </c>
    </row>
    <row r="125" spans="1:4" x14ac:dyDescent="0.25">
      <c r="A125" s="22">
        <v>186991</v>
      </c>
      <c r="B125" s="22">
        <v>11958</v>
      </c>
      <c r="C125" s="22" t="str">
        <f t="shared" si="1"/>
        <v>18699111958</v>
      </c>
      <c r="D125" s="23">
        <v>43817.708333333336</v>
      </c>
    </row>
    <row r="126" spans="1:4" x14ac:dyDescent="0.25">
      <c r="A126" s="22">
        <v>246585</v>
      </c>
      <c r="B126" s="22">
        <v>11958</v>
      </c>
      <c r="C126" s="22" t="str">
        <f t="shared" si="1"/>
        <v>24658511958</v>
      </c>
      <c r="D126" s="23">
        <v>43817.708333333336</v>
      </c>
    </row>
    <row r="127" spans="1:4" x14ac:dyDescent="0.25">
      <c r="A127" s="22">
        <v>187021</v>
      </c>
      <c r="B127" s="22">
        <v>12463</v>
      </c>
      <c r="C127" s="22" t="str">
        <f t="shared" si="1"/>
        <v>18702112463</v>
      </c>
      <c r="D127" s="23">
        <v>43846.708333333336</v>
      </c>
    </row>
    <row r="128" spans="1:4" x14ac:dyDescent="0.25">
      <c r="A128" s="22">
        <v>150869</v>
      </c>
      <c r="B128" s="22">
        <v>11914</v>
      </c>
      <c r="C128" s="22" t="str">
        <f t="shared" si="1"/>
        <v>15086911914</v>
      </c>
      <c r="D128" s="23">
        <v>43780.708333333336</v>
      </c>
    </row>
    <row r="129" spans="1:4" x14ac:dyDescent="0.25">
      <c r="A129" s="22">
        <v>205004</v>
      </c>
      <c r="B129" s="22">
        <v>11914</v>
      </c>
      <c r="C129" s="22" t="str">
        <f t="shared" si="1"/>
        <v>20500411914</v>
      </c>
      <c r="D129" s="23">
        <v>43780.708333333336</v>
      </c>
    </row>
    <row r="130" spans="1:4" x14ac:dyDescent="0.25">
      <c r="A130" s="22">
        <v>150867</v>
      </c>
      <c r="B130" s="22">
        <v>11914</v>
      </c>
      <c r="C130" s="22" t="str">
        <f t="shared" si="1"/>
        <v>15086711914</v>
      </c>
      <c r="D130" s="23">
        <v>43780.708333333336</v>
      </c>
    </row>
    <row r="131" spans="1:4" x14ac:dyDescent="0.25">
      <c r="A131" s="22">
        <v>150867</v>
      </c>
      <c r="B131" s="22">
        <v>11914</v>
      </c>
      <c r="C131" s="22" t="str">
        <f t="shared" ref="C131:C194" si="2">A131&amp;B131</f>
        <v>15086711914</v>
      </c>
      <c r="D131" s="23">
        <v>43780.708333333336</v>
      </c>
    </row>
    <row r="132" spans="1:4" x14ac:dyDescent="0.25">
      <c r="A132" s="22">
        <v>205000</v>
      </c>
      <c r="B132" s="22">
        <v>11914</v>
      </c>
      <c r="C132" s="22" t="str">
        <f t="shared" si="2"/>
        <v>20500011914</v>
      </c>
      <c r="D132" s="23">
        <v>43780.708333333336</v>
      </c>
    </row>
    <row r="133" spans="1:4" x14ac:dyDescent="0.25">
      <c r="A133" s="22">
        <v>47172</v>
      </c>
      <c r="B133" s="22">
        <v>12235</v>
      </c>
      <c r="C133" s="22" t="str">
        <f t="shared" si="2"/>
        <v>4717212235</v>
      </c>
      <c r="D133" s="23">
        <v>43826.708333333336</v>
      </c>
    </row>
    <row r="134" spans="1:4" x14ac:dyDescent="0.25">
      <c r="A134" s="22">
        <v>99850</v>
      </c>
      <c r="B134" s="22">
        <v>12017</v>
      </c>
      <c r="C134" s="22" t="str">
        <f t="shared" si="2"/>
        <v>9985012017</v>
      </c>
      <c r="D134" s="23">
        <v>43795.708333333336</v>
      </c>
    </row>
    <row r="135" spans="1:4" x14ac:dyDescent="0.25">
      <c r="A135" s="22">
        <v>76516</v>
      </c>
      <c r="B135" s="22">
        <v>12017</v>
      </c>
      <c r="C135" s="22" t="str">
        <f t="shared" si="2"/>
        <v>7651612017</v>
      </c>
      <c r="D135" s="23">
        <v>43795.708333333336</v>
      </c>
    </row>
    <row r="136" spans="1:4" x14ac:dyDescent="0.25">
      <c r="A136" s="22">
        <v>99855</v>
      </c>
      <c r="B136" s="22">
        <v>12017</v>
      </c>
      <c r="C136" s="22" t="str">
        <f t="shared" si="2"/>
        <v>9985512017</v>
      </c>
      <c r="D136" s="23">
        <v>43795.708333333336</v>
      </c>
    </row>
    <row r="137" spans="1:4" x14ac:dyDescent="0.25">
      <c r="A137" s="22">
        <v>76515</v>
      </c>
      <c r="B137" s="22">
        <v>12017</v>
      </c>
      <c r="C137" s="22" t="str">
        <f t="shared" si="2"/>
        <v>7651512017</v>
      </c>
      <c r="D137" s="23">
        <v>43795.708333333336</v>
      </c>
    </row>
    <row r="138" spans="1:4" x14ac:dyDescent="0.25">
      <c r="A138" s="22">
        <v>99849</v>
      </c>
      <c r="B138" s="22">
        <v>12017</v>
      </c>
      <c r="C138" s="22" t="str">
        <f t="shared" si="2"/>
        <v>9984912017</v>
      </c>
      <c r="D138" s="23">
        <v>43795.708333333336</v>
      </c>
    </row>
    <row r="139" spans="1:4" x14ac:dyDescent="0.25">
      <c r="A139" s="22">
        <v>150868</v>
      </c>
      <c r="B139" s="22">
        <v>11914</v>
      </c>
      <c r="C139" s="22" t="str">
        <f t="shared" si="2"/>
        <v>15086811914</v>
      </c>
      <c r="D139" s="23">
        <v>43780.708333333336</v>
      </c>
    </row>
    <row r="140" spans="1:4" x14ac:dyDescent="0.25">
      <c r="A140" s="22">
        <v>205002</v>
      </c>
      <c r="B140" s="22">
        <v>11914</v>
      </c>
      <c r="C140" s="22" t="str">
        <f t="shared" si="2"/>
        <v>20500211914</v>
      </c>
      <c r="D140" s="23">
        <v>43780.708333333336</v>
      </c>
    </row>
    <row r="141" spans="1:4" x14ac:dyDescent="0.25">
      <c r="A141" s="22">
        <v>187020</v>
      </c>
      <c r="B141" s="22">
        <v>12484</v>
      </c>
      <c r="C141" s="22" t="str">
        <f t="shared" si="2"/>
        <v>18702012484</v>
      </c>
      <c r="D141" s="23">
        <v>43851.708333333336</v>
      </c>
    </row>
    <row r="142" spans="1:4" x14ac:dyDescent="0.25">
      <c r="A142" s="22">
        <v>7491</v>
      </c>
      <c r="B142" s="22">
        <v>12527</v>
      </c>
      <c r="C142" s="22" t="str">
        <f t="shared" si="2"/>
        <v>749112527</v>
      </c>
      <c r="D142" s="23">
        <v>43853.708333333336</v>
      </c>
    </row>
    <row r="143" spans="1:4" x14ac:dyDescent="0.25">
      <c r="A143" s="22">
        <v>116858</v>
      </c>
      <c r="B143" s="22">
        <v>12553</v>
      </c>
      <c r="C143" s="22" t="str">
        <f t="shared" si="2"/>
        <v>11685812553</v>
      </c>
      <c r="D143" s="23">
        <v>43860.708333333336</v>
      </c>
    </row>
    <row r="144" spans="1:4" x14ac:dyDescent="0.25">
      <c r="A144" s="22">
        <v>116857</v>
      </c>
      <c r="B144" s="22">
        <v>12553</v>
      </c>
      <c r="C144" s="22" t="str">
        <f t="shared" si="2"/>
        <v>11685712553</v>
      </c>
      <c r="D144" s="23">
        <v>43860.708333333336</v>
      </c>
    </row>
    <row r="145" spans="1:4" x14ac:dyDescent="0.25">
      <c r="A145" s="22">
        <v>154645</v>
      </c>
      <c r="B145" s="22">
        <v>12542</v>
      </c>
      <c r="C145" s="22" t="str">
        <f t="shared" si="2"/>
        <v>15464512542</v>
      </c>
      <c r="D145" s="23">
        <v>43857.708333333336</v>
      </c>
    </row>
    <row r="146" spans="1:4" x14ac:dyDescent="0.25">
      <c r="A146" s="22">
        <v>247454</v>
      </c>
      <c r="B146" s="22">
        <v>12439</v>
      </c>
      <c r="C146" s="22" t="str">
        <f t="shared" si="2"/>
        <v>24745412439</v>
      </c>
      <c r="D146" s="23">
        <v>43846.708333333336</v>
      </c>
    </row>
    <row r="147" spans="1:4" x14ac:dyDescent="0.25">
      <c r="A147" s="22">
        <v>187737</v>
      </c>
      <c r="B147" s="22">
        <v>12439</v>
      </c>
      <c r="C147" s="22" t="str">
        <f t="shared" si="2"/>
        <v>18773712439</v>
      </c>
      <c r="D147" s="23">
        <v>43846.708333333336</v>
      </c>
    </row>
    <row r="148" spans="1:4" x14ac:dyDescent="0.25">
      <c r="A148" s="22">
        <v>247455</v>
      </c>
      <c r="B148" s="22">
        <v>12439</v>
      </c>
      <c r="C148" s="22" t="str">
        <f t="shared" si="2"/>
        <v>24745512439</v>
      </c>
      <c r="D148" s="23">
        <v>43846.708333333336</v>
      </c>
    </row>
    <row r="149" spans="1:4" x14ac:dyDescent="0.25">
      <c r="A149" s="22">
        <v>1632</v>
      </c>
      <c r="B149" s="22">
        <v>12504</v>
      </c>
      <c r="C149" s="22" t="str">
        <f t="shared" si="2"/>
        <v>163212504</v>
      </c>
      <c r="D149" s="23">
        <v>43852.708333333336</v>
      </c>
    </row>
    <row r="150" spans="1:4" x14ac:dyDescent="0.25">
      <c r="A150" s="22">
        <v>36931</v>
      </c>
      <c r="B150" s="22">
        <v>12504</v>
      </c>
      <c r="C150" s="22" t="str">
        <f t="shared" si="2"/>
        <v>3693112504</v>
      </c>
      <c r="D150" s="23">
        <v>43852.708333333336</v>
      </c>
    </row>
    <row r="151" spans="1:4" x14ac:dyDescent="0.25">
      <c r="A151" s="22">
        <v>71441</v>
      </c>
      <c r="B151" s="22">
        <v>12504</v>
      </c>
      <c r="C151" s="22" t="str">
        <f t="shared" si="2"/>
        <v>7144112504</v>
      </c>
      <c r="D151" s="23">
        <v>43852.708333333336</v>
      </c>
    </row>
    <row r="152" spans="1:4" x14ac:dyDescent="0.25">
      <c r="A152" s="22">
        <v>99868</v>
      </c>
      <c r="B152" s="22">
        <v>12597</v>
      </c>
      <c r="C152" s="22" t="str">
        <f t="shared" si="2"/>
        <v>9986812597</v>
      </c>
      <c r="D152" s="23">
        <v>43846.708333333336</v>
      </c>
    </row>
    <row r="153" spans="1:4" x14ac:dyDescent="0.25">
      <c r="A153" s="22">
        <v>99868</v>
      </c>
      <c r="B153" s="22">
        <v>12597</v>
      </c>
      <c r="C153" s="22" t="str">
        <f t="shared" si="2"/>
        <v>9986812597</v>
      </c>
      <c r="D153" s="23">
        <v>43846.708333333336</v>
      </c>
    </row>
    <row r="154" spans="1:4" x14ac:dyDescent="0.25">
      <c r="A154" s="22">
        <v>76540</v>
      </c>
      <c r="B154" s="22">
        <v>12597</v>
      </c>
      <c r="C154" s="22" t="str">
        <f t="shared" si="2"/>
        <v>7654012597</v>
      </c>
      <c r="D154" s="23">
        <v>43846.708333333336</v>
      </c>
    </row>
    <row r="155" spans="1:4" x14ac:dyDescent="0.25">
      <c r="A155" s="22">
        <v>99869</v>
      </c>
      <c r="B155" s="22">
        <v>12597</v>
      </c>
      <c r="C155" s="22" t="str">
        <f t="shared" si="2"/>
        <v>9986912597</v>
      </c>
      <c r="D155" s="23">
        <v>43846.708333333336</v>
      </c>
    </row>
    <row r="156" spans="1:4" x14ac:dyDescent="0.25">
      <c r="A156" s="22">
        <v>187846</v>
      </c>
      <c r="B156" s="22">
        <v>12220</v>
      </c>
      <c r="C156" s="22" t="str">
        <f t="shared" si="2"/>
        <v>18784612220</v>
      </c>
      <c r="D156" s="23">
        <v>43818.708333333336</v>
      </c>
    </row>
    <row r="157" spans="1:4" x14ac:dyDescent="0.25">
      <c r="A157" s="22">
        <v>187845</v>
      </c>
      <c r="B157" s="22">
        <v>12220</v>
      </c>
      <c r="C157" s="22" t="str">
        <f t="shared" si="2"/>
        <v>18784512220</v>
      </c>
      <c r="D157" s="23">
        <v>43818.708333333336</v>
      </c>
    </row>
    <row r="158" spans="1:4" x14ac:dyDescent="0.25">
      <c r="A158" s="22">
        <v>110168</v>
      </c>
      <c r="B158" s="22">
        <v>12652</v>
      </c>
      <c r="C158" s="22" t="str">
        <f t="shared" si="2"/>
        <v>11016812652</v>
      </c>
      <c r="D158" s="23">
        <v>43871.708333333336</v>
      </c>
    </row>
    <row r="159" spans="1:4" x14ac:dyDescent="0.25">
      <c r="A159" s="22">
        <v>83585</v>
      </c>
      <c r="B159" s="22">
        <v>12652</v>
      </c>
      <c r="C159" s="22" t="str">
        <f t="shared" si="2"/>
        <v>8358512652</v>
      </c>
      <c r="D159" s="23">
        <v>43871.708333333336</v>
      </c>
    </row>
    <row r="160" spans="1:4" x14ac:dyDescent="0.25">
      <c r="A160" s="22">
        <v>218109</v>
      </c>
      <c r="B160" s="22">
        <v>12811</v>
      </c>
      <c r="C160" s="22" t="str">
        <f t="shared" si="2"/>
        <v>21810912811</v>
      </c>
      <c r="D160" s="23">
        <v>43876.708333333336</v>
      </c>
    </row>
    <row r="161" spans="1:4" x14ac:dyDescent="0.25">
      <c r="A161" s="22">
        <v>17553</v>
      </c>
      <c r="B161" s="22">
        <v>12656</v>
      </c>
      <c r="C161" s="22" t="str">
        <f t="shared" si="2"/>
        <v>1755312656</v>
      </c>
      <c r="D161" s="23">
        <v>43874.708333333336</v>
      </c>
    </row>
    <row r="162" spans="1:4" x14ac:dyDescent="0.25">
      <c r="A162" s="22">
        <v>115649</v>
      </c>
      <c r="B162" s="22">
        <v>12688</v>
      </c>
      <c r="C162" s="22" t="str">
        <f t="shared" si="2"/>
        <v>11564912688</v>
      </c>
      <c r="D162" s="23">
        <v>43881.708333333336</v>
      </c>
    </row>
    <row r="163" spans="1:4" x14ac:dyDescent="0.25">
      <c r="A163" s="22">
        <v>127394</v>
      </c>
      <c r="B163" s="22">
        <v>12688</v>
      </c>
      <c r="C163" s="22" t="str">
        <f t="shared" si="2"/>
        <v>12739412688</v>
      </c>
      <c r="D163" s="23">
        <v>43881.708333333336</v>
      </c>
    </row>
    <row r="164" spans="1:4" x14ac:dyDescent="0.25">
      <c r="A164" s="22">
        <v>176525</v>
      </c>
      <c r="B164" s="22">
        <v>12688</v>
      </c>
      <c r="C164" s="22" t="str">
        <f t="shared" si="2"/>
        <v>17652512688</v>
      </c>
      <c r="D164" s="23">
        <v>43881.708333333336</v>
      </c>
    </row>
    <row r="165" spans="1:4" x14ac:dyDescent="0.25">
      <c r="A165" s="22">
        <v>154148</v>
      </c>
      <c r="B165" s="22">
        <v>12899</v>
      </c>
      <c r="C165" s="22" t="str">
        <f t="shared" si="2"/>
        <v>15414812899</v>
      </c>
      <c r="D165" s="23">
        <v>43875.708333333336</v>
      </c>
    </row>
    <row r="166" spans="1:4" x14ac:dyDescent="0.25">
      <c r="A166" s="22">
        <v>187968</v>
      </c>
      <c r="B166" s="22">
        <v>12956</v>
      </c>
      <c r="C166" s="22" t="str">
        <f t="shared" si="2"/>
        <v>18796812956</v>
      </c>
      <c r="D166" s="23">
        <v>43878.708333333336</v>
      </c>
    </row>
    <row r="167" spans="1:4" x14ac:dyDescent="0.25">
      <c r="A167" s="22">
        <v>160869</v>
      </c>
      <c r="B167" s="22">
        <v>12909</v>
      </c>
      <c r="C167" s="22" t="str">
        <f t="shared" si="2"/>
        <v>16086912909</v>
      </c>
      <c r="D167" s="23">
        <v>43885.708333333336</v>
      </c>
    </row>
    <row r="168" spans="1:4" x14ac:dyDescent="0.25">
      <c r="A168" s="22">
        <v>160863</v>
      </c>
      <c r="B168" s="22">
        <v>12909</v>
      </c>
      <c r="C168" s="22" t="str">
        <f t="shared" si="2"/>
        <v>16086312909</v>
      </c>
      <c r="D168" s="23">
        <v>43885.708333333336</v>
      </c>
    </row>
    <row r="169" spans="1:4" x14ac:dyDescent="0.25">
      <c r="A169" s="22">
        <v>50044</v>
      </c>
      <c r="B169" s="22">
        <v>12882</v>
      </c>
      <c r="C169" s="22" t="str">
        <f t="shared" si="2"/>
        <v>5004412882</v>
      </c>
      <c r="D169" s="23">
        <v>43880.708333333336</v>
      </c>
    </row>
    <row r="170" spans="1:4" x14ac:dyDescent="0.25">
      <c r="A170" s="22">
        <v>247765</v>
      </c>
      <c r="B170" s="22">
        <v>12917</v>
      </c>
      <c r="C170" s="22" t="str">
        <f t="shared" si="2"/>
        <v>24776512917</v>
      </c>
      <c r="D170" s="23">
        <v>43888.708333333336</v>
      </c>
    </row>
    <row r="171" spans="1:4" x14ac:dyDescent="0.25">
      <c r="A171" s="22">
        <v>247764</v>
      </c>
      <c r="B171" s="22">
        <v>12917</v>
      </c>
      <c r="C171" s="22" t="str">
        <f t="shared" si="2"/>
        <v>24776412917</v>
      </c>
      <c r="D171" s="23">
        <v>43888.708333333336</v>
      </c>
    </row>
    <row r="172" spans="1:4" x14ac:dyDescent="0.25">
      <c r="A172" s="22">
        <v>187965</v>
      </c>
      <c r="B172" s="22">
        <v>12917</v>
      </c>
      <c r="C172" s="22" t="str">
        <f t="shared" si="2"/>
        <v>18796512917</v>
      </c>
      <c r="D172" s="23">
        <v>43888.708333333336</v>
      </c>
    </row>
    <row r="173" spans="1:4" x14ac:dyDescent="0.25">
      <c r="A173" s="22">
        <v>247765</v>
      </c>
      <c r="B173" s="22">
        <v>12917</v>
      </c>
      <c r="C173" s="22" t="str">
        <f t="shared" si="2"/>
        <v>24776512917</v>
      </c>
      <c r="D173" s="23">
        <v>43888.708333333336</v>
      </c>
    </row>
    <row r="174" spans="1:4" x14ac:dyDescent="0.25">
      <c r="A174" s="22">
        <v>247764</v>
      </c>
      <c r="B174" s="22">
        <v>12917</v>
      </c>
      <c r="C174" s="22" t="str">
        <f t="shared" si="2"/>
        <v>24776412917</v>
      </c>
      <c r="D174" s="23">
        <v>43888.708333333336</v>
      </c>
    </row>
    <row r="175" spans="1:4" x14ac:dyDescent="0.25">
      <c r="A175" s="22">
        <v>187965</v>
      </c>
      <c r="B175" s="22">
        <v>12917</v>
      </c>
      <c r="C175" s="22" t="str">
        <f t="shared" si="2"/>
        <v>18796512917</v>
      </c>
      <c r="D175" s="23">
        <v>43888.708333333336</v>
      </c>
    </row>
    <row r="176" spans="1:4" x14ac:dyDescent="0.25">
      <c r="A176" s="22">
        <v>196361</v>
      </c>
      <c r="B176" s="22">
        <v>12918</v>
      </c>
      <c r="C176" s="22" t="str">
        <f t="shared" si="2"/>
        <v>19636112918</v>
      </c>
      <c r="D176" s="23">
        <v>43873.708333333336</v>
      </c>
    </row>
    <row r="177" spans="1:4" x14ac:dyDescent="0.25">
      <c r="A177" s="22">
        <v>42766</v>
      </c>
      <c r="B177" s="22">
        <v>10935</v>
      </c>
      <c r="C177" s="22" t="str">
        <f t="shared" si="2"/>
        <v>4276610935</v>
      </c>
      <c r="D177" s="23">
        <v>43662.166666666664</v>
      </c>
    </row>
    <row r="178" spans="1:4" x14ac:dyDescent="0.25">
      <c r="A178" s="22">
        <v>181004</v>
      </c>
      <c r="B178" s="22">
        <v>10980</v>
      </c>
      <c r="C178" s="22" t="str">
        <f t="shared" si="2"/>
        <v>18100410980</v>
      </c>
      <c r="D178" s="23">
        <v>43676.666666666664</v>
      </c>
    </row>
    <row r="179" spans="1:4" x14ac:dyDescent="0.25">
      <c r="A179" s="22">
        <v>142820</v>
      </c>
      <c r="B179" s="22">
        <v>12793</v>
      </c>
      <c r="C179" s="22" t="str">
        <f t="shared" si="2"/>
        <v>14282012793</v>
      </c>
      <c r="D179" s="23">
        <v>43902.666666666664</v>
      </c>
    </row>
    <row r="180" spans="1:4" x14ac:dyDescent="0.25">
      <c r="A180" s="22">
        <v>142822</v>
      </c>
      <c r="B180" s="22">
        <v>12793</v>
      </c>
      <c r="C180" s="22" t="str">
        <f t="shared" si="2"/>
        <v>14282212793</v>
      </c>
      <c r="D180" s="23">
        <v>43902.666666666664</v>
      </c>
    </row>
    <row r="181" spans="1:4" x14ac:dyDescent="0.25">
      <c r="A181" s="22">
        <v>142824</v>
      </c>
      <c r="B181" s="22">
        <v>12793</v>
      </c>
      <c r="C181" s="22" t="str">
        <f t="shared" si="2"/>
        <v>14282412793</v>
      </c>
      <c r="D181" s="23">
        <v>43902.666666666664</v>
      </c>
    </row>
    <row r="182" spans="1:4" x14ac:dyDescent="0.25">
      <c r="A182" s="22">
        <v>142823</v>
      </c>
      <c r="B182" s="22">
        <v>12793</v>
      </c>
      <c r="C182" s="22" t="str">
        <f t="shared" si="2"/>
        <v>14282312793</v>
      </c>
      <c r="D182" s="23">
        <v>43902.666666666664</v>
      </c>
    </row>
    <row r="183" spans="1:4" x14ac:dyDescent="0.25">
      <c r="A183" s="22">
        <v>142825</v>
      </c>
      <c r="B183" s="22">
        <v>12793</v>
      </c>
      <c r="C183" s="22" t="str">
        <f t="shared" si="2"/>
        <v>14282512793</v>
      </c>
      <c r="D183" s="23">
        <v>43902.666666666664</v>
      </c>
    </row>
    <row r="184" spans="1:4" x14ac:dyDescent="0.25">
      <c r="A184" s="22">
        <v>142821</v>
      </c>
      <c r="B184" s="22">
        <v>12793</v>
      </c>
      <c r="C184" s="22" t="str">
        <f t="shared" si="2"/>
        <v>14282112793</v>
      </c>
      <c r="D184" s="23">
        <v>43902.666666666664</v>
      </c>
    </row>
    <row r="185" spans="1:4" x14ac:dyDescent="0.25">
      <c r="A185" s="22">
        <v>150205</v>
      </c>
      <c r="B185" s="22">
        <v>11394</v>
      </c>
      <c r="C185" s="22" t="str">
        <f t="shared" si="2"/>
        <v>15020511394</v>
      </c>
      <c r="D185" s="23">
        <v>43718.666666666664</v>
      </c>
    </row>
    <row r="186" spans="1:4" x14ac:dyDescent="0.25">
      <c r="A186" s="22">
        <v>161793</v>
      </c>
      <c r="B186" s="22">
        <v>11601</v>
      </c>
      <c r="C186" s="22" t="str">
        <f t="shared" si="2"/>
        <v>16179311601</v>
      </c>
      <c r="D186" s="23">
        <v>43720.666666666664</v>
      </c>
    </row>
    <row r="187" spans="1:4" x14ac:dyDescent="0.25">
      <c r="A187" s="22">
        <v>71690</v>
      </c>
      <c r="B187" s="22">
        <v>11439</v>
      </c>
      <c r="C187" s="22" t="str">
        <f t="shared" si="2"/>
        <v>7169011439</v>
      </c>
      <c r="D187" s="23">
        <v>43711.666666666664</v>
      </c>
    </row>
    <row r="188" spans="1:4" x14ac:dyDescent="0.25">
      <c r="A188" s="22">
        <v>106318</v>
      </c>
      <c r="B188" s="22">
        <v>13178</v>
      </c>
      <c r="C188" s="22" t="str">
        <f t="shared" si="2"/>
        <v>10631813178</v>
      </c>
      <c r="D188" s="23">
        <v>43895.666666666664</v>
      </c>
    </row>
    <row r="189" spans="1:4" x14ac:dyDescent="0.25">
      <c r="A189" s="22">
        <v>79751</v>
      </c>
      <c r="B189" s="22">
        <v>11111</v>
      </c>
      <c r="C189" s="22" t="str">
        <f t="shared" si="2"/>
        <v>7975111111</v>
      </c>
      <c r="D189" s="23">
        <v>43899.666666666664</v>
      </c>
    </row>
    <row r="190" spans="1:4" x14ac:dyDescent="0.25">
      <c r="A190" s="22">
        <v>79752</v>
      </c>
      <c r="B190" s="22">
        <v>11111</v>
      </c>
      <c r="C190" s="22" t="str">
        <f t="shared" si="2"/>
        <v>7975211111</v>
      </c>
      <c r="D190" s="23">
        <v>43899.666666666664</v>
      </c>
    </row>
    <row r="191" spans="1:4" x14ac:dyDescent="0.25">
      <c r="A191" s="22">
        <v>229507</v>
      </c>
      <c r="B191" s="22">
        <v>13381</v>
      </c>
      <c r="C191" s="22" t="str">
        <f t="shared" si="2"/>
        <v>22950713381</v>
      </c>
      <c r="D191" s="23">
        <v>43915.666666666664</v>
      </c>
    </row>
    <row r="192" spans="1:4" x14ac:dyDescent="0.25">
      <c r="A192" s="22">
        <v>127433</v>
      </c>
      <c r="B192" s="22">
        <v>13381</v>
      </c>
      <c r="C192" s="22" t="str">
        <f t="shared" si="2"/>
        <v>12743313381</v>
      </c>
      <c r="D192" s="23">
        <v>43915.666666666664</v>
      </c>
    </row>
    <row r="193" spans="1:4" x14ac:dyDescent="0.25">
      <c r="A193" s="22">
        <v>127434</v>
      </c>
      <c r="B193" s="22">
        <v>13381</v>
      </c>
      <c r="C193" s="22" t="str">
        <f t="shared" si="2"/>
        <v>12743413381</v>
      </c>
      <c r="D193" s="23">
        <v>43915.666666666664</v>
      </c>
    </row>
    <row r="194" spans="1:4" x14ac:dyDescent="0.25">
      <c r="A194" s="22">
        <v>87620</v>
      </c>
      <c r="B194" s="22">
        <v>13455</v>
      </c>
      <c r="C194" s="22" t="str">
        <f t="shared" si="2"/>
        <v>8762013455</v>
      </c>
      <c r="D194" s="23">
        <v>43923.666666666664</v>
      </c>
    </row>
    <row r="195" spans="1:4" x14ac:dyDescent="0.25">
      <c r="A195" s="22">
        <v>53687</v>
      </c>
      <c r="B195" s="22">
        <v>11930</v>
      </c>
      <c r="C195" s="22" t="str">
        <f t="shared" ref="C195:C258" si="3">A195&amp;B195</f>
        <v>5368711930</v>
      </c>
      <c r="D195" s="23">
        <v>43777.666666666664</v>
      </c>
    </row>
    <row r="196" spans="1:4" x14ac:dyDescent="0.25">
      <c r="A196" s="22">
        <v>53843</v>
      </c>
      <c r="B196" s="22">
        <v>11930</v>
      </c>
      <c r="C196" s="22" t="str">
        <f t="shared" si="3"/>
        <v>5384311930</v>
      </c>
      <c r="D196" s="23">
        <v>43777.666666666664</v>
      </c>
    </row>
    <row r="197" spans="1:4" x14ac:dyDescent="0.25">
      <c r="A197" s="22">
        <v>54010</v>
      </c>
      <c r="B197" s="22">
        <v>11930</v>
      </c>
      <c r="C197" s="22" t="str">
        <f t="shared" si="3"/>
        <v>5401011930</v>
      </c>
      <c r="D197" s="23">
        <v>43777.666666666664</v>
      </c>
    </row>
    <row r="198" spans="1:4" x14ac:dyDescent="0.25">
      <c r="A198" s="22">
        <v>64729</v>
      </c>
      <c r="B198" s="22">
        <v>11930</v>
      </c>
      <c r="C198" s="22" t="str">
        <f t="shared" si="3"/>
        <v>6472911930</v>
      </c>
      <c r="D198" s="23">
        <v>43777.666666666664</v>
      </c>
    </row>
    <row r="199" spans="1:4" x14ac:dyDescent="0.25">
      <c r="A199" s="22">
        <v>64730</v>
      </c>
      <c r="B199" s="22">
        <v>11930</v>
      </c>
      <c r="C199" s="22" t="str">
        <f t="shared" si="3"/>
        <v>6473011930</v>
      </c>
      <c r="D199" s="23">
        <v>43777.666666666664</v>
      </c>
    </row>
    <row r="200" spans="1:4" x14ac:dyDescent="0.25">
      <c r="A200" s="22">
        <v>64731</v>
      </c>
      <c r="B200" s="22">
        <v>11930</v>
      </c>
      <c r="C200" s="22" t="str">
        <f t="shared" si="3"/>
        <v>6473111930</v>
      </c>
      <c r="D200" s="23">
        <v>43777.666666666664</v>
      </c>
    </row>
    <row r="201" spans="1:4" x14ac:dyDescent="0.25">
      <c r="A201" s="22">
        <v>64733</v>
      </c>
      <c r="B201" s="22">
        <v>11930</v>
      </c>
      <c r="C201" s="22" t="str">
        <f t="shared" si="3"/>
        <v>6473311930</v>
      </c>
      <c r="D201" s="23">
        <v>43777.666666666664</v>
      </c>
    </row>
    <row r="202" spans="1:4" x14ac:dyDescent="0.25">
      <c r="A202" s="22">
        <v>122734</v>
      </c>
      <c r="B202" s="22">
        <v>11111</v>
      </c>
      <c r="C202" s="22" t="str">
        <f t="shared" si="3"/>
        <v>12273411111</v>
      </c>
      <c r="D202" s="23">
        <v>43768.666666666664</v>
      </c>
    </row>
    <row r="203" spans="1:4" x14ac:dyDescent="0.25">
      <c r="A203" s="22">
        <v>122736</v>
      </c>
      <c r="B203" s="22">
        <v>11111</v>
      </c>
      <c r="C203" s="22" t="str">
        <f t="shared" si="3"/>
        <v>12273611111</v>
      </c>
      <c r="D203" s="23">
        <v>43768.666666666664</v>
      </c>
    </row>
    <row r="204" spans="1:4" x14ac:dyDescent="0.25">
      <c r="A204" s="22">
        <v>171058</v>
      </c>
      <c r="B204" s="22">
        <v>11111</v>
      </c>
      <c r="C204" s="22" t="str">
        <f t="shared" si="3"/>
        <v>17105811111</v>
      </c>
      <c r="D204" s="23">
        <v>43768.666666666664</v>
      </c>
    </row>
    <row r="205" spans="1:4" x14ac:dyDescent="0.25">
      <c r="A205" s="22">
        <v>185145</v>
      </c>
      <c r="B205" s="22">
        <v>11805</v>
      </c>
      <c r="C205" s="22" t="str">
        <f t="shared" si="3"/>
        <v>18514511805</v>
      </c>
      <c r="D205" s="23">
        <v>43761.666666666664</v>
      </c>
    </row>
    <row r="206" spans="1:4" x14ac:dyDescent="0.25">
      <c r="A206" s="22">
        <v>244079</v>
      </c>
      <c r="B206" s="22">
        <v>11805</v>
      </c>
      <c r="C206" s="22" t="str">
        <f t="shared" si="3"/>
        <v>24407911805</v>
      </c>
      <c r="D206" s="23">
        <v>43775.666666666664</v>
      </c>
    </row>
    <row r="207" spans="1:4" x14ac:dyDescent="0.25">
      <c r="A207" s="22">
        <v>244080</v>
      </c>
      <c r="B207" s="22">
        <v>11805</v>
      </c>
      <c r="C207" s="22" t="str">
        <f t="shared" si="3"/>
        <v>24408011805</v>
      </c>
      <c r="D207" s="23">
        <v>43775.666666666664</v>
      </c>
    </row>
    <row r="208" spans="1:4" x14ac:dyDescent="0.25">
      <c r="A208" s="22">
        <v>157347</v>
      </c>
      <c r="B208" s="22">
        <v>12922</v>
      </c>
      <c r="C208" s="22" t="str">
        <f t="shared" si="3"/>
        <v>15734712922</v>
      </c>
      <c r="D208" s="23">
        <v>43886.666666666664</v>
      </c>
    </row>
    <row r="209" spans="1:4" x14ac:dyDescent="0.25">
      <c r="A209" s="22">
        <v>157349</v>
      </c>
      <c r="B209" s="22">
        <v>12922</v>
      </c>
      <c r="C209" s="22" t="str">
        <f t="shared" si="3"/>
        <v>15734912922</v>
      </c>
      <c r="D209" s="23">
        <v>43886.666666666664</v>
      </c>
    </row>
    <row r="210" spans="1:4" x14ac:dyDescent="0.25">
      <c r="A210" s="22">
        <v>158674</v>
      </c>
      <c r="B210" s="22">
        <v>12922</v>
      </c>
      <c r="C210" s="22" t="str">
        <f t="shared" si="3"/>
        <v>15867412922</v>
      </c>
      <c r="D210" s="23">
        <v>43886.666666666664</v>
      </c>
    </row>
    <row r="211" spans="1:4" x14ac:dyDescent="0.25">
      <c r="A211" s="22">
        <v>157350</v>
      </c>
      <c r="B211" s="22">
        <v>12922</v>
      </c>
      <c r="C211" s="22" t="str">
        <f t="shared" si="3"/>
        <v>15735012922</v>
      </c>
      <c r="D211" s="23">
        <v>43886.666666666664</v>
      </c>
    </row>
    <row r="212" spans="1:4" x14ac:dyDescent="0.25">
      <c r="A212" s="22">
        <v>158673</v>
      </c>
      <c r="B212" s="22">
        <v>12771</v>
      </c>
      <c r="C212" s="22" t="str">
        <f t="shared" si="3"/>
        <v>15867312771</v>
      </c>
      <c r="D212" s="23">
        <v>43871.666666666664</v>
      </c>
    </row>
    <row r="213" spans="1:4" x14ac:dyDescent="0.25">
      <c r="A213" s="22">
        <v>158719</v>
      </c>
      <c r="B213" s="22">
        <v>12771</v>
      </c>
      <c r="C213" s="22" t="str">
        <f t="shared" si="3"/>
        <v>15871912771</v>
      </c>
      <c r="D213" s="23">
        <v>43868.666666666664</v>
      </c>
    </row>
    <row r="214" spans="1:4" x14ac:dyDescent="0.25">
      <c r="A214" s="22">
        <v>158720</v>
      </c>
      <c r="B214" s="22">
        <v>12771</v>
      </c>
      <c r="C214" s="22" t="str">
        <f t="shared" si="3"/>
        <v>15872012771</v>
      </c>
      <c r="D214" s="23">
        <v>43868.666666666664</v>
      </c>
    </row>
    <row r="215" spans="1:4" x14ac:dyDescent="0.25">
      <c r="A215" s="22">
        <v>74361</v>
      </c>
      <c r="B215" s="22">
        <v>13391</v>
      </c>
      <c r="C215" s="22" t="str">
        <f t="shared" si="3"/>
        <v>7436113391</v>
      </c>
      <c r="D215" s="23">
        <v>43923.666666666664</v>
      </c>
    </row>
    <row r="216" spans="1:4" x14ac:dyDescent="0.25">
      <c r="A216" s="22">
        <v>47015</v>
      </c>
      <c r="B216" s="22">
        <v>13391</v>
      </c>
      <c r="C216" s="22" t="str">
        <f t="shared" si="3"/>
        <v>4701513391</v>
      </c>
      <c r="D216" s="23">
        <v>43923.666666666664</v>
      </c>
    </row>
    <row r="217" spans="1:4" x14ac:dyDescent="0.25">
      <c r="A217" s="22">
        <v>74360</v>
      </c>
      <c r="B217" s="22">
        <v>13391</v>
      </c>
      <c r="C217" s="22" t="str">
        <f t="shared" si="3"/>
        <v>7436013391</v>
      </c>
      <c r="D217" s="23">
        <v>43923.666666666664</v>
      </c>
    </row>
    <row r="218" spans="1:4" x14ac:dyDescent="0.25">
      <c r="A218" s="22">
        <v>47422</v>
      </c>
      <c r="B218" s="22">
        <v>13391</v>
      </c>
      <c r="C218" s="22" t="str">
        <f t="shared" si="3"/>
        <v>4742213391</v>
      </c>
      <c r="D218" s="23">
        <v>43923.666666666664</v>
      </c>
    </row>
    <row r="219" spans="1:4" x14ac:dyDescent="0.25">
      <c r="A219" s="22">
        <v>47721</v>
      </c>
      <c r="B219" s="22">
        <v>13391</v>
      </c>
      <c r="C219" s="22" t="str">
        <f t="shared" si="3"/>
        <v>4772113391</v>
      </c>
      <c r="D219" s="23">
        <v>43923.666666666664</v>
      </c>
    </row>
    <row r="220" spans="1:4" x14ac:dyDescent="0.25">
      <c r="A220" s="22">
        <v>74362</v>
      </c>
      <c r="B220" s="22">
        <v>13391</v>
      </c>
      <c r="C220" s="22" t="str">
        <f t="shared" si="3"/>
        <v>7436213391</v>
      </c>
      <c r="D220" s="23">
        <v>43923.666666666664</v>
      </c>
    </row>
    <row r="221" spans="1:4" x14ac:dyDescent="0.25">
      <c r="A221" s="22">
        <v>46856</v>
      </c>
      <c r="B221" s="22">
        <v>13391</v>
      </c>
      <c r="C221" s="22" t="str">
        <f t="shared" si="3"/>
        <v>4685613391</v>
      </c>
      <c r="D221" s="23">
        <v>43923.666666666664</v>
      </c>
    </row>
    <row r="222" spans="1:4" x14ac:dyDescent="0.25">
      <c r="A222" s="22">
        <v>12676</v>
      </c>
      <c r="B222" s="22">
        <v>13391</v>
      </c>
      <c r="C222" s="22" t="str">
        <f t="shared" si="3"/>
        <v>1267613391</v>
      </c>
      <c r="D222" s="23">
        <v>43923.666666666664</v>
      </c>
    </row>
    <row r="223" spans="1:4" x14ac:dyDescent="0.25">
      <c r="A223" s="22">
        <v>57629</v>
      </c>
      <c r="B223" s="22">
        <v>13391</v>
      </c>
      <c r="C223" s="22" t="str">
        <f t="shared" si="3"/>
        <v>5762913391</v>
      </c>
      <c r="D223" s="23">
        <v>43923.666666666664</v>
      </c>
    </row>
    <row r="224" spans="1:4" x14ac:dyDescent="0.25">
      <c r="A224" s="22">
        <v>158682</v>
      </c>
      <c r="B224" s="22">
        <v>13323</v>
      </c>
      <c r="C224" s="22" t="str">
        <f t="shared" si="3"/>
        <v>15868213323</v>
      </c>
      <c r="D224" s="23">
        <v>43913.666666666664</v>
      </c>
    </row>
    <row r="225" spans="1:4" x14ac:dyDescent="0.25">
      <c r="A225" s="22">
        <v>114607</v>
      </c>
      <c r="B225" s="22">
        <v>13323</v>
      </c>
      <c r="C225" s="22" t="str">
        <f t="shared" si="3"/>
        <v>11460713323</v>
      </c>
      <c r="D225" s="23">
        <v>43913.666666666664</v>
      </c>
    </row>
    <row r="226" spans="1:4" x14ac:dyDescent="0.25">
      <c r="A226" s="22">
        <v>152395</v>
      </c>
      <c r="B226" s="22">
        <v>10873</v>
      </c>
      <c r="C226" s="22" t="str">
        <f t="shared" si="3"/>
        <v>15239510873</v>
      </c>
      <c r="D226" s="23">
        <v>42843.666666666664</v>
      </c>
    </row>
    <row r="227" spans="1:4" x14ac:dyDescent="0.25">
      <c r="A227" s="22">
        <v>108493</v>
      </c>
      <c r="B227" s="22">
        <v>10873</v>
      </c>
      <c r="C227" s="22" t="str">
        <f t="shared" si="3"/>
        <v>10849310873</v>
      </c>
      <c r="D227" s="23">
        <v>42843.666666666664</v>
      </c>
    </row>
    <row r="228" spans="1:4" x14ac:dyDescent="0.25">
      <c r="A228" s="22">
        <v>152394</v>
      </c>
      <c r="B228" s="22">
        <v>10873</v>
      </c>
      <c r="C228" s="22" t="str">
        <f t="shared" si="3"/>
        <v>15239410873</v>
      </c>
      <c r="D228" s="23">
        <v>42843.666666666664</v>
      </c>
    </row>
    <row r="229" spans="1:4" x14ac:dyDescent="0.25">
      <c r="A229" s="22">
        <v>108361</v>
      </c>
      <c r="B229" s="22">
        <v>10873</v>
      </c>
      <c r="C229" s="22" t="str">
        <f t="shared" si="3"/>
        <v>10836110873</v>
      </c>
      <c r="D229" s="23">
        <v>42843.666666666664</v>
      </c>
    </row>
    <row r="230" spans="1:4" x14ac:dyDescent="0.25">
      <c r="A230" s="22">
        <v>152393</v>
      </c>
      <c r="B230" s="22">
        <v>10873</v>
      </c>
      <c r="C230" s="22" t="str">
        <f t="shared" si="3"/>
        <v>15239310873</v>
      </c>
      <c r="D230" s="23">
        <v>42843.666666666664</v>
      </c>
    </row>
    <row r="231" spans="1:4" x14ac:dyDescent="0.25">
      <c r="A231" s="22">
        <v>108360</v>
      </c>
      <c r="B231" s="22">
        <v>10873</v>
      </c>
      <c r="C231" s="22" t="str">
        <f t="shared" si="3"/>
        <v>10836010873</v>
      </c>
      <c r="D231" s="23">
        <v>42843.666666666664</v>
      </c>
    </row>
    <row r="232" spans="1:4" x14ac:dyDescent="0.25">
      <c r="A232" s="22">
        <v>152392</v>
      </c>
      <c r="B232" s="22">
        <v>10873</v>
      </c>
      <c r="C232" s="22" t="str">
        <f t="shared" si="3"/>
        <v>15239210873</v>
      </c>
      <c r="D232" s="23">
        <v>42843.666666666664</v>
      </c>
    </row>
    <row r="233" spans="1:4" x14ac:dyDescent="0.25">
      <c r="A233" s="22">
        <v>108359</v>
      </c>
      <c r="B233" s="22">
        <v>10873</v>
      </c>
      <c r="C233" s="22" t="str">
        <f t="shared" si="3"/>
        <v>10835910873</v>
      </c>
      <c r="D233" s="23">
        <v>42843.666666666664</v>
      </c>
    </row>
    <row r="234" spans="1:4" x14ac:dyDescent="0.25">
      <c r="A234" s="22">
        <v>98845.000100000005</v>
      </c>
      <c r="B234" s="22">
        <v>10873</v>
      </c>
      <c r="C234" s="22" t="str">
        <f t="shared" si="3"/>
        <v>98845.000110873</v>
      </c>
      <c r="D234" s="23">
        <v>42843.666666666664</v>
      </c>
    </row>
    <row r="235" spans="1:4" x14ac:dyDescent="0.25">
      <c r="A235" s="22">
        <v>98845.000199999995</v>
      </c>
      <c r="B235" s="22">
        <v>10873</v>
      </c>
      <c r="C235" s="22" t="str">
        <f t="shared" si="3"/>
        <v>98845.000210873</v>
      </c>
      <c r="D235" s="23">
        <v>42843.666666666664</v>
      </c>
    </row>
    <row r="236" spans="1:4" x14ac:dyDescent="0.25">
      <c r="A236" s="22">
        <v>115417</v>
      </c>
      <c r="B236" s="22">
        <v>11637</v>
      </c>
      <c r="C236" s="22" t="str">
        <f t="shared" si="3"/>
        <v>11541711637</v>
      </c>
      <c r="D236" s="23">
        <v>43739.666666666664</v>
      </c>
    </row>
    <row r="237" spans="1:4" x14ac:dyDescent="0.25">
      <c r="A237" s="22">
        <v>115416</v>
      </c>
      <c r="B237" s="22">
        <v>11111</v>
      </c>
      <c r="C237" s="22" t="str">
        <f t="shared" si="3"/>
        <v>11541611111</v>
      </c>
      <c r="D237" s="23">
        <v>43739.666666666664</v>
      </c>
    </row>
    <row r="238" spans="1:4" x14ac:dyDescent="0.25">
      <c r="A238" s="22">
        <v>115425</v>
      </c>
      <c r="B238" s="22">
        <v>11111</v>
      </c>
      <c r="C238" s="22" t="str">
        <f t="shared" si="3"/>
        <v>11542511111</v>
      </c>
      <c r="D238" s="23">
        <v>43929.666666666664</v>
      </c>
    </row>
    <row r="239" spans="1:4" x14ac:dyDescent="0.25">
      <c r="A239" s="22">
        <v>115375</v>
      </c>
      <c r="B239" s="22">
        <v>11111</v>
      </c>
      <c r="C239" s="22" t="str">
        <f t="shared" si="3"/>
        <v>11537511111</v>
      </c>
      <c r="D239" s="23">
        <v>43929.666666666664</v>
      </c>
    </row>
    <row r="240" spans="1:4" x14ac:dyDescent="0.25">
      <c r="A240" s="22">
        <v>115415</v>
      </c>
      <c r="B240" s="22">
        <v>11111</v>
      </c>
      <c r="C240" s="22" t="str">
        <f t="shared" si="3"/>
        <v>11541511111</v>
      </c>
      <c r="D240" s="23">
        <v>43929.666666666664</v>
      </c>
    </row>
    <row r="241" spans="1:4" x14ac:dyDescent="0.25">
      <c r="A241" s="22">
        <v>115424</v>
      </c>
      <c r="B241" s="22">
        <v>11111</v>
      </c>
      <c r="C241" s="22" t="str">
        <f t="shared" si="3"/>
        <v>11542411111</v>
      </c>
      <c r="D241" s="23">
        <v>43929.666666666664</v>
      </c>
    </row>
    <row r="242" spans="1:4" x14ac:dyDescent="0.25">
      <c r="A242" s="22">
        <v>115423</v>
      </c>
      <c r="B242" s="22">
        <v>11111</v>
      </c>
      <c r="C242" s="22" t="str">
        <f t="shared" si="3"/>
        <v>11542311111</v>
      </c>
      <c r="D242" s="23">
        <v>43929.666666666664</v>
      </c>
    </row>
    <row r="243" spans="1:4" x14ac:dyDescent="0.25">
      <c r="A243" s="22">
        <v>115422</v>
      </c>
      <c r="B243" s="22">
        <v>11111</v>
      </c>
      <c r="C243" s="22" t="str">
        <f t="shared" si="3"/>
        <v>11542211111</v>
      </c>
      <c r="D243" s="23">
        <v>43929.666666666664</v>
      </c>
    </row>
    <row r="244" spans="1:4" x14ac:dyDescent="0.25">
      <c r="A244" s="22">
        <v>115407</v>
      </c>
      <c r="B244" s="22">
        <v>11111</v>
      </c>
      <c r="C244" s="22" t="str">
        <f t="shared" si="3"/>
        <v>11540711111</v>
      </c>
      <c r="D244" s="23">
        <v>43929.666666666664</v>
      </c>
    </row>
    <row r="245" spans="1:4" x14ac:dyDescent="0.25">
      <c r="A245" s="22">
        <v>239052</v>
      </c>
      <c r="B245" s="22">
        <v>13355</v>
      </c>
      <c r="C245" s="22" t="str">
        <f t="shared" si="3"/>
        <v>23905213355</v>
      </c>
      <c r="D245" s="23">
        <v>43914.666666666664</v>
      </c>
    </row>
    <row r="246" spans="1:4" x14ac:dyDescent="0.25">
      <c r="A246" s="22">
        <v>181070</v>
      </c>
      <c r="B246" s="22">
        <v>13355</v>
      </c>
      <c r="C246" s="22" t="str">
        <f t="shared" si="3"/>
        <v>18107013355</v>
      </c>
      <c r="D246" s="23">
        <v>43914.666666666664</v>
      </c>
    </row>
    <row r="247" spans="1:4" x14ac:dyDescent="0.25">
      <c r="A247" s="22">
        <v>239053</v>
      </c>
      <c r="B247" s="22">
        <v>13355</v>
      </c>
      <c r="C247" s="22" t="str">
        <f t="shared" si="3"/>
        <v>23905313355</v>
      </c>
      <c r="D247" s="23">
        <v>43914.666666666664</v>
      </c>
    </row>
    <row r="248" spans="1:4" x14ac:dyDescent="0.25">
      <c r="A248" s="22">
        <v>181071</v>
      </c>
      <c r="B248" s="22">
        <v>13355</v>
      </c>
      <c r="C248" s="22" t="str">
        <f t="shared" si="3"/>
        <v>18107113355</v>
      </c>
      <c r="D248" s="23">
        <v>43914.666666666664</v>
      </c>
    </row>
    <row r="249" spans="1:4" x14ac:dyDescent="0.25">
      <c r="A249" s="22">
        <v>239054</v>
      </c>
      <c r="B249" s="22">
        <v>13355</v>
      </c>
      <c r="C249" s="22" t="str">
        <f t="shared" si="3"/>
        <v>23905413355</v>
      </c>
      <c r="D249" s="23">
        <v>43914.666666666664</v>
      </c>
    </row>
    <row r="250" spans="1:4" x14ac:dyDescent="0.25">
      <c r="A250" s="22">
        <v>181072</v>
      </c>
      <c r="B250" s="22">
        <v>13355</v>
      </c>
      <c r="C250" s="22" t="str">
        <f t="shared" si="3"/>
        <v>18107213355</v>
      </c>
      <c r="D250" s="23">
        <v>43914.666666666664</v>
      </c>
    </row>
    <row r="251" spans="1:4" x14ac:dyDescent="0.25">
      <c r="A251" s="22">
        <v>239055</v>
      </c>
      <c r="B251" s="22">
        <v>13355</v>
      </c>
      <c r="C251" s="22" t="str">
        <f t="shared" si="3"/>
        <v>23905513355</v>
      </c>
      <c r="D251" s="23">
        <v>43914.666666666664</v>
      </c>
    </row>
    <row r="252" spans="1:4" x14ac:dyDescent="0.25">
      <c r="A252" s="22">
        <v>181073</v>
      </c>
      <c r="B252" s="22">
        <v>13355</v>
      </c>
      <c r="C252" s="22" t="str">
        <f t="shared" si="3"/>
        <v>18107313355</v>
      </c>
      <c r="D252" s="23">
        <v>43914.666666666664</v>
      </c>
    </row>
    <row r="253" spans="1:4" x14ac:dyDescent="0.25">
      <c r="A253" s="22">
        <v>239056</v>
      </c>
      <c r="B253" s="22">
        <v>13355</v>
      </c>
      <c r="C253" s="22" t="str">
        <f t="shared" si="3"/>
        <v>23905613355</v>
      </c>
      <c r="D253" s="23">
        <v>43914.666666666664</v>
      </c>
    </row>
    <row r="254" spans="1:4" x14ac:dyDescent="0.25">
      <c r="A254" s="22">
        <v>142393</v>
      </c>
      <c r="B254" s="22">
        <v>10884</v>
      </c>
      <c r="C254" s="22" t="str">
        <f t="shared" si="3"/>
        <v>14239310884</v>
      </c>
      <c r="D254" s="23">
        <v>43277.666666666664</v>
      </c>
    </row>
    <row r="255" spans="1:4" x14ac:dyDescent="0.25">
      <c r="A255" s="22">
        <v>195871</v>
      </c>
      <c r="B255" s="22">
        <v>10884</v>
      </c>
      <c r="C255" s="22" t="str">
        <f t="shared" si="3"/>
        <v>19587110884</v>
      </c>
      <c r="D255" s="23">
        <v>43277.666666666664</v>
      </c>
    </row>
    <row r="256" spans="1:4" x14ac:dyDescent="0.25">
      <c r="A256" s="22">
        <v>195872</v>
      </c>
      <c r="B256" s="22">
        <v>10884</v>
      </c>
      <c r="C256" s="22" t="str">
        <f t="shared" si="3"/>
        <v>19587210884</v>
      </c>
      <c r="D256" s="23">
        <v>43277.666666666664</v>
      </c>
    </row>
    <row r="257" spans="1:4" x14ac:dyDescent="0.25">
      <c r="A257" s="22">
        <v>189668</v>
      </c>
      <c r="B257" s="22">
        <v>13499</v>
      </c>
      <c r="C257" s="22" t="str">
        <f t="shared" si="3"/>
        <v>18966813499</v>
      </c>
      <c r="D257" s="23">
        <v>43929.666666666664</v>
      </c>
    </row>
    <row r="258" spans="1:4" x14ac:dyDescent="0.25">
      <c r="A258" s="22">
        <v>249654</v>
      </c>
      <c r="B258" s="22">
        <v>13499</v>
      </c>
      <c r="C258" s="22" t="str">
        <f t="shared" si="3"/>
        <v>24965413499</v>
      </c>
      <c r="D258" s="23">
        <v>43929.666666666664</v>
      </c>
    </row>
    <row r="259" spans="1:4" x14ac:dyDescent="0.25">
      <c r="A259" s="22">
        <v>171174</v>
      </c>
      <c r="B259" s="22">
        <v>7317</v>
      </c>
      <c r="C259" s="22" t="str">
        <f t="shared" ref="C259:C322" si="4">A259&amp;B259</f>
        <v>1711747317</v>
      </c>
      <c r="D259" s="23">
        <v>43732.666666666664</v>
      </c>
    </row>
    <row r="260" spans="1:4" x14ac:dyDescent="0.25">
      <c r="A260" s="22">
        <v>90928</v>
      </c>
      <c r="B260" s="22">
        <v>13517</v>
      </c>
      <c r="C260" s="22" t="str">
        <f t="shared" si="4"/>
        <v>9092813517</v>
      </c>
      <c r="D260" s="23">
        <v>43934.666666666664</v>
      </c>
    </row>
    <row r="261" spans="1:4" x14ac:dyDescent="0.25">
      <c r="A261" s="22">
        <v>87391</v>
      </c>
      <c r="B261" s="22">
        <v>13176</v>
      </c>
      <c r="C261" s="22" t="str">
        <f t="shared" si="4"/>
        <v>8739113176</v>
      </c>
      <c r="D261" s="23">
        <v>43937.666666666664</v>
      </c>
    </row>
    <row r="262" spans="1:4" x14ac:dyDescent="0.25">
      <c r="A262" s="22">
        <v>66764</v>
      </c>
      <c r="B262" s="22">
        <v>13176</v>
      </c>
      <c r="C262" s="22" t="str">
        <f t="shared" si="4"/>
        <v>6676413176</v>
      </c>
      <c r="D262" s="23">
        <v>43937.666666666664</v>
      </c>
    </row>
    <row r="263" spans="1:4" x14ac:dyDescent="0.25">
      <c r="A263" s="22">
        <v>650714</v>
      </c>
      <c r="B263" s="22">
        <v>12524</v>
      </c>
      <c r="C263" s="22" t="str">
        <f t="shared" si="4"/>
        <v>65071412524</v>
      </c>
      <c r="D263" s="23">
        <v>43937.666666666664</v>
      </c>
    </row>
    <row r="264" spans="1:4" x14ac:dyDescent="0.25">
      <c r="A264" s="22">
        <v>190601</v>
      </c>
      <c r="B264" s="22">
        <v>12524</v>
      </c>
      <c r="C264" s="22" t="str">
        <f t="shared" si="4"/>
        <v>19060112524</v>
      </c>
      <c r="D264" s="23">
        <v>43937.666666666664</v>
      </c>
    </row>
    <row r="265" spans="1:4" x14ac:dyDescent="0.25">
      <c r="A265" s="22">
        <v>162380</v>
      </c>
      <c r="B265" s="22">
        <v>13346</v>
      </c>
      <c r="C265" s="22" t="str">
        <f t="shared" si="4"/>
        <v>16238013346</v>
      </c>
      <c r="D265" s="23">
        <v>43915.666666666664</v>
      </c>
    </row>
    <row r="266" spans="1:4" x14ac:dyDescent="0.25">
      <c r="A266" s="22">
        <v>118185</v>
      </c>
      <c r="B266" s="22">
        <v>13346</v>
      </c>
      <c r="C266" s="22" t="str">
        <f t="shared" si="4"/>
        <v>11818513346</v>
      </c>
      <c r="D266" s="23">
        <v>43914.666666666664</v>
      </c>
    </row>
    <row r="267" spans="1:4" x14ac:dyDescent="0.25">
      <c r="A267" s="22">
        <v>250713</v>
      </c>
      <c r="B267" s="22">
        <v>13572</v>
      </c>
      <c r="C267" s="22" t="str">
        <f t="shared" si="4"/>
        <v>25071313572</v>
      </c>
      <c r="D267" s="23">
        <v>43936.666666666664</v>
      </c>
    </row>
    <row r="268" spans="1:4" x14ac:dyDescent="0.25">
      <c r="A268" s="22">
        <v>190600</v>
      </c>
      <c r="B268" s="22">
        <v>13572</v>
      </c>
      <c r="C268" s="22" t="str">
        <f t="shared" si="4"/>
        <v>19060013572</v>
      </c>
      <c r="D268" s="23">
        <v>43936.666666666664</v>
      </c>
    </row>
    <row r="269" spans="1:4" x14ac:dyDescent="0.25">
      <c r="A269" s="22">
        <v>190602</v>
      </c>
      <c r="B269" s="22">
        <v>13526</v>
      </c>
      <c r="C269" s="22" t="str">
        <f t="shared" si="4"/>
        <v>19060213526</v>
      </c>
      <c r="D269" s="23">
        <v>43936.666666666664</v>
      </c>
    </row>
    <row r="270" spans="1:4" x14ac:dyDescent="0.25">
      <c r="A270" s="22">
        <v>250720</v>
      </c>
      <c r="B270" s="22">
        <v>13306</v>
      </c>
      <c r="C270" s="22" t="str">
        <f t="shared" si="4"/>
        <v>25072013306</v>
      </c>
      <c r="D270" s="23">
        <v>43938.666666666664</v>
      </c>
    </row>
    <row r="271" spans="1:4" x14ac:dyDescent="0.25">
      <c r="A271" s="22">
        <v>190604</v>
      </c>
      <c r="B271" s="22">
        <v>13306</v>
      </c>
      <c r="C271" s="22" t="str">
        <f t="shared" si="4"/>
        <v>19060413306</v>
      </c>
      <c r="D271" s="23">
        <v>43938.666666666664</v>
      </c>
    </row>
    <row r="272" spans="1:4" x14ac:dyDescent="0.25">
      <c r="A272" s="22">
        <v>190605</v>
      </c>
      <c r="B272" s="22">
        <v>13306</v>
      </c>
      <c r="C272" s="22" t="str">
        <f t="shared" si="4"/>
        <v>19060513306</v>
      </c>
      <c r="D272" s="23">
        <v>43938.666666666664</v>
      </c>
    </row>
    <row r="273" spans="1:4" x14ac:dyDescent="0.25">
      <c r="A273" s="22">
        <v>88261</v>
      </c>
      <c r="B273" s="22">
        <v>10885</v>
      </c>
      <c r="C273" s="22" t="str">
        <f t="shared" si="4"/>
        <v>8826110885</v>
      </c>
      <c r="D273" s="23">
        <v>42923.666666666664</v>
      </c>
    </row>
    <row r="274" spans="1:4" x14ac:dyDescent="0.25">
      <c r="A274" s="22">
        <v>67614</v>
      </c>
      <c r="B274" s="22">
        <v>10885</v>
      </c>
      <c r="C274" s="22" t="str">
        <f t="shared" si="4"/>
        <v>6761410885</v>
      </c>
      <c r="D274" s="23">
        <v>42923.666666666664</v>
      </c>
    </row>
    <row r="275" spans="1:4" x14ac:dyDescent="0.25">
      <c r="A275" s="22">
        <v>88685</v>
      </c>
      <c r="B275" s="22">
        <v>10885</v>
      </c>
      <c r="C275" s="22" t="str">
        <f t="shared" si="4"/>
        <v>8868510885</v>
      </c>
      <c r="D275" s="23">
        <v>42923.666666666664</v>
      </c>
    </row>
    <row r="276" spans="1:4" x14ac:dyDescent="0.25">
      <c r="A276" s="22">
        <v>67607</v>
      </c>
      <c r="B276" s="22">
        <v>10885</v>
      </c>
      <c r="C276" s="22" t="str">
        <f t="shared" si="4"/>
        <v>6760710885</v>
      </c>
      <c r="D276" s="23">
        <v>42923.666666666664</v>
      </c>
    </row>
    <row r="277" spans="1:4" x14ac:dyDescent="0.25">
      <c r="A277" s="22">
        <v>88681</v>
      </c>
      <c r="B277" s="22">
        <v>10885</v>
      </c>
      <c r="C277" s="22" t="str">
        <f t="shared" si="4"/>
        <v>8868110885</v>
      </c>
      <c r="D277" s="23">
        <v>42923.666666666664</v>
      </c>
    </row>
    <row r="278" spans="1:4" x14ac:dyDescent="0.25">
      <c r="A278" s="22">
        <v>96068</v>
      </c>
      <c r="B278" s="22">
        <v>7325</v>
      </c>
      <c r="C278" s="22" t="str">
        <f t="shared" si="4"/>
        <v>960687325</v>
      </c>
      <c r="D278" s="23">
        <v>43943.666666666664</v>
      </c>
    </row>
    <row r="279" spans="1:4" x14ac:dyDescent="0.25">
      <c r="A279" s="22">
        <v>74455</v>
      </c>
      <c r="B279" s="22">
        <v>7325</v>
      </c>
      <c r="C279" s="22" t="str">
        <f t="shared" si="4"/>
        <v>744557325</v>
      </c>
      <c r="D279" s="23">
        <v>43943.666666666664</v>
      </c>
    </row>
    <row r="280" spans="1:4" x14ac:dyDescent="0.25">
      <c r="A280" s="22">
        <v>74996</v>
      </c>
      <c r="B280" s="22">
        <v>10886</v>
      </c>
      <c r="C280" s="22" t="str">
        <f t="shared" si="4"/>
        <v>7499610886</v>
      </c>
      <c r="D280" s="23">
        <v>43608.666666666664</v>
      </c>
    </row>
    <row r="281" spans="1:4" x14ac:dyDescent="0.25">
      <c r="A281" s="22">
        <v>74146</v>
      </c>
      <c r="B281" s="22">
        <v>7319</v>
      </c>
      <c r="C281" s="22" t="str">
        <f t="shared" si="4"/>
        <v>741467319</v>
      </c>
      <c r="D281" s="23">
        <v>43943.666666666664</v>
      </c>
    </row>
    <row r="282" spans="1:4" x14ac:dyDescent="0.25">
      <c r="A282" s="22">
        <v>227365</v>
      </c>
      <c r="B282" s="22">
        <v>7330</v>
      </c>
      <c r="C282" s="22" t="str">
        <f t="shared" si="4"/>
        <v>2273657330</v>
      </c>
      <c r="D282" s="23">
        <v>43943.666666666664</v>
      </c>
    </row>
    <row r="283" spans="1:4" x14ac:dyDescent="0.25">
      <c r="A283" s="22">
        <v>65977</v>
      </c>
      <c r="B283" s="22">
        <v>10886</v>
      </c>
      <c r="C283" s="22" t="str">
        <f t="shared" si="4"/>
        <v>6597710886</v>
      </c>
      <c r="D283" s="23">
        <v>43608.666666666664</v>
      </c>
    </row>
    <row r="284" spans="1:4" x14ac:dyDescent="0.25">
      <c r="A284" s="22">
        <v>14154</v>
      </c>
      <c r="B284" s="22">
        <v>10886</v>
      </c>
      <c r="C284" s="22" t="str">
        <f t="shared" si="4"/>
        <v>1415410886</v>
      </c>
      <c r="D284" s="23">
        <v>43608.666666666664</v>
      </c>
    </row>
    <row r="285" spans="1:4" x14ac:dyDescent="0.25">
      <c r="A285" s="22">
        <v>74830</v>
      </c>
      <c r="B285" s="22">
        <v>7348</v>
      </c>
      <c r="C285" s="22" t="str">
        <f t="shared" si="4"/>
        <v>748307348</v>
      </c>
      <c r="D285" s="23">
        <v>43941.666666666664</v>
      </c>
    </row>
    <row r="286" spans="1:4" x14ac:dyDescent="0.25">
      <c r="A286" s="22">
        <v>32701</v>
      </c>
      <c r="B286" s="22">
        <v>10886</v>
      </c>
      <c r="C286" s="22" t="str">
        <f t="shared" si="4"/>
        <v>3270110886</v>
      </c>
      <c r="D286" s="23">
        <v>43608.666666666664</v>
      </c>
    </row>
    <row r="287" spans="1:4" x14ac:dyDescent="0.25">
      <c r="A287" s="22">
        <v>227409</v>
      </c>
      <c r="B287" s="22">
        <v>7348</v>
      </c>
      <c r="C287" s="22" t="str">
        <f t="shared" si="4"/>
        <v>2274097348</v>
      </c>
      <c r="D287" s="23">
        <v>43941.666666666664</v>
      </c>
    </row>
    <row r="288" spans="1:4" x14ac:dyDescent="0.25">
      <c r="A288" s="22">
        <v>12628</v>
      </c>
      <c r="B288" s="22">
        <v>10927</v>
      </c>
      <c r="C288" s="22" t="str">
        <f t="shared" si="4"/>
        <v>1262810927</v>
      </c>
      <c r="D288" s="23">
        <v>43607.166666666664</v>
      </c>
    </row>
    <row r="289" spans="1:4" x14ac:dyDescent="0.25">
      <c r="A289" s="22">
        <v>11308</v>
      </c>
      <c r="B289" s="22">
        <v>10927</v>
      </c>
      <c r="C289" s="22" t="str">
        <f t="shared" si="4"/>
        <v>1130810927</v>
      </c>
      <c r="D289" s="23">
        <v>43607.666666666664</v>
      </c>
    </row>
    <row r="290" spans="1:4" x14ac:dyDescent="0.25">
      <c r="A290" s="22">
        <v>165376</v>
      </c>
      <c r="B290" s="22">
        <v>10927</v>
      </c>
      <c r="C290" s="22" t="str">
        <f t="shared" si="4"/>
        <v>16537610927</v>
      </c>
      <c r="D290" s="23">
        <v>43607.666666666664</v>
      </c>
    </row>
    <row r="291" spans="1:4" x14ac:dyDescent="0.25">
      <c r="A291" s="22">
        <v>141991</v>
      </c>
      <c r="B291" s="22">
        <v>10929</v>
      </c>
      <c r="C291" s="22" t="str">
        <f t="shared" si="4"/>
        <v>14199110929</v>
      </c>
      <c r="D291" s="23">
        <v>43047.666666666664</v>
      </c>
    </row>
    <row r="292" spans="1:4" x14ac:dyDescent="0.25">
      <c r="A292" s="22">
        <v>99188</v>
      </c>
      <c r="B292" s="22">
        <v>10929</v>
      </c>
      <c r="C292" s="22" t="str">
        <f t="shared" si="4"/>
        <v>9918810929</v>
      </c>
      <c r="D292" s="23">
        <v>43047.666666666664</v>
      </c>
    </row>
    <row r="293" spans="1:4" x14ac:dyDescent="0.25">
      <c r="A293" s="22">
        <v>166202</v>
      </c>
      <c r="B293" s="22">
        <v>10929</v>
      </c>
      <c r="C293" s="22" t="str">
        <f t="shared" si="4"/>
        <v>16620210929</v>
      </c>
      <c r="D293" s="23">
        <v>43047.666666666664</v>
      </c>
    </row>
    <row r="294" spans="1:4" x14ac:dyDescent="0.25">
      <c r="A294" s="22">
        <v>169219</v>
      </c>
      <c r="B294" s="22">
        <v>17211</v>
      </c>
      <c r="C294" s="22" t="str">
        <f t="shared" si="4"/>
        <v>16921917211</v>
      </c>
      <c r="D294" s="23">
        <v>43941.666666666664</v>
      </c>
    </row>
    <row r="295" spans="1:4" x14ac:dyDescent="0.25">
      <c r="A295" s="22">
        <v>121285</v>
      </c>
      <c r="B295" s="22">
        <v>17211</v>
      </c>
      <c r="C295" s="22" t="str">
        <f t="shared" si="4"/>
        <v>12128517211</v>
      </c>
      <c r="D295" s="23">
        <v>43941.666666666664</v>
      </c>
    </row>
    <row r="296" spans="1:4" x14ac:dyDescent="0.25">
      <c r="A296" s="22">
        <v>43828</v>
      </c>
      <c r="B296" s="22">
        <v>13429</v>
      </c>
      <c r="C296" s="22" t="str">
        <f t="shared" si="4"/>
        <v>4382813429</v>
      </c>
      <c r="D296" s="23">
        <v>43935.666666666664</v>
      </c>
    </row>
    <row r="297" spans="1:4" x14ac:dyDescent="0.25">
      <c r="A297" s="22">
        <v>43936</v>
      </c>
      <c r="B297" s="22">
        <v>13429</v>
      </c>
      <c r="C297" s="22" t="str">
        <f t="shared" si="4"/>
        <v>4393613429</v>
      </c>
      <c r="D297" s="23">
        <v>43935.666666666664</v>
      </c>
    </row>
    <row r="298" spans="1:4" x14ac:dyDescent="0.25">
      <c r="A298" s="22">
        <v>201160</v>
      </c>
      <c r="B298" s="22">
        <v>10930</v>
      </c>
      <c r="C298" s="22" t="str">
        <f t="shared" si="4"/>
        <v>20116010930</v>
      </c>
      <c r="D298" s="23">
        <v>43055.208333333336</v>
      </c>
    </row>
    <row r="299" spans="1:4" x14ac:dyDescent="0.25">
      <c r="A299" s="22">
        <v>147282</v>
      </c>
      <c r="B299" s="22">
        <v>10930</v>
      </c>
      <c r="C299" s="22" t="str">
        <f t="shared" si="4"/>
        <v>14728210930</v>
      </c>
      <c r="D299" s="23">
        <v>43055.208333333336</v>
      </c>
    </row>
    <row r="300" spans="1:4" x14ac:dyDescent="0.25">
      <c r="A300" s="22">
        <v>201159</v>
      </c>
      <c r="B300" s="22">
        <v>10930</v>
      </c>
      <c r="C300" s="22" t="str">
        <f t="shared" si="4"/>
        <v>20115910930</v>
      </c>
      <c r="D300" s="23">
        <v>43055.208333333336</v>
      </c>
    </row>
    <row r="301" spans="1:4" x14ac:dyDescent="0.25">
      <c r="A301" s="22">
        <v>147281</v>
      </c>
      <c r="B301" s="22">
        <v>10930</v>
      </c>
      <c r="C301" s="22" t="str">
        <f t="shared" si="4"/>
        <v>14728110930</v>
      </c>
      <c r="D301" s="23">
        <v>43055.208333333336</v>
      </c>
    </row>
    <row r="302" spans="1:4" x14ac:dyDescent="0.25">
      <c r="A302" s="22">
        <v>119220</v>
      </c>
      <c r="B302" s="22">
        <v>10930</v>
      </c>
      <c r="C302" s="22" t="str">
        <f t="shared" si="4"/>
        <v>11922010930</v>
      </c>
      <c r="D302" s="23">
        <v>43055.666666666664</v>
      </c>
    </row>
    <row r="303" spans="1:4" x14ac:dyDescent="0.25">
      <c r="A303" s="22">
        <v>147280</v>
      </c>
      <c r="B303" s="22">
        <v>10930</v>
      </c>
      <c r="C303" s="22" t="str">
        <f t="shared" si="4"/>
        <v>14728010930</v>
      </c>
      <c r="D303" s="23">
        <v>43055.666666666664</v>
      </c>
    </row>
    <row r="304" spans="1:4" x14ac:dyDescent="0.25">
      <c r="A304" s="22">
        <v>201158</v>
      </c>
      <c r="B304" s="22">
        <v>10930</v>
      </c>
      <c r="C304" s="22" t="str">
        <f t="shared" si="4"/>
        <v>20115810930</v>
      </c>
      <c r="D304" s="23">
        <v>43055.666666666664</v>
      </c>
    </row>
    <row r="305" spans="1:4" x14ac:dyDescent="0.25">
      <c r="A305" s="22">
        <v>147593</v>
      </c>
      <c r="B305" s="22">
        <v>10930</v>
      </c>
      <c r="C305" s="22" t="str">
        <f t="shared" si="4"/>
        <v>14759310930</v>
      </c>
      <c r="D305" s="23">
        <v>43055.666666666664</v>
      </c>
    </row>
    <row r="306" spans="1:4" x14ac:dyDescent="0.25">
      <c r="A306" s="22">
        <v>123582</v>
      </c>
      <c r="B306" s="22">
        <v>10930</v>
      </c>
      <c r="C306" s="22" t="str">
        <f t="shared" si="4"/>
        <v>12358210930</v>
      </c>
      <c r="D306" s="23">
        <v>43055.666666666664</v>
      </c>
    </row>
    <row r="307" spans="1:4" x14ac:dyDescent="0.25">
      <c r="A307" s="22">
        <v>201167</v>
      </c>
      <c r="B307" s="22">
        <v>10930</v>
      </c>
      <c r="C307" s="22" t="str">
        <f t="shared" si="4"/>
        <v>20116710930</v>
      </c>
      <c r="D307" s="23">
        <v>43055.666666666664</v>
      </c>
    </row>
    <row r="308" spans="1:4" x14ac:dyDescent="0.25">
      <c r="A308" s="22">
        <v>147286</v>
      </c>
      <c r="B308" s="22">
        <v>10930</v>
      </c>
      <c r="C308" s="22" t="str">
        <f t="shared" si="4"/>
        <v>14728610930</v>
      </c>
      <c r="D308" s="23">
        <v>43055.666666666664</v>
      </c>
    </row>
    <row r="309" spans="1:4" x14ac:dyDescent="0.25">
      <c r="A309" s="22">
        <v>191717</v>
      </c>
      <c r="B309" s="22">
        <v>13606</v>
      </c>
      <c r="C309" s="22" t="str">
        <f t="shared" si="4"/>
        <v>19171713606</v>
      </c>
      <c r="D309" s="23">
        <v>43945.666666666664</v>
      </c>
    </row>
    <row r="310" spans="1:4" x14ac:dyDescent="0.25">
      <c r="A310" s="22">
        <v>70075</v>
      </c>
      <c r="B310" s="22">
        <v>13606</v>
      </c>
      <c r="C310" s="22" t="str">
        <f t="shared" si="4"/>
        <v>7007513606</v>
      </c>
      <c r="D310" s="23">
        <v>43945.666666666664</v>
      </c>
    </row>
    <row r="311" spans="1:4" x14ac:dyDescent="0.25">
      <c r="A311" s="22">
        <v>199742</v>
      </c>
      <c r="B311" s="22">
        <v>10931</v>
      </c>
      <c r="C311" s="22" t="str">
        <f t="shared" si="4"/>
        <v>19974210931</v>
      </c>
      <c r="D311" s="23">
        <v>43193.666666666664</v>
      </c>
    </row>
    <row r="312" spans="1:4" x14ac:dyDescent="0.25">
      <c r="A312" s="22">
        <v>145777</v>
      </c>
      <c r="B312" s="22">
        <v>10931</v>
      </c>
      <c r="C312" s="22" t="str">
        <f t="shared" si="4"/>
        <v>14577710931</v>
      </c>
      <c r="D312" s="23">
        <v>43193.666666666664</v>
      </c>
    </row>
    <row r="313" spans="1:4" x14ac:dyDescent="0.25">
      <c r="A313" s="22">
        <v>173113</v>
      </c>
      <c r="B313" s="22">
        <v>10931</v>
      </c>
      <c r="C313" s="22" t="str">
        <f t="shared" si="4"/>
        <v>17311310931</v>
      </c>
      <c r="D313" s="23">
        <v>43193.666666666664</v>
      </c>
    </row>
    <row r="314" spans="1:4" x14ac:dyDescent="0.25">
      <c r="A314" s="22">
        <v>199309</v>
      </c>
      <c r="B314" s="22">
        <v>13258</v>
      </c>
      <c r="C314" s="22" t="str">
        <f t="shared" si="4"/>
        <v>19930913258</v>
      </c>
      <c r="D314" s="23">
        <v>43949.666666666664</v>
      </c>
    </row>
    <row r="315" spans="1:4" x14ac:dyDescent="0.25">
      <c r="A315" s="22">
        <v>12129</v>
      </c>
      <c r="B315" s="22">
        <v>10932</v>
      </c>
      <c r="C315" s="22" t="str">
        <f t="shared" si="4"/>
        <v>1212910932</v>
      </c>
      <c r="D315" s="23">
        <v>43600.666666666664</v>
      </c>
    </row>
    <row r="316" spans="1:4" x14ac:dyDescent="0.25">
      <c r="A316" s="22">
        <v>124261</v>
      </c>
      <c r="B316" s="22">
        <v>10932</v>
      </c>
      <c r="C316" s="22" t="str">
        <f t="shared" si="4"/>
        <v>12426110932</v>
      </c>
      <c r="D316" s="23">
        <v>43600.666666666664</v>
      </c>
    </row>
    <row r="317" spans="1:4" x14ac:dyDescent="0.25">
      <c r="A317" s="22">
        <v>172812</v>
      </c>
      <c r="B317" s="22">
        <v>10932</v>
      </c>
      <c r="C317" s="22" t="str">
        <f t="shared" si="4"/>
        <v>17281210932</v>
      </c>
      <c r="D317" s="23">
        <v>43600.666666666664</v>
      </c>
    </row>
    <row r="318" spans="1:4" x14ac:dyDescent="0.25">
      <c r="A318" s="22">
        <v>124260</v>
      </c>
      <c r="B318" s="22">
        <v>10932</v>
      </c>
      <c r="C318" s="22" t="str">
        <f t="shared" si="4"/>
        <v>12426010932</v>
      </c>
      <c r="D318" s="23">
        <v>43600.666666666664</v>
      </c>
    </row>
    <row r="319" spans="1:4" x14ac:dyDescent="0.25">
      <c r="A319" s="22">
        <v>47337</v>
      </c>
      <c r="B319" s="22">
        <v>10932</v>
      </c>
      <c r="C319" s="22" t="str">
        <f t="shared" si="4"/>
        <v>4733710932</v>
      </c>
      <c r="D319" s="23">
        <v>43600.666666666664</v>
      </c>
    </row>
    <row r="320" spans="1:4" x14ac:dyDescent="0.25">
      <c r="A320" s="22">
        <v>124259</v>
      </c>
      <c r="B320" s="22">
        <v>10932</v>
      </c>
      <c r="C320" s="22" t="str">
        <f t="shared" si="4"/>
        <v>12425910932</v>
      </c>
      <c r="D320" s="23">
        <v>43600.666666666664</v>
      </c>
    </row>
    <row r="321" spans="1:4" x14ac:dyDescent="0.25">
      <c r="A321" s="22">
        <v>12128</v>
      </c>
      <c r="B321" s="22">
        <v>10932</v>
      </c>
      <c r="C321" s="22" t="str">
        <f t="shared" si="4"/>
        <v>1212810932</v>
      </c>
      <c r="D321" s="23">
        <v>43600.666666666664</v>
      </c>
    </row>
    <row r="322" spans="1:4" x14ac:dyDescent="0.25">
      <c r="A322" s="22">
        <v>124258</v>
      </c>
      <c r="B322" s="22">
        <v>10932</v>
      </c>
      <c r="C322" s="22" t="str">
        <f t="shared" si="4"/>
        <v>12425810932</v>
      </c>
      <c r="D322" s="23">
        <v>43600.666666666664</v>
      </c>
    </row>
    <row r="323" spans="1:4" x14ac:dyDescent="0.25">
      <c r="A323" s="22">
        <v>172811</v>
      </c>
      <c r="B323" s="22">
        <v>10932</v>
      </c>
      <c r="C323" s="22" t="str">
        <f t="shared" ref="C323:C386" si="5">A323&amp;B323</f>
        <v>17281110932</v>
      </c>
      <c r="D323" s="23">
        <v>43600.666666666664</v>
      </c>
    </row>
    <row r="324" spans="1:4" x14ac:dyDescent="0.25">
      <c r="A324" s="22">
        <v>172626</v>
      </c>
      <c r="B324" s="22">
        <v>17366</v>
      </c>
      <c r="C324" s="22" t="str">
        <f t="shared" si="5"/>
        <v>17262617366</v>
      </c>
      <c r="D324" s="23">
        <v>43950.666666666664</v>
      </c>
    </row>
    <row r="325" spans="1:4" x14ac:dyDescent="0.25">
      <c r="A325" s="22">
        <v>115598</v>
      </c>
      <c r="B325" s="22">
        <v>17405</v>
      </c>
      <c r="C325" s="22" t="str">
        <f t="shared" si="5"/>
        <v>11559817405</v>
      </c>
      <c r="D325" s="23">
        <v>43951.666666666664</v>
      </c>
    </row>
    <row r="326" spans="1:4" x14ac:dyDescent="0.25">
      <c r="A326" s="22">
        <v>87670</v>
      </c>
      <c r="B326" s="22">
        <v>17405</v>
      </c>
      <c r="C326" s="22" t="str">
        <f t="shared" si="5"/>
        <v>8767017405</v>
      </c>
      <c r="D326" s="23">
        <v>43951.666666666664</v>
      </c>
    </row>
    <row r="327" spans="1:4" x14ac:dyDescent="0.25">
      <c r="A327" s="22">
        <v>161753</v>
      </c>
      <c r="B327" s="22">
        <v>10941</v>
      </c>
      <c r="C327" s="22" t="str">
        <f t="shared" si="5"/>
        <v>16175310941</v>
      </c>
      <c r="D327" s="23">
        <v>43230.666666666664</v>
      </c>
    </row>
    <row r="328" spans="1:4" x14ac:dyDescent="0.25">
      <c r="A328" s="22">
        <v>161767</v>
      </c>
      <c r="B328" s="22">
        <v>10941</v>
      </c>
      <c r="C328" s="22" t="str">
        <f t="shared" si="5"/>
        <v>16176710941</v>
      </c>
      <c r="D328" s="23">
        <v>43230.666666666664</v>
      </c>
    </row>
    <row r="329" spans="1:4" x14ac:dyDescent="0.25">
      <c r="A329" s="22">
        <v>117668</v>
      </c>
      <c r="B329" s="22">
        <v>10941</v>
      </c>
      <c r="C329" s="22" t="str">
        <f t="shared" si="5"/>
        <v>11766810941</v>
      </c>
      <c r="D329" s="23">
        <v>43230.666666666664</v>
      </c>
    </row>
    <row r="330" spans="1:4" x14ac:dyDescent="0.25">
      <c r="A330" s="22">
        <v>203403</v>
      </c>
      <c r="B330" s="22">
        <v>10943</v>
      </c>
      <c r="C330" s="22" t="str">
        <f t="shared" si="5"/>
        <v>20340310943</v>
      </c>
      <c r="D330" s="23">
        <v>42961.666666666664</v>
      </c>
    </row>
    <row r="331" spans="1:4" x14ac:dyDescent="0.25">
      <c r="A331" s="22">
        <v>149307</v>
      </c>
      <c r="B331" s="22">
        <v>10943</v>
      </c>
      <c r="C331" s="22" t="str">
        <f t="shared" si="5"/>
        <v>14930710943</v>
      </c>
      <c r="D331" s="23">
        <v>42961.666666666664</v>
      </c>
    </row>
    <row r="332" spans="1:4" x14ac:dyDescent="0.25">
      <c r="A332" s="22">
        <v>168541</v>
      </c>
      <c r="B332" s="22">
        <v>10943</v>
      </c>
      <c r="C332" s="22" t="str">
        <f t="shared" si="5"/>
        <v>16854110943</v>
      </c>
      <c r="D332" s="23">
        <v>42961.666666666664</v>
      </c>
    </row>
    <row r="333" spans="1:4" x14ac:dyDescent="0.25">
      <c r="A333" s="22">
        <v>203420</v>
      </c>
      <c r="B333" s="22">
        <v>10945</v>
      </c>
      <c r="C333" s="22" t="str">
        <f t="shared" si="5"/>
        <v>20342010945</v>
      </c>
      <c r="D333" s="23">
        <v>43859.666666666664</v>
      </c>
    </row>
    <row r="334" spans="1:4" x14ac:dyDescent="0.25">
      <c r="A334" s="22">
        <v>149324</v>
      </c>
      <c r="B334" s="22">
        <v>10945</v>
      </c>
      <c r="C334" s="22" t="str">
        <f t="shared" si="5"/>
        <v>14932410945</v>
      </c>
      <c r="D334" s="23">
        <v>43859.666666666664</v>
      </c>
    </row>
    <row r="335" spans="1:4" x14ac:dyDescent="0.25">
      <c r="A335" s="22">
        <v>203419</v>
      </c>
      <c r="B335" s="22">
        <v>10945</v>
      </c>
      <c r="C335" s="22" t="str">
        <f t="shared" si="5"/>
        <v>20341910945</v>
      </c>
      <c r="D335" s="23">
        <v>43859.666666666664</v>
      </c>
    </row>
    <row r="336" spans="1:4" x14ac:dyDescent="0.25">
      <c r="A336" s="22">
        <v>149323</v>
      </c>
      <c r="B336" s="22">
        <v>10945</v>
      </c>
      <c r="C336" s="22" t="str">
        <f t="shared" si="5"/>
        <v>14932310945</v>
      </c>
      <c r="D336" s="23">
        <v>43859.666666666664</v>
      </c>
    </row>
    <row r="337" spans="1:4" x14ac:dyDescent="0.25">
      <c r="A337" s="22">
        <v>203418</v>
      </c>
      <c r="B337" s="22">
        <v>10945</v>
      </c>
      <c r="C337" s="22" t="str">
        <f t="shared" si="5"/>
        <v>20341810945</v>
      </c>
      <c r="D337" s="23">
        <v>43859.666666666664</v>
      </c>
    </row>
    <row r="338" spans="1:4" x14ac:dyDescent="0.25">
      <c r="A338" s="22">
        <v>149322</v>
      </c>
      <c r="B338" s="22">
        <v>10945</v>
      </c>
      <c r="C338" s="22" t="str">
        <f t="shared" si="5"/>
        <v>14932210945</v>
      </c>
      <c r="D338" s="23">
        <v>43859.666666666664</v>
      </c>
    </row>
    <row r="339" spans="1:4" x14ac:dyDescent="0.25">
      <c r="A339" s="22">
        <v>203417</v>
      </c>
      <c r="B339" s="22">
        <v>10945</v>
      </c>
      <c r="C339" s="22" t="str">
        <f t="shared" si="5"/>
        <v>20341710945</v>
      </c>
      <c r="D339" s="23">
        <v>43859.666666666664</v>
      </c>
    </row>
    <row r="340" spans="1:4" x14ac:dyDescent="0.25">
      <c r="A340" s="22">
        <v>201753</v>
      </c>
      <c r="B340" s="22">
        <v>10948</v>
      </c>
      <c r="C340" s="22" t="str">
        <f t="shared" si="5"/>
        <v>20175310948</v>
      </c>
      <c r="D340" s="23">
        <v>43914.666666666664</v>
      </c>
    </row>
    <row r="341" spans="1:4" x14ac:dyDescent="0.25">
      <c r="A341" s="22">
        <v>147741</v>
      </c>
      <c r="B341" s="22">
        <v>10948</v>
      </c>
      <c r="C341" s="22" t="str">
        <f t="shared" si="5"/>
        <v>14774110948</v>
      </c>
      <c r="D341" s="23">
        <v>43914.666666666664</v>
      </c>
    </row>
    <row r="342" spans="1:4" x14ac:dyDescent="0.25">
      <c r="A342" s="22">
        <v>201752</v>
      </c>
      <c r="B342" s="22">
        <v>10948</v>
      </c>
      <c r="C342" s="22" t="str">
        <f t="shared" si="5"/>
        <v>20175210948</v>
      </c>
      <c r="D342" s="23">
        <v>43914.666666666664</v>
      </c>
    </row>
    <row r="343" spans="1:4" x14ac:dyDescent="0.25">
      <c r="A343" s="22">
        <v>190599</v>
      </c>
      <c r="B343" s="22">
        <v>10950</v>
      </c>
      <c r="C343" s="22" t="str">
        <f t="shared" si="5"/>
        <v>19059910950</v>
      </c>
      <c r="D343" s="23">
        <v>43440.666666666664</v>
      </c>
    </row>
    <row r="344" spans="1:4" x14ac:dyDescent="0.25">
      <c r="A344" s="22">
        <v>190600</v>
      </c>
      <c r="B344" s="22">
        <v>10950</v>
      </c>
      <c r="C344" s="22" t="str">
        <f t="shared" si="5"/>
        <v>19060010950</v>
      </c>
      <c r="D344" s="23">
        <v>43440.666666666664</v>
      </c>
    </row>
    <row r="345" spans="1:4" x14ac:dyDescent="0.25">
      <c r="A345" s="22">
        <v>98845.0003</v>
      </c>
      <c r="B345" s="22">
        <v>10950</v>
      </c>
      <c r="C345" s="22" t="str">
        <f t="shared" si="5"/>
        <v>98845.000310950</v>
      </c>
      <c r="D345" s="23">
        <v>43440.666666666664</v>
      </c>
    </row>
    <row r="346" spans="1:4" x14ac:dyDescent="0.25">
      <c r="A346" s="22">
        <v>98845.000400000004</v>
      </c>
      <c r="B346" s="22">
        <v>10950</v>
      </c>
      <c r="C346" s="22" t="str">
        <f t="shared" si="5"/>
        <v>98845.000410950</v>
      </c>
      <c r="D346" s="23">
        <v>43440.666666666664</v>
      </c>
    </row>
    <row r="347" spans="1:4" x14ac:dyDescent="0.25">
      <c r="A347" s="22">
        <v>86646</v>
      </c>
      <c r="B347" s="22">
        <v>17394</v>
      </c>
      <c r="C347" s="22" t="str">
        <f t="shared" si="5"/>
        <v>8664617394</v>
      </c>
      <c r="D347" s="23">
        <v>43952.666666666664</v>
      </c>
    </row>
    <row r="348" spans="1:4" x14ac:dyDescent="0.25">
      <c r="A348" s="22">
        <v>137820</v>
      </c>
      <c r="B348" s="22">
        <v>10950</v>
      </c>
      <c r="C348" s="22" t="str">
        <f t="shared" si="5"/>
        <v>13782010950</v>
      </c>
      <c r="D348" s="23">
        <v>43440.666666666664</v>
      </c>
    </row>
    <row r="349" spans="1:4" x14ac:dyDescent="0.25">
      <c r="A349" s="22">
        <v>98845.000499999995</v>
      </c>
      <c r="B349" s="22">
        <v>10950</v>
      </c>
      <c r="C349" s="22" t="str">
        <f t="shared" si="5"/>
        <v>98845.000510950</v>
      </c>
      <c r="D349" s="23">
        <v>43440.666666666664</v>
      </c>
    </row>
    <row r="350" spans="1:4" x14ac:dyDescent="0.25">
      <c r="A350" s="22">
        <v>98845.000599999999</v>
      </c>
      <c r="B350" s="22">
        <v>10950</v>
      </c>
      <c r="C350" s="22" t="str">
        <f t="shared" si="5"/>
        <v>98845.000610950</v>
      </c>
      <c r="D350" s="23">
        <v>43440.666666666664</v>
      </c>
    </row>
    <row r="351" spans="1:4" x14ac:dyDescent="0.25">
      <c r="A351" s="22">
        <v>154374</v>
      </c>
      <c r="B351" s="22">
        <v>17496</v>
      </c>
      <c r="C351" s="22" t="str">
        <f t="shared" si="5"/>
        <v>15437417496</v>
      </c>
      <c r="D351" s="23">
        <v>43956.666666666664</v>
      </c>
    </row>
    <row r="352" spans="1:4" x14ac:dyDescent="0.25">
      <c r="A352" s="22">
        <v>137810</v>
      </c>
      <c r="B352" s="22">
        <v>10951</v>
      </c>
      <c r="C352" s="22" t="str">
        <f t="shared" si="5"/>
        <v>13781010951</v>
      </c>
      <c r="D352" s="23">
        <v>43914.666666666664</v>
      </c>
    </row>
    <row r="353" spans="1:4" x14ac:dyDescent="0.25">
      <c r="A353" s="22">
        <v>224065</v>
      </c>
      <c r="B353" s="22">
        <v>10952</v>
      </c>
      <c r="C353" s="22" t="str">
        <f t="shared" si="5"/>
        <v>22406510952</v>
      </c>
      <c r="D353" s="23">
        <v>43451.666666666664</v>
      </c>
    </row>
    <row r="354" spans="1:4" x14ac:dyDescent="0.25">
      <c r="A354" s="22">
        <v>224031</v>
      </c>
      <c r="B354" s="22">
        <v>10952</v>
      </c>
      <c r="C354" s="22" t="str">
        <f t="shared" si="5"/>
        <v>22403110952</v>
      </c>
      <c r="D354" s="23">
        <v>43451.666666666664</v>
      </c>
    </row>
    <row r="355" spans="1:4" x14ac:dyDescent="0.25">
      <c r="A355" s="22">
        <v>168120</v>
      </c>
      <c r="B355" s="22">
        <v>10952</v>
      </c>
      <c r="C355" s="22" t="str">
        <f t="shared" si="5"/>
        <v>16812010952</v>
      </c>
      <c r="D355" s="23">
        <v>43451.666666666664</v>
      </c>
    </row>
    <row r="356" spans="1:4" x14ac:dyDescent="0.25">
      <c r="A356" s="22">
        <v>48536</v>
      </c>
      <c r="B356" s="22">
        <v>11831</v>
      </c>
      <c r="C356" s="22" t="str">
        <f t="shared" si="5"/>
        <v>4853611831</v>
      </c>
      <c r="D356" s="23">
        <v>43766.666666666664</v>
      </c>
    </row>
    <row r="357" spans="1:4" x14ac:dyDescent="0.25">
      <c r="A357" s="22">
        <v>48539</v>
      </c>
      <c r="B357" s="22">
        <v>11831</v>
      </c>
      <c r="C357" s="22" t="str">
        <f t="shared" si="5"/>
        <v>4853911831</v>
      </c>
      <c r="D357" s="23">
        <v>43766.666666666664</v>
      </c>
    </row>
    <row r="358" spans="1:4" x14ac:dyDescent="0.25">
      <c r="A358" s="22">
        <v>39565</v>
      </c>
      <c r="B358" s="22">
        <v>11831</v>
      </c>
      <c r="C358" s="22" t="str">
        <f t="shared" si="5"/>
        <v>3956511831</v>
      </c>
      <c r="D358" s="23">
        <v>43766.666666666664</v>
      </c>
    </row>
    <row r="359" spans="1:4" x14ac:dyDescent="0.25">
      <c r="A359" s="22">
        <v>148288</v>
      </c>
      <c r="B359" s="22">
        <v>11657</v>
      </c>
      <c r="C359" s="22" t="str">
        <f t="shared" si="5"/>
        <v>14828811657</v>
      </c>
      <c r="D359" s="23">
        <v>43735.666666666664</v>
      </c>
    </row>
    <row r="360" spans="1:4" x14ac:dyDescent="0.25">
      <c r="A360" s="22">
        <v>156609</v>
      </c>
      <c r="B360" s="22">
        <v>12808</v>
      </c>
      <c r="C360" s="22" t="str">
        <f t="shared" si="5"/>
        <v>15660912808</v>
      </c>
      <c r="D360" s="23">
        <v>43873.666666666664</v>
      </c>
    </row>
    <row r="361" spans="1:4" x14ac:dyDescent="0.25">
      <c r="A361" s="22">
        <v>156608</v>
      </c>
      <c r="B361" s="22">
        <v>12808</v>
      </c>
      <c r="C361" s="22" t="str">
        <f t="shared" si="5"/>
        <v>15660812808</v>
      </c>
      <c r="D361" s="23">
        <v>43881.666666666664</v>
      </c>
    </row>
    <row r="362" spans="1:4" x14ac:dyDescent="0.25">
      <c r="A362" s="22">
        <v>83180</v>
      </c>
      <c r="B362" s="22">
        <v>13029</v>
      </c>
      <c r="C362" s="22" t="str">
        <f t="shared" si="5"/>
        <v>8318013029</v>
      </c>
      <c r="D362" s="23">
        <v>43886.666666666664</v>
      </c>
    </row>
    <row r="363" spans="1:4" x14ac:dyDescent="0.25">
      <c r="A363" s="22">
        <v>7201</v>
      </c>
      <c r="B363" s="22">
        <v>10953</v>
      </c>
      <c r="C363" s="22" t="str">
        <f t="shared" si="5"/>
        <v>720110953</v>
      </c>
      <c r="D363" s="23">
        <v>43005.666666666664</v>
      </c>
    </row>
    <row r="364" spans="1:4" x14ac:dyDescent="0.25">
      <c r="A364" s="22">
        <v>17552</v>
      </c>
      <c r="B364" s="22">
        <v>10953</v>
      </c>
      <c r="C364" s="22" t="str">
        <f t="shared" si="5"/>
        <v>1755210953</v>
      </c>
      <c r="D364" s="23">
        <v>43005.666666666664</v>
      </c>
    </row>
    <row r="365" spans="1:4" x14ac:dyDescent="0.25">
      <c r="A365" s="22">
        <v>2308</v>
      </c>
      <c r="B365" s="22">
        <v>10953</v>
      </c>
      <c r="C365" s="22" t="str">
        <f t="shared" si="5"/>
        <v>230810953</v>
      </c>
      <c r="D365" s="23">
        <v>43005.666666666664</v>
      </c>
    </row>
    <row r="366" spans="1:4" x14ac:dyDescent="0.25">
      <c r="A366" s="22">
        <v>12448</v>
      </c>
      <c r="B366" s="22">
        <v>12355</v>
      </c>
      <c r="C366" s="22" t="str">
        <f t="shared" si="5"/>
        <v>1244812355</v>
      </c>
      <c r="D366" s="23">
        <v>43840.666666666664</v>
      </c>
    </row>
    <row r="367" spans="1:4" x14ac:dyDescent="0.25">
      <c r="A367" s="22">
        <v>12449</v>
      </c>
      <c r="B367" s="22">
        <v>12355</v>
      </c>
      <c r="C367" s="22" t="str">
        <f t="shared" si="5"/>
        <v>1244912355</v>
      </c>
      <c r="D367" s="23">
        <v>43840.666666666664</v>
      </c>
    </row>
    <row r="368" spans="1:4" x14ac:dyDescent="0.25">
      <c r="A368" s="22">
        <v>445</v>
      </c>
      <c r="B368" s="22">
        <v>10967</v>
      </c>
      <c r="C368" s="22" t="str">
        <f t="shared" si="5"/>
        <v>44510967</v>
      </c>
      <c r="D368" s="23">
        <v>43892.666666666664</v>
      </c>
    </row>
    <row r="369" spans="1:4" x14ac:dyDescent="0.25">
      <c r="A369" s="22">
        <v>137524</v>
      </c>
      <c r="B369" s="22">
        <v>10967</v>
      </c>
      <c r="C369" s="22" t="str">
        <f t="shared" si="5"/>
        <v>13752410967</v>
      </c>
      <c r="D369" s="23">
        <v>43892.666666666664</v>
      </c>
    </row>
    <row r="370" spans="1:4" x14ac:dyDescent="0.25">
      <c r="A370" s="22">
        <v>189880</v>
      </c>
      <c r="B370" s="22">
        <v>10967</v>
      </c>
      <c r="C370" s="22" t="str">
        <f t="shared" si="5"/>
        <v>18988010967</v>
      </c>
      <c r="D370" s="23">
        <v>43892.666666666664</v>
      </c>
    </row>
    <row r="371" spans="1:4" x14ac:dyDescent="0.25">
      <c r="A371" s="22">
        <v>137953</v>
      </c>
      <c r="B371" s="22">
        <v>13582</v>
      </c>
      <c r="C371" s="22" t="str">
        <f t="shared" si="5"/>
        <v>13795313582</v>
      </c>
      <c r="D371" s="23">
        <v>43943.666666666664</v>
      </c>
    </row>
    <row r="372" spans="1:4" x14ac:dyDescent="0.25">
      <c r="A372" s="22">
        <v>95587</v>
      </c>
      <c r="B372" s="22">
        <v>13582</v>
      </c>
      <c r="C372" s="22" t="str">
        <f t="shared" si="5"/>
        <v>9558713582</v>
      </c>
      <c r="D372" s="23">
        <v>43943.666666666664</v>
      </c>
    </row>
    <row r="373" spans="1:4" x14ac:dyDescent="0.25">
      <c r="A373" s="22">
        <v>137954</v>
      </c>
      <c r="B373" s="22">
        <v>13582</v>
      </c>
      <c r="C373" s="22" t="str">
        <f t="shared" si="5"/>
        <v>13795413582</v>
      </c>
      <c r="D373" s="23">
        <v>43943.666666666664</v>
      </c>
    </row>
    <row r="374" spans="1:4" x14ac:dyDescent="0.25">
      <c r="A374" s="22">
        <v>94264</v>
      </c>
      <c r="B374" s="22">
        <v>17243</v>
      </c>
      <c r="C374" s="22" t="str">
        <f t="shared" si="5"/>
        <v>9426417243</v>
      </c>
      <c r="D374" s="23">
        <v>43950.666666666664</v>
      </c>
    </row>
    <row r="375" spans="1:4" x14ac:dyDescent="0.25">
      <c r="A375" s="22">
        <v>71703</v>
      </c>
      <c r="B375" s="22">
        <v>17243</v>
      </c>
      <c r="C375" s="22" t="str">
        <f t="shared" si="5"/>
        <v>7170317243</v>
      </c>
      <c r="D375" s="23">
        <v>43950.666666666664</v>
      </c>
    </row>
    <row r="376" spans="1:4" x14ac:dyDescent="0.25">
      <c r="A376" s="22">
        <v>93009</v>
      </c>
      <c r="B376" s="22">
        <v>17243</v>
      </c>
      <c r="C376" s="22" t="str">
        <f t="shared" si="5"/>
        <v>9300917243</v>
      </c>
      <c r="D376" s="23">
        <v>43950.666666666664</v>
      </c>
    </row>
    <row r="377" spans="1:4" x14ac:dyDescent="0.25">
      <c r="A377" s="22">
        <v>71704</v>
      </c>
      <c r="B377" s="22">
        <v>17243</v>
      </c>
      <c r="C377" s="22" t="str">
        <f t="shared" si="5"/>
        <v>7170417243</v>
      </c>
      <c r="D377" s="23">
        <v>43950.666666666664</v>
      </c>
    </row>
    <row r="378" spans="1:4" x14ac:dyDescent="0.25">
      <c r="A378" s="22">
        <v>93010</v>
      </c>
      <c r="B378" s="22">
        <v>17243</v>
      </c>
      <c r="C378" s="22" t="str">
        <f t="shared" si="5"/>
        <v>9301017243</v>
      </c>
      <c r="D378" s="23">
        <v>43950.666666666664</v>
      </c>
    </row>
    <row r="379" spans="1:4" x14ac:dyDescent="0.25">
      <c r="A379" s="22">
        <v>72801</v>
      </c>
      <c r="B379" s="22">
        <v>17243</v>
      </c>
      <c r="C379" s="22" t="str">
        <f t="shared" si="5"/>
        <v>7280117243</v>
      </c>
      <c r="D379" s="23">
        <v>43950.666666666664</v>
      </c>
    </row>
    <row r="380" spans="1:4" x14ac:dyDescent="0.25">
      <c r="A380" s="22">
        <v>21754</v>
      </c>
      <c r="B380" s="22">
        <v>12513</v>
      </c>
      <c r="C380" s="22" t="str">
        <f t="shared" si="5"/>
        <v>2175412513</v>
      </c>
      <c r="D380" s="23">
        <v>43865.666666666664</v>
      </c>
    </row>
    <row r="381" spans="1:4" x14ac:dyDescent="0.25">
      <c r="A381" s="22">
        <v>70403</v>
      </c>
      <c r="B381" s="22">
        <v>17570</v>
      </c>
      <c r="C381" s="22" t="str">
        <f t="shared" si="5"/>
        <v>7040317570</v>
      </c>
      <c r="D381" s="23">
        <v>43959.666666666664</v>
      </c>
    </row>
    <row r="382" spans="1:4" x14ac:dyDescent="0.25">
      <c r="A382" s="22">
        <v>170801</v>
      </c>
      <c r="B382" s="22">
        <v>11231</v>
      </c>
      <c r="C382" s="22" t="str">
        <f t="shared" si="5"/>
        <v>17080111231</v>
      </c>
      <c r="D382" s="23">
        <v>43686.666666666664</v>
      </c>
    </row>
    <row r="383" spans="1:4" x14ac:dyDescent="0.25">
      <c r="A383" s="22">
        <v>189888</v>
      </c>
      <c r="B383" s="22">
        <v>10970</v>
      </c>
      <c r="C383" s="22" t="str">
        <f t="shared" si="5"/>
        <v>18988810970</v>
      </c>
      <c r="D383" s="23">
        <v>42880.666666666664</v>
      </c>
    </row>
    <row r="384" spans="1:4" x14ac:dyDescent="0.25">
      <c r="A384" s="22">
        <v>122528</v>
      </c>
      <c r="B384" s="22">
        <v>11231</v>
      </c>
      <c r="C384" s="22" t="str">
        <f t="shared" si="5"/>
        <v>12252811231</v>
      </c>
      <c r="D384" s="23">
        <v>43686.666666666664</v>
      </c>
    </row>
    <row r="385" spans="1:4" x14ac:dyDescent="0.25">
      <c r="A385" s="22">
        <v>163025</v>
      </c>
      <c r="B385" s="22">
        <v>13054</v>
      </c>
      <c r="C385" s="22" t="str">
        <f t="shared" si="5"/>
        <v>16302513054</v>
      </c>
      <c r="D385" s="23">
        <v>43887.666666666664</v>
      </c>
    </row>
    <row r="386" spans="1:4" x14ac:dyDescent="0.25">
      <c r="A386" s="22">
        <v>137529</v>
      </c>
      <c r="B386" s="22">
        <v>10970</v>
      </c>
      <c r="C386" s="22" t="str">
        <f t="shared" si="5"/>
        <v>13752910970</v>
      </c>
      <c r="D386" s="23">
        <v>42880.666666666664</v>
      </c>
    </row>
    <row r="387" spans="1:4" x14ac:dyDescent="0.25">
      <c r="A387" s="22">
        <v>196362</v>
      </c>
      <c r="B387" s="22">
        <v>12918</v>
      </c>
      <c r="C387" s="22" t="str">
        <f t="shared" ref="C387:C450" si="6">A387&amp;B387</f>
        <v>19636212918</v>
      </c>
      <c r="D387" s="23">
        <v>43873.666666666664</v>
      </c>
    </row>
    <row r="388" spans="1:4" x14ac:dyDescent="0.25">
      <c r="A388" s="22">
        <v>189889</v>
      </c>
      <c r="B388" s="22">
        <v>10970</v>
      </c>
      <c r="C388" s="22" t="str">
        <f t="shared" si="6"/>
        <v>18988910970</v>
      </c>
      <c r="D388" s="23">
        <v>42880.666666666664</v>
      </c>
    </row>
    <row r="389" spans="1:4" x14ac:dyDescent="0.25">
      <c r="A389" s="22">
        <v>196361</v>
      </c>
      <c r="B389" s="22">
        <v>12918</v>
      </c>
      <c r="C389" s="22" t="str">
        <f t="shared" si="6"/>
        <v>19636112918</v>
      </c>
      <c r="D389" s="23">
        <v>43873.666666666664</v>
      </c>
    </row>
    <row r="390" spans="1:4" x14ac:dyDescent="0.25">
      <c r="A390" s="22">
        <v>197043</v>
      </c>
      <c r="B390" s="22">
        <v>10981</v>
      </c>
      <c r="C390" s="22" t="str">
        <f t="shared" si="6"/>
        <v>19704310981</v>
      </c>
      <c r="D390" s="23">
        <v>43186.666666666664</v>
      </c>
    </row>
    <row r="391" spans="1:4" x14ac:dyDescent="0.25">
      <c r="A391" s="22">
        <v>143394</v>
      </c>
      <c r="B391" s="22">
        <v>10981</v>
      </c>
      <c r="C391" s="22" t="str">
        <f t="shared" si="6"/>
        <v>14339410981</v>
      </c>
      <c r="D391" s="23">
        <v>43186.666666666664</v>
      </c>
    </row>
    <row r="392" spans="1:4" x14ac:dyDescent="0.25">
      <c r="A392" s="22">
        <v>187646</v>
      </c>
      <c r="B392" s="22">
        <v>10981</v>
      </c>
      <c r="C392" s="22" t="str">
        <f t="shared" si="6"/>
        <v>18764610981</v>
      </c>
      <c r="D392" s="23">
        <v>43186.666666666664</v>
      </c>
    </row>
    <row r="393" spans="1:4" x14ac:dyDescent="0.25">
      <c r="A393" s="22">
        <v>95665</v>
      </c>
      <c r="B393" s="22">
        <v>11005</v>
      </c>
      <c r="C393" s="22" t="str">
        <f t="shared" si="6"/>
        <v>9566511005</v>
      </c>
      <c r="D393" s="23">
        <v>43123.666666666664</v>
      </c>
    </row>
    <row r="394" spans="1:4" x14ac:dyDescent="0.25">
      <c r="A394" s="22">
        <v>73978</v>
      </c>
      <c r="B394" s="22">
        <v>11005</v>
      </c>
      <c r="C394" s="22" t="str">
        <f t="shared" si="6"/>
        <v>7397811005</v>
      </c>
      <c r="D394" s="23">
        <v>43123.666666666664</v>
      </c>
    </row>
    <row r="395" spans="1:4" x14ac:dyDescent="0.25">
      <c r="A395" s="22">
        <v>95671</v>
      </c>
      <c r="B395" s="22">
        <v>11005</v>
      </c>
      <c r="C395" s="22" t="str">
        <f t="shared" si="6"/>
        <v>9567111005</v>
      </c>
      <c r="D395" s="23">
        <v>43123.666666666664</v>
      </c>
    </row>
    <row r="396" spans="1:4" x14ac:dyDescent="0.25">
      <c r="A396" s="22">
        <v>63783</v>
      </c>
      <c r="B396" s="22">
        <v>17671</v>
      </c>
      <c r="C396" s="22" t="str">
        <f t="shared" si="6"/>
        <v>6378317671</v>
      </c>
      <c r="D396" s="23">
        <v>43965.666666666664</v>
      </c>
    </row>
    <row r="397" spans="1:4" x14ac:dyDescent="0.25">
      <c r="A397" s="22">
        <v>35243</v>
      </c>
      <c r="B397" s="22">
        <v>17671</v>
      </c>
      <c r="C397" s="22" t="str">
        <f t="shared" si="6"/>
        <v>3524317671</v>
      </c>
      <c r="D397" s="23">
        <v>43965.666666666664</v>
      </c>
    </row>
    <row r="398" spans="1:4" x14ac:dyDescent="0.25">
      <c r="A398" s="22">
        <v>52112</v>
      </c>
      <c r="B398" s="22">
        <v>17671</v>
      </c>
      <c r="C398" s="22" t="str">
        <f t="shared" si="6"/>
        <v>5211217671</v>
      </c>
      <c r="D398" s="23">
        <v>43965.666666666664</v>
      </c>
    </row>
    <row r="399" spans="1:4" x14ac:dyDescent="0.25">
      <c r="A399" s="22">
        <v>44406</v>
      </c>
      <c r="B399" s="22">
        <v>11500</v>
      </c>
      <c r="C399" s="22" t="str">
        <f t="shared" si="6"/>
        <v>4440611500</v>
      </c>
      <c r="D399" s="23">
        <v>43717.666666666664</v>
      </c>
    </row>
    <row r="400" spans="1:4" x14ac:dyDescent="0.25">
      <c r="A400" s="22">
        <v>36963</v>
      </c>
      <c r="B400" s="22">
        <v>11500</v>
      </c>
      <c r="C400" s="22" t="str">
        <f t="shared" si="6"/>
        <v>3696311500</v>
      </c>
      <c r="D400" s="23">
        <v>43717.666666666664</v>
      </c>
    </row>
    <row r="401" spans="1:4" x14ac:dyDescent="0.25">
      <c r="A401" s="22">
        <v>209188</v>
      </c>
      <c r="B401" s="22">
        <v>11629</v>
      </c>
      <c r="C401" s="22" t="str">
        <f t="shared" si="6"/>
        <v>20918811629</v>
      </c>
      <c r="D401" s="23">
        <v>43712.666666666664</v>
      </c>
    </row>
    <row r="402" spans="1:4" x14ac:dyDescent="0.25">
      <c r="A402" s="22">
        <v>154503</v>
      </c>
      <c r="B402" s="22">
        <v>11692</v>
      </c>
      <c r="C402" s="22" t="str">
        <f t="shared" si="6"/>
        <v>15450311692</v>
      </c>
      <c r="D402" s="23">
        <v>43712.666666666664</v>
      </c>
    </row>
    <row r="403" spans="1:4" x14ac:dyDescent="0.25">
      <c r="A403" s="22">
        <v>184658</v>
      </c>
      <c r="B403" s="22">
        <v>12076</v>
      </c>
      <c r="C403" s="22" t="str">
        <f t="shared" si="6"/>
        <v>18465812076</v>
      </c>
      <c r="D403" s="23">
        <v>43805.708333333336</v>
      </c>
    </row>
    <row r="404" spans="1:4" x14ac:dyDescent="0.25">
      <c r="A404" s="22">
        <v>19195</v>
      </c>
      <c r="B404" s="22">
        <v>17463</v>
      </c>
      <c r="C404" s="22" t="str">
        <f t="shared" si="6"/>
        <v>1919517463</v>
      </c>
      <c r="D404" s="23">
        <v>43956.666666666664</v>
      </c>
    </row>
    <row r="405" spans="1:4" x14ac:dyDescent="0.25">
      <c r="A405" s="22">
        <v>156799</v>
      </c>
      <c r="B405" s="22">
        <v>17232</v>
      </c>
      <c r="C405" s="22" t="str">
        <f t="shared" si="6"/>
        <v>15679917232</v>
      </c>
      <c r="D405" s="23">
        <v>43951.666666666664</v>
      </c>
    </row>
    <row r="406" spans="1:4" x14ac:dyDescent="0.25">
      <c r="A406" s="22">
        <v>76719</v>
      </c>
      <c r="B406" s="22">
        <v>17308</v>
      </c>
      <c r="C406" s="22" t="str">
        <f t="shared" si="6"/>
        <v>7671917308</v>
      </c>
      <c r="D406" s="23">
        <v>43951.666666666664</v>
      </c>
    </row>
    <row r="407" spans="1:4" x14ac:dyDescent="0.25">
      <c r="A407" s="22">
        <v>93611</v>
      </c>
      <c r="B407" s="22">
        <v>17411</v>
      </c>
      <c r="C407" s="22" t="str">
        <f t="shared" si="6"/>
        <v>9361117411</v>
      </c>
      <c r="D407" s="23">
        <v>43959.666666666664</v>
      </c>
    </row>
    <row r="408" spans="1:4" x14ac:dyDescent="0.25">
      <c r="A408" s="22">
        <v>133129</v>
      </c>
      <c r="B408" s="22">
        <v>12076</v>
      </c>
      <c r="C408" s="22" t="str">
        <f t="shared" si="6"/>
        <v>13312912076</v>
      </c>
      <c r="D408" s="23">
        <v>43805.708333333336</v>
      </c>
    </row>
    <row r="409" spans="1:4" x14ac:dyDescent="0.25">
      <c r="A409" s="22">
        <v>183016</v>
      </c>
      <c r="B409" s="22">
        <v>12768</v>
      </c>
      <c r="C409" s="22" t="str">
        <f t="shared" si="6"/>
        <v>18301612768</v>
      </c>
      <c r="D409" s="23">
        <v>43970.666666666664</v>
      </c>
    </row>
    <row r="410" spans="1:4" x14ac:dyDescent="0.25">
      <c r="A410" s="22">
        <v>162380</v>
      </c>
      <c r="B410" s="22">
        <v>13346</v>
      </c>
      <c r="C410" s="22" t="str">
        <f t="shared" si="6"/>
        <v>16238013346</v>
      </c>
      <c r="D410" s="23">
        <v>43915.666666666664</v>
      </c>
    </row>
    <row r="411" spans="1:4" x14ac:dyDescent="0.25">
      <c r="A411" s="22">
        <v>118186</v>
      </c>
      <c r="B411" s="22">
        <v>13346</v>
      </c>
      <c r="C411" s="22" t="str">
        <f t="shared" si="6"/>
        <v>11818613346</v>
      </c>
      <c r="D411" s="23">
        <v>43915.666666666664</v>
      </c>
    </row>
    <row r="412" spans="1:4" x14ac:dyDescent="0.25">
      <c r="A412" s="22">
        <v>162381</v>
      </c>
      <c r="B412" s="22">
        <v>13346</v>
      </c>
      <c r="C412" s="22" t="str">
        <f t="shared" si="6"/>
        <v>16238113346</v>
      </c>
      <c r="D412" s="23">
        <v>43915.666666666664</v>
      </c>
    </row>
    <row r="413" spans="1:4" x14ac:dyDescent="0.25">
      <c r="A413" s="22">
        <v>118186</v>
      </c>
      <c r="B413" s="22">
        <v>13346</v>
      </c>
      <c r="C413" s="22" t="str">
        <f t="shared" si="6"/>
        <v>11818613346</v>
      </c>
      <c r="D413" s="23">
        <v>43915.666666666664</v>
      </c>
    </row>
    <row r="414" spans="1:4" x14ac:dyDescent="0.25">
      <c r="A414" s="22">
        <v>77351</v>
      </c>
      <c r="B414" s="22">
        <v>11009</v>
      </c>
      <c r="C414" s="22" t="str">
        <f t="shared" si="6"/>
        <v>7735111009</v>
      </c>
      <c r="D414" s="23">
        <v>43173.666666666664</v>
      </c>
    </row>
    <row r="415" spans="1:4" x14ac:dyDescent="0.25">
      <c r="A415" s="22">
        <v>90800</v>
      </c>
      <c r="B415" s="22">
        <v>11009</v>
      </c>
      <c r="C415" s="22" t="str">
        <f t="shared" si="6"/>
        <v>9080011009</v>
      </c>
      <c r="D415" s="23">
        <v>43173.666666666664</v>
      </c>
    </row>
    <row r="416" spans="1:4" x14ac:dyDescent="0.25">
      <c r="A416" s="22">
        <v>77352</v>
      </c>
      <c r="B416" s="22">
        <v>11009</v>
      </c>
      <c r="C416" s="22" t="str">
        <f t="shared" si="6"/>
        <v>7735211009</v>
      </c>
      <c r="D416" s="23">
        <v>43173.666666666664</v>
      </c>
    </row>
    <row r="417" spans="1:4" x14ac:dyDescent="0.25">
      <c r="A417" s="22">
        <v>90801</v>
      </c>
      <c r="B417" s="22">
        <v>11009</v>
      </c>
      <c r="C417" s="22" t="str">
        <f t="shared" si="6"/>
        <v>9080111009</v>
      </c>
      <c r="D417" s="23">
        <v>43173.666666666664</v>
      </c>
    </row>
    <row r="418" spans="1:4" x14ac:dyDescent="0.25">
      <c r="A418" s="22">
        <v>69446</v>
      </c>
      <c r="B418" s="22">
        <v>11009</v>
      </c>
      <c r="C418" s="22" t="str">
        <f t="shared" si="6"/>
        <v>6944611009</v>
      </c>
      <c r="D418" s="23">
        <v>43173.666666666664</v>
      </c>
    </row>
    <row r="419" spans="1:4" x14ac:dyDescent="0.25">
      <c r="A419" s="22">
        <v>96107</v>
      </c>
      <c r="B419" s="22">
        <v>17388</v>
      </c>
      <c r="C419" s="22" t="str">
        <f t="shared" si="6"/>
        <v>9610717388</v>
      </c>
      <c r="D419" s="23">
        <v>43970.666666666664</v>
      </c>
    </row>
    <row r="420" spans="1:4" x14ac:dyDescent="0.25">
      <c r="A420" s="22">
        <v>162593</v>
      </c>
      <c r="B420" s="22">
        <v>17388</v>
      </c>
      <c r="C420" s="22" t="str">
        <f t="shared" si="6"/>
        <v>16259317388</v>
      </c>
      <c r="D420" s="23">
        <v>43971.666666666664</v>
      </c>
    </row>
    <row r="421" spans="1:4" x14ac:dyDescent="0.25">
      <c r="A421" s="22">
        <v>102163</v>
      </c>
      <c r="B421" s="22">
        <v>11015</v>
      </c>
      <c r="C421" s="22" t="str">
        <f t="shared" si="6"/>
        <v>10216311015</v>
      </c>
      <c r="D421" s="23">
        <v>43893.666666666664</v>
      </c>
    </row>
    <row r="422" spans="1:4" x14ac:dyDescent="0.25">
      <c r="A422" s="22">
        <v>126826</v>
      </c>
      <c r="B422" s="22">
        <v>11015</v>
      </c>
      <c r="C422" s="22" t="str">
        <f t="shared" si="6"/>
        <v>12682611015</v>
      </c>
      <c r="D422" s="23">
        <v>43893.666666666664</v>
      </c>
    </row>
    <row r="423" spans="1:4" x14ac:dyDescent="0.25">
      <c r="A423" s="22">
        <v>126827</v>
      </c>
      <c r="B423" s="22">
        <v>11015</v>
      </c>
      <c r="C423" s="22" t="str">
        <f t="shared" si="6"/>
        <v>12682711015</v>
      </c>
      <c r="D423" s="23">
        <v>43893.666666666664</v>
      </c>
    </row>
    <row r="424" spans="1:4" x14ac:dyDescent="0.25">
      <c r="A424" s="22">
        <v>189812</v>
      </c>
      <c r="B424" s="22">
        <v>11015</v>
      </c>
      <c r="C424" s="22" t="str">
        <f t="shared" si="6"/>
        <v>18981211015</v>
      </c>
      <c r="D424" s="23">
        <v>43893.666666666664</v>
      </c>
    </row>
    <row r="425" spans="1:4" x14ac:dyDescent="0.25">
      <c r="A425" s="22">
        <v>82669</v>
      </c>
      <c r="B425" s="22">
        <v>11738</v>
      </c>
      <c r="C425" s="22" t="str">
        <f t="shared" si="6"/>
        <v>8266911738</v>
      </c>
      <c r="D425" s="23">
        <v>43759.666666666664</v>
      </c>
    </row>
    <row r="426" spans="1:4" x14ac:dyDescent="0.25">
      <c r="A426" s="22">
        <v>108186</v>
      </c>
      <c r="B426" s="22">
        <v>11738</v>
      </c>
      <c r="C426" s="22" t="str">
        <f t="shared" si="6"/>
        <v>10818611738</v>
      </c>
      <c r="D426" s="23">
        <v>43759.666666666664</v>
      </c>
    </row>
    <row r="427" spans="1:4" x14ac:dyDescent="0.25">
      <c r="A427" s="22">
        <v>75302</v>
      </c>
      <c r="B427" s="22">
        <v>11712</v>
      </c>
      <c r="C427" s="22" t="str">
        <f t="shared" si="6"/>
        <v>7530211712</v>
      </c>
      <c r="D427" s="23">
        <v>43759.666666666664</v>
      </c>
    </row>
    <row r="428" spans="1:4" x14ac:dyDescent="0.25">
      <c r="A428" s="22">
        <v>97297</v>
      </c>
      <c r="B428" s="22">
        <v>11712</v>
      </c>
      <c r="C428" s="22" t="str">
        <f t="shared" si="6"/>
        <v>9729711712</v>
      </c>
      <c r="D428" s="23">
        <v>43759.666666666664</v>
      </c>
    </row>
    <row r="429" spans="1:4" x14ac:dyDescent="0.25">
      <c r="A429" s="22">
        <v>127515</v>
      </c>
      <c r="B429" s="22">
        <v>12286</v>
      </c>
      <c r="C429" s="22" t="str">
        <f t="shared" si="6"/>
        <v>12751512286</v>
      </c>
      <c r="D429" s="23">
        <v>43829.666666666664</v>
      </c>
    </row>
    <row r="430" spans="1:4" x14ac:dyDescent="0.25">
      <c r="A430" s="22">
        <v>176826</v>
      </c>
      <c r="B430" s="22">
        <v>12286</v>
      </c>
      <c r="C430" s="22" t="str">
        <f t="shared" si="6"/>
        <v>17682612286</v>
      </c>
      <c r="D430" s="23">
        <v>43829.666666666664</v>
      </c>
    </row>
    <row r="431" spans="1:4" x14ac:dyDescent="0.25">
      <c r="A431" s="22">
        <v>14833</v>
      </c>
      <c r="B431" s="22">
        <v>13485</v>
      </c>
      <c r="C431" s="22" t="str">
        <f t="shared" si="6"/>
        <v>1483313485</v>
      </c>
      <c r="D431" s="23">
        <v>43972.666666666664</v>
      </c>
    </row>
    <row r="432" spans="1:4" x14ac:dyDescent="0.25">
      <c r="A432" s="22">
        <v>34105</v>
      </c>
      <c r="B432" s="22">
        <v>11016</v>
      </c>
      <c r="C432" s="22" t="str">
        <f t="shared" si="6"/>
        <v>3410511016</v>
      </c>
      <c r="D432" s="23">
        <v>43893.666666666664</v>
      </c>
    </row>
    <row r="433" spans="1:4" x14ac:dyDescent="0.25">
      <c r="A433" s="22">
        <v>247638</v>
      </c>
      <c r="B433" s="22">
        <v>13373</v>
      </c>
      <c r="C433" s="22" t="str">
        <f t="shared" si="6"/>
        <v>24763813373</v>
      </c>
      <c r="D433" s="23">
        <v>43872.666666666664</v>
      </c>
    </row>
    <row r="434" spans="1:4" x14ac:dyDescent="0.25">
      <c r="A434" s="22">
        <v>187867</v>
      </c>
      <c r="B434" s="22">
        <v>13373</v>
      </c>
      <c r="C434" s="22" t="str">
        <f t="shared" si="6"/>
        <v>18786713373</v>
      </c>
      <c r="D434" s="23">
        <v>43872.666666666664</v>
      </c>
    </row>
    <row r="435" spans="1:4" x14ac:dyDescent="0.25">
      <c r="A435" s="22">
        <v>247637</v>
      </c>
      <c r="B435" s="22">
        <v>13373</v>
      </c>
      <c r="C435" s="22" t="str">
        <f t="shared" si="6"/>
        <v>24763713373</v>
      </c>
      <c r="D435" s="23">
        <v>43872.666666666664</v>
      </c>
    </row>
    <row r="436" spans="1:4" x14ac:dyDescent="0.25">
      <c r="A436" s="22">
        <v>45896</v>
      </c>
      <c r="B436" s="22">
        <v>12993</v>
      </c>
      <c r="C436" s="22" t="str">
        <f t="shared" si="6"/>
        <v>4589612993</v>
      </c>
      <c r="D436" s="23">
        <v>43878.666666666664</v>
      </c>
    </row>
    <row r="437" spans="1:4" x14ac:dyDescent="0.25">
      <c r="A437" s="22">
        <v>156524</v>
      </c>
      <c r="B437" s="22">
        <v>12993</v>
      </c>
      <c r="C437" s="22" t="str">
        <f t="shared" si="6"/>
        <v>15652412993</v>
      </c>
      <c r="D437" s="23">
        <v>43878.666666666664</v>
      </c>
    </row>
    <row r="438" spans="1:4" x14ac:dyDescent="0.25">
      <c r="A438" s="22">
        <v>211631</v>
      </c>
      <c r="B438" s="22">
        <v>12993</v>
      </c>
      <c r="C438" s="22" t="str">
        <f t="shared" si="6"/>
        <v>21163112993</v>
      </c>
      <c r="D438" s="23">
        <v>43878.666666666664</v>
      </c>
    </row>
    <row r="439" spans="1:4" x14ac:dyDescent="0.25">
      <c r="A439" s="22">
        <v>156256</v>
      </c>
      <c r="B439" s="22">
        <v>12993</v>
      </c>
      <c r="C439" s="22" t="str">
        <f t="shared" si="6"/>
        <v>15625612993</v>
      </c>
      <c r="D439" s="23">
        <v>43878.666666666664</v>
      </c>
    </row>
    <row r="440" spans="1:4" x14ac:dyDescent="0.25">
      <c r="A440" s="22">
        <v>211636</v>
      </c>
      <c r="B440" s="22">
        <v>12993</v>
      </c>
      <c r="C440" s="22" t="str">
        <f t="shared" si="6"/>
        <v>21163612993</v>
      </c>
      <c r="D440" s="23">
        <v>43878.666666666664</v>
      </c>
    </row>
    <row r="441" spans="1:4" x14ac:dyDescent="0.25">
      <c r="A441" s="22">
        <v>173174</v>
      </c>
      <c r="B441" s="22">
        <v>17745</v>
      </c>
      <c r="C441" s="22" t="str">
        <f t="shared" si="6"/>
        <v>17317417745</v>
      </c>
      <c r="D441" s="23">
        <v>43972.666666666664</v>
      </c>
    </row>
    <row r="442" spans="1:4" x14ac:dyDescent="0.25">
      <c r="A442" s="22">
        <v>137514</v>
      </c>
      <c r="B442" s="22">
        <v>11022</v>
      </c>
      <c r="C442" s="22" t="str">
        <f t="shared" si="6"/>
        <v>13751411022</v>
      </c>
      <c r="D442" s="23">
        <v>43173.666666666664</v>
      </c>
    </row>
    <row r="443" spans="1:4" x14ac:dyDescent="0.25">
      <c r="A443" s="22">
        <v>103640</v>
      </c>
      <c r="B443" s="22">
        <v>11022</v>
      </c>
      <c r="C443" s="22" t="str">
        <f t="shared" si="6"/>
        <v>10364011022</v>
      </c>
      <c r="D443" s="23">
        <v>43173.666666666664</v>
      </c>
    </row>
    <row r="444" spans="1:4" x14ac:dyDescent="0.25">
      <c r="A444" s="22">
        <v>78968</v>
      </c>
      <c r="B444" s="22">
        <v>11022</v>
      </c>
      <c r="C444" s="22" t="str">
        <f t="shared" si="6"/>
        <v>7896811022</v>
      </c>
      <c r="D444" s="23">
        <v>43173.666666666664</v>
      </c>
    </row>
    <row r="445" spans="1:4" x14ac:dyDescent="0.25">
      <c r="A445" s="22">
        <v>103641</v>
      </c>
      <c r="B445" s="22">
        <v>11022</v>
      </c>
      <c r="C445" s="22" t="str">
        <f t="shared" si="6"/>
        <v>10364111022</v>
      </c>
      <c r="D445" s="23">
        <v>43173.666666666664</v>
      </c>
    </row>
    <row r="446" spans="1:4" x14ac:dyDescent="0.25">
      <c r="A446" s="22">
        <v>137513</v>
      </c>
      <c r="B446" s="22">
        <v>11022</v>
      </c>
      <c r="C446" s="22" t="str">
        <f t="shared" si="6"/>
        <v>13751311022</v>
      </c>
      <c r="D446" s="23">
        <v>43173.666666666664</v>
      </c>
    </row>
    <row r="447" spans="1:4" x14ac:dyDescent="0.25">
      <c r="A447" s="22">
        <v>189868</v>
      </c>
      <c r="B447" s="22">
        <v>11022</v>
      </c>
      <c r="C447" s="22" t="str">
        <f t="shared" si="6"/>
        <v>18986811022</v>
      </c>
      <c r="D447" s="23">
        <v>43173.666666666664</v>
      </c>
    </row>
    <row r="448" spans="1:4" x14ac:dyDescent="0.25">
      <c r="A448" s="22">
        <v>67121</v>
      </c>
      <c r="B448" s="22">
        <v>17510</v>
      </c>
      <c r="C448" s="22" t="str">
        <f t="shared" si="6"/>
        <v>6712117510</v>
      </c>
      <c r="D448" s="23">
        <v>43977.666666666664</v>
      </c>
    </row>
    <row r="449" spans="1:4" x14ac:dyDescent="0.25">
      <c r="A449" s="22">
        <v>191339</v>
      </c>
      <c r="B449" s="22">
        <v>17510</v>
      </c>
      <c r="C449" s="22" t="str">
        <f t="shared" si="6"/>
        <v>19133917510</v>
      </c>
      <c r="D449" s="23">
        <v>43977.666666666664</v>
      </c>
    </row>
    <row r="450" spans="1:4" x14ac:dyDescent="0.25">
      <c r="A450" s="22">
        <v>251548</v>
      </c>
      <c r="B450" s="22">
        <v>17510</v>
      </c>
      <c r="C450" s="22" t="str">
        <f t="shared" si="6"/>
        <v>25154817510</v>
      </c>
      <c r="D450" s="23">
        <v>43977.666666666664</v>
      </c>
    </row>
    <row r="451" spans="1:4" x14ac:dyDescent="0.25">
      <c r="A451" s="22">
        <v>251547</v>
      </c>
      <c r="B451" s="22">
        <v>17510</v>
      </c>
      <c r="C451" s="22" t="str">
        <f t="shared" ref="C451:C514" si="7">A451&amp;B451</f>
        <v>25154717510</v>
      </c>
      <c r="D451" s="23">
        <v>43977.666666666664</v>
      </c>
    </row>
    <row r="452" spans="1:4" x14ac:dyDescent="0.25">
      <c r="A452" s="22">
        <v>189866</v>
      </c>
      <c r="B452" s="22">
        <v>11025</v>
      </c>
      <c r="C452" s="22" t="str">
        <f t="shared" si="7"/>
        <v>18986611025</v>
      </c>
      <c r="D452" s="23">
        <v>42894.666666666664</v>
      </c>
    </row>
    <row r="453" spans="1:4" x14ac:dyDescent="0.25">
      <c r="A453" s="22">
        <v>137511</v>
      </c>
      <c r="B453" s="22">
        <v>11025</v>
      </c>
      <c r="C453" s="22" t="str">
        <f t="shared" si="7"/>
        <v>13751111025</v>
      </c>
      <c r="D453" s="23">
        <v>42894.666666666664</v>
      </c>
    </row>
    <row r="454" spans="1:4" x14ac:dyDescent="0.25">
      <c r="A454" s="22">
        <v>189865</v>
      </c>
      <c r="B454" s="22">
        <v>11025</v>
      </c>
      <c r="C454" s="22" t="str">
        <f t="shared" si="7"/>
        <v>18986511025</v>
      </c>
      <c r="D454" s="23">
        <v>42894.666666666664</v>
      </c>
    </row>
    <row r="455" spans="1:4" x14ac:dyDescent="0.25">
      <c r="A455" s="22">
        <v>69120</v>
      </c>
      <c r="B455" s="22">
        <v>11031</v>
      </c>
      <c r="C455" s="22" t="str">
        <f t="shared" si="7"/>
        <v>6912011031</v>
      </c>
      <c r="D455" s="23">
        <v>43467.666666666664</v>
      </c>
    </row>
    <row r="456" spans="1:4" x14ac:dyDescent="0.25">
      <c r="A456" s="22">
        <v>60659</v>
      </c>
      <c r="B456" s="22">
        <v>11031</v>
      </c>
      <c r="C456" s="22" t="str">
        <f t="shared" si="7"/>
        <v>6065911031</v>
      </c>
      <c r="D456" s="23">
        <v>43467.666666666664</v>
      </c>
    </row>
    <row r="457" spans="1:4" x14ac:dyDescent="0.25">
      <c r="A457" s="22">
        <v>69119</v>
      </c>
      <c r="B457" s="22">
        <v>11031</v>
      </c>
      <c r="C457" s="22" t="str">
        <f t="shared" si="7"/>
        <v>6911911031</v>
      </c>
      <c r="D457" s="23">
        <v>43467.666666666664</v>
      </c>
    </row>
    <row r="458" spans="1:4" x14ac:dyDescent="0.25">
      <c r="A458" s="22">
        <v>190133</v>
      </c>
      <c r="B458" s="22">
        <v>11048</v>
      </c>
      <c r="C458" s="22" t="str">
        <f t="shared" si="7"/>
        <v>19013311048</v>
      </c>
      <c r="D458" s="23">
        <v>43118.666666666664</v>
      </c>
    </row>
    <row r="459" spans="1:4" x14ac:dyDescent="0.25">
      <c r="A459" s="22">
        <v>148407</v>
      </c>
      <c r="B459" s="22">
        <v>11048</v>
      </c>
      <c r="C459" s="22" t="str">
        <f t="shared" si="7"/>
        <v>14840711048</v>
      </c>
      <c r="D459" s="23">
        <v>43110.666666666664</v>
      </c>
    </row>
    <row r="460" spans="1:4" x14ac:dyDescent="0.25">
      <c r="A460" s="22">
        <v>190134</v>
      </c>
      <c r="B460" s="22">
        <v>11048</v>
      </c>
      <c r="C460" s="22" t="str">
        <f t="shared" si="7"/>
        <v>19013411048</v>
      </c>
      <c r="D460" s="23">
        <v>43110.666666666664</v>
      </c>
    </row>
    <row r="461" spans="1:4" x14ac:dyDescent="0.25">
      <c r="A461" s="22">
        <v>148408</v>
      </c>
      <c r="B461" s="22">
        <v>11048</v>
      </c>
      <c r="C461" s="22" t="str">
        <f t="shared" si="7"/>
        <v>14840811048</v>
      </c>
      <c r="D461" s="23">
        <v>43110.666666666664</v>
      </c>
    </row>
    <row r="462" spans="1:4" x14ac:dyDescent="0.25">
      <c r="A462" s="22">
        <v>190135</v>
      </c>
      <c r="B462" s="22">
        <v>11048</v>
      </c>
      <c r="C462" s="22" t="str">
        <f t="shared" si="7"/>
        <v>19013511048</v>
      </c>
      <c r="D462" s="23">
        <v>43110.666666666664</v>
      </c>
    </row>
    <row r="463" spans="1:4" x14ac:dyDescent="0.25">
      <c r="A463" s="22">
        <v>148409</v>
      </c>
      <c r="B463" s="22">
        <v>11048</v>
      </c>
      <c r="C463" s="22" t="str">
        <f t="shared" si="7"/>
        <v>14840911048</v>
      </c>
      <c r="D463" s="23">
        <v>43110.666666666664</v>
      </c>
    </row>
    <row r="464" spans="1:4" x14ac:dyDescent="0.25">
      <c r="A464" s="22">
        <v>190136</v>
      </c>
      <c r="B464" s="22">
        <v>11048</v>
      </c>
      <c r="C464" s="22" t="str">
        <f t="shared" si="7"/>
        <v>19013611048</v>
      </c>
      <c r="D464" s="23">
        <v>43110.666666666664</v>
      </c>
    </row>
    <row r="465" spans="1:4" x14ac:dyDescent="0.25">
      <c r="A465" s="22">
        <v>137396</v>
      </c>
      <c r="B465" s="22">
        <v>17913</v>
      </c>
      <c r="C465" s="22" t="str">
        <f t="shared" si="7"/>
        <v>13739617913</v>
      </c>
      <c r="D465" s="23">
        <v>43979.666666666664</v>
      </c>
    </row>
    <row r="466" spans="1:4" x14ac:dyDescent="0.25">
      <c r="A466" s="22">
        <v>20324</v>
      </c>
      <c r="B466" s="22">
        <v>11051</v>
      </c>
      <c r="C466" s="22" t="str">
        <f t="shared" si="7"/>
        <v>2032411051</v>
      </c>
      <c r="D466" s="23">
        <v>42843.666666666664</v>
      </c>
    </row>
    <row r="467" spans="1:4" x14ac:dyDescent="0.25">
      <c r="A467" s="22">
        <v>20325</v>
      </c>
      <c r="B467" s="22">
        <v>11051</v>
      </c>
      <c r="C467" s="22" t="str">
        <f t="shared" si="7"/>
        <v>2032511051</v>
      </c>
      <c r="D467" s="23">
        <v>42843.666666666664</v>
      </c>
    </row>
    <row r="468" spans="1:4" x14ac:dyDescent="0.25">
      <c r="A468" s="22">
        <v>179472</v>
      </c>
      <c r="B468" s="22">
        <v>11051</v>
      </c>
      <c r="C468" s="22" t="str">
        <f t="shared" si="7"/>
        <v>17947211051</v>
      </c>
      <c r="D468" s="23">
        <v>42843.666666666664</v>
      </c>
    </row>
    <row r="469" spans="1:4" x14ac:dyDescent="0.25">
      <c r="A469" s="22">
        <v>237300</v>
      </c>
      <c r="B469" s="22">
        <v>11051</v>
      </c>
      <c r="C469" s="22" t="str">
        <f t="shared" si="7"/>
        <v>23730011051</v>
      </c>
      <c r="D469" s="23">
        <v>42843.666666666664</v>
      </c>
    </row>
    <row r="470" spans="1:4" x14ac:dyDescent="0.25">
      <c r="A470" s="22">
        <v>128127</v>
      </c>
      <c r="B470" s="22">
        <v>11051</v>
      </c>
      <c r="C470" s="22" t="str">
        <f t="shared" si="7"/>
        <v>12812711051</v>
      </c>
      <c r="D470" s="23">
        <v>42843.666666666664</v>
      </c>
    </row>
    <row r="471" spans="1:4" x14ac:dyDescent="0.25">
      <c r="A471" s="22">
        <v>178176</v>
      </c>
      <c r="B471" s="22">
        <v>11051</v>
      </c>
      <c r="C471" s="22" t="str">
        <f t="shared" si="7"/>
        <v>17817611051</v>
      </c>
      <c r="D471" s="23">
        <v>42843.666666666664</v>
      </c>
    </row>
    <row r="472" spans="1:4" x14ac:dyDescent="0.25">
      <c r="A472" s="22">
        <v>128126</v>
      </c>
      <c r="B472" s="22">
        <v>11051</v>
      </c>
      <c r="C472" s="22" t="str">
        <f t="shared" si="7"/>
        <v>12812611051</v>
      </c>
      <c r="D472" s="23">
        <v>42843.666666666664</v>
      </c>
    </row>
    <row r="473" spans="1:4" x14ac:dyDescent="0.25">
      <c r="A473" s="22">
        <v>27882</v>
      </c>
      <c r="B473" s="22">
        <v>11033</v>
      </c>
      <c r="C473" s="22" t="str">
        <f t="shared" si="7"/>
        <v>2788211033</v>
      </c>
      <c r="D473" s="23">
        <v>43815.666666666664</v>
      </c>
    </row>
    <row r="474" spans="1:4" x14ac:dyDescent="0.25">
      <c r="A474" s="22">
        <v>10146</v>
      </c>
      <c r="B474" s="22">
        <v>11033</v>
      </c>
      <c r="C474" s="22" t="str">
        <f t="shared" si="7"/>
        <v>1014611033</v>
      </c>
      <c r="D474" s="23">
        <v>43815.666666666664</v>
      </c>
    </row>
    <row r="475" spans="1:4" x14ac:dyDescent="0.25">
      <c r="A475" s="22">
        <v>57191</v>
      </c>
      <c r="B475" s="22">
        <v>11033</v>
      </c>
      <c r="C475" s="22" t="str">
        <f t="shared" si="7"/>
        <v>5719111033</v>
      </c>
      <c r="D475" s="23">
        <v>43815.666666666664</v>
      </c>
    </row>
    <row r="476" spans="1:4" x14ac:dyDescent="0.25">
      <c r="A476" s="22">
        <v>12997</v>
      </c>
      <c r="B476" s="22">
        <v>11033</v>
      </c>
      <c r="C476" s="22" t="str">
        <f t="shared" si="7"/>
        <v>1299711033</v>
      </c>
      <c r="D476" s="23">
        <v>76687.666666666672</v>
      </c>
    </row>
    <row r="477" spans="1:4" x14ac:dyDescent="0.25">
      <c r="A477" s="22">
        <v>57192</v>
      </c>
      <c r="B477" s="22">
        <v>11033</v>
      </c>
      <c r="C477" s="22" t="str">
        <f t="shared" si="7"/>
        <v>5719211033</v>
      </c>
      <c r="D477" s="23">
        <v>43815.666666666664</v>
      </c>
    </row>
    <row r="478" spans="1:4" x14ac:dyDescent="0.25">
      <c r="A478" s="22">
        <v>12937</v>
      </c>
      <c r="B478" s="22">
        <v>11033</v>
      </c>
      <c r="C478" s="22" t="str">
        <f t="shared" si="7"/>
        <v>1293711033</v>
      </c>
      <c r="D478" s="23">
        <v>43815.666666666664</v>
      </c>
    </row>
    <row r="479" spans="1:4" x14ac:dyDescent="0.25">
      <c r="A479" s="22">
        <v>57193</v>
      </c>
      <c r="B479" s="22">
        <v>11033</v>
      </c>
      <c r="C479" s="22" t="str">
        <f t="shared" si="7"/>
        <v>5719311033</v>
      </c>
      <c r="D479" s="23">
        <v>43815.666666666664</v>
      </c>
    </row>
    <row r="480" spans="1:4" x14ac:dyDescent="0.25">
      <c r="A480" s="22">
        <v>13076</v>
      </c>
      <c r="B480" s="22">
        <v>11033</v>
      </c>
      <c r="C480" s="22" t="str">
        <f t="shared" si="7"/>
        <v>1307611033</v>
      </c>
      <c r="D480" s="23">
        <v>43815.666666666664</v>
      </c>
    </row>
    <row r="481" spans="1:4" x14ac:dyDescent="0.25">
      <c r="A481" s="22">
        <v>78981</v>
      </c>
      <c r="B481" s="22">
        <v>11033</v>
      </c>
      <c r="C481" s="22" t="str">
        <f t="shared" si="7"/>
        <v>7898111033</v>
      </c>
      <c r="D481" s="23">
        <v>43815.666666666664</v>
      </c>
    </row>
    <row r="482" spans="1:4" x14ac:dyDescent="0.25">
      <c r="A482" s="22">
        <v>154647</v>
      </c>
      <c r="B482" s="22">
        <v>17723</v>
      </c>
      <c r="C482" s="22" t="str">
        <f t="shared" si="7"/>
        <v>15464717723</v>
      </c>
      <c r="D482" s="23">
        <v>43971.666666666664</v>
      </c>
    </row>
    <row r="483" spans="1:4" x14ac:dyDescent="0.25">
      <c r="A483" s="22">
        <v>41573</v>
      </c>
      <c r="B483" s="22">
        <v>11053</v>
      </c>
      <c r="C483" s="22" t="str">
        <f t="shared" si="7"/>
        <v>4157311053</v>
      </c>
      <c r="D483" s="23">
        <v>43412.666666666664</v>
      </c>
    </row>
    <row r="484" spans="1:4" x14ac:dyDescent="0.25">
      <c r="A484" s="22">
        <v>47048</v>
      </c>
      <c r="B484" s="22">
        <v>11053</v>
      </c>
      <c r="C484" s="22" t="str">
        <f t="shared" si="7"/>
        <v>4704811053</v>
      </c>
      <c r="D484" s="23">
        <v>43412.666666666664</v>
      </c>
    </row>
    <row r="485" spans="1:4" x14ac:dyDescent="0.25">
      <c r="A485" s="22">
        <v>41572</v>
      </c>
      <c r="B485" s="22">
        <v>11053</v>
      </c>
      <c r="C485" s="22" t="str">
        <f t="shared" si="7"/>
        <v>4157211053</v>
      </c>
      <c r="D485" s="23">
        <v>43412.666666666664</v>
      </c>
    </row>
    <row r="486" spans="1:4" x14ac:dyDescent="0.25">
      <c r="A486" s="22">
        <v>70907</v>
      </c>
      <c r="B486" s="22">
        <v>11004</v>
      </c>
      <c r="C486" s="22" t="str">
        <f t="shared" si="7"/>
        <v>7090711004</v>
      </c>
      <c r="D486" s="23">
        <v>43955.666666666664</v>
      </c>
    </row>
    <row r="487" spans="1:4" x14ac:dyDescent="0.25">
      <c r="A487" s="22">
        <v>61423</v>
      </c>
      <c r="B487" s="22">
        <v>11004</v>
      </c>
      <c r="C487" s="22" t="str">
        <f t="shared" si="7"/>
        <v>6142311004</v>
      </c>
      <c r="D487" s="23">
        <v>43955.666666666664</v>
      </c>
    </row>
    <row r="488" spans="1:4" x14ac:dyDescent="0.25">
      <c r="A488" s="22">
        <v>61408</v>
      </c>
      <c r="B488" s="22">
        <v>11004</v>
      </c>
      <c r="C488" s="22" t="str">
        <f t="shared" si="7"/>
        <v>6140811004</v>
      </c>
      <c r="D488" s="23">
        <v>43955.666666666664</v>
      </c>
    </row>
    <row r="489" spans="1:4" x14ac:dyDescent="0.25">
      <c r="A489" s="22">
        <v>70908</v>
      </c>
      <c r="B489" s="22">
        <v>11004</v>
      </c>
      <c r="C489" s="22" t="str">
        <f t="shared" si="7"/>
        <v>7090811004</v>
      </c>
      <c r="D489" s="23">
        <v>43955.666666666664</v>
      </c>
    </row>
    <row r="490" spans="1:4" x14ac:dyDescent="0.25">
      <c r="A490" s="22">
        <v>20239</v>
      </c>
      <c r="B490" s="22">
        <v>11054</v>
      </c>
      <c r="C490" s="22" t="str">
        <f t="shared" si="7"/>
        <v>2023911054</v>
      </c>
      <c r="D490" s="23">
        <v>43139.666666666664</v>
      </c>
    </row>
    <row r="491" spans="1:4" x14ac:dyDescent="0.25">
      <c r="A491" s="22">
        <v>46154</v>
      </c>
      <c r="B491" s="22">
        <v>11054</v>
      </c>
      <c r="C491" s="22" t="str">
        <f t="shared" si="7"/>
        <v>4615411054</v>
      </c>
      <c r="D491" s="23">
        <v>43139.666666666664</v>
      </c>
    </row>
    <row r="492" spans="1:4" x14ac:dyDescent="0.25">
      <c r="A492" s="22">
        <v>51295</v>
      </c>
      <c r="B492" s="22">
        <v>11054</v>
      </c>
      <c r="C492" s="22" t="str">
        <f t="shared" si="7"/>
        <v>5129511054</v>
      </c>
      <c r="D492" s="23">
        <v>43139.666666666664</v>
      </c>
    </row>
    <row r="493" spans="1:4" x14ac:dyDescent="0.25">
      <c r="A493" s="22">
        <v>46041</v>
      </c>
      <c r="B493" s="22">
        <v>11054</v>
      </c>
      <c r="C493" s="22" t="str">
        <f t="shared" si="7"/>
        <v>4604111054</v>
      </c>
      <c r="D493" s="23">
        <v>36930.666666666664</v>
      </c>
    </row>
    <row r="494" spans="1:4" x14ac:dyDescent="0.25">
      <c r="A494" s="22">
        <v>181874</v>
      </c>
      <c r="B494" s="22">
        <v>17580</v>
      </c>
      <c r="C494" s="22" t="str">
        <f t="shared" si="7"/>
        <v>18187417580</v>
      </c>
      <c r="D494" s="23">
        <v>43987.666666666664</v>
      </c>
    </row>
    <row r="495" spans="1:4" x14ac:dyDescent="0.25">
      <c r="A495" s="22">
        <v>20237</v>
      </c>
      <c r="B495" s="22">
        <v>11054</v>
      </c>
      <c r="C495" s="22" t="str">
        <f t="shared" si="7"/>
        <v>2023711054</v>
      </c>
      <c r="D495" s="23">
        <v>43139.666666666664</v>
      </c>
    </row>
    <row r="496" spans="1:4" x14ac:dyDescent="0.25">
      <c r="A496" s="22">
        <v>131065</v>
      </c>
      <c r="B496" s="22">
        <v>17580</v>
      </c>
      <c r="C496" s="22" t="str">
        <f t="shared" si="7"/>
        <v>13106517580</v>
      </c>
      <c r="D496" s="23">
        <v>43985.666666666664</v>
      </c>
    </row>
    <row r="497" spans="1:4" x14ac:dyDescent="0.25">
      <c r="A497" s="22">
        <v>181825</v>
      </c>
      <c r="B497" s="22">
        <v>17580</v>
      </c>
      <c r="C497" s="22" t="str">
        <f t="shared" si="7"/>
        <v>18182517580</v>
      </c>
      <c r="D497" s="23">
        <v>43985.666666666664</v>
      </c>
    </row>
    <row r="498" spans="1:4" x14ac:dyDescent="0.25">
      <c r="A498" s="22">
        <v>16229</v>
      </c>
      <c r="B498" s="22">
        <v>11058</v>
      </c>
      <c r="C498" s="22" t="str">
        <f t="shared" si="7"/>
        <v>1622911058</v>
      </c>
      <c r="D498" s="23">
        <v>42983.666666666664</v>
      </c>
    </row>
    <row r="499" spans="1:4" x14ac:dyDescent="0.25">
      <c r="A499" s="22">
        <v>55744</v>
      </c>
      <c r="B499" s="22">
        <v>11058</v>
      </c>
      <c r="C499" s="22" t="str">
        <f t="shared" si="7"/>
        <v>5574411058</v>
      </c>
      <c r="D499" s="23">
        <v>42983.666666666664</v>
      </c>
    </row>
    <row r="500" spans="1:4" x14ac:dyDescent="0.25">
      <c r="A500" s="22">
        <v>187919</v>
      </c>
      <c r="B500" s="22">
        <v>17963</v>
      </c>
      <c r="C500" s="22" t="str">
        <f t="shared" si="7"/>
        <v>18791917963</v>
      </c>
      <c r="D500" s="23">
        <v>43993.666666666664</v>
      </c>
    </row>
    <row r="501" spans="1:4" x14ac:dyDescent="0.25">
      <c r="A501" s="22">
        <v>76103</v>
      </c>
      <c r="B501" s="22">
        <v>11059</v>
      </c>
      <c r="C501" s="22" t="str">
        <f t="shared" si="7"/>
        <v>7610311059</v>
      </c>
      <c r="D501" s="23">
        <v>43963.666666666664</v>
      </c>
    </row>
    <row r="502" spans="1:4" x14ac:dyDescent="0.25">
      <c r="A502" s="22">
        <v>25501</v>
      </c>
      <c r="B502" s="22">
        <v>11059</v>
      </c>
      <c r="C502" s="22" t="str">
        <f t="shared" si="7"/>
        <v>2550111059</v>
      </c>
      <c r="D502" s="23">
        <v>43963.666666666664</v>
      </c>
    </row>
    <row r="503" spans="1:4" x14ac:dyDescent="0.25">
      <c r="A503" s="22">
        <v>76104</v>
      </c>
      <c r="B503" s="22">
        <v>11059</v>
      </c>
      <c r="C503" s="22" t="str">
        <f t="shared" si="7"/>
        <v>7610411059</v>
      </c>
      <c r="D503" s="23">
        <v>43963.666666666664</v>
      </c>
    </row>
    <row r="504" spans="1:4" x14ac:dyDescent="0.25">
      <c r="A504" s="22">
        <v>87706</v>
      </c>
      <c r="B504" s="22">
        <v>11059</v>
      </c>
      <c r="C504" s="22" t="str">
        <f t="shared" si="7"/>
        <v>8770611059</v>
      </c>
      <c r="D504" s="23">
        <v>43963.666666666664</v>
      </c>
    </row>
    <row r="505" spans="1:4" x14ac:dyDescent="0.25">
      <c r="A505" s="22">
        <v>115641</v>
      </c>
      <c r="B505" s="22">
        <v>11059</v>
      </c>
      <c r="C505" s="22" t="str">
        <f t="shared" si="7"/>
        <v>11564111059</v>
      </c>
      <c r="D505" s="23">
        <v>43963.666666666664</v>
      </c>
    </row>
    <row r="506" spans="1:4" x14ac:dyDescent="0.25">
      <c r="A506" s="22">
        <v>115629</v>
      </c>
      <c r="B506" s="22">
        <v>11060</v>
      </c>
      <c r="C506" s="22" t="str">
        <f t="shared" si="7"/>
        <v>11562911060</v>
      </c>
      <c r="D506" s="23">
        <v>43963.666666666664</v>
      </c>
    </row>
    <row r="507" spans="1:4" x14ac:dyDescent="0.25">
      <c r="A507" s="22">
        <v>87696</v>
      </c>
      <c r="B507" s="22">
        <v>11060</v>
      </c>
      <c r="C507" s="22" t="str">
        <f t="shared" si="7"/>
        <v>8769611060</v>
      </c>
      <c r="D507" s="23">
        <v>43963.666666666664</v>
      </c>
    </row>
    <row r="508" spans="1:4" x14ac:dyDescent="0.25">
      <c r="A508" s="22">
        <v>115630</v>
      </c>
      <c r="B508" s="22">
        <v>11060</v>
      </c>
      <c r="C508" s="22" t="str">
        <f t="shared" si="7"/>
        <v>11563011060</v>
      </c>
      <c r="D508" s="23">
        <v>43963.666666666664</v>
      </c>
    </row>
    <row r="509" spans="1:4" x14ac:dyDescent="0.25">
      <c r="A509" s="22">
        <v>192164</v>
      </c>
      <c r="B509" s="22">
        <v>11016</v>
      </c>
      <c r="C509" s="22" t="str">
        <f t="shared" si="7"/>
        <v>19216411016</v>
      </c>
      <c r="D509" s="23">
        <v>43893.666666666664</v>
      </c>
    </row>
    <row r="510" spans="1:4" x14ac:dyDescent="0.25">
      <c r="A510" s="22">
        <v>107719</v>
      </c>
      <c r="B510" s="22">
        <v>11093</v>
      </c>
      <c r="C510" s="22" t="str">
        <f t="shared" si="7"/>
        <v>10771911093</v>
      </c>
      <c r="D510" s="23">
        <v>43179.666666666664</v>
      </c>
    </row>
    <row r="511" spans="1:4" x14ac:dyDescent="0.25">
      <c r="A511" s="22">
        <v>81644</v>
      </c>
      <c r="B511" s="22">
        <v>11093</v>
      </c>
      <c r="C511" s="22" t="str">
        <f t="shared" si="7"/>
        <v>8164411093</v>
      </c>
      <c r="D511" s="23">
        <v>43179.666666666664</v>
      </c>
    </row>
    <row r="512" spans="1:4" x14ac:dyDescent="0.25">
      <c r="A512" s="22">
        <v>25895</v>
      </c>
      <c r="B512" s="22">
        <v>18195</v>
      </c>
      <c r="C512" s="22" t="str">
        <f t="shared" si="7"/>
        <v>2589518195</v>
      </c>
      <c r="D512" s="23">
        <v>43998.666666666664</v>
      </c>
    </row>
    <row r="513" spans="1:4" x14ac:dyDescent="0.25">
      <c r="A513" s="22">
        <v>219057</v>
      </c>
      <c r="B513" s="22">
        <v>11100</v>
      </c>
      <c r="C513" s="22" t="str">
        <f t="shared" si="7"/>
        <v>21905711100</v>
      </c>
      <c r="D513" s="23">
        <v>43348.666666666664</v>
      </c>
    </row>
    <row r="514" spans="1:4" x14ac:dyDescent="0.25">
      <c r="A514" s="22">
        <v>163592</v>
      </c>
      <c r="B514" s="22">
        <v>11100</v>
      </c>
      <c r="C514" s="22" t="str">
        <f t="shared" si="7"/>
        <v>16359211100</v>
      </c>
      <c r="D514" s="23">
        <v>43348.666666666664</v>
      </c>
    </row>
    <row r="515" spans="1:4" x14ac:dyDescent="0.25">
      <c r="A515" s="22">
        <v>219059</v>
      </c>
      <c r="B515" s="22">
        <v>11100</v>
      </c>
      <c r="C515" s="22" t="str">
        <f t="shared" ref="C515:C578" si="8">A515&amp;B515</f>
        <v>21905911100</v>
      </c>
      <c r="D515" s="23">
        <v>43348.666666666664</v>
      </c>
    </row>
    <row r="516" spans="1:4" x14ac:dyDescent="0.25">
      <c r="A516" s="22">
        <v>163593</v>
      </c>
      <c r="B516" s="22">
        <v>11100</v>
      </c>
      <c r="C516" s="22" t="str">
        <f t="shared" si="8"/>
        <v>16359311100</v>
      </c>
      <c r="D516" s="23">
        <v>43348.666666666664</v>
      </c>
    </row>
    <row r="517" spans="1:4" x14ac:dyDescent="0.25">
      <c r="A517" s="22">
        <v>105089</v>
      </c>
      <c r="B517" s="22">
        <v>11100</v>
      </c>
      <c r="C517" s="22" t="str">
        <f t="shared" si="8"/>
        <v>10508911100</v>
      </c>
      <c r="D517" s="23">
        <v>43348.666666666664</v>
      </c>
    </row>
    <row r="518" spans="1:4" x14ac:dyDescent="0.25">
      <c r="A518" s="22">
        <v>79949</v>
      </c>
      <c r="B518" s="22">
        <v>11100</v>
      </c>
      <c r="C518" s="22" t="str">
        <f t="shared" si="8"/>
        <v>7994911100</v>
      </c>
      <c r="D518" s="23">
        <v>43348.666666666664</v>
      </c>
    </row>
    <row r="519" spans="1:4" x14ac:dyDescent="0.25">
      <c r="A519" s="22">
        <v>105090</v>
      </c>
      <c r="B519" s="22">
        <v>11100</v>
      </c>
      <c r="C519" s="22" t="str">
        <f t="shared" si="8"/>
        <v>10509011100</v>
      </c>
      <c r="D519" s="23">
        <v>43348.666666666664</v>
      </c>
    </row>
    <row r="520" spans="1:4" x14ac:dyDescent="0.25">
      <c r="A520" s="22">
        <v>79950</v>
      </c>
      <c r="B520" s="22">
        <v>11100</v>
      </c>
      <c r="C520" s="22" t="str">
        <f t="shared" si="8"/>
        <v>7995011100</v>
      </c>
      <c r="D520" s="23">
        <v>43229.666666666664</v>
      </c>
    </row>
    <row r="521" spans="1:4" x14ac:dyDescent="0.25">
      <c r="A521" s="22">
        <v>105091</v>
      </c>
      <c r="B521" s="22">
        <v>11100</v>
      </c>
      <c r="C521" s="22" t="str">
        <f t="shared" si="8"/>
        <v>10509111100</v>
      </c>
      <c r="D521" s="23">
        <v>43229.666666666664</v>
      </c>
    </row>
    <row r="522" spans="1:4" x14ac:dyDescent="0.25">
      <c r="A522" s="22">
        <v>112021</v>
      </c>
      <c r="B522" s="22">
        <v>11105</v>
      </c>
      <c r="C522" s="22" t="str">
        <f t="shared" si="8"/>
        <v>11202111105</v>
      </c>
      <c r="D522" s="23">
        <v>43276.666666666664</v>
      </c>
    </row>
    <row r="523" spans="1:4" x14ac:dyDescent="0.25">
      <c r="A523" s="22">
        <v>84737</v>
      </c>
      <c r="B523" s="22">
        <v>11105</v>
      </c>
      <c r="C523" s="22" t="str">
        <f t="shared" si="8"/>
        <v>8473711105</v>
      </c>
      <c r="D523" s="23">
        <v>43276.666666666664</v>
      </c>
    </row>
    <row r="524" spans="1:4" x14ac:dyDescent="0.25">
      <c r="A524" s="22">
        <v>112012</v>
      </c>
      <c r="B524" s="22">
        <v>11105</v>
      </c>
      <c r="C524" s="22" t="str">
        <f t="shared" si="8"/>
        <v>11201211105</v>
      </c>
      <c r="D524" s="23">
        <v>43276.666666666664</v>
      </c>
    </row>
    <row r="525" spans="1:4" x14ac:dyDescent="0.25">
      <c r="A525" s="22">
        <v>86390</v>
      </c>
      <c r="B525" s="22">
        <v>11105</v>
      </c>
      <c r="C525" s="22" t="str">
        <f t="shared" si="8"/>
        <v>8639011105</v>
      </c>
      <c r="D525" s="23">
        <v>43276.666666666664</v>
      </c>
    </row>
    <row r="526" spans="1:4" x14ac:dyDescent="0.25">
      <c r="A526" s="22">
        <v>112011</v>
      </c>
      <c r="B526" s="22">
        <v>11105</v>
      </c>
      <c r="C526" s="22" t="str">
        <f t="shared" si="8"/>
        <v>11201111105</v>
      </c>
      <c r="D526" s="23">
        <v>43276.666666666664</v>
      </c>
    </row>
    <row r="527" spans="1:4" x14ac:dyDescent="0.25">
      <c r="A527" s="22">
        <v>84738</v>
      </c>
      <c r="B527" s="22">
        <v>11105</v>
      </c>
      <c r="C527" s="22" t="str">
        <f t="shared" si="8"/>
        <v>8473811105</v>
      </c>
      <c r="D527" s="23">
        <v>43276.666666666664</v>
      </c>
    </row>
    <row r="528" spans="1:4" x14ac:dyDescent="0.25">
      <c r="A528" s="22">
        <v>112010</v>
      </c>
      <c r="B528" s="22">
        <v>11105</v>
      </c>
      <c r="C528" s="22" t="str">
        <f t="shared" si="8"/>
        <v>11201011105</v>
      </c>
      <c r="D528" s="23">
        <v>43276.666666666664</v>
      </c>
    </row>
    <row r="529" spans="1:4" x14ac:dyDescent="0.25">
      <c r="A529" s="22">
        <v>3631</v>
      </c>
      <c r="B529" s="22">
        <v>11106</v>
      </c>
      <c r="C529" s="22" t="str">
        <f t="shared" si="8"/>
        <v>363111106</v>
      </c>
      <c r="D529" s="23">
        <v>43810.666666666664</v>
      </c>
    </row>
    <row r="530" spans="1:4" x14ac:dyDescent="0.25">
      <c r="A530" s="22">
        <v>38678</v>
      </c>
      <c r="B530" s="22">
        <v>11106</v>
      </c>
      <c r="C530" s="22" t="str">
        <f t="shared" si="8"/>
        <v>3867811106</v>
      </c>
      <c r="D530" s="23">
        <v>43810.666666666664</v>
      </c>
    </row>
    <row r="531" spans="1:4" x14ac:dyDescent="0.25">
      <c r="A531" s="22">
        <v>71945</v>
      </c>
      <c r="B531" s="22">
        <v>11106</v>
      </c>
      <c r="C531" s="22" t="str">
        <f t="shared" si="8"/>
        <v>7194511106</v>
      </c>
      <c r="D531" s="23">
        <v>43810.666666666664</v>
      </c>
    </row>
    <row r="532" spans="1:4" x14ac:dyDescent="0.25">
      <c r="A532" s="22">
        <v>38076</v>
      </c>
      <c r="B532" s="22">
        <v>11106</v>
      </c>
      <c r="C532" s="22" t="str">
        <f t="shared" si="8"/>
        <v>3807611106</v>
      </c>
      <c r="D532" s="23">
        <v>43810.666666666664</v>
      </c>
    </row>
    <row r="533" spans="1:4" x14ac:dyDescent="0.25">
      <c r="A533" s="22">
        <v>37820</v>
      </c>
      <c r="B533" s="22">
        <v>11106</v>
      </c>
      <c r="C533" s="22" t="str">
        <f t="shared" si="8"/>
        <v>3782011106</v>
      </c>
      <c r="D533" s="23">
        <v>43810.666666666664</v>
      </c>
    </row>
    <row r="534" spans="1:4" x14ac:dyDescent="0.25">
      <c r="A534" s="22">
        <v>11274</v>
      </c>
      <c r="B534" s="22">
        <v>11106</v>
      </c>
      <c r="C534" s="22" t="str">
        <f t="shared" si="8"/>
        <v>1127411106</v>
      </c>
      <c r="D534" s="23">
        <v>43810.666666666664</v>
      </c>
    </row>
    <row r="535" spans="1:4" x14ac:dyDescent="0.25">
      <c r="A535" s="22">
        <v>37821</v>
      </c>
      <c r="B535" s="22">
        <v>11106</v>
      </c>
      <c r="C535" s="22" t="str">
        <f t="shared" si="8"/>
        <v>3782111106</v>
      </c>
      <c r="D535" s="23">
        <v>43810.666666666664</v>
      </c>
    </row>
    <row r="536" spans="1:4" x14ac:dyDescent="0.25">
      <c r="A536" s="22">
        <v>11279</v>
      </c>
      <c r="B536" s="22">
        <v>11106</v>
      </c>
      <c r="C536" s="22" t="str">
        <f t="shared" si="8"/>
        <v>1127911106</v>
      </c>
      <c r="D536" s="23">
        <v>43810.666666666664</v>
      </c>
    </row>
    <row r="537" spans="1:4" x14ac:dyDescent="0.25">
      <c r="A537" s="22">
        <v>71946</v>
      </c>
      <c r="B537" s="22">
        <v>11106</v>
      </c>
      <c r="C537" s="22" t="str">
        <f t="shared" si="8"/>
        <v>7194611106</v>
      </c>
      <c r="D537" s="23">
        <v>43810.666666666664</v>
      </c>
    </row>
    <row r="538" spans="1:4" x14ac:dyDescent="0.25">
      <c r="A538" s="22">
        <v>38332</v>
      </c>
      <c r="B538" s="22">
        <v>11106</v>
      </c>
      <c r="C538" s="22" t="str">
        <f t="shared" si="8"/>
        <v>3833211106</v>
      </c>
      <c r="D538" s="23">
        <v>43810.666666666664</v>
      </c>
    </row>
    <row r="539" spans="1:4" x14ac:dyDescent="0.25">
      <c r="A539" s="22">
        <v>3632</v>
      </c>
      <c r="B539" s="22">
        <v>11106</v>
      </c>
      <c r="C539" s="22" t="str">
        <f t="shared" si="8"/>
        <v>363211106</v>
      </c>
      <c r="D539" s="23">
        <v>43810.666666666664</v>
      </c>
    </row>
    <row r="540" spans="1:4" x14ac:dyDescent="0.25">
      <c r="A540" s="22">
        <v>38374</v>
      </c>
      <c r="B540" s="22">
        <v>11106</v>
      </c>
      <c r="C540" s="22" t="str">
        <f t="shared" si="8"/>
        <v>3837411106</v>
      </c>
      <c r="D540" s="23">
        <v>43810.666666666664</v>
      </c>
    </row>
    <row r="541" spans="1:4" x14ac:dyDescent="0.25">
      <c r="A541" s="22">
        <v>71947</v>
      </c>
      <c r="B541" s="22">
        <v>11106</v>
      </c>
      <c r="C541" s="22" t="str">
        <f t="shared" si="8"/>
        <v>7194711106</v>
      </c>
      <c r="D541" s="23">
        <v>43810.666666666664</v>
      </c>
    </row>
    <row r="542" spans="1:4" x14ac:dyDescent="0.25">
      <c r="A542" s="22">
        <v>106193</v>
      </c>
      <c r="B542" s="22">
        <v>11106</v>
      </c>
      <c r="C542" s="22" t="str">
        <f t="shared" si="8"/>
        <v>10619311106</v>
      </c>
      <c r="D542" s="23">
        <v>43810.666666666664</v>
      </c>
    </row>
    <row r="543" spans="1:4" x14ac:dyDescent="0.25">
      <c r="A543" s="22">
        <v>150083</v>
      </c>
      <c r="B543" s="22">
        <v>11106</v>
      </c>
      <c r="C543" s="22" t="str">
        <f t="shared" si="8"/>
        <v>15008311106</v>
      </c>
      <c r="D543" s="23">
        <v>43810.666666666664</v>
      </c>
    </row>
    <row r="544" spans="1:4" x14ac:dyDescent="0.25">
      <c r="A544" s="22">
        <v>106192</v>
      </c>
      <c r="B544" s="22">
        <v>11106</v>
      </c>
      <c r="C544" s="22" t="str">
        <f t="shared" si="8"/>
        <v>10619211106</v>
      </c>
      <c r="D544" s="23">
        <v>43810.666666666664</v>
      </c>
    </row>
    <row r="545" spans="1:4" x14ac:dyDescent="0.25">
      <c r="A545" s="22">
        <v>37827</v>
      </c>
      <c r="B545" s="22">
        <v>11106</v>
      </c>
      <c r="C545" s="22" t="str">
        <f t="shared" si="8"/>
        <v>3782711106</v>
      </c>
      <c r="D545" s="23">
        <v>43810.666666666664</v>
      </c>
    </row>
    <row r="546" spans="1:4" x14ac:dyDescent="0.25">
      <c r="A546" s="22">
        <v>106190</v>
      </c>
      <c r="B546" s="22">
        <v>11106</v>
      </c>
      <c r="C546" s="22" t="str">
        <f t="shared" si="8"/>
        <v>10619011106</v>
      </c>
      <c r="D546" s="23">
        <v>43810.666666666664</v>
      </c>
    </row>
    <row r="547" spans="1:4" x14ac:dyDescent="0.25">
      <c r="A547" s="22">
        <v>37828</v>
      </c>
      <c r="B547" s="22">
        <v>11106</v>
      </c>
      <c r="C547" s="22" t="str">
        <f t="shared" si="8"/>
        <v>3782811106</v>
      </c>
      <c r="D547" s="23">
        <v>43810.666666666664</v>
      </c>
    </row>
    <row r="548" spans="1:4" x14ac:dyDescent="0.25">
      <c r="A548" s="22">
        <v>106189</v>
      </c>
      <c r="B548" s="22">
        <v>11106</v>
      </c>
      <c r="C548" s="22" t="str">
        <f t="shared" si="8"/>
        <v>10618911106</v>
      </c>
      <c r="D548" s="23">
        <v>43810.666666666664</v>
      </c>
    </row>
    <row r="549" spans="1:4" x14ac:dyDescent="0.25">
      <c r="A549" s="22">
        <v>71948</v>
      </c>
      <c r="B549" s="22">
        <v>11106</v>
      </c>
      <c r="C549" s="22" t="str">
        <f t="shared" si="8"/>
        <v>7194811106</v>
      </c>
      <c r="D549" s="23">
        <v>43810.666666666664</v>
      </c>
    </row>
    <row r="550" spans="1:4" x14ac:dyDescent="0.25">
      <c r="A550" s="22">
        <v>106188</v>
      </c>
      <c r="B550" s="22">
        <v>11106</v>
      </c>
      <c r="C550" s="22" t="str">
        <f t="shared" si="8"/>
        <v>10618811106</v>
      </c>
      <c r="D550" s="23">
        <v>43810.666666666664</v>
      </c>
    </row>
    <row r="551" spans="1:4" x14ac:dyDescent="0.25">
      <c r="A551" s="22">
        <v>71949</v>
      </c>
      <c r="B551" s="22">
        <v>11106</v>
      </c>
      <c r="C551" s="22" t="str">
        <f t="shared" si="8"/>
        <v>7194911106</v>
      </c>
      <c r="D551" s="23">
        <v>43810.666666666664</v>
      </c>
    </row>
    <row r="552" spans="1:4" x14ac:dyDescent="0.25">
      <c r="A552" s="22">
        <v>106187</v>
      </c>
      <c r="B552" s="22">
        <v>11106</v>
      </c>
      <c r="C552" s="22" t="str">
        <f t="shared" si="8"/>
        <v>10618711106</v>
      </c>
      <c r="D552" s="23">
        <v>43810.666666666664</v>
      </c>
    </row>
    <row r="553" spans="1:4" x14ac:dyDescent="0.25">
      <c r="A553" s="22">
        <v>3636</v>
      </c>
      <c r="B553" s="22">
        <v>11106</v>
      </c>
      <c r="C553" s="22" t="str">
        <f t="shared" si="8"/>
        <v>363611106</v>
      </c>
      <c r="D553" s="23">
        <v>43810.666666666664</v>
      </c>
    </row>
    <row r="554" spans="1:4" x14ac:dyDescent="0.25">
      <c r="A554" s="22">
        <v>183993</v>
      </c>
      <c r="B554" s="22">
        <v>11104</v>
      </c>
      <c r="C554" s="22" t="str">
        <f t="shared" si="8"/>
        <v>18399311104</v>
      </c>
      <c r="D554" s="23">
        <v>43453.666666666664</v>
      </c>
    </row>
    <row r="555" spans="1:4" x14ac:dyDescent="0.25">
      <c r="A555" s="22">
        <v>132655</v>
      </c>
      <c r="B555" s="22">
        <v>11104</v>
      </c>
      <c r="C555" s="22" t="str">
        <f t="shared" si="8"/>
        <v>13265511104</v>
      </c>
      <c r="D555" s="23">
        <v>43453.666666666664</v>
      </c>
    </row>
    <row r="556" spans="1:4" x14ac:dyDescent="0.25">
      <c r="A556" s="22">
        <v>183620</v>
      </c>
      <c r="B556" s="22">
        <v>11104</v>
      </c>
      <c r="C556" s="22" t="str">
        <f t="shared" si="8"/>
        <v>18362011104</v>
      </c>
      <c r="D556" s="23">
        <v>43453.666666666664</v>
      </c>
    </row>
    <row r="557" spans="1:4" x14ac:dyDescent="0.25">
      <c r="A557" s="22">
        <v>132654</v>
      </c>
      <c r="B557" s="22">
        <v>11104</v>
      </c>
      <c r="C557" s="22" t="str">
        <f t="shared" si="8"/>
        <v>13265411104</v>
      </c>
      <c r="D557" s="23">
        <v>43453.666666666664</v>
      </c>
    </row>
    <row r="558" spans="1:4" x14ac:dyDescent="0.25">
      <c r="A558" s="22">
        <v>183942</v>
      </c>
      <c r="B558" s="22">
        <v>11104</v>
      </c>
      <c r="C558" s="22" t="str">
        <f t="shared" si="8"/>
        <v>18394211104</v>
      </c>
      <c r="D558" s="23">
        <v>43453.666666666664</v>
      </c>
    </row>
    <row r="559" spans="1:4" x14ac:dyDescent="0.25">
      <c r="A559" s="22">
        <v>132653</v>
      </c>
      <c r="B559" s="22">
        <v>11104</v>
      </c>
      <c r="C559" s="22" t="str">
        <f t="shared" si="8"/>
        <v>13265311104</v>
      </c>
      <c r="D559" s="23">
        <v>43453.666666666664</v>
      </c>
    </row>
    <row r="560" spans="1:4" x14ac:dyDescent="0.25">
      <c r="A560" s="22">
        <v>183641</v>
      </c>
      <c r="B560" s="22">
        <v>11104</v>
      </c>
      <c r="C560" s="22" t="str">
        <f t="shared" si="8"/>
        <v>18364111104</v>
      </c>
      <c r="D560" s="23">
        <v>43453.666666666664</v>
      </c>
    </row>
    <row r="561" spans="1:4" x14ac:dyDescent="0.25">
      <c r="A561" s="22">
        <v>132676</v>
      </c>
      <c r="B561" s="22">
        <v>11104</v>
      </c>
      <c r="C561" s="22" t="str">
        <f t="shared" si="8"/>
        <v>13267611104</v>
      </c>
      <c r="D561" s="23">
        <v>43453.666666666664</v>
      </c>
    </row>
    <row r="562" spans="1:4" x14ac:dyDescent="0.25">
      <c r="A562" s="22">
        <v>183943</v>
      </c>
      <c r="B562" s="22">
        <v>11104</v>
      </c>
      <c r="C562" s="22" t="str">
        <f t="shared" si="8"/>
        <v>18394311104</v>
      </c>
      <c r="D562" s="23">
        <v>43453.666666666664</v>
      </c>
    </row>
    <row r="563" spans="1:4" x14ac:dyDescent="0.25">
      <c r="A563" s="22">
        <v>186787</v>
      </c>
      <c r="B563" s="22">
        <v>11103</v>
      </c>
      <c r="C563" s="22" t="str">
        <f t="shared" si="8"/>
        <v>18678711103</v>
      </c>
      <c r="D563" s="23">
        <v>43537.666666666664</v>
      </c>
    </row>
    <row r="564" spans="1:4" x14ac:dyDescent="0.25">
      <c r="A564" s="22">
        <v>163142</v>
      </c>
      <c r="B564" s="22">
        <v>11103</v>
      </c>
      <c r="C564" s="22" t="str">
        <f t="shared" si="8"/>
        <v>16314211103</v>
      </c>
      <c r="D564" s="23">
        <v>43537.666666666664</v>
      </c>
    </row>
    <row r="565" spans="1:4" x14ac:dyDescent="0.25">
      <c r="A565" s="22">
        <v>216917</v>
      </c>
      <c r="B565" s="22">
        <v>11103</v>
      </c>
      <c r="C565" s="22" t="str">
        <f t="shared" si="8"/>
        <v>21691711103</v>
      </c>
      <c r="D565" s="23">
        <v>43537.666666666664</v>
      </c>
    </row>
    <row r="566" spans="1:4" x14ac:dyDescent="0.25">
      <c r="A566" s="22">
        <v>168498</v>
      </c>
      <c r="B566" s="22">
        <v>2229</v>
      </c>
      <c r="C566" s="22" t="str">
        <f t="shared" si="8"/>
        <v>1684982229</v>
      </c>
      <c r="D566" s="23">
        <v>43381.666666666664</v>
      </c>
    </row>
    <row r="567" spans="1:4" x14ac:dyDescent="0.25">
      <c r="A567" s="22">
        <v>120768</v>
      </c>
      <c r="B567" s="22">
        <v>2229</v>
      </c>
      <c r="C567" s="22" t="str">
        <f t="shared" si="8"/>
        <v>1207682229</v>
      </c>
      <c r="D567" s="23">
        <v>43381.666666666664</v>
      </c>
    </row>
    <row r="568" spans="1:4" x14ac:dyDescent="0.25">
      <c r="A568" s="22">
        <v>146760</v>
      </c>
      <c r="B568" s="22">
        <v>2229</v>
      </c>
      <c r="C568" s="22" t="str">
        <f t="shared" si="8"/>
        <v>1467602229</v>
      </c>
      <c r="D568" s="23">
        <v>43381.666666666664</v>
      </c>
    </row>
    <row r="569" spans="1:4" x14ac:dyDescent="0.25">
      <c r="A569" s="22">
        <v>200605</v>
      </c>
      <c r="B569" s="22">
        <v>2229</v>
      </c>
      <c r="C569" s="22" t="str">
        <f t="shared" si="8"/>
        <v>2006052229</v>
      </c>
      <c r="D569" s="23">
        <v>43381.666666666664</v>
      </c>
    </row>
    <row r="570" spans="1:4" x14ac:dyDescent="0.25">
      <c r="A570" s="22">
        <v>146675</v>
      </c>
      <c r="B570" s="22">
        <v>2229</v>
      </c>
      <c r="C570" s="22" t="str">
        <f t="shared" si="8"/>
        <v>1466752229</v>
      </c>
      <c r="D570" s="23">
        <v>43381.666666666664</v>
      </c>
    </row>
    <row r="571" spans="1:4" x14ac:dyDescent="0.25">
      <c r="A571" s="22">
        <v>168499</v>
      </c>
      <c r="B571" s="22">
        <v>2229</v>
      </c>
      <c r="C571" s="22" t="str">
        <f t="shared" si="8"/>
        <v>1684992229</v>
      </c>
      <c r="D571" s="23">
        <v>43381.666666666664</v>
      </c>
    </row>
    <row r="572" spans="1:4" x14ac:dyDescent="0.25">
      <c r="A572" s="22">
        <v>116793</v>
      </c>
      <c r="B572" s="22">
        <v>11092</v>
      </c>
      <c r="C572" s="22" t="str">
        <f t="shared" si="8"/>
        <v>11679311092</v>
      </c>
      <c r="D572" s="23">
        <v>43432.666666666664</v>
      </c>
    </row>
    <row r="573" spans="1:4" x14ac:dyDescent="0.25">
      <c r="A573" s="22">
        <v>88813</v>
      </c>
      <c r="B573" s="22">
        <v>11092</v>
      </c>
      <c r="C573" s="22" t="str">
        <f t="shared" si="8"/>
        <v>8881311092</v>
      </c>
      <c r="D573" s="23">
        <v>43432.666666666664</v>
      </c>
    </row>
    <row r="574" spans="1:4" x14ac:dyDescent="0.25">
      <c r="A574" s="22">
        <v>17417</v>
      </c>
      <c r="B574" s="22">
        <v>11092</v>
      </c>
      <c r="C574" s="22" t="str">
        <f t="shared" si="8"/>
        <v>1741711092</v>
      </c>
      <c r="D574" s="23">
        <v>43432.666666666664</v>
      </c>
    </row>
    <row r="575" spans="1:4" x14ac:dyDescent="0.25">
      <c r="A575" s="22">
        <v>70828</v>
      </c>
      <c r="B575" s="22">
        <v>18428</v>
      </c>
      <c r="C575" s="22" t="str">
        <f t="shared" si="8"/>
        <v>7082818428</v>
      </c>
      <c r="D575" s="23">
        <v>44006.666666666664</v>
      </c>
    </row>
    <row r="576" spans="1:4" x14ac:dyDescent="0.25">
      <c r="A576" s="22">
        <v>70827</v>
      </c>
      <c r="B576" s="22">
        <v>18428</v>
      </c>
      <c r="C576" s="22" t="str">
        <f t="shared" si="8"/>
        <v>7082718428</v>
      </c>
      <c r="D576" s="23">
        <v>44006.666666666664</v>
      </c>
    </row>
    <row r="577" spans="1:4" x14ac:dyDescent="0.25">
      <c r="A577" s="22">
        <v>70829</v>
      </c>
      <c r="B577" s="22">
        <v>18428</v>
      </c>
      <c r="C577" s="22" t="str">
        <f t="shared" si="8"/>
        <v>7082918428</v>
      </c>
      <c r="D577" s="23">
        <v>44006.666666666664</v>
      </c>
    </row>
    <row r="578" spans="1:4" x14ac:dyDescent="0.25">
      <c r="A578" s="22">
        <v>92152</v>
      </c>
      <c r="B578" s="22">
        <v>18428</v>
      </c>
      <c r="C578" s="22" t="str">
        <f t="shared" si="8"/>
        <v>9215218428</v>
      </c>
      <c r="D578" s="23">
        <v>44006.666666666664</v>
      </c>
    </row>
    <row r="579" spans="1:4" x14ac:dyDescent="0.25">
      <c r="A579" s="22">
        <v>112447</v>
      </c>
      <c r="B579" s="22">
        <v>12547</v>
      </c>
      <c r="C579" s="22" t="str">
        <f t="shared" ref="C579:C642" si="9">A579&amp;B579</f>
        <v>11244712547</v>
      </c>
      <c r="D579" s="23">
        <v>43865.666666666664</v>
      </c>
    </row>
    <row r="580" spans="1:4" x14ac:dyDescent="0.25">
      <c r="A580" s="22">
        <v>145082</v>
      </c>
      <c r="B580" s="22">
        <v>12952</v>
      </c>
      <c r="C580" s="22" t="str">
        <f t="shared" si="9"/>
        <v>14508212952</v>
      </c>
      <c r="D580" s="23">
        <v>43889.666666666664</v>
      </c>
    </row>
    <row r="581" spans="1:4" x14ac:dyDescent="0.25">
      <c r="A581" s="22">
        <v>101949</v>
      </c>
      <c r="B581" s="22">
        <v>12952</v>
      </c>
      <c r="C581" s="22" t="str">
        <f t="shared" si="9"/>
        <v>10194912952</v>
      </c>
      <c r="D581" s="23">
        <v>43889.666666666664</v>
      </c>
    </row>
    <row r="582" spans="1:4" x14ac:dyDescent="0.25">
      <c r="A582" s="22">
        <v>145081</v>
      </c>
      <c r="B582" s="22">
        <v>12952</v>
      </c>
      <c r="C582" s="22" t="str">
        <f t="shared" si="9"/>
        <v>14508112952</v>
      </c>
      <c r="D582" s="23">
        <v>43889.666666666664</v>
      </c>
    </row>
    <row r="583" spans="1:4" x14ac:dyDescent="0.25">
      <c r="A583" s="22">
        <v>203647</v>
      </c>
      <c r="B583" s="22">
        <v>12976</v>
      </c>
      <c r="C583" s="22" t="str">
        <f t="shared" si="9"/>
        <v>20364712976</v>
      </c>
      <c r="D583" s="23">
        <v>43892.666666666664</v>
      </c>
    </row>
    <row r="584" spans="1:4" x14ac:dyDescent="0.25">
      <c r="A584" s="22">
        <v>149507</v>
      </c>
      <c r="B584" s="22">
        <v>12976</v>
      </c>
      <c r="C584" s="22" t="str">
        <f t="shared" si="9"/>
        <v>14950712976</v>
      </c>
      <c r="D584" s="23">
        <v>43892.666666666664</v>
      </c>
    </row>
    <row r="585" spans="1:4" x14ac:dyDescent="0.25">
      <c r="A585" s="22">
        <v>203648</v>
      </c>
      <c r="B585" s="22">
        <v>12976</v>
      </c>
      <c r="C585" s="22" t="str">
        <f t="shared" si="9"/>
        <v>20364812976</v>
      </c>
      <c r="D585" s="23">
        <v>43892.666666666664</v>
      </c>
    </row>
    <row r="586" spans="1:4" x14ac:dyDescent="0.25">
      <c r="A586" s="22">
        <v>149508</v>
      </c>
      <c r="B586" s="22">
        <v>12976</v>
      </c>
      <c r="C586" s="22" t="str">
        <f t="shared" si="9"/>
        <v>14950812976</v>
      </c>
      <c r="D586" s="23">
        <v>43892.666666666664</v>
      </c>
    </row>
    <row r="587" spans="1:4" x14ac:dyDescent="0.25">
      <c r="A587" s="22">
        <v>135836</v>
      </c>
      <c r="B587" s="22">
        <v>12967</v>
      </c>
      <c r="C587" s="22" t="str">
        <f t="shared" si="9"/>
        <v>13583612967</v>
      </c>
      <c r="D587" s="23">
        <v>43889.666666666664</v>
      </c>
    </row>
    <row r="588" spans="1:4" x14ac:dyDescent="0.25">
      <c r="A588" s="22">
        <v>195920</v>
      </c>
      <c r="B588" s="22">
        <v>10380</v>
      </c>
      <c r="C588" s="22" t="str">
        <f t="shared" si="9"/>
        <v>19592010380</v>
      </c>
      <c r="D588" s="23">
        <v>43903.666666666664</v>
      </c>
    </row>
    <row r="589" spans="1:4" x14ac:dyDescent="0.25">
      <c r="A589" s="22">
        <v>167483</v>
      </c>
      <c r="B589" s="22">
        <v>11122</v>
      </c>
      <c r="C589" s="22" t="str">
        <f t="shared" si="9"/>
        <v>16748311122</v>
      </c>
      <c r="D589" s="23">
        <v>43935.666666666664</v>
      </c>
    </row>
    <row r="590" spans="1:4" x14ac:dyDescent="0.25">
      <c r="A590" s="22">
        <v>156193</v>
      </c>
      <c r="B590" s="22">
        <v>11122</v>
      </c>
      <c r="C590" s="22" t="str">
        <f t="shared" si="9"/>
        <v>15619311122</v>
      </c>
      <c r="D590" s="23">
        <v>43935.666666666664</v>
      </c>
    </row>
    <row r="591" spans="1:4" x14ac:dyDescent="0.25">
      <c r="A591" s="22">
        <v>112224</v>
      </c>
      <c r="B591" s="22">
        <v>11122</v>
      </c>
      <c r="C591" s="22" t="str">
        <f t="shared" si="9"/>
        <v>11222411122</v>
      </c>
      <c r="D591" s="23">
        <v>43935.666666666664</v>
      </c>
    </row>
    <row r="592" spans="1:4" x14ac:dyDescent="0.25">
      <c r="A592" s="22">
        <v>120235</v>
      </c>
      <c r="B592" s="22">
        <v>11122</v>
      </c>
      <c r="C592" s="22" t="str">
        <f t="shared" si="9"/>
        <v>12023511122</v>
      </c>
      <c r="D592" s="23">
        <v>43935.666666666664</v>
      </c>
    </row>
    <row r="593" spans="1:4" x14ac:dyDescent="0.25">
      <c r="A593" s="22">
        <v>190612</v>
      </c>
      <c r="B593" s="22">
        <v>10949</v>
      </c>
      <c r="C593" s="22" t="str">
        <f t="shared" si="9"/>
        <v>19061210949</v>
      </c>
      <c r="D593" s="23">
        <v>43006.666666666664</v>
      </c>
    </row>
    <row r="594" spans="1:4" x14ac:dyDescent="0.25">
      <c r="A594" s="22">
        <v>137817</v>
      </c>
      <c r="B594" s="22">
        <v>10949</v>
      </c>
      <c r="C594" s="22" t="str">
        <f t="shared" si="9"/>
        <v>13781710949</v>
      </c>
      <c r="D594" s="23">
        <v>43006.666666666664</v>
      </c>
    </row>
    <row r="595" spans="1:4" x14ac:dyDescent="0.25">
      <c r="A595" s="22">
        <v>253078</v>
      </c>
      <c r="B595" s="22">
        <v>10949</v>
      </c>
      <c r="C595" s="22" t="str">
        <f t="shared" si="9"/>
        <v>25307810949</v>
      </c>
      <c r="D595" s="23">
        <v>43006.666666666664</v>
      </c>
    </row>
    <row r="596" spans="1:4" x14ac:dyDescent="0.25">
      <c r="A596" s="22">
        <v>192678</v>
      </c>
      <c r="B596" s="22">
        <v>10949</v>
      </c>
      <c r="C596" s="22" t="str">
        <f t="shared" si="9"/>
        <v>19267810949</v>
      </c>
      <c r="D596" s="23">
        <v>43006.666666666664</v>
      </c>
    </row>
    <row r="597" spans="1:4" x14ac:dyDescent="0.25">
      <c r="A597" s="22">
        <v>132701</v>
      </c>
      <c r="B597" s="22">
        <v>10949</v>
      </c>
      <c r="C597" s="22" t="str">
        <f t="shared" si="9"/>
        <v>13270110949</v>
      </c>
      <c r="D597" s="23">
        <v>43006.666666666664</v>
      </c>
    </row>
    <row r="598" spans="1:4" x14ac:dyDescent="0.25">
      <c r="A598" s="22">
        <v>137818</v>
      </c>
      <c r="B598" s="22">
        <v>10949</v>
      </c>
      <c r="C598" s="22" t="str">
        <f t="shared" si="9"/>
        <v>13781810949</v>
      </c>
      <c r="D598" s="23">
        <v>43006.666666666664</v>
      </c>
    </row>
    <row r="599" spans="1:4" x14ac:dyDescent="0.25">
      <c r="A599" s="22">
        <v>190613</v>
      </c>
      <c r="B599" s="22">
        <v>10949</v>
      </c>
      <c r="C599" s="22" t="str">
        <f t="shared" si="9"/>
        <v>19061310949</v>
      </c>
      <c r="D599" s="23">
        <v>43006.666666666664</v>
      </c>
    </row>
    <row r="600" spans="1:4" x14ac:dyDescent="0.25">
      <c r="A600" s="22">
        <v>190566</v>
      </c>
      <c r="B600" s="22">
        <v>13165</v>
      </c>
      <c r="C600" s="22" t="str">
        <f t="shared" si="9"/>
        <v>19056613165</v>
      </c>
      <c r="D600" s="23">
        <v>43923.666666666664</v>
      </c>
    </row>
    <row r="601" spans="1:4" x14ac:dyDescent="0.25">
      <c r="A601" s="22">
        <v>137775</v>
      </c>
      <c r="B601" s="22">
        <v>13165</v>
      </c>
      <c r="C601" s="22" t="str">
        <f t="shared" si="9"/>
        <v>13777513165</v>
      </c>
      <c r="D601" s="23">
        <v>43923.666666666664</v>
      </c>
    </row>
    <row r="602" spans="1:4" x14ac:dyDescent="0.25">
      <c r="A602" s="22">
        <v>137774</v>
      </c>
      <c r="B602" s="22">
        <v>13165</v>
      </c>
      <c r="C602" s="22" t="str">
        <f t="shared" si="9"/>
        <v>13777413165</v>
      </c>
      <c r="D602" s="23">
        <v>43923.666666666664</v>
      </c>
    </row>
    <row r="603" spans="1:4" x14ac:dyDescent="0.25">
      <c r="A603" s="22">
        <v>137776</v>
      </c>
      <c r="B603" s="22">
        <v>13165</v>
      </c>
      <c r="C603" s="22" t="str">
        <f t="shared" si="9"/>
        <v>13777613165</v>
      </c>
      <c r="D603" s="23">
        <v>43923.666666666664</v>
      </c>
    </row>
    <row r="604" spans="1:4" x14ac:dyDescent="0.25">
      <c r="A604" s="22">
        <v>140676</v>
      </c>
      <c r="B604" s="22">
        <v>11126</v>
      </c>
      <c r="C604" s="22" t="str">
        <f t="shared" si="9"/>
        <v>14067611126</v>
      </c>
      <c r="D604" s="23">
        <v>43889.666666666664</v>
      </c>
    </row>
    <row r="605" spans="1:4" x14ac:dyDescent="0.25">
      <c r="A605" s="22">
        <v>140675</v>
      </c>
      <c r="B605" s="22">
        <v>11126</v>
      </c>
      <c r="C605" s="22" t="str">
        <f t="shared" si="9"/>
        <v>14067511126</v>
      </c>
      <c r="D605" s="23">
        <v>43889.666666666664</v>
      </c>
    </row>
    <row r="606" spans="1:4" x14ac:dyDescent="0.25">
      <c r="A606" s="22">
        <v>97956</v>
      </c>
      <c r="B606" s="22">
        <v>11126</v>
      </c>
      <c r="C606" s="22" t="str">
        <f t="shared" si="9"/>
        <v>9795611126</v>
      </c>
      <c r="D606" s="23">
        <v>43889.666666666664</v>
      </c>
    </row>
    <row r="607" spans="1:4" x14ac:dyDescent="0.25">
      <c r="A607" s="22">
        <v>151323</v>
      </c>
      <c r="B607" s="22">
        <v>18531</v>
      </c>
      <c r="C607" s="22" t="str">
        <f t="shared" si="9"/>
        <v>15132318531</v>
      </c>
      <c r="D607" s="23">
        <v>44007.666666666664</v>
      </c>
    </row>
    <row r="608" spans="1:4" x14ac:dyDescent="0.25">
      <c r="A608" s="22">
        <v>144402</v>
      </c>
      <c r="B608" s="22">
        <v>11127</v>
      </c>
      <c r="C608" s="22" t="str">
        <f t="shared" si="9"/>
        <v>14440211127</v>
      </c>
      <c r="D608" s="23">
        <v>43306.666666666664</v>
      </c>
    </row>
    <row r="609" spans="1:4" x14ac:dyDescent="0.25">
      <c r="A609" s="22">
        <v>101354</v>
      </c>
      <c r="B609" s="22">
        <v>11127</v>
      </c>
      <c r="C609" s="22" t="str">
        <f t="shared" si="9"/>
        <v>10135411127</v>
      </c>
      <c r="D609" s="23">
        <v>43306.666666666664</v>
      </c>
    </row>
    <row r="610" spans="1:4" x14ac:dyDescent="0.25">
      <c r="A610" s="22">
        <v>144401</v>
      </c>
      <c r="B610" s="22">
        <v>11127</v>
      </c>
      <c r="C610" s="22" t="str">
        <f t="shared" si="9"/>
        <v>14440111127</v>
      </c>
      <c r="D610" s="23">
        <v>43306.666666666664</v>
      </c>
    </row>
    <row r="611" spans="1:4" x14ac:dyDescent="0.25">
      <c r="A611" s="22">
        <v>101353</v>
      </c>
      <c r="B611" s="22">
        <v>11127</v>
      </c>
      <c r="C611" s="22" t="str">
        <f t="shared" si="9"/>
        <v>10135311127</v>
      </c>
      <c r="D611" s="23">
        <v>43306.666666666664</v>
      </c>
    </row>
    <row r="612" spans="1:4" x14ac:dyDescent="0.25">
      <c r="A612" s="22">
        <v>144400</v>
      </c>
      <c r="B612" s="22">
        <v>11127</v>
      </c>
      <c r="C612" s="22" t="str">
        <f t="shared" si="9"/>
        <v>14440011127</v>
      </c>
      <c r="D612" s="23">
        <v>43306.666666666664</v>
      </c>
    </row>
    <row r="613" spans="1:4" x14ac:dyDescent="0.25">
      <c r="A613" s="22">
        <v>101352</v>
      </c>
      <c r="B613" s="22">
        <v>11127</v>
      </c>
      <c r="C613" s="22" t="str">
        <f t="shared" si="9"/>
        <v>10135211127</v>
      </c>
      <c r="D613" s="23">
        <v>43306.666666666664</v>
      </c>
    </row>
    <row r="614" spans="1:4" x14ac:dyDescent="0.25">
      <c r="A614" s="22">
        <v>140205</v>
      </c>
      <c r="B614" s="22">
        <v>11127</v>
      </c>
      <c r="C614" s="22" t="str">
        <f t="shared" si="9"/>
        <v>14020511127</v>
      </c>
      <c r="D614" s="23">
        <v>43306.666666666664</v>
      </c>
    </row>
    <row r="615" spans="1:4" x14ac:dyDescent="0.25">
      <c r="A615" s="22">
        <v>119949</v>
      </c>
      <c r="B615" s="22">
        <v>11129</v>
      </c>
      <c r="C615" s="22" t="str">
        <f t="shared" si="9"/>
        <v>11994911129</v>
      </c>
      <c r="D615" s="23">
        <v>43437.666666666664</v>
      </c>
    </row>
    <row r="616" spans="1:4" x14ac:dyDescent="0.25">
      <c r="A616" s="22">
        <v>119948</v>
      </c>
      <c r="B616" s="22">
        <v>11129</v>
      </c>
      <c r="C616" s="22" t="str">
        <f t="shared" si="9"/>
        <v>11994811129</v>
      </c>
      <c r="D616" s="23">
        <v>43437.666666666664</v>
      </c>
    </row>
    <row r="617" spans="1:4" x14ac:dyDescent="0.25">
      <c r="A617" s="22">
        <v>83189</v>
      </c>
      <c r="B617" s="22">
        <v>18656</v>
      </c>
      <c r="C617" s="22" t="str">
        <f t="shared" si="9"/>
        <v>8318918656</v>
      </c>
      <c r="D617" s="23">
        <v>44014.666666666664</v>
      </c>
    </row>
    <row r="618" spans="1:4" x14ac:dyDescent="0.25">
      <c r="A618" s="22">
        <v>139244</v>
      </c>
      <c r="B618" s="22">
        <v>11128</v>
      </c>
      <c r="C618" s="22" t="str">
        <f t="shared" si="9"/>
        <v>13924411128</v>
      </c>
      <c r="D618" s="23">
        <v>43277.666666666664</v>
      </c>
    </row>
    <row r="619" spans="1:4" x14ac:dyDescent="0.25">
      <c r="A619" s="22">
        <v>96768</v>
      </c>
      <c r="B619" s="22">
        <v>11128</v>
      </c>
      <c r="C619" s="22" t="str">
        <f t="shared" si="9"/>
        <v>9676811128</v>
      </c>
      <c r="D619" s="23">
        <v>43277.666666666664</v>
      </c>
    </row>
    <row r="620" spans="1:4" x14ac:dyDescent="0.25">
      <c r="A620" s="22">
        <v>139245</v>
      </c>
      <c r="B620" s="22">
        <v>11128</v>
      </c>
      <c r="C620" s="22" t="str">
        <f t="shared" si="9"/>
        <v>13924511128</v>
      </c>
      <c r="D620" s="23">
        <v>43277.666666666664</v>
      </c>
    </row>
    <row r="621" spans="1:4" x14ac:dyDescent="0.25">
      <c r="A621" s="22">
        <v>153200</v>
      </c>
      <c r="B621" s="22">
        <v>11130</v>
      </c>
      <c r="C621" s="22" t="str">
        <f t="shared" si="9"/>
        <v>15320011130</v>
      </c>
      <c r="D621" s="23">
        <v>43151.666666666664</v>
      </c>
    </row>
    <row r="622" spans="1:4" x14ac:dyDescent="0.25">
      <c r="A622" s="22">
        <v>109163</v>
      </c>
      <c r="B622" s="22">
        <v>11130</v>
      </c>
      <c r="C622" s="22" t="str">
        <f t="shared" si="9"/>
        <v>10916311130</v>
      </c>
      <c r="D622" s="23">
        <v>43151.666666666664</v>
      </c>
    </row>
    <row r="623" spans="1:4" x14ac:dyDescent="0.25">
      <c r="A623" s="22">
        <v>153199</v>
      </c>
      <c r="B623" s="22">
        <v>11130</v>
      </c>
      <c r="C623" s="22" t="str">
        <f t="shared" si="9"/>
        <v>15319911130</v>
      </c>
      <c r="D623" s="23">
        <v>43151.666666666664</v>
      </c>
    </row>
    <row r="624" spans="1:4" x14ac:dyDescent="0.25">
      <c r="A624" s="22">
        <v>109162</v>
      </c>
      <c r="B624" s="22">
        <v>11130</v>
      </c>
      <c r="C624" s="22" t="str">
        <f t="shared" si="9"/>
        <v>10916211130</v>
      </c>
      <c r="D624" s="23">
        <v>43151.666666666664</v>
      </c>
    </row>
    <row r="625" spans="1:4" x14ac:dyDescent="0.25">
      <c r="A625" s="22">
        <v>153198</v>
      </c>
      <c r="B625" s="22">
        <v>11130</v>
      </c>
      <c r="C625" s="22" t="str">
        <f t="shared" si="9"/>
        <v>15319811130</v>
      </c>
      <c r="D625" s="23">
        <v>43151.666666666664</v>
      </c>
    </row>
    <row r="626" spans="1:4" x14ac:dyDescent="0.25">
      <c r="A626" s="22">
        <v>109161</v>
      </c>
      <c r="B626" s="22">
        <v>11130</v>
      </c>
      <c r="C626" s="22" t="str">
        <f t="shared" si="9"/>
        <v>10916111130</v>
      </c>
      <c r="D626" s="23">
        <v>43151.666666666664</v>
      </c>
    </row>
    <row r="627" spans="1:4" x14ac:dyDescent="0.25">
      <c r="A627" s="22">
        <v>153197</v>
      </c>
      <c r="B627" s="22">
        <v>11130</v>
      </c>
      <c r="C627" s="22" t="str">
        <f t="shared" si="9"/>
        <v>15319711130</v>
      </c>
      <c r="D627" s="23">
        <v>43151.666666666664</v>
      </c>
    </row>
    <row r="628" spans="1:4" x14ac:dyDescent="0.25">
      <c r="A628" s="22">
        <v>109160</v>
      </c>
      <c r="B628" s="22">
        <v>11130</v>
      </c>
      <c r="C628" s="22" t="str">
        <f t="shared" si="9"/>
        <v>10916011130</v>
      </c>
      <c r="D628" s="23">
        <v>43151.666666666664</v>
      </c>
    </row>
    <row r="629" spans="1:4" x14ac:dyDescent="0.25">
      <c r="A629" s="22">
        <v>153196</v>
      </c>
      <c r="B629" s="22">
        <v>11130</v>
      </c>
      <c r="C629" s="22" t="str">
        <f t="shared" si="9"/>
        <v>15319611130</v>
      </c>
      <c r="D629" s="23">
        <v>43151.666666666664</v>
      </c>
    </row>
    <row r="630" spans="1:4" x14ac:dyDescent="0.25">
      <c r="A630" s="22">
        <v>139541</v>
      </c>
      <c r="B630" s="22">
        <v>11131</v>
      </c>
      <c r="C630" s="22" t="str">
        <f t="shared" si="9"/>
        <v>13954111131</v>
      </c>
      <c r="D630" s="23">
        <v>43277.666666666664</v>
      </c>
    </row>
    <row r="631" spans="1:4" x14ac:dyDescent="0.25">
      <c r="A631" s="22">
        <v>139542</v>
      </c>
      <c r="B631" s="22">
        <v>11131</v>
      </c>
      <c r="C631" s="22" t="str">
        <f t="shared" si="9"/>
        <v>13954211131</v>
      </c>
      <c r="D631" s="23">
        <v>43277.666666666664</v>
      </c>
    </row>
    <row r="632" spans="1:4" x14ac:dyDescent="0.25">
      <c r="A632" s="22">
        <v>96355</v>
      </c>
      <c r="B632" s="22">
        <v>11131</v>
      </c>
      <c r="C632" s="22" t="str">
        <f t="shared" si="9"/>
        <v>9635511131</v>
      </c>
      <c r="D632" s="23">
        <v>43277.666666666664</v>
      </c>
    </row>
    <row r="633" spans="1:4" x14ac:dyDescent="0.25">
      <c r="A633" s="22">
        <v>96354</v>
      </c>
      <c r="B633" s="22">
        <v>11131</v>
      </c>
      <c r="C633" s="22" t="str">
        <f t="shared" si="9"/>
        <v>9635411131</v>
      </c>
      <c r="D633" s="23">
        <v>43277.666666666664</v>
      </c>
    </row>
    <row r="634" spans="1:4" x14ac:dyDescent="0.25">
      <c r="A634" s="22">
        <v>131150</v>
      </c>
      <c r="B634" s="22">
        <v>18381</v>
      </c>
      <c r="C634" s="22" t="str">
        <f t="shared" si="9"/>
        <v>13115018381</v>
      </c>
      <c r="D634" s="23">
        <v>44013.666666666664</v>
      </c>
    </row>
    <row r="635" spans="1:4" x14ac:dyDescent="0.25">
      <c r="A635" s="22">
        <v>123813</v>
      </c>
      <c r="B635" s="22">
        <v>11133</v>
      </c>
      <c r="C635" s="22" t="str">
        <f t="shared" si="9"/>
        <v>12381311133</v>
      </c>
      <c r="D635" s="23">
        <v>43298.666666666664</v>
      </c>
    </row>
    <row r="636" spans="1:4" x14ac:dyDescent="0.25">
      <c r="A636" s="22">
        <v>13734</v>
      </c>
      <c r="B636" s="22">
        <v>11133</v>
      </c>
      <c r="C636" s="22" t="str">
        <f t="shared" si="9"/>
        <v>1373411133</v>
      </c>
      <c r="D636" s="23">
        <v>43298.666666666664</v>
      </c>
    </row>
    <row r="637" spans="1:4" x14ac:dyDescent="0.25">
      <c r="A637" s="22">
        <v>123812</v>
      </c>
      <c r="B637" s="22">
        <v>11133</v>
      </c>
      <c r="C637" s="22" t="str">
        <f t="shared" si="9"/>
        <v>12381211133</v>
      </c>
      <c r="D637" s="23">
        <v>43298.666666666664</v>
      </c>
    </row>
    <row r="638" spans="1:4" x14ac:dyDescent="0.25">
      <c r="A638" s="22">
        <v>210535</v>
      </c>
      <c r="B638" s="22">
        <v>11186</v>
      </c>
      <c r="C638" s="22" t="str">
        <f t="shared" si="9"/>
        <v>21053511186</v>
      </c>
      <c r="D638" s="23">
        <v>43256.666666666664</v>
      </c>
    </row>
    <row r="639" spans="1:4" x14ac:dyDescent="0.25">
      <c r="A639" s="22">
        <v>155677</v>
      </c>
      <c r="B639" s="22">
        <v>11186</v>
      </c>
      <c r="C639" s="22" t="str">
        <f t="shared" si="9"/>
        <v>15567711186</v>
      </c>
      <c r="D639" s="23">
        <v>43256.666666666664</v>
      </c>
    </row>
    <row r="640" spans="1:4" x14ac:dyDescent="0.25">
      <c r="A640" s="22">
        <v>211671</v>
      </c>
      <c r="B640" s="22">
        <v>11186</v>
      </c>
      <c r="C640" s="22" t="str">
        <f t="shared" si="9"/>
        <v>21167111186</v>
      </c>
      <c r="D640" s="23">
        <v>43256.666666666664</v>
      </c>
    </row>
    <row r="641" spans="1:4" x14ac:dyDescent="0.25">
      <c r="A641" s="22">
        <v>188543</v>
      </c>
      <c r="B641" s="22">
        <v>18698</v>
      </c>
      <c r="C641" s="22" t="str">
        <f t="shared" si="9"/>
        <v>18854318698</v>
      </c>
      <c r="D641" s="23">
        <v>44021.666666666664</v>
      </c>
    </row>
    <row r="642" spans="1:4" x14ac:dyDescent="0.25">
      <c r="A642" s="22">
        <v>4639</v>
      </c>
      <c r="B642" s="22">
        <v>11188</v>
      </c>
      <c r="C642" s="22" t="str">
        <f t="shared" si="9"/>
        <v>463911188</v>
      </c>
      <c r="D642" s="23">
        <v>43914.666666666664</v>
      </c>
    </row>
    <row r="643" spans="1:4" x14ac:dyDescent="0.25">
      <c r="A643" s="22">
        <v>27090</v>
      </c>
      <c r="B643" s="22">
        <v>11188</v>
      </c>
      <c r="C643" s="22" t="str">
        <f t="shared" ref="C643:C706" si="10">A643&amp;B643</f>
        <v>2709011188</v>
      </c>
      <c r="D643" s="23">
        <v>43914.666666666664</v>
      </c>
    </row>
    <row r="644" spans="1:4" x14ac:dyDescent="0.25">
      <c r="A644" s="22">
        <v>5244</v>
      </c>
      <c r="B644" s="22">
        <v>11190</v>
      </c>
      <c r="C644" s="22" t="str">
        <f t="shared" si="10"/>
        <v>524411190</v>
      </c>
      <c r="D644" s="23">
        <v>43132.666666666664</v>
      </c>
    </row>
    <row r="645" spans="1:4" x14ac:dyDescent="0.25">
      <c r="A645" s="22">
        <v>5245</v>
      </c>
      <c r="B645" s="22">
        <v>11190</v>
      </c>
      <c r="C645" s="22" t="str">
        <f t="shared" si="10"/>
        <v>524511190</v>
      </c>
      <c r="D645" s="23">
        <v>43132.666666666664</v>
      </c>
    </row>
    <row r="646" spans="1:4" x14ac:dyDescent="0.25">
      <c r="A646" s="22">
        <v>75036</v>
      </c>
      <c r="B646" s="22">
        <v>11190</v>
      </c>
      <c r="C646" s="22" t="str">
        <f t="shared" si="10"/>
        <v>7503611190</v>
      </c>
      <c r="D646" s="23">
        <v>43132.666666666664</v>
      </c>
    </row>
    <row r="647" spans="1:4" x14ac:dyDescent="0.25">
      <c r="A647" s="22">
        <v>32510</v>
      </c>
      <c r="B647" s="22">
        <v>11190</v>
      </c>
      <c r="C647" s="22" t="str">
        <f t="shared" si="10"/>
        <v>3251011190</v>
      </c>
      <c r="D647" s="23">
        <v>43132.666666666664</v>
      </c>
    </row>
    <row r="648" spans="1:4" x14ac:dyDescent="0.25">
      <c r="A648" s="22">
        <v>75037</v>
      </c>
      <c r="B648" s="22">
        <v>11190</v>
      </c>
      <c r="C648" s="22" t="str">
        <f t="shared" si="10"/>
        <v>7503711190</v>
      </c>
      <c r="D648" s="23">
        <v>43132.666666666664</v>
      </c>
    </row>
    <row r="649" spans="1:4" x14ac:dyDescent="0.25">
      <c r="A649" s="22">
        <v>9999</v>
      </c>
      <c r="B649" s="22">
        <v>11189</v>
      </c>
      <c r="C649" s="22" t="str">
        <f t="shared" si="10"/>
        <v>999911189</v>
      </c>
      <c r="D649" s="23">
        <v>43838.666666666664</v>
      </c>
    </row>
    <row r="650" spans="1:4" x14ac:dyDescent="0.25">
      <c r="A650" s="22">
        <v>90914</v>
      </c>
      <c r="B650" s="22">
        <v>11189</v>
      </c>
      <c r="C650" s="22" t="str">
        <f t="shared" si="10"/>
        <v>9091411189</v>
      </c>
      <c r="D650" s="23">
        <v>43838.666666666664</v>
      </c>
    </row>
    <row r="651" spans="1:4" x14ac:dyDescent="0.25">
      <c r="A651" s="22">
        <v>193474</v>
      </c>
      <c r="B651" s="22">
        <v>11189</v>
      </c>
      <c r="C651" s="22" t="str">
        <f t="shared" si="10"/>
        <v>19347411189</v>
      </c>
      <c r="D651" s="23">
        <v>43838.666666666664</v>
      </c>
    </row>
    <row r="652" spans="1:4" x14ac:dyDescent="0.25">
      <c r="A652" s="22">
        <v>132920</v>
      </c>
      <c r="B652" s="22">
        <v>11189</v>
      </c>
      <c r="C652" s="22" t="str">
        <f t="shared" si="10"/>
        <v>13292011189</v>
      </c>
      <c r="D652" s="23">
        <v>43838.666666666664</v>
      </c>
    </row>
    <row r="653" spans="1:4" x14ac:dyDescent="0.25">
      <c r="A653" s="22">
        <v>105072</v>
      </c>
      <c r="B653" s="22">
        <v>11192</v>
      </c>
      <c r="C653" s="22" t="str">
        <f t="shared" si="10"/>
        <v>10507211192</v>
      </c>
      <c r="D653" s="23">
        <v>43986.666666666664</v>
      </c>
    </row>
    <row r="654" spans="1:4" x14ac:dyDescent="0.25">
      <c r="A654" s="22">
        <v>79920</v>
      </c>
      <c r="B654" s="22">
        <v>11192</v>
      </c>
      <c r="C654" s="22" t="str">
        <f t="shared" si="10"/>
        <v>7992011192</v>
      </c>
      <c r="D654" s="23">
        <v>43986.666666666664</v>
      </c>
    </row>
    <row r="655" spans="1:4" x14ac:dyDescent="0.25">
      <c r="A655" s="22">
        <v>105073</v>
      </c>
      <c r="B655" s="22">
        <v>11192</v>
      </c>
      <c r="C655" s="22" t="str">
        <f t="shared" si="10"/>
        <v>10507311192</v>
      </c>
      <c r="D655" s="23">
        <v>43986.666666666664</v>
      </c>
    </row>
    <row r="656" spans="1:4" x14ac:dyDescent="0.25">
      <c r="A656" s="22">
        <v>154977</v>
      </c>
      <c r="B656" s="22">
        <v>13536</v>
      </c>
      <c r="C656" s="22" t="str">
        <f t="shared" si="10"/>
        <v>15497713536</v>
      </c>
      <c r="D656" s="23">
        <v>43948.666666666664</v>
      </c>
    </row>
    <row r="657" spans="1:4" x14ac:dyDescent="0.25">
      <c r="A657" s="22">
        <v>110996</v>
      </c>
      <c r="B657" s="22">
        <v>13536</v>
      </c>
      <c r="C657" s="22" t="str">
        <f t="shared" si="10"/>
        <v>11099613536</v>
      </c>
      <c r="D657" s="23">
        <v>43948.666666666664</v>
      </c>
    </row>
    <row r="658" spans="1:4" x14ac:dyDescent="0.25">
      <c r="A658" s="22">
        <v>11089</v>
      </c>
      <c r="B658" s="22">
        <v>13536</v>
      </c>
      <c r="C658" s="22" t="str">
        <f t="shared" si="10"/>
        <v>1108913536</v>
      </c>
      <c r="D658" s="23">
        <v>43948.666666666664</v>
      </c>
    </row>
    <row r="659" spans="1:4" x14ac:dyDescent="0.25">
      <c r="A659" s="22">
        <v>154971</v>
      </c>
      <c r="B659" s="22">
        <v>13536</v>
      </c>
      <c r="C659" s="22" t="str">
        <f t="shared" si="10"/>
        <v>15497113536</v>
      </c>
      <c r="D659" s="23">
        <v>43948.666666666664</v>
      </c>
    </row>
    <row r="660" spans="1:4" x14ac:dyDescent="0.25">
      <c r="A660" s="22">
        <v>40590</v>
      </c>
      <c r="B660" s="22">
        <v>13469</v>
      </c>
      <c r="C660" s="22" t="str">
        <f t="shared" si="10"/>
        <v>4059013469</v>
      </c>
      <c r="D660" s="23">
        <v>43930.666666666664</v>
      </c>
    </row>
    <row r="661" spans="1:4" x14ac:dyDescent="0.25">
      <c r="A661" s="22">
        <v>187970</v>
      </c>
      <c r="B661" s="22">
        <v>13469</v>
      </c>
      <c r="C661" s="22" t="str">
        <f t="shared" si="10"/>
        <v>18797013469</v>
      </c>
      <c r="D661" s="23">
        <v>43930.666666666664</v>
      </c>
    </row>
    <row r="662" spans="1:4" x14ac:dyDescent="0.25">
      <c r="A662" s="22">
        <v>193482</v>
      </c>
      <c r="B662" s="22">
        <v>18820</v>
      </c>
      <c r="C662" s="22" t="str">
        <f t="shared" si="10"/>
        <v>19348218820</v>
      </c>
      <c r="D662" s="23">
        <v>44027.666666666664</v>
      </c>
    </row>
    <row r="663" spans="1:4" x14ac:dyDescent="0.25">
      <c r="A663" s="22">
        <v>254059</v>
      </c>
      <c r="B663" s="22">
        <v>18820</v>
      </c>
      <c r="C663" s="22" t="str">
        <f t="shared" si="10"/>
        <v>25405918820</v>
      </c>
      <c r="D663" s="23">
        <v>44027.666666666664</v>
      </c>
    </row>
    <row r="664" spans="1:4" x14ac:dyDescent="0.25">
      <c r="A664" s="22">
        <v>254016</v>
      </c>
      <c r="B664" s="22">
        <v>11125</v>
      </c>
      <c r="C664" s="22" t="str">
        <f t="shared" si="10"/>
        <v>25401611125</v>
      </c>
      <c r="D664" s="23">
        <v>43046.666666666664</v>
      </c>
    </row>
    <row r="665" spans="1:4" x14ac:dyDescent="0.25">
      <c r="A665" s="22">
        <v>193437</v>
      </c>
      <c r="B665" s="22">
        <v>11125</v>
      </c>
      <c r="C665" s="22" t="str">
        <f t="shared" si="10"/>
        <v>19343711125</v>
      </c>
      <c r="D665" s="23">
        <v>43046.666666666664</v>
      </c>
    </row>
    <row r="666" spans="1:4" x14ac:dyDescent="0.25">
      <c r="A666" s="22">
        <v>254015</v>
      </c>
      <c r="B666" s="22">
        <v>11125</v>
      </c>
      <c r="C666" s="22" t="str">
        <f t="shared" si="10"/>
        <v>25401511125</v>
      </c>
      <c r="D666" s="23">
        <v>43046.666666666664</v>
      </c>
    </row>
    <row r="667" spans="1:4" x14ac:dyDescent="0.25">
      <c r="A667" s="22">
        <v>108045</v>
      </c>
      <c r="B667" s="22">
        <v>11194</v>
      </c>
      <c r="C667" s="22" t="str">
        <f t="shared" si="10"/>
        <v>10804511194</v>
      </c>
      <c r="D667" s="23">
        <v>43943.666666666664</v>
      </c>
    </row>
    <row r="668" spans="1:4" x14ac:dyDescent="0.25">
      <c r="A668" s="22">
        <v>82090</v>
      </c>
      <c r="B668" s="22">
        <v>11194</v>
      </c>
      <c r="C668" s="22" t="str">
        <f t="shared" si="10"/>
        <v>8209011194</v>
      </c>
      <c r="D668" s="23">
        <v>43943.666666666664</v>
      </c>
    </row>
    <row r="669" spans="1:4" x14ac:dyDescent="0.25">
      <c r="A669" s="22">
        <v>108061</v>
      </c>
      <c r="B669" s="22">
        <v>11194</v>
      </c>
      <c r="C669" s="22" t="str">
        <f t="shared" si="10"/>
        <v>10806111194</v>
      </c>
      <c r="D669" s="23">
        <v>43943.666666666664</v>
      </c>
    </row>
    <row r="670" spans="1:4" x14ac:dyDescent="0.25">
      <c r="A670" s="22">
        <v>68808</v>
      </c>
      <c r="B670" s="22">
        <v>11195</v>
      </c>
      <c r="C670" s="22" t="str">
        <f t="shared" si="10"/>
        <v>6880811195</v>
      </c>
      <c r="D670" s="23">
        <v>43955.666666666664</v>
      </c>
    </row>
    <row r="671" spans="1:4" x14ac:dyDescent="0.25">
      <c r="A671" s="22">
        <v>4845</v>
      </c>
      <c r="B671" s="22">
        <v>11195</v>
      </c>
      <c r="C671" s="22" t="str">
        <f t="shared" si="10"/>
        <v>484511195</v>
      </c>
      <c r="D671" s="23">
        <v>43955.666666666664</v>
      </c>
    </row>
    <row r="672" spans="1:4" x14ac:dyDescent="0.25">
      <c r="A672" s="22">
        <v>201596</v>
      </c>
      <c r="B672" s="22">
        <v>11159</v>
      </c>
      <c r="C672" s="22" t="str">
        <f t="shared" si="10"/>
        <v>20159611159</v>
      </c>
      <c r="D672" s="23">
        <v>43955.666666666664</v>
      </c>
    </row>
    <row r="673" spans="1:4" x14ac:dyDescent="0.25">
      <c r="A673" s="22">
        <v>58343</v>
      </c>
      <c r="B673" s="22">
        <v>18510</v>
      </c>
      <c r="C673" s="22" t="str">
        <f t="shared" si="10"/>
        <v>5834318510</v>
      </c>
      <c r="D673" s="23">
        <v>44011.666666666664</v>
      </c>
    </row>
    <row r="674" spans="1:4" x14ac:dyDescent="0.25">
      <c r="A674" s="22">
        <v>54024</v>
      </c>
      <c r="B674" s="22">
        <v>18510</v>
      </c>
      <c r="C674" s="22" t="str">
        <f t="shared" si="10"/>
        <v>5402418510</v>
      </c>
      <c r="D674" s="23">
        <v>44011.666666666664</v>
      </c>
    </row>
    <row r="675" spans="1:4" x14ac:dyDescent="0.25">
      <c r="A675" s="22">
        <v>58342</v>
      </c>
      <c r="B675" s="22">
        <v>18510</v>
      </c>
      <c r="C675" s="22" t="str">
        <f t="shared" si="10"/>
        <v>5834218510</v>
      </c>
      <c r="D675" s="23">
        <v>44011.666666666664</v>
      </c>
    </row>
    <row r="676" spans="1:4" x14ac:dyDescent="0.25">
      <c r="A676" s="22">
        <v>55185</v>
      </c>
      <c r="B676" s="22">
        <v>18039</v>
      </c>
      <c r="C676" s="22" t="str">
        <f t="shared" si="10"/>
        <v>5518518039</v>
      </c>
      <c r="D676" s="23">
        <v>44004.666666666664</v>
      </c>
    </row>
    <row r="677" spans="1:4" x14ac:dyDescent="0.25">
      <c r="A677" s="22">
        <v>107232</v>
      </c>
      <c r="B677" s="22">
        <v>18039</v>
      </c>
      <c r="C677" s="22" t="str">
        <f t="shared" si="10"/>
        <v>10723218039</v>
      </c>
      <c r="D677" s="23">
        <v>44004.666666666664</v>
      </c>
    </row>
    <row r="678" spans="1:4" x14ac:dyDescent="0.25">
      <c r="A678" s="22">
        <v>55186</v>
      </c>
      <c r="B678" s="22">
        <v>18039</v>
      </c>
      <c r="C678" s="22" t="str">
        <f t="shared" si="10"/>
        <v>5518618039</v>
      </c>
      <c r="D678" s="23">
        <v>44004.666666666664</v>
      </c>
    </row>
    <row r="679" spans="1:4" x14ac:dyDescent="0.25">
      <c r="A679" s="22">
        <v>189857</v>
      </c>
      <c r="B679" s="22">
        <v>11201</v>
      </c>
      <c r="C679" s="22" t="str">
        <f t="shared" si="10"/>
        <v>18985711201</v>
      </c>
      <c r="D679" s="23">
        <v>43943.666666666664</v>
      </c>
    </row>
    <row r="680" spans="1:4" x14ac:dyDescent="0.25">
      <c r="A680" s="22">
        <v>137506</v>
      </c>
      <c r="B680" s="22">
        <v>11201</v>
      </c>
      <c r="C680" s="22" t="str">
        <f t="shared" si="10"/>
        <v>13750611201</v>
      </c>
      <c r="D680" s="23">
        <v>43943.666666666664</v>
      </c>
    </row>
    <row r="681" spans="1:4" x14ac:dyDescent="0.25">
      <c r="A681" s="22">
        <v>189856</v>
      </c>
      <c r="B681" s="22">
        <v>11201</v>
      </c>
      <c r="C681" s="22" t="str">
        <f t="shared" si="10"/>
        <v>18985611201</v>
      </c>
      <c r="D681" s="23">
        <v>43943.666666666664</v>
      </c>
    </row>
    <row r="682" spans="1:4" x14ac:dyDescent="0.25">
      <c r="A682" s="22">
        <v>27371</v>
      </c>
      <c r="B682" s="22">
        <v>11202</v>
      </c>
      <c r="C682" s="22" t="str">
        <f t="shared" si="10"/>
        <v>2737111202</v>
      </c>
      <c r="D682" s="23">
        <v>43943.666666666664</v>
      </c>
    </row>
    <row r="683" spans="1:4" x14ac:dyDescent="0.25">
      <c r="A683" s="22">
        <v>27374</v>
      </c>
      <c r="B683" s="22">
        <v>11202</v>
      </c>
      <c r="C683" s="22" t="str">
        <f t="shared" si="10"/>
        <v>2737411202</v>
      </c>
      <c r="D683" s="23">
        <v>43943.666666666664</v>
      </c>
    </row>
    <row r="684" spans="1:4" x14ac:dyDescent="0.25">
      <c r="A684" s="22">
        <v>27372</v>
      </c>
      <c r="B684" s="22">
        <v>11202</v>
      </c>
      <c r="C684" s="22" t="str">
        <f t="shared" si="10"/>
        <v>2737211202</v>
      </c>
      <c r="D684" s="23">
        <v>43943.666666666664</v>
      </c>
    </row>
    <row r="685" spans="1:4" x14ac:dyDescent="0.25">
      <c r="A685" s="22">
        <v>127409</v>
      </c>
      <c r="B685" s="22">
        <v>18725</v>
      </c>
      <c r="C685" s="22" t="str">
        <f t="shared" si="10"/>
        <v>12740918725</v>
      </c>
      <c r="D685" s="23">
        <v>44021.666666666664</v>
      </c>
    </row>
    <row r="686" spans="1:4" x14ac:dyDescent="0.25">
      <c r="A686" s="22">
        <v>189822</v>
      </c>
      <c r="B686" s="22">
        <v>11203</v>
      </c>
      <c r="C686" s="22" t="str">
        <f t="shared" si="10"/>
        <v>18982211203</v>
      </c>
      <c r="D686" s="23">
        <v>43943.666666666664</v>
      </c>
    </row>
    <row r="687" spans="1:4" x14ac:dyDescent="0.25">
      <c r="A687" s="22">
        <v>137482</v>
      </c>
      <c r="B687" s="22">
        <v>11203</v>
      </c>
      <c r="C687" s="22" t="str">
        <f t="shared" si="10"/>
        <v>13748211203</v>
      </c>
      <c r="D687" s="23">
        <v>43943.666666666664</v>
      </c>
    </row>
    <row r="688" spans="1:4" x14ac:dyDescent="0.25">
      <c r="A688" s="22">
        <v>103186</v>
      </c>
      <c r="B688" s="22">
        <v>11203</v>
      </c>
      <c r="C688" s="22" t="str">
        <f t="shared" si="10"/>
        <v>10318611203</v>
      </c>
      <c r="D688" s="23">
        <v>43943.666666666664</v>
      </c>
    </row>
    <row r="689" spans="1:4" x14ac:dyDescent="0.25">
      <c r="A689" s="22">
        <v>78520</v>
      </c>
      <c r="B689" s="22">
        <v>11203</v>
      </c>
      <c r="C689" s="22" t="str">
        <f t="shared" si="10"/>
        <v>7852011203</v>
      </c>
      <c r="D689" s="23">
        <v>43943.666666666664</v>
      </c>
    </row>
    <row r="690" spans="1:4" x14ac:dyDescent="0.25">
      <c r="A690" s="22">
        <v>103187</v>
      </c>
      <c r="B690" s="22">
        <v>11203</v>
      </c>
      <c r="C690" s="22" t="str">
        <f t="shared" si="10"/>
        <v>10318711203</v>
      </c>
      <c r="D690" s="23">
        <v>43943.666666666664</v>
      </c>
    </row>
    <row r="691" spans="1:4" x14ac:dyDescent="0.25">
      <c r="A691" s="22">
        <v>137481</v>
      </c>
      <c r="B691" s="22">
        <v>11203</v>
      </c>
      <c r="C691" s="22" t="str">
        <f t="shared" si="10"/>
        <v>13748111203</v>
      </c>
      <c r="D691" s="23">
        <v>43943.666666666664</v>
      </c>
    </row>
    <row r="692" spans="1:4" x14ac:dyDescent="0.25">
      <c r="A692" s="22">
        <v>189823</v>
      </c>
      <c r="B692" s="22">
        <v>11203</v>
      </c>
      <c r="C692" s="22" t="str">
        <f t="shared" si="10"/>
        <v>18982311203</v>
      </c>
      <c r="D692" s="23">
        <v>43943.666666666664</v>
      </c>
    </row>
    <row r="693" spans="1:4" x14ac:dyDescent="0.25">
      <c r="A693" s="22">
        <v>189827</v>
      </c>
      <c r="B693" s="22">
        <v>11204</v>
      </c>
      <c r="C693" s="22" t="str">
        <f t="shared" si="10"/>
        <v>18982711204</v>
      </c>
      <c r="D693" s="23">
        <v>43174.666666666664</v>
      </c>
    </row>
    <row r="694" spans="1:4" x14ac:dyDescent="0.25">
      <c r="A694" s="22">
        <v>137485</v>
      </c>
      <c r="B694" s="22">
        <v>11204</v>
      </c>
      <c r="C694" s="22" t="str">
        <f t="shared" si="10"/>
        <v>13748511204</v>
      </c>
      <c r="D694" s="23">
        <v>43174.666666666664</v>
      </c>
    </row>
    <row r="695" spans="1:4" x14ac:dyDescent="0.25">
      <c r="A695" s="22">
        <v>137486</v>
      </c>
      <c r="B695" s="22">
        <v>11204</v>
      </c>
      <c r="C695" s="22" t="str">
        <f t="shared" si="10"/>
        <v>13748611204</v>
      </c>
      <c r="D695" s="23">
        <v>43174.666666666664</v>
      </c>
    </row>
    <row r="696" spans="1:4" x14ac:dyDescent="0.25">
      <c r="A696" s="22">
        <v>189826</v>
      </c>
      <c r="B696" s="22">
        <v>11204</v>
      </c>
      <c r="C696" s="22" t="str">
        <f t="shared" si="10"/>
        <v>18982611204</v>
      </c>
      <c r="D696" s="23">
        <v>43174.666666666664</v>
      </c>
    </row>
    <row r="697" spans="1:4" x14ac:dyDescent="0.25">
      <c r="A697" s="22">
        <v>172041</v>
      </c>
      <c r="B697" s="22">
        <v>11207</v>
      </c>
      <c r="C697" s="22" t="str">
        <f t="shared" si="10"/>
        <v>17204111207</v>
      </c>
      <c r="D697" s="23">
        <v>43110.666666666664</v>
      </c>
    </row>
    <row r="698" spans="1:4" x14ac:dyDescent="0.25">
      <c r="A698" s="22">
        <v>123680</v>
      </c>
      <c r="B698" s="22">
        <v>11207</v>
      </c>
      <c r="C698" s="22" t="str">
        <f t="shared" si="10"/>
        <v>12368011207</v>
      </c>
      <c r="D698" s="23">
        <v>43110.666666666664</v>
      </c>
    </row>
    <row r="699" spans="1:4" x14ac:dyDescent="0.25">
      <c r="A699" s="22">
        <v>172045</v>
      </c>
      <c r="B699" s="22">
        <v>11207</v>
      </c>
      <c r="C699" s="22" t="str">
        <f t="shared" si="10"/>
        <v>17204511207</v>
      </c>
      <c r="D699" s="23">
        <v>43110.666666666664</v>
      </c>
    </row>
    <row r="700" spans="1:4" x14ac:dyDescent="0.25">
      <c r="A700" s="22">
        <v>6831</v>
      </c>
      <c r="B700" s="22">
        <v>11208</v>
      </c>
      <c r="C700" s="22" t="str">
        <f t="shared" si="10"/>
        <v>683111208</v>
      </c>
      <c r="D700" s="23">
        <v>43985.666666666664</v>
      </c>
    </row>
    <row r="701" spans="1:4" x14ac:dyDescent="0.25">
      <c r="A701" s="22">
        <v>112015</v>
      </c>
      <c r="B701" s="22">
        <v>11208</v>
      </c>
      <c r="C701" s="22" t="str">
        <f t="shared" si="10"/>
        <v>11201511208</v>
      </c>
      <c r="D701" s="23">
        <v>43985.666666666664</v>
      </c>
    </row>
    <row r="702" spans="1:4" x14ac:dyDescent="0.25">
      <c r="A702" s="22">
        <v>112014</v>
      </c>
      <c r="B702" s="22">
        <v>11208</v>
      </c>
      <c r="C702" s="22" t="str">
        <f t="shared" si="10"/>
        <v>11201411208</v>
      </c>
      <c r="D702" s="23">
        <v>43985.666666666664</v>
      </c>
    </row>
    <row r="703" spans="1:4" x14ac:dyDescent="0.25">
      <c r="A703" s="22">
        <v>6832</v>
      </c>
      <c r="B703" s="22">
        <v>11208</v>
      </c>
      <c r="C703" s="22" t="str">
        <f t="shared" si="10"/>
        <v>683211208</v>
      </c>
      <c r="D703" s="23">
        <v>43985.666666666664</v>
      </c>
    </row>
    <row r="704" spans="1:4" x14ac:dyDescent="0.25">
      <c r="A704" s="22">
        <v>130853</v>
      </c>
      <c r="B704" s="22">
        <v>11212</v>
      </c>
      <c r="C704" s="22" t="str">
        <f t="shared" si="10"/>
        <v>13085311212</v>
      </c>
      <c r="D704" s="23">
        <v>43432.666666666664</v>
      </c>
    </row>
    <row r="705" spans="1:4" x14ac:dyDescent="0.25">
      <c r="A705" s="22">
        <v>130854</v>
      </c>
      <c r="B705" s="22">
        <v>11212</v>
      </c>
      <c r="C705" s="22" t="str">
        <f t="shared" si="10"/>
        <v>13085411212</v>
      </c>
      <c r="D705" s="23">
        <v>43432.666666666664</v>
      </c>
    </row>
    <row r="706" spans="1:4" x14ac:dyDescent="0.25">
      <c r="A706" s="22">
        <v>89930</v>
      </c>
      <c r="B706" s="22">
        <v>11212</v>
      </c>
      <c r="C706" s="22" t="str">
        <f t="shared" si="10"/>
        <v>8993011212</v>
      </c>
      <c r="D706" s="23">
        <v>43432.666666666664</v>
      </c>
    </row>
    <row r="707" spans="1:4" x14ac:dyDescent="0.25">
      <c r="A707" s="22">
        <v>127456</v>
      </c>
      <c r="B707" s="22">
        <v>11212</v>
      </c>
      <c r="C707" s="22" t="str">
        <f t="shared" ref="C707:C770" si="11">A707&amp;B707</f>
        <v>12745611212</v>
      </c>
      <c r="D707" s="23">
        <v>43432.666666666664</v>
      </c>
    </row>
    <row r="708" spans="1:4" x14ac:dyDescent="0.25">
      <c r="A708" s="22">
        <v>176679</v>
      </c>
      <c r="B708" s="22">
        <v>11212</v>
      </c>
      <c r="C708" s="22" t="str">
        <f t="shared" si="11"/>
        <v>17667911212</v>
      </c>
      <c r="D708" s="23">
        <v>43432.666666666664</v>
      </c>
    </row>
    <row r="709" spans="1:4" x14ac:dyDescent="0.25">
      <c r="A709" s="22">
        <v>127455</v>
      </c>
      <c r="B709" s="22">
        <v>11212</v>
      </c>
      <c r="C709" s="22" t="str">
        <f t="shared" si="11"/>
        <v>12745511212</v>
      </c>
      <c r="D709" s="23">
        <v>43432.666666666664</v>
      </c>
    </row>
    <row r="710" spans="1:4" x14ac:dyDescent="0.25">
      <c r="A710" s="22">
        <v>176677</v>
      </c>
      <c r="B710" s="22">
        <v>11212</v>
      </c>
      <c r="C710" s="22" t="str">
        <f t="shared" si="11"/>
        <v>17667711212</v>
      </c>
      <c r="D710" s="23">
        <v>44163.666666666664</v>
      </c>
    </row>
    <row r="711" spans="1:4" x14ac:dyDescent="0.25">
      <c r="A711" s="22">
        <v>127454</v>
      </c>
      <c r="B711" s="22">
        <v>11212</v>
      </c>
      <c r="C711" s="22" t="str">
        <f t="shared" si="11"/>
        <v>12745411212</v>
      </c>
      <c r="D711" s="23">
        <v>44163.666666666664</v>
      </c>
    </row>
    <row r="712" spans="1:4" x14ac:dyDescent="0.25">
      <c r="A712" s="22">
        <v>52356</v>
      </c>
      <c r="B712" s="22">
        <v>18796</v>
      </c>
      <c r="C712" s="22" t="str">
        <f t="shared" si="11"/>
        <v>5235618796</v>
      </c>
      <c r="D712" s="23">
        <v>44026.666666666664</v>
      </c>
    </row>
    <row r="713" spans="1:4" x14ac:dyDescent="0.25">
      <c r="A713" s="22">
        <v>189814</v>
      </c>
      <c r="B713" s="22">
        <v>12649</v>
      </c>
      <c r="C713" s="22" t="str">
        <f t="shared" si="11"/>
        <v>18981412649</v>
      </c>
      <c r="D713" s="23">
        <v>43852.666666666664</v>
      </c>
    </row>
    <row r="714" spans="1:4" x14ac:dyDescent="0.25">
      <c r="A714" s="22">
        <v>141197</v>
      </c>
      <c r="B714" s="22">
        <v>12649</v>
      </c>
      <c r="C714" s="22" t="str">
        <f t="shared" si="11"/>
        <v>14119712649</v>
      </c>
      <c r="D714" s="23">
        <v>43852.666666666664</v>
      </c>
    </row>
    <row r="715" spans="1:4" x14ac:dyDescent="0.25">
      <c r="A715" s="22">
        <v>189815</v>
      </c>
      <c r="B715" s="22">
        <v>12649</v>
      </c>
      <c r="C715" s="22" t="str">
        <f t="shared" si="11"/>
        <v>18981512649</v>
      </c>
      <c r="D715" s="23">
        <v>43852.666666666664</v>
      </c>
    </row>
    <row r="716" spans="1:4" x14ac:dyDescent="0.25">
      <c r="A716" s="22">
        <v>141195</v>
      </c>
      <c r="B716" s="22">
        <v>12649</v>
      </c>
      <c r="C716" s="22" t="str">
        <f t="shared" si="11"/>
        <v>14119512649</v>
      </c>
      <c r="D716" s="23">
        <v>43852.666666666664</v>
      </c>
    </row>
    <row r="717" spans="1:4" x14ac:dyDescent="0.25">
      <c r="A717" s="22">
        <v>194215</v>
      </c>
      <c r="B717" s="22">
        <v>12649</v>
      </c>
      <c r="C717" s="22" t="str">
        <f t="shared" si="11"/>
        <v>19421512649</v>
      </c>
      <c r="D717" s="23">
        <v>43852.666666666664</v>
      </c>
    </row>
    <row r="718" spans="1:4" x14ac:dyDescent="0.25">
      <c r="A718" s="22">
        <v>141381</v>
      </c>
      <c r="B718" s="22">
        <v>12649</v>
      </c>
      <c r="C718" s="22" t="str">
        <f t="shared" si="11"/>
        <v>14138112649</v>
      </c>
      <c r="D718" s="23">
        <v>43852.666666666664</v>
      </c>
    </row>
    <row r="719" spans="1:4" x14ac:dyDescent="0.25">
      <c r="A719" s="22">
        <v>194216</v>
      </c>
      <c r="B719" s="22">
        <v>12649</v>
      </c>
      <c r="C719" s="22" t="str">
        <f t="shared" si="11"/>
        <v>19421612649</v>
      </c>
      <c r="D719" s="23">
        <v>43852.666666666664</v>
      </c>
    </row>
    <row r="720" spans="1:4" x14ac:dyDescent="0.25">
      <c r="A720" s="22">
        <v>80629</v>
      </c>
      <c r="B720" s="22">
        <v>17311</v>
      </c>
      <c r="C720" s="22" t="str">
        <f t="shared" si="11"/>
        <v>8062917311</v>
      </c>
      <c r="D720" s="23">
        <v>43966.666666666664</v>
      </c>
    </row>
    <row r="721" spans="1:4" x14ac:dyDescent="0.25">
      <c r="A721" s="22">
        <v>106168</v>
      </c>
      <c r="B721" s="22">
        <v>17311</v>
      </c>
      <c r="C721" s="22" t="str">
        <f t="shared" si="11"/>
        <v>10616817311</v>
      </c>
      <c r="D721" s="23">
        <v>43966.666666666664</v>
      </c>
    </row>
    <row r="722" spans="1:4" x14ac:dyDescent="0.25">
      <c r="A722" s="22">
        <v>80630</v>
      </c>
      <c r="B722" s="22">
        <v>17311</v>
      </c>
      <c r="C722" s="22" t="str">
        <f t="shared" si="11"/>
        <v>8063017311</v>
      </c>
      <c r="D722" s="23">
        <v>43966.666666666664</v>
      </c>
    </row>
    <row r="723" spans="1:4" x14ac:dyDescent="0.25">
      <c r="A723" s="22">
        <v>106169</v>
      </c>
      <c r="B723" s="22">
        <v>17311</v>
      </c>
      <c r="C723" s="22" t="str">
        <f t="shared" si="11"/>
        <v>10616917311</v>
      </c>
      <c r="D723" s="23">
        <v>43966.666666666664</v>
      </c>
    </row>
    <row r="724" spans="1:4" x14ac:dyDescent="0.25">
      <c r="A724" s="22">
        <v>80631</v>
      </c>
      <c r="B724" s="22">
        <v>17311</v>
      </c>
      <c r="C724" s="22" t="str">
        <f t="shared" si="11"/>
        <v>8063117311</v>
      </c>
      <c r="D724" s="23">
        <v>43966.666666666664</v>
      </c>
    </row>
    <row r="725" spans="1:4" x14ac:dyDescent="0.25">
      <c r="A725" s="22">
        <v>106166</v>
      </c>
      <c r="B725" s="22">
        <v>17311</v>
      </c>
      <c r="C725" s="22" t="str">
        <f t="shared" si="11"/>
        <v>10616617311</v>
      </c>
      <c r="D725" s="23">
        <v>43966.666666666664</v>
      </c>
    </row>
    <row r="726" spans="1:4" x14ac:dyDescent="0.25">
      <c r="A726" s="22">
        <v>70617</v>
      </c>
      <c r="B726" s="22">
        <v>17311</v>
      </c>
      <c r="C726" s="22" t="str">
        <f t="shared" si="11"/>
        <v>7061717311</v>
      </c>
      <c r="D726" s="23">
        <v>43966.666666666664</v>
      </c>
    </row>
    <row r="727" spans="1:4" x14ac:dyDescent="0.25">
      <c r="A727" s="22">
        <v>168729</v>
      </c>
      <c r="B727" s="22">
        <v>17311</v>
      </c>
      <c r="C727" s="22" t="str">
        <f t="shared" si="11"/>
        <v>16872917311</v>
      </c>
      <c r="D727" s="23">
        <v>43966.666666666664</v>
      </c>
    </row>
    <row r="728" spans="1:4" x14ac:dyDescent="0.25">
      <c r="A728" s="22">
        <v>16634</v>
      </c>
      <c r="B728" s="22">
        <v>17311</v>
      </c>
      <c r="C728" s="22" t="str">
        <f t="shared" si="11"/>
        <v>1663417311</v>
      </c>
      <c r="D728" s="23">
        <v>43966.666666666664</v>
      </c>
    </row>
    <row r="729" spans="1:4" x14ac:dyDescent="0.25">
      <c r="A729" s="22">
        <v>168728</v>
      </c>
      <c r="B729" s="22">
        <v>17311</v>
      </c>
      <c r="C729" s="22" t="str">
        <f t="shared" si="11"/>
        <v>16872817311</v>
      </c>
      <c r="D729" s="23">
        <v>43966.666666666664</v>
      </c>
    </row>
    <row r="730" spans="1:4" x14ac:dyDescent="0.25">
      <c r="A730" s="22">
        <v>70616</v>
      </c>
      <c r="B730" s="22">
        <v>17311</v>
      </c>
      <c r="C730" s="22" t="str">
        <f t="shared" si="11"/>
        <v>7061617311</v>
      </c>
      <c r="D730" s="23">
        <v>43966.666666666664</v>
      </c>
    </row>
    <row r="731" spans="1:4" x14ac:dyDescent="0.25">
      <c r="A731" s="22">
        <v>106162</v>
      </c>
      <c r="B731" s="22">
        <v>17311</v>
      </c>
      <c r="C731" s="22" t="str">
        <f t="shared" si="11"/>
        <v>10616217311</v>
      </c>
      <c r="D731" s="23">
        <v>43966.666666666664</v>
      </c>
    </row>
    <row r="732" spans="1:4" x14ac:dyDescent="0.25">
      <c r="A732" s="22">
        <v>80628</v>
      </c>
      <c r="B732" s="22">
        <v>17311</v>
      </c>
      <c r="C732" s="22" t="str">
        <f t="shared" si="11"/>
        <v>8062817311</v>
      </c>
      <c r="D732" s="23">
        <v>43966.666666666664</v>
      </c>
    </row>
    <row r="733" spans="1:4" x14ac:dyDescent="0.25">
      <c r="A733" s="22">
        <v>106151</v>
      </c>
      <c r="B733" s="22">
        <v>17311</v>
      </c>
      <c r="C733" s="22" t="str">
        <f t="shared" si="11"/>
        <v>10615117311</v>
      </c>
      <c r="D733" s="23">
        <v>43966.666666666664</v>
      </c>
    </row>
    <row r="734" spans="1:4" x14ac:dyDescent="0.25">
      <c r="A734" s="22">
        <v>80632</v>
      </c>
      <c r="B734" s="22">
        <v>17311</v>
      </c>
      <c r="C734" s="22" t="str">
        <f t="shared" si="11"/>
        <v>8063217311</v>
      </c>
      <c r="D734" s="23">
        <v>43966.666666666664</v>
      </c>
    </row>
    <row r="735" spans="1:4" x14ac:dyDescent="0.25">
      <c r="A735" s="22">
        <v>131217</v>
      </c>
      <c r="B735" s="22">
        <v>11214</v>
      </c>
      <c r="C735" s="22" t="str">
        <f t="shared" si="11"/>
        <v>13121711214</v>
      </c>
      <c r="D735" s="23">
        <v>43257.666666666664</v>
      </c>
    </row>
    <row r="736" spans="1:4" x14ac:dyDescent="0.25">
      <c r="A736" s="22">
        <v>89563</v>
      </c>
      <c r="B736" s="22">
        <v>11214</v>
      </c>
      <c r="C736" s="22" t="str">
        <f t="shared" si="11"/>
        <v>8956311214</v>
      </c>
      <c r="D736" s="23">
        <v>43257.666666666664</v>
      </c>
    </row>
    <row r="737" spans="1:4" x14ac:dyDescent="0.25">
      <c r="A737" s="22">
        <v>89564</v>
      </c>
      <c r="B737" s="22">
        <v>12214</v>
      </c>
      <c r="C737" s="22" t="str">
        <f t="shared" si="11"/>
        <v>8956412214</v>
      </c>
      <c r="D737" s="23">
        <v>43257.666666666664</v>
      </c>
    </row>
    <row r="738" spans="1:4" x14ac:dyDescent="0.25">
      <c r="A738" s="22">
        <v>131216</v>
      </c>
      <c r="B738" s="22">
        <v>11214</v>
      </c>
      <c r="C738" s="22" t="str">
        <f t="shared" si="11"/>
        <v>13121611214</v>
      </c>
      <c r="D738" s="23">
        <v>43257.666666666664</v>
      </c>
    </row>
    <row r="739" spans="1:4" x14ac:dyDescent="0.25">
      <c r="A739" s="22">
        <v>68479</v>
      </c>
      <c r="B739" s="22">
        <v>13164</v>
      </c>
      <c r="C739" s="22" t="str">
        <f t="shared" si="11"/>
        <v>6847913164</v>
      </c>
      <c r="D739" s="23">
        <v>42992.666666666664</v>
      </c>
    </row>
    <row r="740" spans="1:4" x14ac:dyDescent="0.25">
      <c r="A740" s="22">
        <v>74776</v>
      </c>
      <c r="B740" s="22">
        <v>11205</v>
      </c>
      <c r="C740" s="22" t="str">
        <f t="shared" si="11"/>
        <v>7477611205</v>
      </c>
      <c r="D740" s="23">
        <v>44028.666666666664</v>
      </c>
    </row>
    <row r="741" spans="1:4" x14ac:dyDescent="0.25">
      <c r="A741" s="22">
        <v>46841</v>
      </c>
      <c r="B741" s="22">
        <v>11205</v>
      </c>
      <c r="C741" s="22" t="str">
        <f t="shared" si="11"/>
        <v>4684111205</v>
      </c>
      <c r="D741" s="23">
        <v>44028.666666666664</v>
      </c>
    </row>
    <row r="742" spans="1:4" x14ac:dyDescent="0.25">
      <c r="A742" s="22">
        <v>13363</v>
      </c>
      <c r="B742" s="22">
        <v>11205</v>
      </c>
      <c r="C742" s="22" t="str">
        <f t="shared" si="11"/>
        <v>1336311205</v>
      </c>
      <c r="D742" s="23">
        <v>44028.666666666664</v>
      </c>
    </row>
    <row r="743" spans="1:4" x14ac:dyDescent="0.25">
      <c r="A743" s="22">
        <v>56408</v>
      </c>
      <c r="B743" s="22">
        <v>19113</v>
      </c>
      <c r="C743" s="22" t="str">
        <f t="shared" si="11"/>
        <v>5640819113</v>
      </c>
      <c r="D743" s="23">
        <v>44050.666666666664</v>
      </c>
    </row>
    <row r="744" spans="1:4" x14ac:dyDescent="0.25">
      <c r="A744" s="22">
        <v>56880</v>
      </c>
      <c r="B744" s="22">
        <v>18889</v>
      </c>
      <c r="C744" s="22" t="str">
        <f t="shared" si="11"/>
        <v>5688018889</v>
      </c>
      <c r="D744" s="23">
        <v>44033.666666666664</v>
      </c>
    </row>
    <row r="745" spans="1:4" x14ac:dyDescent="0.25">
      <c r="A745" s="22">
        <v>187197</v>
      </c>
      <c r="B745" s="22">
        <v>12997</v>
      </c>
      <c r="C745" s="22" t="str">
        <f t="shared" si="11"/>
        <v>18719712997</v>
      </c>
      <c r="D745" s="23">
        <v>43896.666666666664</v>
      </c>
    </row>
    <row r="746" spans="1:4" x14ac:dyDescent="0.25">
      <c r="A746" s="22">
        <v>27105</v>
      </c>
      <c r="B746" s="22">
        <v>12997</v>
      </c>
      <c r="C746" s="22" t="str">
        <f t="shared" si="11"/>
        <v>2710512997</v>
      </c>
      <c r="D746" s="23">
        <v>43896.666666666664</v>
      </c>
    </row>
    <row r="747" spans="1:4" x14ac:dyDescent="0.25">
      <c r="A747" s="22">
        <v>235145</v>
      </c>
      <c r="B747" s="22">
        <v>19272</v>
      </c>
      <c r="C747" s="22" t="str">
        <f t="shared" si="11"/>
        <v>23514519272</v>
      </c>
      <c r="D747" s="23">
        <v>44054.666666666664</v>
      </c>
    </row>
    <row r="748" spans="1:4" x14ac:dyDescent="0.25">
      <c r="A748" s="22">
        <v>177593</v>
      </c>
      <c r="B748" s="22">
        <v>19272</v>
      </c>
      <c r="C748" s="22" t="str">
        <f t="shared" si="11"/>
        <v>17759319272</v>
      </c>
      <c r="D748" s="23">
        <v>44054.666666666664</v>
      </c>
    </row>
    <row r="749" spans="1:4" x14ac:dyDescent="0.25">
      <c r="A749" s="22">
        <v>193900</v>
      </c>
      <c r="B749" s="22">
        <v>18822</v>
      </c>
      <c r="C749" s="22" t="str">
        <f t="shared" si="11"/>
        <v>19390018822</v>
      </c>
      <c r="D749" s="23">
        <v>44027.666666666664</v>
      </c>
    </row>
    <row r="750" spans="1:4" x14ac:dyDescent="0.25">
      <c r="A750" s="22">
        <v>162420</v>
      </c>
      <c r="B750" s="22">
        <v>19056</v>
      </c>
      <c r="C750" s="22" t="str">
        <f t="shared" si="11"/>
        <v>16242019056</v>
      </c>
      <c r="D750" s="23">
        <v>44057.666666666664</v>
      </c>
    </row>
    <row r="751" spans="1:4" x14ac:dyDescent="0.25">
      <c r="A751" s="22">
        <v>229439</v>
      </c>
      <c r="B751" s="22">
        <v>19406</v>
      </c>
      <c r="C751" s="22" t="str">
        <f t="shared" si="11"/>
        <v>22943919406</v>
      </c>
      <c r="D751" s="23">
        <v>44067.666666666664</v>
      </c>
    </row>
    <row r="752" spans="1:4" x14ac:dyDescent="0.25">
      <c r="A752" s="22">
        <v>172699</v>
      </c>
      <c r="B752" s="22">
        <v>19406</v>
      </c>
      <c r="C752" s="22" t="str">
        <f t="shared" si="11"/>
        <v>17269919406</v>
      </c>
      <c r="D752" s="23">
        <v>44067.666666666664</v>
      </c>
    </row>
    <row r="753" spans="1:4" x14ac:dyDescent="0.25">
      <c r="A753" s="22">
        <v>229419</v>
      </c>
      <c r="B753" s="22">
        <v>19406</v>
      </c>
      <c r="C753" s="22" t="str">
        <f t="shared" si="11"/>
        <v>22941919406</v>
      </c>
      <c r="D753" s="23">
        <v>44067.666666666664</v>
      </c>
    </row>
    <row r="754" spans="1:4" x14ac:dyDescent="0.25">
      <c r="A754" s="22">
        <v>135953</v>
      </c>
      <c r="B754" s="22">
        <v>19491</v>
      </c>
      <c r="C754" s="22" t="str">
        <f t="shared" si="11"/>
        <v>13595319491</v>
      </c>
      <c r="D754" s="23">
        <v>44070.666666666664</v>
      </c>
    </row>
    <row r="755" spans="1:4" x14ac:dyDescent="0.25">
      <c r="A755" s="22">
        <v>255339</v>
      </c>
      <c r="B755" s="22">
        <v>19454</v>
      </c>
      <c r="C755" s="22" t="str">
        <f t="shared" si="11"/>
        <v>25533919454</v>
      </c>
      <c r="D755" s="23">
        <v>44067.666666666664</v>
      </c>
    </row>
    <row r="756" spans="1:4" x14ac:dyDescent="0.25">
      <c r="A756" s="22">
        <v>194518</v>
      </c>
      <c r="B756" s="22">
        <v>19454</v>
      </c>
      <c r="C756" s="22" t="str">
        <f t="shared" si="11"/>
        <v>19451819454</v>
      </c>
      <c r="D756" s="23">
        <v>44067.666666666664</v>
      </c>
    </row>
    <row r="757" spans="1:4" x14ac:dyDescent="0.25">
      <c r="A757" s="22">
        <v>255341</v>
      </c>
      <c r="B757" s="22">
        <v>19454</v>
      </c>
      <c r="C757" s="22" t="str">
        <f t="shared" si="11"/>
        <v>25534119454</v>
      </c>
      <c r="D757" s="23">
        <v>44067.666666666664</v>
      </c>
    </row>
    <row r="758" spans="1:4" x14ac:dyDescent="0.25">
      <c r="A758" s="22">
        <v>209347</v>
      </c>
      <c r="B758" s="22">
        <v>19250</v>
      </c>
      <c r="C758" s="22" t="str">
        <f t="shared" si="11"/>
        <v>20934719250</v>
      </c>
      <c r="D758" s="23">
        <v>44054.666666666664</v>
      </c>
    </row>
    <row r="759" spans="1:4" x14ac:dyDescent="0.25">
      <c r="A759" s="22">
        <v>154645</v>
      </c>
      <c r="B759" s="22">
        <v>19250</v>
      </c>
      <c r="C759" s="22" t="str">
        <f t="shared" si="11"/>
        <v>15464519250</v>
      </c>
      <c r="D759" s="23">
        <v>44054.666666666664</v>
      </c>
    </row>
    <row r="760" spans="1:4" x14ac:dyDescent="0.25">
      <c r="A760" s="22">
        <v>109923</v>
      </c>
      <c r="B760" s="22">
        <v>19491</v>
      </c>
      <c r="C760" s="22" t="str">
        <f t="shared" si="11"/>
        <v>10992319491</v>
      </c>
      <c r="D760" s="23">
        <v>44070.666666666664</v>
      </c>
    </row>
    <row r="761" spans="1:4" x14ac:dyDescent="0.25">
      <c r="A761" s="22">
        <v>166216</v>
      </c>
      <c r="B761" s="22">
        <v>18957</v>
      </c>
      <c r="C761" s="22" t="str">
        <f t="shared" si="11"/>
        <v>16621618957</v>
      </c>
      <c r="D761" s="23">
        <v>44035.666666666664</v>
      </c>
    </row>
    <row r="762" spans="1:4" x14ac:dyDescent="0.25">
      <c r="A762" s="22">
        <v>105947</v>
      </c>
      <c r="B762" s="22">
        <v>13435</v>
      </c>
      <c r="C762" s="22" t="str">
        <f t="shared" si="11"/>
        <v>10594713435</v>
      </c>
      <c r="D762" s="23">
        <v>43938.666666666664</v>
      </c>
    </row>
    <row r="763" spans="1:4" x14ac:dyDescent="0.25">
      <c r="A763" s="22">
        <v>89663</v>
      </c>
      <c r="B763" s="22">
        <v>13018</v>
      </c>
      <c r="C763" s="22" t="str">
        <f t="shared" si="11"/>
        <v>8966313018</v>
      </c>
      <c r="D763" s="23">
        <v>43887.666666666664</v>
      </c>
    </row>
    <row r="764" spans="1:4" x14ac:dyDescent="0.25">
      <c r="A764" s="22">
        <v>193509</v>
      </c>
      <c r="B764" s="22">
        <v>13555</v>
      </c>
      <c r="C764" s="22" t="str">
        <f t="shared" si="11"/>
        <v>19350913555</v>
      </c>
      <c r="D764" s="23">
        <v>43949.666666666664</v>
      </c>
    </row>
    <row r="765" spans="1:4" x14ac:dyDescent="0.25">
      <c r="A765" s="22">
        <v>193508</v>
      </c>
      <c r="B765" s="22">
        <v>13555</v>
      </c>
      <c r="C765" s="22" t="str">
        <f t="shared" si="11"/>
        <v>19350813555</v>
      </c>
      <c r="D765" s="23">
        <v>43949.666666666664</v>
      </c>
    </row>
    <row r="766" spans="1:4" x14ac:dyDescent="0.25">
      <c r="A766" s="22">
        <v>76641</v>
      </c>
      <c r="B766" s="22">
        <v>17893</v>
      </c>
      <c r="C766" s="22" t="str">
        <f t="shared" si="11"/>
        <v>7664117893</v>
      </c>
      <c r="D766" s="23">
        <v>43980.666666666664</v>
      </c>
    </row>
    <row r="767" spans="1:4" x14ac:dyDescent="0.25">
      <c r="A767" s="22">
        <v>252837</v>
      </c>
      <c r="B767" s="22">
        <v>17273</v>
      </c>
      <c r="C767" s="22" t="str">
        <f t="shared" si="11"/>
        <v>25283717273</v>
      </c>
      <c r="D767" s="23">
        <v>43958.666666666664</v>
      </c>
    </row>
    <row r="768" spans="1:4" x14ac:dyDescent="0.25">
      <c r="A768" s="22">
        <v>212693</v>
      </c>
      <c r="B768" s="22">
        <v>18036</v>
      </c>
      <c r="C768" s="22" t="str">
        <f t="shared" si="11"/>
        <v>21269318036</v>
      </c>
      <c r="D768" s="23">
        <v>43991.666666666664</v>
      </c>
    </row>
    <row r="769" spans="1:4" x14ac:dyDescent="0.25">
      <c r="A769" s="22">
        <v>163296</v>
      </c>
      <c r="B769" s="22">
        <v>17870</v>
      </c>
      <c r="C769" s="22" t="str">
        <f t="shared" si="11"/>
        <v>16329617870</v>
      </c>
      <c r="D769" s="23">
        <v>43991.666666666664</v>
      </c>
    </row>
    <row r="770" spans="1:4" x14ac:dyDescent="0.25">
      <c r="A770" s="22">
        <v>18226</v>
      </c>
      <c r="B770" s="22">
        <v>17926</v>
      </c>
      <c r="C770" s="22" t="str">
        <f t="shared" si="11"/>
        <v>1822617926</v>
      </c>
      <c r="D770" s="23">
        <v>43991.666666666664</v>
      </c>
    </row>
    <row r="771" spans="1:4" x14ac:dyDescent="0.25">
      <c r="A771" s="22">
        <v>90358</v>
      </c>
      <c r="B771" s="22">
        <v>18255</v>
      </c>
      <c r="C771" s="22" t="str">
        <f t="shared" ref="C771:C834" si="12">A771&amp;B771</f>
        <v>9035818255</v>
      </c>
      <c r="D771" s="23">
        <v>43977.666666666664</v>
      </c>
    </row>
    <row r="772" spans="1:4" x14ac:dyDescent="0.25">
      <c r="A772" s="22">
        <v>90359</v>
      </c>
      <c r="B772" s="22">
        <v>18255</v>
      </c>
      <c r="C772" s="22" t="str">
        <f t="shared" si="12"/>
        <v>9035918255</v>
      </c>
      <c r="D772" s="23">
        <v>43977.666666666664</v>
      </c>
    </row>
    <row r="773" spans="1:4" x14ac:dyDescent="0.25">
      <c r="A773" s="22">
        <v>68897</v>
      </c>
      <c r="B773" s="22">
        <v>18255</v>
      </c>
      <c r="C773" s="22" t="str">
        <f t="shared" si="12"/>
        <v>6889718255</v>
      </c>
      <c r="D773" s="23">
        <v>43977.666666666664</v>
      </c>
    </row>
    <row r="774" spans="1:4" x14ac:dyDescent="0.25">
      <c r="A774" s="22">
        <v>105811</v>
      </c>
      <c r="B774" s="22">
        <v>19439</v>
      </c>
      <c r="C774" s="22" t="str">
        <f t="shared" si="12"/>
        <v>10581119439</v>
      </c>
      <c r="D774" s="23">
        <v>44077.666666666664</v>
      </c>
    </row>
    <row r="775" spans="1:4" x14ac:dyDescent="0.25">
      <c r="A775" s="22">
        <v>192516</v>
      </c>
      <c r="B775" s="22">
        <v>17531</v>
      </c>
      <c r="C775" s="22" t="str">
        <f t="shared" si="12"/>
        <v>19251617531</v>
      </c>
      <c r="D775" s="23">
        <v>43985.666666666664</v>
      </c>
    </row>
    <row r="776" spans="1:4" x14ac:dyDescent="0.25">
      <c r="A776" s="22">
        <v>156602</v>
      </c>
      <c r="B776" s="22">
        <v>18247</v>
      </c>
      <c r="C776" s="22" t="str">
        <f t="shared" si="12"/>
        <v>15660218247</v>
      </c>
      <c r="D776" s="23">
        <v>44007.666666666664</v>
      </c>
    </row>
    <row r="777" spans="1:4" x14ac:dyDescent="0.25">
      <c r="A777" s="22">
        <v>138198</v>
      </c>
      <c r="B777" s="22">
        <v>18230</v>
      </c>
      <c r="C777" s="22" t="str">
        <f t="shared" si="12"/>
        <v>13819818230</v>
      </c>
      <c r="D777" s="23">
        <v>43991.666666666664</v>
      </c>
    </row>
    <row r="778" spans="1:4" x14ac:dyDescent="0.25">
      <c r="A778" s="22">
        <v>33507</v>
      </c>
      <c r="B778" s="22">
        <v>18200</v>
      </c>
      <c r="C778" s="22" t="str">
        <f t="shared" si="12"/>
        <v>3350718200</v>
      </c>
      <c r="D778" s="23">
        <v>44011.666666666664</v>
      </c>
    </row>
    <row r="779" spans="1:4" x14ac:dyDescent="0.25">
      <c r="A779" s="22">
        <v>193480</v>
      </c>
      <c r="B779" s="22">
        <v>18633</v>
      </c>
      <c r="C779" s="22" t="str">
        <f t="shared" si="12"/>
        <v>19348018633</v>
      </c>
      <c r="D779" s="23">
        <v>44014.666666666664</v>
      </c>
    </row>
    <row r="780" spans="1:4" x14ac:dyDescent="0.25">
      <c r="A780" s="22">
        <v>12332</v>
      </c>
      <c r="B780" s="22">
        <v>18911</v>
      </c>
      <c r="C780" s="22" t="str">
        <f t="shared" si="12"/>
        <v>1233218911</v>
      </c>
      <c r="D780" s="23">
        <v>44033.666666666664</v>
      </c>
    </row>
    <row r="781" spans="1:4" x14ac:dyDescent="0.25">
      <c r="A781" s="22">
        <v>255072</v>
      </c>
      <c r="B781" s="22">
        <v>18881</v>
      </c>
      <c r="C781" s="22" t="str">
        <f t="shared" si="12"/>
        <v>25507218881</v>
      </c>
      <c r="D781" s="23">
        <v>44049.666666666664</v>
      </c>
    </row>
    <row r="782" spans="1:4" x14ac:dyDescent="0.25">
      <c r="A782" s="22">
        <v>26013</v>
      </c>
      <c r="B782" s="22">
        <v>18772</v>
      </c>
      <c r="C782" s="22" t="str">
        <f t="shared" si="12"/>
        <v>2601318772</v>
      </c>
      <c r="D782" s="23">
        <v>44041.666666666664</v>
      </c>
    </row>
    <row r="783" spans="1:4" x14ac:dyDescent="0.25">
      <c r="A783" s="22">
        <v>156600</v>
      </c>
      <c r="B783" s="22">
        <v>18343</v>
      </c>
      <c r="C783" s="22" t="str">
        <f t="shared" si="12"/>
        <v>15660018343</v>
      </c>
      <c r="D783" s="23">
        <v>44007.666666666664</v>
      </c>
    </row>
    <row r="784" spans="1:4" x14ac:dyDescent="0.25">
      <c r="A784" s="22">
        <v>166004</v>
      </c>
      <c r="B784" s="22">
        <v>18804</v>
      </c>
      <c r="C784" s="22" t="str">
        <f t="shared" si="12"/>
        <v>16600418804</v>
      </c>
      <c r="D784" s="23">
        <v>44026.666666666664</v>
      </c>
    </row>
    <row r="785" spans="1:4" x14ac:dyDescent="0.25">
      <c r="A785" s="22">
        <v>154502</v>
      </c>
      <c r="B785" s="22">
        <v>11629</v>
      </c>
      <c r="C785" s="22" t="str">
        <f t="shared" si="12"/>
        <v>15450211629</v>
      </c>
      <c r="D785" s="23">
        <v>43712.666666666664</v>
      </c>
    </row>
    <row r="786" spans="1:4" x14ac:dyDescent="0.25">
      <c r="A786" s="22">
        <v>196138</v>
      </c>
      <c r="B786" s="22">
        <v>19131</v>
      </c>
      <c r="C786" s="22" t="str">
        <f t="shared" si="12"/>
        <v>19613819131</v>
      </c>
      <c r="D786" s="23">
        <v>44054.666666666664</v>
      </c>
    </row>
    <row r="787" spans="1:4" x14ac:dyDescent="0.25">
      <c r="A787" s="22">
        <v>142609</v>
      </c>
      <c r="B787" s="22">
        <v>19131</v>
      </c>
      <c r="C787" s="22" t="str">
        <f t="shared" si="12"/>
        <v>14260919131</v>
      </c>
      <c r="D787" s="23">
        <v>44054.666666666664</v>
      </c>
    </row>
    <row r="788" spans="1:4" x14ac:dyDescent="0.25">
      <c r="A788" s="22">
        <v>196145</v>
      </c>
      <c r="B788" s="22">
        <v>19131</v>
      </c>
      <c r="C788" s="22" t="str">
        <f t="shared" si="12"/>
        <v>19614519131</v>
      </c>
      <c r="D788" s="23">
        <v>44054.666666666664</v>
      </c>
    </row>
    <row r="789" spans="1:4" x14ac:dyDescent="0.25">
      <c r="A789" s="22">
        <v>103042</v>
      </c>
      <c r="B789" s="22">
        <v>18115</v>
      </c>
      <c r="C789" s="22" t="str">
        <f t="shared" si="12"/>
        <v>10304218115</v>
      </c>
      <c r="D789" s="23">
        <v>44063.666666666664</v>
      </c>
    </row>
    <row r="790" spans="1:4" x14ac:dyDescent="0.25">
      <c r="A790" s="22">
        <v>78573</v>
      </c>
      <c r="B790" s="22">
        <v>18115</v>
      </c>
      <c r="C790" s="22" t="str">
        <f t="shared" si="12"/>
        <v>7857318115</v>
      </c>
      <c r="D790" s="23">
        <v>44063.666666666664</v>
      </c>
    </row>
    <row r="791" spans="1:4" x14ac:dyDescent="0.25">
      <c r="A791" s="22">
        <v>103044</v>
      </c>
      <c r="B791" s="22">
        <v>18115</v>
      </c>
      <c r="C791" s="22" t="str">
        <f t="shared" si="12"/>
        <v>10304418115</v>
      </c>
      <c r="D791" s="23">
        <v>44063.666666666664</v>
      </c>
    </row>
    <row r="792" spans="1:4" x14ac:dyDescent="0.25">
      <c r="A792" s="22">
        <v>54084</v>
      </c>
      <c r="B792" s="22">
        <v>18115</v>
      </c>
      <c r="C792" s="22" t="str">
        <f t="shared" si="12"/>
        <v>5408418115</v>
      </c>
      <c r="D792" s="23">
        <v>44063.666666666664</v>
      </c>
    </row>
    <row r="793" spans="1:4" x14ac:dyDescent="0.25">
      <c r="A793" s="22">
        <v>123475</v>
      </c>
      <c r="B793" s="22">
        <v>18115</v>
      </c>
      <c r="C793" s="22" t="str">
        <f t="shared" si="12"/>
        <v>12347518115</v>
      </c>
      <c r="D793" s="23">
        <v>44063.666666666664</v>
      </c>
    </row>
    <row r="794" spans="1:4" x14ac:dyDescent="0.25">
      <c r="A794" s="22">
        <v>112228</v>
      </c>
      <c r="B794" s="22">
        <v>19077</v>
      </c>
      <c r="C794" s="22" t="str">
        <f t="shared" si="12"/>
        <v>11222819077</v>
      </c>
      <c r="D794" s="23">
        <v>44050.666666666664</v>
      </c>
    </row>
    <row r="795" spans="1:4" x14ac:dyDescent="0.25">
      <c r="A795" s="22">
        <v>84903</v>
      </c>
      <c r="B795" s="22">
        <v>19077</v>
      </c>
      <c r="C795" s="22" t="str">
        <f t="shared" si="12"/>
        <v>8490319077</v>
      </c>
      <c r="D795" s="23">
        <v>44050.666666666664</v>
      </c>
    </row>
    <row r="796" spans="1:4" x14ac:dyDescent="0.25">
      <c r="A796" s="22">
        <v>112229</v>
      </c>
      <c r="B796" s="22">
        <v>19077</v>
      </c>
      <c r="C796" s="22" t="str">
        <f t="shared" si="12"/>
        <v>11222919077</v>
      </c>
      <c r="D796" s="23">
        <v>44050.666666666664</v>
      </c>
    </row>
    <row r="797" spans="1:4" x14ac:dyDescent="0.25">
      <c r="A797" s="22">
        <v>255973</v>
      </c>
      <c r="B797" s="22">
        <v>19712</v>
      </c>
      <c r="C797" s="22" t="str">
        <f t="shared" si="12"/>
        <v>25597319712</v>
      </c>
      <c r="D797" s="23">
        <v>44090.666666666664</v>
      </c>
    </row>
    <row r="798" spans="1:4" x14ac:dyDescent="0.25">
      <c r="A798" s="22">
        <v>195082</v>
      </c>
      <c r="B798" s="22">
        <v>19712</v>
      </c>
      <c r="C798" s="22" t="str">
        <f t="shared" si="12"/>
        <v>19508219712</v>
      </c>
      <c r="D798" s="23">
        <v>44090.666666666664</v>
      </c>
    </row>
    <row r="799" spans="1:4" x14ac:dyDescent="0.25">
      <c r="A799" s="22">
        <v>209128</v>
      </c>
      <c r="B799" s="22">
        <v>19758</v>
      </c>
      <c r="C799" s="22" t="str">
        <f t="shared" si="12"/>
        <v>20912819758</v>
      </c>
      <c r="D799" s="23">
        <v>44091.666666666664</v>
      </c>
    </row>
    <row r="800" spans="1:4" x14ac:dyDescent="0.25">
      <c r="A800" s="22">
        <v>105036</v>
      </c>
      <c r="B800" s="22">
        <v>11521</v>
      </c>
      <c r="C800" s="22" t="str">
        <f t="shared" si="12"/>
        <v>10503611521</v>
      </c>
      <c r="D800" s="23">
        <v>43726.666666666664</v>
      </c>
    </row>
    <row r="801" spans="1:4" x14ac:dyDescent="0.25">
      <c r="A801" s="22">
        <v>79921</v>
      </c>
      <c r="B801" s="22">
        <v>11521</v>
      </c>
      <c r="C801" s="22" t="str">
        <f t="shared" si="12"/>
        <v>7992111521</v>
      </c>
      <c r="D801" s="23">
        <v>43726.666666666664</v>
      </c>
    </row>
    <row r="802" spans="1:4" x14ac:dyDescent="0.25">
      <c r="A802" s="22">
        <v>105037</v>
      </c>
      <c r="B802" s="22">
        <v>11521</v>
      </c>
      <c r="C802" s="22" t="str">
        <f t="shared" si="12"/>
        <v>10503711521</v>
      </c>
      <c r="D802" s="23">
        <v>43726.666666666664</v>
      </c>
    </row>
    <row r="803" spans="1:4" x14ac:dyDescent="0.25">
      <c r="A803" s="22">
        <v>79922</v>
      </c>
      <c r="B803" s="22">
        <v>11521</v>
      </c>
      <c r="C803" s="22" t="str">
        <f t="shared" si="12"/>
        <v>7992211521</v>
      </c>
      <c r="D803" s="23">
        <v>43726.666666666664</v>
      </c>
    </row>
    <row r="804" spans="1:4" x14ac:dyDescent="0.25">
      <c r="A804" s="22">
        <v>105038</v>
      </c>
      <c r="B804" s="22">
        <v>11521</v>
      </c>
      <c r="C804" s="22" t="str">
        <f t="shared" si="12"/>
        <v>10503811521</v>
      </c>
      <c r="D804" s="23">
        <v>40074.666666666664</v>
      </c>
    </row>
    <row r="805" spans="1:4" x14ac:dyDescent="0.25">
      <c r="A805" s="22">
        <v>79923</v>
      </c>
      <c r="B805" s="22">
        <v>11521</v>
      </c>
      <c r="C805" s="22" t="str">
        <f t="shared" si="12"/>
        <v>7992311521</v>
      </c>
      <c r="D805" s="23">
        <v>43726.666666666664</v>
      </c>
    </row>
    <row r="806" spans="1:4" x14ac:dyDescent="0.25">
      <c r="A806" s="22">
        <v>105039</v>
      </c>
      <c r="B806" s="22">
        <v>11521</v>
      </c>
      <c r="C806" s="22" t="str">
        <f t="shared" si="12"/>
        <v>10503911521</v>
      </c>
      <c r="D806" s="23">
        <v>43726.666666666664</v>
      </c>
    </row>
    <row r="807" spans="1:4" x14ac:dyDescent="0.25">
      <c r="A807" s="22">
        <v>245006</v>
      </c>
      <c r="B807" s="22">
        <v>11925</v>
      </c>
      <c r="C807" s="22" t="str">
        <f t="shared" si="12"/>
        <v>24500611925</v>
      </c>
      <c r="D807" s="23">
        <v>43776.666666666664</v>
      </c>
    </row>
    <row r="808" spans="1:4" x14ac:dyDescent="0.25">
      <c r="A808" s="22">
        <v>185551</v>
      </c>
      <c r="B808" s="22">
        <v>11925</v>
      </c>
      <c r="C808" s="22" t="str">
        <f t="shared" si="12"/>
        <v>18555111925</v>
      </c>
      <c r="D808" s="23">
        <v>43776.666666666664</v>
      </c>
    </row>
    <row r="809" spans="1:4" x14ac:dyDescent="0.25">
      <c r="A809" s="22">
        <v>245004</v>
      </c>
      <c r="B809" s="22">
        <v>11925</v>
      </c>
      <c r="C809" s="22" t="str">
        <f t="shared" si="12"/>
        <v>24500411925</v>
      </c>
      <c r="D809" s="23">
        <v>44098.666666666664</v>
      </c>
    </row>
    <row r="810" spans="1:4" x14ac:dyDescent="0.25">
      <c r="A810" s="22">
        <v>185553</v>
      </c>
      <c r="B810" s="22">
        <v>11925</v>
      </c>
      <c r="C810" s="22" t="str">
        <f t="shared" si="12"/>
        <v>18555311925</v>
      </c>
      <c r="D810" s="23">
        <v>43776.666666666664</v>
      </c>
    </row>
    <row r="811" spans="1:4" x14ac:dyDescent="0.25">
      <c r="A811" s="22">
        <v>245002</v>
      </c>
      <c r="B811" s="22">
        <v>11925</v>
      </c>
      <c r="C811" s="22" t="str">
        <f t="shared" si="12"/>
        <v>24500211925</v>
      </c>
      <c r="D811" s="23">
        <v>43776.666666666664</v>
      </c>
    </row>
    <row r="812" spans="1:4" x14ac:dyDescent="0.25">
      <c r="A812" s="22">
        <v>185541</v>
      </c>
      <c r="B812" s="22">
        <v>11925</v>
      </c>
      <c r="C812" s="22" t="str">
        <f t="shared" si="12"/>
        <v>18554111925</v>
      </c>
      <c r="D812" s="23">
        <v>43776.666666666664</v>
      </c>
    </row>
    <row r="813" spans="1:4" x14ac:dyDescent="0.25">
      <c r="A813" s="22">
        <v>245001</v>
      </c>
      <c r="B813" s="22">
        <v>11925</v>
      </c>
      <c r="C813" s="22" t="str">
        <f t="shared" si="12"/>
        <v>24500111925</v>
      </c>
      <c r="D813" s="23">
        <v>43776.666666666664</v>
      </c>
    </row>
    <row r="814" spans="1:4" x14ac:dyDescent="0.25">
      <c r="A814" s="22">
        <v>185549</v>
      </c>
      <c r="B814" s="22">
        <v>11925</v>
      </c>
      <c r="C814" s="22" t="str">
        <f t="shared" si="12"/>
        <v>18554911925</v>
      </c>
      <c r="D814" s="23">
        <v>43776.666666666664</v>
      </c>
    </row>
    <row r="815" spans="1:4" x14ac:dyDescent="0.25">
      <c r="A815" s="22">
        <v>245000</v>
      </c>
      <c r="B815" s="22">
        <v>11925</v>
      </c>
      <c r="C815" s="22" t="str">
        <f t="shared" si="12"/>
        <v>24500011925</v>
      </c>
      <c r="D815" s="23">
        <v>43776.666666666664</v>
      </c>
    </row>
    <row r="816" spans="1:4" x14ac:dyDescent="0.25">
      <c r="A816" s="22">
        <v>185550</v>
      </c>
      <c r="B816" s="22">
        <v>11925</v>
      </c>
      <c r="C816" s="22" t="str">
        <f t="shared" si="12"/>
        <v>18555011925</v>
      </c>
      <c r="D816" s="23">
        <v>43776.666666666664</v>
      </c>
    </row>
    <row r="817" spans="1:4" x14ac:dyDescent="0.25">
      <c r="A817" s="22">
        <v>244998</v>
      </c>
      <c r="B817" s="22">
        <v>11925</v>
      </c>
      <c r="C817" s="22" t="str">
        <f t="shared" si="12"/>
        <v>24499811925</v>
      </c>
      <c r="D817" s="23">
        <v>43776.666666666664</v>
      </c>
    </row>
    <row r="818" spans="1:4" x14ac:dyDescent="0.25">
      <c r="A818" s="22">
        <v>202082</v>
      </c>
      <c r="B818" s="22">
        <v>1111111</v>
      </c>
      <c r="C818" s="22" t="str">
        <f t="shared" si="12"/>
        <v>2020821111111</v>
      </c>
      <c r="D818" s="23">
        <v>44096.666666666664</v>
      </c>
    </row>
    <row r="819" spans="1:4" x14ac:dyDescent="0.25">
      <c r="A819" s="22">
        <v>148027</v>
      </c>
      <c r="B819" s="22">
        <v>1111111</v>
      </c>
      <c r="C819" s="22" t="str">
        <f t="shared" si="12"/>
        <v>1480271111111</v>
      </c>
      <c r="D819" s="23">
        <v>44096.666666666664</v>
      </c>
    </row>
    <row r="820" spans="1:4" x14ac:dyDescent="0.25">
      <c r="A820" s="22">
        <v>202081</v>
      </c>
      <c r="B820" s="22">
        <v>1111111</v>
      </c>
      <c r="C820" s="22" t="str">
        <f t="shared" si="12"/>
        <v>2020811111111</v>
      </c>
      <c r="D820" s="23">
        <v>44096.666666666664</v>
      </c>
    </row>
    <row r="821" spans="1:4" x14ac:dyDescent="0.25">
      <c r="A821" s="22">
        <v>15511</v>
      </c>
      <c r="B821" s="22">
        <v>19605</v>
      </c>
      <c r="C821" s="22" t="str">
        <f t="shared" si="12"/>
        <v>1551119605</v>
      </c>
      <c r="D821" s="23">
        <v>44078.666666666664</v>
      </c>
    </row>
    <row r="822" spans="1:4" x14ac:dyDescent="0.25">
      <c r="A822" s="22">
        <v>42792</v>
      </c>
      <c r="B822" s="22">
        <v>19949</v>
      </c>
      <c r="C822" s="22" t="str">
        <f t="shared" si="12"/>
        <v>4279219949</v>
      </c>
      <c r="D822" s="23">
        <v>44104.666666666664</v>
      </c>
    </row>
    <row r="823" spans="1:4" x14ac:dyDescent="0.25">
      <c r="A823" s="22">
        <v>25895</v>
      </c>
      <c r="B823" s="22">
        <v>19851</v>
      </c>
      <c r="C823" s="22" t="str">
        <f t="shared" si="12"/>
        <v>2589519851</v>
      </c>
      <c r="D823" s="23">
        <v>44097.666666666664</v>
      </c>
    </row>
    <row r="824" spans="1:4" x14ac:dyDescent="0.25">
      <c r="A824" s="22">
        <v>125189</v>
      </c>
      <c r="B824" s="22">
        <v>19652</v>
      </c>
      <c r="C824" s="22" t="str">
        <f t="shared" si="12"/>
        <v>12518919652</v>
      </c>
      <c r="D824" s="23">
        <v>44089.666666666664</v>
      </c>
    </row>
    <row r="825" spans="1:4" x14ac:dyDescent="0.25">
      <c r="A825" s="22">
        <v>161154</v>
      </c>
      <c r="B825" s="22">
        <v>11103</v>
      </c>
      <c r="C825" s="22" t="str">
        <f t="shared" si="12"/>
        <v>16115411103</v>
      </c>
      <c r="D825" s="23">
        <v>43573.666666666664</v>
      </c>
    </row>
    <row r="826" spans="1:4" x14ac:dyDescent="0.25">
      <c r="A826" s="22">
        <v>161169</v>
      </c>
      <c r="B826" s="22">
        <v>11103</v>
      </c>
      <c r="C826" s="22" t="str">
        <f t="shared" si="12"/>
        <v>16116911103</v>
      </c>
      <c r="D826" s="23">
        <v>43573.666666666664</v>
      </c>
    </row>
    <row r="827" spans="1:4" x14ac:dyDescent="0.25">
      <c r="A827" s="22">
        <v>81726</v>
      </c>
      <c r="B827" s="22">
        <v>19843</v>
      </c>
      <c r="C827" s="22" t="str">
        <f t="shared" si="12"/>
        <v>8172619843</v>
      </c>
      <c r="D827" s="23">
        <v>44103.666666666664</v>
      </c>
    </row>
    <row r="828" spans="1:4" x14ac:dyDescent="0.25">
      <c r="A828" s="22">
        <v>161173</v>
      </c>
      <c r="B828" s="22">
        <v>11103</v>
      </c>
      <c r="C828" s="22" t="str">
        <f t="shared" si="12"/>
        <v>16117311103</v>
      </c>
      <c r="D828" s="23">
        <v>43573.666666666664</v>
      </c>
    </row>
    <row r="829" spans="1:4" x14ac:dyDescent="0.25">
      <c r="A829" s="22">
        <v>161174</v>
      </c>
      <c r="B829" s="22">
        <v>11103</v>
      </c>
      <c r="C829" s="22" t="str">
        <f t="shared" si="12"/>
        <v>16117411103</v>
      </c>
      <c r="D829" s="23">
        <v>43573.666666666664</v>
      </c>
    </row>
    <row r="830" spans="1:4" x14ac:dyDescent="0.25">
      <c r="A830" s="22">
        <v>195869</v>
      </c>
      <c r="B830" s="22">
        <v>19958</v>
      </c>
      <c r="C830" s="22" t="str">
        <f t="shared" si="12"/>
        <v>19586919958</v>
      </c>
      <c r="D830" s="23">
        <v>44104.666666666664</v>
      </c>
    </row>
    <row r="831" spans="1:4" x14ac:dyDescent="0.25">
      <c r="A831" s="22">
        <v>256877</v>
      </c>
      <c r="B831" s="22">
        <v>19958</v>
      </c>
      <c r="C831" s="22" t="str">
        <f t="shared" si="12"/>
        <v>25687719958</v>
      </c>
      <c r="D831" s="23">
        <v>44104.666666666664</v>
      </c>
    </row>
    <row r="832" spans="1:4" x14ac:dyDescent="0.25">
      <c r="A832" s="22">
        <v>179226</v>
      </c>
      <c r="B832" s="22">
        <v>12069</v>
      </c>
      <c r="C832" s="22" t="str">
        <f t="shared" si="12"/>
        <v>17922612069</v>
      </c>
      <c r="D832" s="23">
        <v>43801.666666666664</v>
      </c>
    </row>
    <row r="833" spans="1:4" x14ac:dyDescent="0.25">
      <c r="A833" s="22">
        <v>224915</v>
      </c>
      <c r="B833" s="22">
        <v>19971</v>
      </c>
      <c r="C833" s="22" t="str">
        <f t="shared" si="12"/>
        <v>22491519971</v>
      </c>
      <c r="D833" s="23">
        <v>44104.666666666664</v>
      </c>
    </row>
    <row r="834" spans="1:4" x14ac:dyDescent="0.25">
      <c r="A834" s="22">
        <v>224921</v>
      </c>
      <c r="B834" s="22">
        <v>19971</v>
      </c>
      <c r="C834" s="22" t="str">
        <f t="shared" si="12"/>
        <v>22492119971</v>
      </c>
      <c r="D834" s="23">
        <v>44104.666666666664</v>
      </c>
    </row>
    <row r="835" spans="1:4" x14ac:dyDescent="0.25">
      <c r="A835" s="22">
        <v>168858</v>
      </c>
      <c r="B835" s="22">
        <v>19971</v>
      </c>
      <c r="C835" s="22" t="str">
        <f t="shared" ref="C835:C898" si="13">A835&amp;B835</f>
        <v>16885819971</v>
      </c>
      <c r="D835" s="23">
        <v>44104.666666666664</v>
      </c>
    </row>
    <row r="836" spans="1:4" x14ac:dyDescent="0.25">
      <c r="A836" s="22">
        <v>43697</v>
      </c>
      <c r="B836" s="22">
        <v>17562</v>
      </c>
      <c r="C836" s="22" t="str">
        <f t="shared" si="13"/>
        <v>4369717562</v>
      </c>
      <c r="D836" s="23">
        <v>43969.666666666664</v>
      </c>
    </row>
    <row r="837" spans="1:4" x14ac:dyDescent="0.25">
      <c r="A837" s="22">
        <v>57179</v>
      </c>
      <c r="B837" s="22">
        <v>17562</v>
      </c>
      <c r="C837" s="22" t="str">
        <f t="shared" si="13"/>
        <v>5717917562</v>
      </c>
      <c r="D837" s="23">
        <v>43901.666666666664</v>
      </c>
    </row>
    <row r="838" spans="1:4" x14ac:dyDescent="0.25">
      <c r="A838" s="22">
        <v>14768</v>
      </c>
      <c r="B838" s="22">
        <v>17562</v>
      </c>
      <c r="C838" s="22" t="str">
        <f t="shared" si="13"/>
        <v>1476817562</v>
      </c>
      <c r="D838" s="23">
        <v>43901.666666666664</v>
      </c>
    </row>
    <row r="839" spans="1:4" x14ac:dyDescent="0.25">
      <c r="A839" s="22">
        <v>57178</v>
      </c>
      <c r="B839" s="22">
        <v>17562</v>
      </c>
      <c r="C839" s="22" t="str">
        <f t="shared" si="13"/>
        <v>5717817562</v>
      </c>
      <c r="D839" s="23">
        <v>43901.666666666664</v>
      </c>
    </row>
    <row r="840" spans="1:4" x14ac:dyDescent="0.25">
      <c r="A840" s="22">
        <v>160601</v>
      </c>
      <c r="B840" s="22">
        <v>19920</v>
      </c>
      <c r="C840" s="22" t="str">
        <f t="shared" si="13"/>
        <v>16060119920</v>
      </c>
      <c r="D840" s="23">
        <v>44117.666666666664</v>
      </c>
    </row>
    <row r="841" spans="1:4" x14ac:dyDescent="0.25">
      <c r="A841" s="22">
        <v>215774</v>
      </c>
      <c r="B841" s="22">
        <v>19920</v>
      </c>
      <c r="C841" s="22" t="str">
        <f t="shared" si="13"/>
        <v>21577419920</v>
      </c>
      <c r="D841" s="23">
        <v>44117.666666666664</v>
      </c>
    </row>
    <row r="842" spans="1:4" x14ac:dyDescent="0.25">
      <c r="A842" s="22">
        <v>182666</v>
      </c>
      <c r="B842" s="22">
        <v>12216</v>
      </c>
      <c r="C842" s="22" t="str">
        <f t="shared" si="13"/>
        <v>18266612216</v>
      </c>
      <c r="D842" s="23">
        <v>43817.666666666664</v>
      </c>
    </row>
    <row r="843" spans="1:4" x14ac:dyDescent="0.25">
      <c r="A843" s="22">
        <v>241271</v>
      </c>
      <c r="B843" s="22">
        <v>12216</v>
      </c>
      <c r="C843" s="22" t="str">
        <f t="shared" si="13"/>
        <v>24127112216</v>
      </c>
      <c r="D843" s="23">
        <v>43817.666666666664</v>
      </c>
    </row>
    <row r="844" spans="1:4" x14ac:dyDescent="0.25">
      <c r="A844" s="22">
        <v>257249</v>
      </c>
      <c r="B844" s="22">
        <v>11905</v>
      </c>
      <c r="C844" s="22" t="str">
        <f t="shared" si="13"/>
        <v>25724911905</v>
      </c>
      <c r="D844" s="23">
        <v>43775.666666666664</v>
      </c>
    </row>
    <row r="845" spans="1:4" x14ac:dyDescent="0.25">
      <c r="A845" s="22">
        <v>127422</v>
      </c>
      <c r="B845" s="22">
        <v>20110</v>
      </c>
      <c r="C845" s="22" t="str">
        <f t="shared" si="13"/>
        <v>12742220110</v>
      </c>
      <c r="D845" s="23">
        <v>44117.666666666664</v>
      </c>
    </row>
    <row r="846" spans="1:4" x14ac:dyDescent="0.25">
      <c r="A846" s="22">
        <v>257279</v>
      </c>
      <c r="B846" s="22">
        <v>19920</v>
      </c>
      <c r="C846" s="22" t="str">
        <f t="shared" si="13"/>
        <v>25727919920</v>
      </c>
      <c r="D846" s="23">
        <v>44117.666666666664</v>
      </c>
    </row>
    <row r="847" spans="1:4" x14ac:dyDescent="0.25">
      <c r="A847" s="22">
        <v>160602</v>
      </c>
      <c r="B847" s="22">
        <v>19920</v>
      </c>
      <c r="C847" s="22" t="str">
        <f t="shared" si="13"/>
        <v>16060219920</v>
      </c>
      <c r="D847" s="23">
        <v>44117.666666666664</v>
      </c>
    </row>
    <row r="848" spans="1:4" x14ac:dyDescent="0.25">
      <c r="A848" s="22">
        <v>134909</v>
      </c>
      <c r="B848" s="22">
        <v>19372</v>
      </c>
      <c r="C848" s="22" t="str">
        <f t="shared" si="13"/>
        <v>13490919372</v>
      </c>
      <c r="D848" s="23">
        <v>44063.666666666664</v>
      </c>
    </row>
    <row r="849" spans="1:4" x14ac:dyDescent="0.25">
      <c r="A849" s="22">
        <v>166004</v>
      </c>
      <c r="B849" s="22">
        <v>18804</v>
      </c>
      <c r="C849" s="22" t="str">
        <f t="shared" si="13"/>
        <v>16600418804</v>
      </c>
      <c r="D849" s="23">
        <v>44032.666666666664</v>
      </c>
    </row>
    <row r="850" spans="1:4" x14ac:dyDescent="0.25">
      <c r="A850" s="22">
        <v>128200</v>
      </c>
      <c r="B850" s="22">
        <v>19352</v>
      </c>
      <c r="C850" s="22" t="str">
        <f t="shared" si="13"/>
        <v>12820019352</v>
      </c>
      <c r="D850" s="23">
        <v>44064.666666666664</v>
      </c>
    </row>
    <row r="851" spans="1:4" x14ac:dyDescent="0.25">
      <c r="A851" s="22">
        <v>52584</v>
      </c>
      <c r="B851" s="22">
        <v>19352</v>
      </c>
      <c r="C851" s="22" t="str">
        <f t="shared" si="13"/>
        <v>5258419352</v>
      </c>
      <c r="D851" s="23">
        <v>44064.666666666664</v>
      </c>
    </row>
    <row r="852" spans="1:4" x14ac:dyDescent="0.25">
      <c r="A852" s="22">
        <v>31039</v>
      </c>
      <c r="B852" s="22">
        <v>19785</v>
      </c>
      <c r="C852" s="22" t="str">
        <f t="shared" si="13"/>
        <v>3103919785</v>
      </c>
      <c r="D852" s="23">
        <v>44092.666666666664</v>
      </c>
    </row>
    <row r="853" spans="1:4" x14ac:dyDescent="0.25">
      <c r="A853" s="22">
        <v>100162</v>
      </c>
      <c r="B853" s="22">
        <v>17242</v>
      </c>
      <c r="C853" s="22" t="str">
        <f t="shared" si="13"/>
        <v>10016217242</v>
      </c>
      <c r="D853" s="23">
        <v>43955.666666666664</v>
      </c>
    </row>
    <row r="854" spans="1:4" x14ac:dyDescent="0.25">
      <c r="A854" s="22">
        <v>8961</v>
      </c>
      <c r="B854" s="22">
        <v>17242</v>
      </c>
      <c r="C854" s="22" t="str">
        <f t="shared" si="13"/>
        <v>896117242</v>
      </c>
      <c r="D854" s="23">
        <v>43955.666666666664</v>
      </c>
    </row>
    <row r="855" spans="1:4" x14ac:dyDescent="0.25">
      <c r="A855" s="22">
        <v>100163</v>
      </c>
      <c r="B855" s="22">
        <v>17242</v>
      </c>
      <c r="C855" s="22" t="str">
        <f t="shared" si="13"/>
        <v>10016317242</v>
      </c>
      <c r="D855" s="23">
        <v>43955.666666666664</v>
      </c>
    </row>
    <row r="856" spans="1:4" x14ac:dyDescent="0.25">
      <c r="A856" s="22">
        <v>224564</v>
      </c>
      <c r="B856" s="22">
        <v>20208</v>
      </c>
      <c r="C856" s="22" t="str">
        <f t="shared" si="13"/>
        <v>22456420208</v>
      </c>
      <c r="D856" s="23">
        <v>44124.666666666664</v>
      </c>
    </row>
    <row r="857" spans="1:4" x14ac:dyDescent="0.25">
      <c r="A857" s="22">
        <v>224994</v>
      </c>
      <c r="B857" s="22">
        <v>20236</v>
      </c>
      <c r="C857" s="22" t="str">
        <f t="shared" si="13"/>
        <v>22499420236</v>
      </c>
      <c r="D857" s="23">
        <v>44125.666666666664</v>
      </c>
    </row>
    <row r="858" spans="1:4" x14ac:dyDescent="0.25">
      <c r="A858" s="22">
        <v>84348</v>
      </c>
      <c r="B858" s="22">
        <v>20211</v>
      </c>
      <c r="C858" s="22" t="str">
        <f t="shared" si="13"/>
        <v>8434820211</v>
      </c>
      <c r="D858" s="23">
        <v>44124.666666666664</v>
      </c>
    </row>
    <row r="859" spans="1:4" x14ac:dyDescent="0.25">
      <c r="A859" s="22">
        <v>40870</v>
      </c>
      <c r="B859" s="22">
        <v>11332</v>
      </c>
      <c r="C859" s="22" t="str">
        <f t="shared" si="13"/>
        <v>4087011332</v>
      </c>
      <c r="D859" s="23">
        <v>43700.666666666664</v>
      </c>
    </row>
    <row r="860" spans="1:4" x14ac:dyDescent="0.25">
      <c r="A860" s="22">
        <v>29583</v>
      </c>
      <c r="B860" s="22">
        <v>11332</v>
      </c>
      <c r="C860" s="22" t="str">
        <f t="shared" si="13"/>
        <v>2958311332</v>
      </c>
      <c r="D860" s="23">
        <v>43700.666666666664</v>
      </c>
    </row>
    <row r="861" spans="1:4" x14ac:dyDescent="0.25">
      <c r="A861" s="22">
        <v>40869</v>
      </c>
      <c r="B861" s="22">
        <v>11332</v>
      </c>
      <c r="C861" s="22" t="str">
        <f t="shared" si="13"/>
        <v>4086911332</v>
      </c>
      <c r="D861" s="23">
        <v>43700.666666666664</v>
      </c>
    </row>
    <row r="862" spans="1:4" x14ac:dyDescent="0.25">
      <c r="A862" s="22">
        <v>117824</v>
      </c>
      <c r="B862" s="22">
        <v>11332</v>
      </c>
      <c r="C862" s="22" t="str">
        <f t="shared" si="13"/>
        <v>11782411332</v>
      </c>
      <c r="D862" s="23">
        <v>43700.666666666664</v>
      </c>
    </row>
    <row r="863" spans="1:4" x14ac:dyDescent="0.25">
      <c r="A863" s="22">
        <v>161959</v>
      </c>
      <c r="B863" s="22">
        <v>11332</v>
      </c>
      <c r="C863" s="22" t="str">
        <f t="shared" si="13"/>
        <v>16195911332</v>
      </c>
      <c r="D863" s="23">
        <v>43700.666666666664</v>
      </c>
    </row>
    <row r="864" spans="1:4" x14ac:dyDescent="0.25">
      <c r="A864" s="22">
        <v>117825</v>
      </c>
      <c r="B864" s="22">
        <v>11332</v>
      </c>
      <c r="C864" s="22" t="str">
        <f t="shared" si="13"/>
        <v>11782511332</v>
      </c>
      <c r="D864" s="23">
        <v>43700.666666666664</v>
      </c>
    </row>
    <row r="865" spans="1:4" x14ac:dyDescent="0.25">
      <c r="A865" s="22">
        <v>191562</v>
      </c>
      <c r="B865" s="22">
        <v>19930</v>
      </c>
      <c r="C865" s="22" t="str">
        <f t="shared" si="13"/>
        <v>19156219930</v>
      </c>
      <c r="D865" s="23">
        <v>44103.666666666664</v>
      </c>
    </row>
    <row r="866" spans="1:4" x14ac:dyDescent="0.25">
      <c r="A866" s="22">
        <v>104306</v>
      </c>
      <c r="B866" s="22">
        <v>19757</v>
      </c>
      <c r="C866" s="22" t="str">
        <f t="shared" si="13"/>
        <v>10430619757</v>
      </c>
      <c r="D866" s="23">
        <v>44119.666666666664</v>
      </c>
    </row>
    <row r="867" spans="1:4" x14ac:dyDescent="0.25">
      <c r="A867" s="22">
        <v>101011</v>
      </c>
      <c r="B867" s="22">
        <v>19757</v>
      </c>
      <c r="C867" s="22" t="str">
        <f t="shared" si="13"/>
        <v>10101119757</v>
      </c>
      <c r="D867" s="23">
        <v>44119.666666666664</v>
      </c>
    </row>
    <row r="868" spans="1:4" x14ac:dyDescent="0.25">
      <c r="A868" s="22">
        <v>143910</v>
      </c>
      <c r="B868" s="22">
        <v>19757</v>
      </c>
      <c r="C868" s="22" t="str">
        <f t="shared" si="13"/>
        <v>14391019757</v>
      </c>
      <c r="D868" s="23">
        <v>44119.666666666664</v>
      </c>
    </row>
    <row r="869" spans="1:4" x14ac:dyDescent="0.25">
      <c r="A869" s="22">
        <v>101010</v>
      </c>
      <c r="B869" s="22">
        <v>19757</v>
      </c>
      <c r="C869" s="22" t="str">
        <f t="shared" si="13"/>
        <v>10101019757</v>
      </c>
      <c r="D869" s="23">
        <v>44119.666666666664</v>
      </c>
    </row>
    <row r="870" spans="1:4" x14ac:dyDescent="0.25">
      <c r="A870" s="22">
        <v>233923</v>
      </c>
      <c r="B870" s="22">
        <v>19939</v>
      </c>
      <c r="C870" s="22" t="str">
        <f t="shared" si="13"/>
        <v>23392319939</v>
      </c>
      <c r="D870" s="23">
        <v>44105.666666666664</v>
      </c>
    </row>
    <row r="871" spans="1:4" x14ac:dyDescent="0.25">
      <c r="A871" s="22">
        <v>176590</v>
      </c>
      <c r="B871" s="22">
        <v>19939</v>
      </c>
      <c r="C871" s="22" t="str">
        <f t="shared" si="13"/>
        <v>17659019939</v>
      </c>
      <c r="D871" s="23">
        <v>44105.666666666664</v>
      </c>
    </row>
    <row r="872" spans="1:4" x14ac:dyDescent="0.25">
      <c r="A872" s="22">
        <v>187380</v>
      </c>
      <c r="B872" s="22">
        <v>19939</v>
      </c>
      <c r="C872" s="22" t="str">
        <f t="shared" si="13"/>
        <v>18738019939</v>
      </c>
      <c r="D872" s="23">
        <v>44105.666666666664</v>
      </c>
    </row>
    <row r="873" spans="1:4" x14ac:dyDescent="0.25">
      <c r="A873" s="22">
        <v>135902</v>
      </c>
      <c r="B873" s="22">
        <v>19939</v>
      </c>
      <c r="C873" s="22" t="str">
        <f t="shared" si="13"/>
        <v>13590219939</v>
      </c>
      <c r="D873" s="23">
        <v>44105.666666666664</v>
      </c>
    </row>
    <row r="874" spans="1:4" x14ac:dyDescent="0.25">
      <c r="A874" s="22">
        <v>239113</v>
      </c>
      <c r="B874" s="22">
        <v>20020</v>
      </c>
      <c r="C874" s="22" t="str">
        <f t="shared" si="13"/>
        <v>23911320020</v>
      </c>
      <c r="D874" s="23">
        <v>44111.666666666664</v>
      </c>
    </row>
    <row r="875" spans="1:4" x14ac:dyDescent="0.25">
      <c r="A875" s="22">
        <v>181116</v>
      </c>
      <c r="B875" s="22">
        <v>20020</v>
      </c>
      <c r="C875" s="22" t="str">
        <f t="shared" si="13"/>
        <v>18111620020</v>
      </c>
      <c r="D875" s="23">
        <v>44111.666666666664</v>
      </c>
    </row>
    <row r="876" spans="1:4" x14ac:dyDescent="0.25">
      <c r="A876" s="22">
        <v>147820</v>
      </c>
      <c r="B876" s="22">
        <v>20178</v>
      </c>
      <c r="C876" s="22" t="str">
        <f t="shared" si="13"/>
        <v>14782020178</v>
      </c>
      <c r="D876" s="23">
        <v>44127.666666666664</v>
      </c>
    </row>
    <row r="877" spans="1:4" x14ac:dyDescent="0.25">
      <c r="A877" s="22">
        <v>132085</v>
      </c>
      <c r="B877" s="22">
        <v>12997</v>
      </c>
      <c r="C877" s="22" t="str">
        <f t="shared" si="13"/>
        <v>13208512997</v>
      </c>
      <c r="D877" s="23">
        <v>43896.666666666664</v>
      </c>
    </row>
    <row r="878" spans="1:4" x14ac:dyDescent="0.25">
      <c r="A878" s="22">
        <v>135851</v>
      </c>
      <c r="B878" s="22">
        <v>12997</v>
      </c>
      <c r="C878" s="22" t="str">
        <f t="shared" si="13"/>
        <v>13585112997</v>
      </c>
      <c r="D878" s="23">
        <v>43896.666666666664</v>
      </c>
    </row>
    <row r="879" spans="1:4" x14ac:dyDescent="0.25">
      <c r="A879" s="22">
        <v>87513</v>
      </c>
      <c r="B879" s="22">
        <v>13317</v>
      </c>
      <c r="C879" s="22" t="str">
        <f t="shared" si="13"/>
        <v>8751313317</v>
      </c>
      <c r="D879" s="23">
        <v>43913.666666666664</v>
      </c>
    </row>
    <row r="880" spans="1:4" x14ac:dyDescent="0.25">
      <c r="A880" s="22">
        <v>66695</v>
      </c>
      <c r="B880" s="22">
        <v>13317</v>
      </c>
      <c r="C880" s="22" t="str">
        <f t="shared" si="13"/>
        <v>6669513317</v>
      </c>
      <c r="D880" s="23">
        <v>43913.666666666664</v>
      </c>
    </row>
    <row r="881" spans="1:4" x14ac:dyDescent="0.25">
      <c r="A881" s="22">
        <v>87515</v>
      </c>
      <c r="B881" s="22">
        <v>13317</v>
      </c>
      <c r="C881" s="22" t="str">
        <f t="shared" si="13"/>
        <v>8751513317</v>
      </c>
      <c r="D881" s="23">
        <v>43913.666666666664</v>
      </c>
    </row>
    <row r="882" spans="1:4" x14ac:dyDescent="0.25">
      <c r="A882" s="22">
        <v>69946</v>
      </c>
      <c r="B882" s="22">
        <v>13365</v>
      </c>
      <c r="C882" s="22" t="str">
        <f t="shared" si="13"/>
        <v>6994613365</v>
      </c>
      <c r="D882" s="23">
        <v>43917.666666666664</v>
      </c>
    </row>
    <row r="883" spans="1:4" x14ac:dyDescent="0.25">
      <c r="A883" s="22">
        <v>61183</v>
      </c>
      <c r="B883" s="22">
        <v>13365</v>
      </c>
      <c r="C883" s="22" t="str">
        <f t="shared" si="13"/>
        <v>6118313365</v>
      </c>
      <c r="D883" s="23">
        <v>43917.666666666664</v>
      </c>
    </row>
    <row r="884" spans="1:4" x14ac:dyDescent="0.25">
      <c r="A884" s="22">
        <v>69945</v>
      </c>
      <c r="B884" s="22">
        <v>13365</v>
      </c>
      <c r="C884" s="22" t="str">
        <f t="shared" si="13"/>
        <v>6994513365</v>
      </c>
      <c r="D884" s="23">
        <v>43917.666666666664</v>
      </c>
    </row>
    <row r="885" spans="1:4" x14ac:dyDescent="0.25">
      <c r="A885" s="22">
        <v>84543</v>
      </c>
      <c r="B885" s="22">
        <v>17503</v>
      </c>
      <c r="C885" s="22" t="str">
        <f t="shared" si="13"/>
        <v>8454317503</v>
      </c>
      <c r="D885" s="23">
        <v>43973.666666666664</v>
      </c>
    </row>
    <row r="886" spans="1:4" x14ac:dyDescent="0.25">
      <c r="A886" s="22">
        <v>64039</v>
      </c>
      <c r="B886" s="22">
        <v>17503</v>
      </c>
      <c r="C886" s="22" t="str">
        <f t="shared" si="13"/>
        <v>6403917503</v>
      </c>
      <c r="D886" s="23">
        <v>43973.666666666664</v>
      </c>
    </row>
    <row r="887" spans="1:4" x14ac:dyDescent="0.25">
      <c r="A887" s="22">
        <v>84544</v>
      </c>
      <c r="B887" s="22">
        <v>17503</v>
      </c>
      <c r="C887" s="22" t="str">
        <f t="shared" si="13"/>
        <v>8454417503</v>
      </c>
      <c r="D887" s="23">
        <v>43973.666666666664</v>
      </c>
    </row>
    <row r="888" spans="1:4" x14ac:dyDescent="0.25">
      <c r="A888" s="22">
        <v>21360</v>
      </c>
      <c r="B888" s="22">
        <v>17429</v>
      </c>
      <c r="C888" s="22" t="str">
        <f t="shared" si="13"/>
        <v>2136017429</v>
      </c>
      <c r="D888" s="23">
        <v>43973.666666666664</v>
      </c>
    </row>
    <row r="889" spans="1:4" x14ac:dyDescent="0.25">
      <c r="A889" s="22">
        <v>93768</v>
      </c>
      <c r="B889" s="22">
        <v>18573</v>
      </c>
      <c r="C889" s="22" t="str">
        <f t="shared" si="13"/>
        <v>9376818573</v>
      </c>
      <c r="D889" s="23">
        <v>44022.666666666664</v>
      </c>
    </row>
    <row r="890" spans="1:4" x14ac:dyDescent="0.25">
      <c r="A890" s="22">
        <v>135902</v>
      </c>
      <c r="B890" s="22">
        <v>18573</v>
      </c>
      <c r="C890" s="22" t="str">
        <f t="shared" si="13"/>
        <v>13590218573</v>
      </c>
      <c r="D890" s="23">
        <v>44022.666666666664</v>
      </c>
    </row>
    <row r="891" spans="1:4" x14ac:dyDescent="0.25">
      <c r="A891" s="22">
        <v>254373</v>
      </c>
      <c r="B891" s="22">
        <v>76503</v>
      </c>
      <c r="C891" s="22" t="str">
        <f t="shared" si="13"/>
        <v>25437376503</v>
      </c>
      <c r="D891" s="23">
        <v>44123.666666666664</v>
      </c>
    </row>
    <row r="892" spans="1:4" x14ac:dyDescent="0.25">
      <c r="A892" s="22">
        <v>193800</v>
      </c>
      <c r="B892" s="22">
        <v>76503</v>
      </c>
      <c r="C892" s="22" t="str">
        <f t="shared" si="13"/>
        <v>19380076503</v>
      </c>
      <c r="D892" s="23">
        <v>44123.666666666664</v>
      </c>
    </row>
    <row r="893" spans="1:4" x14ac:dyDescent="0.25">
      <c r="A893" s="22">
        <v>254375</v>
      </c>
      <c r="B893" s="22">
        <v>76503</v>
      </c>
      <c r="C893" s="22" t="str">
        <f t="shared" si="13"/>
        <v>25437576503</v>
      </c>
      <c r="D893" s="23">
        <v>44123.666666666664</v>
      </c>
    </row>
    <row r="894" spans="1:4" x14ac:dyDescent="0.25">
      <c r="A894" s="22">
        <v>14085</v>
      </c>
      <c r="B894" s="22">
        <v>19306</v>
      </c>
      <c r="C894" s="22" t="str">
        <f t="shared" si="13"/>
        <v>1408519306</v>
      </c>
      <c r="D894" s="23">
        <v>44060.666666666664</v>
      </c>
    </row>
    <row r="895" spans="1:4" x14ac:dyDescent="0.25">
      <c r="A895" s="22">
        <v>12813</v>
      </c>
      <c r="B895" s="22">
        <v>19165</v>
      </c>
      <c r="C895" s="22" t="str">
        <f t="shared" si="13"/>
        <v>1281319165</v>
      </c>
      <c r="D895" s="23">
        <v>44067.666666666664</v>
      </c>
    </row>
    <row r="896" spans="1:4" x14ac:dyDescent="0.25">
      <c r="A896" s="22">
        <v>16431</v>
      </c>
      <c r="B896" s="22">
        <v>19165</v>
      </c>
      <c r="C896" s="22" t="str">
        <f t="shared" si="13"/>
        <v>1643119165</v>
      </c>
      <c r="D896" s="23">
        <v>44067.666666666664</v>
      </c>
    </row>
    <row r="897" spans="1:4" x14ac:dyDescent="0.25">
      <c r="A897" s="22">
        <v>73424</v>
      </c>
      <c r="B897" s="22">
        <v>19987</v>
      </c>
      <c r="C897" s="22" t="str">
        <f t="shared" si="13"/>
        <v>7342419987</v>
      </c>
      <c r="D897" s="23">
        <v>44112.666666666664</v>
      </c>
    </row>
    <row r="898" spans="1:4" x14ac:dyDescent="0.25">
      <c r="A898" s="22">
        <v>23280</v>
      </c>
      <c r="B898" s="22">
        <v>18925</v>
      </c>
      <c r="C898" s="22" t="str">
        <f t="shared" si="13"/>
        <v>2328018925</v>
      </c>
      <c r="D898" s="23">
        <v>44034.666666666664</v>
      </c>
    </row>
    <row r="899" spans="1:4" x14ac:dyDescent="0.25">
      <c r="A899" s="22">
        <v>257510</v>
      </c>
      <c r="B899" s="22">
        <v>18925</v>
      </c>
      <c r="C899" s="22" t="str">
        <f t="shared" ref="C899:C962" si="14">A899&amp;B899</f>
        <v>25751018925</v>
      </c>
      <c r="D899" s="23">
        <v>44034.666666666664</v>
      </c>
    </row>
    <row r="900" spans="1:4" x14ac:dyDescent="0.25">
      <c r="A900" s="22">
        <v>103819</v>
      </c>
      <c r="B900" s="22">
        <v>11547</v>
      </c>
      <c r="C900" s="22" t="str">
        <f t="shared" si="14"/>
        <v>10381911547</v>
      </c>
      <c r="D900" s="23">
        <v>43720.666666666664</v>
      </c>
    </row>
    <row r="901" spans="1:4" x14ac:dyDescent="0.25">
      <c r="A901" s="22">
        <v>79048</v>
      </c>
      <c r="B901" s="22">
        <v>11547</v>
      </c>
      <c r="C901" s="22" t="str">
        <f t="shared" si="14"/>
        <v>7904811547</v>
      </c>
      <c r="D901" s="23">
        <v>43720.666666666664</v>
      </c>
    </row>
    <row r="902" spans="1:4" x14ac:dyDescent="0.25">
      <c r="A902" s="22">
        <v>103820</v>
      </c>
      <c r="B902" s="22">
        <v>11547</v>
      </c>
      <c r="C902" s="22" t="str">
        <f t="shared" si="14"/>
        <v>10382011547</v>
      </c>
      <c r="D902" s="23">
        <v>43658.666666666664</v>
      </c>
    </row>
    <row r="903" spans="1:4" x14ac:dyDescent="0.25">
      <c r="A903" s="22">
        <v>79049</v>
      </c>
      <c r="B903" s="22">
        <v>11547</v>
      </c>
      <c r="C903" s="22" t="str">
        <f t="shared" si="14"/>
        <v>7904911547</v>
      </c>
      <c r="D903" s="23">
        <v>43658.666666666664</v>
      </c>
    </row>
    <row r="904" spans="1:4" x14ac:dyDescent="0.25">
      <c r="A904" s="22">
        <v>247378</v>
      </c>
      <c r="B904" s="22">
        <v>12028</v>
      </c>
      <c r="C904" s="22" t="str">
        <f t="shared" si="14"/>
        <v>24737812028</v>
      </c>
      <c r="D904" s="23">
        <v>43791.666666666664</v>
      </c>
    </row>
    <row r="905" spans="1:4" x14ac:dyDescent="0.25">
      <c r="A905" s="22">
        <v>187670</v>
      </c>
      <c r="B905" s="22">
        <v>12028</v>
      </c>
      <c r="C905" s="22" t="str">
        <f t="shared" si="14"/>
        <v>18767012028</v>
      </c>
      <c r="D905" s="23">
        <v>43791.666666666664</v>
      </c>
    </row>
    <row r="906" spans="1:4" x14ac:dyDescent="0.25">
      <c r="A906" s="22">
        <v>247379</v>
      </c>
      <c r="B906" s="22">
        <v>12028</v>
      </c>
      <c r="C906" s="22" t="str">
        <f t="shared" si="14"/>
        <v>24737912028</v>
      </c>
      <c r="D906" s="23">
        <v>43791.666666666664</v>
      </c>
    </row>
    <row r="907" spans="1:4" x14ac:dyDescent="0.25">
      <c r="A907" s="22">
        <v>122478</v>
      </c>
      <c r="B907" s="22">
        <v>17976</v>
      </c>
      <c r="C907" s="22" t="str">
        <f t="shared" si="14"/>
        <v>12247817976</v>
      </c>
      <c r="D907" s="23">
        <v>43979.708333333336</v>
      </c>
    </row>
    <row r="908" spans="1:4" x14ac:dyDescent="0.25">
      <c r="A908" s="22">
        <v>253795</v>
      </c>
      <c r="B908" s="22">
        <v>19394</v>
      </c>
      <c r="C908" s="22" t="str">
        <f t="shared" si="14"/>
        <v>25379519394</v>
      </c>
      <c r="D908" s="23">
        <v>44022.708333333336</v>
      </c>
    </row>
    <row r="909" spans="1:4" x14ac:dyDescent="0.25">
      <c r="A909" s="22">
        <v>193260</v>
      </c>
      <c r="B909" s="22">
        <v>19394</v>
      </c>
      <c r="C909" s="22" t="str">
        <f t="shared" si="14"/>
        <v>19326019394</v>
      </c>
      <c r="D909" s="23">
        <v>44022.708333333336</v>
      </c>
    </row>
    <row r="910" spans="1:4" x14ac:dyDescent="0.25">
      <c r="A910" s="22">
        <v>253794</v>
      </c>
      <c r="B910" s="22">
        <v>19394</v>
      </c>
      <c r="C910" s="22" t="str">
        <f t="shared" si="14"/>
        <v>25379419394</v>
      </c>
      <c r="D910" s="23">
        <v>44022.708333333336</v>
      </c>
    </row>
    <row r="911" spans="1:4" x14ac:dyDescent="0.25">
      <c r="A911" s="22">
        <v>196955</v>
      </c>
      <c r="B911" s="22">
        <v>20211</v>
      </c>
      <c r="C911" s="22" t="str">
        <f t="shared" si="14"/>
        <v>19695520211</v>
      </c>
      <c r="D911" s="23">
        <v>44124.708333333336</v>
      </c>
    </row>
    <row r="912" spans="1:4" x14ac:dyDescent="0.25">
      <c r="A912" s="22">
        <v>196954</v>
      </c>
      <c r="B912" s="22">
        <v>20211</v>
      </c>
      <c r="C912" s="22" t="str">
        <f t="shared" si="14"/>
        <v>19695420211</v>
      </c>
      <c r="D912" s="23">
        <v>44124.708333333336</v>
      </c>
    </row>
    <row r="913" spans="1:4" x14ac:dyDescent="0.25">
      <c r="A913" s="22">
        <v>6690</v>
      </c>
      <c r="B913" s="22">
        <v>20371</v>
      </c>
      <c r="C913" s="22" t="str">
        <f t="shared" si="14"/>
        <v>669020371</v>
      </c>
      <c r="D913" s="23">
        <v>44133.708333333336</v>
      </c>
    </row>
    <row r="914" spans="1:4" x14ac:dyDescent="0.25">
      <c r="A914" s="22">
        <v>69958</v>
      </c>
      <c r="B914" s="22">
        <v>20418</v>
      </c>
      <c r="C914" s="22" t="str">
        <f t="shared" si="14"/>
        <v>6995820418</v>
      </c>
      <c r="D914" s="23">
        <v>44138.708333333336</v>
      </c>
    </row>
    <row r="915" spans="1:4" x14ac:dyDescent="0.25">
      <c r="A915" s="22">
        <v>162244</v>
      </c>
      <c r="B915" s="22">
        <v>18818</v>
      </c>
      <c r="C915" s="22" t="str">
        <f t="shared" si="14"/>
        <v>16224418818</v>
      </c>
      <c r="D915" s="23">
        <v>44075.708333333336</v>
      </c>
    </row>
    <row r="916" spans="1:4" x14ac:dyDescent="0.25">
      <c r="A916" s="22">
        <v>118076</v>
      </c>
      <c r="B916" s="22">
        <v>18818</v>
      </c>
      <c r="C916" s="22" t="str">
        <f t="shared" si="14"/>
        <v>11807618818</v>
      </c>
      <c r="D916" s="23">
        <v>44075.708333333336</v>
      </c>
    </row>
    <row r="917" spans="1:4" x14ac:dyDescent="0.25">
      <c r="A917" s="22">
        <v>149655</v>
      </c>
      <c r="B917" s="22">
        <v>19180</v>
      </c>
      <c r="C917" s="22" t="str">
        <f t="shared" si="14"/>
        <v>14965519180</v>
      </c>
      <c r="D917" s="23">
        <v>44137.708333333336</v>
      </c>
    </row>
    <row r="918" spans="1:4" x14ac:dyDescent="0.25">
      <c r="A918" s="22">
        <v>105703</v>
      </c>
      <c r="B918" s="22">
        <v>19180</v>
      </c>
      <c r="C918" s="22" t="str">
        <f t="shared" si="14"/>
        <v>10570319180</v>
      </c>
      <c r="D918" s="23">
        <v>44137.708333333336</v>
      </c>
    </row>
    <row r="919" spans="1:4" x14ac:dyDescent="0.25">
      <c r="A919" s="22">
        <v>149653</v>
      </c>
      <c r="B919" s="22">
        <v>19180</v>
      </c>
      <c r="C919" s="22" t="str">
        <f t="shared" si="14"/>
        <v>14965319180</v>
      </c>
      <c r="D919" s="23">
        <v>44137.708333333336</v>
      </c>
    </row>
    <row r="920" spans="1:4" x14ac:dyDescent="0.25">
      <c r="A920" s="22">
        <v>139813</v>
      </c>
      <c r="B920" s="22">
        <v>18825</v>
      </c>
      <c r="C920" s="22" t="str">
        <f t="shared" si="14"/>
        <v>13981318825</v>
      </c>
      <c r="D920" s="23">
        <v>44134.708333333336</v>
      </c>
    </row>
    <row r="921" spans="1:4" x14ac:dyDescent="0.25">
      <c r="A921" s="22">
        <v>97202</v>
      </c>
      <c r="B921" s="22">
        <v>18825</v>
      </c>
      <c r="C921" s="22" t="str">
        <f t="shared" si="14"/>
        <v>9720218825</v>
      </c>
      <c r="D921" s="23">
        <v>44134.708333333336</v>
      </c>
    </row>
    <row r="922" spans="1:4" x14ac:dyDescent="0.25">
      <c r="A922" s="22">
        <v>139814</v>
      </c>
      <c r="B922" s="22">
        <v>18825</v>
      </c>
      <c r="C922" s="22" t="str">
        <f t="shared" si="14"/>
        <v>13981418825</v>
      </c>
      <c r="D922" s="23">
        <v>44134.708333333336</v>
      </c>
    </row>
    <row r="923" spans="1:4" x14ac:dyDescent="0.25">
      <c r="A923" s="22">
        <v>97203</v>
      </c>
      <c r="B923" s="22">
        <v>18825</v>
      </c>
      <c r="C923" s="22" t="str">
        <f t="shared" si="14"/>
        <v>9720318825</v>
      </c>
      <c r="D923" s="23">
        <v>44134.708333333336</v>
      </c>
    </row>
    <row r="924" spans="1:4" x14ac:dyDescent="0.25">
      <c r="A924" s="22">
        <v>120697</v>
      </c>
      <c r="B924" s="22">
        <v>12426</v>
      </c>
      <c r="C924" s="22" t="str">
        <f t="shared" si="14"/>
        <v>12069712426</v>
      </c>
      <c r="D924" s="23">
        <v>43844.708333333336</v>
      </c>
    </row>
    <row r="925" spans="1:4" x14ac:dyDescent="0.25">
      <c r="A925" s="22">
        <v>109554</v>
      </c>
      <c r="B925" s="22">
        <v>12426</v>
      </c>
      <c r="C925" s="22" t="str">
        <f t="shared" si="14"/>
        <v>10955412426</v>
      </c>
      <c r="D925" s="23">
        <v>43844.708333333336</v>
      </c>
    </row>
    <row r="926" spans="1:4" x14ac:dyDescent="0.25">
      <c r="A926" s="22">
        <v>102846</v>
      </c>
      <c r="B926" s="22">
        <v>20698</v>
      </c>
      <c r="C926" s="22" t="str">
        <f t="shared" si="14"/>
        <v>10284620698</v>
      </c>
      <c r="D926" s="23">
        <v>44153.708333333336</v>
      </c>
    </row>
    <row r="927" spans="1:4" x14ac:dyDescent="0.25">
      <c r="A927" s="22">
        <v>78303</v>
      </c>
      <c r="B927" s="22">
        <v>20698</v>
      </c>
      <c r="C927" s="22" t="str">
        <f t="shared" si="14"/>
        <v>7830320698</v>
      </c>
      <c r="D927" s="23">
        <v>44153.708333333336</v>
      </c>
    </row>
    <row r="928" spans="1:4" x14ac:dyDescent="0.25">
      <c r="A928" s="22">
        <v>197464</v>
      </c>
      <c r="B928" s="22">
        <v>20618</v>
      </c>
      <c r="C928" s="22" t="str">
        <f t="shared" si="14"/>
        <v>19746420618</v>
      </c>
      <c r="D928" s="23">
        <v>44151.708333333336</v>
      </c>
    </row>
    <row r="929" spans="1:4" x14ac:dyDescent="0.25">
      <c r="A929" s="22">
        <v>98761</v>
      </c>
      <c r="B929" s="22">
        <v>19999</v>
      </c>
      <c r="C929" s="22" t="str">
        <f t="shared" si="14"/>
        <v>9876119999</v>
      </c>
      <c r="D929" s="23">
        <v>44113.708333333336</v>
      </c>
    </row>
    <row r="930" spans="1:4" x14ac:dyDescent="0.25">
      <c r="A930" s="22">
        <v>197457</v>
      </c>
      <c r="B930" s="22">
        <v>20733</v>
      </c>
      <c r="C930" s="22" t="str">
        <f t="shared" si="14"/>
        <v>19745720733</v>
      </c>
      <c r="D930" s="23">
        <v>44152.708333333336</v>
      </c>
    </row>
    <row r="931" spans="1:4" x14ac:dyDescent="0.25">
      <c r="A931" s="22">
        <v>196147</v>
      </c>
      <c r="B931" s="22">
        <v>19999</v>
      </c>
      <c r="C931" s="22" t="str">
        <f t="shared" si="14"/>
        <v>19614719999</v>
      </c>
      <c r="D931" s="23">
        <v>44113.708333333336</v>
      </c>
    </row>
    <row r="932" spans="1:4" x14ac:dyDescent="0.25">
      <c r="A932" s="22">
        <v>257192</v>
      </c>
      <c r="B932" s="22">
        <v>19999</v>
      </c>
      <c r="C932" s="22" t="str">
        <f t="shared" si="14"/>
        <v>25719219999</v>
      </c>
      <c r="D932" s="23">
        <v>44113.708333333336</v>
      </c>
    </row>
    <row r="933" spans="1:4" x14ac:dyDescent="0.25">
      <c r="A933" s="22">
        <v>87419</v>
      </c>
      <c r="B933" s="22">
        <v>20614</v>
      </c>
      <c r="C933" s="22" t="str">
        <f t="shared" si="14"/>
        <v>8741920614</v>
      </c>
      <c r="D933" s="23">
        <v>44147.708333333336</v>
      </c>
    </row>
    <row r="934" spans="1:4" x14ac:dyDescent="0.25">
      <c r="A934" s="22">
        <v>98761</v>
      </c>
      <c r="B934" s="22">
        <v>19999</v>
      </c>
      <c r="C934" s="22" t="str">
        <f t="shared" si="14"/>
        <v>9876119999</v>
      </c>
      <c r="D934" s="23">
        <v>44113.708333333336</v>
      </c>
    </row>
    <row r="935" spans="1:4" x14ac:dyDescent="0.25">
      <c r="A935" s="22">
        <v>66669</v>
      </c>
      <c r="B935" s="22">
        <v>20614</v>
      </c>
      <c r="C935" s="22" t="str">
        <f t="shared" si="14"/>
        <v>6666920614</v>
      </c>
      <c r="D935" s="23">
        <v>44147.708333333336</v>
      </c>
    </row>
    <row r="936" spans="1:4" x14ac:dyDescent="0.25">
      <c r="A936" s="22">
        <v>87427</v>
      </c>
      <c r="B936" s="22">
        <v>20614</v>
      </c>
      <c r="C936" s="22" t="str">
        <f t="shared" si="14"/>
        <v>8742720614</v>
      </c>
      <c r="D936" s="23">
        <v>44147.708333333336</v>
      </c>
    </row>
    <row r="937" spans="1:4" x14ac:dyDescent="0.25">
      <c r="A937" s="22">
        <v>154374</v>
      </c>
      <c r="B937" s="22">
        <v>20803</v>
      </c>
      <c r="C937" s="22" t="str">
        <f t="shared" si="14"/>
        <v>15437420803</v>
      </c>
      <c r="D937" s="23">
        <v>44165.708333333336</v>
      </c>
    </row>
    <row r="938" spans="1:4" x14ac:dyDescent="0.25">
      <c r="A938" s="22">
        <v>84328</v>
      </c>
      <c r="B938" s="22">
        <v>20493</v>
      </c>
      <c r="C938" s="22" t="str">
        <f t="shared" si="14"/>
        <v>8432820493</v>
      </c>
      <c r="D938" s="23">
        <v>44148.708333333336</v>
      </c>
    </row>
    <row r="939" spans="1:4" x14ac:dyDescent="0.25">
      <c r="A939" s="22">
        <v>111595</v>
      </c>
      <c r="B939" s="22">
        <v>20493</v>
      </c>
      <c r="C939" s="22" t="str">
        <f t="shared" si="14"/>
        <v>11159520493</v>
      </c>
      <c r="D939" s="23">
        <v>44148.708333333336</v>
      </c>
    </row>
    <row r="940" spans="1:4" x14ac:dyDescent="0.25">
      <c r="A940" s="22">
        <v>188997</v>
      </c>
      <c r="B940" s="22">
        <v>80653</v>
      </c>
      <c r="C940" s="22" t="str">
        <f t="shared" si="14"/>
        <v>18899780653</v>
      </c>
      <c r="D940" s="23">
        <v>44141.708333333336</v>
      </c>
    </row>
    <row r="941" spans="1:4" x14ac:dyDescent="0.25">
      <c r="A941" s="22">
        <v>136816</v>
      </c>
      <c r="B941" s="22">
        <v>80653</v>
      </c>
      <c r="C941" s="22" t="str">
        <f t="shared" si="14"/>
        <v>13681680653</v>
      </c>
      <c r="D941" s="23">
        <v>44141.708333333336</v>
      </c>
    </row>
    <row r="942" spans="1:4" x14ac:dyDescent="0.25">
      <c r="A942" s="22">
        <v>189207</v>
      </c>
      <c r="B942" s="22">
        <v>80653</v>
      </c>
      <c r="C942" s="22" t="str">
        <f t="shared" si="14"/>
        <v>18920780653</v>
      </c>
      <c r="D942" s="23">
        <v>44141.708333333336</v>
      </c>
    </row>
    <row r="943" spans="1:4" x14ac:dyDescent="0.25">
      <c r="A943" s="22">
        <v>136815</v>
      </c>
      <c r="B943" s="22">
        <v>80653</v>
      </c>
      <c r="C943" s="22" t="str">
        <f t="shared" si="14"/>
        <v>13681580653</v>
      </c>
      <c r="D943" s="23">
        <v>44141.708333333336</v>
      </c>
    </row>
    <row r="944" spans="1:4" x14ac:dyDescent="0.25">
      <c r="A944" s="22">
        <v>188996</v>
      </c>
      <c r="B944" s="22">
        <v>80653</v>
      </c>
      <c r="C944" s="22" t="str">
        <f t="shared" si="14"/>
        <v>18899680653</v>
      </c>
      <c r="D944" s="23">
        <v>44141.708333333336</v>
      </c>
    </row>
    <row r="945" spans="1:4" x14ac:dyDescent="0.25">
      <c r="A945" s="22">
        <v>136817</v>
      </c>
      <c r="B945" s="22">
        <v>80653</v>
      </c>
      <c r="C945" s="22" t="str">
        <f t="shared" si="14"/>
        <v>13681780653</v>
      </c>
      <c r="D945" s="23">
        <v>44141.708333333336</v>
      </c>
    </row>
    <row r="946" spans="1:4" x14ac:dyDescent="0.25">
      <c r="A946" s="22">
        <v>259087</v>
      </c>
      <c r="B946" s="22">
        <v>12420</v>
      </c>
      <c r="C946" s="22" t="str">
        <f t="shared" si="14"/>
        <v>25908712420</v>
      </c>
      <c r="D946" s="23">
        <v>43853.708333333336</v>
      </c>
    </row>
    <row r="947" spans="1:4" x14ac:dyDescent="0.25">
      <c r="A947" s="22">
        <v>133615</v>
      </c>
      <c r="B947" s="22">
        <v>12647</v>
      </c>
      <c r="C947" s="22" t="str">
        <f t="shared" si="14"/>
        <v>13361512647</v>
      </c>
      <c r="D947" s="23">
        <v>43865.708333333336</v>
      </c>
    </row>
    <row r="948" spans="1:4" x14ac:dyDescent="0.25">
      <c r="A948" s="22">
        <v>91607</v>
      </c>
      <c r="B948" s="22">
        <v>12647</v>
      </c>
      <c r="C948" s="22" t="str">
        <f t="shared" si="14"/>
        <v>9160712647</v>
      </c>
      <c r="D948" s="23">
        <v>43865.708333333336</v>
      </c>
    </row>
    <row r="949" spans="1:4" x14ac:dyDescent="0.25">
      <c r="A949" s="22">
        <v>91596</v>
      </c>
      <c r="B949" s="22">
        <v>12647</v>
      </c>
      <c r="C949" s="22" t="str">
        <f t="shared" si="14"/>
        <v>9159612647</v>
      </c>
      <c r="D949" s="23">
        <v>43865.708333333336</v>
      </c>
    </row>
    <row r="950" spans="1:4" x14ac:dyDescent="0.25">
      <c r="A950" s="22">
        <v>133614</v>
      </c>
      <c r="B950" s="22">
        <v>12647</v>
      </c>
      <c r="C950" s="22" t="str">
        <f t="shared" si="14"/>
        <v>13361412647</v>
      </c>
      <c r="D950" s="23">
        <v>43865.708333333336</v>
      </c>
    </row>
    <row r="951" spans="1:4" x14ac:dyDescent="0.25">
      <c r="A951" s="22">
        <v>109961</v>
      </c>
      <c r="B951" s="22">
        <v>20961</v>
      </c>
      <c r="C951" s="22" t="str">
        <f t="shared" si="14"/>
        <v>10996120961</v>
      </c>
      <c r="D951" s="23">
        <v>44169.708333333336</v>
      </c>
    </row>
    <row r="952" spans="1:4" x14ac:dyDescent="0.25">
      <c r="A952" s="22">
        <v>28951</v>
      </c>
      <c r="B952" s="22">
        <v>20961</v>
      </c>
      <c r="C952" s="22" t="str">
        <f t="shared" si="14"/>
        <v>2895120961</v>
      </c>
      <c r="D952" s="23">
        <v>44169.708333333336</v>
      </c>
    </row>
    <row r="953" spans="1:4" x14ac:dyDescent="0.25">
      <c r="A953" s="22">
        <v>115900</v>
      </c>
      <c r="B953" s="22">
        <v>20653</v>
      </c>
      <c r="C953" s="22" t="str">
        <f t="shared" si="14"/>
        <v>11590020653</v>
      </c>
      <c r="D953" s="23">
        <v>44166.708333333336</v>
      </c>
    </row>
    <row r="954" spans="1:4" x14ac:dyDescent="0.25">
      <c r="A954" s="22">
        <v>47249</v>
      </c>
      <c r="B954" s="22">
        <v>20768</v>
      </c>
      <c r="C954" s="22" t="str">
        <f t="shared" si="14"/>
        <v>4724920768</v>
      </c>
      <c r="D954" s="23">
        <v>44166.708333333336</v>
      </c>
    </row>
    <row r="955" spans="1:4" x14ac:dyDescent="0.25">
      <c r="A955" s="22">
        <v>47817</v>
      </c>
      <c r="B955" s="22">
        <v>20768</v>
      </c>
      <c r="C955" s="22" t="str">
        <f t="shared" si="14"/>
        <v>4781720768</v>
      </c>
      <c r="D955" s="23">
        <v>44176.708333333336</v>
      </c>
    </row>
    <row r="956" spans="1:4" x14ac:dyDescent="0.25">
      <c r="A956" s="22">
        <v>52100</v>
      </c>
      <c r="B956" s="22">
        <v>20768</v>
      </c>
      <c r="C956" s="22" t="str">
        <f t="shared" si="14"/>
        <v>5210020768</v>
      </c>
      <c r="D956" s="23">
        <v>44175.708333333336</v>
      </c>
    </row>
    <row r="957" spans="1:4" x14ac:dyDescent="0.25">
      <c r="A957" s="22">
        <v>21401</v>
      </c>
      <c r="B957" s="22">
        <v>20768</v>
      </c>
      <c r="C957" s="22" t="str">
        <f t="shared" si="14"/>
        <v>2140120768</v>
      </c>
      <c r="D957" s="23">
        <v>44175.708333333336</v>
      </c>
    </row>
    <row r="958" spans="1:4" x14ac:dyDescent="0.25">
      <c r="A958" s="22">
        <v>52603</v>
      </c>
      <c r="B958" s="22">
        <v>21039</v>
      </c>
      <c r="C958" s="22" t="str">
        <f t="shared" si="14"/>
        <v>5260321039</v>
      </c>
      <c r="D958" s="23">
        <v>44175.708333333336</v>
      </c>
    </row>
    <row r="959" spans="1:4" x14ac:dyDescent="0.25">
      <c r="A959" s="22">
        <v>198000</v>
      </c>
      <c r="B959" s="22">
        <v>21036</v>
      </c>
      <c r="C959" s="22" t="str">
        <f t="shared" si="14"/>
        <v>19800021036</v>
      </c>
      <c r="D959" s="23">
        <v>44175.708333333336</v>
      </c>
    </row>
    <row r="960" spans="1:4" x14ac:dyDescent="0.25">
      <c r="A960" s="22">
        <v>260167</v>
      </c>
      <c r="B960" s="22">
        <v>20675</v>
      </c>
      <c r="C960" s="22" t="str">
        <f t="shared" si="14"/>
        <v>26016720675</v>
      </c>
      <c r="D960" s="23">
        <v>44181.708333333336</v>
      </c>
    </row>
    <row r="961" spans="1:4" x14ac:dyDescent="0.25">
      <c r="A961" s="22">
        <v>198231</v>
      </c>
      <c r="B961" s="22">
        <v>20675</v>
      </c>
      <c r="C961" s="22" t="str">
        <f t="shared" si="14"/>
        <v>19823120675</v>
      </c>
      <c r="D961" s="23">
        <v>44181.708333333336</v>
      </c>
    </row>
    <row r="962" spans="1:4" x14ac:dyDescent="0.25">
      <c r="A962" s="22">
        <v>260168</v>
      </c>
      <c r="B962" s="22">
        <v>20675</v>
      </c>
      <c r="C962" s="22" t="str">
        <f t="shared" si="14"/>
        <v>26016820675</v>
      </c>
      <c r="D962" s="23">
        <v>44181.708333333336</v>
      </c>
    </row>
    <row r="963" spans="1:4" x14ac:dyDescent="0.25">
      <c r="A963" s="22">
        <v>198246</v>
      </c>
      <c r="B963" s="22">
        <v>20675</v>
      </c>
      <c r="C963" s="22" t="str">
        <f t="shared" ref="C963:C1026" si="15">A963&amp;B963</f>
        <v>19824620675</v>
      </c>
      <c r="D963" s="23">
        <v>44181.708333333336</v>
      </c>
    </row>
    <row r="964" spans="1:4" x14ac:dyDescent="0.25">
      <c r="A964" s="22">
        <v>198236</v>
      </c>
      <c r="B964" s="22">
        <v>20675</v>
      </c>
      <c r="C964" s="22" t="str">
        <f t="shared" si="15"/>
        <v>19823620675</v>
      </c>
      <c r="D964" s="23">
        <v>44181.708333333336</v>
      </c>
    </row>
    <row r="965" spans="1:4" x14ac:dyDescent="0.25">
      <c r="A965" s="22">
        <v>198235</v>
      </c>
      <c r="B965" s="22">
        <v>20675</v>
      </c>
      <c r="C965" s="22" t="str">
        <f t="shared" si="15"/>
        <v>19823520675</v>
      </c>
      <c r="D965" s="23">
        <v>44181.708333333336</v>
      </c>
    </row>
    <row r="966" spans="1:4" x14ac:dyDescent="0.25">
      <c r="A966" s="22">
        <v>198233</v>
      </c>
      <c r="B966" s="22">
        <v>20675</v>
      </c>
      <c r="C966" s="22" t="str">
        <f t="shared" si="15"/>
        <v>19823320675</v>
      </c>
      <c r="D966" s="23">
        <v>44181.708333333336</v>
      </c>
    </row>
    <row r="967" spans="1:4" x14ac:dyDescent="0.25">
      <c r="A967" s="22">
        <v>190230</v>
      </c>
      <c r="B967" s="22">
        <v>20675</v>
      </c>
      <c r="C967" s="22" t="str">
        <f t="shared" si="15"/>
        <v>19023020675</v>
      </c>
      <c r="D967" s="23">
        <v>44181.708333333336</v>
      </c>
    </row>
    <row r="968" spans="1:4" x14ac:dyDescent="0.25">
      <c r="A968" s="22">
        <v>151831</v>
      </c>
      <c r="B968" s="22">
        <v>20450</v>
      </c>
      <c r="C968" s="22" t="str">
        <f t="shared" si="15"/>
        <v>15183120450</v>
      </c>
      <c r="D968" s="23">
        <v>44144.708333333336</v>
      </c>
    </row>
    <row r="969" spans="1:4" x14ac:dyDescent="0.25">
      <c r="A969" s="22">
        <v>110857</v>
      </c>
      <c r="B969" s="22">
        <v>20450</v>
      </c>
      <c r="C969" s="22" t="str">
        <f t="shared" si="15"/>
        <v>11085720450</v>
      </c>
      <c r="D969" s="23">
        <v>44144.708333333336</v>
      </c>
    </row>
    <row r="970" spans="1:4" x14ac:dyDescent="0.25">
      <c r="A970" s="22">
        <v>154858</v>
      </c>
      <c r="B970" s="22">
        <v>20450</v>
      </c>
      <c r="C970" s="22" t="str">
        <f t="shared" si="15"/>
        <v>15485820450</v>
      </c>
      <c r="D970" s="23">
        <v>44144.708333333336</v>
      </c>
    </row>
    <row r="971" spans="1:4" x14ac:dyDescent="0.25">
      <c r="A971" s="22">
        <v>110858</v>
      </c>
      <c r="B971" s="22">
        <v>20450</v>
      </c>
      <c r="C971" s="22" t="str">
        <f t="shared" si="15"/>
        <v>11085820450</v>
      </c>
      <c r="D971" s="23">
        <v>44144.708333333336</v>
      </c>
    </row>
    <row r="972" spans="1:4" x14ac:dyDescent="0.25">
      <c r="A972" s="22">
        <v>151830</v>
      </c>
      <c r="B972" s="22">
        <v>20450</v>
      </c>
      <c r="C972" s="22" t="str">
        <f t="shared" si="15"/>
        <v>15183020450</v>
      </c>
      <c r="D972" s="23">
        <v>44144.708333333336</v>
      </c>
    </row>
    <row r="973" spans="1:4" x14ac:dyDescent="0.25">
      <c r="A973" s="22">
        <v>108156</v>
      </c>
      <c r="B973" s="22">
        <v>20450</v>
      </c>
      <c r="C973" s="22" t="str">
        <f t="shared" si="15"/>
        <v>10815620450</v>
      </c>
      <c r="D973" s="23">
        <v>44144.708333333336</v>
      </c>
    </row>
    <row r="974" spans="1:4" x14ac:dyDescent="0.25">
      <c r="A974" s="22">
        <v>151829</v>
      </c>
      <c r="B974" s="22">
        <v>20450</v>
      </c>
      <c r="C974" s="22" t="str">
        <f t="shared" si="15"/>
        <v>15182920450</v>
      </c>
      <c r="D974" s="23">
        <v>44144.708333333336</v>
      </c>
    </row>
    <row r="975" spans="1:4" x14ac:dyDescent="0.25">
      <c r="A975" s="22">
        <v>197029</v>
      </c>
      <c r="B975" s="22">
        <v>20175</v>
      </c>
      <c r="C975" s="22" t="str">
        <f t="shared" si="15"/>
        <v>19702920175</v>
      </c>
      <c r="D975" s="23">
        <v>44123.708333333336</v>
      </c>
    </row>
    <row r="976" spans="1:4" x14ac:dyDescent="0.25">
      <c r="A976" s="22">
        <v>126232</v>
      </c>
      <c r="B976" s="22">
        <v>19960</v>
      </c>
      <c r="C976" s="22" t="str">
        <f t="shared" si="15"/>
        <v>12623219960</v>
      </c>
      <c r="D976" s="23">
        <v>44110.708333333336</v>
      </c>
    </row>
    <row r="977" spans="1:4" x14ac:dyDescent="0.25">
      <c r="A977" s="22">
        <v>138204</v>
      </c>
      <c r="B977" s="22">
        <v>20548</v>
      </c>
      <c r="C977" s="22" t="str">
        <f t="shared" si="15"/>
        <v>13820420548</v>
      </c>
      <c r="D977" s="23">
        <v>44151.708333333336</v>
      </c>
    </row>
    <row r="978" spans="1:4" x14ac:dyDescent="0.25">
      <c r="A978" s="22">
        <v>156250</v>
      </c>
      <c r="B978" s="22">
        <v>20858</v>
      </c>
      <c r="C978" s="22" t="str">
        <f t="shared" si="15"/>
        <v>15625020858</v>
      </c>
      <c r="D978" s="23">
        <v>44174.708333333336</v>
      </c>
    </row>
    <row r="979" spans="1:4" x14ac:dyDescent="0.25">
      <c r="A979" s="22">
        <v>211276</v>
      </c>
      <c r="B979" s="22">
        <v>20858</v>
      </c>
      <c r="C979" s="22" t="str">
        <f t="shared" si="15"/>
        <v>21127620858</v>
      </c>
      <c r="D979" s="23">
        <v>44174.708333333336</v>
      </c>
    </row>
    <row r="980" spans="1:4" x14ac:dyDescent="0.25">
      <c r="A980" s="22">
        <v>1884</v>
      </c>
      <c r="B980" s="22">
        <v>21077</v>
      </c>
      <c r="C980" s="22" t="str">
        <f t="shared" si="15"/>
        <v>188421077</v>
      </c>
      <c r="D980" s="23">
        <v>44186.708333333336</v>
      </c>
    </row>
    <row r="981" spans="1:4" x14ac:dyDescent="0.25">
      <c r="A981" s="22">
        <v>46912</v>
      </c>
      <c r="B981" s="22">
        <v>20593</v>
      </c>
      <c r="C981" s="22" t="str">
        <f t="shared" si="15"/>
        <v>4691220593</v>
      </c>
      <c r="D981" s="23">
        <v>44148.708333333336</v>
      </c>
    </row>
    <row r="982" spans="1:4" x14ac:dyDescent="0.25">
      <c r="A982" s="22">
        <v>14933</v>
      </c>
      <c r="B982" s="22">
        <v>20593</v>
      </c>
      <c r="C982" s="22" t="str">
        <f t="shared" si="15"/>
        <v>1493320593</v>
      </c>
      <c r="D982" s="23">
        <v>44148.708333333336</v>
      </c>
    </row>
    <row r="983" spans="1:4" x14ac:dyDescent="0.25">
      <c r="A983" s="22">
        <v>99914</v>
      </c>
      <c r="B983" s="22">
        <v>20593</v>
      </c>
      <c r="C983" s="22" t="str">
        <f t="shared" si="15"/>
        <v>9991420593</v>
      </c>
      <c r="D983" s="23">
        <v>44148.708333333336</v>
      </c>
    </row>
    <row r="984" spans="1:4" x14ac:dyDescent="0.25">
      <c r="A984" s="22">
        <v>127554</v>
      </c>
      <c r="B984" s="22">
        <v>20658</v>
      </c>
      <c r="C984" s="22" t="str">
        <f t="shared" si="15"/>
        <v>12755420658</v>
      </c>
      <c r="D984" s="23">
        <v>44148.708333333336</v>
      </c>
    </row>
    <row r="985" spans="1:4" x14ac:dyDescent="0.25">
      <c r="A985" s="22">
        <v>126808</v>
      </c>
      <c r="B985" s="22">
        <v>20440</v>
      </c>
      <c r="C985" s="22" t="str">
        <f t="shared" si="15"/>
        <v>12680820440</v>
      </c>
      <c r="D985" s="23">
        <v>44141.708333333336</v>
      </c>
    </row>
    <row r="986" spans="1:4" x14ac:dyDescent="0.25">
      <c r="A986" s="22">
        <v>52951</v>
      </c>
      <c r="B986" s="22">
        <v>20743</v>
      </c>
      <c r="C986" s="22" t="str">
        <f t="shared" si="15"/>
        <v>5295120743</v>
      </c>
      <c r="D986" s="23">
        <v>44165.708333333336</v>
      </c>
    </row>
    <row r="987" spans="1:4" x14ac:dyDescent="0.25">
      <c r="A987" s="22">
        <v>73929</v>
      </c>
      <c r="B987" s="22">
        <v>20014</v>
      </c>
      <c r="C987" s="22" t="str">
        <f t="shared" si="15"/>
        <v>7392920014</v>
      </c>
      <c r="D987" s="23">
        <v>44112.708333333336</v>
      </c>
    </row>
    <row r="988" spans="1:4" x14ac:dyDescent="0.25">
      <c r="A988" s="22">
        <v>205137</v>
      </c>
      <c r="B988" s="22">
        <v>20084</v>
      </c>
      <c r="C988" s="22" t="str">
        <f t="shared" si="15"/>
        <v>20513720084</v>
      </c>
      <c r="D988" s="23">
        <v>44125.708333333336</v>
      </c>
    </row>
    <row r="989" spans="1:4" x14ac:dyDescent="0.25">
      <c r="A989" s="22">
        <v>140802</v>
      </c>
      <c r="B989" s="22">
        <v>20135</v>
      </c>
      <c r="C989" s="22" t="str">
        <f t="shared" si="15"/>
        <v>14080220135</v>
      </c>
      <c r="D989" s="23">
        <v>44125.708333333336</v>
      </c>
    </row>
    <row r="990" spans="1:4" x14ac:dyDescent="0.25">
      <c r="A990" s="22">
        <v>198850</v>
      </c>
      <c r="B990" s="22">
        <v>20536</v>
      </c>
      <c r="C990" s="22" t="str">
        <f t="shared" si="15"/>
        <v>19885020536</v>
      </c>
      <c r="D990" s="23">
        <v>44155.708333333336</v>
      </c>
    </row>
    <row r="991" spans="1:4" x14ac:dyDescent="0.25">
      <c r="A991" s="22">
        <v>22815</v>
      </c>
      <c r="B991" s="22">
        <v>21047</v>
      </c>
      <c r="C991" s="22" t="str">
        <f t="shared" si="15"/>
        <v>2281521047</v>
      </c>
      <c r="D991" s="23">
        <v>44176.708333333336</v>
      </c>
    </row>
    <row r="992" spans="1:4" x14ac:dyDescent="0.25">
      <c r="A992" s="22">
        <v>41442</v>
      </c>
      <c r="B992" s="22">
        <v>12473</v>
      </c>
      <c r="C992" s="22" t="str">
        <f t="shared" si="15"/>
        <v>4144212473</v>
      </c>
      <c r="D992" s="23">
        <v>43859.708333333336</v>
      </c>
    </row>
    <row r="993" spans="1:4" x14ac:dyDescent="0.25">
      <c r="A993" s="22">
        <v>58088</v>
      </c>
      <c r="B993" s="22">
        <v>11915</v>
      </c>
      <c r="C993" s="22" t="str">
        <f t="shared" si="15"/>
        <v>5808811915</v>
      </c>
      <c r="D993" s="23">
        <v>43774.708333333336</v>
      </c>
    </row>
    <row r="994" spans="1:4" x14ac:dyDescent="0.25">
      <c r="A994" s="22">
        <v>189610</v>
      </c>
      <c r="B994" s="22">
        <v>12697</v>
      </c>
      <c r="C994" s="22" t="str">
        <f t="shared" si="15"/>
        <v>18961012697</v>
      </c>
      <c r="D994" s="23">
        <v>43868.708333333336</v>
      </c>
    </row>
    <row r="995" spans="1:4" x14ac:dyDescent="0.25">
      <c r="A995" s="22">
        <v>137276</v>
      </c>
      <c r="B995" s="22">
        <v>12697</v>
      </c>
      <c r="C995" s="22" t="str">
        <f t="shared" si="15"/>
        <v>13727612697</v>
      </c>
      <c r="D995" s="23">
        <v>43868.708333333336</v>
      </c>
    </row>
    <row r="996" spans="1:4" x14ac:dyDescent="0.25">
      <c r="A996" s="22">
        <v>189598</v>
      </c>
      <c r="B996" s="22">
        <v>12697</v>
      </c>
      <c r="C996" s="22" t="str">
        <f t="shared" si="15"/>
        <v>18959812697</v>
      </c>
      <c r="D996" s="23">
        <v>43868.708333333336</v>
      </c>
    </row>
    <row r="997" spans="1:4" x14ac:dyDescent="0.25">
      <c r="A997" s="22">
        <v>137277</v>
      </c>
      <c r="B997" s="22">
        <v>12697</v>
      </c>
      <c r="C997" s="22" t="str">
        <f t="shared" si="15"/>
        <v>13727712697</v>
      </c>
      <c r="D997" s="23">
        <v>43868.708333333336</v>
      </c>
    </row>
    <row r="998" spans="1:4" x14ac:dyDescent="0.25">
      <c r="A998" s="22">
        <v>189602</v>
      </c>
      <c r="B998" s="22">
        <v>12697</v>
      </c>
      <c r="C998" s="22" t="str">
        <f t="shared" si="15"/>
        <v>18960212697</v>
      </c>
      <c r="D998" s="23">
        <v>43868.708333333336</v>
      </c>
    </row>
    <row r="999" spans="1:4" x14ac:dyDescent="0.25">
      <c r="A999" s="22">
        <v>137275</v>
      </c>
      <c r="B999" s="22">
        <v>12697</v>
      </c>
      <c r="C999" s="22" t="str">
        <f t="shared" si="15"/>
        <v>13727512697</v>
      </c>
      <c r="D999" s="23">
        <v>43868.708333333336</v>
      </c>
    </row>
    <row r="1000" spans="1:4" x14ac:dyDescent="0.25">
      <c r="A1000" s="22">
        <v>189603</v>
      </c>
      <c r="B1000" s="22">
        <v>12697</v>
      </c>
      <c r="C1000" s="22" t="str">
        <f t="shared" si="15"/>
        <v>18960312697</v>
      </c>
      <c r="D1000" s="23">
        <v>43868.708333333336</v>
      </c>
    </row>
    <row r="1001" spans="1:4" x14ac:dyDescent="0.25">
      <c r="A1001" s="22">
        <v>137285</v>
      </c>
      <c r="B1001" s="22">
        <v>12697</v>
      </c>
      <c r="C1001" s="22" t="str">
        <f t="shared" si="15"/>
        <v>13728512697</v>
      </c>
      <c r="D1001" s="23">
        <v>43868.708333333336</v>
      </c>
    </row>
    <row r="1002" spans="1:4" x14ac:dyDescent="0.25">
      <c r="A1002" s="22">
        <v>189119</v>
      </c>
      <c r="B1002" s="22">
        <v>12697</v>
      </c>
      <c r="C1002" s="22" t="str">
        <f t="shared" si="15"/>
        <v>18911912697</v>
      </c>
      <c r="D1002" s="23">
        <v>43868.708333333336</v>
      </c>
    </row>
    <row r="1003" spans="1:4" x14ac:dyDescent="0.25">
      <c r="A1003" s="22">
        <v>150600</v>
      </c>
      <c r="B1003" s="22">
        <v>12410</v>
      </c>
      <c r="C1003" s="22" t="str">
        <f t="shared" si="15"/>
        <v>15060012410</v>
      </c>
      <c r="D1003" s="23">
        <v>43847.708333333336</v>
      </c>
    </row>
    <row r="1004" spans="1:4" x14ac:dyDescent="0.25">
      <c r="A1004" s="22">
        <v>106550</v>
      </c>
      <c r="B1004" s="22">
        <v>12410</v>
      </c>
      <c r="C1004" s="22" t="str">
        <f t="shared" si="15"/>
        <v>10655012410</v>
      </c>
      <c r="D1004" s="23">
        <v>43847.708333333336</v>
      </c>
    </row>
    <row r="1005" spans="1:4" x14ac:dyDescent="0.25">
      <c r="A1005" s="22">
        <v>150391</v>
      </c>
      <c r="B1005" s="22">
        <v>12410</v>
      </c>
      <c r="C1005" s="22" t="str">
        <f t="shared" si="15"/>
        <v>15039112410</v>
      </c>
      <c r="D1005" s="23">
        <v>43847.708333333336</v>
      </c>
    </row>
    <row r="1006" spans="1:4" x14ac:dyDescent="0.25">
      <c r="A1006" s="22">
        <v>106549</v>
      </c>
      <c r="B1006" s="22">
        <v>12410</v>
      </c>
      <c r="C1006" s="22" t="str">
        <f t="shared" si="15"/>
        <v>10654912410</v>
      </c>
      <c r="D1006" s="23">
        <v>43847.708333333336</v>
      </c>
    </row>
    <row r="1007" spans="1:4" x14ac:dyDescent="0.25">
      <c r="A1007" s="22">
        <v>150390</v>
      </c>
      <c r="B1007" s="22">
        <v>12410</v>
      </c>
      <c r="C1007" s="22" t="str">
        <f t="shared" si="15"/>
        <v>15039012410</v>
      </c>
      <c r="D1007" s="23">
        <v>43847.708333333336</v>
      </c>
    </row>
    <row r="1008" spans="1:4" x14ac:dyDescent="0.25">
      <c r="A1008" s="22">
        <v>136241</v>
      </c>
      <c r="B1008" s="22">
        <v>21121</v>
      </c>
      <c r="C1008" s="22" t="str">
        <f t="shared" si="15"/>
        <v>13624121121</v>
      </c>
      <c r="D1008" s="23">
        <v>44204.708333333336</v>
      </c>
    </row>
    <row r="1009" spans="1:4" x14ac:dyDescent="0.25">
      <c r="A1009" s="22">
        <v>121531</v>
      </c>
      <c r="B1009" s="22">
        <v>21121</v>
      </c>
      <c r="C1009" s="22" t="str">
        <f t="shared" si="15"/>
        <v>12153121121</v>
      </c>
      <c r="D1009" s="23">
        <v>44204.708333333336</v>
      </c>
    </row>
    <row r="1010" spans="1:4" x14ac:dyDescent="0.25">
      <c r="A1010" s="22">
        <v>136240</v>
      </c>
      <c r="B1010" s="22">
        <v>21121</v>
      </c>
      <c r="C1010" s="22" t="str">
        <f t="shared" si="15"/>
        <v>13624021121</v>
      </c>
      <c r="D1010" s="23">
        <v>44204.708333333336</v>
      </c>
    </row>
    <row r="1011" spans="1:4" x14ac:dyDescent="0.25">
      <c r="A1011" s="22">
        <v>260647</v>
      </c>
      <c r="B1011" s="22">
        <v>20981</v>
      </c>
      <c r="C1011" s="22" t="str">
        <f t="shared" si="15"/>
        <v>26064720981</v>
      </c>
      <c r="D1011" s="23">
        <v>44200.708333333336</v>
      </c>
    </row>
    <row r="1012" spans="1:4" x14ac:dyDescent="0.25">
      <c r="A1012" s="22">
        <v>198556</v>
      </c>
      <c r="B1012" s="22">
        <v>20981</v>
      </c>
      <c r="C1012" s="22" t="str">
        <f t="shared" si="15"/>
        <v>19855620981</v>
      </c>
      <c r="D1012" s="23">
        <v>44200.708333333336</v>
      </c>
    </row>
    <row r="1013" spans="1:4" x14ac:dyDescent="0.25">
      <c r="A1013" s="22">
        <v>260646</v>
      </c>
      <c r="B1013" s="22">
        <v>20981</v>
      </c>
      <c r="C1013" s="22" t="str">
        <f t="shared" si="15"/>
        <v>26064620981</v>
      </c>
      <c r="D1013" s="23">
        <v>44200.708333333336</v>
      </c>
    </row>
    <row r="1014" spans="1:4" x14ac:dyDescent="0.25">
      <c r="A1014" s="22">
        <v>49787</v>
      </c>
      <c r="B1014" s="22">
        <v>20508</v>
      </c>
      <c r="C1014" s="22" t="str">
        <f t="shared" si="15"/>
        <v>4978720508</v>
      </c>
      <c r="D1014" s="23">
        <v>44155.708333333336</v>
      </c>
    </row>
    <row r="1015" spans="1:4" x14ac:dyDescent="0.25">
      <c r="A1015" s="22">
        <v>55380</v>
      </c>
      <c r="B1015" s="22">
        <v>20525</v>
      </c>
      <c r="C1015" s="22" t="str">
        <f t="shared" si="15"/>
        <v>5538020525</v>
      </c>
      <c r="D1015" s="23">
        <v>44151.708333333336</v>
      </c>
    </row>
    <row r="1016" spans="1:4" x14ac:dyDescent="0.25">
      <c r="A1016" s="22">
        <v>55489</v>
      </c>
      <c r="B1016" s="22">
        <v>20525</v>
      </c>
      <c r="C1016" s="22" t="str">
        <f t="shared" si="15"/>
        <v>5548920525</v>
      </c>
      <c r="D1016" s="23">
        <v>44151.708333333336</v>
      </c>
    </row>
    <row r="1017" spans="1:4" x14ac:dyDescent="0.25">
      <c r="A1017" s="22">
        <v>351</v>
      </c>
      <c r="B1017" s="22">
        <v>20525</v>
      </c>
      <c r="C1017" s="22" t="str">
        <f t="shared" si="15"/>
        <v>35120525</v>
      </c>
      <c r="D1017" s="23">
        <v>44151.708333333336</v>
      </c>
    </row>
    <row r="1018" spans="1:4" x14ac:dyDescent="0.25">
      <c r="A1018" s="22">
        <v>189522</v>
      </c>
      <c r="B1018" s="22">
        <v>20711</v>
      </c>
      <c r="C1018" s="22" t="str">
        <f t="shared" si="15"/>
        <v>18952220711</v>
      </c>
      <c r="D1018" s="23">
        <v>44201.708333333336</v>
      </c>
    </row>
    <row r="1019" spans="1:4" x14ac:dyDescent="0.25">
      <c r="A1019" s="22">
        <v>137053</v>
      </c>
      <c r="B1019" s="22">
        <v>20711</v>
      </c>
      <c r="C1019" s="22" t="str">
        <f t="shared" si="15"/>
        <v>13705320711</v>
      </c>
      <c r="D1019" s="23">
        <v>44201.708333333336</v>
      </c>
    </row>
    <row r="1020" spans="1:4" x14ac:dyDescent="0.25">
      <c r="A1020" s="22">
        <v>189205</v>
      </c>
      <c r="B1020" s="22">
        <v>20711</v>
      </c>
      <c r="C1020" s="22" t="str">
        <f t="shared" si="15"/>
        <v>18920520711</v>
      </c>
      <c r="D1020" s="23">
        <v>44201.708333333336</v>
      </c>
    </row>
    <row r="1021" spans="1:4" x14ac:dyDescent="0.25">
      <c r="A1021" s="22">
        <v>136824</v>
      </c>
      <c r="B1021" s="22">
        <v>20711</v>
      </c>
      <c r="C1021" s="22" t="str">
        <f t="shared" si="15"/>
        <v>13682420711</v>
      </c>
      <c r="D1021" s="23">
        <v>44201.708333333336</v>
      </c>
    </row>
    <row r="1022" spans="1:4" x14ac:dyDescent="0.25">
      <c r="A1022" s="22">
        <v>197238</v>
      </c>
      <c r="B1022" s="22">
        <v>20850</v>
      </c>
      <c r="C1022" s="22" t="str">
        <f t="shared" si="15"/>
        <v>19723820850</v>
      </c>
      <c r="D1022" s="23">
        <v>44200.708333333336</v>
      </c>
    </row>
    <row r="1023" spans="1:4" x14ac:dyDescent="0.25">
      <c r="A1023" s="22">
        <v>143575</v>
      </c>
      <c r="B1023" s="22">
        <v>20850</v>
      </c>
      <c r="C1023" s="22" t="str">
        <f t="shared" si="15"/>
        <v>14357520850</v>
      </c>
      <c r="D1023" s="23">
        <v>44200.708333333336</v>
      </c>
    </row>
    <row r="1024" spans="1:4" x14ac:dyDescent="0.25">
      <c r="A1024" s="22">
        <v>197229</v>
      </c>
      <c r="B1024" s="22">
        <v>20850</v>
      </c>
      <c r="C1024" s="22" t="str">
        <f t="shared" si="15"/>
        <v>19722920850</v>
      </c>
      <c r="D1024" s="23">
        <v>44200.708333333336</v>
      </c>
    </row>
    <row r="1025" spans="1:4" x14ac:dyDescent="0.25">
      <c r="A1025" s="22">
        <v>8069</v>
      </c>
      <c r="B1025" s="22">
        <v>20584</v>
      </c>
      <c r="C1025" s="22" t="str">
        <f t="shared" si="15"/>
        <v>806920584</v>
      </c>
      <c r="D1025" s="23">
        <v>44201.708333333336</v>
      </c>
    </row>
    <row r="1026" spans="1:4" x14ac:dyDescent="0.25">
      <c r="A1026" s="22">
        <v>197402</v>
      </c>
      <c r="B1026" s="22">
        <v>20584</v>
      </c>
      <c r="C1026" s="22" t="str">
        <f t="shared" si="15"/>
        <v>19740220584</v>
      </c>
      <c r="D1026" s="23">
        <v>44201.708333333336</v>
      </c>
    </row>
    <row r="1027" spans="1:4" x14ac:dyDescent="0.25">
      <c r="A1027" s="22">
        <v>259028</v>
      </c>
      <c r="B1027" s="22">
        <v>20584</v>
      </c>
      <c r="C1027" s="22" t="str">
        <f t="shared" ref="C1027:C1090" si="16">A1027&amp;B1027</f>
        <v>25902820584</v>
      </c>
      <c r="D1027" s="23">
        <v>44201.708333333336</v>
      </c>
    </row>
    <row r="1028" spans="1:4" x14ac:dyDescent="0.25">
      <c r="A1028" s="22">
        <v>197401</v>
      </c>
      <c r="B1028" s="22">
        <v>20584</v>
      </c>
      <c r="C1028" s="22" t="str">
        <f t="shared" si="16"/>
        <v>19740120584</v>
      </c>
      <c r="D1028" s="23">
        <v>44201.708333333336</v>
      </c>
    </row>
    <row r="1029" spans="1:4" x14ac:dyDescent="0.25">
      <c r="A1029" s="22">
        <v>137820</v>
      </c>
      <c r="B1029" s="22">
        <v>21280</v>
      </c>
      <c r="C1029" s="22" t="str">
        <f t="shared" si="16"/>
        <v>13782021280</v>
      </c>
      <c r="D1029" s="23">
        <v>44211.708333333336</v>
      </c>
    </row>
    <row r="1030" spans="1:4" x14ac:dyDescent="0.25">
      <c r="A1030" s="22">
        <v>190600</v>
      </c>
      <c r="B1030" s="22">
        <v>21280</v>
      </c>
      <c r="C1030" s="22" t="str">
        <f t="shared" si="16"/>
        <v>19060021280</v>
      </c>
      <c r="D1030" s="23">
        <v>44211.708333333336</v>
      </c>
    </row>
    <row r="1031" spans="1:4" x14ac:dyDescent="0.25">
      <c r="A1031" s="22">
        <v>11798</v>
      </c>
      <c r="B1031" s="22">
        <v>21231</v>
      </c>
      <c r="C1031" s="22" t="str">
        <f t="shared" si="16"/>
        <v>1179821231</v>
      </c>
      <c r="D1031" s="23">
        <v>44209.708333333336</v>
      </c>
    </row>
    <row r="1032" spans="1:4" x14ac:dyDescent="0.25">
      <c r="A1032" s="22">
        <v>165186</v>
      </c>
      <c r="B1032" s="22">
        <v>20837</v>
      </c>
      <c r="C1032" s="22" t="str">
        <f t="shared" si="16"/>
        <v>16518620837</v>
      </c>
      <c r="D1032" s="23">
        <v>44209.708333333336</v>
      </c>
    </row>
    <row r="1033" spans="1:4" x14ac:dyDescent="0.25">
      <c r="A1033" s="22">
        <v>261610</v>
      </c>
      <c r="B1033" s="22">
        <v>81813</v>
      </c>
      <c r="C1033" s="22" t="str">
        <f t="shared" si="16"/>
        <v>26161081813</v>
      </c>
      <c r="D1033" s="23">
        <v>44209.708333333336</v>
      </c>
    </row>
    <row r="1034" spans="1:4" x14ac:dyDescent="0.25">
      <c r="A1034" s="22">
        <v>199369</v>
      </c>
      <c r="B1034" s="22">
        <v>81813</v>
      </c>
      <c r="C1034" s="22" t="str">
        <f t="shared" si="16"/>
        <v>19936981813</v>
      </c>
      <c r="D1034" s="23">
        <v>44209.708333333336</v>
      </c>
    </row>
    <row r="1035" spans="1:4" x14ac:dyDescent="0.25">
      <c r="A1035" s="22">
        <v>261609</v>
      </c>
      <c r="B1035" s="22">
        <v>81813</v>
      </c>
      <c r="C1035" s="22" t="str">
        <f t="shared" si="16"/>
        <v>26160981813</v>
      </c>
      <c r="D1035" s="23">
        <v>44209.708333333336</v>
      </c>
    </row>
    <row r="1036" spans="1:4" x14ac:dyDescent="0.25">
      <c r="A1036" s="22">
        <v>257512</v>
      </c>
      <c r="B1036" s="22">
        <v>80401</v>
      </c>
      <c r="C1036" s="22" t="str">
        <f t="shared" si="16"/>
        <v>25751280401</v>
      </c>
      <c r="D1036" s="23">
        <v>44137.708333333336</v>
      </c>
    </row>
    <row r="1037" spans="1:4" x14ac:dyDescent="0.25">
      <c r="A1037" s="22">
        <v>257513</v>
      </c>
      <c r="B1037" s="22">
        <v>19718</v>
      </c>
      <c r="C1037" s="22" t="str">
        <f t="shared" si="16"/>
        <v>25751319718</v>
      </c>
      <c r="D1037" s="23">
        <v>44137.708333333336</v>
      </c>
    </row>
    <row r="1038" spans="1:4" x14ac:dyDescent="0.25">
      <c r="A1038" s="22">
        <v>196437</v>
      </c>
      <c r="B1038" s="22">
        <v>19718</v>
      </c>
      <c r="C1038" s="22" t="str">
        <f t="shared" si="16"/>
        <v>19643719718</v>
      </c>
      <c r="D1038" s="23">
        <v>44137.708333333336</v>
      </c>
    </row>
    <row r="1039" spans="1:4" x14ac:dyDescent="0.25">
      <c r="A1039" s="22">
        <v>165953</v>
      </c>
      <c r="B1039" s="22">
        <v>21458</v>
      </c>
      <c r="C1039" s="22" t="str">
        <f t="shared" si="16"/>
        <v>16595321458</v>
      </c>
      <c r="D1039" s="23">
        <v>44229.708333333336</v>
      </c>
    </row>
    <row r="1040" spans="1:4" x14ac:dyDescent="0.25">
      <c r="A1040" s="22">
        <v>154908</v>
      </c>
      <c r="B1040" s="22">
        <v>81731</v>
      </c>
      <c r="C1040" s="22" t="str">
        <f t="shared" si="16"/>
        <v>15490881731</v>
      </c>
      <c r="D1040" s="23">
        <v>44201.708333333336</v>
      </c>
    </row>
    <row r="1041" spans="1:4" x14ac:dyDescent="0.25">
      <c r="A1041" s="22">
        <v>172209</v>
      </c>
      <c r="B1041" s="22">
        <v>81943</v>
      </c>
      <c r="C1041" s="22" t="str">
        <f t="shared" si="16"/>
        <v>17220981943</v>
      </c>
      <c r="D1041" s="23">
        <v>44228.708333333336</v>
      </c>
    </row>
    <row r="1042" spans="1:4" x14ac:dyDescent="0.25">
      <c r="A1042" s="22">
        <v>46391</v>
      </c>
      <c r="B1042" s="22">
        <v>81588</v>
      </c>
      <c r="C1042" s="22" t="str">
        <f t="shared" si="16"/>
        <v>4639181588</v>
      </c>
      <c r="D1042" s="23">
        <v>44179.708333333336</v>
      </c>
    </row>
    <row r="1043" spans="1:4" x14ac:dyDescent="0.25">
      <c r="A1043" s="22">
        <v>109847</v>
      </c>
      <c r="B1043" s="22">
        <v>21288</v>
      </c>
      <c r="C1043" s="22" t="str">
        <f t="shared" si="16"/>
        <v>10984721288</v>
      </c>
      <c r="D1043" s="23">
        <v>44215.708333333336</v>
      </c>
    </row>
    <row r="1044" spans="1:4" x14ac:dyDescent="0.25">
      <c r="A1044" s="22">
        <v>17732</v>
      </c>
      <c r="B1044" s="22">
        <v>21288</v>
      </c>
      <c r="C1044" s="22" t="str">
        <f t="shared" si="16"/>
        <v>1773221288</v>
      </c>
      <c r="D1044" s="23">
        <v>44215.708333333336</v>
      </c>
    </row>
    <row r="1045" spans="1:4" x14ac:dyDescent="0.25">
      <c r="A1045" s="22">
        <v>260904</v>
      </c>
      <c r="B1045" s="22">
        <v>81769</v>
      </c>
      <c r="C1045" s="22" t="str">
        <f t="shared" si="16"/>
        <v>26090481769</v>
      </c>
      <c r="D1045" s="23">
        <v>44208.708333333336</v>
      </c>
    </row>
    <row r="1046" spans="1:4" x14ac:dyDescent="0.25">
      <c r="A1046" s="22">
        <v>119192</v>
      </c>
      <c r="B1046" s="22">
        <v>21481</v>
      </c>
      <c r="C1046" s="22" t="str">
        <f t="shared" si="16"/>
        <v>11919221481</v>
      </c>
      <c r="D1046" s="23">
        <v>44231.708333333336</v>
      </c>
    </row>
    <row r="1047" spans="1:4" x14ac:dyDescent="0.25">
      <c r="A1047" s="22">
        <v>198803</v>
      </c>
      <c r="B1047" s="22">
        <v>81769</v>
      </c>
      <c r="C1047" s="22" t="str">
        <f t="shared" si="16"/>
        <v>19880381769</v>
      </c>
      <c r="D1047" s="23">
        <v>44208.708333333336</v>
      </c>
    </row>
    <row r="1048" spans="1:4" x14ac:dyDescent="0.25">
      <c r="A1048" s="22">
        <v>162931</v>
      </c>
      <c r="B1048" s="22">
        <v>81769</v>
      </c>
      <c r="C1048" s="22" t="str">
        <f t="shared" si="16"/>
        <v>16293181769</v>
      </c>
      <c r="D1048" s="23">
        <v>44208.708333333336</v>
      </c>
    </row>
    <row r="1049" spans="1:4" x14ac:dyDescent="0.25">
      <c r="A1049" s="22">
        <v>71319</v>
      </c>
      <c r="B1049" s="22">
        <v>21216</v>
      </c>
      <c r="C1049" s="22" t="str">
        <f t="shared" si="16"/>
        <v>7131921216</v>
      </c>
      <c r="D1049" s="23">
        <v>44216.708333333336</v>
      </c>
    </row>
    <row r="1050" spans="1:4" x14ac:dyDescent="0.25">
      <c r="A1050" s="22">
        <v>29335</v>
      </c>
      <c r="B1050" s="22">
        <v>21216</v>
      </c>
      <c r="C1050" s="22" t="str">
        <f t="shared" si="16"/>
        <v>2933521216</v>
      </c>
      <c r="D1050" s="23">
        <v>44210.708333333336</v>
      </c>
    </row>
    <row r="1051" spans="1:4" x14ac:dyDescent="0.25">
      <c r="A1051" s="22">
        <v>262809</v>
      </c>
      <c r="B1051" s="22">
        <v>21564</v>
      </c>
      <c r="C1051" s="22" t="str">
        <f t="shared" si="16"/>
        <v>26280921564</v>
      </c>
      <c r="D1051" s="23">
        <v>44239.708333333336</v>
      </c>
    </row>
    <row r="1052" spans="1:4" x14ac:dyDescent="0.25">
      <c r="A1052" s="22">
        <v>262810</v>
      </c>
      <c r="B1052" s="22">
        <v>21564</v>
      </c>
      <c r="C1052" s="22" t="str">
        <f t="shared" si="16"/>
        <v>26281021564</v>
      </c>
      <c r="D1052" s="23">
        <v>44239.708333333336</v>
      </c>
    </row>
    <row r="1053" spans="1:4" x14ac:dyDescent="0.25">
      <c r="A1053" s="22">
        <v>218694</v>
      </c>
      <c r="B1053" s="22">
        <v>11210</v>
      </c>
      <c r="C1053" s="22" t="str">
        <f t="shared" si="16"/>
        <v>21869411210</v>
      </c>
      <c r="D1053" s="23">
        <v>43983.708333333336</v>
      </c>
    </row>
    <row r="1054" spans="1:4" x14ac:dyDescent="0.25">
      <c r="A1054" s="22">
        <v>163216</v>
      </c>
      <c r="B1054" s="22">
        <v>11210</v>
      </c>
      <c r="C1054" s="22" t="str">
        <f t="shared" si="16"/>
        <v>16321611210</v>
      </c>
      <c r="D1054" s="23">
        <v>43983.708333333336</v>
      </c>
    </row>
    <row r="1055" spans="1:4" x14ac:dyDescent="0.25">
      <c r="A1055" s="22">
        <v>175807</v>
      </c>
      <c r="B1055" s="22">
        <v>11210</v>
      </c>
      <c r="C1055" s="22" t="str">
        <f t="shared" si="16"/>
        <v>17580711210</v>
      </c>
      <c r="D1055" s="23">
        <v>43983.708333333336</v>
      </c>
    </row>
    <row r="1056" spans="1:4" x14ac:dyDescent="0.25">
      <c r="A1056" s="22">
        <v>163215</v>
      </c>
      <c r="B1056" s="22">
        <v>11210</v>
      </c>
      <c r="C1056" s="22" t="str">
        <f t="shared" si="16"/>
        <v>16321511210</v>
      </c>
      <c r="D1056" s="23">
        <v>43983.708333333336</v>
      </c>
    </row>
    <row r="1057" spans="1:4" x14ac:dyDescent="0.25">
      <c r="A1057" s="22">
        <v>261866</v>
      </c>
      <c r="B1057" s="22">
        <v>20943</v>
      </c>
      <c r="C1057" s="22" t="str">
        <f t="shared" si="16"/>
        <v>26186620943</v>
      </c>
      <c r="D1057" s="23">
        <v>44236.708333333336</v>
      </c>
    </row>
    <row r="1058" spans="1:4" x14ac:dyDescent="0.25">
      <c r="A1058" s="22">
        <v>199529</v>
      </c>
      <c r="B1058" s="22">
        <v>20943</v>
      </c>
      <c r="C1058" s="22" t="str">
        <f t="shared" si="16"/>
        <v>19952920943</v>
      </c>
      <c r="D1058" s="23">
        <v>44236.708333333336</v>
      </c>
    </row>
    <row r="1059" spans="1:4" x14ac:dyDescent="0.25">
      <c r="A1059" s="22">
        <v>261865</v>
      </c>
      <c r="B1059" s="22">
        <v>20943</v>
      </c>
      <c r="C1059" s="22" t="str">
        <f t="shared" si="16"/>
        <v>26186520943</v>
      </c>
      <c r="D1059" s="23">
        <v>44236.708333333336</v>
      </c>
    </row>
    <row r="1060" spans="1:4" x14ac:dyDescent="0.25">
      <c r="A1060" s="22">
        <v>257237</v>
      </c>
      <c r="B1060" s="22">
        <v>19945</v>
      </c>
      <c r="C1060" s="22" t="str">
        <f t="shared" si="16"/>
        <v>25723719945</v>
      </c>
      <c r="D1060" s="23">
        <v>44111.708333333336</v>
      </c>
    </row>
    <row r="1061" spans="1:4" x14ac:dyDescent="0.25">
      <c r="A1061" s="22">
        <v>196194</v>
      </c>
      <c r="B1061" s="22">
        <v>19945</v>
      </c>
      <c r="C1061" s="22" t="str">
        <f t="shared" si="16"/>
        <v>19619419945</v>
      </c>
      <c r="D1061" s="23">
        <v>44111.708333333336</v>
      </c>
    </row>
    <row r="1062" spans="1:4" x14ac:dyDescent="0.25">
      <c r="A1062" s="22">
        <v>171240</v>
      </c>
      <c r="B1062" s="22">
        <v>21653</v>
      </c>
      <c r="C1062" s="22" t="str">
        <f t="shared" si="16"/>
        <v>17124021653</v>
      </c>
      <c r="D1062" s="23">
        <v>44249.708333333336</v>
      </c>
    </row>
    <row r="1063" spans="1:4" x14ac:dyDescent="0.25">
      <c r="A1063" s="22">
        <v>149655</v>
      </c>
      <c r="B1063" s="22">
        <v>19180</v>
      </c>
      <c r="C1063" s="22" t="str">
        <f t="shared" si="16"/>
        <v>14965519180</v>
      </c>
      <c r="D1063" s="23">
        <v>44048.708333333336</v>
      </c>
    </row>
    <row r="1064" spans="1:4" x14ac:dyDescent="0.25">
      <c r="A1064" s="22">
        <v>105703</v>
      </c>
      <c r="B1064" s="22">
        <v>19180</v>
      </c>
      <c r="C1064" s="22" t="str">
        <f t="shared" si="16"/>
        <v>10570319180</v>
      </c>
      <c r="D1064" s="23">
        <v>44048.708333333336</v>
      </c>
    </row>
    <row r="1065" spans="1:4" x14ac:dyDescent="0.25">
      <c r="A1065" s="22">
        <v>110191</v>
      </c>
      <c r="B1065" s="22">
        <v>21553</v>
      </c>
      <c r="C1065" s="22" t="str">
        <f t="shared" si="16"/>
        <v>11019121553</v>
      </c>
      <c r="D1065" s="23">
        <v>44242.708333333336</v>
      </c>
    </row>
    <row r="1066" spans="1:4" x14ac:dyDescent="0.25">
      <c r="A1066" s="22">
        <v>128140</v>
      </c>
      <c r="B1066" s="22">
        <v>21553</v>
      </c>
      <c r="C1066" s="22" t="str">
        <f t="shared" si="16"/>
        <v>12814021553</v>
      </c>
      <c r="D1066" s="23">
        <v>44242.708333333336</v>
      </c>
    </row>
    <row r="1067" spans="1:4" x14ac:dyDescent="0.25">
      <c r="A1067" s="22">
        <v>178196</v>
      </c>
      <c r="B1067" s="22">
        <v>21553</v>
      </c>
      <c r="C1067" s="22" t="str">
        <f t="shared" si="16"/>
        <v>17819621553</v>
      </c>
      <c r="D1067" s="23">
        <v>44242.708333333336</v>
      </c>
    </row>
    <row r="1068" spans="1:4" x14ac:dyDescent="0.25">
      <c r="A1068" s="22">
        <v>83268</v>
      </c>
      <c r="B1068" s="22">
        <v>21524</v>
      </c>
      <c r="C1068" s="22" t="str">
        <f t="shared" si="16"/>
        <v>8326821524</v>
      </c>
      <c r="D1068" s="23">
        <v>44236.708333333336</v>
      </c>
    </row>
    <row r="1069" spans="1:4" x14ac:dyDescent="0.25">
      <c r="A1069" s="22">
        <v>109699</v>
      </c>
      <c r="B1069" s="22">
        <v>21524</v>
      </c>
      <c r="C1069" s="22" t="str">
        <f t="shared" si="16"/>
        <v>10969921524</v>
      </c>
      <c r="D1069" s="23">
        <v>44236.708333333336</v>
      </c>
    </row>
    <row r="1070" spans="1:4" x14ac:dyDescent="0.25">
      <c r="A1070" s="22">
        <v>83229</v>
      </c>
      <c r="B1070" s="22">
        <v>21524</v>
      </c>
      <c r="C1070" s="22" t="str">
        <f t="shared" si="16"/>
        <v>8322921524</v>
      </c>
      <c r="D1070" s="23">
        <v>44236.708333333336</v>
      </c>
    </row>
    <row r="1071" spans="1:4" x14ac:dyDescent="0.25">
      <c r="A1071" s="22">
        <v>200291</v>
      </c>
      <c r="B1071" s="22">
        <v>21524</v>
      </c>
      <c r="C1071" s="22" t="str">
        <f t="shared" si="16"/>
        <v>20029121524</v>
      </c>
      <c r="D1071" s="23">
        <v>44236.708333333336</v>
      </c>
    </row>
    <row r="1072" spans="1:4" x14ac:dyDescent="0.25">
      <c r="A1072" s="22">
        <v>82001</v>
      </c>
      <c r="B1072" s="22">
        <v>21761</v>
      </c>
      <c r="C1072" s="22" t="str">
        <f t="shared" si="16"/>
        <v>8200121761</v>
      </c>
      <c r="D1072" s="23">
        <v>44252.708333333336</v>
      </c>
    </row>
    <row r="1073" spans="1:4" x14ac:dyDescent="0.25">
      <c r="A1073" s="22">
        <v>105373</v>
      </c>
      <c r="B1073" s="22">
        <v>21477</v>
      </c>
      <c r="C1073" s="22" t="str">
        <f t="shared" si="16"/>
        <v>10537321477</v>
      </c>
      <c r="D1073" s="23">
        <v>44238.708333333336</v>
      </c>
    </row>
    <row r="1074" spans="1:4" x14ac:dyDescent="0.25">
      <c r="A1074" s="22">
        <v>80097</v>
      </c>
      <c r="B1074" s="22">
        <v>21477</v>
      </c>
      <c r="C1074" s="22" t="str">
        <f t="shared" si="16"/>
        <v>8009721477</v>
      </c>
      <c r="D1074" s="23">
        <v>44238.708333333336</v>
      </c>
    </row>
    <row r="1075" spans="1:4" x14ac:dyDescent="0.25">
      <c r="A1075" s="22">
        <v>105374</v>
      </c>
      <c r="B1075" s="22">
        <v>21477</v>
      </c>
      <c r="C1075" s="22" t="str">
        <f t="shared" si="16"/>
        <v>10537421477</v>
      </c>
      <c r="D1075" s="23">
        <v>44238.708333333336</v>
      </c>
    </row>
    <row r="1076" spans="1:4" x14ac:dyDescent="0.25">
      <c r="A1076" s="22">
        <v>11385</v>
      </c>
      <c r="B1076" s="22">
        <v>18564</v>
      </c>
      <c r="C1076" s="22" t="str">
        <f t="shared" si="16"/>
        <v>1138518564</v>
      </c>
      <c r="D1076" s="23">
        <v>44012.708333333336</v>
      </c>
    </row>
    <row r="1077" spans="1:4" x14ac:dyDescent="0.25">
      <c r="A1077" s="22">
        <v>11384</v>
      </c>
      <c r="B1077" s="22">
        <v>18564</v>
      </c>
      <c r="C1077" s="22" t="str">
        <f t="shared" si="16"/>
        <v>1138418564</v>
      </c>
      <c r="D1077" s="23">
        <v>44012.708333333336</v>
      </c>
    </row>
    <row r="1078" spans="1:4" x14ac:dyDescent="0.25">
      <c r="A1078" s="22">
        <v>200529</v>
      </c>
      <c r="B1078" s="22">
        <v>18967</v>
      </c>
      <c r="C1078" s="22" t="str">
        <f t="shared" si="16"/>
        <v>20052918967</v>
      </c>
      <c r="D1078" s="23">
        <v>44049.708333333336</v>
      </c>
    </row>
    <row r="1079" spans="1:4" x14ac:dyDescent="0.25">
      <c r="A1079" s="22">
        <v>11326</v>
      </c>
      <c r="B1079" s="22">
        <v>21467</v>
      </c>
      <c r="C1079" s="22" t="str">
        <f t="shared" si="16"/>
        <v>1132621467</v>
      </c>
      <c r="D1079" s="23">
        <v>44238.708333333336</v>
      </c>
    </row>
    <row r="1080" spans="1:4" x14ac:dyDescent="0.25">
      <c r="A1080" s="22">
        <v>200515</v>
      </c>
      <c r="B1080" s="22">
        <v>21384</v>
      </c>
      <c r="C1080" s="22" t="str">
        <f t="shared" si="16"/>
        <v>20051521384</v>
      </c>
      <c r="D1080" s="23">
        <v>44251.666666666664</v>
      </c>
    </row>
    <row r="1081" spans="1:4" x14ac:dyDescent="0.25">
      <c r="A1081" s="22">
        <v>260234</v>
      </c>
      <c r="B1081" s="22">
        <v>20941</v>
      </c>
      <c r="C1081" s="22" t="str">
        <f t="shared" si="16"/>
        <v>26023420941</v>
      </c>
      <c r="D1081" s="23">
        <v>44205.666666666664</v>
      </c>
    </row>
    <row r="1082" spans="1:4" x14ac:dyDescent="0.25">
      <c r="A1082" s="22">
        <v>195464</v>
      </c>
      <c r="B1082" s="22">
        <v>12717</v>
      </c>
      <c r="C1082" s="22" t="str">
        <f t="shared" si="16"/>
        <v>19546412717</v>
      </c>
      <c r="D1082" s="23">
        <v>43871.666666666664</v>
      </c>
    </row>
    <row r="1083" spans="1:4" x14ac:dyDescent="0.25">
      <c r="A1083" s="22">
        <v>142038</v>
      </c>
      <c r="B1083" s="22">
        <v>12717</v>
      </c>
      <c r="C1083" s="22" t="str">
        <f t="shared" si="16"/>
        <v>14203812717</v>
      </c>
      <c r="D1083" s="23">
        <v>43871.666666666664</v>
      </c>
    </row>
    <row r="1084" spans="1:4" x14ac:dyDescent="0.25">
      <c r="A1084" s="22">
        <v>195463</v>
      </c>
      <c r="B1084" s="22">
        <v>12717</v>
      </c>
      <c r="C1084" s="22" t="str">
        <f t="shared" si="16"/>
        <v>19546312717</v>
      </c>
      <c r="D1084" s="23">
        <v>43871.666666666664</v>
      </c>
    </row>
    <row r="1085" spans="1:4" x14ac:dyDescent="0.25">
      <c r="A1085" s="22">
        <v>142040</v>
      </c>
      <c r="B1085" s="22">
        <v>12717</v>
      </c>
      <c r="C1085" s="22" t="str">
        <f t="shared" si="16"/>
        <v>14204012717</v>
      </c>
      <c r="D1085" s="23">
        <v>43871.666666666664</v>
      </c>
    </row>
    <row r="1086" spans="1:4" x14ac:dyDescent="0.25">
      <c r="A1086" s="22">
        <v>195475</v>
      </c>
      <c r="B1086" s="22">
        <v>12717</v>
      </c>
      <c r="C1086" s="22" t="str">
        <f t="shared" si="16"/>
        <v>19547512717</v>
      </c>
      <c r="D1086" s="23">
        <v>43871.666666666664</v>
      </c>
    </row>
    <row r="1087" spans="1:4" x14ac:dyDescent="0.25">
      <c r="A1087" s="22">
        <v>138202</v>
      </c>
      <c r="B1087" s="22">
        <v>21589</v>
      </c>
      <c r="C1087" s="22" t="str">
        <f t="shared" si="16"/>
        <v>13820221589</v>
      </c>
      <c r="D1087" s="23">
        <v>44250.666666666664</v>
      </c>
    </row>
    <row r="1088" spans="1:4" x14ac:dyDescent="0.25">
      <c r="A1088" s="22">
        <v>200281</v>
      </c>
      <c r="B1088" s="22">
        <v>21586</v>
      </c>
      <c r="C1088" s="22" t="str">
        <f t="shared" si="16"/>
        <v>20028121586</v>
      </c>
      <c r="D1088" s="23">
        <v>44246.666666666664</v>
      </c>
    </row>
    <row r="1089" spans="1:4" x14ac:dyDescent="0.25">
      <c r="A1089" s="22">
        <v>200503</v>
      </c>
      <c r="B1089" s="22">
        <v>21586</v>
      </c>
      <c r="C1089" s="22" t="str">
        <f t="shared" si="16"/>
        <v>20050321586</v>
      </c>
      <c r="D1089" s="23">
        <v>44246.666666666664</v>
      </c>
    </row>
    <row r="1090" spans="1:4" x14ac:dyDescent="0.25">
      <c r="A1090" s="22">
        <v>166</v>
      </c>
      <c r="B1090" s="22">
        <v>12900</v>
      </c>
      <c r="C1090" s="22" t="str">
        <f t="shared" si="16"/>
        <v>16612900</v>
      </c>
      <c r="D1090" s="23">
        <v>43888.666666666664</v>
      </c>
    </row>
    <row r="1091" spans="1:4" x14ac:dyDescent="0.25">
      <c r="A1091" s="22">
        <v>39074</v>
      </c>
      <c r="B1091" s="22">
        <v>12900</v>
      </c>
      <c r="C1091" s="22" t="str">
        <f t="shared" ref="C1091:C1154" si="17">A1091&amp;B1091</f>
        <v>3907412900</v>
      </c>
      <c r="D1091" s="23">
        <v>43888.666666666664</v>
      </c>
    </row>
    <row r="1092" spans="1:4" x14ac:dyDescent="0.25">
      <c r="A1092" s="22">
        <v>163167</v>
      </c>
      <c r="B1092" s="22">
        <v>12900</v>
      </c>
      <c r="C1092" s="22" t="str">
        <f t="shared" si="17"/>
        <v>16316712900</v>
      </c>
      <c r="D1092" s="23">
        <v>43888.666666666664</v>
      </c>
    </row>
    <row r="1093" spans="1:4" x14ac:dyDescent="0.25">
      <c r="A1093" s="22">
        <v>198286</v>
      </c>
      <c r="B1093" s="22">
        <v>20941</v>
      </c>
      <c r="C1093" s="22" t="str">
        <f t="shared" si="17"/>
        <v>19828620941</v>
      </c>
      <c r="D1093" s="23">
        <v>44174.666666666664</v>
      </c>
    </row>
    <row r="1094" spans="1:4" x14ac:dyDescent="0.25">
      <c r="A1094" s="22">
        <v>260233</v>
      </c>
      <c r="B1094" s="22">
        <v>20941</v>
      </c>
      <c r="C1094" s="22" t="str">
        <f t="shared" si="17"/>
        <v>26023320941</v>
      </c>
      <c r="D1094" s="23">
        <v>44174.666666666664</v>
      </c>
    </row>
    <row r="1095" spans="1:4" x14ac:dyDescent="0.25">
      <c r="A1095" s="22">
        <v>143535</v>
      </c>
      <c r="B1095" s="22">
        <v>21017</v>
      </c>
      <c r="C1095" s="22" t="str">
        <f t="shared" si="17"/>
        <v>14353521017</v>
      </c>
      <c r="D1095" s="23">
        <v>44188.666666666664</v>
      </c>
    </row>
    <row r="1096" spans="1:4" x14ac:dyDescent="0.25">
      <c r="A1096" s="22">
        <v>100788</v>
      </c>
      <c r="B1096" s="22">
        <v>21017</v>
      </c>
      <c r="C1096" s="22" t="str">
        <f t="shared" si="17"/>
        <v>10078821017</v>
      </c>
      <c r="D1096" s="23">
        <v>44188.666666666664</v>
      </c>
    </row>
    <row r="1097" spans="1:4" x14ac:dyDescent="0.25">
      <c r="A1097" s="22">
        <v>143520</v>
      </c>
      <c r="B1097" s="22">
        <v>21017</v>
      </c>
      <c r="C1097" s="22" t="str">
        <f t="shared" si="17"/>
        <v>14352021017</v>
      </c>
      <c r="D1097" s="23">
        <v>44188.666666666664</v>
      </c>
    </row>
    <row r="1098" spans="1:4" x14ac:dyDescent="0.25">
      <c r="A1098" s="22">
        <v>254802</v>
      </c>
      <c r="B1098" s="22">
        <v>20952</v>
      </c>
      <c r="C1098" s="22" t="str">
        <f t="shared" si="17"/>
        <v>25480220952</v>
      </c>
      <c r="D1098" s="23">
        <v>44182.666666666664</v>
      </c>
    </row>
    <row r="1099" spans="1:4" x14ac:dyDescent="0.25">
      <c r="A1099" s="22">
        <v>46496</v>
      </c>
      <c r="B1099" s="22">
        <v>12696</v>
      </c>
      <c r="C1099" s="22" t="str">
        <f t="shared" si="17"/>
        <v>4649612696</v>
      </c>
      <c r="D1099" s="23">
        <v>43868.666666666664</v>
      </c>
    </row>
    <row r="1100" spans="1:4" x14ac:dyDescent="0.25">
      <c r="A1100" s="22">
        <v>200245</v>
      </c>
      <c r="B1100" s="22">
        <v>21488</v>
      </c>
      <c r="C1100" s="22" t="str">
        <f t="shared" si="17"/>
        <v>20024521488</v>
      </c>
      <c r="D1100" s="23">
        <v>44246.666666666664</v>
      </c>
    </row>
    <row r="1101" spans="1:4" x14ac:dyDescent="0.25">
      <c r="A1101" s="22">
        <v>200461</v>
      </c>
      <c r="B1101" s="22">
        <v>21084</v>
      </c>
      <c r="C1101" s="22" t="str">
        <f t="shared" si="17"/>
        <v>20046121084</v>
      </c>
      <c r="D1101" s="23">
        <v>44187.666666666664</v>
      </c>
    </row>
    <row r="1102" spans="1:4" x14ac:dyDescent="0.25">
      <c r="A1102" s="22">
        <v>200555</v>
      </c>
      <c r="B1102" s="22">
        <v>21084</v>
      </c>
      <c r="C1102" s="22" t="str">
        <f t="shared" si="17"/>
        <v>20055521084</v>
      </c>
      <c r="D1102" s="23">
        <v>44187.666666666664</v>
      </c>
    </row>
    <row r="1103" spans="1:4" x14ac:dyDescent="0.25">
      <c r="A1103" s="22">
        <v>200524</v>
      </c>
      <c r="B1103" s="22">
        <v>21707</v>
      </c>
      <c r="C1103" s="22" t="str">
        <f t="shared" si="17"/>
        <v>20052421707</v>
      </c>
      <c r="D1103" s="23">
        <v>44251.666666666664</v>
      </c>
    </row>
    <row r="1104" spans="1:4" x14ac:dyDescent="0.25">
      <c r="A1104" s="22">
        <v>174875</v>
      </c>
      <c r="B1104" s="22">
        <v>12804</v>
      </c>
      <c r="C1104" s="22" t="str">
        <f t="shared" si="17"/>
        <v>17487512804</v>
      </c>
      <c r="D1104" s="23">
        <v>43893.666666666664</v>
      </c>
    </row>
    <row r="1105" spans="1:4" x14ac:dyDescent="0.25">
      <c r="A1105" s="22">
        <v>231988</v>
      </c>
      <c r="B1105" s="22">
        <v>12804</v>
      </c>
      <c r="C1105" s="22" t="str">
        <f t="shared" si="17"/>
        <v>23198812804</v>
      </c>
      <c r="D1105" s="23">
        <v>43893.666666666664</v>
      </c>
    </row>
    <row r="1106" spans="1:4" x14ac:dyDescent="0.25">
      <c r="A1106" s="22">
        <v>172686</v>
      </c>
      <c r="B1106" s="22">
        <v>21924</v>
      </c>
      <c r="C1106" s="22" t="str">
        <f t="shared" si="17"/>
        <v>17268621924</v>
      </c>
      <c r="D1106" s="23">
        <v>44274.666666666664</v>
      </c>
    </row>
    <row r="1107" spans="1:4" x14ac:dyDescent="0.25">
      <c r="A1107" s="22">
        <v>166077</v>
      </c>
      <c r="B1107" s="22">
        <v>22027</v>
      </c>
      <c r="C1107" s="22" t="str">
        <f t="shared" si="17"/>
        <v>16607722027</v>
      </c>
      <c r="D1107" s="23">
        <v>44273.666666666664</v>
      </c>
    </row>
    <row r="1108" spans="1:4" x14ac:dyDescent="0.25">
      <c r="A1108" s="22">
        <v>22820</v>
      </c>
      <c r="B1108" s="22">
        <v>22027</v>
      </c>
      <c r="C1108" s="22" t="str">
        <f t="shared" si="17"/>
        <v>2282022027</v>
      </c>
      <c r="D1108" s="23">
        <v>44273.666666666664</v>
      </c>
    </row>
    <row r="1109" spans="1:4" x14ac:dyDescent="0.25">
      <c r="A1109" s="22">
        <v>25884</v>
      </c>
      <c r="B1109" s="22">
        <v>22120</v>
      </c>
      <c r="C1109" s="22" t="str">
        <f t="shared" si="17"/>
        <v>2588422120</v>
      </c>
      <c r="D1109" s="23">
        <v>44280.666666666664</v>
      </c>
    </row>
    <row r="1110" spans="1:4" x14ac:dyDescent="0.25">
      <c r="A1110" s="22">
        <v>90432</v>
      </c>
      <c r="B1110" s="22">
        <v>20760</v>
      </c>
      <c r="C1110" s="22" t="str">
        <f t="shared" si="17"/>
        <v>9043220760</v>
      </c>
      <c r="D1110" s="23">
        <v>44173.666666666664</v>
      </c>
    </row>
    <row r="1111" spans="1:4" x14ac:dyDescent="0.25">
      <c r="A1111" s="22">
        <v>13154</v>
      </c>
      <c r="B1111" s="22">
        <v>19972</v>
      </c>
      <c r="C1111" s="22" t="str">
        <f t="shared" si="17"/>
        <v>1315419972</v>
      </c>
      <c r="D1111" s="23">
        <v>44111.666666666664</v>
      </c>
    </row>
    <row r="1112" spans="1:4" x14ac:dyDescent="0.25">
      <c r="A1112" s="22">
        <v>18056</v>
      </c>
      <c r="B1112" s="22">
        <v>19972</v>
      </c>
      <c r="C1112" s="22" t="str">
        <f t="shared" si="17"/>
        <v>1805619972</v>
      </c>
      <c r="D1112" s="23">
        <v>44111.666666666664</v>
      </c>
    </row>
    <row r="1113" spans="1:4" x14ac:dyDescent="0.25">
      <c r="A1113" s="22">
        <v>74636</v>
      </c>
      <c r="B1113" s="22">
        <v>19972</v>
      </c>
      <c r="C1113" s="22" t="str">
        <f t="shared" si="17"/>
        <v>7463619972</v>
      </c>
      <c r="D1113" s="23">
        <v>44111.666666666664</v>
      </c>
    </row>
    <row r="1114" spans="1:4" x14ac:dyDescent="0.25">
      <c r="A1114" s="22">
        <v>254964</v>
      </c>
      <c r="B1114" s="22">
        <v>21166</v>
      </c>
      <c r="C1114" s="22" t="str">
        <f t="shared" si="17"/>
        <v>25496421166</v>
      </c>
      <c r="D1114" s="23">
        <v>44200.666666666664</v>
      </c>
    </row>
    <row r="1115" spans="1:4" x14ac:dyDescent="0.25">
      <c r="A1115" s="22">
        <v>203647</v>
      </c>
      <c r="B1115" s="22">
        <v>21184</v>
      </c>
      <c r="C1115" s="22" t="str">
        <f t="shared" si="17"/>
        <v>20364721184</v>
      </c>
      <c r="D1115" s="23">
        <v>44210.666666666664</v>
      </c>
    </row>
    <row r="1116" spans="1:4" x14ac:dyDescent="0.25">
      <c r="A1116" s="22">
        <v>149507</v>
      </c>
      <c r="B1116" s="22">
        <v>21184</v>
      </c>
      <c r="C1116" s="22" t="str">
        <f t="shared" si="17"/>
        <v>14950721184</v>
      </c>
      <c r="D1116" s="23">
        <v>44210.666666666664</v>
      </c>
    </row>
    <row r="1117" spans="1:4" x14ac:dyDescent="0.25">
      <c r="A1117" s="22">
        <v>203648</v>
      </c>
      <c r="B1117" s="22">
        <v>21184</v>
      </c>
      <c r="C1117" s="22" t="str">
        <f t="shared" si="17"/>
        <v>20364821184</v>
      </c>
      <c r="D1117" s="23">
        <v>44210.666666666664</v>
      </c>
    </row>
    <row r="1118" spans="1:4" x14ac:dyDescent="0.25">
      <c r="A1118" s="22">
        <v>149508</v>
      </c>
      <c r="B1118" s="22">
        <v>21184</v>
      </c>
      <c r="C1118" s="22" t="str">
        <f t="shared" si="17"/>
        <v>14950821184</v>
      </c>
      <c r="D1118" s="23">
        <v>44210.666666666664</v>
      </c>
    </row>
    <row r="1119" spans="1:4" x14ac:dyDescent="0.25">
      <c r="A1119" s="22">
        <v>166346</v>
      </c>
      <c r="B1119" s="22">
        <v>21668</v>
      </c>
      <c r="C1119" s="22" t="str">
        <f t="shared" si="17"/>
        <v>16634621668</v>
      </c>
      <c r="D1119" s="23">
        <v>44253.666666666664</v>
      </c>
    </row>
    <row r="1120" spans="1:4" x14ac:dyDescent="0.25">
      <c r="A1120" s="22">
        <v>166344</v>
      </c>
      <c r="B1120" s="22">
        <v>21668</v>
      </c>
      <c r="C1120" s="22" t="str">
        <f t="shared" si="17"/>
        <v>16634421668</v>
      </c>
      <c r="D1120" s="23">
        <v>44253.666666666664</v>
      </c>
    </row>
    <row r="1121" spans="1:4" x14ac:dyDescent="0.25">
      <c r="A1121" s="22">
        <v>22273</v>
      </c>
      <c r="B1121" s="22">
        <v>22182</v>
      </c>
      <c r="C1121" s="22" t="str">
        <f t="shared" si="17"/>
        <v>2227322182</v>
      </c>
      <c r="D1121" s="23">
        <v>44285.666666666664</v>
      </c>
    </row>
    <row r="1122" spans="1:4" x14ac:dyDescent="0.25">
      <c r="A1122" s="22">
        <v>173161</v>
      </c>
      <c r="B1122" s="22">
        <v>22182</v>
      </c>
      <c r="C1122" s="22" t="str">
        <f t="shared" si="17"/>
        <v>17316122182</v>
      </c>
      <c r="D1122" s="23">
        <v>44285.666666666664</v>
      </c>
    </row>
    <row r="1123" spans="1:4" x14ac:dyDescent="0.25">
      <c r="A1123" s="22">
        <v>22217</v>
      </c>
      <c r="B1123" s="22">
        <v>22182</v>
      </c>
      <c r="C1123" s="22" t="str">
        <f t="shared" si="17"/>
        <v>2221722182</v>
      </c>
      <c r="D1123" s="23">
        <v>44285.666666666664</v>
      </c>
    </row>
    <row r="1124" spans="1:4" x14ac:dyDescent="0.25">
      <c r="A1124" s="22">
        <v>173147</v>
      </c>
      <c r="B1124" s="22">
        <v>22182</v>
      </c>
      <c r="C1124" s="22" t="str">
        <f t="shared" si="17"/>
        <v>17314722182</v>
      </c>
      <c r="D1124" s="23">
        <v>44285.666666666664</v>
      </c>
    </row>
    <row r="1125" spans="1:4" x14ac:dyDescent="0.25">
      <c r="A1125" s="22">
        <v>264189</v>
      </c>
      <c r="B1125" s="22">
        <v>13338</v>
      </c>
      <c r="C1125" s="22" t="str">
        <f t="shared" si="17"/>
        <v>26418913338</v>
      </c>
      <c r="D1125" s="23">
        <v>43909.666666666664</v>
      </c>
    </row>
    <row r="1126" spans="1:4" x14ac:dyDescent="0.25">
      <c r="A1126" s="22">
        <v>261148</v>
      </c>
      <c r="B1126" s="22">
        <v>11310</v>
      </c>
      <c r="C1126" s="22" t="str">
        <f t="shared" si="17"/>
        <v>26114811310</v>
      </c>
      <c r="D1126" s="23">
        <v>43872.666666666664</v>
      </c>
    </row>
    <row r="1127" spans="1:4" x14ac:dyDescent="0.25">
      <c r="A1127" s="22">
        <v>11539</v>
      </c>
      <c r="B1127" s="22">
        <v>12741</v>
      </c>
      <c r="C1127" s="22" t="str">
        <f t="shared" si="17"/>
        <v>1153912741</v>
      </c>
      <c r="D1127" s="23">
        <v>43872.666666666664</v>
      </c>
    </row>
    <row r="1128" spans="1:4" x14ac:dyDescent="0.25">
      <c r="A1128" s="22">
        <v>189356</v>
      </c>
      <c r="B1128" s="22">
        <v>12741</v>
      </c>
      <c r="C1128" s="22" t="str">
        <f t="shared" si="17"/>
        <v>18935612741</v>
      </c>
      <c r="D1128" s="23">
        <v>43872.666666666664</v>
      </c>
    </row>
    <row r="1129" spans="1:4" x14ac:dyDescent="0.25">
      <c r="A1129" s="22">
        <v>249312</v>
      </c>
      <c r="B1129" s="22">
        <v>12741</v>
      </c>
      <c r="C1129" s="22" t="str">
        <f t="shared" si="17"/>
        <v>24931212741</v>
      </c>
      <c r="D1129" s="23">
        <v>43872.666666666664</v>
      </c>
    </row>
    <row r="1130" spans="1:4" x14ac:dyDescent="0.25">
      <c r="A1130" s="22">
        <v>101171</v>
      </c>
      <c r="B1130" s="22">
        <v>20984</v>
      </c>
      <c r="C1130" s="22" t="str">
        <f t="shared" si="17"/>
        <v>10117120984</v>
      </c>
      <c r="D1130" s="23">
        <v>44183.666666666664</v>
      </c>
    </row>
    <row r="1131" spans="1:4" x14ac:dyDescent="0.25">
      <c r="A1131" s="22">
        <v>77049</v>
      </c>
      <c r="B1131" s="22">
        <v>20984</v>
      </c>
      <c r="C1131" s="22" t="str">
        <f t="shared" si="17"/>
        <v>7704920984</v>
      </c>
      <c r="D1131" s="23">
        <v>44183.666666666664</v>
      </c>
    </row>
    <row r="1132" spans="1:4" x14ac:dyDescent="0.25">
      <c r="A1132" s="22">
        <v>101172</v>
      </c>
      <c r="B1132" s="22">
        <v>20984</v>
      </c>
      <c r="C1132" s="22" t="str">
        <f t="shared" si="17"/>
        <v>10117220984</v>
      </c>
      <c r="D1132" s="23">
        <v>44183.666666666664</v>
      </c>
    </row>
    <row r="1133" spans="1:4" x14ac:dyDescent="0.25">
      <c r="A1133" s="22">
        <v>201501</v>
      </c>
      <c r="B1133" s="22">
        <v>13293</v>
      </c>
      <c r="C1133" s="22" t="str">
        <f t="shared" si="17"/>
        <v>20150113293</v>
      </c>
      <c r="D1133" s="23">
        <v>43906.666666666664</v>
      </c>
    </row>
    <row r="1134" spans="1:4" x14ac:dyDescent="0.25">
      <c r="A1134" s="22">
        <v>264181</v>
      </c>
      <c r="B1134" s="22">
        <v>13293</v>
      </c>
      <c r="C1134" s="22" t="str">
        <f t="shared" si="17"/>
        <v>26418113293</v>
      </c>
      <c r="D1134" s="23">
        <v>43906.666666666664</v>
      </c>
    </row>
    <row r="1135" spans="1:4" x14ac:dyDescent="0.25">
      <c r="A1135" s="22">
        <v>201495</v>
      </c>
      <c r="B1135" s="22">
        <v>13293</v>
      </c>
      <c r="C1135" s="22" t="str">
        <f t="shared" si="17"/>
        <v>20149513293</v>
      </c>
      <c r="D1135" s="23">
        <v>43906.666666666664</v>
      </c>
    </row>
    <row r="1136" spans="1:4" x14ac:dyDescent="0.25">
      <c r="A1136" s="22">
        <v>197460</v>
      </c>
      <c r="B1136" s="22">
        <v>12420</v>
      </c>
      <c r="C1136" s="22" t="str">
        <f t="shared" si="17"/>
        <v>19746012420</v>
      </c>
      <c r="D1136" s="23">
        <v>43853.666666666664</v>
      </c>
    </row>
    <row r="1137" spans="1:4" x14ac:dyDescent="0.25">
      <c r="A1137" s="22">
        <v>167650</v>
      </c>
      <c r="B1137" s="22">
        <v>17307</v>
      </c>
      <c r="C1137" s="22" t="str">
        <f t="shared" si="17"/>
        <v>16765017307</v>
      </c>
      <c r="D1137" s="23">
        <v>43950.666666666664</v>
      </c>
    </row>
    <row r="1138" spans="1:4" x14ac:dyDescent="0.25">
      <c r="A1138" s="22">
        <v>109313</v>
      </c>
      <c r="B1138" s="22">
        <v>17375</v>
      </c>
      <c r="C1138" s="22" t="str">
        <f t="shared" si="17"/>
        <v>10931317375</v>
      </c>
      <c r="D1138" s="23">
        <v>43952.666666666664</v>
      </c>
    </row>
    <row r="1139" spans="1:4" x14ac:dyDescent="0.25">
      <c r="A1139" s="22">
        <v>109314</v>
      </c>
      <c r="B1139" s="22">
        <v>17375</v>
      </c>
      <c r="C1139" s="22" t="str">
        <f t="shared" si="17"/>
        <v>10931417375</v>
      </c>
      <c r="D1139" s="23">
        <v>43952.666666666664</v>
      </c>
    </row>
    <row r="1140" spans="1:4" x14ac:dyDescent="0.25">
      <c r="A1140" s="22">
        <v>82975</v>
      </c>
      <c r="B1140" s="22">
        <v>17375</v>
      </c>
      <c r="C1140" s="22" t="str">
        <f t="shared" si="17"/>
        <v>8297517375</v>
      </c>
      <c r="D1140" s="23">
        <v>43952.666666666664</v>
      </c>
    </row>
    <row r="1141" spans="1:4" x14ac:dyDescent="0.25">
      <c r="A1141" s="22">
        <v>264338</v>
      </c>
      <c r="B1141" s="22">
        <v>21668</v>
      </c>
      <c r="C1141" s="22" t="str">
        <f t="shared" si="17"/>
        <v>26433821668</v>
      </c>
      <c r="D1141" s="23">
        <v>44253.666666666664</v>
      </c>
    </row>
    <row r="1142" spans="1:4" x14ac:dyDescent="0.25">
      <c r="A1142" s="22">
        <v>264343</v>
      </c>
      <c r="B1142" s="22">
        <v>22033</v>
      </c>
      <c r="C1142" s="22" t="str">
        <f t="shared" si="17"/>
        <v>26434322033</v>
      </c>
      <c r="D1142" s="23">
        <v>44284.666666666664</v>
      </c>
    </row>
    <row r="1143" spans="1:4" x14ac:dyDescent="0.25">
      <c r="A1143" s="22">
        <v>228708</v>
      </c>
      <c r="B1143" s="22">
        <v>22385</v>
      </c>
      <c r="C1143" s="22" t="str">
        <f t="shared" si="17"/>
        <v>22870822385</v>
      </c>
      <c r="D1143" s="23">
        <v>44295.666666666664</v>
      </c>
    </row>
    <row r="1144" spans="1:4" x14ac:dyDescent="0.25">
      <c r="A1144" s="22">
        <v>7544</v>
      </c>
      <c r="B1144" s="22">
        <v>22385</v>
      </c>
      <c r="C1144" s="22" t="str">
        <f t="shared" si="17"/>
        <v>754422385</v>
      </c>
      <c r="D1144" s="23">
        <v>44295.666666666664</v>
      </c>
    </row>
    <row r="1145" spans="1:4" x14ac:dyDescent="0.25">
      <c r="A1145" s="22">
        <v>144946</v>
      </c>
      <c r="B1145" s="22">
        <v>21847</v>
      </c>
      <c r="C1145" s="22" t="str">
        <f t="shared" si="17"/>
        <v>14494621847</v>
      </c>
      <c r="D1145" s="23">
        <v>44272.666666666664</v>
      </c>
    </row>
    <row r="1146" spans="1:4" x14ac:dyDescent="0.25">
      <c r="A1146" s="22">
        <v>144941</v>
      </c>
      <c r="B1146" s="22">
        <v>21847</v>
      </c>
      <c r="C1146" s="22" t="str">
        <f t="shared" si="17"/>
        <v>14494121847</v>
      </c>
      <c r="D1146" s="23">
        <v>44272.666666666664</v>
      </c>
    </row>
    <row r="1147" spans="1:4" x14ac:dyDescent="0.25">
      <c r="A1147" s="22">
        <v>11777</v>
      </c>
      <c r="B1147" s="22">
        <v>22411</v>
      </c>
      <c r="C1147" s="22" t="str">
        <f t="shared" si="17"/>
        <v>1177722411</v>
      </c>
      <c r="D1147" s="23">
        <v>44298.666666666664</v>
      </c>
    </row>
    <row r="1148" spans="1:4" x14ac:dyDescent="0.25">
      <c r="A1148" s="22">
        <v>70085</v>
      </c>
      <c r="B1148" s="22">
        <v>22524</v>
      </c>
      <c r="C1148" s="22" t="str">
        <f t="shared" si="17"/>
        <v>7008522524</v>
      </c>
      <c r="D1148" s="23">
        <v>44307.666666666664</v>
      </c>
    </row>
    <row r="1149" spans="1:4" x14ac:dyDescent="0.25">
      <c r="A1149" s="22">
        <v>581</v>
      </c>
      <c r="B1149" s="22">
        <v>22449</v>
      </c>
      <c r="C1149" s="22" t="str">
        <f t="shared" si="17"/>
        <v>58122449</v>
      </c>
      <c r="D1149" s="23">
        <v>44301.666666666664</v>
      </c>
    </row>
    <row r="1150" spans="1:4" x14ac:dyDescent="0.25">
      <c r="A1150" s="22">
        <v>9215</v>
      </c>
      <c r="B1150" s="22">
        <v>22257</v>
      </c>
      <c r="C1150" s="22" t="str">
        <f t="shared" si="17"/>
        <v>921522257</v>
      </c>
      <c r="D1150" s="23">
        <v>44306.666666666664</v>
      </c>
    </row>
    <row r="1151" spans="1:4" x14ac:dyDescent="0.25">
      <c r="A1151" s="22">
        <v>79400</v>
      </c>
      <c r="B1151" s="22">
        <v>22257</v>
      </c>
      <c r="C1151" s="22" t="str">
        <f t="shared" si="17"/>
        <v>7940022257</v>
      </c>
      <c r="D1151" s="23">
        <v>44306.666666666664</v>
      </c>
    </row>
    <row r="1152" spans="1:4" x14ac:dyDescent="0.25">
      <c r="A1152" s="22">
        <v>135571</v>
      </c>
      <c r="B1152" s="22">
        <v>22623</v>
      </c>
      <c r="C1152" s="22" t="str">
        <f t="shared" si="17"/>
        <v>13557122623</v>
      </c>
      <c r="D1152" s="23">
        <v>44314.666666666664</v>
      </c>
    </row>
    <row r="1153" spans="1:4" x14ac:dyDescent="0.25">
      <c r="A1153" s="22">
        <v>173617</v>
      </c>
      <c r="B1153" s="22">
        <v>22005</v>
      </c>
      <c r="C1153" s="22" t="str">
        <f t="shared" si="17"/>
        <v>17361722005</v>
      </c>
      <c r="D1153" s="23">
        <v>44314.666666666664</v>
      </c>
    </row>
    <row r="1154" spans="1:4" x14ac:dyDescent="0.25">
      <c r="A1154" s="22">
        <v>125007</v>
      </c>
      <c r="B1154" s="22">
        <v>22005</v>
      </c>
      <c r="C1154" s="22" t="str">
        <f t="shared" si="17"/>
        <v>12500722005</v>
      </c>
      <c r="D1154" s="23">
        <v>44314.666666666664</v>
      </c>
    </row>
    <row r="1155" spans="1:4" x14ac:dyDescent="0.25">
      <c r="A1155" s="22">
        <v>173612</v>
      </c>
      <c r="B1155" s="22">
        <v>22005</v>
      </c>
      <c r="C1155" s="22" t="str">
        <f t="shared" ref="C1155:C1218" si="18">A1155&amp;B1155</f>
        <v>17361222005</v>
      </c>
      <c r="D1155" s="23">
        <v>44314.666666666664</v>
      </c>
    </row>
    <row r="1156" spans="1:4" x14ac:dyDescent="0.25">
      <c r="A1156" s="22">
        <v>173614</v>
      </c>
      <c r="B1156" s="22">
        <v>22005</v>
      </c>
      <c r="C1156" s="22" t="str">
        <f t="shared" si="18"/>
        <v>17361422005</v>
      </c>
      <c r="D1156" s="23">
        <v>44314.666666666664</v>
      </c>
    </row>
    <row r="1157" spans="1:4" x14ac:dyDescent="0.25">
      <c r="A1157" s="22">
        <v>173613</v>
      </c>
      <c r="B1157" s="22">
        <v>22005</v>
      </c>
      <c r="C1157" s="22" t="str">
        <f t="shared" si="18"/>
        <v>17361322005</v>
      </c>
      <c r="D1157" s="23">
        <v>44314.666666666664</v>
      </c>
    </row>
    <row r="1158" spans="1:4" x14ac:dyDescent="0.25">
      <c r="A1158" s="22">
        <v>24754</v>
      </c>
      <c r="B1158" s="22">
        <v>22423</v>
      </c>
      <c r="C1158" s="22" t="str">
        <f t="shared" si="18"/>
        <v>2475422423</v>
      </c>
      <c r="D1158" s="23">
        <v>44307.666666666664</v>
      </c>
    </row>
    <row r="1159" spans="1:4" x14ac:dyDescent="0.25">
      <c r="A1159" s="22">
        <v>72497</v>
      </c>
      <c r="B1159" s="22">
        <v>22713</v>
      </c>
      <c r="C1159" s="22" t="str">
        <f t="shared" si="18"/>
        <v>7249722713</v>
      </c>
      <c r="D1159" s="23">
        <v>44321.666666666664</v>
      </c>
    </row>
    <row r="1160" spans="1:4" x14ac:dyDescent="0.25">
      <c r="A1160" s="22">
        <v>53866</v>
      </c>
      <c r="B1160" s="22">
        <v>22737</v>
      </c>
      <c r="C1160" s="22" t="str">
        <f t="shared" si="18"/>
        <v>5386622737</v>
      </c>
      <c r="D1160" s="23">
        <v>44323.666666666664</v>
      </c>
    </row>
    <row r="1161" spans="1:4" x14ac:dyDescent="0.25">
      <c r="A1161" s="22">
        <v>23876</v>
      </c>
      <c r="B1161" s="22">
        <v>22737</v>
      </c>
      <c r="C1161" s="22" t="str">
        <f t="shared" si="18"/>
        <v>2387622737</v>
      </c>
      <c r="D1161" s="23">
        <v>44323.666666666664</v>
      </c>
    </row>
    <row r="1162" spans="1:4" x14ac:dyDescent="0.25">
      <c r="A1162" s="22">
        <v>75722</v>
      </c>
      <c r="B1162" s="22">
        <v>22024</v>
      </c>
      <c r="C1162" s="22" t="str">
        <f t="shared" si="18"/>
        <v>7572222024</v>
      </c>
      <c r="D1162" s="23">
        <v>44271.666666666664</v>
      </c>
    </row>
    <row r="1163" spans="1:4" x14ac:dyDescent="0.25">
      <c r="A1163" s="22">
        <v>98662</v>
      </c>
      <c r="B1163" s="22">
        <v>22659</v>
      </c>
      <c r="C1163" s="22" t="str">
        <f t="shared" si="18"/>
        <v>9866222659</v>
      </c>
      <c r="D1163" s="23">
        <v>44323.666666666664</v>
      </c>
    </row>
    <row r="1164" spans="1:4" x14ac:dyDescent="0.25">
      <c r="A1164" s="22">
        <v>143950</v>
      </c>
      <c r="B1164" s="22">
        <v>22347</v>
      </c>
      <c r="C1164" s="22" t="str">
        <f t="shared" si="18"/>
        <v>14395022347</v>
      </c>
      <c r="D1164" s="23">
        <v>44294.666666666664</v>
      </c>
    </row>
    <row r="1165" spans="1:4" x14ac:dyDescent="0.25">
      <c r="A1165" s="22">
        <v>76102</v>
      </c>
      <c r="B1165" s="22">
        <v>22659</v>
      </c>
      <c r="C1165" s="22" t="str">
        <f t="shared" si="18"/>
        <v>7610222659</v>
      </c>
      <c r="D1165" s="23">
        <v>44323.666666666664</v>
      </c>
    </row>
    <row r="1166" spans="1:4" x14ac:dyDescent="0.25">
      <c r="A1166" s="22">
        <v>98663</v>
      </c>
      <c r="B1166" s="22">
        <v>22659</v>
      </c>
      <c r="C1166" s="22" t="str">
        <f t="shared" si="18"/>
        <v>9866322659</v>
      </c>
      <c r="D1166" s="23">
        <v>44323.666666666664</v>
      </c>
    </row>
    <row r="1167" spans="1:4" x14ac:dyDescent="0.25">
      <c r="A1167" s="22">
        <v>76103</v>
      </c>
      <c r="B1167" s="22">
        <v>22659</v>
      </c>
      <c r="C1167" s="22" t="str">
        <f t="shared" si="18"/>
        <v>7610322659</v>
      </c>
      <c r="D1167" s="23">
        <v>44323.666666666664</v>
      </c>
    </row>
    <row r="1168" spans="1:4" x14ac:dyDescent="0.25">
      <c r="A1168" s="22">
        <v>98664</v>
      </c>
      <c r="B1168" s="22">
        <v>22659</v>
      </c>
      <c r="C1168" s="22" t="str">
        <f t="shared" si="18"/>
        <v>9866422659</v>
      </c>
      <c r="D1168" s="23">
        <v>44323.666666666664</v>
      </c>
    </row>
    <row r="1169" spans="1:4" x14ac:dyDescent="0.25">
      <c r="A1169" s="22">
        <v>186976</v>
      </c>
      <c r="B1169" s="22">
        <v>22733</v>
      </c>
      <c r="C1169" s="22" t="str">
        <f t="shared" si="18"/>
        <v>18697622733</v>
      </c>
      <c r="D1169" s="23">
        <v>44322.666666666664</v>
      </c>
    </row>
    <row r="1170" spans="1:4" x14ac:dyDescent="0.25">
      <c r="A1170" s="22">
        <v>135569</v>
      </c>
      <c r="B1170" s="22">
        <v>22733</v>
      </c>
      <c r="C1170" s="22" t="str">
        <f t="shared" si="18"/>
        <v>13556922733</v>
      </c>
      <c r="D1170" s="23">
        <v>44333.666666666664</v>
      </c>
    </row>
    <row r="1171" spans="1:4" x14ac:dyDescent="0.25">
      <c r="A1171" s="22">
        <v>86957</v>
      </c>
      <c r="B1171" s="22">
        <v>22733</v>
      </c>
      <c r="C1171" s="22" t="str">
        <f t="shared" si="18"/>
        <v>8695722733</v>
      </c>
      <c r="D1171" s="23">
        <v>44333.666666666664</v>
      </c>
    </row>
    <row r="1172" spans="1:4" x14ac:dyDescent="0.25">
      <c r="A1172" s="22">
        <v>66242</v>
      </c>
      <c r="B1172" s="22">
        <v>22733</v>
      </c>
      <c r="C1172" s="22" t="str">
        <f t="shared" si="18"/>
        <v>6624222733</v>
      </c>
      <c r="D1172" s="23">
        <v>44333.666666666664</v>
      </c>
    </row>
    <row r="1173" spans="1:4" x14ac:dyDescent="0.25">
      <c r="A1173" s="22">
        <v>86958</v>
      </c>
      <c r="B1173" s="22">
        <v>22733</v>
      </c>
      <c r="C1173" s="22" t="str">
        <f t="shared" si="18"/>
        <v>8695822733</v>
      </c>
      <c r="D1173" s="23">
        <v>44333.666666666664</v>
      </c>
    </row>
    <row r="1174" spans="1:4" x14ac:dyDescent="0.25">
      <c r="A1174" s="22">
        <v>23527</v>
      </c>
      <c r="B1174" s="22">
        <v>18377</v>
      </c>
      <c r="C1174" s="22" t="str">
        <f t="shared" si="18"/>
        <v>2352718377</v>
      </c>
      <c r="D1174" s="23">
        <v>44011.666666666664</v>
      </c>
    </row>
    <row r="1175" spans="1:4" x14ac:dyDescent="0.25">
      <c r="A1175" s="22">
        <v>188974</v>
      </c>
      <c r="B1175" s="22">
        <v>22726</v>
      </c>
      <c r="C1175" s="22" t="str">
        <f t="shared" si="18"/>
        <v>18897422726</v>
      </c>
      <c r="D1175" s="23">
        <v>44333.666666666664</v>
      </c>
    </row>
    <row r="1176" spans="1:4" x14ac:dyDescent="0.25">
      <c r="A1176" s="22">
        <v>31205</v>
      </c>
      <c r="B1176" s="22">
        <v>18120</v>
      </c>
      <c r="C1176" s="22" t="str">
        <f t="shared" si="18"/>
        <v>3120518120</v>
      </c>
      <c r="D1176" s="23">
        <v>44018.666666666664</v>
      </c>
    </row>
    <row r="1177" spans="1:4" x14ac:dyDescent="0.25">
      <c r="A1177" s="22">
        <v>266336</v>
      </c>
      <c r="B1177" s="22">
        <v>22543</v>
      </c>
      <c r="C1177" s="22" t="str">
        <f t="shared" si="18"/>
        <v>26633622543</v>
      </c>
      <c r="D1177" s="23">
        <v>44314.666666666664</v>
      </c>
    </row>
    <row r="1178" spans="1:4" x14ac:dyDescent="0.25">
      <c r="A1178" s="22">
        <v>222290</v>
      </c>
      <c r="B1178" s="22">
        <v>22866</v>
      </c>
      <c r="C1178" s="22" t="str">
        <f t="shared" si="18"/>
        <v>22229022866</v>
      </c>
      <c r="D1178" s="23">
        <v>44335.666666666664</v>
      </c>
    </row>
    <row r="1179" spans="1:4" x14ac:dyDescent="0.25">
      <c r="A1179" s="22">
        <v>166487</v>
      </c>
      <c r="B1179" s="22">
        <v>22866</v>
      </c>
      <c r="C1179" s="22" t="str">
        <f t="shared" si="18"/>
        <v>16648722866</v>
      </c>
      <c r="D1179" s="23">
        <v>44335.666666666664</v>
      </c>
    </row>
    <row r="1180" spans="1:4" x14ac:dyDescent="0.25">
      <c r="A1180" s="22">
        <v>222286</v>
      </c>
      <c r="B1180" s="22">
        <v>22866</v>
      </c>
      <c r="C1180" s="22" t="str">
        <f t="shared" si="18"/>
        <v>22228622866</v>
      </c>
      <c r="D1180" s="23">
        <v>44335.666666666664</v>
      </c>
    </row>
    <row r="1181" spans="1:4" x14ac:dyDescent="0.25">
      <c r="A1181" s="22">
        <v>118051</v>
      </c>
      <c r="B1181" s="22">
        <v>19020</v>
      </c>
      <c r="C1181" s="22" t="str">
        <f t="shared" si="18"/>
        <v>11805119020</v>
      </c>
      <c r="D1181" s="23">
        <v>44057.666666666664</v>
      </c>
    </row>
    <row r="1182" spans="1:4" x14ac:dyDescent="0.25">
      <c r="A1182" s="22">
        <v>197920</v>
      </c>
      <c r="B1182" s="22">
        <v>21277</v>
      </c>
      <c r="C1182" s="22" t="str">
        <f t="shared" si="18"/>
        <v>19792021277</v>
      </c>
      <c r="D1182" s="23">
        <v>44341.666666666664</v>
      </c>
    </row>
    <row r="1183" spans="1:4" x14ac:dyDescent="0.25">
      <c r="A1183" s="22">
        <v>202729</v>
      </c>
      <c r="B1183" s="22">
        <v>21277</v>
      </c>
      <c r="C1183" s="22" t="str">
        <f t="shared" si="18"/>
        <v>20272921277</v>
      </c>
      <c r="D1183" s="23">
        <v>44341.666666666664</v>
      </c>
    </row>
    <row r="1184" spans="1:4" x14ac:dyDescent="0.25">
      <c r="A1184" s="22">
        <v>265821</v>
      </c>
      <c r="B1184" s="22">
        <v>21277</v>
      </c>
      <c r="C1184" s="22" t="str">
        <f t="shared" si="18"/>
        <v>26582121277</v>
      </c>
      <c r="D1184" s="23">
        <v>44341.666666666664</v>
      </c>
    </row>
    <row r="1185" spans="1:4" x14ac:dyDescent="0.25">
      <c r="A1185" s="22">
        <v>197921</v>
      </c>
      <c r="B1185" s="22">
        <v>21277</v>
      </c>
      <c r="C1185" s="22" t="str">
        <f t="shared" si="18"/>
        <v>19792121277</v>
      </c>
      <c r="D1185" s="23">
        <v>44341.666666666664</v>
      </c>
    </row>
    <row r="1186" spans="1:4" x14ac:dyDescent="0.25">
      <c r="A1186" s="22">
        <v>265822</v>
      </c>
      <c r="B1186" s="22">
        <v>21277</v>
      </c>
      <c r="C1186" s="22" t="str">
        <f t="shared" si="18"/>
        <v>26582221277</v>
      </c>
      <c r="D1186" s="23">
        <v>44341.666666666664</v>
      </c>
    </row>
    <row r="1187" spans="1:4" x14ac:dyDescent="0.25">
      <c r="A1187" s="22">
        <v>144649</v>
      </c>
      <c r="B1187" s="22">
        <v>21277</v>
      </c>
      <c r="C1187" s="22" t="str">
        <f t="shared" si="18"/>
        <v>14464921277</v>
      </c>
      <c r="D1187" s="23">
        <v>44341.666666666664</v>
      </c>
    </row>
    <row r="1188" spans="1:4" x14ac:dyDescent="0.25">
      <c r="A1188" s="22">
        <v>265823</v>
      </c>
      <c r="B1188" s="22">
        <v>21277</v>
      </c>
      <c r="C1188" s="22" t="str">
        <f t="shared" si="18"/>
        <v>26582321277</v>
      </c>
      <c r="D1188" s="23">
        <v>44341.666666666664</v>
      </c>
    </row>
    <row r="1189" spans="1:4" x14ac:dyDescent="0.25">
      <c r="A1189" s="22">
        <v>197887</v>
      </c>
      <c r="B1189" s="22">
        <v>21277</v>
      </c>
      <c r="C1189" s="22" t="str">
        <f t="shared" si="18"/>
        <v>19788721277</v>
      </c>
      <c r="D1189" s="23">
        <v>44341.666666666664</v>
      </c>
    </row>
    <row r="1190" spans="1:4" x14ac:dyDescent="0.25">
      <c r="A1190" s="22">
        <v>4046</v>
      </c>
      <c r="B1190" s="22">
        <v>22851</v>
      </c>
      <c r="C1190" s="22" t="str">
        <f t="shared" si="18"/>
        <v>404622851</v>
      </c>
      <c r="D1190" s="23">
        <v>44340.666666666664</v>
      </c>
    </row>
    <row r="1191" spans="1:4" x14ac:dyDescent="0.25">
      <c r="A1191" s="22">
        <v>49350</v>
      </c>
      <c r="B1191" s="22">
        <v>22851</v>
      </c>
      <c r="C1191" s="22" t="str">
        <f t="shared" si="18"/>
        <v>4935022851</v>
      </c>
      <c r="D1191" s="23">
        <v>44340.666666666664</v>
      </c>
    </row>
    <row r="1192" spans="1:4" x14ac:dyDescent="0.25">
      <c r="A1192" s="22">
        <v>17418</v>
      </c>
      <c r="B1192" s="22">
        <v>22851</v>
      </c>
      <c r="C1192" s="22" t="str">
        <f t="shared" si="18"/>
        <v>1741822851</v>
      </c>
      <c r="D1192" s="23">
        <v>44340.666666666664</v>
      </c>
    </row>
    <row r="1193" spans="1:4" x14ac:dyDescent="0.25">
      <c r="A1193" s="22">
        <v>64804</v>
      </c>
      <c r="B1193" s="22">
        <v>22784</v>
      </c>
      <c r="C1193" s="22" t="str">
        <f t="shared" si="18"/>
        <v>6480422784</v>
      </c>
      <c r="D1193" s="23">
        <v>44337.666666666664</v>
      </c>
    </row>
    <row r="1194" spans="1:4" x14ac:dyDescent="0.25">
      <c r="A1194" s="22">
        <v>85343</v>
      </c>
      <c r="B1194" s="22">
        <v>22784</v>
      </c>
      <c r="C1194" s="22" t="str">
        <f t="shared" si="18"/>
        <v>8534322784</v>
      </c>
      <c r="D1194" s="23">
        <v>44337.666666666664</v>
      </c>
    </row>
    <row r="1195" spans="1:4" x14ac:dyDescent="0.25">
      <c r="A1195" s="22">
        <v>85344</v>
      </c>
      <c r="B1195" s="22">
        <v>22784</v>
      </c>
      <c r="C1195" s="22" t="str">
        <f t="shared" si="18"/>
        <v>8534422784</v>
      </c>
      <c r="D1195" s="23">
        <v>44337.666666666664</v>
      </c>
    </row>
    <row r="1196" spans="1:4" x14ac:dyDescent="0.25">
      <c r="A1196" s="22">
        <v>64796</v>
      </c>
      <c r="B1196" s="22">
        <v>22784</v>
      </c>
      <c r="C1196" s="22" t="str">
        <f t="shared" si="18"/>
        <v>6479622784</v>
      </c>
      <c r="D1196" s="23">
        <v>44337.666666666664</v>
      </c>
    </row>
    <row r="1197" spans="1:4" x14ac:dyDescent="0.25">
      <c r="A1197" s="22">
        <v>64794</v>
      </c>
      <c r="B1197" s="22">
        <v>22724</v>
      </c>
      <c r="C1197" s="22" t="str">
        <f t="shared" si="18"/>
        <v>6479422724</v>
      </c>
      <c r="D1197" s="23">
        <v>44337.666666666664</v>
      </c>
    </row>
    <row r="1198" spans="1:4" x14ac:dyDescent="0.25">
      <c r="A1198" s="22">
        <v>85333</v>
      </c>
      <c r="B1198" s="22">
        <v>22784</v>
      </c>
      <c r="C1198" s="22" t="str">
        <f t="shared" si="18"/>
        <v>8533322784</v>
      </c>
      <c r="D1198" s="23">
        <v>44337.666666666664</v>
      </c>
    </row>
    <row r="1199" spans="1:4" x14ac:dyDescent="0.25">
      <c r="A1199" s="22">
        <v>64793</v>
      </c>
      <c r="B1199" s="22">
        <v>22784</v>
      </c>
      <c r="C1199" s="22" t="str">
        <f t="shared" si="18"/>
        <v>6479322784</v>
      </c>
      <c r="D1199" s="23">
        <v>44337.666666666664</v>
      </c>
    </row>
    <row r="1200" spans="1:4" x14ac:dyDescent="0.25">
      <c r="A1200" s="22">
        <v>85335</v>
      </c>
      <c r="B1200" s="22">
        <v>22784</v>
      </c>
      <c r="C1200" s="22" t="str">
        <f t="shared" si="18"/>
        <v>8533522784</v>
      </c>
      <c r="D1200" s="23">
        <v>44337.666666666664</v>
      </c>
    </row>
    <row r="1201" spans="1:4" x14ac:dyDescent="0.25">
      <c r="A1201" s="22">
        <v>10708</v>
      </c>
      <c r="B1201" s="22">
        <v>22784</v>
      </c>
      <c r="C1201" s="22" t="str">
        <f t="shared" si="18"/>
        <v>1070822784</v>
      </c>
      <c r="D1201" s="23">
        <v>44327.666666666664</v>
      </c>
    </row>
    <row r="1202" spans="1:4" x14ac:dyDescent="0.25">
      <c r="A1202" s="22">
        <v>41443</v>
      </c>
      <c r="B1202" s="22">
        <v>22784</v>
      </c>
      <c r="C1202" s="22" t="str">
        <f t="shared" si="18"/>
        <v>4144322784</v>
      </c>
      <c r="D1202" s="23">
        <v>44327.666666666664</v>
      </c>
    </row>
    <row r="1203" spans="1:4" x14ac:dyDescent="0.25">
      <c r="A1203" s="22">
        <v>143521</v>
      </c>
      <c r="B1203" s="22">
        <v>21017</v>
      </c>
      <c r="C1203" s="22" t="str">
        <f t="shared" si="18"/>
        <v>14352121017</v>
      </c>
      <c r="D1203" s="23">
        <v>44188.666666666664</v>
      </c>
    </row>
    <row r="1204" spans="1:4" x14ac:dyDescent="0.25">
      <c r="A1204" s="22">
        <v>100794</v>
      </c>
      <c r="B1204" s="22">
        <v>21017</v>
      </c>
      <c r="C1204" s="22" t="str">
        <f t="shared" si="18"/>
        <v>10079421017</v>
      </c>
      <c r="D1204" s="23">
        <v>44188.666666666664</v>
      </c>
    </row>
    <row r="1205" spans="1:4" x14ac:dyDescent="0.25">
      <c r="A1205" s="22">
        <v>148442</v>
      </c>
      <c r="B1205" s="22">
        <v>22942</v>
      </c>
      <c r="C1205" s="22" t="str">
        <f t="shared" si="18"/>
        <v>14844222942</v>
      </c>
      <c r="D1205" s="23">
        <v>44343.666666666664</v>
      </c>
    </row>
    <row r="1206" spans="1:4" x14ac:dyDescent="0.25">
      <c r="A1206" s="22">
        <v>66925</v>
      </c>
      <c r="B1206" s="22">
        <v>22900</v>
      </c>
      <c r="C1206" s="22" t="str">
        <f t="shared" si="18"/>
        <v>6692522900</v>
      </c>
      <c r="D1206" s="23">
        <v>44340.666666666664</v>
      </c>
    </row>
    <row r="1207" spans="1:4" x14ac:dyDescent="0.25">
      <c r="A1207" s="22">
        <v>59033</v>
      </c>
      <c r="B1207" s="22">
        <v>22900</v>
      </c>
      <c r="C1207" s="22" t="str">
        <f t="shared" si="18"/>
        <v>5903322900</v>
      </c>
      <c r="D1207" s="23">
        <v>44340.666666666664</v>
      </c>
    </row>
    <row r="1208" spans="1:4" x14ac:dyDescent="0.25">
      <c r="A1208" s="22">
        <v>4608</v>
      </c>
      <c r="B1208" s="22">
        <v>22926</v>
      </c>
      <c r="C1208" s="22" t="str">
        <f t="shared" si="18"/>
        <v>460822926</v>
      </c>
      <c r="D1208" s="23">
        <v>44348.666666666664</v>
      </c>
    </row>
    <row r="1209" spans="1:4" x14ac:dyDescent="0.25">
      <c r="A1209" s="22">
        <v>28768</v>
      </c>
      <c r="B1209" s="22">
        <v>22975</v>
      </c>
      <c r="C1209" s="22" t="str">
        <f t="shared" si="18"/>
        <v>2876822975</v>
      </c>
      <c r="D1209" s="23">
        <v>44350.666666666664</v>
      </c>
    </row>
    <row r="1210" spans="1:4" x14ac:dyDescent="0.25">
      <c r="A1210" s="22">
        <v>68814</v>
      </c>
      <c r="B1210" s="22">
        <v>22893</v>
      </c>
      <c r="C1210" s="22" t="str">
        <f t="shared" si="18"/>
        <v>6881422893</v>
      </c>
      <c r="D1210" s="23">
        <v>44355.666666666664</v>
      </c>
    </row>
    <row r="1211" spans="1:4" x14ac:dyDescent="0.25">
      <c r="A1211" s="22">
        <v>254802</v>
      </c>
      <c r="B1211" s="22">
        <v>20952</v>
      </c>
      <c r="C1211" s="22" t="str">
        <f t="shared" si="18"/>
        <v>25480220952</v>
      </c>
      <c r="D1211" s="23">
        <v>44364.666666666664</v>
      </c>
    </row>
    <row r="1212" spans="1:4" x14ac:dyDescent="0.25">
      <c r="A1212" s="22">
        <v>194199</v>
      </c>
      <c r="B1212" s="22">
        <v>21166</v>
      </c>
      <c r="C1212" s="22" t="str">
        <f t="shared" si="18"/>
        <v>19419921166</v>
      </c>
      <c r="D1212" s="23">
        <v>44200.666666666664</v>
      </c>
    </row>
    <row r="1213" spans="1:4" x14ac:dyDescent="0.25">
      <c r="A1213" s="22">
        <v>254964</v>
      </c>
      <c r="B1213" s="22">
        <v>21166</v>
      </c>
      <c r="C1213" s="22" t="str">
        <f t="shared" si="18"/>
        <v>25496421166</v>
      </c>
      <c r="D1213" s="23">
        <v>44200.666666666664</v>
      </c>
    </row>
    <row r="1214" spans="1:4" x14ac:dyDescent="0.25">
      <c r="A1214" s="22">
        <v>92665</v>
      </c>
      <c r="B1214" s="22">
        <v>21166</v>
      </c>
      <c r="C1214" s="22" t="str">
        <f t="shared" si="18"/>
        <v>9266521166</v>
      </c>
      <c r="D1214" s="23">
        <v>44200.666666666664</v>
      </c>
    </row>
    <row r="1215" spans="1:4" x14ac:dyDescent="0.25">
      <c r="A1215" s="22">
        <v>149508</v>
      </c>
      <c r="B1215" s="22">
        <v>21184</v>
      </c>
      <c r="C1215" s="22" t="str">
        <f t="shared" si="18"/>
        <v>14950821184</v>
      </c>
      <c r="D1215" s="23">
        <v>44210.666666666664</v>
      </c>
    </row>
    <row r="1216" spans="1:4" x14ac:dyDescent="0.25">
      <c r="A1216" s="22">
        <v>77049</v>
      </c>
      <c r="B1216" s="22">
        <v>20984</v>
      </c>
      <c r="C1216" s="22" t="str">
        <f t="shared" si="18"/>
        <v>7704920984</v>
      </c>
      <c r="D1216" s="23">
        <v>44183.666666666664</v>
      </c>
    </row>
    <row r="1217" spans="1:4" x14ac:dyDescent="0.25">
      <c r="A1217" s="22">
        <v>155788</v>
      </c>
      <c r="B1217" s="22">
        <v>21251</v>
      </c>
      <c r="C1217" s="22" t="str">
        <f t="shared" si="18"/>
        <v>15578821251</v>
      </c>
      <c r="D1217" s="23">
        <v>44215.666666666664</v>
      </c>
    </row>
    <row r="1218" spans="1:4" x14ac:dyDescent="0.25">
      <c r="A1218" s="22">
        <v>173390</v>
      </c>
      <c r="B1218" s="22">
        <v>22952</v>
      </c>
      <c r="C1218" s="22" t="str">
        <f t="shared" si="18"/>
        <v>17339022952</v>
      </c>
      <c r="D1218" s="23">
        <v>44350.666666666664</v>
      </c>
    </row>
    <row r="1219" spans="1:4" x14ac:dyDescent="0.25">
      <c r="A1219" s="22">
        <v>92627</v>
      </c>
      <c r="B1219" s="22">
        <v>23018</v>
      </c>
      <c r="C1219" s="22" t="str">
        <f t="shared" ref="C1219:C1282" si="19">A1219&amp;B1219</f>
        <v>9262723018</v>
      </c>
      <c r="D1219" s="23">
        <v>44357.666666666664</v>
      </c>
    </row>
    <row r="1220" spans="1:4" x14ac:dyDescent="0.25">
      <c r="A1220" s="22">
        <v>71253</v>
      </c>
      <c r="B1220" s="22">
        <v>23018</v>
      </c>
      <c r="C1220" s="22" t="str">
        <f t="shared" si="19"/>
        <v>7125323018</v>
      </c>
      <c r="D1220" s="23">
        <v>44357.666666666664</v>
      </c>
    </row>
    <row r="1221" spans="1:4" x14ac:dyDescent="0.25">
      <c r="A1221" s="22">
        <v>43879</v>
      </c>
      <c r="B1221" s="22">
        <v>82224</v>
      </c>
      <c r="C1221" s="22" t="str">
        <f t="shared" si="19"/>
        <v>4387982224</v>
      </c>
      <c r="D1221" s="23">
        <v>44342.666666666664</v>
      </c>
    </row>
    <row r="1222" spans="1:4" x14ac:dyDescent="0.25">
      <c r="A1222" s="22">
        <v>133370</v>
      </c>
      <c r="B1222" s="22">
        <v>22838</v>
      </c>
      <c r="C1222" s="22" t="str">
        <f t="shared" si="19"/>
        <v>13337022838</v>
      </c>
      <c r="D1222" s="23">
        <v>44357.666666666664</v>
      </c>
    </row>
    <row r="1223" spans="1:4" x14ac:dyDescent="0.25">
      <c r="A1223" s="22">
        <v>27274</v>
      </c>
      <c r="B1223" s="22">
        <v>23065</v>
      </c>
      <c r="C1223" s="22" t="str">
        <f t="shared" si="19"/>
        <v>2727423065</v>
      </c>
      <c r="D1223" s="23">
        <v>44358.666666666664</v>
      </c>
    </row>
    <row r="1224" spans="1:4" x14ac:dyDescent="0.25">
      <c r="A1224" s="22">
        <v>62651</v>
      </c>
      <c r="B1224" s="22">
        <v>22993</v>
      </c>
      <c r="C1224" s="22" t="str">
        <f t="shared" si="19"/>
        <v>6265122993</v>
      </c>
      <c r="D1224" s="23">
        <v>44351.666666666664</v>
      </c>
    </row>
    <row r="1225" spans="1:4" x14ac:dyDescent="0.25">
      <c r="A1225" s="22">
        <v>56710</v>
      </c>
      <c r="B1225" s="22">
        <v>23053</v>
      </c>
      <c r="C1225" s="22" t="str">
        <f t="shared" si="19"/>
        <v>5671023053</v>
      </c>
      <c r="D1225" s="23">
        <v>44355.666666666664</v>
      </c>
    </row>
    <row r="1226" spans="1:4" x14ac:dyDescent="0.25">
      <c r="A1226" s="22">
        <v>18347</v>
      </c>
      <c r="B1226" s="22">
        <v>23053</v>
      </c>
      <c r="C1226" s="22" t="str">
        <f t="shared" si="19"/>
        <v>1834723053</v>
      </c>
      <c r="D1226" s="23">
        <v>44358.666666666664</v>
      </c>
    </row>
    <row r="1227" spans="1:4" x14ac:dyDescent="0.25">
      <c r="A1227" s="22">
        <v>202727</v>
      </c>
      <c r="B1227" s="22">
        <v>23138</v>
      </c>
      <c r="C1227" s="22" t="str">
        <f t="shared" si="19"/>
        <v>20272723138</v>
      </c>
      <c r="D1227" s="23">
        <v>44358.666666666664</v>
      </c>
    </row>
    <row r="1228" spans="1:4" x14ac:dyDescent="0.25">
      <c r="A1228" s="22">
        <v>184842</v>
      </c>
      <c r="B1228" s="22">
        <v>23138</v>
      </c>
      <c r="C1228" s="22" t="str">
        <f t="shared" si="19"/>
        <v>18484223138</v>
      </c>
      <c r="D1228" s="23">
        <v>44358.666666666664</v>
      </c>
    </row>
    <row r="1229" spans="1:4" x14ac:dyDescent="0.25">
      <c r="A1229" s="22">
        <v>166139</v>
      </c>
      <c r="B1229" s="22">
        <v>23238</v>
      </c>
      <c r="C1229" s="22" t="str">
        <f t="shared" si="19"/>
        <v>16613923238</v>
      </c>
      <c r="D1229" s="23">
        <v>44368.666666666664</v>
      </c>
    </row>
    <row r="1230" spans="1:4" x14ac:dyDescent="0.25">
      <c r="A1230" s="22">
        <v>119272</v>
      </c>
      <c r="B1230" s="22">
        <v>23238</v>
      </c>
      <c r="C1230" s="22" t="str">
        <f t="shared" si="19"/>
        <v>11927223238</v>
      </c>
      <c r="D1230" s="23">
        <v>44368.666666666664</v>
      </c>
    </row>
    <row r="1231" spans="1:4" x14ac:dyDescent="0.25">
      <c r="A1231" s="22">
        <v>43879</v>
      </c>
      <c r="B1231" s="22">
        <v>21595</v>
      </c>
      <c r="C1231" s="22" t="str">
        <f t="shared" si="19"/>
        <v>4387921595</v>
      </c>
      <c r="D1231" s="23">
        <v>44256.666666666664</v>
      </c>
    </row>
    <row r="1232" spans="1:4" x14ac:dyDescent="0.25">
      <c r="A1232" s="22">
        <v>237514</v>
      </c>
      <c r="B1232" s="22">
        <v>23095</v>
      </c>
      <c r="C1232" s="22" t="str">
        <f t="shared" si="19"/>
        <v>23751423095</v>
      </c>
      <c r="D1232" s="23">
        <v>44363.666666666664</v>
      </c>
    </row>
    <row r="1233" spans="1:4" x14ac:dyDescent="0.25">
      <c r="A1233" s="22">
        <v>66584</v>
      </c>
      <c r="B1233" s="22">
        <v>83832</v>
      </c>
      <c r="C1233" s="22" t="str">
        <f t="shared" si="19"/>
        <v>6658483832</v>
      </c>
      <c r="D1233" s="23">
        <v>44369.666666666664</v>
      </c>
    </row>
    <row r="1234" spans="1:4" x14ac:dyDescent="0.25">
      <c r="A1234" s="22">
        <v>155363</v>
      </c>
      <c r="B1234" s="22">
        <v>22901</v>
      </c>
      <c r="C1234" s="22" t="str">
        <f t="shared" si="19"/>
        <v>15536322901</v>
      </c>
      <c r="D1234" s="23">
        <v>44356.666666666664</v>
      </c>
    </row>
    <row r="1235" spans="1:4" x14ac:dyDescent="0.25">
      <c r="A1235" s="22">
        <v>101340</v>
      </c>
      <c r="B1235" s="22">
        <v>22674</v>
      </c>
      <c r="C1235" s="22" t="str">
        <f t="shared" si="19"/>
        <v>10134022674</v>
      </c>
      <c r="D1235" s="23">
        <v>44320.666666666664</v>
      </c>
    </row>
    <row r="1236" spans="1:4" x14ac:dyDescent="0.25">
      <c r="A1236" s="22">
        <v>230840</v>
      </c>
      <c r="B1236" s="22">
        <v>22855</v>
      </c>
      <c r="C1236" s="22" t="str">
        <f t="shared" si="19"/>
        <v>23084022855</v>
      </c>
      <c r="D1236" s="23">
        <v>44335.666666666664</v>
      </c>
    </row>
    <row r="1237" spans="1:4" x14ac:dyDescent="0.25">
      <c r="A1237" s="22">
        <v>21627</v>
      </c>
      <c r="B1237" s="22">
        <v>22141</v>
      </c>
      <c r="C1237" s="22" t="str">
        <f t="shared" si="19"/>
        <v>2162722141</v>
      </c>
      <c r="D1237" s="23">
        <v>44321.666666666664</v>
      </c>
    </row>
    <row r="1238" spans="1:4" x14ac:dyDescent="0.25">
      <c r="A1238" s="22">
        <v>237879</v>
      </c>
      <c r="B1238" s="22">
        <v>20730</v>
      </c>
      <c r="C1238" s="22" t="str">
        <f t="shared" si="19"/>
        <v>23787920730</v>
      </c>
      <c r="D1238" s="23">
        <v>44323.666666666664</v>
      </c>
    </row>
    <row r="1239" spans="1:4" x14ac:dyDescent="0.25">
      <c r="A1239" s="22">
        <v>156135</v>
      </c>
      <c r="B1239" s="22">
        <v>23291</v>
      </c>
      <c r="C1239" s="22" t="str">
        <f t="shared" si="19"/>
        <v>15613523291</v>
      </c>
      <c r="D1239" s="23">
        <v>44372.666666666664</v>
      </c>
    </row>
    <row r="1240" spans="1:4" x14ac:dyDescent="0.25">
      <c r="A1240" s="22">
        <v>211131</v>
      </c>
      <c r="B1240" s="22">
        <v>23291</v>
      </c>
      <c r="C1240" s="22" t="str">
        <f t="shared" si="19"/>
        <v>21113123291</v>
      </c>
      <c r="D1240" s="23">
        <v>44372.666666666664</v>
      </c>
    </row>
    <row r="1241" spans="1:4" x14ac:dyDescent="0.25">
      <c r="A1241" s="22">
        <v>76499</v>
      </c>
      <c r="B1241" s="22">
        <v>23349</v>
      </c>
      <c r="C1241" s="22" t="str">
        <f t="shared" si="19"/>
        <v>7649923349</v>
      </c>
      <c r="D1241" s="23">
        <v>44377.666666666664</v>
      </c>
    </row>
    <row r="1242" spans="1:4" x14ac:dyDescent="0.25">
      <c r="A1242" s="22">
        <v>46387</v>
      </c>
      <c r="B1242" s="22">
        <v>22239</v>
      </c>
      <c r="C1242" s="22" t="str">
        <f t="shared" si="19"/>
        <v>4638722239</v>
      </c>
      <c r="D1242" s="23">
        <v>44383.666666666664</v>
      </c>
    </row>
    <row r="1243" spans="1:4" x14ac:dyDescent="0.25">
      <c r="A1243" s="22">
        <v>11986</v>
      </c>
      <c r="B1243" s="22">
        <v>22239</v>
      </c>
      <c r="C1243" s="22" t="str">
        <f t="shared" si="19"/>
        <v>1198622239</v>
      </c>
      <c r="D1243" s="23">
        <v>44383.666666666664</v>
      </c>
    </row>
    <row r="1244" spans="1:4" x14ac:dyDescent="0.25">
      <c r="A1244" s="22">
        <v>46169</v>
      </c>
      <c r="B1244" s="22">
        <v>22239</v>
      </c>
      <c r="C1244" s="22" t="str">
        <f t="shared" si="19"/>
        <v>4616922239</v>
      </c>
      <c r="D1244" s="23">
        <v>44383.666666666664</v>
      </c>
    </row>
    <row r="1245" spans="1:4" x14ac:dyDescent="0.25">
      <c r="A1245" s="22">
        <v>40408</v>
      </c>
      <c r="B1245" s="22">
        <v>22239</v>
      </c>
      <c r="C1245" s="22" t="str">
        <f t="shared" si="19"/>
        <v>4040822239</v>
      </c>
      <c r="D1245" s="23">
        <v>44383.666666666664</v>
      </c>
    </row>
    <row r="1246" spans="1:4" x14ac:dyDescent="0.25">
      <c r="A1246" s="22">
        <v>67055</v>
      </c>
      <c r="B1246" s="22">
        <v>23312</v>
      </c>
      <c r="C1246" s="22" t="str">
        <f t="shared" si="19"/>
        <v>6705523312</v>
      </c>
      <c r="D1246" s="23">
        <v>44372.666666666664</v>
      </c>
    </row>
    <row r="1247" spans="1:4" x14ac:dyDescent="0.25">
      <c r="A1247" s="22">
        <v>21237</v>
      </c>
      <c r="B1247" s="22">
        <v>18382</v>
      </c>
      <c r="C1247" s="22" t="str">
        <f t="shared" si="19"/>
        <v>2123718382</v>
      </c>
      <c r="D1247" s="23">
        <v>44013.666666666664</v>
      </c>
    </row>
    <row r="1248" spans="1:4" x14ac:dyDescent="0.25">
      <c r="A1248" s="22">
        <v>160491</v>
      </c>
      <c r="B1248" s="22">
        <v>23474</v>
      </c>
      <c r="C1248" s="22" t="str">
        <f t="shared" si="19"/>
        <v>16049123474</v>
      </c>
      <c r="D1248" s="23">
        <v>44392.666666666664</v>
      </c>
    </row>
    <row r="1249" spans="1:4" x14ac:dyDescent="0.25">
      <c r="A1249" s="22">
        <v>254424</v>
      </c>
      <c r="B1249" s="22">
        <v>13541</v>
      </c>
      <c r="C1249" s="22" t="str">
        <f t="shared" si="19"/>
        <v>25442413541</v>
      </c>
      <c r="D1249" s="23">
        <v>43934.666666666664</v>
      </c>
    </row>
    <row r="1250" spans="1:4" x14ac:dyDescent="0.25">
      <c r="A1250" s="22">
        <v>7063</v>
      </c>
      <c r="B1250" s="22">
        <v>18314</v>
      </c>
      <c r="C1250" s="22" t="str">
        <f t="shared" si="19"/>
        <v>706318314</v>
      </c>
      <c r="D1250" s="23">
        <v>43998.666666666664</v>
      </c>
    </row>
    <row r="1251" spans="1:4" x14ac:dyDescent="0.25">
      <c r="A1251" s="22">
        <v>5391</v>
      </c>
      <c r="B1251" s="22">
        <v>18125</v>
      </c>
      <c r="C1251" s="22" t="str">
        <f t="shared" si="19"/>
        <v>539118125</v>
      </c>
      <c r="D1251" s="23">
        <v>44036.666666666664</v>
      </c>
    </row>
    <row r="1252" spans="1:4" x14ac:dyDescent="0.25">
      <c r="A1252" s="22">
        <v>82045</v>
      </c>
      <c r="B1252" s="22">
        <v>22858</v>
      </c>
      <c r="C1252" s="22" t="str">
        <f t="shared" si="19"/>
        <v>8204522858</v>
      </c>
      <c r="D1252" s="23">
        <v>44337.666666666664</v>
      </c>
    </row>
    <row r="1253" spans="1:4" x14ac:dyDescent="0.25">
      <c r="A1253" s="22">
        <v>268875</v>
      </c>
      <c r="B1253" s="22">
        <v>23485</v>
      </c>
      <c r="C1253" s="22" t="str">
        <f t="shared" si="19"/>
        <v>26887523485</v>
      </c>
      <c r="D1253" s="23">
        <v>44392.666666666664</v>
      </c>
    </row>
    <row r="1254" spans="1:4" x14ac:dyDescent="0.25">
      <c r="A1254" s="22">
        <v>12213</v>
      </c>
      <c r="B1254" s="22">
        <v>17733</v>
      </c>
      <c r="C1254" s="22" t="str">
        <f t="shared" si="19"/>
        <v>1221317733</v>
      </c>
      <c r="D1254" s="23">
        <v>43991.666666666664</v>
      </c>
    </row>
    <row r="1255" spans="1:4" x14ac:dyDescent="0.25">
      <c r="A1255" s="22">
        <v>224671</v>
      </c>
      <c r="B1255" s="22">
        <v>23533</v>
      </c>
      <c r="C1255" s="22" t="str">
        <f t="shared" si="19"/>
        <v>22467123533</v>
      </c>
      <c r="D1255" s="23">
        <v>44398.666666666664</v>
      </c>
    </row>
    <row r="1256" spans="1:4" x14ac:dyDescent="0.25">
      <c r="A1256" s="22">
        <v>168677</v>
      </c>
      <c r="B1256" s="22">
        <v>23533</v>
      </c>
      <c r="C1256" s="22" t="str">
        <f t="shared" si="19"/>
        <v>16867723533</v>
      </c>
      <c r="D1256" s="23">
        <v>44398.666666666664</v>
      </c>
    </row>
    <row r="1257" spans="1:4" x14ac:dyDescent="0.25">
      <c r="A1257" s="22">
        <v>268876</v>
      </c>
      <c r="B1257" s="22">
        <v>18106</v>
      </c>
      <c r="C1257" s="22" t="str">
        <f t="shared" si="19"/>
        <v>26887618106</v>
      </c>
      <c r="D1257" s="23">
        <v>44026.666666666664</v>
      </c>
    </row>
    <row r="1258" spans="1:4" x14ac:dyDescent="0.25">
      <c r="A1258" s="22">
        <v>173390</v>
      </c>
      <c r="B1258" s="22">
        <v>23495</v>
      </c>
      <c r="C1258" s="22" t="str">
        <f t="shared" si="19"/>
        <v>17339023495</v>
      </c>
      <c r="D1258" s="23">
        <v>44393.666666666664</v>
      </c>
    </row>
    <row r="1259" spans="1:4" x14ac:dyDescent="0.25">
      <c r="A1259" s="22">
        <v>216854</v>
      </c>
      <c r="B1259" s="22">
        <v>17674</v>
      </c>
      <c r="C1259" s="22" t="str">
        <f t="shared" si="19"/>
        <v>21685417674</v>
      </c>
      <c r="D1259" s="23">
        <v>43956.666666666664</v>
      </c>
    </row>
    <row r="1260" spans="1:4" x14ac:dyDescent="0.25">
      <c r="A1260" s="22">
        <v>161641</v>
      </c>
      <c r="B1260" s="22">
        <v>17674</v>
      </c>
      <c r="C1260" s="22" t="str">
        <f t="shared" si="19"/>
        <v>16164117674</v>
      </c>
      <c r="D1260" s="23">
        <v>43956.666666666664</v>
      </c>
    </row>
    <row r="1261" spans="1:4" x14ac:dyDescent="0.25">
      <c r="A1261" s="22">
        <v>155052</v>
      </c>
      <c r="B1261" s="22">
        <v>18595</v>
      </c>
      <c r="C1261" s="22" t="str">
        <f t="shared" si="19"/>
        <v>15505218595</v>
      </c>
      <c r="D1261" s="23">
        <v>44041.666666666664</v>
      </c>
    </row>
    <row r="1262" spans="1:4" x14ac:dyDescent="0.25">
      <c r="A1262" s="22">
        <v>29937</v>
      </c>
      <c r="B1262" s="22">
        <v>18477</v>
      </c>
      <c r="C1262" s="22" t="str">
        <f t="shared" si="19"/>
        <v>2993718477</v>
      </c>
      <c r="D1262" s="23">
        <v>44399.666666666664</v>
      </c>
    </row>
    <row r="1263" spans="1:4" x14ac:dyDescent="0.25">
      <c r="A1263" s="22">
        <v>78671</v>
      </c>
      <c r="B1263" s="22">
        <v>18406</v>
      </c>
      <c r="C1263" s="22" t="str">
        <f t="shared" si="19"/>
        <v>7867118406</v>
      </c>
      <c r="D1263" s="23">
        <v>44384.666666666664</v>
      </c>
    </row>
    <row r="1264" spans="1:4" x14ac:dyDescent="0.25">
      <c r="A1264" s="22">
        <v>41355</v>
      </c>
      <c r="B1264" s="22">
        <v>18406</v>
      </c>
      <c r="C1264" s="22" t="str">
        <f t="shared" si="19"/>
        <v>4135518406</v>
      </c>
      <c r="D1264" s="23">
        <v>44384.666666666664</v>
      </c>
    </row>
    <row r="1265" spans="1:4" x14ac:dyDescent="0.25">
      <c r="A1265" s="22">
        <v>56258</v>
      </c>
      <c r="B1265" s="22">
        <v>18406</v>
      </c>
      <c r="C1265" s="22" t="str">
        <f t="shared" si="19"/>
        <v>5625818406</v>
      </c>
      <c r="D1265" s="23">
        <v>44384.666666666664</v>
      </c>
    </row>
    <row r="1266" spans="1:4" x14ac:dyDescent="0.25">
      <c r="A1266" s="22">
        <v>204964</v>
      </c>
      <c r="B1266" s="22">
        <v>18989</v>
      </c>
      <c r="C1266" s="22" t="str">
        <f t="shared" si="19"/>
        <v>20496418989</v>
      </c>
      <c r="D1266" s="23">
        <v>44047.666666666664</v>
      </c>
    </row>
    <row r="1267" spans="1:4" x14ac:dyDescent="0.25">
      <c r="A1267" s="22">
        <v>75282</v>
      </c>
      <c r="B1267" s="22">
        <v>19155</v>
      </c>
      <c r="C1267" s="22" t="str">
        <f t="shared" si="19"/>
        <v>7528219155</v>
      </c>
      <c r="D1267" s="23">
        <v>44384.666666666664</v>
      </c>
    </row>
    <row r="1268" spans="1:4" x14ac:dyDescent="0.25">
      <c r="A1268" s="22">
        <v>268890</v>
      </c>
      <c r="B1268" s="22">
        <v>18989</v>
      </c>
      <c r="C1268" s="22" t="str">
        <f t="shared" si="19"/>
        <v>26889018989</v>
      </c>
      <c r="D1268" s="23">
        <v>44047.666666666664</v>
      </c>
    </row>
    <row r="1269" spans="1:4" x14ac:dyDescent="0.25">
      <c r="A1269" s="22">
        <v>6910</v>
      </c>
      <c r="B1269" s="22">
        <v>19155</v>
      </c>
      <c r="C1269" s="22" t="str">
        <f t="shared" si="19"/>
        <v>691019155</v>
      </c>
      <c r="D1269" s="23">
        <v>44384.666666666664</v>
      </c>
    </row>
    <row r="1270" spans="1:4" x14ac:dyDescent="0.25">
      <c r="A1270" s="22">
        <v>6910</v>
      </c>
      <c r="B1270" s="22">
        <v>19155</v>
      </c>
      <c r="C1270" s="22" t="str">
        <f t="shared" si="19"/>
        <v>691019155</v>
      </c>
      <c r="D1270" s="23">
        <v>44384.666666666664</v>
      </c>
    </row>
    <row r="1271" spans="1:4" x14ac:dyDescent="0.25">
      <c r="A1271" s="22">
        <v>75281</v>
      </c>
      <c r="B1271" s="22">
        <v>19155</v>
      </c>
      <c r="C1271" s="22" t="str">
        <f t="shared" si="19"/>
        <v>7528119155</v>
      </c>
      <c r="D1271" s="23">
        <v>44384.666666666664</v>
      </c>
    </row>
    <row r="1272" spans="1:4" x14ac:dyDescent="0.25">
      <c r="A1272" s="22">
        <v>156687</v>
      </c>
      <c r="B1272" s="22">
        <v>10605</v>
      </c>
      <c r="C1272" s="22" t="str">
        <f t="shared" si="19"/>
        <v>15668710605</v>
      </c>
      <c r="D1272" s="23">
        <v>43626.666666666664</v>
      </c>
    </row>
    <row r="1273" spans="1:4" x14ac:dyDescent="0.25">
      <c r="A1273" s="22">
        <v>112642</v>
      </c>
      <c r="B1273" s="22">
        <v>10605</v>
      </c>
      <c r="C1273" s="22" t="str">
        <f t="shared" si="19"/>
        <v>11264210605</v>
      </c>
      <c r="D1273" s="23">
        <v>43626.666666666664</v>
      </c>
    </row>
    <row r="1274" spans="1:4" x14ac:dyDescent="0.25">
      <c r="A1274" s="22">
        <v>156686</v>
      </c>
      <c r="B1274" s="22">
        <v>10605</v>
      </c>
      <c r="C1274" s="22" t="str">
        <f t="shared" si="19"/>
        <v>15668610605</v>
      </c>
      <c r="D1274" s="23">
        <v>43626.666666666664</v>
      </c>
    </row>
    <row r="1275" spans="1:4" x14ac:dyDescent="0.25">
      <c r="A1275" s="22">
        <v>112641</v>
      </c>
      <c r="B1275" s="22">
        <v>10605</v>
      </c>
      <c r="C1275" s="22" t="str">
        <f t="shared" si="19"/>
        <v>11264110605</v>
      </c>
      <c r="D1275" s="23">
        <v>43626.666666666664</v>
      </c>
    </row>
    <row r="1276" spans="1:4" x14ac:dyDescent="0.25">
      <c r="A1276" s="22">
        <v>156688</v>
      </c>
      <c r="B1276" s="22">
        <v>10605</v>
      </c>
      <c r="C1276" s="22" t="str">
        <f t="shared" si="19"/>
        <v>15668810605</v>
      </c>
      <c r="D1276" s="23">
        <v>43626.666666666664</v>
      </c>
    </row>
    <row r="1277" spans="1:4" x14ac:dyDescent="0.25">
      <c r="A1277" s="22">
        <v>112640</v>
      </c>
      <c r="B1277" s="22">
        <v>10605</v>
      </c>
      <c r="C1277" s="22" t="str">
        <f t="shared" si="19"/>
        <v>11264010605</v>
      </c>
      <c r="D1277" s="23">
        <v>43626.666666666664</v>
      </c>
    </row>
    <row r="1278" spans="1:4" x14ac:dyDescent="0.25">
      <c r="A1278" s="22">
        <v>156685</v>
      </c>
      <c r="B1278" s="22">
        <v>10605</v>
      </c>
      <c r="C1278" s="22" t="str">
        <f t="shared" si="19"/>
        <v>15668510605</v>
      </c>
      <c r="D1278" s="23">
        <v>43626.666666666664</v>
      </c>
    </row>
    <row r="1279" spans="1:4" x14ac:dyDescent="0.25">
      <c r="A1279" s="22">
        <v>112639</v>
      </c>
      <c r="B1279" s="22">
        <v>10605</v>
      </c>
      <c r="C1279" s="22" t="str">
        <f t="shared" si="19"/>
        <v>11263910605</v>
      </c>
      <c r="D1279" s="23">
        <v>43626.666666666664</v>
      </c>
    </row>
    <row r="1280" spans="1:4" x14ac:dyDescent="0.25">
      <c r="A1280" s="22">
        <v>156684</v>
      </c>
      <c r="B1280" s="22">
        <v>10605</v>
      </c>
      <c r="C1280" s="22" t="str">
        <f t="shared" si="19"/>
        <v>15668410605</v>
      </c>
      <c r="D1280" s="23">
        <v>43626.666666666664</v>
      </c>
    </row>
    <row r="1281" spans="1:4" x14ac:dyDescent="0.25">
      <c r="A1281" s="22">
        <v>112638</v>
      </c>
      <c r="B1281" s="22">
        <v>10605</v>
      </c>
      <c r="C1281" s="22" t="str">
        <f t="shared" si="19"/>
        <v>11263810605</v>
      </c>
      <c r="D1281" s="23">
        <v>43626.666666666664</v>
      </c>
    </row>
    <row r="1282" spans="1:4" x14ac:dyDescent="0.25">
      <c r="A1282" s="22">
        <v>156683</v>
      </c>
      <c r="B1282" s="22">
        <v>10605</v>
      </c>
      <c r="C1282" s="22" t="str">
        <f t="shared" si="19"/>
        <v>15668310605</v>
      </c>
      <c r="D1282" s="23">
        <v>43626.666666666664</v>
      </c>
    </row>
    <row r="1283" spans="1:4" x14ac:dyDescent="0.25">
      <c r="A1283" s="22">
        <v>112637</v>
      </c>
      <c r="B1283" s="22">
        <v>10605</v>
      </c>
      <c r="C1283" s="22" t="str">
        <f t="shared" ref="C1283:C1346" si="20">A1283&amp;B1283</f>
        <v>11263710605</v>
      </c>
      <c r="D1283" s="23">
        <v>43626.666666666664</v>
      </c>
    </row>
    <row r="1284" spans="1:4" x14ac:dyDescent="0.25">
      <c r="A1284" s="22">
        <v>156682</v>
      </c>
      <c r="B1284" s="22">
        <v>10605</v>
      </c>
      <c r="C1284" s="22" t="str">
        <f t="shared" si="20"/>
        <v>15668210605</v>
      </c>
      <c r="D1284" s="23">
        <v>43626.666666666664</v>
      </c>
    </row>
    <row r="1285" spans="1:4" x14ac:dyDescent="0.25">
      <c r="A1285" s="22">
        <v>112634</v>
      </c>
      <c r="B1285" s="22">
        <v>10605</v>
      </c>
      <c r="C1285" s="22" t="str">
        <f t="shared" si="20"/>
        <v>11263410605</v>
      </c>
      <c r="D1285" s="23">
        <v>43626.666666666664</v>
      </c>
    </row>
    <row r="1286" spans="1:4" x14ac:dyDescent="0.25">
      <c r="A1286" s="22">
        <v>156677</v>
      </c>
      <c r="B1286" s="22">
        <v>10605</v>
      </c>
      <c r="C1286" s="22" t="str">
        <f t="shared" si="20"/>
        <v>15667710605</v>
      </c>
      <c r="D1286" s="23">
        <v>43626.666666666664</v>
      </c>
    </row>
    <row r="1287" spans="1:4" x14ac:dyDescent="0.25">
      <c r="A1287" s="22">
        <v>112635</v>
      </c>
      <c r="B1287" s="22">
        <v>10605</v>
      </c>
      <c r="C1287" s="22" t="str">
        <f t="shared" si="20"/>
        <v>11263510605</v>
      </c>
      <c r="D1287" s="23">
        <v>43626.666666666664</v>
      </c>
    </row>
    <row r="1288" spans="1:4" x14ac:dyDescent="0.25">
      <c r="A1288" s="22">
        <v>156673</v>
      </c>
      <c r="B1288" s="22">
        <v>10605</v>
      </c>
      <c r="C1288" s="22" t="str">
        <f t="shared" si="20"/>
        <v>15667310605</v>
      </c>
      <c r="D1288" s="23">
        <v>43626.666666666664</v>
      </c>
    </row>
    <row r="1289" spans="1:4" x14ac:dyDescent="0.25">
      <c r="A1289" s="22">
        <v>112636</v>
      </c>
      <c r="B1289" s="22">
        <v>10605</v>
      </c>
      <c r="C1289" s="22" t="str">
        <f t="shared" si="20"/>
        <v>11263610605</v>
      </c>
      <c r="D1289" s="23">
        <v>43626.666666666664</v>
      </c>
    </row>
    <row r="1290" spans="1:4" x14ac:dyDescent="0.25">
      <c r="A1290" s="22">
        <v>156671</v>
      </c>
      <c r="B1290" s="22">
        <v>10605</v>
      </c>
      <c r="C1290" s="22" t="str">
        <f t="shared" si="20"/>
        <v>15667110605</v>
      </c>
      <c r="D1290" s="23">
        <v>43626.666666666664</v>
      </c>
    </row>
    <row r="1291" spans="1:4" x14ac:dyDescent="0.25">
      <c r="A1291" s="22">
        <v>112624</v>
      </c>
      <c r="B1291" s="22">
        <v>10605</v>
      </c>
      <c r="C1291" s="22" t="str">
        <f t="shared" si="20"/>
        <v>11262410605</v>
      </c>
      <c r="D1291" s="23">
        <v>43626.666666666664</v>
      </c>
    </row>
    <row r="1292" spans="1:4" x14ac:dyDescent="0.25">
      <c r="A1292" s="22">
        <v>156669</v>
      </c>
      <c r="B1292" s="22">
        <v>10605</v>
      </c>
      <c r="C1292" s="22" t="str">
        <f t="shared" si="20"/>
        <v>15666910605</v>
      </c>
      <c r="D1292" s="23">
        <v>43626.666666666664</v>
      </c>
    </row>
    <row r="1293" spans="1:4" x14ac:dyDescent="0.25">
      <c r="A1293" s="22">
        <v>75413</v>
      </c>
      <c r="B1293" s="22">
        <v>18108</v>
      </c>
      <c r="C1293" s="22" t="str">
        <f t="shared" si="20"/>
        <v>7541318108</v>
      </c>
      <c r="D1293" s="23">
        <v>43987.666666666664</v>
      </c>
    </row>
    <row r="1294" spans="1:4" x14ac:dyDescent="0.25">
      <c r="A1294" s="22">
        <v>97526</v>
      </c>
      <c r="B1294" s="22">
        <v>18108</v>
      </c>
      <c r="C1294" s="22" t="str">
        <f t="shared" si="20"/>
        <v>9752618108</v>
      </c>
      <c r="D1294" s="23">
        <v>43987.666666666664</v>
      </c>
    </row>
    <row r="1295" spans="1:4" x14ac:dyDescent="0.25">
      <c r="A1295" s="22">
        <v>75414</v>
      </c>
      <c r="B1295" s="22">
        <v>18108</v>
      </c>
      <c r="C1295" s="22" t="str">
        <f t="shared" si="20"/>
        <v>7541418108</v>
      </c>
      <c r="D1295" s="23">
        <v>43987.666666666664</v>
      </c>
    </row>
    <row r="1296" spans="1:4" x14ac:dyDescent="0.25">
      <c r="A1296" s="22">
        <v>97527</v>
      </c>
      <c r="B1296" s="22">
        <v>18108</v>
      </c>
      <c r="C1296" s="22" t="str">
        <f t="shared" si="20"/>
        <v>9752718108</v>
      </c>
      <c r="D1296" s="23">
        <v>43987.666666666664</v>
      </c>
    </row>
    <row r="1297" spans="1:4" x14ac:dyDescent="0.25">
      <c r="A1297" s="22">
        <v>152667</v>
      </c>
      <c r="B1297" s="22">
        <v>18108</v>
      </c>
      <c r="C1297" s="22" t="str">
        <f t="shared" si="20"/>
        <v>15266718108</v>
      </c>
      <c r="D1297" s="23">
        <v>43987.666666666664</v>
      </c>
    </row>
    <row r="1298" spans="1:4" x14ac:dyDescent="0.25">
      <c r="A1298" s="22">
        <v>102510</v>
      </c>
      <c r="B1298" s="22">
        <v>22909</v>
      </c>
      <c r="C1298" s="22" t="str">
        <f t="shared" si="20"/>
        <v>10251022909</v>
      </c>
      <c r="D1298" s="23">
        <v>44356.666666666664</v>
      </c>
    </row>
    <row r="1299" spans="1:4" x14ac:dyDescent="0.25">
      <c r="A1299" s="22">
        <v>78134</v>
      </c>
      <c r="B1299" s="22">
        <v>22909</v>
      </c>
      <c r="C1299" s="22" t="str">
        <f t="shared" si="20"/>
        <v>7813422909</v>
      </c>
      <c r="D1299" s="23">
        <v>44356.666666666664</v>
      </c>
    </row>
    <row r="1300" spans="1:4" x14ac:dyDescent="0.25">
      <c r="A1300" s="22">
        <v>102511</v>
      </c>
      <c r="B1300" s="22">
        <v>22909</v>
      </c>
      <c r="C1300" s="22" t="str">
        <f t="shared" si="20"/>
        <v>10251122909</v>
      </c>
      <c r="D1300" s="23">
        <v>44356.666666666664</v>
      </c>
    </row>
    <row r="1301" spans="1:4" x14ac:dyDescent="0.25">
      <c r="A1301" s="22">
        <v>102513</v>
      </c>
      <c r="B1301" s="22">
        <v>22909</v>
      </c>
      <c r="C1301" s="22" t="str">
        <f t="shared" si="20"/>
        <v>10251322909</v>
      </c>
      <c r="D1301" s="23">
        <v>44356.666666666664</v>
      </c>
    </row>
    <row r="1302" spans="1:4" x14ac:dyDescent="0.25">
      <c r="A1302" s="22">
        <v>78133</v>
      </c>
      <c r="B1302" s="22">
        <v>22909</v>
      </c>
      <c r="C1302" s="22" t="str">
        <f t="shared" si="20"/>
        <v>7813322909</v>
      </c>
      <c r="D1302" s="23">
        <v>44356.666666666664</v>
      </c>
    </row>
    <row r="1303" spans="1:4" x14ac:dyDescent="0.25">
      <c r="A1303" s="22">
        <v>102512</v>
      </c>
      <c r="B1303" s="22">
        <v>22909</v>
      </c>
      <c r="C1303" s="22" t="str">
        <f t="shared" si="20"/>
        <v>10251222909</v>
      </c>
      <c r="D1303" s="23">
        <v>44356.666666666664</v>
      </c>
    </row>
    <row r="1304" spans="1:4" x14ac:dyDescent="0.25">
      <c r="A1304" s="22">
        <v>102514</v>
      </c>
      <c r="B1304" s="22">
        <v>22909</v>
      </c>
      <c r="C1304" s="22" t="str">
        <f t="shared" si="20"/>
        <v>10251422909</v>
      </c>
      <c r="D1304" s="23">
        <v>44356.666666666664</v>
      </c>
    </row>
    <row r="1305" spans="1:4" x14ac:dyDescent="0.25">
      <c r="A1305" s="22">
        <v>78132</v>
      </c>
      <c r="B1305" s="22">
        <v>22909</v>
      </c>
      <c r="C1305" s="22" t="str">
        <f t="shared" si="20"/>
        <v>7813222909</v>
      </c>
      <c r="D1305" s="23">
        <v>44356.666666666664</v>
      </c>
    </row>
    <row r="1306" spans="1:4" x14ac:dyDescent="0.25">
      <c r="A1306" s="22">
        <v>102515</v>
      </c>
      <c r="B1306" s="22">
        <v>22909</v>
      </c>
      <c r="C1306" s="22" t="str">
        <f t="shared" si="20"/>
        <v>10251522909</v>
      </c>
      <c r="D1306" s="23">
        <v>44356.666666666664</v>
      </c>
    </row>
    <row r="1307" spans="1:4" x14ac:dyDescent="0.25">
      <c r="A1307" s="22">
        <v>176269</v>
      </c>
      <c r="B1307" s="22">
        <v>23378</v>
      </c>
      <c r="C1307" s="22" t="str">
        <f t="shared" si="20"/>
        <v>17626923378</v>
      </c>
      <c r="D1307" s="23">
        <v>44397.666666666664</v>
      </c>
    </row>
    <row r="1308" spans="1:4" x14ac:dyDescent="0.25">
      <c r="A1308" s="22">
        <v>127232</v>
      </c>
      <c r="B1308" s="22">
        <v>23378</v>
      </c>
      <c r="C1308" s="22" t="str">
        <f t="shared" si="20"/>
        <v>12723223378</v>
      </c>
      <c r="D1308" s="23">
        <v>44397.666666666664</v>
      </c>
    </row>
    <row r="1309" spans="1:4" x14ac:dyDescent="0.25">
      <c r="A1309" s="22">
        <v>127233</v>
      </c>
      <c r="B1309" s="22">
        <v>23378</v>
      </c>
      <c r="C1309" s="22" t="str">
        <f t="shared" si="20"/>
        <v>12723323378</v>
      </c>
      <c r="D1309" s="23">
        <v>44397.666666666664</v>
      </c>
    </row>
    <row r="1310" spans="1:4" x14ac:dyDescent="0.25">
      <c r="A1310" s="22">
        <v>176271</v>
      </c>
      <c r="B1310" s="22">
        <v>23378</v>
      </c>
      <c r="C1310" s="22" t="str">
        <f t="shared" si="20"/>
        <v>17627123378</v>
      </c>
      <c r="D1310" s="23">
        <v>44397.666666666664</v>
      </c>
    </row>
    <row r="1311" spans="1:4" x14ac:dyDescent="0.25">
      <c r="A1311" s="22">
        <v>40918</v>
      </c>
      <c r="B1311" s="22">
        <v>23651</v>
      </c>
      <c r="C1311" s="22" t="str">
        <f t="shared" si="20"/>
        <v>4091823651</v>
      </c>
      <c r="D1311" s="23">
        <v>44410.666666666664</v>
      </c>
    </row>
    <row r="1312" spans="1:4" x14ac:dyDescent="0.25">
      <c r="A1312" s="22">
        <v>29523</v>
      </c>
      <c r="B1312" s="22">
        <v>23651</v>
      </c>
      <c r="C1312" s="22" t="str">
        <f t="shared" si="20"/>
        <v>2952323651</v>
      </c>
      <c r="D1312" s="23">
        <v>44410.666666666664</v>
      </c>
    </row>
    <row r="1313" spans="1:4" x14ac:dyDescent="0.25">
      <c r="A1313" s="22">
        <v>40917</v>
      </c>
      <c r="B1313" s="22">
        <v>23651</v>
      </c>
      <c r="C1313" s="22" t="str">
        <f t="shared" si="20"/>
        <v>4091723651</v>
      </c>
      <c r="D1313" s="23">
        <v>44410.666666666664</v>
      </c>
    </row>
    <row r="1314" spans="1:4" x14ac:dyDescent="0.25">
      <c r="A1314" s="22">
        <v>29009</v>
      </c>
      <c r="B1314" s="22">
        <v>23651</v>
      </c>
      <c r="C1314" s="22" t="str">
        <f t="shared" si="20"/>
        <v>2900923651</v>
      </c>
      <c r="D1314" s="23">
        <v>44410.666666666664</v>
      </c>
    </row>
    <row r="1315" spans="1:4" x14ac:dyDescent="0.25">
      <c r="A1315" s="22">
        <v>1962</v>
      </c>
      <c r="B1315" s="22">
        <v>23651</v>
      </c>
      <c r="C1315" s="22" t="str">
        <f t="shared" si="20"/>
        <v>196223651</v>
      </c>
      <c r="D1315" s="23">
        <v>44410.666666666664</v>
      </c>
    </row>
    <row r="1316" spans="1:4" x14ac:dyDescent="0.25">
      <c r="A1316" s="22">
        <v>162440</v>
      </c>
      <c r="B1316" s="22">
        <v>23660</v>
      </c>
      <c r="C1316" s="22" t="str">
        <f t="shared" si="20"/>
        <v>16244023660</v>
      </c>
      <c r="D1316" s="23">
        <v>44411.666666666664</v>
      </c>
    </row>
    <row r="1317" spans="1:4" x14ac:dyDescent="0.25">
      <c r="A1317" s="22">
        <v>263280</v>
      </c>
      <c r="B1317" s="22">
        <v>23448</v>
      </c>
      <c r="C1317" s="22" t="str">
        <f t="shared" si="20"/>
        <v>26328023448</v>
      </c>
      <c r="D1317" s="23">
        <v>44390.666666666664</v>
      </c>
    </row>
    <row r="1318" spans="1:4" x14ac:dyDescent="0.25">
      <c r="A1318" s="22">
        <v>65877</v>
      </c>
      <c r="B1318" s="22">
        <v>21832</v>
      </c>
      <c r="C1318" s="22" t="str">
        <f t="shared" si="20"/>
        <v>6587721832</v>
      </c>
      <c r="D1318" s="23">
        <v>44277.666666666664</v>
      </c>
    </row>
    <row r="1319" spans="1:4" x14ac:dyDescent="0.25">
      <c r="A1319" s="22">
        <v>262901</v>
      </c>
      <c r="B1319" s="22">
        <v>21539</v>
      </c>
      <c r="C1319" s="22" t="str">
        <f t="shared" si="20"/>
        <v>26290121539</v>
      </c>
      <c r="D1319" s="23">
        <v>44250.666666666664</v>
      </c>
    </row>
    <row r="1320" spans="1:4" x14ac:dyDescent="0.25">
      <c r="A1320" s="22">
        <v>200248</v>
      </c>
      <c r="B1320" s="22">
        <v>21539</v>
      </c>
      <c r="C1320" s="22" t="str">
        <f t="shared" si="20"/>
        <v>20024821539</v>
      </c>
      <c r="D1320" s="23">
        <v>44250.666666666664</v>
      </c>
    </row>
    <row r="1321" spans="1:4" x14ac:dyDescent="0.25">
      <c r="A1321" s="22">
        <v>262900</v>
      </c>
      <c r="B1321" s="22">
        <v>21539</v>
      </c>
      <c r="C1321" s="22" t="str">
        <f t="shared" si="20"/>
        <v>26290021539</v>
      </c>
      <c r="D1321" s="23">
        <v>44250.666666666664</v>
      </c>
    </row>
    <row r="1322" spans="1:4" x14ac:dyDescent="0.25">
      <c r="A1322" s="22">
        <v>262902</v>
      </c>
      <c r="B1322" s="22">
        <v>21539</v>
      </c>
      <c r="C1322" s="22" t="str">
        <f t="shared" si="20"/>
        <v>26290221539</v>
      </c>
      <c r="D1322" s="23">
        <v>44250.666666666664</v>
      </c>
    </row>
    <row r="1323" spans="1:4" x14ac:dyDescent="0.25">
      <c r="A1323" s="22">
        <v>200249</v>
      </c>
      <c r="B1323" s="22">
        <v>21539</v>
      </c>
      <c r="C1323" s="22" t="str">
        <f t="shared" si="20"/>
        <v>20024921539</v>
      </c>
      <c r="D1323" s="23">
        <v>44250.666666666664</v>
      </c>
    </row>
    <row r="1324" spans="1:4" x14ac:dyDescent="0.25">
      <c r="A1324" s="22">
        <v>200250</v>
      </c>
      <c r="B1324" s="22">
        <v>21539</v>
      </c>
      <c r="C1324" s="22" t="str">
        <f t="shared" si="20"/>
        <v>20025021539</v>
      </c>
      <c r="D1324" s="23">
        <v>44250.666666666664</v>
      </c>
    </row>
    <row r="1325" spans="1:4" x14ac:dyDescent="0.25">
      <c r="A1325" s="22">
        <v>200473</v>
      </c>
      <c r="B1325" s="22">
        <v>21539</v>
      </c>
      <c r="C1325" s="22" t="str">
        <f t="shared" si="20"/>
        <v>20047321539</v>
      </c>
      <c r="D1325" s="23">
        <v>44250.666666666664</v>
      </c>
    </row>
    <row r="1326" spans="1:4" x14ac:dyDescent="0.25">
      <c r="A1326" s="22">
        <v>262906</v>
      </c>
      <c r="B1326" s="22">
        <v>21539</v>
      </c>
      <c r="C1326" s="22" t="str">
        <f t="shared" si="20"/>
        <v>26290621539</v>
      </c>
      <c r="D1326" s="23">
        <v>44250.666666666664</v>
      </c>
    </row>
    <row r="1327" spans="1:4" x14ac:dyDescent="0.25">
      <c r="A1327" s="22">
        <v>200252</v>
      </c>
      <c r="B1327" s="22">
        <v>21539</v>
      </c>
      <c r="C1327" s="22" t="str">
        <f t="shared" si="20"/>
        <v>20025221539</v>
      </c>
      <c r="D1327" s="23">
        <v>44250.666666666664</v>
      </c>
    </row>
    <row r="1328" spans="1:4" x14ac:dyDescent="0.25">
      <c r="A1328" s="22">
        <v>262905</v>
      </c>
      <c r="B1328" s="22">
        <v>21539</v>
      </c>
      <c r="C1328" s="22" t="str">
        <f t="shared" si="20"/>
        <v>26290521539</v>
      </c>
      <c r="D1328" s="23">
        <v>44250.666666666664</v>
      </c>
    </row>
    <row r="1329" spans="1:4" x14ac:dyDescent="0.25">
      <c r="A1329" s="22">
        <v>200253</v>
      </c>
      <c r="B1329" s="22">
        <v>21539</v>
      </c>
      <c r="C1329" s="22" t="str">
        <f t="shared" si="20"/>
        <v>20025321539</v>
      </c>
      <c r="D1329" s="23">
        <v>44250.666666666664</v>
      </c>
    </row>
    <row r="1330" spans="1:4" x14ac:dyDescent="0.25">
      <c r="A1330" s="22">
        <v>18205</v>
      </c>
      <c r="B1330" s="22">
        <v>21539</v>
      </c>
      <c r="C1330" s="22" t="str">
        <f t="shared" si="20"/>
        <v>1820521539</v>
      </c>
      <c r="D1330" s="23">
        <v>44250.666666666664</v>
      </c>
    </row>
    <row r="1331" spans="1:4" x14ac:dyDescent="0.25">
      <c r="A1331" s="22">
        <v>200247</v>
      </c>
      <c r="B1331" s="22">
        <v>21539</v>
      </c>
      <c r="C1331" s="22" t="str">
        <f t="shared" si="20"/>
        <v>20024721539</v>
      </c>
      <c r="D1331" s="23">
        <v>44250.666666666664</v>
      </c>
    </row>
    <row r="1332" spans="1:4" x14ac:dyDescent="0.25">
      <c r="A1332" s="22">
        <v>263693</v>
      </c>
      <c r="B1332" s="22">
        <v>22030</v>
      </c>
      <c r="C1332" s="22" t="str">
        <f t="shared" si="20"/>
        <v>26369322030</v>
      </c>
      <c r="D1332" s="23">
        <v>44294.666666666664</v>
      </c>
    </row>
    <row r="1333" spans="1:4" x14ac:dyDescent="0.25">
      <c r="A1333" s="22">
        <v>200913</v>
      </c>
      <c r="B1333" s="22">
        <v>22030</v>
      </c>
      <c r="C1333" s="22" t="str">
        <f t="shared" si="20"/>
        <v>20091322030</v>
      </c>
      <c r="D1333" s="23">
        <v>44294.666666666664</v>
      </c>
    </row>
    <row r="1334" spans="1:4" x14ac:dyDescent="0.25">
      <c r="A1334" s="22">
        <v>263694</v>
      </c>
      <c r="B1334" s="22">
        <v>22030</v>
      </c>
      <c r="C1334" s="22" t="str">
        <f t="shared" si="20"/>
        <v>26369422030</v>
      </c>
      <c r="D1334" s="23">
        <v>44294.666666666664</v>
      </c>
    </row>
    <row r="1335" spans="1:4" x14ac:dyDescent="0.25">
      <c r="A1335" s="22">
        <v>200914</v>
      </c>
      <c r="B1335" s="22">
        <v>22030</v>
      </c>
      <c r="C1335" s="22" t="str">
        <f t="shared" si="20"/>
        <v>20091422030</v>
      </c>
      <c r="D1335" s="23">
        <v>44294.666666666664</v>
      </c>
    </row>
    <row r="1336" spans="1:4" x14ac:dyDescent="0.25">
      <c r="A1336" s="22">
        <v>263692</v>
      </c>
      <c r="B1336" s="22">
        <v>22030</v>
      </c>
      <c r="C1336" s="22" t="str">
        <f t="shared" si="20"/>
        <v>26369222030</v>
      </c>
      <c r="D1336" s="23">
        <v>44294.666666666664</v>
      </c>
    </row>
    <row r="1337" spans="1:4" x14ac:dyDescent="0.25">
      <c r="A1337" s="22">
        <v>200915</v>
      </c>
      <c r="B1337" s="22">
        <v>22063</v>
      </c>
      <c r="C1337" s="22" t="str">
        <f t="shared" si="20"/>
        <v>20091522063</v>
      </c>
      <c r="D1337" s="23">
        <v>44294.666666666664</v>
      </c>
    </row>
    <row r="1338" spans="1:4" x14ac:dyDescent="0.25">
      <c r="A1338" s="22">
        <v>263691</v>
      </c>
      <c r="B1338" s="22">
        <v>22063</v>
      </c>
      <c r="C1338" s="22" t="str">
        <f t="shared" si="20"/>
        <v>26369122063</v>
      </c>
      <c r="D1338" s="23">
        <v>44294.666666666664</v>
      </c>
    </row>
    <row r="1339" spans="1:4" x14ac:dyDescent="0.25">
      <c r="A1339" s="22">
        <v>200916</v>
      </c>
      <c r="B1339" s="22">
        <v>22063</v>
      </c>
      <c r="C1339" s="22" t="str">
        <f t="shared" si="20"/>
        <v>20091622063</v>
      </c>
      <c r="D1339" s="23">
        <v>44294.666666666664</v>
      </c>
    </row>
    <row r="1340" spans="1:4" x14ac:dyDescent="0.25">
      <c r="A1340" s="22">
        <v>263689</v>
      </c>
      <c r="B1340" s="22">
        <v>22063</v>
      </c>
      <c r="C1340" s="22" t="str">
        <f t="shared" si="20"/>
        <v>26368922063</v>
      </c>
      <c r="D1340" s="23">
        <v>44294.666666666664</v>
      </c>
    </row>
    <row r="1341" spans="1:4" x14ac:dyDescent="0.25">
      <c r="A1341" s="22">
        <v>120514</v>
      </c>
      <c r="B1341" s="22">
        <v>23562</v>
      </c>
      <c r="C1341" s="22" t="str">
        <f t="shared" si="20"/>
        <v>12051423562</v>
      </c>
      <c r="D1341" s="23">
        <v>44412.666666666664</v>
      </c>
    </row>
    <row r="1342" spans="1:4" x14ac:dyDescent="0.25">
      <c r="A1342" s="22">
        <v>72616</v>
      </c>
      <c r="B1342" s="22">
        <v>19755</v>
      </c>
      <c r="C1342" s="22" t="str">
        <f t="shared" si="20"/>
        <v>7261619755</v>
      </c>
      <c r="D1342" s="23">
        <v>44102.666666666664</v>
      </c>
    </row>
    <row r="1343" spans="1:4" x14ac:dyDescent="0.25">
      <c r="A1343" s="22">
        <v>205255</v>
      </c>
      <c r="B1343" s="22">
        <v>23702</v>
      </c>
      <c r="C1343" s="22" t="str">
        <f t="shared" si="20"/>
        <v>20525523702</v>
      </c>
      <c r="D1343" s="23">
        <v>44418.666666666664</v>
      </c>
    </row>
    <row r="1344" spans="1:4" x14ac:dyDescent="0.25">
      <c r="A1344" s="22">
        <v>152619</v>
      </c>
      <c r="B1344" s="22">
        <v>17770</v>
      </c>
      <c r="C1344" s="22" t="str">
        <f t="shared" si="20"/>
        <v>15261917770</v>
      </c>
      <c r="D1344" s="23">
        <v>43972.666666666664</v>
      </c>
    </row>
    <row r="1345" spans="1:4" x14ac:dyDescent="0.25">
      <c r="A1345" s="22">
        <v>77992</v>
      </c>
      <c r="B1345" s="22">
        <v>19610</v>
      </c>
      <c r="C1345" s="22" t="str">
        <f t="shared" si="20"/>
        <v>7799219610</v>
      </c>
      <c r="D1345" s="23">
        <v>44085.666666666664</v>
      </c>
    </row>
    <row r="1346" spans="1:4" x14ac:dyDescent="0.25">
      <c r="A1346" s="22">
        <v>195226</v>
      </c>
      <c r="B1346" s="22">
        <v>18816</v>
      </c>
      <c r="C1346" s="22" t="str">
        <f t="shared" si="20"/>
        <v>19522618816</v>
      </c>
      <c r="D1346" s="23">
        <v>44040.666666666664</v>
      </c>
    </row>
    <row r="1347" spans="1:4" x14ac:dyDescent="0.25">
      <c r="A1347" s="22">
        <v>153307</v>
      </c>
      <c r="B1347" s="22">
        <v>22597</v>
      </c>
      <c r="C1347" s="22" t="str">
        <f t="shared" ref="C1347:C1410" si="21">A1347&amp;B1347</f>
        <v>15330722597</v>
      </c>
      <c r="D1347" s="23">
        <v>44418.666666666664</v>
      </c>
    </row>
    <row r="1348" spans="1:4" x14ac:dyDescent="0.25">
      <c r="A1348" s="22">
        <v>109262</v>
      </c>
      <c r="B1348" s="22">
        <v>22597</v>
      </c>
      <c r="C1348" s="22" t="str">
        <f t="shared" si="21"/>
        <v>10926222597</v>
      </c>
      <c r="D1348" s="23">
        <v>44418.666666666664</v>
      </c>
    </row>
    <row r="1349" spans="1:4" x14ac:dyDescent="0.25">
      <c r="A1349" s="22">
        <v>153306</v>
      </c>
      <c r="B1349" s="22">
        <v>22597</v>
      </c>
      <c r="C1349" s="22" t="str">
        <f t="shared" si="21"/>
        <v>15330622597</v>
      </c>
      <c r="D1349" s="23">
        <v>44418.666666666664</v>
      </c>
    </row>
    <row r="1350" spans="1:4" x14ac:dyDescent="0.25">
      <c r="A1350" s="22">
        <v>50182</v>
      </c>
      <c r="B1350" s="22">
        <v>23862</v>
      </c>
      <c r="C1350" s="22" t="str">
        <f t="shared" si="21"/>
        <v>5018223862</v>
      </c>
      <c r="D1350" s="23">
        <v>44427.666666666664</v>
      </c>
    </row>
    <row r="1351" spans="1:4" x14ac:dyDescent="0.25">
      <c r="A1351" s="22">
        <v>59746</v>
      </c>
      <c r="B1351" s="22">
        <v>23862</v>
      </c>
      <c r="C1351" s="22" t="str">
        <f t="shared" si="21"/>
        <v>5974623862</v>
      </c>
      <c r="D1351" s="23">
        <v>44427.666666666664</v>
      </c>
    </row>
    <row r="1352" spans="1:4" x14ac:dyDescent="0.25">
      <c r="A1352" s="22">
        <v>251954</v>
      </c>
      <c r="B1352" s="22">
        <v>13375</v>
      </c>
      <c r="C1352" s="22" t="str">
        <f t="shared" si="21"/>
        <v>25195413375</v>
      </c>
      <c r="D1352" s="23">
        <v>43920.666666666664</v>
      </c>
    </row>
    <row r="1353" spans="1:4" x14ac:dyDescent="0.25">
      <c r="A1353" s="22">
        <v>251953</v>
      </c>
      <c r="B1353" s="22">
        <v>13375</v>
      </c>
      <c r="C1353" s="22" t="str">
        <f t="shared" si="21"/>
        <v>25195313375</v>
      </c>
      <c r="D1353" s="23">
        <v>43920.666666666664</v>
      </c>
    </row>
    <row r="1354" spans="1:4" x14ac:dyDescent="0.25">
      <c r="A1354" s="22">
        <v>109261</v>
      </c>
      <c r="B1354" s="22">
        <v>22597</v>
      </c>
      <c r="C1354" s="22" t="str">
        <f t="shared" si="21"/>
        <v>10926122597</v>
      </c>
      <c r="D1354" s="23">
        <v>44328.666666666664</v>
      </c>
    </row>
    <row r="1355" spans="1:4" x14ac:dyDescent="0.25">
      <c r="A1355" s="22">
        <v>153305</v>
      </c>
      <c r="B1355" s="22">
        <v>22597</v>
      </c>
      <c r="C1355" s="22" t="str">
        <f t="shared" si="21"/>
        <v>15330522597</v>
      </c>
      <c r="D1355" s="23">
        <v>44328.666666666664</v>
      </c>
    </row>
    <row r="1356" spans="1:4" x14ac:dyDescent="0.25">
      <c r="A1356" s="22">
        <v>109260</v>
      </c>
      <c r="B1356" s="22">
        <v>22597</v>
      </c>
      <c r="C1356" s="22" t="str">
        <f t="shared" si="21"/>
        <v>10926022597</v>
      </c>
      <c r="D1356" s="23">
        <v>44328.666666666664</v>
      </c>
    </row>
    <row r="1357" spans="1:4" x14ac:dyDescent="0.25">
      <c r="A1357" s="22">
        <v>153304</v>
      </c>
      <c r="B1357" s="22">
        <v>22597</v>
      </c>
      <c r="C1357" s="22" t="str">
        <f t="shared" si="21"/>
        <v>15330422597</v>
      </c>
      <c r="D1357" s="23">
        <v>44328.666666666664</v>
      </c>
    </row>
    <row r="1358" spans="1:4" x14ac:dyDescent="0.25">
      <c r="A1358" s="22">
        <v>190379</v>
      </c>
      <c r="B1358" s="22">
        <v>13486</v>
      </c>
      <c r="C1358" s="22" t="str">
        <f t="shared" si="21"/>
        <v>19037913486</v>
      </c>
      <c r="D1358" s="23">
        <v>43958.666666666664</v>
      </c>
    </row>
    <row r="1359" spans="1:4" x14ac:dyDescent="0.25">
      <c r="A1359" s="22">
        <v>250477</v>
      </c>
      <c r="B1359" s="22">
        <v>13486</v>
      </c>
      <c r="C1359" s="22" t="str">
        <f t="shared" si="21"/>
        <v>25047713486</v>
      </c>
      <c r="D1359" s="23">
        <v>43958.666666666664</v>
      </c>
    </row>
    <row r="1360" spans="1:4" x14ac:dyDescent="0.25">
      <c r="A1360" s="22">
        <v>165313</v>
      </c>
      <c r="B1360" s="22">
        <v>18747</v>
      </c>
      <c r="C1360" s="22" t="str">
        <f t="shared" si="21"/>
        <v>16531318747</v>
      </c>
      <c r="D1360" s="23">
        <v>44029.666666666664</v>
      </c>
    </row>
    <row r="1361" spans="1:4" x14ac:dyDescent="0.25">
      <c r="A1361" s="22">
        <v>77003</v>
      </c>
      <c r="B1361" s="22">
        <v>23640</v>
      </c>
      <c r="C1361" s="22" t="str">
        <f t="shared" si="21"/>
        <v>7700323640</v>
      </c>
      <c r="D1361" s="23">
        <v>44410.666666666664</v>
      </c>
    </row>
    <row r="1362" spans="1:4" x14ac:dyDescent="0.25">
      <c r="A1362" s="22">
        <v>100945</v>
      </c>
      <c r="B1362" s="22">
        <v>23640</v>
      </c>
      <c r="C1362" s="22" t="str">
        <f t="shared" si="21"/>
        <v>10094523640</v>
      </c>
      <c r="D1362" s="23">
        <v>44410.666666666664</v>
      </c>
    </row>
    <row r="1363" spans="1:4" x14ac:dyDescent="0.25">
      <c r="A1363" s="22">
        <v>166265</v>
      </c>
      <c r="B1363" s="22">
        <v>18720</v>
      </c>
      <c r="C1363" s="22" t="str">
        <f t="shared" si="21"/>
        <v>16626518720</v>
      </c>
      <c r="D1363" s="23">
        <v>44047.666666666664</v>
      </c>
    </row>
    <row r="1364" spans="1:4" x14ac:dyDescent="0.25">
      <c r="A1364" s="22">
        <v>100735</v>
      </c>
      <c r="B1364" s="22">
        <v>19598</v>
      </c>
      <c r="C1364" s="22" t="str">
        <f t="shared" si="21"/>
        <v>10073519598</v>
      </c>
      <c r="D1364" s="23">
        <v>44096.666666666664</v>
      </c>
    </row>
    <row r="1365" spans="1:4" x14ac:dyDescent="0.25">
      <c r="A1365" s="22">
        <v>134403</v>
      </c>
      <c r="B1365" s="22">
        <v>19900</v>
      </c>
      <c r="C1365" s="22" t="str">
        <f t="shared" si="21"/>
        <v>13440319900</v>
      </c>
      <c r="D1365" s="23">
        <v>44105.666666666664</v>
      </c>
    </row>
    <row r="1366" spans="1:4" x14ac:dyDescent="0.25">
      <c r="A1366" s="22">
        <v>157399</v>
      </c>
      <c r="B1366" s="22">
        <v>20484</v>
      </c>
      <c r="C1366" s="22" t="str">
        <f t="shared" si="21"/>
        <v>15739920484</v>
      </c>
      <c r="D1366" s="23">
        <v>44152.666666666664</v>
      </c>
    </row>
    <row r="1367" spans="1:4" x14ac:dyDescent="0.25">
      <c r="A1367" s="22">
        <v>173283</v>
      </c>
      <c r="B1367" s="22">
        <v>20187</v>
      </c>
      <c r="C1367" s="22" t="str">
        <f t="shared" si="21"/>
        <v>17328320187</v>
      </c>
      <c r="D1367" s="23">
        <v>44126.666666666664</v>
      </c>
    </row>
    <row r="1368" spans="1:4" x14ac:dyDescent="0.25">
      <c r="A1368" s="22">
        <v>224996</v>
      </c>
      <c r="B1368" s="22">
        <v>23901</v>
      </c>
      <c r="C1368" s="22" t="str">
        <f t="shared" si="21"/>
        <v>22499623901</v>
      </c>
      <c r="D1368" s="23">
        <v>44432.666666666664</v>
      </c>
    </row>
    <row r="1369" spans="1:4" x14ac:dyDescent="0.25">
      <c r="A1369" s="22">
        <v>236991</v>
      </c>
      <c r="B1369" s="22">
        <v>17422</v>
      </c>
      <c r="C1369" s="22" t="str">
        <f t="shared" si="21"/>
        <v>23699117422</v>
      </c>
      <c r="D1369" s="23">
        <v>43971.666666666664</v>
      </c>
    </row>
    <row r="1370" spans="1:4" x14ac:dyDescent="0.25">
      <c r="A1370" s="22">
        <v>179196</v>
      </c>
      <c r="B1370" s="22">
        <v>17422</v>
      </c>
      <c r="C1370" s="22" t="str">
        <f t="shared" si="21"/>
        <v>17919617422</v>
      </c>
      <c r="D1370" s="23">
        <v>43971.666666666664</v>
      </c>
    </row>
    <row r="1371" spans="1:4" x14ac:dyDescent="0.25">
      <c r="A1371" s="22">
        <v>236990</v>
      </c>
      <c r="B1371" s="22">
        <v>17422</v>
      </c>
      <c r="C1371" s="22" t="str">
        <f t="shared" si="21"/>
        <v>23699017422</v>
      </c>
      <c r="D1371" s="23">
        <v>43971.666666666664</v>
      </c>
    </row>
    <row r="1372" spans="1:4" x14ac:dyDescent="0.25">
      <c r="A1372" s="22">
        <v>179197</v>
      </c>
      <c r="B1372" s="22">
        <v>17422</v>
      </c>
      <c r="C1372" s="22" t="str">
        <f t="shared" si="21"/>
        <v>17919717422</v>
      </c>
      <c r="D1372" s="23">
        <v>43971.666666666664</v>
      </c>
    </row>
    <row r="1373" spans="1:4" x14ac:dyDescent="0.25">
      <c r="A1373" s="22">
        <v>236992</v>
      </c>
      <c r="B1373" s="22">
        <v>17422</v>
      </c>
      <c r="C1373" s="22" t="str">
        <f t="shared" si="21"/>
        <v>23699217422</v>
      </c>
      <c r="D1373" s="23">
        <v>43971.666666666664</v>
      </c>
    </row>
    <row r="1374" spans="1:4" x14ac:dyDescent="0.25">
      <c r="A1374" s="22">
        <v>236989</v>
      </c>
      <c r="B1374" s="22">
        <v>17422</v>
      </c>
      <c r="C1374" s="22" t="str">
        <f t="shared" si="21"/>
        <v>23698917422</v>
      </c>
      <c r="D1374" s="23">
        <v>43971.666666666664</v>
      </c>
    </row>
    <row r="1375" spans="1:4" x14ac:dyDescent="0.25">
      <c r="A1375" s="22">
        <v>179195</v>
      </c>
      <c r="B1375" s="22">
        <v>17422</v>
      </c>
      <c r="C1375" s="22" t="str">
        <f t="shared" si="21"/>
        <v>17919517422</v>
      </c>
      <c r="D1375" s="23">
        <v>43971.666666666664</v>
      </c>
    </row>
    <row r="1376" spans="1:4" x14ac:dyDescent="0.25">
      <c r="A1376" s="22">
        <v>179194</v>
      </c>
      <c r="B1376" s="22">
        <v>17422</v>
      </c>
      <c r="C1376" s="22" t="str">
        <f t="shared" si="21"/>
        <v>17919417422</v>
      </c>
      <c r="D1376" s="23">
        <v>43971.666666666664</v>
      </c>
    </row>
    <row r="1377" spans="1:4" x14ac:dyDescent="0.25">
      <c r="A1377" s="22">
        <v>236983</v>
      </c>
      <c r="B1377" s="22">
        <v>17422</v>
      </c>
      <c r="C1377" s="22" t="str">
        <f t="shared" si="21"/>
        <v>23698317422</v>
      </c>
      <c r="D1377" s="23">
        <v>43971.666666666664</v>
      </c>
    </row>
    <row r="1378" spans="1:4" x14ac:dyDescent="0.25">
      <c r="A1378" s="22">
        <v>193357</v>
      </c>
      <c r="B1378" s="22">
        <v>20408</v>
      </c>
      <c r="C1378" s="22" t="str">
        <f t="shared" si="21"/>
        <v>19335720408</v>
      </c>
      <c r="D1378" s="23">
        <v>44172.666666666664</v>
      </c>
    </row>
    <row r="1379" spans="1:4" x14ac:dyDescent="0.25">
      <c r="A1379" s="22">
        <v>253902</v>
      </c>
      <c r="B1379" s="22">
        <v>20408</v>
      </c>
      <c r="C1379" s="22" t="str">
        <f t="shared" si="21"/>
        <v>25390220408</v>
      </c>
      <c r="D1379" s="23">
        <v>44172.666666666664</v>
      </c>
    </row>
    <row r="1380" spans="1:4" x14ac:dyDescent="0.25">
      <c r="A1380" s="22">
        <v>132646</v>
      </c>
      <c r="B1380" s="22">
        <v>20884</v>
      </c>
      <c r="C1380" s="22" t="str">
        <f t="shared" si="21"/>
        <v>13264620884</v>
      </c>
      <c r="D1380" s="23">
        <v>44165.666666666664</v>
      </c>
    </row>
    <row r="1381" spans="1:4" x14ac:dyDescent="0.25">
      <c r="A1381" s="22">
        <v>199273</v>
      </c>
      <c r="B1381" s="22">
        <v>21027</v>
      </c>
      <c r="C1381" s="22" t="str">
        <f t="shared" si="21"/>
        <v>19927321027</v>
      </c>
      <c r="D1381" s="23">
        <v>44181.666666666664</v>
      </c>
    </row>
    <row r="1382" spans="1:4" x14ac:dyDescent="0.25">
      <c r="A1382" s="22">
        <v>114600</v>
      </c>
      <c r="B1382" s="22">
        <v>21230</v>
      </c>
      <c r="C1382" s="22" t="str">
        <f t="shared" si="21"/>
        <v>11460021230</v>
      </c>
      <c r="D1382" s="23">
        <v>44216.666666666664</v>
      </c>
    </row>
    <row r="1383" spans="1:4" x14ac:dyDescent="0.25">
      <c r="A1383" s="22">
        <v>117284</v>
      </c>
      <c r="B1383" s="22">
        <v>21152</v>
      </c>
      <c r="C1383" s="22" t="str">
        <f t="shared" si="21"/>
        <v>11728421152</v>
      </c>
      <c r="D1383" s="23">
        <v>44200.666666666664</v>
      </c>
    </row>
    <row r="1384" spans="1:4" x14ac:dyDescent="0.25">
      <c r="A1384" s="22">
        <v>83330</v>
      </c>
      <c r="B1384" s="22">
        <v>23824</v>
      </c>
      <c r="C1384" s="22" t="str">
        <f t="shared" si="21"/>
        <v>8333023824</v>
      </c>
      <c r="D1384" s="23">
        <v>44427.666666666664</v>
      </c>
    </row>
    <row r="1385" spans="1:4" x14ac:dyDescent="0.25">
      <c r="A1385" s="22">
        <v>109996</v>
      </c>
      <c r="B1385" s="22">
        <v>23824</v>
      </c>
      <c r="C1385" s="22" t="str">
        <f t="shared" si="21"/>
        <v>10999623824</v>
      </c>
      <c r="D1385" s="23">
        <v>44427.666666666664</v>
      </c>
    </row>
    <row r="1386" spans="1:4" x14ac:dyDescent="0.25">
      <c r="A1386" s="22">
        <v>202838</v>
      </c>
      <c r="B1386" s="22">
        <v>20997</v>
      </c>
      <c r="C1386" s="22" t="str">
        <f t="shared" si="21"/>
        <v>20283820997</v>
      </c>
      <c r="D1386" s="23">
        <v>44225.666666666664</v>
      </c>
    </row>
    <row r="1387" spans="1:4" x14ac:dyDescent="0.25">
      <c r="A1387" s="22">
        <v>148758</v>
      </c>
      <c r="B1387" s="22">
        <v>20997</v>
      </c>
      <c r="C1387" s="22" t="str">
        <f t="shared" si="21"/>
        <v>14875820997</v>
      </c>
      <c r="D1387" s="23">
        <v>44225.666666666664</v>
      </c>
    </row>
    <row r="1388" spans="1:4" x14ac:dyDescent="0.25">
      <c r="A1388" s="22">
        <v>202839</v>
      </c>
      <c r="B1388" s="22">
        <v>20997</v>
      </c>
      <c r="C1388" s="22" t="str">
        <f t="shared" si="21"/>
        <v>20283920997</v>
      </c>
      <c r="D1388" s="23">
        <v>44225.666666666664</v>
      </c>
    </row>
    <row r="1389" spans="1:4" x14ac:dyDescent="0.25">
      <c r="A1389" s="22">
        <v>181157</v>
      </c>
      <c r="B1389" s="22">
        <v>21358</v>
      </c>
      <c r="C1389" s="22" t="str">
        <f t="shared" si="21"/>
        <v>18115721358</v>
      </c>
      <c r="D1389" s="23">
        <v>44236.666666666664</v>
      </c>
    </row>
    <row r="1390" spans="1:4" x14ac:dyDescent="0.25">
      <c r="A1390" s="22">
        <v>239157</v>
      </c>
      <c r="B1390" s="22">
        <v>21358</v>
      </c>
      <c r="C1390" s="22" t="str">
        <f t="shared" si="21"/>
        <v>23915721358</v>
      </c>
      <c r="D1390" s="23">
        <v>44236.666666666664</v>
      </c>
    </row>
    <row r="1391" spans="1:4" x14ac:dyDescent="0.25">
      <c r="A1391" s="22">
        <v>128136</v>
      </c>
      <c r="B1391" s="22">
        <v>21672</v>
      </c>
      <c r="C1391" s="22" t="str">
        <f t="shared" si="21"/>
        <v>12813621672</v>
      </c>
      <c r="D1391" s="23">
        <v>44250.666666666664</v>
      </c>
    </row>
    <row r="1392" spans="1:4" x14ac:dyDescent="0.25">
      <c r="A1392" s="22">
        <v>159994</v>
      </c>
      <c r="B1392" s="22">
        <v>21706</v>
      </c>
      <c r="C1392" s="22" t="str">
        <f t="shared" si="21"/>
        <v>15999421706</v>
      </c>
      <c r="D1392" s="23">
        <v>44249.666666666664</v>
      </c>
    </row>
    <row r="1393" spans="1:4" x14ac:dyDescent="0.25">
      <c r="A1393" s="22">
        <v>61555</v>
      </c>
      <c r="B1393" s="22">
        <v>20851</v>
      </c>
      <c r="C1393" s="22" t="str">
        <f t="shared" si="21"/>
        <v>6155520851</v>
      </c>
      <c r="D1393" s="23">
        <v>44169.666666666664</v>
      </c>
    </row>
    <row r="1394" spans="1:4" x14ac:dyDescent="0.25">
      <c r="A1394" s="22">
        <v>61554</v>
      </c>
      <c r="B1394" s="22">
        <v>20851</v>
      </c>
      <c r="C1394" s="22" t="str">
        <f t="shared" si="21"/>
        <v>6155420851</v>
      </c>
      <c r="D1394" s="23">
        <v>44169.666666666664</v>
      </c>
    </row>
    <row r="1395" spans="1:4" x14ac:dyDescent="0.25">
      <c r="A1395" s="22">
        <v>198890</v>
      </c>
      <c r="B1395" s="22">
        <v>20851</v>
      </c>
      <c r="C1395" s="22" t="str">
        <f t="shared" si="21"/>
        <v>19889020851</v>
      </c>
      <c r="D1395" s="23">
        <v>44169.666666666664</v>
      </c>
    </row>
    <row r="1396" spans="1:4" x14ac:dyDescent="0.25">
      <c r="A1396" s="22">
        <v>166582</v>
      </c>
      <c r="B1396" s="22">
        <v>23982</v>
      </c>
      <c r="C1396" s="22" t="str">
        <f t="shared" si="21"/>
        <v>16658223982</v>
      </c>
      <c r="D1396" s="23">
        <v>44438.666666666664</v>
      </c>
    </row>
    <row r="1397" spans="1:4" x14ac:dyDescent="0.25">
      <c r="A1397" s="22">
        <v>31375</v>
      </c>
      <c r="B1397" s="22">
        <v>23982</v>
      </c>
      <c r="C1397" s="22" t="str">
        <f t="shared" si="21"/>
        <v>3137523982</v>
      </c>
      <c r="D1397" s="23">
        <v>44438.666666666664</v>
      </c>
    </row>
    <row r="1398" spans="1:4" x14ac:dyDescent="0.25">
      <c r="A1398" s="22">
        <v>86694</v>
      </c>
      <c r="B1398" s="22">
        <v>23922</v>
      </c>
      <c r="C1398" s="22" t="str">
        <f t="shared" si="21"/>
        <v>8669423922</v>
      </c>
      <c r="D1398" s="23">
        <v>44432.666666666664</v>
      </c>
    </row>
    <row r="1399" spans="1:4" x14ac:dyDescent="0.25">
      <c r="A1399" s="22">
        <v>82538</v>
      </c>
      <c r="B1399" s="22">
        <v>23905</v>
      </c>
      <c r="C1399" s="22" t="str">
        <f t="shared" si="21"/>
        <v>8253823905</v>
      </c>
      <c r="D1399" s="23">
        <v>44435.666666666664</v>
      </c>
    </row>
    <row r="1400" spans="1:4" x14ac:dyDescent="0.25">
      <c r="A1400" s="22">
        <v>56516</v>
      </c>
      <c r="B1400" s="22">
        <v>23904</v>
      </c>
      <c r="C1400" s="22" t="str">
        <f t="shared" si="21"/>
        <v>5651623904</v>
      </c>
      <c r="D1400" s="23">
        <v>44435.666666666664</v>
      </c>
    </row>
    <row r="1401" spans="1:4" x14ac:dyDescent="0.25">
      <c r="A1401" s="22">
        <v>169022</v>
      </c>
      <c r="B1401" s="22">
        <v>24124</v>
      </c>
      <c r="C1401" s="22" t="str">
        <f t="shared" si="21"/>
        <v>16902224124</v>
      </c>
      <c r="D1401" s="23">
        <v>44452.666666666664</v>
      </c>
    </row>
    <row r="1402" spans="1:4" x14ac:dyDescent="0.25">
      <c r="A1402" s="22">
        <v>41119</v>
      </c>
      <c r="B1402" s="22">
        <v>24136</v>
      </c>
      <c r="C1402" s="22" t="str">
        <f t="shared" si="21"/>
        <v>4111924136</v>
      </c>
      <c r="D1402" s="23">
        <v>44383.666666666664</v>
      </c>
    </row>
    <row r="1403" spans="1:4" x14ac:dyDescent="0.25">
      <c r="A1403" s="22">
        <v>41120</v>
      </c>
      <c r="B1403" s="22">
        <v>24136</v>
      </c>
      <c r="C1403" s="22" t="str">
        <f t="shared" si="21"/>
        <v>4112024136</v>
      </c>
      <c r="D1403" s="23">
        <v>44383.666666666664</v>
      </c>
    </row>
    <row r="1404" spans="1:4" x14ac:dyDescent="0.25">
      <c r="A1404" s="22">
        <v>47363</v>
      </c>
      <c r="B1404" s="22">
        <v>24136</v>
      </c>
      <c r="C1404" s="22" t="str">
        <f t="shared" si="21"/>
        <v>4736324136</v>
      </c>
      <c r="D1404" s="23">
        <v>44383.666666666664</v>
      </c>
    </row>
    <row r="1405" spans="1:4" x14ac:dyDescent="0.25">
      <c r="A1405" s="22">
        <v>152690</v>
      </c>
      <c r="B1405" s="22">
        <v>24069</v>
      </c>
      <c r="C1405" s="22" t="str">
        <f t="shared" si="21"/>
        <v>15269024069</v>
      </c>
      <c r="D1405" s="23">
        <v>44441.666666666664</v>
      </c>
    </row>
    <row r="1406" spans="1:4" x14ac:dyDescent="0.25">
      <c r="A1406" s="22">
        <v>76483</v>
      </c>
      <c r="B1406" s="22">
        <v>24009</v>
      </c>
      <c r="C1406" s="22" t="str">
        <f t="shared" si="21"/>
        <v>7648324009</v>
      </c>
      <c r="D1406" s="23">
        <v>44441.666666666664</v>
      </c>
    </row>
    <row r="1407" spans="1:4" x14ac:dyDescent="0.25">
      <c r="A1407" s="22">
        <v>54935</v>
      </c>
      <c r="B1407" s="22">
        <v>23723</v>
      </c>
      <c r="C1407" s="22" t="str">
        <f t="shared" si="21"/>
        <v>5493523723</v>
      </c>
      <c r="D1407" s="23">
        <v>44420.666666666664</v>
      </c>
    </row>
    <row r="1408" spans="1:4" x14ac:dyDescent="0.25">
      <c r="A1408" s="22">
        <v>23788</v>
      </c>
      <c r="B1408" s="22">
        <v>23723</v>
      </c>
      <c r="C1408" s="22" t="str">
        <f t="shared" si="21"/>
        <v>2378823723</v>
      </c>
      <c r="D1408" s="23">
        <v>44420.666666666664</v>
      </c>
    </row>
    <row r="1409" spans="1:4" x14ac:dyDescent="0.25">
      <c r="A1409" s="22">
        <v>77736</v>
      </c>
      <c r="B1409" s="22">
        <v>23723</v>
      </c>
      <c r="C1409" s="22" t="str">
        <f t="shared" si="21"/>
        <v>7773623723</v>
      </c>
      <c r="D1409" s="23">
        <v>44420.666666666664</v>
      </c>
    </row>
    <row r="1410" spans="1:4" x14ac:dyDescent="0.25">
      <c r="A1410" s="22">
        <v>206830</v>
      </c>
      <c r="B1410" s="22">
        <v>24111</v>
      </c>
      <c r="C1410" s="22" t="str">
        <f t="shared" si="21"/>
        <v>20683024111</v>
      </c>
      <c r="D1410" s="23">
        <v>44452.666666666664</v>
      </c>
    </row>
    <row r="1411" spans="1:4" x14ac:dyDescent="0.25">
      <c r="A1411" s="22">
        <v>70081</v>
      </c>
      <c r="B1411" s="22">
        <v>24111</v>
      </c>
      <c r="C1411" s="22" t="str">
        <f t="shared" ref="C1411:C1474" si="22">A1411&amp;B1411</f>
        <v>7008124111</v>
      </c>
      <c r="D1411" s="23">
        <v>44452.666666666664</v>
      </c>
    </row>
    <row r="1412" spans="1:4" x14ac:dyDescent="0.25">
      <c r="A1412" s="22">
        <v>47297</v>
      </c>
      <c r="B1412" s="22">
        <v>24111</v>
      </c>
      <c r="C1412" s="22" t="str">
        <f t="shared" si="22"/>
        <v>4729724111</v>
      </c>
      <c r="D1412" s="23">
        <v>44452.666666666664</v>
      </c>
    </row>
    <row r="1413" spans="1:4" x14ac:dyDescent="0.25">
      <c r="A1413" s="22">
        <v>5547</v>
      </c>
      <c r="B1413" s="22">
        <v>24146</v>
      </c>
      <c r="C1413" s="22" t="str">
        <f t="shared" si="22"/>
        <v>554724146</v>
      </c>
      <c r="D1413" s="23">
        <v>44460.666666666664</v>
      </c>
    </row>
    <row r="1414" spans="1:4" x14ac:dyDescent="0.25">
      <c r="A1414" s="22">
        <v>26559</v>
      </c>
      <c r="B1414" s="22">
        <v>24155</v>
      </c>
      <c r="C1414" s="22" t="str">
        <f t="shared" si="22"/>
        <v>2655924155</v>
      </c>
      <c r="D1414" s="23">
        <v>44460.666666666664</v>
      </c>
    </row>
    <row r="1415" spans="1:4" x14ac:dyDescent="0.25">
      <c r="A1415" s="22">
        <v>195509</v>
      </c>
      <c r="B1415" s="22">
        <v>24158</v>
      </c>
      <c r="C1415" s="22" t="str">
        <f t="shared" si="22"/>
        <v>19550924158</v>
      </c>
      <c r="D1415" s="23">
        <v>44460.666666666664</v>
      </c>
    </row>
    <row r="1416" spans="1:4" x14ac:dyDescent="0.25">
      <c r="A1416" s="22">
        <v>7192</v>
      </c>
      <c r="B1416" s="22">
        <v>24045</v>
      </c>
      <c r="C1416" s="22" t="str">
        <f t="shared" si="22"/>
        <v>719224045</v>
      </c>
      <c r="D1416" s="23">
        <v>44460.666666666664</v>
      </c>
    </row>
    <row r="1417" spans="1:4" x14ac:dyDescent="0.25">
      <c r="A1417" s="22">
        <v>244998</v>
      </c>
      <c r="B1417" s="22">
        <v>24132</v>
      </c>
      <c r="C1417" s="22" t="str">
        <f t="shared" si="22"/>
        <v>24499824132</v>
      </c>
      <c r="D1417" s="23">
        <v>44459.666666666664</v>
      </c>
    </row>
    <row r="1418" spans="1:4" x14ac:dyDescent="0.25">
      <c r="A1418" s="22">
        <v>22234</v>
      </c>
      <c r="B1418" s="22">
        <v>24132</v>
      </c>
      <c r="C1418" s="22" t="str">
        <f t="shared" si="22"/>
        <v>2223424132</v>
      </c>
      <c r="D1418" s="23">
        <v>44459.666666666664</v>
      </c>
    </row>
    <row r="1419" spans="1:4" x14ac:dyDescent="0.25">
      <c r="A1419" s="22">
        <v>43789</v>
      </c>
      <c r="B1419" s="22">
        <v>24132</v>
      </c>
      <c r="C1419" s="22" t="str">
        <f t="shared" si="22"/>
        <v>4378924132</v>
      </c>
      <c r="D1419" s="23">
        <v>44459.666666666664</v>
      </c>
    </row>
    <row r="1420" spans="1:4" x14ac:dyDescent="0.25">
      <c r="A1420" s="22">
        <v>84599</v>
      </c>
      <c r="B1420" s="22">
        <v>24193</v>
      </c>
      <c r="C1420" s="22" t="str">
        <f t="shared" si="22"/>
        <v>8459924193</v>
      </c>
      <c r="D1420" s="23">
        <v>44463.666666666664</v>
      </c>
    </row>
    <row r="1421" spans="1:4" x14ac:dyDescent="0.25">
      <c r="A1421" s="22">
        <v>111863</v>
      </c>
      <c r="B1421" s="22">
        <v>24193</v>
      </c>
      <c r="C1421" s="22" t="str">
        <f t="shared" si="22"/>
        <v>11186324193</v>
      </c>
      <c r="D1421" s="23">
        <v>44463.666666666664</v>
      </c>
    </row>
    <row r="1422" spans="1:4" x14ac:dyDescent="0.25">
      <c r="A1422" s="22">
        <v>84601</v>
      </c>
      <c r="B1422" s="22">
        <v>24193</v>
      </c>
      <c r="C1422" s="22" t="str">
        <f t="shared" si="22"/>
        <v>8460124193</v>
      </c>
      <c r="D1422" s="23">
        <v>44463.666666666664</v>
      </c>
    </row>
    <row r="1423" spans="1:4" x14ac:dyDescent="0.25">
      <c r="A1423" s="22">
        <v>111862</v>
      </c>
      <c r="B1423" s="22">
        <v>24193</v>
      </c>
      <c r="C1423" s="22" t="str">
        <f t="shared" si="22"/>
        <v>11186224193</v>
      </c>
      <c r="D1423" s="23">
        <v>44463.666666666664</v>
      </c>
    </row>
    <row r="1424" spans="1:4" x14ac:dyDescent="0.25">
      <c r="A1424" s="22">
        <v>111861</v>
      </c>
      <c r="B1424" s="22">
        <v>24193</v>
      </c>
      <c r="C1424" s="22" t="str">
        <f t="shared" si="22"/>
        <v>11186124193</v>
      </c>
      <c r="D1424" s="23">
        <v>44463.666666666664</v>
      </c>
    </row>
    <row r="1425" spans="1:4" x14ac:dyDescent="0.25">
      <c r="A1425" s="22">
        <v>84598</v>
      </c>
      <c r="B1425" s="22">
        <v>24193</v>
      </c>
      <c r="C1425" s="22" t="str">
        <f t="shared" si="22"/>
        <v>8459824193</v>
      </c>
      <c r="D1425" s="23">
        <v>44463.666666666664</v>
      </c>
    </row>
    <row r="1426" spans="1:4" x14ac:dyDescent="0.25">
      <c r="A1426" s="22">
        <v>84597</v>
      </c>
      <c r="B1426" s="22">
        <v>24193</v>
      </c>
      <c r="C1426" s="22" t="str">
        <f t="shared" si="22"/>
        <v>8459724193</v>
      </c>
      <c r="D1426" s="23">
        <v>44463.666666666664</v>
      </c>
    </row>
    <row r="1427" spans="1:4" x14ac:dyDescent="0.25">
      <c r="A1427" s="22">
        <v>138599</v>
      </c>
      <c r="B1427" s="22">
        <v>23752</v>
      </c>
      <c r="C1427" s="22" t="str">
        <f t="shared" si="22"/>
        <v>13859923752</v>
      </c>
      <c r="D1427" s="23">
        <v>44420.666666666664</v>
      </c>
    </row>
    <row r="1428" spans="1:4" x14ac:dyDescent="0.25">
      <c r="A1428" s="22">
        <v>138598</v>
      </c>
      <c r="B1428" s="22">
        <v>23752</v>
      </c>
      <c r="C1428" s="22" t="str">
        <f t="shared" si="22"/>
        <v>13859823752</v>
      </c>
      <c r="D1428" s="23">
        <v>44420.666666666664</v>
      </c>
    </row>
    <row r="1429" spans="1:4" x14ac:dyDescent="0.25">
      <c r="A1429" s="22">
        <v>27780</v>
      </c>
      <c r="B1429" s="22">
        <v>23752</v>
      </c>
      <c r="C1429" s="22" t="str">
        <f t="shared" si="22"/>
        <v>2778023752</v>
      </c>
      <c r="D1429" s="23">
        <v>44420.666666666664</v>
      </c>
    </row>
    <row r="1430" spans="1:4" x14ac:dyDescent="0.25">
      <c r="A1430" s="22">
        <v>191076</v>
      </c>
      <c r="B1430" s="22">
        <v>23752</v>
      </c>
      <c r="C1430" s="22" t="str">
        <f t="shared" si="22"/>
        <v>19107623752</v>
      </c>
      <c r="D1430" s="23">
        <v>44420.666666666664</v>
      </c>
    </row>
    <row r="1431" spans="1:4" x14ac:dyDescent="0.25">
      <c r="A1431" s="22">
        <v>37406</v>
      </c>
      <c r="B1431" s="22">
        <v>24157</v>
      </c>
      <c r="C1431" s="22" t="str">
        <f t="shared" si="22"/>
        <v>3740624157</v>
      </c>
      <c r="D1431" s="23">
        <v>44453.666666666664</v>
      </c>
    </row>
    <row r="1432" spans="1:4" x14ac:dyDescent="0.25">
      <c r="A1432" s="22">
        <v>198047</v>
      </c>
      <c r="B1432" s="22">
        <v>24144</v>
      </c>
      <c r="C1432" s="22" t="str">
        <f t="shared" si="22"/>
        <v>19804724144</v>
      </c>
      <c r="D1432" s="23">
        <v>44468.666666666664</v>
      </c>
    </row>
    <row r="1433" spans="1:4" x14ac:dyDescent="0.25">
      <c r="A1433" s="22">
        <v>183707</v>
      </c>
      <c r="B1433" s="22">
        <v>24285</v>
      </c>
      <c r="C1433" s="22" t="str">
        <f t="shared" si="22"/>
        <v>18370724285</v>
      </c>
      <c r="D1433" s="23">
        <v>44468.666666666664</v>
      </c>
    </row>
    <row r="1434" spans="1:4" x14ac:dyDescent="0.25">
      <c r="A1434" s="22">
        <v>152339</v>
      </c>
      <c r="B1434" s="22">
        <v>23957</v>
      </c>
      <c r="C1434" s="22" t="str">
        <f t="shared" si="22"/>
        <v>15233923957</v>
      </c>
      <c r="D1434" s="23">
        <v>44454.666666666664</v>
      </c>
    </row>
    <row r="1435" spans="1:4" x14ac:dyDescent="0.25">
      <c r="A1435" s="22">
        <v>215480</v>
      </c>
      <c r="B1435" s="22">
        <v>24125</v>
      </c>
      <c r="C1435" s="22" t="str">
        <f t="shared" si="22"/>
        <v>21548024125</v>
      </c>
      <c r="D1435" s="23">
        <v>44468.666666666664</v>
      </c>
    </row>
    <row r="1436" spans="1:4" x14ac:dyDescent="0.25">
      <c r="A1436" s="22">
        <v>160304</v>
      </c>
      <c r="B1436" s="22">
        <v>24125</v>
      </c>
      <c r="C1436" s="22" t="str">
        <f t="shared" si="22"/>
        <v>16030424125</v>
      </c>
      <c r="D1436" s="23">
        <v>44468.666666666664</v>
      </c>
    </row>
    <row r="1437" spans="1:4" x14ac:dyDescent="0.25">
      <c r="A1437" s="22">
        <v>150289</v>
      </c>
      <c r="B1437" s="22">
        <v>82666</v>
      </c>
      <c r="C1437" s="22" t="str">
        <f t="shared" si="22"/>
        <v>15028982666</v>
      </c>
      <c r="D1437" s="23">
        <v>44270.666666666664</v>
      </c>
    </row>
    <row r="1438" spans="1:4" x14ac:dyDescent="0.25">
      <c r="A1438" s="22">
        <v>106441</v>
      </c>
      <c r="B1438" s="22">
        <v>82666</v>
      </c>
      <c r="C1438" s="22" t="str">
        <f t="shared" si="22"/>
        <v>10644182666</v>
      </c>
      <c r="D1438" s="23">
        <v>44270.666666666664</v>
      </c>
    </row>
    <row r="1439" spans="1:4" x14ac:dyDescent="0.25">
      <c r="A1439" s="22">
        <v>97526</v>
      </c>
      <c r="B1439" s="22">
        <v>23779</v>
      </c>
      <c r="C1439" s="22" t="str">
        <f t="shared" si="22"/>
        <v>9752623779</v>
      </c>
      <c r="D1439" s="23">
        <v>43973.666666666664</v>
      </c>
    </row>
    <row r="1440" spans="1:4" x14ac:dyDescent="0.25">
      <c r="A1440" s="22">
        <v>75414</v>
      </c>
      <c r="B1440" s="22">
        <v>23779</v>
      </c>
      <c r="C1440" s="22" t="str">
        <f t="shared" si="22"/>
        <v>7541423779</v>
      </c>
      <c r="D1440" s="23">
        <v>43973.666666666664</v>
      </c>
    </row>
    <row r="1441" spans="1:4" x14ac:dyDescent="0.25">
      <c r="A1441" s="22">
        <v>97527</v>
      </c>
      <c r="B1441" s="22">
        <v>23779</v>
      </c>
      <c r="C1441" s="22" t="str">
        <f t="shared" si="22"/>
        <v>9752723779</v>
      </c>
      <c r="D1441" s="23">
        <v>43973.666666666664</v>
      </c>
    </row>
    <row r="1442" spans="1:4" x14ac:dyDescent="0.25">
      <c r="A1442" s="22">
        <v>40918</v>
      </c>
      <c r="B1442" s="22">
        <v>23651</v>
      </c>
      <c r="C1442" s="22" t="str">
        <f t="shared" si="22"/>
        <v>4091823651</v>
      </c>
      <c r="D1442" s="23">
        <v>44410.666666666664</v>
      </c>
    </row>
    <row r="1443" spans="1:4" x14ac:dyDescent="0.25">
      <c r="A1443" s="22">
        <v>40917</v>
      </c>
      <c r="B1443" s="22">
        <v>23651</v>
      </c>
      <c r="C1443" s="22" t="str">
        <f t="shared" si="22"/>
        <v>4091723651</v>
      </c>
      <c r="D1443" s="23">
        <v>44410.666666666664</v>
      </c>
    </row>
    <row r="1444" spans="1:4" x14ac:dyDescent="0.25">
      <c r="A1444" s="22">
        <v>29523</v>
      </c>
      <c r="B1444" s="22">
        <v>23651</v>
      </c>
      <c r="C1444" s="22" t="str">
        <f t="shared" si="22"/>
        <v>2952323651</v>
      </c>
      <c r="D1444" s="23">
        <v>44410.666666666664</v>
      </c>
    </row>
    <row r="1445" spans="1:4" x14ac:dyDescent="0.25">
      <c r="A1445" s="22">
        <v>181157</v>
      </c>
      <c r="B1445" s="22">
        <v>21358</v>
      </c>
      <c r="C1445" s="22" t="str">
        <f t="shared" si="22"/>
        <v>18115721358</v>
      </c>
      <c r="D1445" s="23">
        <v>44236.666666666664</v>
      </c>
    </row>
    <row r="1446" spans="1:4" x14ac:dyDescent="0.25">
      <c r="A1446" s="22">
        <v>239157</v>
      </c>
      <c r="B1446" s="22">
        <v>21358</v>
      </c>
      <c r="C1446" s="22" t="str">
        <f t="shared" si="22"/>
        <v>23915721358</v>
      </c>
      <c r="D1446" s="23">
        <v>44236.666666666664</v>
      </c>
    </row>
    <row r="1447" spans="1:4" x14ac:dyDescent="0.25">
      <c r="A1447" s="22">
        <v>191274</v>
      </c>
      <c r="B1447" s="22">
        <v>21928</v>
      </c>
      <c r="C1447" s="22" t="str">
        <f t="shared" si="22"/>
        <v>19127421928</v>
      </c>
      <c r="D1447" s="23">
        <v>44272.666666666664</v>
      </c>
    </row>
    <row r="1448" spans="1:4" x14ac:dyDescent="0.25">
      <c r="A1448" s="22">
        <v>112589</v>
      </c>
      <c r="B1448" s="22">
        <v>21971</v>
      </c>
      <c r="C1448" s="22" t="str">
        <f t="shared" si="22"/>
        <v>11258921971</v>
      </c>
      <c r="D1448" s="23">
        <v>44278.666666666664</v>
      </c>
    </row>
    <row r="1449" spans="1:4" x14ac:dyDescent="0.25">
      <c r="A1449" s="22">
        <v>144941</v>
      </c>
      <c r="B1449" s="22">
        <v>21847</v>
      </c>
      <c r="C1449" s="22" t="str">
        <f t="shared" si="22"/>
        <v>14494121847</v>
      </c>
      <c r="D1449" s="23">
        <v>44272.666666666664</v>
      </c>
    </row>
    <row r="1450" spans="1:4" x14ac:dyDescent="0.25">
      <c r="A1450" s="22">
        <v>168858</v>
      </c>
      <c r="B1450" s="22">
        <v>24343</v>
      </c>
      <c r="C1450" s="22" t="str">
        <f t="shared" si="22"/>
        <v>16885824343</v>
      </c>
      <c r="D1450" s="23">
        <v>44473.666666666664</v>
      </c>
    </row>
    <row r="1451" spans="1:4" x14ac:dyDescent="0.25">
      <c r="A1451" s="22">
        <v>139269</v>
      </c>
      <c r="B1451" s="22">
        <v>24331</v>
      </c>
      <c r="C1451" s="22" t="str">
        <f t="shared" si="22"/>
        <v>13926924331</v>
      </c>
      <c r="D1451" s="23">
        <v>44475.666666666664</v>
      </c>
    </row>
    <row r="1452" spans="1:4" x14ac:dyDescent="0.25">
      <c r="A1452" s="22">
        <v>243302</v>
      </c>
      <c r="B1452" s="22">
        <v>23726</v>
      </c>
      <c r="C1452" s="22" t="str">
        <f t="shared" si="22"/>
        <v>24330223726</v>
      </c>
      <c r="D1452" s="23">
        <v>44420.666666666664</v>
      </c>
    </row>
    <row r="1453" spans="1:4" x14ac:dyDescent="0.25">
      <c r="A1453" s="22">
        <v>201538</v>
      </c>
      <c r="B1453" s="22">
        <v>23726</v>
      </c>
      <c r="C1453" s="22" t="str">
        <f t="shared" si="22"/>
        <v>20153823726</v>
      </c>
      <c r="D1453" s="23">
        <v>44420.666666666664</v>
      </c>
    </row>
    <row r="1454" spans="1:4" x14ac:dyDescent="0.25">
      <c r="A1454" s="22">
        <v>252068</v>
      </c>
      <c r="B1454" s="22">
        <v>23994</v>
      </c>
      <c r="C1454" s="22" t="str">
        <f t="shared" si="22"/>
        <v>25206823994</v>
      </c>
      <c r="D1454" s="23">
        <v>44446.666666666664</v>
      </c>
    </row>
    <row r="1455" spans="1:4" x14ac:dyDescent="0.25">
      <c r="A1455" s="22">
        <v>272708</v>
      </c>
      <c r="B1455" s="22">
        <v>24215</v>
      </c>
      <c r="C1455" s="22" t="str">
        <f t="shared" si="22"/>
        <v>27270824215</v>
      </c>
      <c r="D1455" s="23">
        <v>44463.666666666664</v>
      </c>
    </row>
    <row r="1456" spans="1:4" x14ac:dyDescent="0.25">
      <c r="A1456" s="22">
        <v>190787</v>
      </c>
      <c r="B1456" s="22">
        <v>23752</v>
      </c>
      <c r="C1456" s="22" t="str">
        <f t="shared" si="22"/>
        <v>19078723752</v>
      </c>
      <c r="D1456" s="23">
        <v>44420.666666666664</v>
      </c>
    </row>
    <row r="1457" spans="1:4" x14ac:dyDescent="0.25">
      <c r="A1457" s="22">
        <v>138325</v>
      </c>
      <c r="B1457" s="22">
        <v>23752</v>
      </c>
      <c r="C1457" s="22" t="str">
        <f t="shared" si="22"/>
        <v>13832523752</v>
      </c>
      <c r="D1457" s="23">
        <v>44420.666666666664</v>
      </c>
    </row>
    <row r="1458" spans="1:4" x14ac:dyDescent="0.25">
      <c r="A1458" s="22">
        <v>47170</v>
      </c>
      <c r="B1458" s="22">
        <v>18752</v>
      </c>
      <c r="C1458" s="22" t="str">
        <f t="shared" si="22"/>
        <v>4717018752</v>
      </c>
      <c r="D1458" s="23">
        <v>43950.666666666664</v>
      </c>
    </row>
    <row r="1459" spans="1:4" x14ac:dyDescent="0.25">
      <c r="A1459" s="22">
        <v>31727</v>
      </c>
      <c r="B1459" s="22">
        <v>18752</v>
      </c>
      <c r="C1459" s="22" t="str">
        <f t="shared" si="22"/>
        <v>3172718752</v>
      </c>
      <c r="D1459" s="23">
        <v>43950.666666666664</v>
      </c>
    </row>
    <row r="1460" spans="1:4" x14ac:dyDescent="0.25">
      <c r="A1460" s="22">
        <v>47169</v>
      </c>
      <c r="B1460" s="22">
        <v>18752</v>
      </c>
      <c r="C1460" s="22" t="str">
        <f t="shared" si="22"/>
        <v>4716918752</v>
      </c>
      <c r="D1460" s="23">
        <v>43950.666666666664</v>
      </c>
    </row>
    <row r="1461" spans="1:4" x14ac:dyDescent="0.25">
      <c r="A1461" s="22">
        <v>138326</v>
      </c>
      <c r="B1461" s="22">
        <v>23752</v>
      </c>
      <c r="C1461" s="22" t="str">
        <f t="shared" si="22"/>
        <v>13832623752</v>
      </c>
      <c r="D1461" s="23">
        <v>44420.666666666664</v>
      </c>
    </row>
    <row r="1462" spans="1:4" x14ac:dyDescent="0.25">
      <c r="A1462" s="22">
        <v>190582</v>
      </c>
      <c r="B1462" s="22">
        <v>17074</v>
      </c>
      <c r="C1462" s="22" t="str">
        <f t="shared" si="22"/>
        <v>19058217074</v>
      </c>
      <c r="D1462" s="23">
        <v>43908.666666666664</v>
      </c>
    </row>
    <row r="1463" spans="1:4" x14ac:dyDescent="0.25">
      <c r="A1463" s="22">
        <v>137794</v>
      </c>
      <c r="B1463" s="22">
        <v>17074</v>
      </c>
      <c r="C1463" s="22" t="str">
        <f t="shared" si="22"/>
        <v>13779417074</v>
      </c>
      <c r="D1463" s="23">
        <v>43908.666666666664</v>
      </c>
    </row>
    <row r="1464" spans="1:4" x14ac:dyDescent="0.25">
      <c r="A1464" s="22">
        <v>173136</v>
      </c>
      <c r="B1464" s="22">
        <v>17074</v>
      </c>
      <c r="C1464" s="22" t="str">
        <f t="shared" si="22"/>
        <v>17313617074</v>
      </c>
      <c r="D1464" s="23">
        <v>43908.666666666664</v>
      </c>
    </row>
    <row r="1465" spans="1:4" x14ac:dyDescent="0.25">
      <c r="A1465" s="22">
        <v>90935</v>
      </c>
      <c r="B1465" s="22">
        <v>17074</v>
      </c>
      <c r="C1465" s="22" t="str">
        <f t="shared" si="22"/>
        <v>9093517074</v>
      </c>
      <c r="D1465" s="23">
        <v>43908.666666666664</v>
      </c>
    </row>
    <row r="1466" spans="1:4" x14ac:dyDescent="0.25">
      <c r="A1466" s="22">
        <v>173134</v>
      </c>
      <c r="B1466" s="22">
        <v>17074</v>
      </c>
      <c r="C1466" s="22" t="str">
        <f t="shared" si="22"/>
        <v>17313417074</v>
      </c>
      <c r="D1466" s="23">
        <v>43908.666666666664</v>
      </c>
    </row>
    <row r="1467" spans="1:4" x14ac:dyDescent="0.25">
      <c r="A1467" s="22">
        <v>137795</v>
      </c>
      <c r="B1467" s="22">
        <v>17074</v>
      </c>
      <c r="C1467" s="22" t="str">
        <f t="shared" si="22"/>
        <v>13779517074</v>
      </c>
      <c r="D1467" s="23">
        <v>43908.666666666664</v>
      </c>
    </row>
    <row r="1468" spans="1:4" x14ac:dyDescent="0.25">
      <c r="A1468" s="22">
        <v>114030</v>
      </c>
      <c r="B1468" s="22">
        <v>22456</v>
      </c>
      <c r="C1468" s="22" t="str">
        <f t="shared" si="22"/>
        <v>11403022456</v>
      </c>
      <c r="D1468" s="23">
        <v>44307.666666666664</v>
      </c>
    </row>
    <row r="1469" spans="1:4" x14ac:dyDescent="0.25">
      <c r="A1469" s="22">
        <v>237879</v>
      </c>
      <c r="B1469" s="22">
        <v>20730</v>
      </c>
      <c r="C1469" s="22" t="str">
        <f t="shared" si="22"/>
        <v>23787920730</v>
      </c>
      <c r="D1469" s="23">
        <v>44323.666666666664</v>
      </c>
    </row>
    <row r="1470" spans="1:4" x14ac:dyDescent="0.25">
      <c r="A1470" s="22">
        <v>192343</v>
      </c>
      <c r="B1470" s="22">
        <v>22721</v>
      </c>
      <c r="C1470" s="22" t="str">
        <f t="shared" si="22"/>
        <v>19234322721</v>
      </c>
      <c r="D1470" s="23">
        <v>44326.666666666664</v>
      </c>
    </row>
    <row r="1471" spans="1:4" x14ac:dyDescent="0.25">
      <c r="A1471" s="22">
        <v>21627</v>
      </c>
      <c r="B1471" s="22">
        <v>22141</v>
      </c>
      <c r="C1471" s="22" t="str">
        <f t="shared" si="22"/>
        <v>2162722141</v>
      </c>
      <c r="D1471" s="23">
        <v>44321.666666666664</v>
      </c>
    </row>
    <row r="1472" spans="1:4" x14ac:dyDescent="0.25">
      <c r="A1472" s="22">
        <v>5559</v>
      </c>
      <c r="B1472" s="22">
        <v>24130</v>
      </c>
      <c r="C1472" s="22" t="str">
        <f t="shared" si="22"/>
        <v>555924130</v>
      </c>
      <c r="D1472" s="23">
        <v>44462.666666666664</v>
      </c>
    </row>
    <row r="1473" spans="1:4" x14ac:dyDescent="0.25">
      <c r="A1473" s="22">
        <v>230840</v>
      </c>
      <c r="B1473" s="22">
        <v>22855</v>
      </c>
      <c r="C1473" s="22" t="str">
        <f t="shared" si="22"/>
        <v>23084022855</v>
      </c>
      <c r="D1473" s="23">
        <v>44335.666666666664</v>
      </c>
    </row>
    <row r="1474" spans="1:4" x14ac:dyDescent="0.25">
      <c r="A1474" s="22">
        <v>51358</v>
      </c>
      <c r="B1474" s="22">
        <v>21768</v>
      </c>
      <c r="C1474" s="22" t="str">
        <f t="shared" si="22"/>
        <v>5135821768</v>
      </c>
      <c r="D1474" s="23">
        <v>44265.666666666664</v>
      </c>
    </row>
    <row r="1475" spans="1:4" x14ac:dyDescent="0.25">
      <c r="A1475" s="22">
        <v>101340</v>
      </c>
      <c r="B1475" s="22">
        <v>22674</v>
      </c>
      <c r="C1475" s="22" t="str">
        <f t="shared" ref="C1475:C1538" si="23">A1475&amp;B1475</f>
        <v>10134022674</v>
      </c>
      <c r="D1475" s="23">
        <v>44320.666666666664</v>
      </c>
    </row>
    <row r="1476" spans="1:4" x14ac:dyDescent="0.25">
      <c r="A1476" s="22">
        <v>50365</v>
      </c>
      <c r="B1476" s="22">
        <v>22818</v>
      </c>
      <c r="C1476" s="22" t="str">
        <f t="shared" si="23"/>
        <v>5036522818</v>
      </c>
      <c r="D1476" s="23">
        <v>44335.666666666664</v>
      </c>
    </row>
    <row r="1477" spans="1:4" x14ac:dyDescent="0.25">
      <c r="A1477" s="22">
        <v>210127</v>
      </c>
      <c r="B1477" s="22">
        <v>22901</v>
      </c>
      <c r="C1477" s="22" t="str">
        <f t="shared" si="23"/>
        <v>21012722901</v>
      </c>
      <c r="D1477" s="23">
        <v>44356.666666666664</v>
      </c>
    </row>
    <row r="1478" spans="1:4" x14ac:dyDescent="0.25">
      <c r="A1478" s="22">
        <v>155363</v>
      </c>
      <c r="B1478" s="22">
        <v>22901</v>
      </c>
      <c r="C1478" s="22" t="str">
        <f t="shared" si="23"/>
        <v>15536322901</v>
      </c>
      <c r="D1478" s="23">
        <v>44356.666666666664</v>
      </c>
    </row>
    <row r="1479" spans="1:4" x14ac:dyDescent="0.25">
      <c r="A1479" s="22">
        <v>138642</v>
      </c>
      <c r="B1479" s="22">
        <v>23888</v>
      </c>
      <c r="C1479" s="22" t="str">
        <f t="shared" si="23"/>
        <v>13864223888</v>
      </c>
      <c r="D1479" s="23">
        <v>44431.666666666664</v>
      </c>
    </row>
    <row r="1480" spans="1:4" x14ac:dyDescent="0.25">
      <c r="A1480" s="22">
        <v>138641</v>
      </c>
      <c r="B1480" s="22">
        <v>23888</v>
      </c>
      <c r="C1480" s="22" t="str">
        <f t="shared" si="23"/>
        <v>13864123888</v>
      </c>
      <c r="D1480" s="23">
        <v>44431.666666666664</v>
      </c>
    </row>
    <row r="1481" spans="1:4" x14ac:dyDescent="0.25">
      <c r="A1481" s="22">
        <v>138640</v>
      </c>
      <c r="B1481" s="22">
        <v>23888</v>
      </c>
      <c r="C1481" s="22" t="str">
        <f t="shared" si="23"/>
        <v>13864023888</v>
      </c>
      <c r="D1481" s="23">
        <v>44431.666666666664</v>
      </c>
    </row>
    <row r="1482" spans="1:4" x14ac:dyDescent="0.25">
      <c r="A1482" s="22">
        <v>190539</v>
      </c>
      <c r="B1482" s="22">
        <v>24430</v>
      </c>
      <c r="C1482" s="22" t="str">
        <f t="shared" si="23"/>
        <v>19053924430</v>
      </c>
      <c r="D1482" s="23">
        <v>44484.666666666664</v>
      </c>
    </row>
    <row r="1483" spans="1:4" x14ac:dyDescent="0.25">
      <c r="A1483" s="22">
        <v>168674</v>
      </c>
      <c r="B1483" s="22">
        <v>24280</v>
      </c>
      <c r="C1483" s="22" t="str">
        <f t="shared" si="23"/>
        <v>16867424280</v>
      </c>
      <c r="D1483" s="23">
        <v>44468.666666666664</v>
      </c>
    </row>
    <row r="1484" spans="1:4" x14ac:dyDescent="0.25">
      <c r="A1484" s="22">
        <v>67402</v>
      </c>
      <c r="B1484" s="22">
        <v>23163</v>
      </c>
      <c r="C1484" s="22" t="str">
        <f t="shared" si="23"/>
        <v>6740223163</v>
      </c>
      <c r="D1484" s="23">
        <v>44368.666666666664</v>
      </c>
    </row>
    <row r="1485" spans="1:4" x14ac:dyDescent="0.25">
      <c r="A1485" s="22">
        <v>113907</v>
      </c>
      <c r="B1485" s="22">
        <v>22970</v>
      </c>
      <c r="C1485" s="22" t="str">
        <f t="shared" si="23"/>
        <v>11390722970</v>
      </c>
      <c r="D1485" s="23">
        <v>44351.666666666664</v>
      </c>
    </row>
    <row r="1486" spans="1:4" x14ac:dyDescent="0.25">
      <c r="A1486" s="22">
        <v>119513</v>
      </c>
      <c r="B1486" s="22">
        <v>23143</v>
      </c>
      <c r="C1486" s="22" t="str">
        <f t="shared" si="23"/>
        <v>11951323143</v>
      </c>
      <c r="D1486" s="23">
        <v>44371.666666666664</v>
      </c>
    </row>
    <row r="1487" spans="1:4" x14ac:dyDescent="0.25">
      <c r="A1487" s="22">
        <v>150988</v>
      </c>
      <c r="B1487" s="22">
        <v>23764</v>
      </c>
      <c r="C1487" s="22" t="str">
        <f t="shared" si="23"/>
        <v>15098823764</v>
      </c>
      <c r="D1487" s="23">
        <v>44428.666666666664</v>
      </c>
    </row>
    <row r="1488" spans="1:4" x14ac:dyDescent="0.25">
      <c r="A1488" s="22">
        <v>40399</v>
      </c>
      <c r="B1488" s="22">
        <v>12016</v>
      </c>
      <c r="C1488" s="22" t="str">
        <f t="shared" si="23"/>
        <v>4039912016</v>
      </c>
      <c r="D1488" s="23">
        <v>44491.666666666664</v>
      </c>
    </row>
    <row r="1489" spans="1:4" x14ac:dyDescent="0.25">
      <c r="A1489" s="22">
        <v>37678</v>
      </c>
      <c r="B1489" s="22">
        <v>12016</v>
      </c>
      <c r="C1489" s="22" t="str">
        <f t="shared" si="23"/>
        <v>3767812016</v>
      </c>
      <c r="D1489" s="23">
        <v>44491.666666666664</v>
      </c>
    </row>
    <row r="1490" spans="1:4" x14ac:dyDescent="0.25">
      <c r="A1490" s="22">
        <v>40397</v>
      </c>
      <c r="B1490" s="22">
        <v>12016</v>
      </c>
      <c r="C1490" s="22" t="str">
        <f t="shared" si="23"/>
        <v>4039712016</v>
      </c>
      <c r="D1490" s="23">
        <v>44491.666666666664</v>
      </c>
    </row>
    <row r="1491" spans="1:4" x14ac:dyDescent="0.25">
      <c r="A1491" s="22">
        <v>34728</v>
      </c>
      <c r="B1491" s="22">
        <v>12016</v>
      </c>
      <c r="C1491" s="22" t="str">
        <f t="shared" si="23"/>
        <v>3472812016</v>
      </c>
      <c r="D1491" s="23">
        <v>44491.666666666664</v>
      </c>
    </row>
    <row r="1492" spans="1:4" x14ac:dyDescent="0.25">
      <c r="A1492" s="22">
        <v>40396</v>
      </c>
      <c r="B1492" s="22">
        <v>12016</v>
      </c>
      <c r="C1492" s="22" t="str">
        <f t="shared" si="23"/>
        <v>4039612016</v>
      </c>
      <c r="D1492" s="23">
        <v>44491.666666666664</v>
      </c>
    </row>
    <row r="1493" spans="1:4" x14ac:dyDescent="0.25">
      <c r="A1493" s="22">
        <v>37982</v>
      </c>
      <c r="B1493" s="22">
        <v>12016</v>
      </c>
      <c r="C1493" s="22" t="str">
        <f t="shared" si="23"/>
        <v>3798212016</v>
      </c>
      <c r="D1493" s="23">
        <v>44491.666666666664</v>
      </c>
    </row>
    <row r="1494" spans="1:4" x14ac:dyDescent="0.25">
      <c r="A1494" s="22">
        <v>6473</v>
      </c>
      <c r="B1494" s="22">
        <v>12016</v>
      </c>
      <c r="C1494" s="22" t="str">
        <f t="shared" si="23"/>
        <v>647312016</v>
      </c>
      <c r="D1494" s="23">
        <v>44491.666666666664</v>
      </c>
    </row>
    <row r="1495" spans="1:4" x14ac:dyDescent="0.25">
      <c r="A1495" s="22">
        <v>70453</v>
      </c>
      <c r="B1495" s="22">
        <v>24538</v>
      </c>
      <c r="C1495" s="22" t="str">
        <f t="shared" si="23"/>
        <v>7045324538</v>
      </c>
      <c r="D1495" s="23">
        <v>44495.666666666664</v>
      </c>
    </row>
    <row r="1496" spans="1:4" x14ac:dyDescent="0.25">
      <c r="A1496" s="22">
        <v>72775</v>
      </c>
      <c r="B1496" s="22">
        <v>23752</v>
      </c>
      <c r="C1496" s="22" t="str">
        <f t="shared" si="23"/>
        <v>7277523752</v>
      </c>
      <c r="D1496" s="23">
        <v>44420.666666666664</v>
      </c>
    </row>
    <row r="1497" spans="1:4" x14ac:dyDescent="0.25">
      <c r="A1497" s="22">
        <v>13545</v>
      </c>
      <c r="B1497" s="22">
        <v>23752</v>
      </c>
      <c r="C1497" s="22" t="str">
        <f t="shared" si="23"/>
        <v>1354523752</v>
      </c>
      <c r="D1497" s="23">
        <v>44420.666666666664</v>
      </c>
    </row>
    <row r="1498" spans="1:4" x14ac:dyDescent="0.25">
      <c r="A1498" s="22">
        <v>38249</v>
      </c>
      <c r="B1498" s="22">
        <v>24203</v>
      </c>
      <c r="C1498" s="22" t="str">
        <f t="shared" si="23"/>
        <v>3824924203</v>
      </c>
      <c r="D1498" s="23">
        <v>44482.666666666664</v>
      </c>
    </row>
    <row r="1499" spans="1:4" x14ac:dyDescent="0.25">
      <c r="A1499" s="22">
        <v>47443</v>
      </c>
      <c r="B1499" s="22">
        <v>24203</v>
      </c>
      <c r="C1499" s="22" t="str">
        <f t="shared" si="23"/>
        <v>4744324203</v>
      </c>
      <c r="D1499" s="23">
        <v>44482.666666666664</v>
      </c>
    </row>
    <row r="1500" spans="1:4" x14ac:dyDescent="0.25">
      <c r="A1500" s="22">
        <v>72107</v>
      </c>
      <c r="B1500" s="22">
        <v>24203</v>
      </c>
      <c r="C1500" s="22" t="str">
        <f t="shared" si="23"/>
        <v>7210724203</v>
      </c>
      <c r="D1500" s="23">
        <v>44482.666666666664</v>
      </c>
    </row>
    <row r="1501" spans="1:4" x14ac:dyDescent="0.25">
      <c r="A1501" s="22">
        <v>38250</v>
      </c>
      <c r="B1501" s="22">
        <v>24203</v>
      </c>
      <c r="C1501" s="22" t="str">
        <f t="shared" si="23"/>
        <v>3825024203</v>
      </c>
      <c r="D1501" s="23">
        <v>44482.666666666664</v>
      </c>
    </row>
    <row r="1502" spans="1:4" x14ac:dyDescent="0.25">
      <c r="A1502" s="22">
        <v>47681</v>
      </c>
      <c r="B1502" s="22">
        <v>24203</v>
      </c>
      <c r="C1502" s="22" t="str">
        <f t="shared" si="23"/>
        <v>4768124203</v>
      </c>
      <c r="D1502" s="23">
        <v>44482.666666666664</v>
      </c>
    </row>
    <row r="1503" spans="1:4" x14ac:dyDescent="0.25">
      <c r="A1503" s="22">
        <v>144632</v>
      </c>
      <c r="B1503" s="22">
        <v>24521</v>
      </c>
      <c r="C1503" s="22" t="str">
        <f t="shared" si="23"/>
        <v>14463224521</v>
      </c>
      <c r="D1503" s="23">
        <v>44384.666666666664</v>
      </c>
    </row>
    <row r="1504" spans="1:4" x14ac:dyDescent="0.25">
      <c r="A1504" s="22">
        <v>207618</v>
      </c>
      <c r="B1504" s="22">
        <v>24521</v>
      </c>
      <c r="C1504" s="22" t="str">
        <f t="shared" si="23"/>
        <v>20761824521</v>
      </c>
      <c r="D1504" s="23">
        <v>44384.666666666664</v>
      </c>
    </row>
    <row r="1505" spans="1:4" x14ac:dyDescent="0.25">
      <c r="A1505" s="22">
        <v>197900</v>
      </c>
      <c r="B1505" s="22">
        <v>24521</v>
      </c>
      <c r="C1505" s="22" t="str">
        <f t="shared" si="23"/>
        <v>19790024521</v>
      </c>
      <c r="D1505" s="23">
        <v>44384.666666666664</v>
      </c>
    </row>
    <row r="1506" spans="1:4" x14ac:dyDescent="0.25">
      <c r="A1506" s="22">
        <v>93678</v>
      </c>
      <c r="B1506" s="22">
        <v>24148</v>
      </c>
      <c r="C1506" s="22" t="str">
        <f t="shared" si="23"/>
        <v>9367824148</v>
      </c>
      <c r="D1506" s="23">
        <v>44452.666666666664</v>
      </c>
    </row>
    <row r="1507" spans="1:4" x14ac:dyDescent="0.25">
      <c r="A1507" s="22">
        <v>206457</v>
      </c>
      <c r="B1507" s="22">
        <v>20237</v>
      </c>
      <c r="C1507" s="22" t="str">
        <f t="shared" si="23"/>
        <v>20645720237</v>
      </c>
      <c r="D1507" s="23">
        <v>44111.666666666664</v>
      </c>
    </row>
    <row r="1508" spans="1:4" x14ac:dyDescent="0.25">
      <c r="A1508" s="22">
        <v>152325</v>
      </c>
      <c r="B1508" s="22">
        <v>20237</v>
      </c>
      <c r="C1508" s="22" t="str">
        <f t="shared" si="23"/>
        <v>15232520237</v>
      </c>
      <c r="D1508" s="23">
        <v>44111.666666666664</v>
      </c>
    </row>
    <row r="1509" spans="1:4" x14ac:dyDescent="0.25">
      <c r="A1509" s="22">
        <v>33956</v>
      </c>
      <c r="B1509" s="22">
        <v>20237</v>
      </c>
      <c r="C1509" s="22" t="str">
        <f t="shared" si="23"/>
        <v>3395620237</v>
      </c>
      <c r="D1509" s="23">
        <v>44111.666666666664</v>
      </c>
    </row>
    <row r="1510" spans="1:4" x14ac:dyDescent="0.25">
      <c r="A1510" s="22">
        <v>152194</v>
      </c>
      <c r="B1510" s="22">
        <v>20237</v>
      </c>
      <c r="C1510" s="22" t="str">
        <f t="shared" si="23"/>
        <v>15219420237</v>
      </c>
      <c r="D1510" s="23">
        <v>44111.666666666664</v>
      </c>
    </row>
    <row r="1511" spans="1:4" x14ac:dyDescent="0.25">
      <c r="A1511" s="22">
        <v>206372</v>
      </c>
      <c r="B1511" s="22">
        <v>20237</v>
      </c>
      <c r="C1511" s="22" t="str">
        <f t="shared" si="23"/>
        <v>20637220237</v>
      </c>
      <c r="D1511" s="23">
        <v>44111.666666666664</v>
      </c>
    </row>
    <row r="1512" spans="1:4" x14ac:dyDescent="0.25">
      <c r="A1512" s="22">
        <v>152193</v>
      </c>
      <c r="B1512" s="22">
        <v>20237</v>
      </c>
      <c r="C1512" s="22" t="str">
        <f t="shared" si="23"/>
        <v>15219320237</v>
      </c>
      <c r="D1512" s="23">
        <v>44111.666666666664</v>
      </c>
    </row>
    <row r="1513" spans="1:4" x14ac:dyDescent="0.25">
      <c r="A1513" s="22">
        <v>206373</v>
      </c>
      <c r="B1513" s="22">
        <v>20237</v>
      </c>
      <c r="C1513" s="22" t="str">
        <f t="shared" si="23"/>
        <v>20637320237</v>
      </c>
      <c r="D1513" s="23">
        <v>44111.666666666664</v>
      </c>
    </row>
    <row r="1514" spans="1:4" x14ac:dyDescent="0.25">
      <c r="A1514" s="22">
        <v>152192</v>
      </c>
      <c r="B1514" s="22">
        <v>20237</v>
      </c>
      <c r="C1514" s="22" t="str">
        <f t="shared" si="23"/>
        <v>15219220237</v>
      </c>
      <c r="D1514" s="23">
        <v>44111.666666666664</v>
      </c>
    </row>
    <row r="1515" spans="1:4" x14ac:dyDescent="0.25">
      <c r="A1515" s="22">
        <v>33957</v>
      </c>
      <c r="B1515" s="22">
        <v>20237</v>
      </c>
      <c r="C1515" s="22" t="str">
        <f t="shared" si="23"/>
        <v>3395720237</v>
      </c>
      <c r="D1515" s="23">
        <v>44111.666666666664</v>
      </c>
    </row>
    <row r="1516" spans="1:4" x14ac:dyDescent="0.25">
      <c r="A1516" s="22">
        <v>49595</v>
      </c>
      <c r="B1516" s="22">
        <v>11210</v>
      </c>
      <c r="C1516" s="22" t="str">
        <f t="shared" si="23"/>
        <v>4959511210</v>
      </c>
      <c r="D1516" s="23">
        <v>43983.666666666664</v>
      </c>
    </row>
    <row r="1517" spans="1:4" x14ac:dyDescent="0.25">
      <c r="A1517" s="22">
        <v>2197</v>
      </c>
      <c r="B1517" s="22">
        <v>11210</v>
      </c>
      <c r="C1517" s="22" t="str">
        <f t="shared" si="23"/>
        <v>219711210</v>
      </c>
      <c r="D1517" s="23">
        <v>43983.666666666664</v>
      </c>
    </row>
    <row r="1518" spans="1:4" x14ac:dyDescent="0.25">
      <c r="A1518" s="22">
        <v>87621</v>
      </c>
      <c r="B1518" s="22">
        <v>7654</v>
      </c>
      <c r="C1518" s="22" t="str">
        <f t="shared" si="23"/>
        <v>876217654</v>
      </c>
      <c r="D1518" s="23">
        <v>43374.666666666664</v>
      </c>
    </row>
    <row r="1519" spans="1:4" x14ac:dyDescent="0.25">
      <c r="A1519" s="22">
        <v>87622</v>
      </c>
      <c r="B1519" s="22">
        <v>15329</v>
      </c>
      <c r="C1519" s="22" t="str">
        <f t="shared" si="23"/>
        <v>8762215329</v>
      </c>
      <c r="D1519" s="23">
        <v>42948.666666666664</v>
      </c>
    </row>
    <row r="1520" spans="1:4" x14ac:dyDescent="0.25">
      <c r="A1520" s="22">
        <v>48798</v>
      </c>
      <c r="B1520" s="22">
        <v>15329</v>
      </c>
      <c r="C1520" s="22" t="str">
        <f t="shared" si="23"/>
        <v>4879815329</v>
      </c>
      <c r="D1520" s="23">
        <v>42948.666666666664</v>
      </c>
    </row>
    <row r="1521" spans="1:4" x14ac:dyDescent="0.25">
      <c r="A1521" s="22">
        <v>163384</v>
      </c>
      <c r="B1521" s="22">
        <v>15329</v>
      </c>
      <c r="C1521" s="22" t="str">
        <f t="shared" si="23"/>
        <v>16338415329</v>
      </c>
      <c r="D1521" s="23">
        <v>42948.666666666664</v>
      </c>
    </row>
    <row r="1522" spans="1:4" x14ac:dyDescent="0.25">
      <c r="A1522" s="22">
        <v>139126</v>
      </c>
      <c r="B1522" s="22">
        <v>16934</v>
      </c>
      <c r="C1522" s="22" t="str">
        <f t="shared" si="23"/>
        <v>13912616934</v>
      </c>
      <c r="D1522" s="23">
        <v>43846.666666666664</v>
      </c>
    </row>
    <row r="1523" spans="1:4" x14ac:dyDescent="0.25">
      <c r="A1523" s="22">
        <v>96674</v>
      </c>
      <c r="B1523" s="22">
        <v>16934</v>
      </c>
      <c r="C1523" s="22" t="str">
        <f t="shared" si="23"/>
        <v>9667416934</v>
      </c>
      <c r="D1523" s="23">
        <v>43846.666666666664</v>
      </c>
    </row>
    <row r="1524" spans="1:4" x14ac:dyDescent="0.25">
      <c r="A1524" s="22">
        <v>139118</v>
      </c>
      <c r="B1524" s="22">
        <v>16934</v>
      </c>
      <c r="C1524" s="22" t="str">
        <f t="shared" si="23"/>
        <v>13911816934</v>
      </c>
      <c r="D1524" s="23">
        <v>43846.666666666664</v>
      </c>
    </row>
    <row r="1525" spans="1:4" x14ac:dyDescent="0.25">
      <c r="A1525" s="22">
        <v>96664</v>
      </c>
      <c r="B1525" s="22">
        <v>16934</v>
      </c>
      <c r="C1525" s="22" t="str">
        <f t="shared" si="23"/>
        <v>9666416934</v>
      </c>
      <c r="D1525" s="23">
        <v>43846.666666666664</v>
      </c>
    </row>
    <row r="1526" spans="1:4" x14ac:dyDescent="0.25">
      <c r="A1526" s="22">
        <v>139117</v>
      </c>
      <c r="B1526" s="22">
        <v>16934</v>
      </c>
      <c r="C1526" s="22" t="str">
        <f t="shared" si="23"/>
        <v>13911716934</v>
      </c>
      <c r="D1526" s="23">
        <v>43846.666666666664</v>
      </c>
    </row>
    <row r="1527" spans="1:4" x14ac:dyDescent="0.25">
      <c r="A1527" s="22">
        <v>96681</v>
      </c>
      <c r="B1527" s="22">
        <v>16934</v>
      </c>
      <c r="C1527" s="22" t="str">
        <f t="shared" si="23"/>
        <v>9668116934</v>
      </c>
      <c r="D1527" s="23">
        <v>43846.666666666664</v>
      </c>
    </row>
    <row r="1528" spans="1:4" x14ac:dyDescent="0.25">
      <c r="A1528" s="22">
        <v>150559</v>
      </c>
      <c r="B1528" s="22">
        <v>16934</v>
      </c>
      <c r="C1528" s="22" t="str">
        <f t="shared" si="23"/>
        <v>15055916934</v>
      </c>
      <c r="D1528" s="23">
        <v>43846.666666666664</v>
      </c>
    </row>
    <row r="1529" spans="1:4" x14ac:dyDescent="0.25">
      <c r="A1529" s="22">
        <v>106782</v>
      </c>
      <c r="B1529" s="22">
        <v>16934</v>
      </c>
      <c r="C1529" s="22" t="str">
        <f t="shared" si="23"/>
        <v>10678216934</v>
      </c>
      <c r="D1529" s="23">
        <v>43846.666666666664</v>
      </c>
    </row>
    <row r="1530" spans="1:4" x14ac:dyDescent="0.25">
      <c r="A1530" s="22">
        <v>139122</v>
      </c>
      <c r="B1530" s="22">
        <v>16934</v>
      </c>
      <c r="C1530" s="22" t="str">
        <f t="shared" si="23"/>
        <v>13912216934</v>
      </c>
      <c r="D1530" s="23">
        <v>43846.666666666664</v>
      </c>
    </row>
    <row r="1531" spans="1:4" x14ac:dyDescent="0.25">
      <c r="A1531" s="22">
        <v>139127</v>
      </c>
      <c r="B1531" s="22">
        <v>24593</v>
      </c>
      <c r="C1531" s="22" t="str">
        <f t="shared" si="23"/>
        <v>13912724593</v>
      </c>
      <c r="D1531" s="23">
        <v>44497.666666666664</v>
      </c>
    </row>
    <row r="1532" spans="1:4" x14ac:dyDescent="0.25">
      <c r="A1532" s="22">
        <v>96660</v>
      </c>
      <c r="B1532" s="22">
        <v>24593</v>
      </c>
      <c r="C1532" s="22" t="str">
        <f t="shared" si="23"/>
        <v>9666024593</v>
      </c>
      <c r="D1532" s="23">
        <v>44497.666666666664</v>
      </c>
    </row>
    <row r="1533" spans="1:4" x14ac:dyDescent="0.25">
      <c r="A1533" s="22">
        <v>139124</v>
      </c>
      <c r="B1533" s="22">
        <v>24593</v>
      </c>
      <c r="C1533" s="22" t="str">
        <f t="shared" si="23"/>
        <v>13912424593</v>
      </c>
      <c r="D1533" s="23">
        <v>44497.666666666664</v>
      </c>
    </row>
    <row r="1534" spans="1:4" x14ac:dyDescent="0.25">
      <c r="A1534" s="22">
        <v>150539</v>
      </c>
      <c r="B1534" s="22">
        <v>24624</v>
      </c>
      <c r="C1534" s="22" t="str">
        <f t="shared" si="23"/>
        <v>15053924624</v>
      </c>
      <c r="D1534" s="23">
        <v>44497.708333333336</v>
      </c>
    </row>
    <row r="1535" spans="1:4" x14ac:dyDescent="0.25">
      <c r="A1535" s="22">
        <v>106762</v>
      </c>
      <c r="B1535" s="22">
        <v>24624</v>
      </c>
      <c r="C1535" s="22" t="str">
        <f t="shared" si="23"/>
        <v>10676224624</v>
      </c>
      <c r="D1535" s="23">
        <v>44497.708333333336</v>
      </c>
    </row>
    <row r="1536" spans="1:4" x14ac:dyDescent="0.25">
      <c r="A1536" s="22">
        <v>139135</v>
      </c>
      <c r="B1536" s="22">
        <v>24624</v>
      </c>
      <c r="C1536" s="22" t="str">
        <f t="shared" si="23"/>
        <v>13913524624</v>
      </c>
      <c r="D1536" s="23">
        <v>44497.708333333336</v>
      </c>
    </row>
    <row r="1537" spans="1:4" x14ac:dyDescent="0.25">
      <c r="A1537" s="22">
        <v>106765</v>
      </c>
      <c r="B1537" s="22">
        <v>24624</v>
      </c>
      <c r="C1537" s="22" t="str">
        <f t="shared" si="23"/>
        <v>10676524624</v>
      </c>
      <c r="D1537" s="23">
        <v>44497.708333333336</v>
      </c>
    </row>
    <row r="1538" spans="1:4" x14ac:dyDescent="0.25">
      <c r="A1538" s="22">
        <v>139116</v>
      </c>
      <c r="B1538" s="22">
        <v>24624</v>
      </c>
      <c r="C1538" s="22" t="str">
        <f t="shared" si="23"/>
        <v>13911624624</v>
      </c>
      <c r="D1538" s="23">
        <v>44497.708333333336</v>
      </c>
    </row>
    <row r="1539" spans="1:4" x14ac:dyDescent="0.25">
      <c r="A1539" s="22">
        <v>106766</v>
      </c>
      <c r="B1539" s="22">
        <v>24624</v>
      </c>
      <c r="C1539" s="22" t="str">
        <f t="shared" ref="C1539:C1602" si="24">A1539&amp;B1539</f>
        <v>10676624624</v>
      </c>
      <c r="D1539" s="23">
        <v>44497.708333333336</v>
      </c>
    </row>
    <row r="1540" spans="1:4" x14ac:dyDescent="0.25">
      <c r="A1540" s="22">
        <v>139121</v>
      </c>
      <c r="B1540" s="22">
        <v>24624</v>
      </c>
      <c r="C1540" s="22" t="str">
        <f t="shared" si="24"/>
        <v>13912124624</v>
      </c>
      <c r="D1540" s="23">
        <v>44497.708333333336</v>
      </c>
    </row>
    <row r="1541" spans="1:4" x14ac:dyDescent="0.25">
      <c r="A1541" s="22">
        <v>14920</v>
      </c>
      <c r="B1541" s="22">
        <v>24595</v>
      </c>
      <c r="C1541" s="22" t="str">
        <f t="shared" si="24"/>
        <v>1492024595</v>
      </c>
      <c r="D1541" s="23">
        <v>44497.708333333336</v>
      </c>
    </row>
    <row r="1542" spans="1:4" x14ac:dyDescent="0.25">
      <c r="A1542" s="22">
        <v>29336</v>
      </c>
      <c r="B1542" s="22">
        <v>24595</v>
      </c>
      <c r="C1542" s="22" t="str">
        <f t="shared" si="24"/>
        <v>2933624595</v>
      </c>
      <c r="D1542" s="23">
        <v>44497.708333333336</v>
      </c>
    </row>
    <row r="1543" spans="1:4" x14ac:dyDescent="0.25">
      <c r="A1543" s="22">
        <v>207019</v>
      </c>
      <c r="B1543" s="22">
        <v>24595</v>
      </c>
      <c r="C1543" s="22" t="str">
        <f t="shared" si="24"/>
        <v>20701924595</v>
      </c>
      <c r="D1543" s="23">
        <v>44497.708333333336</v>
      </c>
    </row>
    <row r="1544" spans="1:4" x14ac:dyDescent="0.25">
      <c r="A1544" s="22">
        <v>7030</v>
      </c>
      <c r="B1544" s="22">
        <v>16945</v>
      </c>
      <c r="C1544" s="22" t="str">
        <f t="shared" si="24"/>
        <v>703016945</v>
      </c>
      <c r="D1544" s="23">
        <v>43846.708333333336</v>
      </c>
    </row>
    <row r="1545" spans="1:4" x14ac:dyDescent="0.25">
      <c r="A1545" s="22">
        <v>26899</v>
      </c>
      <c r="B1545" s="22">
        <v>16945</v>
      </c>
      <c r="C1545" s="22" t="str">
        <f t="shared" si="24"/>
        <v>2689916945</v>
      </c>
      <c r="D1545" s="23">
        <v>43846.708333333336</v>
      </c>
    </row>
    <row r="1546" spans="1:4" x14ac:dyDescent="0.25">
      <c r="A1546" s="22">
        <v>207018</v>
      </c>
      <c r="B1546" s="22">
        <v>16945</v>
      </c>
      <c r="C1546" s="22" t="str">
        <f t="shared" si="24"/>
        <v>20701816945</v>
      </c>
      <c r="D1546" s="23">
        <v>43846.708333333336</v>
      </c>
    </row>
    <row r="1547" spans="1:4" x14ac:dyDescent="0.25">
      <c r="A1547" s="22">
        <v>107149</v>
      </c>
      <c r="B1547" s="22">
        <v>24150</v>
      </c>
      <c r="C1547" s="22" t="str">
        <f t="shared" si="24"/>
        <v>10714924150</v>
      </c>
      <c r="D1547" s="23">
        <v>44503.708333333336</v>
      </c>
    </row>
    <row r="1548" spans="1:4" x14ac:dyDescent="0.25">
      <c r="A1548" s="22">
        <v>106748</v>
      </c>
      <c r="B1548" s="22">
        <v>1111111</v>
      </c>
      <c r="C1548" s="22" t="str">
        <f t="shared" si="24"/>
        <v>1067481111111</v>
      </c>
      <c r="D1548" s="23">
        <v>44509.208333333336</v>
      </c>
    </row>
    <row r="1549" spans="1:4" x14ac:dyDescent="0.25">
      <c r="A1549" s="22">
        <v>150524</v>
      </c>
      <c r="B1549" s="22">
        <v>1111111</v>
      </c>
      <c r="C1549" s="22" t="str">
        <f t="shared" si="24"/>
        <v>1505241111111</v>
      </c>
      <c r="D1549" s="23">
        <v>44509.708333333336</v>
      </c>
    </row>
    <row r="1550" spans="1:4" x14ac:dyDescent="0.25">
      <c r="A1550" s="22">
        <v>150523</v>
      </c>
      <c r="B1550" s="22">
        <v>1111111</v>
      </c>
      <c r="C1550" s="22" t="str">
        <f t="shared" si="24"/>
        <v>1505231111111</v>
      </c>
      <c r="D1550" s="23">
        <v>44509.708333333336</v>
      </c>
    </row>
    <row r="1551" spans="1:4" x14ac:dyDescent="0.25">
      <c r="A1551" s="22">
        <v>107183</v>
      </c>
      <c r="B1551" s="22">
        <v>24147</v>
      </c>
      <c r="C1551" s="22" t="str">
        <f t="shared" si="24"/>
        <v>10718324147</v>
      </c>
      <c r="D1551" s="23">
        <v>44503.708333333336</v>
      </c>
    </row>
    <row r="1552" spans="1:4" x14ac:dyDescent="0.25">
      <c r="A1552" s="22">
        <v>175122</v>
      </c>
      <c r="B1552" s="22">
        <v>24673</v>
      </c>
      <c r="C1552" s="22" t="str">
        <f t="shared" si="24"/>
        <v>17512224673</v>
      </c>
      <c r="D1552" s="23">
        <v>44509.708333333336</v>
      </c>
    </row>
    <row r="1553" spans="1:4" x14ac:dyDescent="0.25">
      <c r="A1553" s="22">
        <v>257445</v>
      </c>
      <c r="B1553" s="22">
        <v>20234</v>
      </c>
      <c r="C1553" s="22" t="str">
        <f t="shared" si="24"/>
        <v>25744520234</v>
      </c>
      <c r="D1553" s="23">
        <v>44126.708333333336</v>
      </c>
    </row>
    <row r="1554" spans="1:4" x14ac:dyDescent="0.25">
      <c r="A1554" s="22">
        <v>196384</v>
      </c>
      <c r="B1554" s="22">
        <v>20234</v>
      </c>
      <c r="C1554" s="22" t="str">
        <f t="shared" si="24"/>
        <v>19638420234</v>
      </c>
      <c r="D1554" s="23">
        <v>44126.708333333336</v>
      </c>
    </row>
    <row r="1555" spans="1:4" x14ac:dyDescent="0.25">
      <c r="A1555" s="22">
        <v>257446</v>
      </c>
      <c r="B1555" s="22">
        <v>20234</v>
      </c>
      <c r="C1555" s="22" t="str">
        <f t="shared" si="24"/>
        <v>25744620234</v>
      </c>
      <c r="D1555" s="23">
        <v>44126.708333333336</v>
      </c>
    </row>
    <row r="1556" spans="1:4" x14ac:dyDescent="0.25">
      <c r="A1556" s="22">
        <v>272953</v>
      </c>
      <c r="B1556" s="22">
        <v>21663</v>
      </c>
      <c r="C1556" s="22" t="str">
        <f t="shared" si="24"/>
        <v>27295321663</v>
      </c>
      <c r="D1556" s="23">
        <v>44258.708333333336</v>
      </c>
    </row>
    <row r="1557" spans="1:4" x14ac:dyDescent="0.25">
      <c r="A1557" s="22">
        <v>207478</v>
      </c>
      <c r="B1557" s="22">
        <v>21663</v>
      </c>
      <c r="C1557" s="22" t="str">
        <f t="shared" si="24"/>
        <v>20747821663</v>
      </c>
      <c r="D1557" s="23">
        <v>44258.708333333336</v>
      </c>
    </row>
    <row r="1558" spans="1:4" x14ac:dyDescent="0.25">
      <c r="A1558" s="22">
        <v>272954</v>
      </c>
      <c r="B1558" s="22">
        <v>21663</v>
      </c>
      <c r="C1558" s="22" t="str">
        <f t="shared" si="24"/>
        <v>27295421663</v>
      </c>
      <c r="D1558" s="23">
        <v>44258.708333333336</v>
      </c>
    </row>
    <row r="1559" spans="1:4" x14ac:dyDescent="0.25">
      <c r="A1559" s="22">
        <v>77548</v>
      </c>
      <c r="B1559" s="22">
        <v>24743</v>
      </c>
      <c r="C1559" s="22" t="str">
        <f t="shared" si="24"/>
        <v>7754824743</v>
      </c>
      <c r="D1559" s="23">
        <v>44517.708333333336</v>
      </c>
    </row>
    <row r="1560" spans="1:4" x14ac:dyDescent="0.25">
      <c r="A1560" s="22">
        <v>160492</v>
      </c>
      <c r="B1560" s="22">
        <v>20799</v>
      </c>
      <c r="C1560" s="22" t="str">
        <f t="shared" si="24"/>
        <v>16049220799</v>
      </c>
      <c r="D1560" s="23">
        <v>44495.708333333336</v>
      </c>
    </row>
    <row r="1561" spans="1:4" x14ac:dyDescent="0.25">
      <c r="A1561" s="22">
        <v>116579</v>
      </c>
      <c r="B1561" s="22">
        <v>20799</v>
      </c>
      <c r="C1561" s="22" t="str">
        <f t="shared" si="24"/>
        <v>11657920799</v>
      </c>
      <c r="D1561" s="23">
        <v>44495.708333333336</v>
      </c>
    </row>
    <row r="1562" spans="1:4" x14ac:dyDescent="0.25">
      <c r="A1562" s="22">
        <v>160490</v>
      </c>
      <c r="B1562" s="22">
        <v>20799</v>
      </c>
      <c r="C1562" s="22" t="str">
        <f t="shared" si="24"/>
        <v>16049020799</v>
      </c>
      <c r="D1562" s="23">
        <v>44495.708333333336</v>
      </c>
    </row>
    <row r="1563" spans="1:4" x14ac:dyDescent="0.25">
      <c r="A1563" s="22">
        <v>143305</v>
      </c>
      <c r="B1563" s="22">
        <v>19855</v>
      </c>
      <c r="C1563" s="22" t="str">
        <f t="shared" si="24"/>
        <v>14330519855</v>
      </c>
      <c r="D1563" s="23">
        <v>44095.708333333336</v>
      </c>
    </row>
    <row r="1564" spans="1:4" x14ac:dyDescent="0.25">
      <c r="A1564" s="22">
        <v>195296</v>
      </c>
      <c r="B1564" s="22">
        <v>19855</v>
      </c>
      <c r="C1564" s="22" t="str">
        <f t="shared" si="24"/>
        <v>19529619855</v>
      </c>
      <c r="D1564" s="23">
        <v>44095.708333333336</v>
      </c>
    </row>
    <row r="1565" spans="1:4" x14ac:dyDescent="0.25">
      <c r="A1565" s="22">
        <v>256208</v>
      </c>
      <c r="B1565" s="22">
        <v>19855</v>
      </c>
      <c r="C1565" s="22" t="str">
        <f t="shared" si="24"/>
        <v>25620819855</v>
      </c>
      <c r="D1565" s="23">
        <v>44095.708333333336</v>
      </c>
    </row>
    <row r="1566" spans="1:4" x14ac:dyDescent="0.25">
      <c r="A1566" s="22">
        <v>100608</v>
      </c>
      <c r="B1566" s="22">
        <v>19855</v>
      </c>
      <c r="C1566" s="22" t="str">
        <f t="shared" si="24"/>
        <v>10060819855</v>
      </c>
      <c r="D1566" s="23">
        <v>44095.708333333336</v>
      </c>
    </row>
    <row r="1567" spans="1:4" x14ac:dyDescent="0.25">
      <c r="A1567" s="22">
        <v>143292</v>
      </c>
      <c r="B1567" s="22">
        <v>19855</v>
      </c>
      <c r="C1567" s="22" t="str">
        <f t="shared" si="24"/>
        <v>14329219855</v>
      </c>
      <c r="D1567" s="23">
        <v>44095.708333333336</v>
      </c>
    </row>
    <row r="1568" spans="1:4" x14ac:dyDescent="0.25">
      <c r="A1568" s="22">
        <v>104632</v>
      </c>
      <c r="B1568" s="22">
        <v>19630</v>
      </c>
      <c r="C1568" s="22" t="str">
        <f t="shared" si="24"/>
        <v>10463219630</v>
      </c>
      <c r="D1568" s="23">
        <v>44236.708333333336</v>
      </c>
    </row>
    <row r="1569" spans="1:4" x14ac:dyDescent="0.25">
      <c r="A1569" s="22">
        <v>79670</v>
      </c>
      <c r="B1569" s="22">
        <v>19630</v>
      </c>
      <c r="C1569" s="22" t="str">
        <f t="shared" si="24"/>
        <v>7967019630</v>
      </c>
      <c r="D1569" s="23">
        <v>44236.708333333336</v>
      </c>
    </row>
    <row r="1570" spans="1:4" x14ac:dyDescent="0.25">
      <c r="A1570" s="22">
        <v>104631</v>
      </c>
      <c r="B1570" s="22">
        <v>19630</v>
      </c>
      <c r="C1570" s="22" t="str">
        <f t="shared" si="24"/>
        <v>10463119630</v>
      </c>
      <c r="D1570" s="23">
        <v>44236.708333333336</v>
      </c>
    </row>
    <row r="1571" spans="1:4" x14ac:dyDescent="0.25">
      <c r="A1571" s="22">
        <v>176334</v>
      </c>
      <c r="B1571" s="22">
        <v>23834</v>
      </c>
      <c r="C1571" s="22" t="str">
        <f t="shared" si="24"/>
        <v>17633423834</v>
      </c>
      <c r="D1571" s="23">
        <v>44511.708333333336</v>
      </c>
    </row>
    <row r="1572" spans="1:4" x14ac:dyDescent="0.25">
      <c r="A1572" s="22">
        <v>127303</v>
      </c>
      <c r="B1572" s="22">
        <v>23834</v>
      </c>
      <c r="C1572" s="22" t="str">
        <f t="shared" si="24"/>
        <v>12730323834</v>
      </c>
      <c r="D1572" s="23">
        <v>44511.708333333336</v>
      </c>
    </row>
    <row r="1573" spans="1:4" x14ac:dyDescent="0.25">
      <c r="A1573" s="22">
        <v>176333</v>
      </c>
      <c r="B1573" s="22">
        <v>23834</v>
      </c>
      <c r="C1573" s="22" t="str">
        <f t="shared" si="24"/>
        <v>17633323834</v>
      </c>
      <c r="D1573" s="23">
        <v>44511.708333333336</v>
      </c>
    </row>
    <row r="1574" spans="1:4" x14ac:dyDescent="0.25">
      <c r="A1574" s="22">
        <v>264457</v>
      </c>
      <c r="B1574" s="22">
        <v>10860</v>
      </c>
      <c r="C1574" s="22" t="str">
        <f t="shared" si="24"/>
        <v>26445710860</v>
      </c>
      <c r="D1574" s="23">
        <v>43663.708333333336</v>
      </c>
    </row>
    <row r="1575" spans="1:4" x14ac:dyDescent="0.25">
      <c r="A1575" s="22">
        <v>201702</v>
      </c>
      <c r="B1575" s="22">
        <v>10860</v>
      </c>
      <c r="C1575" s="22" t="str">
        <f t="shared" si="24"/>
        <v>20170210860</v>
      </c>
      <c r="D1575" s="23">
        <v>43663.708333333336</v>
      </c>
    </row>
    <row r="1576" spans="1:4" x14ac:dyDescent="0.25">
      <c r="A1576" s="22">
        <v>271507</v>
      </c>
      <c r="B1576" s="22">
        <v>19753</v>
      </c>
      <c r="C1576" s="22" t="str">
        <f t="shared" si="24"/>
        <v>27150719753</v>
      </c>
      <c r="D1576" s="23">
        <v>44104.708333333336</v>
      </c>
    </row>
    <row r="1577" spans="1:4" x14ac:dyDescent="0.25">
      <c r="A1577" s="22">
        <v>271011</v>
      </c>
      <c r="B1577" s="22">
        <v>20226</v>
      </c>
      <c r="C1577" s="22" t="str">
        <f t="shared" si="24"/>
        <v>27101120226</v>
      </c>
      <c r="D1577" s="23">
        <v>44130.708333333336</v>
      </c>
    </row>
    <row r="1578" spans="1:4" x14ac:dyDescent="0.25">
      <c r="A1578" s="22">
        <v>12377</v>
      </c>
      <c r="B1578" s="22">
        <v>13078</v>
      </c>
      <c r="C1578" s="22" t="str">
        <f t="shared" si="24"/>
        <v>1237713078</v>
      </c>
      <c r="D1578" s="23">
        <v>43899.708333333336</v>
      </c>
    </row>
    <row r="1579" spans="1:4" x14ac:dyDescent="0.25">
      <c r="A1579" s="22">
        <v>207493</v>
      </c>
      <c r="B1579" s="22">
        <v>19547</v>
      </c>
      <c r="C1579" s="22" t="str">
        <f t="shared" si="24"/>
        <v>20749319547</v>
      </c>
      <c r="D1579" s="23">
        <v>44083.708333333336</v>
      </c>
    </row>
    <row r="1580" spans="1:4" x14ac:dyDescent="0.25">
      <c r="A1580" s="22">
        <v>26642</v>
      </c>
      <c r="B1580" s="22">
        <v>24694</v>
      </c>
      <c r="C1580" s="22" t="str">
        <f t="shared" si="24"/>
        <v>2664224694</v>
      </c>
      <c r="D1580" s="23">
        <v>44523.708333333336</v>
      </c>
    </row>
    <row r="1581" spans="1:4" x14ac:dyDescent="0.25">
      <c r="A1581" s="22">
        <v>25692</v>
      </c>
      <c r="B1581" s="22">
        <v>24694</v>
      </c>
      <c r="C1581" s="22" t="str">
        <f t="shared" si="24"/>
        <v>2569224694</v>
      </c>
      <c r="D1581" s="23">
        <v>44523.708333333336</v>
      </c>
    </row>
    <row r="1582" spans="1:4" x14ac:dyDescent="0.25">
      <c r="A1582" s="22">
        <v>237046</v>
      </c>
      <c r="B1582" s="22">
        <v>23079</v>
      </c>
      <c r="C1582" s="22" t="str">
        <f t="shared" si="24"/>
        <v>23704623079</v>
      </c>
      <c r="D1582" s="23">
        <v>44529.708333333336</v>
      </c>
    </row>
    <row r="1583" spans="1:4" x14ac:dyDescent="0.25">
      <c r="A1583" s="22">
        <v>147789</v>
      </c>
      <c r="B1583" s="22">
        <v>21822</v>
      </c>
      <c r="C1583" s="22" t="str">
        <f t="shared" si="24"/>
        <v>14778921822</v>
      </c>
      <c r="D1583" s="23">
        <v>44277.708333333336</v>
      </c>
    </row>
    <row r="1584" spans="1:4" x14ac:dyDescent="0.25">
      <c r="A1584" s="22">
        <v>201840</v>
      </c>
      <c r="B1584" s="22">
        <v>21822</v>
      </c>
      <c r="C1584" s="22" t="str">
        <f t="shared" si="24"/>
        <v>20184021822</v>
      </c>
      <c r="D1584" s="23">
        <v>44277.708333333336</v>
      </c>
    </row>
    <row r="1585" spans="1:4" x14ac:dyDescent="0.25">
      <c r="A1585" s="22">
        <v>62387</v>
      </c>
      <c r="B1585" s="22">
        <v>22011</v>
      </c>
      <c r="C1585" s="22" t="str">
        <f t="shared" si="24"/>
        <v>6238722011</v>
      </c>
      <c r="D1585" s="23">
        <v>44285.708333333336</v>
      </c>
    </row>
    <row r="1586" spans="1:4" x14ac:dyDescent="0.25">
      <c r="A1586" s="22">
        <v>82561</v>
      </c>
      <c r="B1586" s="22">
        <v>22011</v>
      </c>
      <c r="C1586" s="22" t="str">
        <f t="shared" si="24"/>
        <v>8256122011</v>
      </c>
      <c r="D1586" s="23">
        <v>44285.708333333336</v>
      </c>
    </row>
    <row r="1587" spans="1:4" x14ac:dyDescent="0.25">
      <c r="A1587" s="22">
        <v>113714</v>
      </c>
      <c r="B1587" s="22">
        <v>24122</v>
      </c>
      <c r="C1587" s="22" t="str">
        <f t="shared" si="24"/>
        <v>11371424122</v>
      </c>
      <c r="D1587" s="23">
        <v>44463.708333333336</v>
      </c>
    </row>
    <row r="1588" spans="1:4" x14ac:dyDescent="0.25">
      <c r="A1588" s="22">
        <v>27397</v>
      </c>
      <c r="B1588" s="22">
        <v>24776</v>
      </c>
      <c r="C1588" s="22" t="str">
        <f t="shared" si="24"/>
        <v>2739724776</v>
      </c>
      <c r="D1588" s="23">
        <v>44532.708333333336</v>
      </c>
    </row>
    <row r="1589" spans="1:4" x14ac:dyDescent="0.25">
      <c r="A1589" s="22">
        <v>25425</v>
      </c>
      <c r="B1589" s="22">
        <v>19975</v>
      </c>
      <c r="C1589" s="22" t="str">
        <f t="shared" si="24"/>
        <v>2542519975</v>
      </c>
      <c r="D1589" s="23">
        <v>44112.708333333336</v>
      </c>
    </row>
    <row r="1590" spans="1:4" x14ac:dyDescent="0.25">
      <c r="A1590" s="22">
        <v>41764</v>
      </c>
      <c r="B1590" s="22">
        <v>20668</v>
      </c>
      <c r="C1590" s="22" t="str">
        <f t="shared" si="24"/>
        <v>4176420668</v>
      </c>
      <c r="D1590" s="23">
        <v>44182.708333333336</v>
      </c>
    </row>
    <row r="1591" spans="1:4" x14ac:dyDescent="0.25">
      <c r="A1591" s="22">
        <v>14301</v>
      </c>
      <c r="B1591" s="22">
        <v>21639</v>
      </c>
      <c r="C1591" s="22" t="str">
        <f t="shared" si="24"/>
        <v>1430121639</v>
      </c>
      <c r="D1591" s="23">
        <v>44257.708333333336</v>
      </c>
    </row>
    <row r="1592" spans="1:4" x14ac:dyDescent="0.25">
      <c r="A1592" s="22">
        <v>49915</v>
      </c>
      <c r="B1592" s="22">
        <v>21639</v>
      </c>
      <c r="C1592" s="22" t="str">
        <f t="shared" si="24"/>
        <v>4991521639</v>
      </c>
      <c r="D1592" s="23">
        <v>44257.708333333336</v>
      </c>
    </row>
    <row r="1593" spans="1:4" x14ac:dyDescent="0.25">
      <c r="A1593" s="22">
        <v>189887</v>
      </c>
      <c r="B1593" s="22">
        <v>22630</v>
      </c>
      <c r="C1593" s="22" t="str">
        <f t="shared" si="24"/>
        <v>18988722630</v>
      </c>
      <c r="D1593" s="23">
        <v>44330.708333333336</v>
      </c>
    </row>
    <row r="1594" spans="1:4" x14ac:dyDescent="0.25">
      <c r="A1594" s="22">
        <v>189886</v>
      </c>
      <c r="B1594" s="22">
        <v>22630</v>
      </c>
      <c r="C1594" s="22" t="str">
        <f t="shared" si="24"/>
        <v>18988622630</v>
      </c>
      <c r="D1594" s="23">
        <v>44330.708333333336</v>
      </c>
    </row>
    <row r="1595" spans="1:4" x14ac:dyDescent="0.25">
      <c r="A1595" s="22">
        <v>22560</v>
      </c>
      <c r="B1595" s="22">
        <v>22746</v>
      </c>
      <c r="C1595" s="22" t="str">
        <f t="shared" si="24"/>
        <v>2256022746</v>
      </c>
      <c r="D1595" s="23">
        <v>44335.708333333336</v>
      </c>
    </row>
    <row r="1596" spans="1:4" x14ac:dyDescent="0.25">
      <c r="A1596" s="22">
        <v>208483</v>
      </c>
      <c r="B1596" s="22">
        <v>22892</v>
      </c>
      <c r="C1596" s="22" t="str">
        <f t="shared" si="24"/>
        <v>20848322892</v>
      </c>
      <c r="D1596" s="23">
        <v>44355.708333333336</v>
      </c>
    </row>
    <row r="1597" spans="1:4" x14ac:dyDescent="0.25">
      <c r="A1597" s="22">
        <v>172934</v>
      </c>
      <c r="B1597" s="22">
        <v>22700</v>
      </c>
      <c r="C1597" s="22" t="str">
        <f t="shared" si="24"/>
        <v>17293422700</v>
      </c>
      <c r="D1597" s="23">
        <v>44322.708333333336</v>
      </c>
    </row>
    <row r="1598" spans="1:4" x14ac:dyDescent="0.25">
      <c r="A1598" s="22">
        <v>139532</v>
      </c>
      <c r="B1598" s="22">
        <v>23536</v>
      </c>
      <c r="C1598" s="22" t="str">
        <f t="shared" si="24"/>
        <v>13953223536</v>
      </c>
      <c r="D1598" s="23">
        <v>44399.708333333336</v>
      </c>
    </row>
    <row r="1599" spans="1:4" x14ac:dyDescent="0.25">
      <c r="A1599" s="22">
        <v>192034</v>
      </c>
      <c r="B1599" s="22">
        <v>23536</v>
      </c>
      <c r="C1599" s="22" t="str">
        <f t="shared" si="24"/>
        <v>19203423536</v>
      </c>
      <c r="D1599" s="23">
        <v>44399.708333333336</v>
      </c>
    </row>
    <row r="1600" spans="1:4" x14ac:dyDescent="0.25">
      <c r="A1600" s="22">
        <v>139533</v>
      </c>
      <c r="B1600" s="22">
        <v>23536</v>
      </c>
      <c r="C1600" s="22" t="str">
        <f t="shared" si="24"/>
        <v>13953323536</v>
      </c>
      <c r="D1600" s="23">
        <v>44399.708333333336</v>
      </c>
    </row>
    <row r="1601" spans="1:4" x14ac:dyDescent="0.25">
      <c r="A1601" s="22">
        <v>193739</v>
      </c>
      <c r="B1601" s="22">
        <v>23142</v>
      </c>
      <c r="C1601" s="22" t="str">
        <f t="shared" si="24"/>
        <v>19373923142</v>
      </c>
      <c r="D1601" s="23">
        <v>44363.708333333336</v>
      </c>
    </row>
    <row r="1602" spans="1:4" x14ac:dyDescent="0.25">
      <c r="A1602" s="22">
        <v>118426</v>
      </c>
      <c r="B1602" s="22">
        <v>13251</v>
      </c>
      <c r="C1602" s="22" t="str">
        <f t="shared" si="24"/>
        <v>11842613251</v>
      </c>
      <c r="D1602" s="23">
        <v>43903.708333333336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scoring schema</vt:lpstr>
      <vt:lpstr>scoring schema 2</vt:lpstr>
      <vt:lpstr>matched records only</vt:lpstr>
      <vt:lpstr>Clean data</vt:lpstr>
      <vt:lpstr>Metadata</vt:lpstr>
      <vt:lpstr>input_raw cmsws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</dc:creator>
  <cp:lastModifiedBy>Jenny Qi</cp:lastModifiedBy>
  <dcterms:created xsi:type="dcterms:W3CDTF">2022-08-23T21:11:36Z</dcterms:created>
  <dcterms:modified xsi:type="dcterms:W3CDTF">2022-08-25T17:21:11Z</dcterms:modified>
</cp:coreProperties>
</file>